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23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akelangton/PycharmProjects/scscrape/"/>
    </mc:Choice>
  </mc:AlternateContent>
  <xr:revisionPtr revIDLastSave="0" documentId="13_ncr:1_{0DB88214-EB27-2048-A29A-7365A0ECBD84}" xr6:coauthVersionLast="40" xr6:coauthVersionMax="40" xr10:uidLastSave="{00000000-0000-0000-0000-000000000000}"/>
  <bookViews>
    <workbookView xWindow="4860" yWindow="460" windowWidth="25440" windowHeight="14660" activeTab="5" xr2:uid="{00000000-000D-0000-FFFF-FFFF00000000}"/>
  </bookViews>
  <sheets>
    <sheet name="Instructions" sheetId="64" r:id="rId1"/>
    <sheet name="Starting Team" sheetId="55" r:id="rId2"/>
    <sheet name="Squad Analysis" sheetId="49" r:id="rId3"/>
    <sheet name="Players19" sheetId="57" r:id="rId4"/>
    <sheet name="SeasonData" sheetId="40" r:id="rId5"/>
    <sheet name="JLT 19" sheetId="52" r:id="rId6"/>
    <sheet name="JLT Watch" sheetId="62" r:id="rId7"/>
    <sheet name="List" sheetId="58" state="hidden" r:id="rId8"/>
  </sheets>
  <definedNames>
    <definedName name="_xlnm._FilterDatabase" localSheetId="5" hidden="1">'JLT 19'!$A$1:$U$462</definedName>
    <definedName name="_xlnm._FilterDatabase" localSheetId="3" hidden="1">Players19!$A$1:$V$812</definedName>
    <definedName name="_xlnm._FilterDatabase" localSheetId="4" hidden="1">SeasonData!$A$1:$BD$3221</definedName>
    <definedName name="Current_Round">#REF!</definedName>
    <definedName name="Current_Year">#REF!</definedName>
    <definedName name="DefNames">List!$B$2:$B$279</definedName>
    <definedName name="FwdNames">List!$E$2:$E$312</definedName>
    <definedName name="GamesCount">#REF!</definedName>
    <definedName name="Hist_SC_Data">OFFSET(SeasonData!$A$1,0,0,COUNTA(SeasonData!$A:$A),26)</definedName>
    <definedName name="Mag_Num">List!$L$2</definedName>
    <definedName name="MidNames">List!$C$2:$C$270</definedName>
    <definedName name="PlayerNames">Players19!$C$2:$C$812</definedName>
    <definedName name="RookieNames">List!$F$2:$F$114</definedName>
    <definedName name="RucNames">List!$D$2:$D$70</definedName>
    <definedName name="Start_Player">#REF!</definedName>
    <definedName name="Stop_Player">#REF!</definedName>
    <definedName name="TeamName">#REF!</definedName>
    <definedName name="WebName">#REF!</definedName>
  </definedNames>
  <calcPr calcId="191029" iterate="1" calcOnSave="0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S412" i="52" l="1"/>
  <c r="U412" i="52"/>
  <c r="S413" i="52"/>
  <c r="U413" i="52"/>
  <c r="S414" i="52"/>
  <c r="U414" i="52"/>
  <c r="S415" i="52"/>
  <c r="U415" i="52"/>
  <c r="S416" i="52"/>
  <c r="U416" i="52"/>
  <c r="S417" i="52"/>
  <c r="U417" i="52"/>
  <c r="S418" i="52"/>
  <c r="U418" i="52"/>
  <c r="S419" i="52"/>
  <c r="U419" i="52"/>
  <c r="S420" i="52"/>
  <c r="U420" i="52"/>
  <c r="S421" i="52"/>
  <c r="U421" i="52"/>
  <c r="S422" i="52"/>
  <c r="U422" i="52"/>
  <c r="S423" i="52"/>
  <c r="U423" i="52"/>
  <c r="S424" i="52"/>
  <c r="U424" i="52"/>
  <c r="S425" i="52"/>
  <c r="U425" i="52"/>
  <c r="S426" i="52"/>
  <c r="U426" i="52"/>
  <c r="S427" i="52"/>
  <c r="U427" i="52"/>
  <c r="S428" i="52"/>
  <c r="U428" i="52"/>
  <c r="S429" i="52"/>
  <c r="U429" i="52"/>
  <c r="S430" i="52"/>
  <c r="U430" i="52"/>
  <c r="S431" i="52"/>
  <c r="U431" i="52"/>
  <c r="S432" i="52"/>
  <c r="U432" i="52"/>
  <c r="S433" i="52"/>
  <c r="U433" i="52"/>
  <c r="S434" i="52"/>
  <c r="U434" i="52"/>
  <c r="S435" i="52"/>
  <c r="U435" i="52"/>
  <c r="S436" i="52"/>
  <c r="U436" i="52"/>
  <c r="S437" i="52"/>
  <c r="U437" i="52"/>
  <c r="S438" i="52"/>
  <c r="U438" i="52"/>
  <c r="S439" i="52"/>
  <c r="U439" i="52"/>
  <c r="S440" i="52"/>
  <c r="U440" i="52"/>
  <c r="S441" i="52"/>
  <c r="U441" i="52"/>
  <c r="S442" i="52"/>
  <c r="U442" i="52"/>
  <c r="S443" i="52"/>
  <c r="U443" i="52"/>
  <c r="S444" i="52"/>
  <c r="U444" i="52"/>
  <c r="S445" i="52"/>
  <c r="U445" i="52"/>
  <c r="S446" i="52"/>
  <c r="U446" i="52"/>
  <c r="S447" i="52"/>
  <c r="U447" i="52"/>
  <c r="S448" i="52"/>
  <c r="U448" i="52"/>
  <c r="S449" i="52"/>
  <c r="U449" i="52"/>
  <c r="S450" i="52"/>
  <c r="U450" i="52"/>
  <c r="S451" i="52"/>
  <c r="U451" i="52"/>
  <c r="S452" i="52"/>
  <c r="U452" i="52"/>
  <c r="S453" i="52"/>
  <c r="U453" i="52"/>
  <c r="S454" i="52"/>
  <c r="U454" i="52"/>
  <c r="S455" i="52"/>
  <c r="U455" i="52"/>
  <c r="S456" i="52"/>
  <c r="U456" i="52"/>
  <c r="S457" i="52"/>
  <c r="U457" i="52"/>
  <c r="S458" i="52"/>
  <c r="U458" i="52"/>
  <c r="S459" i="52"/>
  <c r="U459" i="52"/>
  <c r="S460" i="52"/>
  <c r="U460" i="52"/>
  <c r="S461" i="52"/>
  <c r="U461" i="52"/>
  <c r="S3" i="52" l="1"/>
  <c r="S4" i="52"/>
  <c r="S5" i="52"/>
  <c r="S6" i="52"/>
  <c r="S7" i="52"/>
  <c r="S8" i="52"/>
  <c r="S9" i="52"/>
  <c r="S10" i="52"/>
  <c r="S11" i="52"/>
  <c r="S12" i="52"/>
  <c r="S13" i="52"/>
  <c r="S14" i="52"/>
  <c r="S15" i="52"/>
  <c r="S16" i="52"/>
  <c r="S17" i="52"/>
  <c r="S18" i="52"/>
  <c r="S19" i="52"/>
  <c r="S20" i="52"/>
  <c r="S21" i="52"/>
  <c r="S22" i="52"/>
  <c r="S23" i="52"/>
  <c r="S24" i="52"/>
  <c r="S25" i="52"/>
  <c r="S26" i="52"/>
  <c r="S27" i="52"/>
  <c r="S28" i="52"/>
  <c r="S29" i="52"/>
  <c r="S30" i="52"/>
  <c r="S31" i="52"/>
  <c r="S32" i="52"/>
  <c r="S33" i="52"/>
  <c r="S34" i="52"/>
  <c r="S35" i="52"/>
  <c r="S36" i="52"/>
  <c r="S37" i="52"/>
  <c r="S38" i="52"/>
  <c r="S39" i="52"/>
  <c r="S40" i="52"/>
  <c r="S41" i="52"/>
  <c r="S42" i="52"/>
  <c r="S43" i="52"/>
  <c r="S44" i="52"/>
  <c r="S45" i="52"/>
  <c r="S46" i="52"/>
  <c r="S47" i="52"/>
  <c r="S48" i="52"/>
  <c r="S49" i="52"/>
  <c r="S50" i="52"/>
  <c r="S51" i="52"/>
  <c r="S52" i="52"/>
  <c r="S53" i="52"/>
  <c r="S54" i="52"/>
  <c r="S55" i="52"/>
  <c r="S56" i="52"/>
  <c r="S57" i="52"/>
  <c r="S58" i="52"/>
  <c r="S59" i="52"/>
  <c r="S60" i="52"/>
  <c r="S61" i="52"/>
  <c r="S62" i="52"/>
  <c r="S63" i="52"/>
  <c r="S64" i="52"/>
  <c r="S65" i="52"/>
  <c r="S66" i="52"/>
  <c r="S67" i="52"/>
  <c r="S68" i="52"/>
  <c r="S69" i="52"/>
  <c r="S70" i="52"/>
  <c r="S71" i="52"/>
  <c r="S72" i="52"/>
  <c r="S73" i="52"/>
  <c r="S74" i="52"/>
  <c r="S75" i="52"/>
  <c r="S76" i="52"/>
  <c r="S77" i="52"/>
  <c r="S78" i="52"/>
  <c r="S79" i="52"/>
  <c r="S80" i="52"/>
  <c r="S81" i="52"/>
  <c r="S82" i="52"/>
  <c r="S83" i="52"/>
  <c r="S84" i="52"/>
  <c r="S85" i="52"/>
  <c r="S86" i="52"/>
  <c r="S87" i="52"/>
  <c r="S88" i="52"/>
  <c r="S89" i="52"/>
  <c r="S90" i="52"/>
  <c r="S91" i="52"/>
  <c r="S92" i="52"/>
  <c r="S93" i="52"/>
  <c r="S94" i="52"/>
  <c r="S95" i="52"/>
  <c r="S96" i="52"/>
  <c r="S97" i="52"/>
  <c r="S98" i="52"/>
  <c r="S99" i="52"/>
  <c r="S100" i="52"/>
  <c r="S101" i="52"/>
  <c r="S102" i="52"/>
  <c r="S103" i="52"/>
  <c r="S104" i="52"/>
  <c r="S105" i="52"/>
  <c r="S106" i="52"/>
  <c r="S107" i="52"/>
  <c r="S108" i="52"/>
  <c r="S109" i="52"/>
  <c r="S110" i="52"/>
  <c r="S111" i="52"/>
  <c r="S112" i="52"/>
  <c r="S113" i="52"/>
  <c r="S114" i="52"/>
  <c r="S115" i="52"/>
  <c r="S116" i="52"/>
  <c r="S117" i="52"/>
  <c r="S118" i="52"/>
  <c r="S119" i="52"/>
  <c r="S120" i="52"/>
  <c r="S121" i="52"/>
  <c r="S122" i="52"/>
  <c r="S123" i="52"/>
  <c r="S124" i="52"/>
  <c r="S125" i="52"/>
  <c r="S126" i="52"/>
  <c r="S127" i="52"/>
  <c r="S128" i="52"/>
  <c r="S129" i="52"/>
  <c r="S130" i="52"/>
  <c r="S131" i="52"/>
  <c r="S132" i="52"/>
  <c r="S133" i="52"/>
  <c r="S134" i="52"/>
  <c r="S135" i="52"/>
  <c r="S136" i="52"/>
  <c r="S137" i="52"/>
  <c r="S138" i="52"/>
  <c r="S139" i="52"/>
  <c r="S140" i="52"/>
  <c r="S141" i="52"/>
  <c r="S142" i="52"/>
  <c r="S143" i="52"/>
  <c r="S144" i="52"/>
  <c r="S145" i="52"/>
  <c r="S146" i="52"/>
  <c r="S147" i="52"/>
  <c r="S148" i="52"/>
  <c r="S149" i="52"/>
  <c r="S150" i="52"/>
  <c r="S151" i="52"/>
  <c r="S152" i="52"/>
  <c r="S153" i="52"/>
  <c r="S154" i="52"/>
  <c r="S155" i="52"/>
  <c r="S156" i="52"/>
  <c r="S157" i="52"/>
  <c r="S158" i="52"/>
  <c r="S159" i="52"/>
  <c r="S160" i="52"/>
  <c r="S161" i="52"/>
  <c r="S162" i="52"/>
  <c r="S163" i="52"/>
  <c r="S164" i="52"/>
  <c r="S165" i="52"/>
  <c r="S166" i="52"/>
  <c r="S167" i="52"/>
  <c r="S168" i="52"/>
  <c r="S169" i="52"/>
  <c r="S170" i="52"/>
  <c r="S171" i="52"/>
  <c r="S172" i="52"/>
  <c r="S173" i="52"/>
  <c r="S174" i="52"/>
  <c r="S175" i="52"/>
  <c r="S176" i="52"/>
  <c r="S177" i="52"/>
  <c r="S178" i="52"/>
  <c r="S179" i="52"/>
  <c r="S180" i="52"/>
  <c r="S181" i="52"/>
  <c r="S182" i="52"/>
  <c r="S183" i="52"/>
  <c r="S184" i="52"/>
  <c r="S185" i="52"/>
  <c r="S186" i="52"/>
  <c r="S187" i="52"/>
  <c r="S188" i="52"/>
  <c r="S189" i="52"/>
  <c r="S190" i="52"/>
  <c r="S191" i="52"/>
  <c r="S192" i="52"/>
  <c r="S193" i="52"/>
  <c r="S194" i="52"/>
  <c r="S195" i="52"/>
  <c r="S196" i="52"/>
  <c r="S197" i="52"/>
  <c r="S198" i="52"/>
  <c r="S199" i="52"/>
  <c r="S200" i="52"/>
  <c r="S201" i="52"/>
  <c r="S202" i="52"/>
  <c r="S203" i="52"/>
  <c r="S204" i="52"/>
  <c r="S205" i="52"/>
  <c r="S206" i="52"/>
  <c r="S207" i="52"/>
  <c r="S208" i="52"/>
  <c r="S209" i="52"/>
  <c r="S210" i="52"/>
  <c r="S211" i="52"/>
  <c r="S212" i="52"/>
  <c r="S213" i="52"/>
  <c r="S214" i="52"/>
  <c r="S215" i="52"/>
  <c r="S216" i="52"/>
  <c r="S217" i="52"/>
  <c r="S218" i="52"/>
  <c r="S219" i="52"/>
  <c r="S220" i="52"/>
  <c r="S221" i="52"/>
  <c r="S222" i="52"/>
  <c r="S223" i="52"/>
  <c r="S224" i="52"/>
  <c r="S225" i="52"/>
  <c r="S226" i="52"/>
  <c r="S227" i="52"/>
  <c r="S228" i="52"/>
  <c r="S229" i="52"/>
  <c r="S230" i="52"/>
  <c r="S231" i="52"/>
  <c r="S232" i="52"/>
  <c r="S233" i="52"/>
  <c r="S234" i="52"/>
  <c r="S235" i="52"/>
  <c r="S236" i="52"/>
  <c r="S237" i="52"/>
  <c r="S238" i="52"/>
  <c r="S239" i="52"/>
  <c r="S240" i="52"/>
  <c r="S241" i="52"/>
  <c r="S242" i="52"/>
  <c r="S243" i="52"/>
  <c r="S244" i="52"/>
  <c r="S245" i="52"/>
  <c r="S246" i="52"/>
  <c r="S247" i="52"/>
  <c r="S248" i="52"/>
  <c r="S249" i="52"/>
  <c r="S250" i="52"/>
  <c r="S251" i="52"/>
  <c r="S252" i="52"/>
  <c r="S253" i="52"/>
  <c r="S254" i="52"/>
  <c r="S255" i="52"/>
  <c r="S256" i="52"/>
  <c r="S257" i="52"/>
  <c r="S258" i="52"/>
  <c r="S259" i="52"/>
  <c r="S260" i="52"/>
  <c r="S261" i="52"/>
  <c r="S262" i="52"/>
  <c r="S263" i="52"/>
  <c r="S264" i="52"/>
  <c r="S265" i="52"/>
  <c r="S266" i="52"/>
  <c r="S267" i="52"/>
  <c r="S268" i="52"/>
  <c r="S269" i="52"/>
  <c r="S270" i="52"/>
  <c r="S271" i="52"/>
  <c r="S272" i="52"/>
  <c r="S273" i="52"/>
  <c r="S274" i="52"/>
  <c r="S275" i="52"/>
  <c r="S276" i="52"/>
  <c r="S277" i="52"/>
  <c r="S278" i="52"/>
  <c r="S279" i="52"/>
  <c r="S280" i="52"/>
  <c r="S281" i="52"/>
  <c r="S282" i="52"/>
  <c r="S283" i="52"/>
  <c r="S284" i="52"/>
  <c r="S285" i="52"/>
  <c r="S286" i="52"/>
  <c r="S287" i="52"/>
  <c r="S288" i="52"/>
  <c r="S289" i="52"/>
  <c r="S290" i="52"/>
  <c r="S291" i="52"/>
  <c r="S292" i="52"/>
  <c r="S293" i="52"/>
  <c r="S294" i="52"/>
  <c r="S295" i="52"/>
  <c r="S296" i="52"/>
  <c r="S297" i="52"/>
  <c r="S298" i="52"/>
  <c r="S299" i="52"/>
  <c r="S300" i="52"/>
  <c r="S301" i="52"/>
  <c r="S302" i="52"/>
  <c r="S303" i="52"/>
  <c r="S304" i="52"/>
  <c r="S305" i="52"/>
  <c r="S306" i="52"/>
  <c r="S307" i="52"/>
  <c r="S308" i="52"/>
  <c r="S309" i="52"/>
  <c r="S310" i="52"/>
  <c r="S311" i="52"/>
  <c r="S312" i="52"/>
  <c r="S313" i="52"/>
  <c r="S314" i="52"/>
  <c r="S315" i="52"/>
  <c r="S316" i="52"/>
  <c r="S317" i="52"/>
  <c r="S318" i="52"/>
  <c r="S319" i="52"/>
  <c r="S320" i="52"/>
  <c r="S321" i="52"/>
  <c r="S322" i="52"/>
  <c r="S323" i="52"/>
  <c r="S324" i="52"/>
  <c r="S325" i="52"/>
  <c r="S326" i="52"/>
  <c r="S327" i="52"/>
  <c r="S328" i="52"/>
  <c r="S329" i="52"/>
  <c r="S330" i="52"/>
  <c r="S331" i="52"/>
  <c r="S332" i="52"/>
  <c r="S333" i="52"/>
  <c r="S334" i="52"/>
  <c r="S335" i="52"/>
  <c r="S336" i="52"/>
  <c r="S337" i="52"/>
  <c r="S338" i="52"/>
  <c r="S339" i="52"/>
  <c r="S340" i="52"/>
  <c r="S341" i="52"/>
  <c r="S342" i="52"/>
  <c r="S343" i="52"/>
  <c r="S344" i="52"/>
  <c r="S345" i="52"/>
  <c r="S346" i="52"/>
  <c r="S347" i="52"/>
  <c r="S348" i="52"/>
  <c r="S349" i="52"/>
  <c r="S350" i="52"/>
  <c r="S351" i="52"/>
  <c r="S352" i="52"/>
  <c r="S353" i="52"/>
  <c r="S354" i="52"/>
  <c r="S355" i="52"/>
  <c r="S356" i="52"/>
  <c r="S357" i="52"/>
  <c r="S358" i="52"/>
  <c r="S359" i="52"/>
  <c r="S360" i="52"/>
  <c r="S361" i="52"/>
  <c r="S362" i="52"/>
  <c r="S363" i="52"/>
  <c r="S364" i="52"/>
  <c r="S365" i="52"/>
  <c r="S366" i="52"/>
  <c r="S367" i="52"/>
  <c r="S368" i="52"/>
  <c r="S369" i="52"/>
  <c r="S370" i="52"/>
  <c r="S371" i="52"/>
  <c r="S372" i="52"/>
  <c r="S373" i="52"/>
  <c r="S374" i="52"/>
  <c r="S375" i="52"/>
  <c r="S376" i="52"/>
  <c r="S377" i="52"/>
  <c r="S378" i="52"/>
  <c r="S379" i="52"/>
  <c r="S380" i="52"/>
  <c r="S381" i="52"/>
  <c r="S382" i="52"/>
  <c r="S383" i="52"/>
  <c r="S384" i="52"/>
  <c r="S385" i="52"/>
  <c r="S386" i="52"/>
  <c r="S387" i="52"/>
  <c r="S388" i="52"/>
  <c r="S389" i="52"/>
  <c r="S390" i="52"/>
  <c r="S391" i="52"/>
  <c r="S392" i="52"/>
  <c r="S393" i="52"/>
  <c r="S394" i="52"/>
  <c r="S395" i="52"/>
  <c r="S396" i="52"/>
  <c r="S397" i="52"/>
  <c r="S398" i="52"/>
  <c r="S399" i="52"/>
  <c r="S400" i="52"/>
  <c r="S401" i="52"/>
  <c r="S402" i="52"/>
  <c r="S403" i="52"/>
  <c r="S404" i="52"/>
  <c r="S405" i="52"/>
  <c r="S406" i="52"/>
  <c r="S407" i="52"/>
  <c r="S408" i="52"/>
  <c r="S409" i="52"/>
  <c r="S410" i="52"/>
  <c r="S411" i="52"/>
  <c r="S2" i="52"/>
  <c r="U3" i="52"/>
  <c r="U4" i="52"/>
  <c r="U5" i="52"/>
  <c r="U6" i="52"/>
  <c r="U7" i="52"/>
  <c r="U8" i="52"/>
  <c r="U9" i="52"/>
  <c r="U10" i="52"/>
  <c r="U11" i="52"/>
  <c r="U12" i="52"/>
  <c r="U13" i="52"/>
  <c r="U14" i="52"/>
  <c r="U15" i="52"/>
  <c r="U16" i="52"/>
  <c r="U17" i="52"/>
  <c r="U18" i="52"/>
  <c r="U19" i="52"/>
  <c r="U20" i="52"/>
  <c r="U21" i="52"/>
  <c r="U22" i="52"/>
  <c r="U23" i="52"/>
  <c r="U24" i="52"/>
  <c r="U25" i="52"/>
  <c r="U26" i="52"/>
  <c r="U27" i="52"/>
  <c r="U28" i="52"/>
  <c r="U29" i="52"/>
  <c r="U30" i="52"/>
  <c r="U31" i="52"/>
  <c r="U32" i="52"/>
  <c r="U33" i="52"/>
  <c r="U34" i="52"/>
  <c r="U35" i="52"/>
  <c r="U36" i="52"/>
  <c r="U37" i="52"/>
  <c r="U38" i="52"/>
  <c r="U39" i="52"/>
  <c r="U40" i="52"/>
  <c r="U41" i="52"/>
  <c r="U42" i="52"/>
  <c r="U43" i="52"/>
  <c r="U44" i="52"/>
  <c r="U45" i="52"/>
  <c r="U46" i="52"/>
  <c r="U47" i="52"/>
  <c r="U48" i="52"/>
  <c r="U49" i="52"/>
  <c r="U50" i="52"/>
  <c r="U51" i="52"/>
  <c r="U52" i="52"/>
  <c r="U53" i="52"/>
  <c r="U54" i="52"/>
  <c r="U55" i="52"/>
  <c r="U56" i="52"/>
  <c r="U57" i="52"/>
  <c r="U58" i="52"/>
  <c r="U59" i="52"/>
  <c r="U60" i="52"/>
  <c r="U61" i="52"/>
  <c r="U62" i="52"/>
  <c r="U63" i="52"/>
  <c r="U64" i="52"/>
  <c r="U65" i="52"/>
  <c r="U66" i="52"/>
  <c r="U67" i="52"/>
  <c r="U68" i="52"/>
  <c r="U69" i="52"/>
  <c r="U70" i="52"/>
  <c r="U71" i="52"/>
  <c r="U72" i="52"/>
  <c r="U73" i="52"/>
  <c r="U74" i="52"/>
  <c r="U75" i="52"/>
  <c r="U76" i="52"/>
  <c r="U77" i="52"/>
  <c r="U78" i="52"/>
  <c r="U79" i="52"/>
  <c r="U80" i="52"/>
  <c r="U81" i="52"/>
  <c r="U82" i="52"/>
  <c r="U83" i="52"/>
  <c r="U84" i="52"/>
  <c r="U85" i="52"/>
  <c r="U86" i="52"/>
  <c r="U87" i="52"/>
  <c r="U88" i="52"/>
  <c r="U89" i="52"/>
  <c r="U90" i="52"/>
  <c r="U91" i="52"/>
  <c r="U92" i="52"/>
  <c r="U93" i="52"/>
  <c r="U94" i="52"/>
  <c r="U95" i="52"/>
  <c r="U96" i="52"/>
  <c r="U97" i="52"/>
  <c r="U98" i="52"/>
  <c r="U99" i="52"/>
  <c r="U100" i="52"/>
  <c r="U101" i="52"/>
  <c r="U102" i="52"/>
  <c r="U103" i="52"/>
  <c r="U104" i="52"/>
  <c r="U105" i="52"/>
  <c r="U106" i="52"/>
  <c r="U107" i="52"/>
  <c r="U108" i="52"/>
  <c r="U109" i="52"/>
  <c r="U110" i="52"/>
  <c r="U111" i="52"/>
  <c r="U112" i="52"/>
  <c r="U113" i="52"/>
  <c r="U114" i="52"/>
  <c r="U115" i="52"/>
  <c r="U116" i="52"/>
  <c r="U117" i="52"/>
  <c r="U118" i="52"/>
  <c r="U119" i="52"/>
  <c r="U120" i="52"/>
  <c r="U121" i="52"/>
  <c r="U122" i="52"/>
  <c r="U123" i="52"/>
  <c r="U124" i="52"/>
  <c r="U125" i="52"/>
  <c r="U126" i="52"/>
  <c r="U127" i="52"/>
  <c r="U128" i="52"/>
  <c r="U129" i="52"/>
  <c r="U130" i="52"/>
  <c r="U131" i="52"/>
  <c r="U132" i="52"/>
  <c r="U133" i="52"/>
  <c r="U134" i="52"/>
  <c r="U135" i="52"/>
  <c r="U136" i="52"/>
  <c r="U137" i="52"/>
  <c r="U138" i="52"/>
  <c r="U139" i="52"/>
  <c r="U140" i="52"/>
  <c r="U141" i="52"/>
  <c r="U142" i="52"/>
  <c r="U143" i="52"/>
  <c r="U144" i="52"/>
  <c r="U145" i="52"/>
  <c r="U146" i="52"/>
  <c r="U147" i="52"/>
  <c r="U148" i="52"/>
  <c r="U149" i="52"/>
  <c r="U150" i="52"/>
  <c r="U151" i="52"/>
  <c r="U152" i="52"/>
  <c r="U153" i="52"/>
  <c r="U154" i="52"/>
  <c r="U155" i="52"/>
  <c r="U156" i="52"/>
  <c r="U157" i="52"/>
  <c r="U158" i="52"/>
  <c r="U159" i="52"/>
  <c r="U160" i="52"/>
  <c r="U161" i="52"/>
  <c r="U162" i="52"/>
  <c r="U163" i="52"/>
  <c r="U164" i="52"/>
  <c r="U165" i="52"/>
  <c r="U166" i="52"/>
  <c r="U167" i="52"/>
  <c r="U168" i="52"/>
  <c r="U169" i="52"/>
  <c r="U170" i="52"/>
  <c r="U171" i="52"/>
  <c r="U172" i="52"/>
  <c r="U173" i="52"/>
  <c r="U174" i="52"/>
  <c r="U175" i="52"/>
  <c r="U176" i="52"/>
  <c r="U177" i="52"/>
  <c r="U178" i="52"/>
  <c r="U179" i="52"/>
  <c r="U180" i="52"/>
  <c r="U181" i="52"/>
  <c r="U182" i="52"/>
  <c r="U183" i="52"/>
  <c r="U184" i="52"/>
  <c r="U185" i="52"/>
  <c r="U186" i="52"/>
  <c r="U187" i="52"/>
  <c r="U188" i="52"/>
  <c r="U189" i="52"/>
  <c r="U190" i="52"/>
  <c r="U191" i="52"/>
  <c r="U192" i="52"/>
  <c r="U193" i="52"/>
  <c r="U194" i="52"/>
  <c r="U195" i="52"/>
  <c r="U196" i="52"/>
  <c r="U197" i="52"/>
  <c r="U198" i="52"/>
  <c r="U199" i="52"/>
  <c r="U200" i="52"/>
  <c r="U201" i="52"/>
  <c r="U202" i="52"/>
  <c r="U203" i="52"/>
  <c r="U204" i="52"/>
  <c r="U205" i="52"/>
  <c r="U206" i="52"/>
  <c r="U207" i="52"/>
  <c r="U208" i="52"/>
  <c r="U209" i="52"/>
  <c r="U210" i="52"/>
  <c r="U211" i="52"/>
  <c r="U212" i="52"/>
  <c r="U213" i="52"/>
  <c r="U214" i="52"/>
  <c r="U215" i="52"/>
  <c r="U216" i="52"/>
  <c r="U217" i="52"/>
  <c r="U218" i="52"/>
  <c r="U219" i="52"/>
  <c r="U220" i="52"/>
  <c r="U221" i="52"/>
  <c r="U222" i="52"/>
  <c r="U223" i="52"/>
  <c r="U224" i="52"/>
  <c r="U225" i="52"/>
  <c r="U226" i="52"/>
  <c r="U227" i="52"/>
  <c r="U228" i="52"/>
  <c r="U229" i="52"/>
  <c r="U230" i="52"/>
  <c r="U231" i="52"/>
  <c r="U232" i="52"/>
  <c r="U233" i="52"/>
  <c r="U234" i="52"/>
  <c r="U235" i="52"/>
  <c r="U236" i="52"/>
  <c r="U237" i="52"/>
  <c r="U238" i="52"/>
  <c r="U239" i="52"/>
  <c r="U240" i="52"/>
  <c r="U241" i="52"/>
  <c r="U242" i="52"/>
  <c r="U243" i="52"/>
  <c r="U244" i="52"/>
  <c r="U245" i="52"/>
  <c r="U246" i="52"/>
  <c r="U247" i="52"/>
  <c r="U248" i="52"/>
  <c r="U249" i="52"/>
  <c r="U250" i="52"/>
  <c r="U251" i="52"/>
  <c r="U252" i="52"/>
  <c r="U253" i="52"/>
  <c r="U254" i="52"/>
  <c r="U255" i="52"/>
  <c r="U256" i="52"/>
  <c r="U257" i="52"/>
  <c r="U258" i="52"/>
  <c r="U259" i="52"/>
  <c r="U260" i="52"/>
  <c r="U261" i="52"/>
  <c r="U262" i="52"/>
  <c r="U263" i="52"/>
  <c r="U264" i="52"/>
  <c r="U265" i="52"/>
  <c r="U266" i="52"/>
  <c r="U267" i="52"/>
  <c r="U268" i="52"/>
  <c r="U269" i="52"/>
  <c r="U270" i="52"/>
  <c r="U271" i="52"/>
  <c r="U272" i="52"/>
  <c r="U273" i="52"/>
  <c r="U274" i="52"/>
  <c r="U275" i="52"/>
  <c r="U276" i="52"/>
  <c r="U277" i="52"/>
  <c r="U278" i="52"/>
  <c r="U279" i="52"/>
  <c r="U280" i="52"/>
  <c r="U281" i="52"/>
  <c r="U282" i="52"/>
  <c r="U283" i="52"/>
  <c r="U284" i="52"/>
  <c r="U285" i="52"/>
  <c r="U286" i="52"/>
  <c r="U287" i="52"/>
  <c r="U288" i="52"/>
  <c r="U289" i="52"/>
  <c r="U290" i="52"/>
  <c r="U291" i="52"/>
  <c r="U292" i="52"/>
  <c r="U293" i="52"/>
  <c r="U294" i="52"/>
  <c r="U295" i="52"/>
  <c r="U296" i="52"/>
  <c r="U297" i="52"/>
  <c r="U298" i="52"/>
  <c r="U299" i="52"/>
  <c r="U300" i="52"/>
  <c r="U301" i="52"/>
  <c r="U302" i="52"/>
  <c r="U303" i="52"/>
  <c r="U304" i="52"/>
  <c r="U305" i="52"/>
  <c r="U306" i="52"/>
  <c r="U307" i="52"/>
  <c r="U308" i="52"/>
  <c r="U309" i="52"/>
  <c r="U310" i="52"/>
  <c r="U311" i="52"/>
  <c r="U312" i="52"/>
  <c r="U313" i="52"/>
  <c r="U314" i="52"/>
  <c r="U315" i="52"/>
  <c r="U316" i="52"/>
  <c r="U317" i="52"/>
  <c r="U318" i="52"/>
  <c r="U319" i="52"/>
  <c r="U320" i="52"/>
  <c r="U321" i="52"/>
  <c r="U322" i="52"/>
  <c r="U323" i="52"/>
  <c r="U324" i="52"/>
  <c r="U325" i="52"/>
  <c r="U326" i="52"/>
  <c r="U327" i="52"/>
  <c r="U328" i="52"/>
  <c r="U329" i="52"/>
  <c r="U330" i="52"/>
  <c r="U331" i="52"/>
  <c r="U332" i="52"/>
  <c r="U333" i="52"/>
  <c r="U334" i="52"/>
  <c r="U335" i="52"/>
  <c r="U336" i="52"/>
  <c r="U337" i="52"/>
  <c r="U338" i="52"/>
  <c r="U339" i="52"/>
  <c r="U340" i="52"/>
  <c r="U341" i="52"/>
  <c r="U342" i="52"/>
  <c r="U343" i="52"/>
  <c r="U344" i="52"/>
  <c r="U345" i="52"/>
  <c r="U346" i="52"/>
  <c r="U347" i="52"/>
  <c r="U348" i="52"/>
  <c r="U349" i="52"/>
  <c r="U350" i="52"/>
  <c r="U351" i="52"/>
  <c r="U352" i="52"/>
  <c r="U353" i="52"/>
  <c r="U354" i="52"/>
  <c r="U355" i="52"/>
  <c r="U356" i="52"/>
  <c r="U357" i="52"/>
  <c r="U358" i="52"/>
  <c r="U359" i="52"/>
  <c r="U360" i="52"/>
  <c r="U361" i="52"/>
  <c r="U362" i="52"/>
  <c r="U363" i="52"/>
  <c r="U364" i="52"/>
  <c r="U365" i="52"/>
  <c r="U366" i="52"/>
  <c r="U367" i="52"/>
  <c r="U368" i="52"/>
  <c r="U369" i="52"/>
  <c r="U370" i="52"/>
  <c r="U371" i="52"/>
  <c r="U372" i="52"/>
  <c r="U373" i="52"/>
  <c r="U374" i="52"/>
  <c r="U375" i="52"/>
  <c r="U376" i="52"/>
  <c r="U377" i="52"/>
  <c r="U378" i="52"/>
  <c r="U379" i="52"/>
  <c r="U380" i="52"/>
  <c r="U381" i="52"/>
  <c r="U382" i="52"/>
  <c r="U383" i="52"/>
  <c r="U384" i="52"/>
  <c r="U385" i="52"/>
  <c r="U386" i="52"/>
  <c r="U387" i="52"/>
  <c r="U388" i="52"/>
  <c r="U389" i="52"/>
  <c r="U390" i="52"/>
  <c r="U391" i="52"/>
  <c r="U392" i="52"/>
  <c r="U393" i="52"/>
  <c r="U394" i="52"/>
  <c r="U395" i="52"/>
  <c r="U396" i="52"/>
  <c r="U397" i="52"/>
  <c r="U398" i="52"/>
  <c r="U399" i="52"/>
  <c r="U400" i="52"/>
  <c r="U401" i="52"/>
  <c r="U402" i="52"/>
  <c r="U403" i="52"/>
  <c r="U404" i="52"/>
  <c r="U405" i="52"/>
  <c r="U406" i="52"/>
  <c r="U407" i="52"/>
  <c r="U408" i="52"/>
  <c r="U409" i="52"/>
  <c r="U410" i="52"/>
  <c r="U411" i="52"/>
  <c r="U2" i="52"/>
  <c r="A3245" i="40"/>
  <c r="A3244" i="40"/>
  <c r="A3243" i="40"/>
  <c r="A3242" i="40"/>
  <c r="A3241" i="40"/>
  <c r="A3240" i="40"/>
  <c r="A3239" i="40"/>
  <c r="A3238" i="40"/>
  <c r="A3237" i="40"/>
  <c r="A3236" i="40"/>
  <c r="A3235" i="40"/>
  <c r="A3234" i="40"/>
  <c r="A3233" i="40"/>
  <c r="A3232" i="40"/>
  <c r="A3231" i="40"/>
  <c r="A3230" i="40"/>
  <c r="A3229" i="40"/>
  <c r="A3228" i="40"/>
  <c r="A3227" i="40"/>
  <c r="A3226" i="40"/>
  <c r="A3225" i="40"/>
  <c r="A3224" i="40"/>
  <c r="A3223" i="40"/>
  <c r="A3222" i="40"/>
  <c r="A3221" i="40"/>
  <c r="A3220" i="40"/>
  <c r="A3219" i="40"/>
  <c r="A3218" i="40"/>
  <c r="A3217" i="40"/>
  <c r="A3216" i="40"/>
  <c r="A3215" i="40"/>
  <c r="A3214" i="40"/>
  <c r="A3213" i="40"/>
  <c r="A3212" i="40"/>
  <c r="A3211" i="40"/>
  <c r="A3210" i="40"/>
  <c r="A3209" i="40"/>
  <c r="A3208" i="40"/>
  <c r="A3207" i="40"/>
  <c r="A3206" i="40"/>
  <c r="A3205" i="40"/>
  <c r="A3204" i="40"/>
  <c r="A3203" i="40"/>
  <c r="A3202" i="40"/>
  <c r="A3201" i="40"/>
  <c r="A3200" i="40"/>
  <c r="A3199" i="40"/>
  <c r="A3198" i="40"/>
  <c r="A3197" i="40"/>
  <c r="A3196" i="40"/>
  <c r="A3195" i="40"/>
  <c r="A3194" i="40"/>
  <c r="A3193" i="40"/>
  <c r="A3192" i="40"/>
  <c r="A3191" i="40"/>
  <c r="A3190" i="40"/>
  <c r="A3189" i="40"/>
  <c r="A3188" i="40"/>
  <c r="A3187" i="40"/>
  <c r="A3186" i="40"/>
  <c r="A3185" i="40"/>
  <c r="A3184" i="40"/>
  <c r="A3183" i="40"/>
  <c r="A3182" i="40"/>
  <c r="A3181" i="40"/>
  <c r="A3180" i="40"/>
  <c r="A3179" i="40"/>
  <c r="A3178" i="40"/>
  <c r="A3177" i="40"/>
  <c r="A3176" i="40"/>
  <c r="A3175" i="40"/>
  <c r="A3174" i="40"/>
  <c r="A3173" i="40"/>
  <c r="A3172" i="40"/>
  <c r="A3171" i="40"/>
  <c r="A3170" i="40"/>
  <c r="A3169" i="40"/>
  <c r="A3168" i="40"/>
  <c r="A3167" i="40"/>
  <c r="A3166" i="40"/>
  <c r="A3165" i="40"/>
  <c r="A3164" i="40"/>
  <c r="A3163" i="40"/>
  <c r="A3162" i="40"/>
  <c r="A3161" i="40"/>
  <c r="A3160" i="40"/>
  <c r="A3159" i="40"/>
  <c r="A3158" i="40"/>
  <c r="A3157" i="40"/>
  <c r="A3156" i="40"/>
  <c r="A3155" i="40"/>
  <c r="A3154" i="40"/>
  <c r="A3153" i="40"/>
  <c r="A3152" i="40"/>
  <c r="A3151" i="40"/>
  <c r="A3150" i="40"/>
  <c r="A3149" i="40"/>
  <c r="A3148" i="40"/>
  <c r="A3147" i="40"/>
  <c r="A3146" i="40"/>
  <c r="A3145" i="40"/>
  <c r="A3144" i="40"/>
  <c r="A3143" i="40"/>
  <c r="A3142" i="40"/>
  <c r="A3141" i="40"/>
  <c r="A3140" i="40"/>
  <c r="A3139" i="40"/>
  <c r="A3138" i="40"/>
  <c r="A3137" i="40"/>
  <c r="A3136" i="40"/>
  <c r="A3135" i="40"/>
  <c r="A3134" i="40"/>
  <c r="A3133" i="40"/>
  <c r="A3132" i="40"/>
  <c r="A3131" i="40"/>
  <c r="A3130" i="40"/>
  <c r="A3129" i="40"/>
  <c r="A3128" i="40"/>
  <c r="A3127" i="40"/>
  <c r="A3126" i="40"/>
  <c r="A3125" i="40"/>
  <c r="A3124" i="40"/>
  <c r="A3123" i="40"/>
  <c r="A3122" i="40"/>
  <c r="A3121" i="40"/>
  <c r="A3120" i="40"/>
  <c r="A3119" i="40"/>
  <c r="A3118" i="40"/>
  <c r="A3117" i="40"/>
  <c r="A3116" i="40"/>
  <c r="A3115" i="40"/>
  <c r="A3114" i="40"/>
  <c r="A3113" i="40"/>
  <c r="A3112" i="40"/>
  <c r="A3111" i="40"/>
  <c r="A3110" i="40"/>
  <c r="A3109" i="40"/>
  <c r="A3108" i="40"/>
  <c r="A3107" i="40"/>
  <c r="A3106" i="40"/>
  <c r="A3105" i="40"/>
  <c r="A3104" i="40"/>
  <c r="A3103" i="40"/>
  <c r="A3102" i="40"/>
  <c r="A3101" i="40"/>
  <c r="A3100" i="40"/>
  <c r="A3099" i="40"/>
  <c r="A3098" i="40"/>
  <c r="A3097" i="40"/>
  <c r="A3096" i="40"/>
  <c r="A3095" i="40"/>
  <c r="A3094" i="40"/>
  <c r="A3093" i="40"/>
  <c r="A3092" i="40"/>
  <c r="A3091" i="40"/>
  <c r="A3090" i="40"/>
  <c r="A3089" i="40"/>
  <c r="A3088" i="40"/>
  <c r="A3087" i="40"/>
  <c r="A3086" i="40"/>
  <c r="A3085" i="40"/>
  <c r="A3084" i="40"/>
  <c r="A3083" i="40"/>
  <c r="A3082" i="40"/>
  <c r="A3081" i="40"/>
  <c r="A3080" i="40"/>
  <c r="A3079" i="40"/>
  <c r="A3078" i="40"/>
  <c r="A3077" i="40"/>
  <c r="A3076" i="40"/>
  <c r="A3075" i="40"/>
  <c r="A3074" i="40"/>
  <c r="A3073" i="40"/>
  <c r="A3072" i="40"/>
  <c r="A3071" i="40"/>
  <c r="A3070" i="40"/>
  <c r="A3069" i="40"/>
  <c r="A3068" i="40"/>
  <c r="A3067" i="40"/>
  <c r="A3066" i="40"/>
  <c r="A3065" i="40"/>
  <c r="A3064" i="40"/>
  <c r="A3063" i="40"/>
  <c r="A3062" i="40"/>
  <c r="A3061" i="40"/>
  <c r="A3060" i="40"/>
  <c r="A3059" i="40"/>
  <c r="A3058" i="40"/>
  <c r="A3057" i="40"/>
  <c r="A3056" i="40"/>
  <c r="A3055" i="40"/>
  <c r="A3054" i="40"/>
  <c r="A3053" i="40"/>
  <c r="A3052" i="40"/>
  <c r="A3051" i="40"/>
  <c r="A3050" i="40"/>
  <c r="A3049" i="40"/>
  <c r="A3048" i="40"/>
  <c r="A3047" i="40"/>
  <c r="A3046" i="40"/>
  <c r="A3045" i="40"/>
  <c r="A3044" i="40"/>
  <c r="A3043" i="40"/>
  <c r="A3042" i="40"/>
  <c r="A3041" i="40"/>
  <c r="A3040" i="40"/>
  <c r="A3039" i="40"/>
  <c r="A3038" i="40"/>
  <c r="A3037" i="40"/>
  <c r="A3036" i="40"/>
  <c r="A3035" i="40"/>
  <c r="A3034" i="40"/>
  <c r="A3033" i="40"/>
  <c r="A3032" i="40"/>
  <c r="A3031" i="40"/>
  <c r="A3030" i="40"/>
  <c r="A3029" i="40"/>
  <c r="A3028" i="40"/>
  <c r="A3027" i="40"/>
  <c r="A3026" i="40"/>
  <c r="A3025" i="40"/>
  <c r="A3024" i="40"/>
  <c r="A3023" i="40"/>
  <c r="A3022" i="40"/>
  <c r="A3021" i="40"/>
  <c r="A3020" i="40"/>
  <c r="A3019" i="40"/>
  <c r="A3018" i="40"/>
  <c r="A3017" i="40"/>
  <c r="A3016" i="40"/>
  <c r="A3015" i="40"/>
  <c r="A3014" i="40"/>
  <c r="A3013" i="40"/>
  <c r="A3012" i="40"/>
  <c r="A3011" i="40"/>
  <c r="A3010" i="40"/>
  <c r="A3009" i="40"/>
  <c r="A3008" i="40"/>
  <c r="A3007" i="40"/>
  <c r="A3006" i="40"/>
  <c r="A3005" i="40"/>
  <c r="A3004" i="40"/>
  <c r="A3003" i="40"/>
  <c r="A3002" i="40"/>
  <c r="A3001" i="40"/>
  <c r="A3000" i="40"/>
  <c r="A2999" i="40"/>
  <c r="A2998" i="40"/>
  <c r="A2997" i="40"/>
  <c r="A2996" i="40"/>
  <c r="A2995" i="40"/>
  <c r="A2994" i="40"/>
  <c r="A2993" i="40"/>
  <c r="A2992" i="40"/>
  <c r="A2991" i="40"/>
  <c r="A2990" i="40"/>
  <c r="A2989" i="40"/>
  <c r="A2988" i="40"/>
  <c r="A2987" i="40"/>
  <c r="A2986" i="40"/>
  <c r="A2985" i="40"/>
  <c r="A2984" i="40"/>
  <c r="A2983" i="40"/>
  <c r="A2982" i="40"/>
  <c r="A2981" i="40"/>
  <c r="A2980" i="40"/>
  <c r="A2979" i="40"/>
  <c r="A2978" i="40"/>
  <c r="A2977" i="40"/>
  <c r="A2976" i="40"/>
  <c r="A2975" i="40"/>
  <c r="A2974" i="40"/>
  <c r="A2973" i="40"/>
  <c r="A2972" i="40"/>
  <c r="A2971" i="40"/>
  <c r="A2970" i="40"/>
  <c r="A2969" i="40"/>
  <c r="A2968" i="40"/>
  <c r="A2967" i="40"/>
  <c r="A2966" i="40"/>
  <c r="A2965" i="40"/>
  <c r="A2964" i="40"/>
  <c r="A2963" i="40"/>
  <c r="A2962" i="40"/>
  <c r="A2961" i="40"/>
  <c r="A2960" i="40"/>
  <c r="A2959" i="40"/>
  <c r="A2958" i="40"/>
  <c r="A2957" i="40"/>
  <c r="A2956" i="40"/>
  <c r="A2955" i="40"/>
  <c r="A2954" i="40"/>
  <c r="A2953" i="40"/>
  <c r="A2952" i="40"/>
  <c r="A2951" i="40"/>
  <c r="A2950" i="40"/>
  <c r="A2949" i="40"/>
  <c r="A2948" i="40"/>
  <c r="A2947" i="40"/>
  <c r="A2946" i="40"/>
  <c r="A2945" i="40"/>
  <c r="A2944" i="40"/>
  <c r="A2943" i="40"/>
  <c r="A2942" i="40"/>
  <c r="A2941" i="40"/>
  <c r="A2940" i="40"/>
  <c r="A2939" i="40"/>
  <c r="A2938" i="40"/>
  <c r="A2937" i="40"/>
  <c r="A2936" i="40"/>
  <c r="A2935" i="40"/>
  <c r="A2934" i="40"/>
  <c r="A2933" i="40"/>
  <c r="A2932" i="40"/>
  <c r="A2931" i="40"/>
  <c r="A2930" i="40"/>
  <c r="A2929" i="40"/>
  <c r="A2928" i="40"/>
  <c r="A2927" i="40"/>
  <c r="A2926" i="40"/>
  <c r="A2925" i="40"/>
  <c r="A2924" i="40"/>
  <c r="A2923" i="40"/>
  <c r="A2922" i="40"/>
  <c r="A2921" i="40"/>
  <c r="A2920" i="40"/>
  <c r="A2919" i="40"/>
  <c r="A2918" i="40"/>
  <c r="A2917" i="40"/>
  <c r="A2916" i="40"/>
  <c r="A2915" i="40"/>
  <c r="A2914" i="40"/>
  <c r="A2913" i="40"/>
  <c r="A2912" i="40"/>
  <c r="A2911" i="40"/>
  <c r="A2910" i="40"/>
  <c r="A2909" i="40"/>
  <c r="A2908" i="40"/>
  <c r="A2907" i="40"/>
  <c r="A2906" i="40"/>
  <c r="A2905" i="40"/>
  <c r="A2904" i="40"/>
  <c r="A2903" i="40"/>
  <c r="A2902" i="40"/>
  <c r="A2901" i="40"/>
  <c r="A2900" i="40"/>
  <c r="A2899" i="40"/>
  <c r="A2898" i="40"/>
  <c r="A2897" i="40"/>
  <c r="A2896" i="40"/>
  <c r="A2895" i="40"/>
  <c r="A2894" i="40"/>
  <c r="A2893" i="40"/>
  <c r="A2892" i="40"/>
  <c r="A2891" i="40"/>
  <c r="A2890" i="40"/>
  <c r="A2889" i="40"/>
  <c r="A2888" i="40"/>
  <c r="A2887" i="40"/>
  <c r="A2886" i="40"/>
  <c r="A2885" i="40"/>
  <c r="A2884" i="40"/>
  <c r="A2883" i="40"/>
  <c r="A2882" i="40"/>
  <c r="A2881" i="40"/>
  <c r="A2880" i="40"/>
  <c r="A2879" i="40"/>
  <c r="A2878" i="40"/>
  <c r="A2877" i="40"/>
  <c r="A2876" i="40"/>
  <c r="A2875" i="40"/>
  <c r="A2874" i="40"/>
  <c r="A2873" i="40"/>
  <c r="A2872" i="40"/>
  <c r="A2871" i="40"/>
  <c r="A2870" i="40"/>
  <c r="A2869" i="40"/>
  <c r="A2868" i="40"/>
  <c r="A2867" i="40"/>
  <c r="A2866" i="40"/>
  <c r="A2865" i="40"/>
  <c r="A2864" i="40"/>
  <c r="A2863" i="40"/>
  <c r="A2862" i="40"/>
  <c r="A2861" i="40"/>
  <c r="A2860" i="40"/>
  <c r="A2859" i="40"/>
  <c r="A2858" i="40"/>
  <c r="A2857" i="40"/>
  <c r="A2856" i="40"/>
  <c r="A2855" i="40"/>
  <c r="A2854" i="40"/>
  <c r="A2853" i="40"/>
  <c r="A2852" i="40"/>
  <c r="A2851" i="40"/>
  <c r="A2850" i="40"/>
  <c r="A2849" i="40"/>
  <c r="A2848" i="40"/>
  <c r="A2847" i="40"/>
  <c r="A2846" i="40"/>
  <c r="A2845" i="40"/>
  <c r="A2844" i="40"/>
  <c r="A2843" i="40"/>
  <c r="A2842" i="40"/>
  <c r="A2841" i="40"/>
  <c r="A2840" i="40"/>
  <c r="A2839" i="40"/>
  <c r="A2838" i="40"/>
  <c r="A2837" i="40"/>
  <c r="A2836" i="40"/>
  <c r="A2835" i="40"/>
  <c r="A2834" i="40"/>
  <c r="A2833" i="40"/>
  <c r="A2832" i="40"/>
  <c r="A2831" i="40"/>
  <c r="A2830" i="40"/>
  <c r="A2829" i="40"/>
  <c r="A2828" i="40"/>
  <c r="A2827" i="40"/>
  <c r="A2826" i="40"/>
  <c r="A2825" i="40"/>
  <c r="A2824" i="40"/>
  <c r="A2823" i="40"/>
  <c r="A2822" i="40"/>
  <c r="A2821" i="40"/>
  <c r="A2820" i="40"/>
  <c r="A2819" i="40"/>
  <c r="A2818" i="40"/>
  <c r="A2817" i="40"/>
  <c r="A2816" i="40"/>
  <c r="A2815" i="40"/>
  <c r="A2814" i="40"/>
  <c r="A2813" i="40"/>
  <c r="A2812" i="40"/>
  <c r="A2811" i="40"/>
  <c r="A2810" i="40"/>
  <c r="A2809" i="40"/>
  <c r="A2808" i="40"/>
  <c r="A2807" i="40"/>
  <c r="A2806" i="40"/>
  <c r="A2805" i="40"/>
  <c r="A2804" i="40"/>
  <c r="A2803" i="40"/>
  <c r="A2802" i="40"/>
  <c r="A2801" i="40"/>
  <c r="A2800" i="40"/>
  <c r="A2799" i="40"/>
  <c r="A2798" i="40"/>
  <c r="A2797" i="40"/>
  <c r="A2796" i="40"/>
  <c r="A2795" i="40"/>
  <c r="A2794" i="40"/>
  <c r="A2793" i="40"/>
  <c r="A2792" i="40"/>
  <c r="A2791" i="40"/>
  <c r="A2790" i="40"/>
  <c r="A2789" i="40"/>
  <c r="A2788" i="40"/>
  <c r="A2787" i="40"/>
  <c r="A2786" i="40"/>
  <c r="A2785" i="40"/>
  <c r="A2784" i="40"/>
  <c r="A2783" i="40"/>
  <c r="A2782" i="40"/>
  <c r="A2781" i="40"/>
  <c r="A2780" i="40"/>
  <c r="A2779" i="40"/>
  <c r="A2778" i="40"/>
  <c r="A2777" i="40"/>
  <c r="A2776" i="40"/>
  <c r="A2775" i="40"/>
  <c r="A2774" i="40"/>
  <c r="A2773" i="40"/>
  <c r="A2772" i="40"/>
  <c r="A2771" i="40"/>
  <c r="A2770" i="40"/>
  <c r="A2769" i="40"/>
  <c r="A2768" i="40"/>
  <c r="A2767" i="40"/>
  <c r="A2766" i="40"/>
  <c r="A2765" i="40"/>
  <c r="A2764" i="40"/>
  <c r="A2763" i="40"/>
  <c r="A2762" i="40"/>
  <c r="A2761" i="40"/>
  <c r="A2760" i="40"/>
  <c r="A2759" i="40"/>
  <c r="A2758" i="40"/>
  <c r="A2757" i="40"/>
  <c r="A2756" i="40"/>
  <c r="A2755" i="40"/>
  <c r="A2754" i="40"/>
  <c r="A2753" i="40"/>
  <c r="A2752" i="40"/>
  <c r="A2751" i="40"/>
  <c r="A2750" i="40"/>
  <c r="A2749" i="40"/>
  <c r="A2748" i="40"/>
  <c r="A2747" i="40"/>
  <c r="A2746" i="40"/>
  <c r="A2745" i="40"/>
  <c r="A2744" i="40"/>
  <c r="A2743" i="40"/>
  <c r="A2742" i="40"/>
  <c r="A2741" i="40"/>
  <c r="A2740" i="40"/>
  <c r="A2739" i="40"/>
  <c r="A2738" i="40"/>
  <c r="A2737" i="40"/>
  <c r="A2736" i="40"/>
  <c r="A2735" i="40"/>
  <c r="A2734" i="40"/>
  <c r="A2733" i="40"/>
  <c r="A2732" i="40"/>
  <c r="A2731" i="40"/>
  <c r="A2730" i="40"/>
  <c r="A2729" i="40"/>
  <c r="A2728" i="40"/>
  <c r="A2727" i="40"/>
  <c r="A2726" i="40"/>
  <c r="A2725" i="40"/>
  <c r="A2724" i="40"/>
  <c r="A2723" i="40"/>
  <c r="A2722" i="40"/>
  <c r="A2721" i="40"/>
  <c r="A2720" i="40"/>
  <c r="A2719" i="40"/>
  <c r="A2718" i="40"/>
  <c r="A2717" i="40"/>
  <c r="A2716" i="40"/>
  <c r="A2715" i="40"/>
  <c r="A2714" i="40"/>
  <c r="A2713" i="40"/>
  <c r="A2712" i="40"/>
  <c r="A2711" i="40"/>
  <c r="A2710" i="40"/>
  <c r="A2709" i="40"/>
  <c r="A2708" i="40"/>
  <c r="A2707" i="40"/>
  <c r="A2706" i="40"/>
  <c r="A2705" i="40"/>
  <c r="A2704" i="40"/>
  <c r="A2703" i="40"/>
  <c r="A2702" i="40"/>
  <c r="A2701" i="40"/>
  <c r="A2700" i="40"/>
  <c r="A2699" i="40"/>
  <c r="A2698" i="40"/>
  <c r="A2697" i="40"/>
  <c r="A2696" i="40"/>
  <c r="A2695" i="40"/>
  <c r="A2694" i="40"/>
  <c r="A2693" i="40"/>
  <c r="A2692" i="40"/>
  <c r="A2691" i="40"/>
  <c r="A2690" i="40"/>
  <c r="A2689" i="40"/>
  <c r="A2688" i="40"/>
  <c r="A2687" i="40"/>
  <c r="A2686" i="40"/>
  <c r="A2685" i="40"/>
  <c r="A2684" i="40"/>
  <c r="A2683" i="40"/>
  <c r="A2682" i="40"/>
  <c r="A2681" i="40"/>
  <c r="A2680" i="40"/>
  <c r="A2679" i="40"/>
  <c r="A2678" i="40"/>
  <c r="A2677" i="40"/>
  <c r="A2676" i="40"/>
  <c r="A2675" i="40"/>
  <c r="A2674" i="40"/>
  <c r="A2673" i="40"/>
  <c r="A2672" i="40"/>
  <c r="A2671" i="40"/>
  <c r="A2670" i="40"/>
  <c r="A2669" i="40"/>
  <c r="A2668" i="40"/>
  <c r="A2667" i="40"/>
  <c r="A2666" i="40"/>
  <c r="A2665" i="40"/>
  <c r="A2664" i="40"/>
  <c r="A2663" i="40"/>
  <c r="A2662" i="40"/>
  <c r="A2661" i="40"/>
  <c r="A2660" i="40"/>
  <c r="A2659" i="40"/>
  <c r="A2658" i="40"/>
  <c r="A2657" i="40"/>
  <c r="A2656" i="40"/>
  <c r="A2655" i="40"/>
  <c r="A2654" i="40"/>
  <c r="A2653" i="40"/>
  <c r="A2652" i="40"/>
  <c r="A2651" i="40"/>
  <c r="A2650" i="40"/>
  <c r="A2649" i="40"/>
  <c r="A2648" i="40"/>
  <c r="A2647" i="40"/>
  <c r="A2646" i="40"/>
  <c r="A2645" i="40"/>
  <c r="A2644" i="40"/>
  <c r="A2643" i="40"/>
  <c r="A2642" i="40"/>
  <c r="A2641" i="40"/>
  <c r="A2640" i="40"/>
  <c r="A2639" i="40"/>
  <c r="A2638" i="40"/>
  <c r="A2637" i="40"/>
  <c r="A2636" i="40"/>
  <c r="A2635" i="40"/>
  <c r="A2634" i="40"/>
  <c r="A2633" i="40"/>
  <c r="A2632" i="40"/>
  <c r="A2631" i="40"/>
  <c r="A2630" i="40"/>
  <c r="A2629" i="40"/>
  <c r="A2628" i="40"/>
  <c r="A2627" i="40"/>
  <c r="A2626" i="40"/>
  <c r="A2625" i="40"/>
  <c r="A2624" i="40"/>
  <c r="A2623" i="40"/>
  <c r="A2622" i="40"/>
  <c r="A2621" i="40"/>
  <c r="A2620" i="40"/>
  <c r="A2619" i="40"/>
  <c r="A2618" i="40"/>
  <c r="A2617" i="40"/>
  <c r="A2616" i="40"/>
  <c r="A2615" i="40"/>
  <c r="A2614" i="40"/>
  <c r="A2613" i="40"/>
  <c r="A2612" i="40"/>
  <c r="A2611" i="40"/>
  <c r="A2610" i="40"/>
  <c r="A2609" i="40"/>
  <c r="A2608" i="40"/>
  <c r="A2607" i="40"/>
  <c r="A2606" i="40"/>
  <c r="A2605" i="40"/>
  <c r="A2604" i="40"/>
  <c r="A2603" i="40"/>
  <c r="A2602" i="40"/>
  <c r="A2601" i="40"/>
  <c r="A2600" i="40"/>
  <c r="A2599" i="40"/>
  <c r="A2598" i="40"/>
  <c r="A2597" i="40"/>
  <c r="A2596" i="40"/>
  <c r="A2595" i="40"/>
  <c r="A2594" i="40"/>
  <c r="A2593" i="40"/>
  <c r="A2592" i="40"/>
  <c r="A2591" i="40"/>
  <c r="A2590" i="40"/>
  <c r="A2589" i="40"/>
  <c r="A2588" i="40"/>
  <c r="A2587" i="40"/>
  <c r="A2586" i="40"/>
  <c r="A2585" i="40"/>
  <c r="A2584" i="40"/>
  <c r="A2583" i="40"/>
  <c r="A2582" i="40"/>
  <c r="A2581" i="40"/>
  <c r="A2580" i="40"/>
  <c r="A2579" i="40"/>
  <c r="A2578" i="40"/>
  <c r="A2577" i="40"/>
  <c r="A2576" i="40"/>
  <c r="A2575" i="40"/>
  <c r="A2574" i="40"/>
  <c r="A2573" i="40"/>
  <c r="A2572" i="40"/>
  <c r="A2571" i="40"/>
  <c r="A2570" i="40"/>
  <c r="A2569" i="40"/>
  <c r="A2568" i="40"/>
  <c r="A2567" i="40"/>
  <c r="A2566" i="40"/>
  <c r="A2565" i="40"/>
  <c r="A2564" i="40"/>
  <c r="A2563" i="40"/>
  <c r="A2562" i="40"/>
  <c r="A2561" i="40"/>
  <c r="A2560" i="40"/>
  <c r="A2559" i="40"/>
  <c r="A2558" i="40"/>
  <c r="A2557" i="40"/>
  <c r="A2556" i="40"/>
  <c r="A2555" i="40"/>
  <c r="A2554" i="40"/>
  <c r="A2553" i="40"/>
  <c r="A2552" i="40"/>
  <c r="A2551" i="40"/>
  <c r="A2550" i="40"/>
  <c r="A2549" i="40"/>
  <c r="A2548" i="40"/>
  <c r="A2547" i="40"/>
  <c r="A2546" i="40"/>
  <c r="A2545" i="40"/>
  <c r="A2544" i="40"/>
  <c r="A2543" i="40"/>
  <c r="A2542" i="40"/>
  <c r="A2541" i="40"/>
  <c r="A2540" i="40"/>
  <c r="A2539" i="40"/>
  <c r="A2538" i="40"/>
  <c r="A2537" i="40"/>
  <c r="A2536" i="40"/>
  <c r="A2535" i="40"/>
  <c r="A2534" i="40"/>
  <c r="A2533" i="40"/>
  <c r="A2532" i="40"/>
  <c r="A2531" i="40"/>
  <c r="A2530" i="40"/>
  <c r="A2529" i="40"/>
  <c r="A2528" i="40"/>
  <c r="A2527" i="40"/>
  <c r="A2526" i="40"/>
  <c r="A2525" i="40"/>
  <c r="A2524" i="40"/>
  <c r="A2523" i="40"/>
  <c r="A2522" i="40"/>
  <c r="A2521" i="40"/>
  <c r="A2520" i="40"/>
  <c r="A2519" i="40"/>
  <c r="A2518" i="40"/>
  <c r="A2517" i="40"/>
  <c r="A2516" i="40"/>
  <c r="A2515" i="40"/>
  <c r="A2514" i="40"/>
  <c r="A2513" i="40"/>
  <c r="A2512" i="40"/>
  <c r="A2511" i="40"/>
  <c r="A2510" i="40"/>
  <c r="A2509" i="40"/>
  <c r="A2508" i="40"/>
  <c r="A2507" i="40"/>
  <c r="A2506" i="40"/>
  <c r="A2505" i="40"/>
  <c r="A2504" i="40"/>
  <c r="A2503" i="40"/>
  <c r="A2502" i="40"/>
  <c r="A2501" i="40"/>
  <c r="A2500" i="40"/>
  <c r="A2499" i="40"/>
  <c r="A2498" i="40"/>
  <c r="A2497" i="40"/>
  <c r="A2496" i="40"/>
  <c r="A2495" i="40"/>
  <c r="A2494" i="40"/>
  <c r="A2493" i="40"/>
  <c r="A2492" i="40"/>
  <c r="A2491" i="40"/>
  <c r="A2490" i="40"/>
  <c r="A2489" i="40"/>
  <c r="A2488" i="40"/>
  <c r="A2487" i="40"/>
  <c r="A2486" i="40"/>
  <c r="A2485" i="40"/>
  <c r="A2484" i="40"/>
  <c r="A2483" i="40"/>
  <c r="A2482" i="40"/>
  <c r="A2481" i="40"/>
  <c r="A2480" i="40"/>
  <c r="A2479" i="40"/>
  <c r="A2478" i="40"/>
  <c r="A2477" i="40"/>
  <c r="A2476" i="40"/>
  <c r="A2475" i="40"/>
  <c r="A2474" i="40"/>
  <c r="A2473" i="40"/>
  <c r="A2472" i="40"/>
  <c r="A2471" i="40"/>
  <c r="A2470" i="40"/>
  <c r="A2469" i="40"/>
  <c r="A2468" i="40"/>
  <c r="A2467" i="40"/>
  <c r="A2466" i="40"/>
  <c r="A2465" i="40"/>
  <c r="A2464" i="40"/>
  <c r="A2463" i="40"/>
  <c r="A2462" i="40"/>
  <c r="A2461" i="40"/>
  <c r="A2460" i="40"/>
  <c r="A2459" i="40"/>
  <c r="A2458" i="40"/>
  <c r="A2457" i="40"/>
  <c r="A2456" i="40"/>
  <c r="A2455" i="40"/>
  <c r="A2454" i="40"/>
  <c r="A2453" i="40"/>
  <c r="A2452" i="40"/>
  <c r="A2451" i="40"/>
  <c r="A2450" i="40"/>
  <c r="A2449" i="40"/>
  <c r="A2448" i="40"/>
  <c r="A2447" i="40"/>
  <c r="A2446" i="40"/>
  <c r="A2445" i="40"/>
  <c r="A2444" i="40"/>
  <c r="A2443" i="40"/>
  <c r="A2442" i="40"/>
  <c r="A2441" i="40"/>
  <c r="A2440" i="40"/>
  <c r="A2439" i="40"/>
  <c r="A2438" i="40"/>
  <c r="A2437" i="40"/>
  <c r="A2436" i="40"/>
  <c r="A2435" i="40"/>
  <c r="A2434" i="40"/>
  <c r="A2433" i="40"/>
  <c r="A2432" i="40"/>
  <c r="A2431" i="40"/>
  <c r="A2430" i="40"/>
  <c r="A2429" i="40"/>
  <c r="A2428" i="40"/>
  <c r="A2427" i="40"/>
  <c r="A2426" i="40"/>
  <c r="A2425" i="40"/>
  <c r="A2424" i="40"/>
  <c r="A2423" i="40"/>
  <c r="A2422" i="40"/>
  <c r="A2421" i="40"/>
  <c r="A2420" i="40"/>
  <c r="A2419" i="40"/>
  <c r="A2418" i="40"/>
  <c r="A2417" i="40"/>
  <c r="A2416" i="40"/>
  <c r="A2415" i="40"/>
  <c r="A2414" i="40"/>
  <c r="A2413" i="40"/>
  <c r="A2412" i="40"/>
  <c r="A2411" i="40"/>
  <c r="A2410" i="40"/>
  <c r="A2409" i="40"/>
  <c r="A2408" i="40"/>
  <c r="A2407" i="40"/>
  <c r="A2406" i="40"/>
  <c r="A2405" i="40"/>
  <c r="A2404" i="40"/>
  <c r="A2403" i="40"/>
  <c r="A2402" i="40"/>
  <c r="A2401" i="40"/>
  <c r="A2400" i="40"/>
  <c r="A2399" i="40"/>
  <c r="A2398" i="40"/>
  <c r="A2397" i="40"/>
  <c r="A2396" i="40"/>
  <c r="A2395" i="40"/>
  <c r="A2394" i="40"/>
  <c r="A2393" i="40"/>
  <c r="A2392" i="40"/>
  <c r="A2391" i="40"/>
  <c r="A2390" i="40"/>
  <c r="A2389" i="40"/>
  <c r="A2388" i="40"/>
  <c r="A2387" i="40"/>
  <c r="A2386" i="40"/>
  <c r="A2385" i="40"/>
  <c r="A2384" i="40"/>
  <c r="A2383" i="40"/>
  <c r="A2382" i="40"/>
  <c r="A2381" i="40"/>
  <c r="A2380" i="40"/>
  <c r="A2379" i="40"/>
  <c r="A2378" i="40"/>
  <c r="A2377" i="40"/>
  <c r="A2376" i="40"/>
  <c r="A2375" i="40"/>
  <c r="A2374" i="40"/>
  <c r="A2373" i="40"/>
  <c r="A2372" i="40"/>
  <c r="A2371" i="40"/>
  <c r="A2370" i="40"/>
  <c r="A2369" i="40"/>
  <c r="A2368" i="40"/>
  <c r="A2367" i="40"/>
  <c r="A2366" i="40"/>
  <c r="A2365" i="40"/>
  <c r="A2364" i="40"/>
  <c r="A2363" i="40"/>
  <c r="A2362" i="40"/>
  <c r="A2361" i="40"/>
  <c r="A2360" i="40"/>
  <c r="A2359" i="40"/>
  <c r="A2358" i="40"/>
  <c r="A2357" i="40"/>
  <c r="A2356" i="40"/>
  <c r="A2355" i="40"/>
  <c r="A2354" i="40"/>
  <c r="A2353" i="40"/>
  <c r="A2352" i="40"/>
  <c r="A2351" i="40"/>
  <c r="A2350" i="40"/>
  <c r="A2349" i="40"/>
  <c r="A2348" i="40"/>
  <c r="A2347" i="40"/>
  <c r="A2346" i="40"/>
  <c r="A2345" i="40"/>
  <c r="A2344" i="40"/>
  <c r="A2343" i="40"/>
  <c r="A2342" i="40"/>
  <c r="A2341" i="40"/>
  <c r="A2340" i="40"/>
  <c r="A2339" i="40"/>
  <c r="A2338" i="40"/>
  <c r="A2337" i="40"/>
  <c r="A2336" i="40"/>
  <c r="A2335" i="40"/>
  <c r="A2334" i="40"/>
  <c r="A2333" i="40"/>
  <c r="A2332" i="40"/>
  <c r="A2331" i="40"/>
  <c r="A2330" i="40"/>
  <c r="A2329" i="40"/>
  <c r="A2328" i="40"/>
  <c r="A2327" i="40"/>
  <c r="A2326" i="40"/>
  <c r="A2325" i="40"/>
  <c r="A2324" i="40"/>
  <c r="A2323" i="40"/>
  <c r="A2322" i="40"/>
  <c r="A2321" i="40"/>
  <c r="A2320" i="40"/>
  <c r="A2319" i="40"/>
  <c r="A2318" i="40"/>
  <c r="A2317" i="40"/>
  <c r="A2316" i="40"/>
  <c r="A2315" i="40"/>
  <c r="A2314" i="40"/>
  <c r="A2313" i="40"/>
  <c r="A2312" i="40"/>
  <c r="A2311" i="40"/>
  <c r="A2310" i="40"/>
  <c r="A2309" i="40"/>
  <c r="A2308" i="40"/>
  <c r="A2307" i="40"/>
  <c r="A2306" i="40"/>
  <c r="A2305" i="40"/>
  <c r="A2304" i="40"/>
  <c r="A2303" i="40"/>
  <c r="A2302" i="40"/>
  <c r="A2301" i="40"/>
  <c r="A2300" i="40"/>
  <c r="A2299" i="40"/>
  <c r="A2298" i="40"/>
  <c r="A2297" i="40"/>
  <c r="A2296" i="40"/>
  <c r="A2295" i="40"/>
  <c r="A2294" i="40"/>
  <c r="A2293" i="40"/>
  <c r="A2292" i="40"/>
  <c r="A2291" i="40"/>
  <c r="A2290" i="40"/>
  <c r="A2289" i="40"/>
  <c r="A2288" i="40"/>
  <c r="A2287" i="40"/>
  <c r="A2286" i="40"/>
  <c r="A2285" i="40"/>
  <c r="A2284" i="40"/>
  <c r="A2283" i="40"/>
  <c r="A2282" i="40"/>
  <c r="A2281" i="40"/>
  <c r="A2280" i="40"/>
  <c r="A2279" i="40"/>
  <c r="A2278" i="40"/>
  <c r="A2277" i="40"/>
  <c r="A2276" i="40"/>
  <c r="A2275" i="40"/>
  <c r="A2274" i="40"/>
  <c r="A2273" i="40"/>
  <c r="A2272" i="40"/>
  <c r="A2271" i="40"/>
  <c r="A2270" i="40"/>
  <c r="A2269" i="40"/>
  <c r="A2268" i="40"/>
  <c r="A2267" i="40"/>
  <c r="A2266" i="40"/>
  <c r="A2265" i="40"/>
  <c r="A2264" i="40"/>
  <c r="A2263" i="40"/>
  <c r="A2262" i="40"/>
  <c r="A2261" i="40"/>
  <c r="A2260" i="40"/>
  <c r="A2259" i="40"/>
  <c r="A2258" i="40"/>
  <c r="A2257" i="40"/>
  <c r="A2256" i="40"/>
  <c r="A2255" i="40"/>
  <c r="A2254" i="40"/>
  <c r="A2253" i="40"/>
  <c r="A2252" i="40"/>
  <c r="A2251" i="40"/>
  <c r="A2250" i="40"/>
  <c r="A2249" i="40"/>
  <c r="A2248" i="40"/>
  <c r="A2247" i="40"/>
  <c r="A2246" i="40"/>
  <c r="A2245" i="40"/>
  <c r="A2244" i="40"/>
  <c r="A2243" i="40"/>
  <c r="A2242" i="40"/>
  <c r="A2241" i="40"/>
  <c r="A2240" i="40"/>
  <c r="A2239" i="40"/>
  <c r="A2238" i="40"/>
  <c r="A2237" i="40"/>
  <c r="A2236" i="40"/>
  <c r="A2235" i="40"/>
  <c r="A2234" i="40"/>
  <c r="A2233" i="40"/>
  <c r="A2232" i="40"/>
  <c r="A2231" i="40"/>
  <c r="A2230" i="40"/>
  <c r="A2229" i="40"/>
  <c r="A2228" i="40"/>
  <c r="A2227" i="40"/>
  <c r="A2226" i="40"/>
  <c r="A2225" i="40"/>
  <c r="A2224" i="40"/>
  <c r="A2223" i="40"/>
  <c r="A2222" i="40"/>
  <c r="A2221" i="40"/>
  <c r="A2220" i="40"/>
  <c r="A2219" i="40"/>
  <c r="A2218" i="40"/>
  <c r="A2217" i="40"/>
  <c r="A2216" i="40"/>
  <c r="A2215" i="40"/>
  <c r="A2214" i="40"/>
  <c r="A2213" i="40"/>
  <c r="A2212" i="40"/>
  <c r="A2211" i="40"/>
  <c r="A2210" i="40"/>
  <c r="A2209" i="40"/>
  <c r="A2208" i="40"/>
  <c r="A2207" i="40"/>
  <c r="A2206" i="40"/>
  <c r="A2205" i="40"/>
  <c r="A2204" i="40"/>
  <c r="A2203" i="40"/>
  <c r="A2202" i="40"/>
  <c r="A2201" i="40"/>
  <c r="A2200" i="40"/>
  <c r="A2199" i="40"/>
  <c r="A2198" i="40"/>
  <c r="A2197" i="40"/>
  <c r="A2196" i="40"/>
  <c r="A2195" i="40"/>
  <c r="A2194" i="40"/>
  <c r="A2193" i="40"/>
  <c r="A2192" i="40"/>
  <c r="A2191" i="40"/>
  <c r="A2190" i="40"/>
  <c r="A2189" i="40"/>
  <c r="A2188" i="40"/>
  <c r="A2187" i="40"/>
  <c r="A2186" i="40"/>
  <c r="A2185" i="40"/>
  <c r="A2184" i="40"/>
  <c r="A2183" i="40"/>
  <c r="A2182" i="40"/>
  <c r="A2181" i="40"/>
  <c r="A2180" i="40"/>
  <c r="A2179" i="40"/>
  <c r="A2178" i="40"/>
  <c r="A2177" i="40"/>
  <c r="A2176" i="40"/>
  <c r="A2175" i="40"/>
  <c r="A2174" i="40"/>
  <c r="A2173" i="40"/>
  <c r="A2172" i="40"/>
  <c r="A2171" i="40"/>
  <c r="A2170" i="40"/>
  <c r="A2169" i="40"/>
  <c r="A2168" i="40"/>
  <c r="A2167" i="40"/>
  <c r="A2166" i="40"/>
  <c r="A2165" i="40"/>
  <c r="A2164" i="40"/>
  <c r="A2163" i="40"/>
  <c r="A2162" i="40"/>
  <c r="A2161" i="40"/>
  <c r="A2160" i="40"/>
  <c r="A2159" i="40"/>
  <c r="A2158" i="40"/>
  <c r="A2157" i="40"/>
  <c r="A2156" i="40"/>
  <c r="A2155" i="40"/>
  <c r="A2154" i="40"/>
  <c r="A2153" i="40"/>
  <c r="A2152" i="40"/>
  <c r="A2151" i="40"/>
  <c r="A2150" i="40"/>
  <c r="A2149" i="40"/>
  <c r="A2148" i="40"/>
  <c r="A2147" i="40"/>
  <c r="A2146" i="40"/>
  <c r="A2145" i="40"/>
  <c r="A2144" i="40"/>
  <c r="A2143" i="40"/>
  <c r="A2142" i="40"/>
  <c r="A2141" i="40"/>
  <c r="A2140" i="40"/>
  <c r="A2139" i="40"/>
  <c r="A2138" i="40"/>
  <c r="A2137" i="40"/>
  <c r="A2136" i="40"/>
  <c r="A2135" i="40"/>
  <c r="A2134" i="40"/>
  <c r="A2133" i="40"/>
  <c r="A2132" i="40"/>
  <c r="A2131" i="40"/>
  <c r="A2130" i="40"/>
  <c r="A2129" i="40"/>
  <c r="A2128" i="40"/>
  <c r="A2127" i="40"/>
  <c r="A2126" i="40"/>
  <c r="A2125" i="40"/>
  <c r="A2124" i="40"/>
  <c r="A2123" i="40"/>
  <c r="A2122" i="40"/>
  <c r="A2121" i="40"/>
  <c r="A2120" i="40"/>
  <c r="A2119" i="40"/>
  <c r="A2118" i="40"/>
  <c r="A2117" i="40"/>
  <c r="A2116" i="40"/>
  <c r="A2115" i="40"/>
  <c r="A2114" i="40"/>
  <c r="A2113" i="40"/>
  <c r="A2112" i="40"/>
  <c r="A2111" i="40"/>
  <c r="A2110" i="40"/>
  <c r="A2109" i="40"/>
  <c r="A2108" i="40"/>
  <c r="A2107" i="40"/>
  <c r="A2106" i="40"/>
  <c r="A2105" i="40"/>
  <c r="A2104" i="40"/>
  <c r="A2103" i="40"/>
  <c r="A2102" i="40"/>
  <c r="A2101" i="40"/>
  <c r="A2100" i="40"/>
  <c r="A2099" i="40"/>
  <c r="A2098" i="40"/>
  <c r="A2097" i="40"/>
  <c r="A2096" i="40"/>
  <c r="A2095" i="40"/>
  <c r="A2094" i="40"/>
  <c r="A2093" i="40"/>
  <c r="A2092" i="40"/>
  <c r="A2091" i="40"/>
  <c r="A2090" i="40"/>
  <c r="A2089" i="40"/>
  <c r="A2088" i="40"/>
  <c r="A2087" i="40"/>
  <c r="A2086" i="40"/>
  <c r="A2085" i="40"/>
  <c r="A2084" i="40"/>
  <c r="A2083" i="40"/>
  <c r="A2082" i="40"/>
  <c r="A2081" i="40"/>
  <c r="A2080" i="40"/>
  <c r="A2079" i="40"/>
  <c r="A2078" i="40"/>
  <c r="A2077" i="40"/>
  <c r="A2076" i="40"/>
  <c r="A2075" i="40"/>
  <c r="A2074" i="40"/>
  <c r="A2073" i="40"/>
  <c r="A2072" i="40"/>
  <c r="A2071" i="40"/>
  <c r="A2070" i="40"/>
  <c r="A2069" i="40"/>
  <c r="A2068" i="40"/>
  <c r="A2067" i="40"/>
  <c r="A2066" i="40"/>
  <c r="A2065" i="40"/>
  <c r="A2064" i="40"/>
  <c r="A2063" i="40"/>
  <c r="A2062" i="40"/>
  <c r="A2061" i="40"/>
  <c r="A2060" i="40"/>
  <c r="A2059" i="40"/>
  <c r="A2058" i="40"/>
  <c r="A2057" i="40"/>
  <c r="A2056" i="40"/>
  <c r="A2055" i="40"/>
  <c r="A2054" i="40"/>
  <c r="A2053" i="40"/>
  <c r="A2052" i="40"/>
  <c r="A2051" i="40"/>
  <c r="A2050" i="40"/>
  <c r="A2049" i="40"/>
  <c r="A2048" i="40"/>
  <c r="A2047" i="40"/>
  <c r="A2046" i="40"/>
  <c r="A2045" i="40"/>
  <c r="A2044" i="40"/>
  <c r="A2043" i="40"/>
  <c r="A2042" i="40"/>
  <c r="A2041" i="40"/>
  <c r="A2040" i="40"/>
  <c r="A2039" i="40"/>
  <c r="A2038" i="40"/>
  <c r="A2037" i="40"/>
  <c r="A2036" i="40"/>
  <c r="A2035" i="40"/>
  <c r="A2034" i="40"/>
  <c r="A2033" i="40"/>
  <c r="A2032" i="40"/>
  <c r="A2031" i="40"/>
  <c r="A2030" i="40"/>
  <c r="A2029" i="40"/>
  <c r="A2028" i="40"/>
  <c r="A2027" i="40"/>
  <c r="A2026" i="40"/>
  <c r="A2025" i="40"/>
  <c r="A2024" i="40"/>
  <c r="A2023" i="40"/>
  <c r="A2022" i="40"/>
  <c r="A2021" i="40"/>
  <c r="A2020" i="40"/>
  <c r="A2019" i="40"/>
  <c r="A2018" i="40"/>
  <c r="A2017" i="40"/>
  <c r="A2016" i="40"/>
  <c r="A2015" i="40"/>
  <c r="A2014" i="40"/>
  <c r="A2013" i="40"/>
  <c r="A2012" i="40"/>
  <c r="A2011" i="40"/>
  <c r="A2010" i="40"/>
  <c r="A2009" i="40"/>
  <c r="A2008" i="40"/>
  <c r="A2007" i="40"/>
  <c r="A2006" i="40"/>
  <c r="A2005" i="40"/>
  <c r="A2004" i="40"/>
  <c r="A2003" i="40"/>
  <c r="A2002" i="40"/>
  <c r="A2001" i="40"/>
  <c r="A2000" i="40"/>
  <c r="A1999" i="40"/>
  <c r="A1998" i="40"/>
  <c r="A1997" i="40"/>
  <c r="A1996" i="40"/>
  <c r="A1995" i="40"/>
  <c r="A1994" i="40"/>
  <c r="A1993" i="40"/>
  <c r="A1992" i="40"/>
  <c r="A1991" i="40"/>
  <c r="A1990" i="40"/>
  <c r="A1989" i="40"/>
  <c r="A1988" i="40"/>
  <c r="A1987" i="40"/>
  <c r="A1986" i="40"/>
  <c r="A1985" i="40"/>
  <c r="A1984" i="40"/>
  <c r="A1983" i="40"/>
  <c r="A1982" i="40"/>
  <c r="A1981" i="40"/>
  <c r="A1980" i="40"/>
  <c r="A1979" i="40"/>
  <c r="A1978" i="40"/>
  <c r="A1977" i="40"/>
  <c r="A1976" i="40"/>
  <c r="A1975" i="40"/>
  <c r="A1974" i="40"/>
  <c r="A1973" i="40"/>
  <c r="A1972" i="40"/>
  <c r="A1971" i="40"/>
  <c r="A1970" i="40"/>
  <c r="A1969" i="40"/>
  <c r="A1968" i="40"/>
  <c r="A1967" i="40"/>
  <c r="A1966" i="40"/>
  <c r="A1965" i="40"/>
  <c r="A1964" i="40"/>
  <c r="A1963" i="40"/>
  <c r="A1962" i="40"/>
  <c r="A1961" i="40"/>
  <c r="A1960" i="40"/>
  <c r="A1959" i="40"/>
  <c r="A1958" i="40"/>
  <c r="A1957" i="40"/>
  <c r="A1956" i="40"/>
  <c r="A1955" i="40"/>
  <c r="A1954" i="40"/>
  <c r="A1953" i="40"/>
  <c r="A1952" i="40"/>
  <c r="A1951" i="40"/>
  <c r="A1950" i="40"/>
  <c r="A1949" i="40"/>
  <c r="A1948" i="40"/>
  <c r="A1947" i="40"/>
  <c r="A1946" i="40"/>
  <c r="A1945" i="40"/>
  <c r="A1944" i="40"/>
  <c r="A1943" i="40"/>
  <c r="A1942" i="40"/>
  <c r="A1941" i="40"/>
  <c r="A1940" i="40"/>
  <c r="A1939" i="40"/>
  <c r="A1938" i="40"/>
  <c r="A1937" i="40"/>
  <c r="A1936" i="40"/>
  <c r="A1935" i="40"/>
  <c r="A1934" i="40"/>
  <c r="A1933" i="40"/>
  <c r="A1932" i="40"/>
  <c r="A1931" i="40"/>
  <c r="A1930" i="40"/>
  <c r="A1929" i="40"/>
  <c r="A1928" i="40"/>
  <c r="A1927" i="40"/>
  <c r="A1926" i="40"/>
  <c r="A1925" i="40"/>
  <c r="A1924" i="40"/>
  <c r="A1923" i="40"/>
  <c r="A1922" i="40"/>
  <c r="A1921" i="40"/>
  <c r="A1920" i="40"/>
  <c r="A1919" i="40"/>
  <c r="A1918" i="40"/>
  <c r="A1917" i="40"/>
  <c r="A1916" i="40"/>
  <c r="A1915" i="40"/>
  <c r="A1914" i="40"/>
  <c r="A1913" i="40"/>
  <c r="A1912" i="40"/>
  <c r="A1911" i="40"/>
  <c r="A1910" i="40"/>
  <c r="A1909" i="40"/>
  <c r="A1908" i="40"/>
  <c r="A1907" i="40"/>
  <c r="A1906" i="40"/>
  <c r="A1905" i="40"/>
  <c r="A1904" i="40"/>
  <c r="A1903" i="40"/>
  <c r="A1902" i="40"/>
  <c r="A1901" i="40"/>
  <c r="A1900" i="40"/>
  <c r="A1899" i="40"/>
  <c r="A1898" i="40"/>
  <c r="A1897" i="40"/>
  <c r="A1896" i="40"/>
  <c r="A1895" i="40"/>
  <c r="A1894" i="40"/>
  <c r="A1893" i="40"/>
  <c r="A1892" i="40"/>
  <c r="A1891" i="40"/>
  <c r="A1890" i="40"/>
  <c r="A1889" i="40"/>
  <c r="A1888" i="40"/>
  <c r="A1887" i="40"/>
  <c r="A1886" i="40"/>
  <c r="A1885" i="40"/>
  <c r="A1884" i="40"/>
  <c r="A1883" i="40"/>
  <c r="A1882" i="40"/>
  <c r="A1881" i="40"/>
  <c r="A1880" i="40"/>
  <c r="A1879" i="40"/>
  <c r="A1878" i="40"/>
  <c r="A1877" i="40"/>
  <c r="A1876" i="40"/>
  <c r="A1875" i="40"/>
  <c r="A1874" i="40"/>
  <c r="A1873" i="40"/>
  <c r="A1872" i="40"/>
  <c r="A1871" i="40"/>
  <c r="A1870" i="40"/>
  <c r="A1869" i="40"/>
  <c r="A1868" i="40"/>
  <c r="A1867" i="40"/>
  <c r="A1866" i="40"/>
  <c r="A1865" i="40"/>
  <c r="A1864" i="40"/>
  <c r="A1863" i="40"/>
  <c r="A1862" i="40"/>
  <c r="A1861" i="40"/>
  <c r="A1860" i="40"/>
  <c r="A1859" i="40"/>
  <c r="A1858" i="40"/>
  <c r="A1857" i="40"/>
  <c r="A1856" i="40"/>
  <c r="A1855" i="40"/>
  <c r="A1854" i="40"/>
  <c r="A1853" i="40"/>
  <c r="A1852" i="40"/>
  <c r="A1851" i="40"/>
  <c r="A1850" i="40"/>
  <c r="A1849" i="40"/>
  <c r="A1848" i="40"/>
  <c r="A1847" i="40"/>
  <c r="A1846" i="40"/>
  <c r="A1845" i="40"/>
  <c r="A1844" i="40"/>
  <c r="A1843" i="40"/>
  <c r="A1842" i="40"/>
  <c r="A1841" i="40"/>
  <c r="A1840" i="40"/>
  <c r="A1839" i="40"/>
  <c r="A1838" i="40"/>
  <c r="A1837" i="40"/>
  <c r="A1836" i="40"/>
  <c r="A1835" i="40"/>
  <c r="A1834" i="40"/>
  <c r="A1833" i="40"/>
  <c r="A1832" i="40"/>
  <c r="A1831" i="40"/>
  <c r="A1830" i="40"/>
  <c r="A1829" i="40"/>
  <c r="A1828" i="40"/>
  <c r="A1827" i="40"/>
  <c r="A1826" i="40"/>
  <c r="A1825" i="40"/>
  <c r="A1824" i="40"/>
  <c r="A1823" i="40"/>
  <c r="A1822" i="40"/>
  <c r="A1821" i="40"/>
  <c r="A1820" i="40"/>
  <c r="A1819" i="40"/>
  <c r="A1818" i="40"/>
  <c r="A1817" i="40"/>
  <c r="A1816" i="40"/>
  <c r="A1815" i="40"/>
  <c r="A1814" i="40"/>
  <c r="A1813" i="40"/>
  <c r="A1812" i="40"/>
  <c r="A1811" i="40"/>
  <c r="A1810" i="40"/>
  <c r="A1809" i="40"/>
  <c r="A1808" i="40"/>
  <c r="A1807" i="40"/>
  <c r="A1806" i="40"/>
  <c r="A1805" i="40"/>
  <c r="A1804" i="40"/>
  <c r="A1803" i="40"/>
  <c r="A1802" i="40"/>
  <c r="A1801" i="40"/>
  <c r="A1800" i="40"/>
  <c r="A1799" i="40"/>
  <c r="A1798" i="40"/>
  <c r="A1797" i="40"/>
  <c r="A1796" i="40"/>
  <c r="A1795" i="40"/>
  <c r="A1794" i="40"/>
  <c r="A1793" i="40"/>
  <c r="A1792" i="40"/>
  <c r="A1791" i="40"/>
  <c r="A1790" i="40"/>
  <c r="A1789" i="40"/>
  <c r="A1788" i="40"/>
  <c r="A1787" i="40"/>
  <c r="A1786" i="40"/>
  <c r="A1785" i="40"/>
  <c r="A1784" i="40"/>
  <c r="A1783" i="40"/>
  <c r="A1782" i="40"/>
  <c r="A1781" i="40"/>
  <c r="A1780" i="40"/>
  <c r="A1779" i="40"/>
  <c r="A1778" i="40"/>
  <c r="A1777" i="40"/>
  <c r="A1776" i="40"/>
  <c r="A1775" i="40"/>
  <c r="A1774" i="40"/>
  <c r="A1773" i="40"/>
  <c r="A1772" i="40"/>
  <c r="A1771" i="40"/>
  <c r="A1770" i="40"/>
  <c r="A1769" i="40"/>
  <c r="A1768" i="40"/>
  <c r="A1767" i="40"/>
  <c r="A1766" i="40"/>
  <c r="A1765" i="40"/>
  <c r="A1764" i="40"/>
  <c r="A1763" i="40"/>
  <c r="A1762" i="40"/>
  <c r="A1761" i="40"/>
  <c r="A1760" i="40"/>
  <c r="A1759" i="40"/>
  <c r="A1758" i="40"/>
  <c r="A1757" i="40"/>
  <c r="A1756" i="40"/>
  <c r="A1755" i="40"/>
  <c r="A1754" i="40"/>
  <c r="A1753" i="40"/>
  <c r="A1752" i="40"/>
  <c r="A1751" i="40"/>
  <c r="A1750" i="40"/>
  <c r="A1749" i="40"/>
  <c r="A1748" i="40"/>
  <c r="A1747" i="40"/>
  <c r="A1746" i="40"/>
  <c r="A1745" i="40"/>
  <c r="A1744" i="40"/>
  <c r="A1743" i="40"/>
  <c r="A1742" i="40"/>
  <c r="A1741" i="40"/>
  <c r="A1740" i="40"/>
  <c r="A1739" i="40"/>
  <c r="A1738" i="40"/>
  <c r="A1737" i="40"/>
  <c r="A1736" i="40"/>
  <c r="A1735" i="40"/>
  <c r="A1734" i="40"/>
  <c r="A1733" i="40"/>
  <c r="A1732" i="40"/>
  <c r="A1731" i="40"/>
  <c r="A1730" i="40"/>
  <c r="A1729" i="40"/>
  <c r="A1728" i="40"/>
  <c r="A1727" i="40"/>
  <c r="A1726" i="40"/>
  <c r="A1725" i="40"/>
  <c r="A1724" i="40"/>
  <c r="A1723" i="40"/>
  <c r="A1722" i="40"/>
  <c r="A1721" i="40"/>
  <c r="A1720" i="40"/>
  <c r="A1719" i="40"/>
  <c r="A1718" i="40"/>
  <c r="A1717" i="40"/>
  <c r="A1716" i="40"/>
  <c r="A1715" i="40"/>
  <c r="A1714" i="40"/>
  <c r="A1713" i="40"/>
  <c r="A1712" i="40"/>
  <c r="A1711" i="40"/>
  <c r="A1710" i="40"/>
  <c r="A1709" i="40"/>
  <c r="A1708" i="40"/>
  <c r="A1707" i="40"/>
  <c r="A1706" i="40"/>
  <c r="A1705" i="40"/>
  <c r="A1704" i="40"/>
  <c r="A1703" i="40"/>
  <c r="A1702" i="40"/>
  <c r="A1701" i="40"/>
  <c r="A1700" i="40"/>
  <c r="A1699" i="40"/>
  <c r="A1698" i="40"/>
  <c r="A1697" i="40"/>
  <c r="A1696" i="40"/>
  <c r="A1695" i="40"/>
  <c r="A1694" i="40"/>
  <c r="A1693" i="40"/>
  <c r="A1692" i="40"/>
  <c r="A1691" i="40"/>
  <c r="A1690" i="40"/>
  <c r="A1689" i="40"/>
  <c r="A1688" i="40"/>
  <c r="A1687" i="40"/>
  <c r="A1686" i="40"/>
  <c r="A1685" i="40"/>
  <c r="A1684" i="40"/>
  <c r="A1683" i="40"/>
  <c r="A1682" i="40"/>
  <c r="A1681" i="40"/>
  <c r="A1680" i="40"/>
  <c r="A1679" i="40"/>
  <c r="A1678" i="40"/>
  <c r="A1677" i="40"/>
  <c r="A1676" i="40"/>
  <c r="A1675" i="40"/>
  <c r="A1674" i="40"/>
  <c r="A1673" i="40"/>
  <c r="A1672" i="40"/>
  <c r="A1671" i="40"/>
  <c r="A1670" i="40"/>
  <c r="A1669" i="40"/>
  <c r="A1668" i="40"/>
  <c r="A1667" i="40"/>
  <c r="A1666" i="40"/>
  <c r="A1665" i="40"/>
  <c r="A1664" i="40"/>
  <c r="A1663" i="40"/>
  <c r="A1662" i="40"/>
  <c r="A1661" i="40"/>
  <c r="A1660" i="40"/>
  <c r="A1659" i="40"/>
  <c r="A1658" i="40"/>
  <c r="A1657" i="40"/>
  <c r="A1656" i="40"/>
  <c r="A1655" i="40"/>
  <c r="A1654" i="40"/>
  <c r="A1653" i="40"/>
  <c r="A1652" i="40"/>
  <c r="A1651" i="40"/>
  <c r="A1650" i="40"/>
  <c r="A1649" i="40"/>
  <c r="A1648" i="40"/>
  <c r="A1647" i="40"/>
  <c r="A1646" i="40"/>
  <c r="A1645" i="40"/>
  <c r="A1644" i="40"/>
  <c r="A1643" i="40"/>
  <c r="A1642" i="40"/>
  <c r="A1641" i="40"/>
  <c r="A1640" i="40"/>
  <c r="A1639" i="40"/>
  <c r="A1638" i="40"/>
  <c r="A1637" i="40"/>
  <c r="A1636" i="40"/>
  <c r="A1635" i="40"/>
  <c r="A1634" i="40"/>
  <c r="A1633" i="40"/>
  <c r="A1632" i="40"/>
  <c r="A1631" i="40"/>
  <c r="A1630" i="40"/>
  <c r="A1629" i="40"/>
  <c r="A1628" i="40"/>
  <c r="A1627" i="40"/>
  <c r="A1626" i="40"/>
  <c r="A1625" i="40"/>
  <c r="A1624" i="40"/>
  <c r="A1623" i="40"/>
  <c r="A1622" i="40"/>
  <c r="A1621" i="40"/>
  <c r="A1620" i="40"/>
  <c r="A1619" i="40"/>
  <c r="A1618" i="40"/>
  <c r="A1617" i="40"/>
  <c r="A1616" i="40"/>
  <c r="A1615" i="40"/>
  <c r="A1614" i="40"/>
  <c r="A1613" i="40"/>
  <c r="A1612" i="40"/>
  <c r="A1611" i="40"/>
  <c r="A1610" i="40"/>
  <c r="A1609" i="40"/>
  <c r="A1608" i="40"/>
  <c r="A1607" i="40"/>
  <c r="A1606" i="40"/>
  <c r="A1605" i="40"/>
  <c r="A1604" i="40"/>
  <c r="A1603" i="40"/>
  <c r="A1602" i="40"/>
  <c r="A1601" i="40"/>
  <c r="A1600" i="40"/>
  <c r="A1599" i="40"/>
  <c r="A1598" i="40"/>
  <c r="A1597" i="40"/>
  <c r="A1596" i="40"/>
  <c r="A1595" i="40"/>
  <c r="A1594" i="40"/>
  <c r="A1593" i="40"/>
  <c r="A1592" i="40"/>
  <c r="A1591" i="40"/>
  <c r="A1590" i="40"/>
  <c r="A1589" i="40"/>
  <c r="A1588" i="40"/>
  <c r="A1587" i="40"/>
  <c r="A1586" i="40"/>
  <c r="A1585" i="40"/>
  <c r="A1584" i="40"/>
  <c r="A1583" i="40"/>
  <c r="A1582" i="40"/>
  <c r="A1581" i="40"/>
  <c r="A1580" i="40"/>
  <c r="A1579" i="40"/>
  <c r="A1578" i="40"/>
  <c r="A1577" i="40"/>
  <c r="A1576" i="40"/>
  <c r="A1575" i="40"/>
  <c r="A1574" i="40"/>
  <c r="A1573" i="40"/>
  <c r="A1572" i="40"/>
  <c r="A1571" i="40"/>
  <c r="A1570" i="40"/>
  <c r="A1569" i="40"/>
  <c r="A1568" i="40"/>
  <c r="A1567" i="40"/>
  <c r="A1566" i="40"/>
  <c r="A1565" i="40"/>
  <c r="A1564" i="40"/>
  <c r="A1563" i="40"/>
  <c r="A1562" i="40"/>
  <c r="A1561" i="40"/>
  <c r="A1560" i="40"/>
  <c r="A1559" i="40"/>
  <c r="A1558" i="40"/>
  <c r="A1557" i="40"/>
  <c r="A1556" i="40"/>
  <c r="A1555" i="40"/>
  <c r="A1554" i="40"/>
  <c r="A1553" i="40"/>
  <c r="A1552" i="40"/>
  <c r="A1551" i="40"/>
  <c r="A1550" i="40"/>
  <c r="A1549" i="40"/>
  <c r="A1548" i="40"/>
  <c r="A1547" i="40"/>
  <c r="A1546" i="40"/>
  <c r="A1545" i="40"/>
  <c r="A1544" i="40"/>
  <c r="A1543" i="40"/>
  <c r="A1542" i="40"/>
  <c r="A1541" i="40"/>
  <c r="A1540" i="40"/>
  <c r="A1539" i="40"/>
  <c r="A1538" i="40"/>
  <c r="A1537" i="40"/>
  <c r="A1536" i="40"/>
  <c r="A1535" i="40"/>
  <c r="A1534" i="40"/>
  <c r="A1533" i="40"/>
  <c r="A1532" i="40"/>
  <c r="A1531" i="40"/>
  <c r="A1530" i="40"/>
  <c r="A1529" i="40"/>
  <c r="A1528" i="40"/>
  <c r="A1527" i="40"/>
  <c r="A1526" i="40"/>
  <c r="A1525" i="40"/>
  <c r="A1524" i="40"/>
  <c r="A1523" i="40"/>
  <c r="A1522" i="40"/>
  <c r="A1521" i="40"/>
  <c r="A1520" i="40"/>
  <c r="A1519" i="40"/>
  <c r="A1518" i="40"/>
  <c r="A1517" i="40"/>
  <c r="A1516" i="40"/>
  <c r="A1515" i="40"/>
  <c r="A1514" i="40"/>
  <c r="A1513" i="40"/>
  <c r="A1512" i="40"/>
  <c r="A1511" i="40"/>
  <c r="A1510" i="40"/>
  <c r="A1509" i="40"/>
  <c r="A1508" i="40"/>
  <c r="A1507" i="40"/>
  <c r="A1506" i="40"/>
  <c r="A1505" i="40"/>
  <c r="A1504" i="40"/>
  <c r="A1503" i="40"/>
  <c r="A1502" i="40"/>
  <c r="A1501" i="40"/>
  <c r="A1500" i="40"/>
  <c r="A1499" i="40"/>
  <c r="A1498" i="40"/>
  <c r="A1497" i="40"/>
  <c r="A1496" i="40"/>
  <c r="A1495" i="40"/>
  <c r="A1494" i="40"/>
  <c r="A1493" i="40"/>
  <c r="A1492" i="40"/>
  <c r="A1491" i="40"/>
  <c r="A1490" i="40"/>
  <c r="A1489" i="40"/>
  <c r="A1488" i="40"/>
  <c r="A1487" i="40"/>
  <c r="A1486" i="40"/>
  <c r="A1485" i="40"/>
  <c r="A1484" i="40"/>
  <c r="A1483" i="40"/>
  <c r="A1482" i="40"/>
  <c r="A1481" i="40"/>
  <c r="A1480" i="40"/>
  <c r="A1479" i="40"/>
  <c r="A1478" i="40"/>
  <c r="A1477" i="40"/>
  <c r="A1476" i="40"/>
  <c r="A1475" i="40"/>
  <c r="A1474" i="40"/>
  <c r="A1473" i="40"/>
  <c r="A1472" i="40"/>
  <c r="A1471" i="40"/>
  <c r="A1470" i="40"/>
  <c r="A1469" i="40"/>
  <c r="A1468" i="40"/>
  <c r="A1467" i="40"/>
  <c r="A1466" i="40"/>
  <c r="A1465" i="40"/>
  <c r="A1464" i="40"/>
  <c r="A1463" i="40"/>
  <c r="A1462" i="40"/>
  <c r="A1461" i="40"/>
  <c r="A1460" i="40"/>
  <c r="A1459" i="40"/>
  <c r="A1458" i="40"/>
  <c r="A1457" i="40"/>
  <c r="A1456" i="40"/>
  <c r="A1455" i="40"/>
  <c r="A1454" i="40"/>
  <c r="A1453" i="40"/>
  <c r="A1452" i="40"/>
  <c r="A1451" i="40"/>
  <c r="A1450" i="40"/>
  <c r="A1449" i="40"/>
  <c r="A1448" i="40"/>
  <c r="A1447" i="40"/>
  <c r="A1446" i="40"/>
  <c r="A1445" i="40"/>
  <c r="A1444" i="40"/>
  <c r="A1443" i="40"/>
  <c r="A1442" i="40"/>
  <c r="A1441" i="40"/>
  <c r="A1440" i="40"/>
  <c r="A1439" i="40"/>
  <c r="A1438" i="40"/>
  <c r="A1437" i="40"/>
  <c r="A1436" i="40"/>
  <c r="A1435" i="40"/>
  <c r="A1434" i="40"/>
  <c r="A1433" i="40"/>
  <c r="A1432" i="40"/>
  <c r="A1431" i="40"/>
  <c r="A1430" i="40"/>
  <c r="A1429" i="40"/>
  <c r="A1428" i="40"/>
  <c r="A1427" i="40"/>
  <c r="A1426" i="40"/>
  <c r="A1425" i="40"/>
  <c r="A1424" i="40"/>
  <c r="A1423" i="40"/>
  <c r="A1422" i="40"/>
  <c r="A1421" i="40"/>
  <c r="A1420" i="40"/>
  <c r="A1419" i="40"/>
  <c r="A1418" i="40"/>
  <c r="A1417" i="40"/>
  <c r="A1416" i="40"/>
  <c r="A1415" i="40"/>
  <c r="A1414" i="40"/>
  <c r="A1413" i="40"/>
  <c r="A1412" i="40"/>
  <c r="A1411" i="40"/>
  <c r="A1410" i="40"/>
  <c r="A1409" i="40"/>
  <c r="A1408" i="40"/>
  <c r="A1407" i="40"/>
  <c r="A1406" i="40"/>
  <c r="A1405" i="40"/>
  <c r="A1404" i="40"/>
  <c r="A1403" i="40"/>
  <c r="A1402" i="40"/>
  <c r="A1401" i="40"/>
  <c r="A1400" i="40"/>
  <c r="A1399" i="40"/>
  <c r="A1398" i="40"/>
  <c r="A1397" i="40"/>
  <c r="A1396" i="40"/>
  <c r="A1395" i="40"/>
  <c r="A1394" i="40"/>
  <c r="A1393" i="40"/>
  <c r="A1392" i="40"/>
  <c r="A1391" i="40"/>
  <c r="A1390" i="40"/>
  <c r="A1389" i="40"/>
  <c r="A1388" i="40"/>
  <c r="A1387" i="40"/>
  <c r="A1386" i="40"/>
  <c r="A1385" i="40"/>
  <c r="A1384" i="40"/>
  <c r="A1383" i="40"/>
  <c r="A1382" i="40"/>
  <c r="A1381" i="40"/>
  <c r="A1380" i="40"/>
  <c r="A1379" i="40"/>
  <c r="A1378" i="40"/>
  <c r="A1377" i="40"/>
  <c r="A1376" i="40"/>
  <c r="A1375" i="40"/>
  <c r="A1374" i="40"/>
  <c r="A1373" i="40"/>
  <c r="A1372" i="40"/>
  <c r="A1371" i="40"/>
  <c r="A1370" i="40"/>
  <c r="A1369" i="40"/>
  <c r="A1368" i="40"/>
  <c r="A1367" i="40"/>
  <c r="A1366" i="40"/>
  <c r="A1365" i="40"/>
  <c r="A1364" i="40"/>
  <c r="A1363" i="40"/>
  <c r="A1362" i="40"/>
  <c r="A1361" i="40"/>
  <c r="A1360" i="40"/>
  <c r="A1359" i="40"/>
  <c r="A1358" i="40"/>
  <c r="A1357" i="40"/>
  <c r="A1356" i="40"/>
  <c r="A1355" i="40"/>
  <c r="A1354" i="40"/>
  <c r="A1353" i="40"/>
  <c r="A1352" i="40"/>
  <c r="A1351" i="40"/>
  <c r="A1350" i="40"/>
  <c r="A1349" i="40"/>
  <c r="A1348" i="40"/>
  <c r="A1347" i="40"/>
  <c r="A1346" i="40"/>
  <c r="A1345" i="40"/>
  <c r="A1344" i="40"/>
  <c r="A1343" i="40"/>
  <c r="A1342" i="40"/>
  <c r="A1341" i="40"/>
  <c r="A1340" i="40"/>
  <c r="A1339" i="40"/>
  <c r="A1338" i="40"/>
  <c r="A1337" i="40"/>
  <c r="A1336" i="40"/>
  <c r="A1335" i="40"/>
  <c r="A1334" i="40"/>
  <c r="A1333" i="40"/>
  <c r="A1332" i="40"/>
  <c r="A1331" i="40"/>
  <c r="A1330" i="40"/>
  <c r="A1329" i="40"/>
  <c r="A1328" i="40"/>
  <c r="A1327" i="40"/>
  <c r="A1326" i="40"/>
  <c r="A1325" i="40"/>
  <c r="A1324" i="40"/>
  <c r="A1323" i="40"/>
  <c r="A1322" i="40"/>
  <c r="A1321" i="40"/>
  <c r="A1320" i="40"/>
  <c r="A1319" i="40"/>
  <c r="A1318" i="40"/>
  <c r="A1317" i="40"/>
  <c r="A1316" i="40"/>
  <c r="A1315" i="40"/>
  <c r="A1314" i="40"/>
  <c r="A1313" i="40"/>
  <c r="A1312" i="40"/>
  <c r="A1311" i="40"/>
  <c r="A1310" i="40"/>
  <c r="A1309" i="40"/>
  <c r="A1308" i="40"/>
  <c r="A1307" i="40"/>
  <c r="A1306" i="40"/>
  <c r="A1305" i="40"/>
  <c r="A1304" i="40"/>
  <c r="A1303" i="40"/>
  <c r="A1302" i="40"/>
  <c r="A1301" i="40"/>
  <c r="A1300" i="40"/>
  <c r="A1299" i="40"/>
  <c r="A1298" i="40"/>
  <c r="A1297" i="40"/>
  <c r="A1296" i="40"/>
  <c r="A1295" i="40"/>
  <c r="A1294" i="40"/>
  <c r="A1293" i="40"/>
  <c r="A1292" i="40"/>
  <c r="A1291" i="40"/>
  <c r="A1290" i="40"/>
  <c r="A1289" i="40"/>
  <c r="A1288" i="40"/>
  <c r="A1287" i="40"/>
  <c r="A1286" i="40"/>
  <c r="A1285" i="40"/>
  <c r="A1284" i="40"/>
  <c r="A1283" i="40"/>
  <c r="A1282" i="40"/>
  <c r="A1281" i="40"/>
  <c r="A1280" i="40"/>
  <c r="A1279" i="40"/>
  <c r="A1278" i="40"/>
  <c r="A1277" i="40"/>
  <c r="A1276" i="40"/>
  <c r="A1275" i="40"/>
  <c r="A1274" i="40"/>
  <c r="A1273" i="40"/>
  <c r="A1272" i="40"/>
  <c r="A1271" i="40"/>
  <c r="A1270" i="40"/>
  <c r="A1269" i="40"/>
  <c r="A1268" i="40"/>
  <c r="A1267" i="40"/>
  <c r="A1266" i="40"/>
  <c r="A1265" i="40"/>
  <c r="A1264" i="40"/>
  <c r="A1263" i="40"/>
  <c r="A1262" i="40"/>
  <c r="A1261" i="40"/>
  <c r="A1260" i="40"/>
  <c r="A1259" i="40"/>
  <c r="A1258" i="40"/>
  <c r="A1257" i="40"/>
  <c r="A1256" i="40"/>
  <c r="A1255" i="40"/>
  <c r="A1254" i="40"/>
  <c r="A1253" i="40"/>
  <c r="A1252" i="40"/>
  <c r="A1251" i="40"/>
  <c r="A1250" i="40"/>
  <c r="A1249" i="40"/>
  <c r="A1248" i="40"/>
  <c r="A1247" i="40"/>
  <c r="A1246" i="40"/>
  <c r="A1245" i="40"/>
  <c r="A1244" i="40"/>
  <c r="A1243" i="40"/>
  <c r="A1242" i="40"/>
  <c r="A1241" i="40"/>
  <c r="A1240" i="40"/>
  <c r="A1239" i="40"/>
  <c r="A1238" i="40"/>
  <c r="A1237" i="40"/>
  <c r="A1236" i="40"/>
  <c r="A1235" i="40"/>
  <c r="A1234" i="40"/>
  <c r="A1233" i="40"/>
  <c r="A1232" i="40"/>
  <c r="A1231" i="40"/>
  <c r="A1230" i="40"/>
  <c r="A1229" i="40"/>
  <c r="A1228" i="40"/>
  <c r="A1227" i="40"/>
  <c r="A1226" i="40"/>
  <c r="A1225" i="40"/>
  <c r="A1224" i="40"/>
  <c r="A1223" i="40"/>
  <c r="A1222" i="40"/>
  <c r="A1221" i="40"/>
  <c r="A1220" i="40"/>
  <c r="A1219" i="40"/>
  <c r="A1218" i="40"/>
  <c r="A1217" i="40"/>
  <c r="A1216" i="40"/>
  <c r="A1215" i="40"/>
  <c r="A1214" i="40"/>
  <c r="A1213" i="40"/>
  <c r="A1212" i="40"/>
  <c r="A1211" i="40"/>
  <c r="A1210" i="40"/>
  <c r="A1209" i="40"/>
  <c r="A1208" i="40"/>
  <c r="A1207" i="40"/>
  <c r="A1206" i="40"/>
  <c r="A1205" i="40"/>
  <c r="A1204" i="40"/>
  <c r="A1203" i="40"/>
  <c r="A1202" i="40"/>
  <c r="A1201" i="40"/>
  <c r="A1200" i="40"/>
  <c r="A1199" i="40"/>
  <c r="A1198" i="40"/>
  <c r="A1197" i="40"/>
  <c r="A1196" i="40"/>
  <c r="A1195" i="40"/>
  <c r="A1194" i="40"/>
  <c r="A1193" i="40"/>
  <c r="A1192" i="40"/>
  <c r="A1191" i="40"/>
  <c r="A1190" i="40"/>
  <c r="A1189" i="40"/>
  <c r="A1188" i="40"/>
  <c r="A1187" i="40"/>
  <c r="A1186" i="40"/>
  <c r="A1185" i="40"/>
  <c r="A1184" i="40"/>
  <c r="A1183" i="40"/>
  <c r="A1182" i="40"/>
  <c r="A1181" i="40"/>
  <c r="A1180" i="40"/>
  <c r="A1179" i="40"/>
  <c r="A1178" i="40"/>
  <c r="A1177" i="40"/>
  <c r="A1176" i="40"/>
  <c r="A1175" i="40"/>
  <c r="A1174" i="40"/>
  <c r="A1173" i="40"/>
  <c r="A1172" i="40"/>
  <c r="A1171" i="40"/>
  <c r="A1170" i="40"/>
  <c r="A1169" i="40"/>
  <c r="A1168" i="40"/>
  <c r="A1167" i="40"/>
  <c r="A1166" i="40"/>
  <c r="A1165" i="40"/>
  <c r="A1164" i="40"/>
  <c r="A1163" i="40"/>
  <c r="A1162" i="40"/>
  <c r="A1161" i="40"/>
  <c r="A1160" i="40"/>
  <c r="A1159" i="40"/>
  <c r="A1158" i="40"/>
  <c r="A1157" i="40"/>
  <c r="A1156" i="40"/>
  <c r="A1155" i="40"/>
  <c r="A1154" i="40"/>
  <c r="A1153" i="40"/>
  <c r="A1152" i="40"/>
  <c r="A1151" i="40"/>
  <c r="A1150" i="40"/>
  <c r="A1149" i="40"/>
  <c r="A1148" i="40"/>
  <c r="A1147" i="40"/>
  <c r="A1146" i="40"/>
  <c r="A1145" i="40"/>
  <c r="A1144" i="40"/>
  <c r="A1143" i="40"/>
  <c r="A1142" i="40"/>
  <c r="A1141" i="40"/>
  <c r="A1140" i="40"/>
  <c r="A1139" i="40"/>
  <c r="A1138" i="40"/>
  <c r="A1137" i="40"/>
  <c r="A1136" i="40"/>
  <c r="A1135" i="40"/>
  <c r="A1134" i="40"/>
  <c r="A1133" i="40"/>
  <c r="A1132" i="40"/>
  <c r="A1131" i="40"/>
  <c r="A1130" i="40"/>
  <c r="A1129" i="40"/>
  <c r="A1128" i="40"/>
  <c r="A1127" i="40"/>
  <c r="A1126" i="40"/>
  <c r="A1125" i="40"/>
  <c r="A1124" i="40"/>
  <c r="A1123" i="40"/>
  <c r="A1122" i="40"/>
  <c r="A1121" i="40"/>
  <c r="A1120" i="40"/>
  <c r="A1119" i="40"/>
  <c r="A1118" i="40"/>
  <c r="A1117" i="40"/>
  <c r="A1116" i="40"/>
  <c r="A1115" i="40"/>
  <c r="A1114" i="40"/>
  <c r="A1113" i="40"/>
  <c r="A1112" i="40"/>
  <c r="A1111" i="40"/>
  <c r="A1110" i="40"/>
  <c r="A1109" i="40"/>
  <c r="A1108" i="40"/>
  <c r="A1107" i="40"/>
  <c r="A1106" i="40"/>
  <c r="A1105" i="40"/>
  <c r="A1104" i="40"/>
  <c r="A1103" i="40"/>
  <c r="A1102" i="40"/>
  <c r="A1101" i="40"/>
  <c r="A1100" i="40"/>
  <c r="A1099" i="40"/>
  <c r="A1098" i="40"/>
  <c r="A1097" i="40"/>
  <c r="A1096" i="40"/>
  <c r="A1095" i="40"/>
  <c r="A1094" i="40"/>
  <c r="A1093" i="40"/>
  <c r="A1092" i="40"/>
  <c r="A1091" i="40"/>
  <c r="A1090" i="40"/>
  <c r="A1089" i="40"/>
  <c r="A1088" i="40"/>
  <c r="A1087" i="40"/>
  <c r="A1086" i="40"/>
  <c r="A1085" i="40"/>
  <c r="A1084" i="40"/>
  <c r="A1083" i="40"/>
  <c r="A1082" i="40"/>
  <c r="A1081" i="40"/>
  <c r="A1080" i="40"/>
  <c r="A1079" i="40"/>
  <c r="A1078" i="40"/>
  <c r="A1077" i="40"/>
  <c r="A1076" i="40"/>
  <c r="A1075" i="40"/>
  <c r="A1074" i="40"/>
  <c r="A1073" i="40"/>
  <c r="A1072" i="40"/>
  <c r="A1071" i="40"/>
  <c r="A1070" i="40"/>
  <c r="A1069" i="40"/>
  <c r="A1068" i="40"/>
  <c r="A1067" i="40"/>
  <c r="A1066" i="40"/>
  <c r="A1065" i="40"/>
  <c r="A1064" i="40"/>
  <c r="A1063" i="40"/>
  <c r="A1062" i="40"/>
  <c r="A1061" i="40"/>
  <c r="A1060" i="40"/>
  <c r="A1059" i="40"/>
  <c r="A1058" i="40"/>
  <c r="A1057" i="40"/>
  <c r="A1056" i="40"/>
  <c r="A1055" i="40"/>
  <c r="A1054" i="40"/>
  <c r="A1053" i="40"/>
  <c r="A1052" i="40"/>
  <c r="A1051" i="40"/>
  <c r="A1050" i="40"/>
  <c r="A1049" i="40"/>
  <c r="A1048" i="40"/>
  <c r="A1047" i="40"/>
  <c r="A1046" i="40"/>
  <c r="A1045" i="40"/>
  <c r="A1044" i="40"/>
  <c r="A1043" i="40"/>
  <c r="A1042" i="40"/>
  <c r="A1041" i="40"/>
  <c r="A1040" i="40"/>
  <c r="A1039" i="40"/>
  <c r="A1038" i="40"/>
  <c r="A1037" i="40"/>
  <c r="A1036" i="40"/>
  <c r="A1035" i="40"/>
  <c r="A1034" i="40"/>
  <c r="A1033" i="40"/>
  <c r="A1032" i="40"/>
  <c r="A1031" i="40"/>
  <c r="A1030" i="40"/>
  <c r="A1029" i="40"/>
  <c r="A1028" i="40"/>
  <c r="A1027" i="40"/>
  <c r="A1026" i="40"/>
  <c r="A1025" i="40"/>
  <c r="A1024" i="40"/>
  <c r="A1023" i="40"/>
  <c r="A1022" i="40"/>
  <c r="A1021" i="40"/>
  <c r="A1020" i="40"/>
  <c r="A1019" i="40"/>
  <c r="A1018" i="40"/>
  <c r="A1017" i="40"/>
  <c r="A1016" i="40"/>
  <c r="A1015" i="40"/>
  <c r="A1014" i="40"/>
  <c r="A1013" i="40"/>
  <c r="A1012" i="40"/>
  <c r="A1011" i="40"/>
  <c r="A1010" i="40"/>
  <c r="A1009" i="40"/>
  <c r="A1008" i="40"/>
  <c r="A1007" i="40"/>
  <c r="A1006" i="40"/>
  <c r="A1005" i="40"/>
  <c r="A1004" i="40"/>
  <c r="A1003" i="40"/>
  <c r="A1002" i="40"/>
  <c r="A1001" i="40"/>
  <c r="A1000" i="40"/>
  <c r="A999" i="40"/>
  <c r="A998" i="40"/>
  <c r="A997" i="40"/>
  <c r="A996" i="40"/>
  <c r="A995" i="40"/>
  <c r="A994" i="40"/>
  <c r="A993" i="40"/>
  <c r="A992" i="40"/>
  <c r="A991" i="40"/>
  <c r="A990" i="40"/>
  <c r="A989" i="40"/>
  <c r="A988" i="40"/>
  <c r="A987" i="40"/>
  <c r="A986" i="40"/>
  <c r="A985" i="40"/>
  <c r="A984" i="40"/>
  <c r="A983" i="40"/>
  <c r="A982" i="40"/>
  <c r="A981" i="40"/>
  <c r="A980" i="40"/>
  <c r="A979" i="40"/>
  <c r="A978" i="40"/>
  <c r="A977" i="40"/>
  <c r="A976" i="40"/>
  <c r="A975" i="40"/>
  <c r="A974" i="40"/>
  <c r="A973" i="40"/>
  <c r="A972" i="40"/>
  <c r="A971" i="40"/>
  <c r="A970" i="40"/>
  <c r="A969" i="40"/>
  <c r="A968" i="40"/>
  <c r="A967" i="40"/>
  <c r="A966" i="40"/>
  <c r="A965" i="40"/>
  <c r="A964" i="40"/>
  <c r="A963" i="40"/>
  <c r="A962" i="40"/>
  <c r="A961" i="40"/>
  <c r="A960" i="40"/>
  <c r="A959" i="40"/>
  <c r="A958" i="40"/>
  <c r="A957" i="40"/>
  <c r="A956" i="40"/>
  <c r="A955" i="40"/>
  <c r="A954" i="40"/>
  <c r="A953" i="40"/>
  <c r="A952" i="40"/>
  <c r="A951" i="40"/>
  <c r="A950" i="40"/>
  <c r="A949" i="40"/>
  <c r="A948" i="40"/>
  <c r="A947" i="40"/>
  <c r="A946" i="40"/>
  <c r="A945" i="40"/>
  <c r="A944" i="40"/>
  <c r="A943" i="40"/>
  <c r="A942" i="40"/>
  <c r="A941" i="40"/>
  <c r="A940" i="40"/>
  <c r="A939" i="40"/>
  <c r="A938" i="40"/>
  <c r="A937" i="40"/>
  <c r="A936" i="40"/>
  <c r="A935" i="40"/>
  <c r="A934" i="40"/>
  <c r="A933" i="40"/>
  <c r="A932" i="40"/>
  <c r="A931" i="40"/>
  <c r="A930" i="40"/>
  <c r="A929" i="40"/>
  <c r="A928" i="40"/>
  <c r="A927" i="40"/>
  <c r="A926" i="40"/>
  <c r="A925" i="40"/>
  <c r="A924" i="40"/>
  <c r="A923" i="40"/>
  <c r="A922" i="40"/>
  <c r="A921" i="40"/>
  <c r="A920" i="40"/>
  <c r="A919" i="40"/>
  <c r="A918" i="40"/>
  <c r="A917" i="40"/>
  <c r="A916" i="40"/>
  <c r="A915" i="40"/>
  <c r="A914" i="40"/>
  <c r="A913" i="40"/>
  <c r="A912" i="40"/>
  <c r="A911" i="40"/>
  <c r="A910" i="40"/>
  <c r="A909" i="40"/>
  <c r="A908" i="40"/>
  <c r="A907" i="40"/>
  <c r="A906" i="40"/>
  <c r="A905" i="40"/>
  <c r="A904" i="40"/>
  <c r="A903" i="40"/>
  <c r="A902" i="40"/>
  <c r="A901" i="40"/>
  <c r="A900" i="40"/>
  <c r="A899" i="40"/>
  <c r="A898" i="40"/>
  <c r="A897" i="40"/>
  <c r="A896" i="40"/>
  <c r="A895" i="40"/>
  <c r="A894" i="40"/>
  <c r="A893" i="40"/>
  <c r="A892" i="40"/>
  <c r="A891" i="40"/>
  <c r="A890" i="40"/>
  <c r="A889" i="40"/>
  <c r="A888" i="40"/>
  <c r="A887" i="40"/>
  <c r="A886" i="40"/>
  <c r="A885" i="40"/>
  <c r="A884" i="40"/>
  <c r="A883" i="40"/>
  <c r="A882" i="40"/>
  <c r="A881" i="40"/>
  <c r="A880" i="40"/>
  <c r="A879" i="40"/>
  <c r="A878" i="40"/>
  <c r="A877" i="40"/>
  <c r="A876" i="40"/>
  <c r="A875" i="40"/>
  <c r="A874" i="40"/>
  <c r="A873" i="40"/>
  <c r="A872" i="40"/>
  <c r="A871" i="40"/>
  <c r="A870" i="40"/>
  <c r="A869" i="40"/>
  <c r="A868" i="40"/>
  <c r="A867" i="40"/>
  <c r="A866" i="40"/>
  <c r="A865" i="40"/>
  <c r="A864" i="40"/>
  <c r="A863" i="40"/>
  <c r="A862" i="40"/>
  <c r="A861" i="40"/>
  <c r="A860" i="40"/>
  <c r="A859" i="40"/>
  <c r="A858" i="40"/>
  <c r="A857" i="40"/>
  <c r="A856" i="40"/>
  <c r="A855" i="40"/>
  <c r="A854" i="40"/>
  <c r="A853" i="40"/>
  <c r="A852" i="40"/>
  <c r="A851" i="40"/>
  <c r="A850" i="40"/>
  <c r="A849" i="40"/>
  <c r="A848" i="40"/>
  <c r="A847" i="40"/>
  <c r="A846" i="40"/>
  <c r="A845" i="40"/>
  <c r="A844" i="40"/>
  <c r="A843" i="40"/>
  <c r="A842" i="40"/>
  <c r="A841" i="40"/>
  <c r="A840" i="40"/>
  <c r="A839" i="40"/>
  <c r="A838" i="40"/>
  <c r="A837" i="40"/>
  <c r="A836" i="40"/>
  <c r="A835" i="40"/>
  <c r="A834" i="40"/>
  <c r="A833" i="40"/>
  <c r="A832" i="40"/>
  <c r="A831" i="40"/>
  <c r="A830" i="40"/>
  <c r="A829" i="40"/>
  <c r="A828" i="40"/>
  <c r="A827" i="40"/>
  <c r="A826" i="40"/>
  <c r="A825" i="40"/>
  <c r="A824" i="40"/>
  <c r="A823" i="40"/>
  <c r="A822" i="40"/>
  <c r="A821" i="40"/>
  <c r="A820" i="40"/>
  <c r="A819" i="40"/>
  <c r="A818" i="40"/>
  <c r="A817" i="40"/>
  <c r="A816" i="40"/>
  <c r="A815" i="40"/>
  <c r="A814" i="40"/>
  <c r="A813" i="40"/>
  <c r="A812" i="40"/>
  <c r="A811" i="40"/>
  <c r="A810" i="40"/>
  <c r="A809" i="40"/>
  <c r="A808" i="40"/>
  <c r="A807" i="40"/>
  <c r="A806" i="40"/>
  <c r="A805" i="40"/>
  <c r="A804" i="40"/>
  <c r="A803" i="40"/>
  <c r="A802" i="40"/>
  <c r="A801" i="40"/>
  <c r="A800" i="40"/>
  <c r="A799" i="40"/>
  <c r="A798" i="40"/>
  <c r="A797" i="40"/>
  <c r="A796" i="40"/>
  <c r="A795" i="40"/>
  <c r="A794" i="40"/>
  <c r="A793" i="40"/>
  <c r="A792" i="40"/>
  <c r="A791" i="40"/>
  <c r="A790" i="40"/>
  <c r="A789" i="40"/>
  <c r="A788" i="40"/>
  <c r="A787" i="40"/>
  <c r="A786" i="40"/>
  <c r="A785" i="40"/>
  <c r="A784" i="40"/>
  <c r="A783" i="40"/>
  <c r="A782" i="40"/>
  <c r="A781" i="40"/>
  <c r="A780" i="40"/>
  <c r="A779" i="40"/>
  <c r="A778" i="40"/>
  <c r="A777" i="40"/>
  <c r="A776" i="40"/>
  <c r="A775" i="40"/>
  <c r="A774" i="40"/>
  <c r="A773" i="40"/>
  <c r="A772" i="40"/>
  <c r="A771" i="40"/>
  <c r="A770" i="40"/>
  <c r="A769" i="40"/>
  <c r="A768" i="40"/>
  <c r="A767" i="40"/>
  <c r="A766" i="40"/>
  <c r="A765" i="40"/>
  <c r="A764" i="40"/>
  <c r="A763" i="40"/>
  <c r="A762" i="40"/>
  <c r="A761" i="40"/>
  <c r="A760" i="40"/>
  <c r="A759" i="40"/>
  <c r="A758" i="40"/>
  <c r="A757" i="40"/>
  <c r="A756" i="40"/>
  <c r="A755" i="40"/>
  <c r="A754" i="40"/>
  <c r="A753" i="40"/>
  <c r="A752" i="40"/>
  <c r="A751" i="40"/>
  <c r="A750" i="40"/>
  <c r="A749" i="40"/>
  <c r="A748" i="40"/>
  <c r="A747" i="40"/>
  <c r="A746" i="40"/>
  <c r="A745" i="40"/>
  <c r="A744" i="40"/>
  <c r="A743" i="40"/>
  <c r="A742" i="40"/>
  <c r="A741" i="40"/>
  <c r="A740" i="40"/>
  <c r="A739" i="40"/>
  <c r="A738" i="40"/>
  <c r="A737" i="40"/>
  <c r="A736" i="40"/>
  <c r="A735" i="40"/>
  <c r="A734" i="40"/>
  <c r="A733" i="40"/>
  <c r="A732" i="40"/>
  <c r="A731" i="40"/>
  <c r="A730" i="40"/>
  <c r="A729" i="40"/>
  <c r="A728" i="40"/>
  <c r="A727" i="40"/>
  <c r="A726" i="40"/>
  <c r="A725" i="40"/>
  <c r="A724" i="40"/>
  <c r="A723" i="40"/>
  <c r="A722" i="40"/>
  <c r="A721" i="40"/>
  <c r="A720" i="40"/>
  <c r="A719" i="40"/>
  <c r="A718" i="40"/>
  <c r="A717" i="40"/>
  <c r="A716" i="40"/>
  <c r="A715" i="40"/>
  <c r="A714" i="40"/>
  <c r="A713" i="40"/>
  <c r="A712" i="40"/>
  <c r="A711" i="40"/>
  <c r="A710" i="40"/>
  <c r="A709" i="40"/>
  <c r="A708" i="40"/>
  <c r="A707" i="40"/>
  <c r="A706" i="40"/>
  <c r="A705" i="40"/>
  <c r="A704" i="40"/>
  <c r="A703" i="40"/>
  <c r="A702" i="40"/>
  <c r="A701" i="40"/>
  <c r="A700" i="40"/>
  <c r="A699" i="40"/>
  <c r="A698" i="40"/>
  <c r="A697" i="40"/>
  <c r="A696" i="40"/>
  <c r="A695" i="40"/>
  <c r="A694" i="40"/>
  <c r="A693" i="40"/>
  <c r="A692" i="40"/>
  <c r="A691" i="40"/>
  <c r="A690" i="40"/>
  <c r="A689" i="40"/>
  <c r="A688" i="40"/>
  <c r="A687" i="40"/>
  <c r="A686" i="40"/>
  <c r="A685" i="40"/>
  <c r="A684" i="40"/>
  <c r="A683" i="40"/>
  <c r="A682" i="40"/>
  <c r="A681" i="40"/>
  <c r="A680" i="40"/>
  <c r="A679" i="40"/>
  <c r="A678" i="40"/>
  <c r="A677" i="40"/>
  <c r="A676" i="40"/>
  <c r="A675" i="40"/>
  <c r="A674" i="40"/>
  <c r="A673" i="40"/>
  <c r="A672" i="40"/>
  <c r="A671" i="40"/>
  <c r="A670" i="40"/>
  <c r="A669" i="40"/>
  <c r="A668" i="40"/>
  <c r="A667" i="40"/>
  <c r="A666" i="40"/>
  <c r="A665" i="40"/>
  <c r="A664" i="40"/>
  <c r="A663" i="40"/>
  <c r="A662" i="40"/>
  <c r="A661" i="40"/>
  <c r="A660" i="40"/>
  <c r="A659" i="40"/>
  <c r="A658" i="40"/>
  <c r="A657" i="40"/>
  <c r="A656" i="40"/>
  <c r="A655" i="40"/>
  <c r="A654" i="40"/>
  <c r="A653" i="40"/>
  <c r="A652" i="40"/>
  <c r="A651" i="40"/>
  <c r="A650" i="40"/>
  <c r="A649" i="40"/>
  <c r="A648" i="40"/>
  <c r="A647" i="40"/>
  <c r="A646" i="40"/>
  <c r="A645" i="40"/>
  <c r="A644" i="40"/>
  <c r="A643" i="40"/>
  <c r="A642" i="40"/>
  <c r="A641" i="40"/>
  <c r="A640" i="40"/>
  <c r="A639" i="40"/>
  <c r="A638" i="40"/>
  <c r="A637" i="40"/>
  <c r="A636" i="40"/>
  <c r="A635" i="40"/>
  <c r="A634" i="40"/>
  <c r="A633" i="40"/>
  <c r="A632" i="40"/>
  <c r="A631" i="40"/>
  <c r="A630" i="40"/>
  <c r="A629" i="40"/>
  <c r="A628" i="40"/>
  <c r="A627" i="40"/>
  <c r="A626" i="40"/>
  <c r="A625" i="40"/>
  <c r="A624" i="40"/>
  <c r="A623" i="40"/>
  <c r="A622" i="40"/>
  <c r="A621" i="40"/>
  <c r="A620" i="40"/>
  <c r="A619" i="40"/>
  <c r="A618" i="40"/>
  <c r="A617" i="40"/>
  <c r="A616" i="40"/>
  <c r="A615" i="40"/>
  <c r="A614" i="40"/>
  <c r="A613" i="40"/>
  <c r="A612" i="40"/>
  <c r="A611" i="40"/>
  <c r="A610" i="40"/>
  <c r="A609" i="40"/>
  <c r="A608" i="40"/>
  <c r="A607" i="40"/>
  <c r="A606" i="40"/>
  <c r="A605" i="40"/>
  <c r="A604" i="40"/>
  <c r="A603" i="40"/>
  <c r="A602" i="40"/>
  <c r="A601" i="40"/>
  <c r="A600" i="40"/>
  <c r="A599" i="40"/>
  <c r="A598" i="40"/>
  <c r="A597" i="40"/>
  <c r="A596" i="40"/>
  <c r="A595" i="40"/>
  <c r="A594" i="40"/>
  <c r="A593" i="40"/>
  <c r="A592" i="40"/>
  <c r="A591" i="40"/>
  <c r="A590" i="40"/>
  <c r="A589" i="40"/>
  <c r="A588" i="40"/>
  <c r="A587" i="40"/>
  <c r="A586" i="40"/>
  <c r="A585" i="40"/>
  <c r="A584" i="40"/>
  <c r="A583" i="40"/>
  <c r="A582" i="40"/>
  <c r="A581" i="40"/>
  <c r="A580" i="40"/>
  <c r="A579" i="40"/>
  <c r="A578" i="40"/>
  <c r="A577" i="40"/>
  <c r="A576" i="40"/>
  <c r="A575" i="40"/>
  <c r="A574" i="40"/>
  <c r="A573" i="40"/>
  <c r="A572" i="40"/>
  <c r="A571" i="40"/>
  <c r="A570" i="40"/>
  <c r="A569" i="40"/>
  <c r="A568" i="40"/>
  <c r="A567" i="40"/>
  <c r="A566" i="40"/>
  <c r="A565" i="40"/>
  <c r="A564" i="40"/>
  <c r="A563" i="40"/>
  <c r="A562" i="40"/>
  <c r="A561" i="40"/>
  <c r="A560" i="40"/>
  <c r="A559" i="40"/>
  <c r="A558" i="40"/>
  <c r="A557" i="40"/>
  <c r="A556" i="40"/>
  <c r="A555" i="40"/>
  <c r="A554" i="40"/>
  <c r="A553" i="40"/>
  <c r="A552" i="40"/>
  <c r="A551" i="40"/>
  <c r="A550" i="40"/>
  <c r="A549" i="40"/>
  <c r="A548" i="40"/>
  <c r="A547" i="40"/>
  <c r="A546" i="40"/>
  <c r="A545" i="40"/>
  <c r="A544" i="40"/>
  <c r="A543" i="40"/>
  <c r="A542" i="40"/>
  <c r="A541" i="40"/>
  <c r="A540" i="40"/>
  <c r="A539" i="40"/>
  <c r="A538" i="40"/>
  <c r="A537" i="40"/>
  <c r="A536" i="40"/>
  <c r="A535" i="40"/>
  <c r="A534" i="40"/>
  <c r="A533" i="40"/>
  <c r="A532" i="40"/>
  <c r="A531" i="40"/>
  <c r="A530" i="40"/>
  <c r="A529" i="40"/>
  <c r="A528" i="40"/>
  <c r="A527" i="40"/>
  <c r="A526" i="40"/>
  <c r="A525" i="40"/>
  <c r="A524" i="40"/>
  <c r="A523" i="40"/>
  <c r="A522" i="40"/>
  <c r="A521" i="40"/>
  <c r="A520" i="40"/>
  <c r="A519" i="40"/>
  <c r="A518" i="40"/>
  <c r="A517" i="40"/>
  <c r="A516" i="40"/>
  <c r="A515" i="40"/>
  <c r="A514" i="40"/>
  <c r="A513" i="40"/>
  <c r="A512" i="40"/>
  <c r="A511" i="40"/>
  <c r="A510" i="40"/>
  <c r="A509" i="40"/>
  <c r="A508" i="40"/>
  <c r="A507" i="40"/>
  <c r="A506" i="40"/>
  <c r="A505" i="40"/>
  <c r="A504" i="40"/>
  <c r="A503" i="40"/>
  <c r="A502" i="40"/>
  <c r="A501" i="40"/>
  <c r="A500" i="40"/>
  <c r="A499" i="40"/>
  <c r="A498" i="40"/>
  <c r="A497" i="40"/>
  <c r="A496" i="40"/>
  <c r="A495" i="40"/>
  <c r="A494" i="40"/>
  <c r="A493" i="40"/>
  <c r="A492" i="40"/>
  <c r="A491" i="40"/>
  <c r="A490" i="40"/>
  <c r="A489" i="40"/>
  <c r="A488" i="40"/>
  <c r="A487" i="40"/>
  <c r="A486" i="40"/>
  <c r="A485" i="40"/>
  <c r="A484" i="40"/>
  <c r="A483" i="40"/>
  <c r="A482" i="40"/>
  <c r="A481" i="40"/>
  <c r="A480" i="40"/>
  <c r="A479" i="40"/>
  <c r="A478" i="40"/>
  <c r="A477" i="40"/>
  <c r="A476" i="40"/>
  <c r="A475" i="40"/>
  <c r="A474" i="40"/>
  <c r="A473" i="40"/>
  <c r="A472" i="40"/>
  <c r="A471" i="40"/>
  <c r="A470" i="40"/>
  <c r="A469" i="40"/>
  <c r="A468" i="40"/>
  <c r="A467" i="40"/>
  <c r="A466" i="40"/>
  <c r="A465" i="40"/>
  <c r="A464" i="40"/>
  <c r="A463" i="40"/>
  <c r="A462" i="40"/>
  <c r="A461" i="40"/>
  <c r="A460" i="40"/>
  <c r="A459" i="40"/>
  <c r="A458" i="40"/>
  <c r="A457" i="40"/>
  <c r="A456" i="40"/>
  <c r="A455" i="40"/>
  <c r="A454" i="40"/>
  <c r="A453" i="40"/>
  <c r="A452" i="40"/>
  <c r="A451" i="40"/>
  <c r="A450" i="40"/>
  <c r="A449" i="40"/>
  <c r="A448" i="40"/>
  <c r="A447" i="40"/>
  <c r="A446" i="40"/>
  <c r="A445" i="40"/>
  <c r="A444" i="40"/>
  <c r="A443" i="40"/>
  <c r="A442" i="40"/>
  <c r="A441" i="40"/>
  <c r="A440" i="40"/>
  <c r="A439" i="40"/>
  <c r="A438" i="40"/>
  <c r="A437" i="40"/>
  <c r="A436" i="40"/>
  <c r="A435" i="40"/>
  <c r="A434" i="40"/>
  <c r="A433" i="40"/>
  <c r="A432" i="40"/>
  <c r="A431" i="40"/>
  <c r="A430" i="40"/>
  <c r="A429" i="40"/>
  <c r="A428" i="40"/>
  <c r="A427" i="40"/>
  <c r="A426" i="40"/>
  <c r="A425" i="40"/>
  <c r="A424" i="40"/>
  <c r="A423" i="40"/>
  <c r="A422" i="40"/>
  <c r="A421" i="40"/>
  <c r="A420" i="40"/>
  <c r="A419" i="40"/>
  <c r="A418" i="40"/>
  <c r="A417" i="40"/>
  <c r="A416" i="40"/>
  <c r="A415" i="40"/>
  <c r="A414" i="40"/>
  <c r="A413" i="40"/>
  <c r="A412" i="40"/>
  <c r="A411" i="40"/>
  <c r="A410" i="40"/>
  <c r="A409" i="40"/>
  <c r="A408" i="40"/>
  <c r="A407" i="40"/>
  <c r="A406" i="40"/>
  <c r="A405" i="40"/>
  <c r="A404" i="40"/>
  <c r="A403" i="40"/>
  <c r="A402" i="40"/>
  <c r="A401" i="40"/>
  <c r="A400" i="40"/>
  <c r="A399" i="40"/>
  <c r="A398" i="40"/>
  <c r="A397" i="40"/>
  <c r="A396" i="40"/>
  <c r="A395" i="40"/>
  <c r="A394" i="40"/>
  <c r="A393" i="40"/>
  <c r="A392" i="40"/>
  <c r="A391" i="40"/>
  <c r="A390" i="40"/>
  <c r="A389" i="40"/>
  <c r="A388" i="40"/>
  <c r="A387" i="40"/>
  <c r="A386" i="40"/>
  <c r="A385" i="40"/>
  <c r="A384" i="40"/>
  <c r="A383" i="40"/>
  <c r="A382" i="40"/>
  <c r="A381" i="40"/>
  <c r="A380" i="40"/>
  <c r="A379" i="40"/>
  <c r="A378" i="40"/>
  <c r="A377" i="40"/>
  <c r="A376" i="40"/>
  <c r="A375" i="40"/>
  <c r="A374" i="40"/>
  <c r="A373" i="40"/>
  <c r="A372" i="40"/>
  <c r="A371" i="40"/>
  <c r="A370" i="40"/>
  <c r="A369" i="40"/>
  <c r="A368" i="40"/>
  <c r="A367" i="40"/>
  <c r="A366" i="40"/>
  <c r="A365" i="40"/>
  <c r="A364" i="40"/>
  <c r="A363" i="40"/>
  <c r="A362" i="40"/>
  <c r="A361" i="40"/>
  <c r="A360" i="40"/>
  <c r="A359" i="40"/>
  <c r="A358" i="40"/>
  <c r="A357" i="40"/>
  <c r="A356" i="40"/>
  <c r="A355" i="40"/>
  <c r="A354" i="40"/>
  <c r="A353" i="40"/>
  <c r="A352" i="40"/>
  <c r="A351" i="40"/>
  <c r="A350" i="40"/>
  <c r="A349" i="40"/>
  <c r="A348" i="40"/>
  <c r="A347" i="40"/>
  <c r="A346" i="40"/>
  <c r="A345" i="40"/>
  <c r="A344" i="40"/>
  <c r="A343" i="40"/>
  <c r="A342" i="40"/>
  <c r="A341" i="40"/>
  <c r="A340" i="40"/>
  <c r="A339" i="40"/>
  <c r="A338" i="40"/>
  <c r="A337" i="40"/>
  <c r="A336" i="40"/>
  <c r="A335" i="40"/>
  <c r="A334" i="40"/>
  <c r="A333" i="40"/>
  <c r="A332" i="40"/>
  <c r="A331" i="40"/>
  <c r="A330" i="40"/>
  <c r="A329" i="40"/>
  <c r="A328" i="40"/>
  <c r="A327" i="40"/>
  <c r="A326" i="40"/>
  <c r="A325" i="40"/>
  <c r="A324" i="40"/>
  <c r="A323" i="40"/>
  <c r="A322" i="40"/>
  <c r="A321" i="40"/>
  <c r="A320" i="40"/>
  <c r="A319" i="40"/>
  <c r="A318" i="40"/>
  <c r="A317" i="40"/>
  <c r="A316" i="40"/>
  <c r="A315" i="40"/>
  <c r="A314" i="40"/>
  <c r="A313" i="40"/>
  <c r="A312" i="40"/>
  <c r="A311" i="40"/>
  <c r="A310" i="40"/>
  <c r="A309" i="40"/>
  <c r="A308" i="40"/>
  <c r="A307" i="40"/>
  <c r="A306" i="40"/>
  <c r="A305" i="40"/>
  <c r="A304" i="40"/>
  <c r="A303" i="40"/>
  <c r="A302" i="40"/>
  <c r="A301" i="40"/>
  <c r="A300" i="40"/>
  <c r="A299" i="40"/>
  <c r="A298" i="40"/>
  <c r="A297" i="40"/>
  <c r="A296" i="40"/>
  <c r="A295" i="40"/>
  <c r="A294" i="40"/>
  <c r="A293" i="40"/>
  <c r="A292" i="40"/>
  <c r="A291" i="40"/>
  <c r="A290" i="40"/>
  <c r="A289" i="40"/>
  <c r="A288" i="40"/>
  <c r="A287" i="40"/>
  <c r="A286" i="40"/>
  <c r="A285" i="40"/>
  <c r="A284" i="40"/>
  <c r="A283" i="40"/>
  <c r="A282" i="40"/>
  <c r="A281" i="40"/>
  <c r="A280" i="40"/>
  <c r="A279" i="40"/>
  <c r="A278" i="40"/>
  <c r="A277" i="40"/>
  <c r="A276" i="40"/>
  <c r="A275" i="40"/>
  <c r="A274" i="40"/>
  <c r="A273" i="40"/>
  <c r="A272" i="40"/>
  <c r="A271" i="40"/>
  <c r="A270" i="40"/>
  <c r="A269" i="40"/>
  <c r="A268" i="40"/>
  <c r="A267" i="40"/>
  <c r="A266" i="40"/>
  <c r="A265" i="40"/>
  <c r="A264" i="40"/>
  <c r="A263" i="40"/>
  <c r="A262" i="40"/>
  <c r="A261" i="40"/>
  <c r="A260" i="40"/>
  <c r="A259" i="40"/>
  <c r="A258" i="40"/>
  <c r="A257" i="40"/>
  <c r="A256" i="40"/>
  <c r="A255" i="40"/>
  <c r="A254" i="40"/>
  <c r="A253" i="40"/>
  <c r="A252" i="40"/>
  <c r="A251" i="40"/>
  <c r="A250" i="40"/>
  <c r="A249" i="40"/>
  <c r="A248" i="40"/>
  <c r="A247" i="40"/>
  <c r="A246" i="40"/>
  <c r="A245" i="40"/>
  <c r="A244" i="40"/>
  <c r="A243" i="40"/>
  <c r="A242" i="40"/>
  <c r="A241" i="40"/>
  <c r="A240" i="40"/>
  <c r="A239" i="40"/>
  <c r="A238" i="40"/>
  <c r="A237" i="40"/>
  <c r="A236" i="40"/>
  <c r="A235" i="40"/>
  <c r="A234" i="40"/>
  <c r="A233" i="40"/>
  <c r="A232" i="40"/>
  <c r="A231" i="40"/>
  <c r="A230" i="40"/>
  <c r="A229" i="40"/>
  <c r="A228" i="40"/>
  <c r="A227" i="40"/>
  <c r="A226" i="40"/>
  <c r="A225" i="40"/>
  <c r="A224" i="40"/>
  <c r="A223" i="40"/>
  <c r="A222" i="40"/>
  <c r="A221" i="40"/>
  <c r="A220" i="40"/>
  <c r="A219" i="40"/>
  <c r="A218" i="40"/>
  <c r="A217" i="40"/>
  <c r="A216" i="40"/>
  <c r="A215" i="40"/>
  <c r="A214" i="40"/>
  <c r="A213" i="40"/>
  <c r="A212" i="40"/>
  <c r="A211" i="40"/>
  <c r="A210" i="40"/>
  <c r="A209" i="40"/>
  <c r="A208" i="40"/>
  <c r="A207" i="40"/>
  <c r="A206" i="40"/>
  <c r="A205" i="40"/>
  <c r="A204" i="40"/>
  <c r="A203" i="40"/>
  <c r="A202" i="40"/>
  <c r="A201" i="40"/>
  <c r="A200" i="40"/>
  <c r="A199" i="40"/>
  <c r="A198" i="40"/>
  <c r="A197" i="40"/>
  <c r="A196" i="40"/>
  <c r="A195" i="40"/>
  <c r="A194" i="40"/>
  <c r="A193" i="40"/>
  <c r="A192" i="40"/>
  <c r="A191" i="40"/>
  <c r="A190" i="40"/>
  <c r="A189" i="40"/>
  <c r="A188" i="40"/>
  <c r="A187" i="40"/>
  <c r="A186" i="40"/>
  <c r="A185" i="40"/>
  <c r="A184" i="40"/>
  <c r="A183" i="40"/>
  <c r="A182" i="40"/>
  <c r="A181" i="40"/>
  <c r="A180" i="40"/>
  <c r="A179" i="40"/>
  <c r="A178" i="40"/>
  <c r="A177" i="40"/>
  <c r="A176" i="40"/>
  <c r="A175" i="40"/>
  <c r="A174" i="40"/>
  <c r="A173" i="40"/>
  <c r="A172" i="40"/>
  <c r="A171" i="40"/>
  <c r="A170" i="40"/>
  <c r="A169" i="40"/>
  <c r="A168" i="40"/>
  <c r="A167" i="40"/>
  <c r="A166" i="40"/>
  <c r="A165" i="40"/>
  <c r="A164" i="40"/>
  <c r="A163" i="40"/>
  <c r="A162" i="40"/>
  <c r="A161" i="40"/>
  <c r="A160" i="40"/>
  <c r="A159" i="40"/>
  <c r="A158" i="40"/>
  <c r="A157" i="40"/>
  <c r="A156" i="40"/>
  <c r="A155" i="40"/>
  <c r="A154" i="40"/>
  <c r="A153" i="40"/>
  <c r="A152" i="40"/>
  <c r="A151" i="40"/>
  <c r="A150" i="40"/>
  <c r="A149" i="40"/>
  <c r="A148" i="40"/>
  <c r="A147" i="40"/>
  <c r="A146" i="40"/>
  <c r="A145" i="40"/>
  <c r="A144" i="40"/>
  <c r="A143" i="40"/>
  <c r="A142" i="40"/>
  <c r="A141" i="40"/>
  <c r="A140" i="40"/>
  <c r="A139" i="40"/>
  <c r="A138" i="40"/>
  <c r="A137" i="40"/>
  <c r="A136" i="40"/>
  <c r="A135" i="40"/>
  <c r="A134" i="40"/>
  <c r="A133" i="40"/>
  <c r="A132" i="40"/>
  <c r="A131" i="40"/>
  <c r="A130" i="40"/>
  <c r="A129" i="40"/>
  <c r="A128" i="40"/>
  <c r="A127" i="40"/>
  <c r="A126" i="40"/>
  <c r="A125" i="40"/>
  <c r="A124" i="40"/>
  <c r="A123" i="40"/>
  <c r="A122" i="40"/>
  <c r="A121" i="40"/>
  <c r="A120" i="40"/>
  <c r="A119" i="40"/>
  <c r="A118" i="40"/>
  <c r="A117" i="40"/>
  <c r="A116" i="40"/>
  <c r="A115" i="40"/>
  <c r="A114" i="40"/>
  <c r="A113" i="40"/>
  <c r="A112" i="40"/>
  <c r="A111" i="40"/>
  <c r="A110" i="40"/>
  <c r="A109" i="40"/>
  <c r="A108" i="40"/>
  <c r="A107" i="40"/>
  <c r="A106" i="40"/>
  <c r="A105" i="40"/>
  <c r="A104" i="40"/>
  <c r="A103" i="40"/>
  <c r="A102" i="40"/>
  <c r="A101" i="40"/>
  <c r="A100" i="40"/>
  <c r="A99" i="40"/>
  <c r="A98" i="40"/>
  <c r="A97" i="40"/>
  <c r="A96" i="40"/>
  <c r="A95" i="40"/>
  <c r="A94" i="40"/>
  <c r="A93" i="40"/>
  <c r="A92" i="40"/>
  <c r="A91" i="40"/>
  <c r="A90" i="40"/>
  <c r="A89" i="40"/>
  <c r="A88" i="40"/>
  <c r="A87" i="40"/>
  <c r="A86" i="40"/>
  <c r="A85" i="40"/>
  <c r="A84" i="40"/>
  <c r="A83" i="40"/>
  <c r="A82" i="40"/>
  <c r="A81" i="40"/>
  <c r="A80" i="40"/>
  <c r="A79" i="40"/>
  <c r="A78" i="40"/>
  <c r="A77" i="40"/>
  <c r="A76" i="40"/>
  <c r="A75" i="40"/>
  <c r="A74" i="40"/>
  <c r="A73" i="40"/>
  <c r="A72" i="40"/>
  <c r="A71" i="40"/>
  <c r="A70" i="40"/>
  <c r="A69" i="40"/>
  <c r="A68" i="40"/>
  <c r="A67" i="40"/>
  <c r="A66" i="40"/>
  <c r="A65" i="40"/>
  <c r="A64" i="40"/>
  <c r="A63" i="40"/>
  <c r="A62" i="40"/>
  <c r="A61" i="40"/>
  <c r="A60" i="40"/>
  <c r="A59" i="40"/>
  <c r="A58" i="40"/>
  <c r="A57" i="40"/>
  <c r="A56" i="40"/>
  <c r="A55" i="40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3" i="40"/>
  <c r="K640" i="57" l="1"/>
  <c r="K237" i="57"/>
  <c r="K72" i="57"/>
  <c r="K506" i="57"/>
  <c r="K707" i="57"/>
  <c r="K95" i="57"/>
  <c r="K109" i="57"/>
  <c r="T383" i="52" s="1"/>
  <c r="K607" i="57"/>
  <c r="T110" i="52" s="1"/>
  <c r="K48" i="57"/>
  <c r="T365" i="52" s="1"/>
  <c r="K88" i="57"/>
  <c r="K340" i="57"/>
  <c r="T447" i="52" s="1"/>
  <c r="K24" i="57"/>
  <c r="T253" i="52" s="1"/>
  <c r="K526" i="57"/>
  <c r="K591" i="57"/>
  <c r="T66" i="52" s="1"/>
  <c r="K315" i="57"/>
  <c r="K391" i="57"/>
  <c r="K599" i="57"/>
  <c r="T42" i="52" s="1"/>
  <c r="K441" i="57"/>
  <c r="T191" i="52" s="1"/>
  <c r="K378" i="57"/>
  <c r="K247" i="57"/>
  <c r="T276" i="52" s="1"/>
  <c r="K583" i="57"/>
  <c r="K233" i="57"/>
  <c r="K185" i="57"/>
  <c r="K186" i="57"/>
  <c r="T332" i="52" s="1"/>
  <c r="K633" i="57"/>
  <c r="T161" i="52" s="1"/>
  <c r="K738" i="57"/>
  <c r="T90" i="52" s="1"/>
  <c r="K389" i="57"/>
  <c r="K691" i="57"/>
  <c r="T124" i="52" s="1"/>
  <c r="K485" i="57"/>
  <c r="K508" i="57"/>
  <c r="T50" i="52" s="1"/>
  <c r="K799" i="57"/>
  <c r="T275" i="52" s="1"/>
  <c r="K474" i="57"/>
  <c r="T331" i="52" s="1"/>
  <c r="K596" i="57"/>
  <c r="K260" i="57"/>
  <c r="T427" i="52" s="1"/>
  <c r="K127" i="57"/>
  <c r="T376" i="52" s="1"/>
  <c r="K141" i="57"/>
  <c r="T285" i="52" s="1"/>
  <c r="K584" i="57"/>
  <c r="T311" i="52" s="1"/>
  <c r="K40" i="57"/>
  <c r="T429" i="52" s="1"/>
  <c r="K739" i="57"/>
  <c r="T73" i="52" s="1"/>
  <c r="K641" i="57"/>
  <c r="T271" i="52" s="1"/>
  <c r="K411" i="57"/>
  <c r="T152" i="52" s="1"/>
  <c r="K195" i="57"/>
  <c r="T443" i="52" s="1"/>
  <c r="K730" i="57"/>
  <c r="K424" i="57"/>
  <c r="K341" i="57"/>
  <c r="K740" i="57"/>
  <c r="K246" i="57"/>
  <c r="K359" i="57"/>
  <c r="T273" i="52" s="1"/>
  <c r="K712" i="57"/>
  <c r="K220" i="57"/>
  <c r="T165" i="52" s="1"/>
  <c r="K98" i="57"/>
  <c r="K379" i="57"/>
  <c r="K277" i="57"/>
  <c r="T133" i="52" s="1"/>
  <c r="K241" i="57"/>
  <c r="K142" i="57"/>
  <c r="K577" i="57"/>
  <c r="K509" i="57"/>
  <c r="T94" i="52" s="1"/>
  <c r="K770" i="57"/>
  <c r="T183" i="52" s="1"/>
  <c r="K684" i="57"/>
  <c r="K15" i="57"/>
  <c r="T231" i="52" s="1"/>
  <c r="K624" i="57"/>
  <c r="T196" i="52" s="1"/>
  <c r="K507" i="57"/>
  <c r="T392" i="52" s="1"/>
  <c r="K38" i="57"/>
  <c r="K278" i="57"/>
  <c r="T373" i="52" s="1"/>
  <c r="K713" i="57"/>
  <c r="K437" i="57"/>
  <c r="T296" i="52" s="1"/>
  <c r="K360" i="57"/>
  <c r="T75" i="52" s="1"/>
  <c r="K26" i="57"/>
  <c r="T415" i="52" s="1"/>
  <c r="K32" i="57"/>
  <c r="T336" i="52" s="1"/>
  <c r="K244" i="57"/>
  <c r="K487" i="57"/>
  <c r="K445" i="57"/>
  <c r="K561" i="57"/>
  <c r="T312" i="52" s="1"/>
  <c r="K527" i="57"/>
  <c r="K783" i="57"/>
  <c r="K443" i="57"/>
  <c r="K725" i="57"/>
  <c r="K49" i="57"/>
  <c r="T128" i="52" s="1"/>
  <c r="K110" i="57"/>
  <c r="T456" i="52" s="1"/>
  <c r="K488" i="57"/>
  <c r="K552" i="57"/>
  <c r="T30" i="52" s="1"/>
  <c r="K562" i="57"/>
  <c r="T148" i="52" s="1"/>
  <c r="K778" i="57"/>
  <c r="T461" i="52" s="1"/>
  <c r="K592" i="57"/>
  <c r="K412" i="57"/>
  <c r="T143" i="52" s="1"/>
  <c r="K209" i="57"/>
  <c r="K279" i="57"/>
  <c r="K767" i="57"/>
  <c r="K528" i="57"/>
  <c r="T226" i="52" s="1"/>
  <c r="K134" i="57"/>
  <c r="K692" i="57"/>
  <c r="K642" i="57"/>
  <c r="T187" i="52" s="1"/>
  <c r="K161" i="57"/>
  <c r="T333" i="52" s="1"/>
  <c r="K811" i="57"/>
  <c r="T182" i="52" s="1"/>
  <c r="K409" i="57"/>
  <c r="K795" i="57"/>
  <c r="K173" i="57"/>
  <c r="T205" i="52" s="1"/>
  <c r="K280" i="57"/>
  <c r="K413" i="57"/>
  <c r="K432" i="57"/>
  <c r="T213" i="52" s="1"/>
  <c r="K128" i="57"/>
  <c r="T284" i="52" s="1"/>
  <c r="K174" i="57"/>
  <c r="K361" i="57"/>
  <c r="T77" i="52" s="1"/>
  <c r="K381" i="57"/>
  <c r="T211" i="52" s="1"/>
  <c r="K741" i="57"/>
  <c r="T116" i="52" s="1"/>
  <c r="K327" i="57"/>
  <c r="K370" i="57"/>
  <c r="K467" i="57"/>
  <c r="K371" i="57"/>
  <c r="K50" i="57"/>
  <c r="F33" i="55" s="1"/>
  <c r="K397" i="57"/>
  <c r="T289" i="52" s="1"/>
  <c r="K9" i="57"/>
  <c r="T425" i="52" s="1"/>
  <c r="K433" i="57"/>
  <c r="K502" i="57"/>
  <c r="K25" i="57"/>
  <c r="K268" i="57"/>
  <c r="T139" i="52" s="1"/>
  <c r="K399" i="57"/>
  <c r="T85" i="52" s="1"/>
  <c r="K210" i="57"/>
  <c r="K643" i="57"/>
  <c r="T245" i="52" s="1"/>
  <c r="K806" i="57"/>
  <c r="T27" i="52" s="1"/>
  <c r="K593" i="57"/>
  <c r="K742" i="57"/>
  <c r="T202" i="52" s="1"/>
  <c r="K560" i="57"/>
  <c r="K572" i="57"/>
  <c r="K743" i="57"/>
  <c r="T61" i="52" s="1"/>
  <c r="K111" i="57"/>
  <c r="K625" i="57"/>
  <c r="T335" i="52" s="1"/>
  <c r="K673" i="57"/>
  <c r="T372" i="52" s="1"/>
  <c r="K771" i="57"/>
  <c r="T428" i="52" s="1"/>
  <c r="K617" i="57"/>
  <c r="K700" i="57"/>
  <c r="T208" i="52" s="1"/>
  <c r="K129" i="57"/>
  <c r="T83" i="52" s="1"/>
  <c r="K414" i="57"/>
  <c r="K810" i="57"/>
  <c r="T407" i="52" s="1"/>
  <c r="K14" i="57"/>
  <c r="K773" i="57"/>
  <c r="T329" i="52" s="1"/>
  <c r="K521" i="57"/>
  <c r="K342" i="57"/>
  <c r="T286" i="52" s="1"/>
  <c r="K96" i="57"/>
  <c r="T421" i="52" s="1"/>
  <c r="K124" i="57"/>
  <c r="K517" i="57"/>
  <c r="K729" i="57"/>
  <c r="K353" i="57"/>
  <c r="K600" i="57"/>
  <c r="K281" i="57"/>
  <c r="T445" i="52" s="1"/>
  <c r="K51" i="57"/>
  <c r="T449" i="52" s="1"/>
  <c r="K392" i="57"/>
  <c r="K89" i="57"/>
  <c r="K76" i="57"/>
  <c r="T157" i="52" s="1"/>
  <c r="K522" i="57"/>
  <c r="T159" i="52" s="1"/>
  <c r="K553" i="57"/>
  <c r="K261" i="57"/>
  <c r="T395" i="52" s="1"/>
  <c r="K271" i="57"/>
  <c r="T224" i="52" s="1"/>
  <c r="K400" i="57"/>
  <c r="K187" i="57"/>
  <c r="T11" i="52" s="1"/>
  <c r="K253" i="57"/>
  <c r="T237" i="52" s="1"/>
  <c r="K52" i="57"/>
  <c r="K130" i="57"/>
  <c r="T22" i="52" s="1"/>
  <c r="K221" i="57"/>
  <c r="T9" i="52" s="1"/>
  <c r="K744" i="57"/>
  <c r="K489" i="57"/>
  <c r="T87" i="52" s="1"/>
  <c r="K415" i="57"/>
  <c r="T455" i="52" s="1"/>
  <c r="K41" i="57"/>
  <c r="K601" i="57"/>
  <c r="K105" i="57"/>
  <c r="T393" i="52" s="1"/>
  <c r="K97" i="57"/>
  <c r="T222" i="52" s="1"/>
  <c r="K390" i="57"/>
  <c r="T48" i="52" s="1"/>
  <c r="K681" i="57"/>
  <c r="K282" i="57"/>
  <c r="T54" i="52" s="1"/>
  <c r="K490" i="57"/>
  <c r="T111" i="52" s="1"/>
  <c r="K53" i="57"/>
  <c r="K614" i="57"/>
  <c r="T228" i="52" s="1"/>
  <c r="K503" i="57"/>
  <c r="K316" i="57"/>
  <c r="K401" i="57"/>
  <c r="T241" i="52" s="1"/>
  <c r="K649" i="57"/>
  <c r="K529" i="57"/>
  <c r="T229" i="52" s="1"/>
  <c r="K402" i="57"/>
  <c r="K745" i="57"/>
  <c r="K530" i="57"/>
  <c r="K99" i="57"/>
  <c r="T218" i="52" s="1"/>
  <c r="K768" i="57"/>
  <c r="K131" i="57"/>
  <c r="K264" i="57"/>
  <c r="K650" i="57"/>
  <c r="K746" i="57"/>
  <c r="T167" i="52" s="1"/>
  <c r="K622" i="57"/>
  <c r="T168" i="52" s="1"/>
  <c r="K597" i="57"/>
  <c r="T14" i="52" s="1"/>
  <c r="K651" i="57"/>
  <c r="K793" i="57"/>
  <c r="T197" i="52" s="1"/>
  <c r="K475" i="57"/>
  <c r="T64" i="52" s="1"/>
  <c r="K706" i="57"/>
  <c r="T430" i="52" s="1"/>
  <c r="K774" i="57"/>
  <c r="T109" i="52" s="1"/>
  <c r="K554" i="57"/>
  <c r="T79" i="52" s="1"/>
  <c r="K416" i="57"/>
  <c r="K501" i="57"/>
  <c r="K491" i="57"/>
  <c r="T146" i="52" s="1"/>
  <c r="K652" i="57"/>
  <c r="K708" i="57"/>
  <c r="T405" i="52" s="1"/>
  <c r="K796" i="57"/>
  <c r="T199" i="52" s="1"/>
  <c r="K523" i="57"/>
  <c r="K77" i="57"/>
  <c r="T186" i="52" s="1"/>
  <c r="K254" i="57"/>
  <c r="K685" i="57"/>
  <c r="T334" i="52" s="1"/>
  <c r="K200" i="57"/>
  <c r="K354" i="57"/>
  <c r="T452" i="52" s="1"/>
  <c r="K83" i="57"/>
  <c r="T321" i="52" s="1"/>
  <c r="K151" i="57"/>
  <c r="K117" i="57"/>
  <c r="T173" i="52" s="1"/>
  <c r="K492" i="57"/>
  <c r="K726" i="57"/>
  <c r="T399" i="52" s="1"/>
  <c r="K590" i="57"/>
  <c r="K439" i="57"/>
  <c r="K17" i="57"/>
  <c r="K382" i="57"/>
  <c r="T227" i="52" s="1"/>
  <c r="K90" i="57"/>
  <c r="T362" i="52" s="1"/>
  <c r="K800" i="57"/>
  <c r="T5" i="52" s="1"/>
  <c r="K587" i="57"/>
  <c r="T244" i="52" s="1"/>
  <c r="K531" i="57"/>
  <c r="T230" i="52" s="1"/>
  <c r="K175" i="57"/>
  <c r="T175" i="52" s="1"/>
  <c r="K456" i="57"/>
  <c r="K493" i="57"/>
  <c r="K801" i="57"/>
  <c r="K176" i="57"/>
  <c r="K629" i="57"/>
  <c r="T250" i="52" s="1"/>
  <c r="K68" i="57"/>
  <c r="K2" i="57"/>
  <c r="T40" i="52" s="1"/>
  <c r="K466" i="57"/>
  <c r="K343" i="57"/>
  <c r="K514" i="57"/>
  <c r="K47" i="57"/>
  <c r="T339" i="52" s="1"/>
  <c r="K653" i="57"/>
  <c r="T356" i="52" s="1"/>
  <c r="K747" i="57"/>
  <c r="K563" i="57"/>
  <c r="K27" i="57"/>
  <c r="T59" i="52" s="1"/>
  <c r="K403" i="57"/>
  <c r="K177" i="57"/>
  <c r="K362" i="57"/>
  <c r="T17" i="52" s="1"/>
  <c r="K380" i="57"/>
  <c r="T360" i="52" s="1"/>
  <c r="K393" i="57"/>
  <c r="K709" i="57"/>
  <c r="K644" i="57"/>
  <c r="K541" i="57"/>
  <c r="K369" i="57"/>
  <c r="T147" i="52" s="1"/>
  <c r="K544" i="57"/>
  <c r="K103" i="57"/>
  <c r="K697" i="57"/>
  <c r="T426" i="52" s="1"/>
  <c r="K148" i="57"/>
  <c r="T297" i="52" s="1"/>
  <c r="K515" i="57"/>
  <c r="K265" i="57"/>
  <c r="K784" i="57"/>
  <c r="T292" i="52" s="1"/>
  <c r="K779" i="57"/>
  <c r="K736" i="57"/>
  <c r="T108" i="52" s="1"/>
  <c r="K69" i="57"/>
  <c r="T396" i="52" s="1"/>
  <c r="K585" i="57"/>
  <c r="K106" i="57"/>
  <c r="K283" i="57"/>
  <c r="T330" i="52" s="1"/>
  <c r="K630" i="57"/>
  <c r="T204" i="52" s="1"/>
  <c r="K654" i="57"/>
  <c r="T207" i="52" s="1"/>
  <c r="K158" i="57"/>
  <c r="T309" i="52" s="1"/>
  <c r="K230" i="57"/>
  <c r="K731" i="57"/>
  <c r="K266" i="57"/>
  <c r="K468" i="57"/>
  <c r="T446" i="52" s="1"/>
  <c r="K323" i="57"/>
  <c r="T140" i="52" s="1"/>
  <c r="K693" i="57"/>
  <c r="K211" i="57"/>
  <c r="T324" i="52" s="1"/>
  <c r="K100" i="57"/>
  <c r="K262" i="57"/>
  <c r="K626" i="57"/>
  <c r="K524" i="57"/>
  <c r="T34" i="52" s="1"/>
  <c r="K284" i="57"/>
  <c r="K118" i="57"/>
  <c r="T89" i="52" s="1"/>
  <c r="K804" i="57"/>
  <c r="T88" i="52" s="1"/>
  <c r="K3" i="57"/>
  <c r="T129" i="52" s="1"/>
  <c r="K91" i="57"/>
  <c r="K785" i="57"/>
  <c r="K394" i="57"/>
  <c r="T435" i="52" s="1"/>
  <c r="K611" i="57"/>
  <c r="K555" i="57"/>
  <c r="K162" i="57"/>
  <c r="K588" i="57"/>
  <c r="T294" i="52" s="1"/>
  <c r="K363" i="57"/>
  <c r="T368" i="52" s="1"/>
  <c r="K73" i="57"/>
  <c r="K344" i="57"/>
  <c r="T340" i="52" s="1"/>
  <c r="K449" i="57"/>
  <c r="T171" i="52" s="1"/>
  <c r="K245" i="57"/>
  <c r="K545" i="57"/>
  <c r="T31" i="52" s="1"/>
  <c r="K309" i="57"/>
  <c r="K748" i="57"/>
  <c r="K452" i="57"/>
  <c r="K655" i="57"/>
  <c r="K786" i="57"/>
  <c r="T400" i="52" s="1"/>
  <c r="K578" i="57"/>
  <c r="K787" i="57"/>
  <c r="T249" i="52" s="1"/>
  <c r="K272" i="57"/>
  <c r="K457" i="57"/>
  <c r="T101" i="52" s="1"/>
  <c r="K623" i="57"/>
  <c r="K285" i="57"/>
  <c r="T99" i="52" s="1"/>
  <c r="K215" i="57"/>
  <c r="T44" i="52" s="1"/>
  <c r="K317" i="57"/>
  <c r="K119" i="57"/>
  <c r="K239" i="57"/>
  <c r="T243" i="52" s="1"/>
  <c r="K546" i="57"/>
  <c r="K749" i="57"/>
  <c r="T69" i="52" s="1"/>
  <c r="K286" i="57"/>
  <c r="T315" i="52" s="1"/>
  <c r="K694" i="57"/>
  <c r="T112" i="52" s="1"/>
  <c r="K79" i="57"/>
  <c r="T413" i="52" s="1"/>
  <c r="K269" i="57"/>
  <c r="K701" i="57"/>
  <c r="K225" i="57"/>
  <c r="K248" i="57"/>
  <c r="T233" i="52" s="1"/>
  <c r="K579" i="57"/>
  <c r="K556" i="57"/>
  <c r="K227" i="57"/>
  <c r="T281" i="52" s="1"/>
  <c r="K494" i="57"/>
  <c r="T279" i="52" s="1"/>
  <c r="K385" i="57"/>
  <c r="T434" i="52" s="1"/>
  <c r="K573" i="57"/>
  <c r="K287" i="57"/>
  <c r="K104" i="57"/>
  <c r="K318" i="57"/>
  <c r="K516" i="57"/>
  <c r="T346" i="52" s="1"/>
  <c r="K240" i="57"/>
  <c r="T385" i="52" s="1"/>
  <c r="K788" i="57"/>
  <c r="K404" i="57"/>
  <c r="K39" i="57"/>
  <c r="T310" i="52" s="1"/>
  <c r="K159" i="57"/>
  <c r="T185" i="52" s="1"/>
  <c r="K205" i="57"/>
  <c r="T206" i="52" s="1"/>
  <c r="K163" i="57"/>
  <c r="K383" i="57"/>
  <c r="K564" i="57"/>
  <c r="K229" i="57"/>
  <c r="T418" i="52" s="1"/>
  <c r="K375" i="57"/>
  <c r="T349" i="52" s="1"/>
  <c r="K458" i="57"/>
  <c r="T390" i="52" s="1"/>
  <c r="K608" i="57"/>
  <c r="K547" i="57"/>
  <c r="T37" i="52" s="1"/>
  <c r="K690" i="57"/>
  <c r="T60" i="52" s="1"/>
  <c r="K510" i="57"/>
  <c r="T62" i="52" s="1"/>
  <c r="K143" i="57"/>
  <c r="K357" i="57"/>
  <c r="T308" i="52" s="1"/>
  <c r="K446" i="57"/>
  <c r="K54" i="57"/>
  <c r="K656" i="57"/>
  <c r="T179" i="52" s="1"/>
  <c r="K55" i="57"/>
  <c r="K418" i="57"/>
  <c r="T176" i="52" s="1"/>
  <c r="K469" i="57"/>
  <c r="T74" i="52" s="1"/>
  <c r="K570" i="57"/>
  <c r="K126" i="57"/>
  <c r="T304" i="52" s="1"/>
  <c r="K372" i="57"/>
  <c r="K16" i="57"/>
  <c r="K750" i="57"/>
  <c r="T51" i="52" s="1"/>
  <c r="K714" i="57"/>
  <c r="T201" i="52" s="1"/>
  <c r="K133" i="57"/>
  <c r="T177" i="52" s="1"/>
  <c r="K249" i="57"/>
  <c r="T290" i="52" s="1"/>
  <c r="K339" i="57"/>
  <c r="K476" i="57"/>
  <c r="T23" i="52" s="1"/>
  <c r="K565" i="57"/>
  <c r="K676" i="57"/>
  <c r="T436" i="52" s="1"/>
  <c r="K812" i="57"/>
  <c r="K481" i="57"/>
  <c r="K345" i="57"/>
  <c r="T358" i="52" s="1"/>
  <c r="K183" i="57"/>
  <c r="T149" i="52" s="1"/>
  <c r="K386" i="57"/>
  <c r="T386" i="52" s="1"/>
  <c r="K751" i="57"/>
  <c r="K511" i="57"/>
  <c r="K18" i="57"/>
  <c r="T180" i="52" s="1"/>
  <c r="K56" i="57"/>
  <c r="K459" i="57"/>
  <c r="T232" i="52" s="1"/>
  <c r="K198" i="57"/>
  <c r="T357" i="52" s="1"/>
  <c r="K328" i="57"/>
  <c r="T162" i="52" s="1"/>
  <c r="K425" i="57"/>
  <c r="K720" i="57"/>
  <c r="T92" i="52" s="1"/>
  <c r="K789" i="57"/>
  <c r="K10" i="57"/>
  <c r="T219" i="52" s="1"/>
  <c r="K419" i="57"/>
  <c r="T240" i="52" s="1"/>
  <c r="K417" i="57"/>
  <c r="K532" i="57"/>
  <c r="K374" i="57"/>
  <c r="T347" i="52" s="1"/>
  <c r="K319" i="57"/>
  <c r="K197" i="57"/>
  <c r="T141" i="52" s="1"/>
  <c r="K598" i="57"/>
  <c r="K686" i="57"/>
  <c r="K57" i="57"/>
  <c r="T387" i="52" s="1"/>
  <c r="K542" i="57"/>
  <c r="K627" i="57"/>
  <c r="T174" i="52" s="1"/>
  <c r="K329" i="57"/>
  <c r="T102" i="52" s="1"/>
  <c r="K434" i="57"/>
  <c r="K320" i="57"/>
  <c r="K566" i="57"/>
  <c r="K533" i="57"/>
  <c r="K612" i="57"/>
  <c r="K634" i="57"/>
  <c r="K440" i="57"/>
  <c r="T316" i="52" s="1"/>
  <c r="K178" i="57"/>
  <c r="K217" i="57"/>
  <c r="T417" i="52" s="1"/>
  <c r="K752" i="57"/>
  <c r="T450" i="52" s="1"/>
  <c r="K802" i="57"/>
  <c r="K450" i="57"/>
  <c r="T39" i="52" s="1"/>
  <c r="K206" i="57"/>
  <c r="K580" i="57"/>
  <c r="T118" i="52" s="1"/>
  <c r="K495" i="57"/>
  <c r="K376" i="57"/>
  <c r="T43" i="52" s="1"/>
  <c r="K451" i="57"/>
  <c r="K682" i="57"/>
  <c r="T370" i="52" s="1"/>
  <c r="K288" i="57"/>
  <c r="K645" i="57"/>
  <c r="T267" i="52" s="1"/>
  <c r="K330" i="57"/>
  <c r="K405" i="57"/>
  <c r="K557" i="57"/>
  <c r="T299" i="52" s="1"/>
  <c r="K715" i="57"/>
  <c r="T391" i="52" s="1"/>
  <c r="K364" i="57"/>
  <c r="T190" i="52" s="1"/>
  <c r="K534" i="57"/>
  <c r="K602" i="57"/>
  <c r="T408" i="52" s="1"/>
  <c r="K164" i="57"/>
  <c r="T214" i="52" s="1"/>
  <c r="K331" i="57"/>
  <c r="T235" i="52" s="1"/>
  <c r="K657" i="57"/>
  <c r="T403" i="52" s="1"/>
  <c r="K635" i="57"/>
  <c r="T414" i="52" s="1"/>
  <c r="K535" i="57"/>
  <c r="T20" i="52" s="1"/>
  <c r="K242" i="57"/>
  <c r="T433" i="52" s="1"/>
  <c r="K58" i="57"/>
  <c r="K332" i="57"/>
  <c r="T46" i="52" s="1"/>
  <c r="K70" i="57"/>
  <c r="K289" i="57"/>
  <c r="T136" i="52" s="1"/>
  <c r="K290" i="57"/>
  <c r="T382" i="52" s="1"/>
  <c r="K677" i="57"/>
  <c r="T194" i="52" s="1"/>
  <c r="K80" i="57"/>
  <c r="K543" i="57"/>
  <c r="K754" i="57"/>
  <c r="K753" i="57"/>
  <c r="T160" i="52" s="1"/>
  <c r="K152" i="57"/>
  <c r="K367" i="57"/>
  <c r="T260" i="52" s="1"/>
  <c r="K188" i="57"/>
  <c r="K355" i="57"/>
  <c r="T104" i="52" s="1"/>
  <c r="K179" i="57"/>
  <c r="T366" i="52" s="1"/>
  <c r="K310" i="57"/>
  <c r="T388" i="52" s="1"/>
  <c r="K250" i="57"/>
  <c r="K346" i="57"/>
  <c r="K291" i="57"/>
  <c r="K292" i="57"/>
  <c r="K107" i="57"/>
  <c r="K586" i="57"/>
  <c r="T326" i="52" s="1"/>
  <c r="K638" i="57"/>
  <c r="K737" i="57"/>
  <c r="T203" i="52" s="1"/>
  <c r="K208" i="57"/>
  <c r="K293" i="57"/>
  <c r="T364" i="52" s="1"/>
  <c r="K698" i="57"/>
  <c r="K135" i="57"/>
  <c r="T58" i="52" s="1"/>
  <c r="K84" i="57"/>
  <c r="T420" i="52" s="1"/>
  <c r="K620" i="57"/>
  <c r="T268" i="52" s="1"/>
  <c r="K702" i="57"/>
  <c r="K658" i="57"/>
  <c r="T195" i="52" s="1"/>
  <c r="K92" i="57"/>
  <c r="K153" i="57"/>
  <c r="T359" i="52" s="1"/>
  <c r="K138" i="57"/>
  <c r="K687" i="57"/>
  <c r="F32" i="55" s="1"/>
  <c r="K120" i="57"/>
  <c r="K482" i="57"/>
  <c r="T262" i="52" s="1"/>
  <c r="K603" i="57"/>
  <c r="T142" i="52" s="1"/>
  <c r="K755" i="57"/>
  <c r="K267" i="57"/>
  <c r="T263" i="52" s="1"/>
  <c r="K496" i="57"/>
  <c r="T114" i="52" s="1"/>
  <c r="K594" i="57"/>
  <c r="T352" i="52" s="1"/>
  <c r="K756" i="57"/>
  <c r="T345" i="52" s="1"/>
  <c r="K34" i="57"/>
  <c r="T33" i="52" s="1"/>
  <c r="K59" i="57"/>
  <c r="K144" i="57"/>
  <c r="K384" i="57"/>
  <c r="T78" i="52" s="1"/>
  <c r="K550" i="57"/>
  <c r="T25" i="52" s="1"/>
  <c r="K28" i="57"/>
  <c r="T28" i="52" s="1"/>
  <c r="K222" i="57"/>
  <c r="K429" i="57"/>
  <c r="T256" i="52" s="1"/>
  <c r="K595" i="57"/>
  <c r="T274" i="52" s="1"/>
  <c r="K235" i="57"/>
  <c r="K438" i="57"/>
  <c r="K60" i="57"/>
  <c r="T121" i="52" s="1"/>
  <c r="K255" i="57"/>
  <c r="T19" i="52" s="1"/>
  <c r="K149" i="57"/>
  <c r="T41" i="52" s="1"/>
  <c r="K165" i="57"/>
  <c r="K757" i="57"/>
  <c r="K775" i="57"/>
  <c r="K695" i="57"/>
  <c r="T49" i="52" s="1"/>
  <c r="K732" i="57"/>
  <c r="T397" i="52" s="1"/>
  <c r="K387" i="57"/>
  <c r="K61" i="57"/>
  <c r="K29" i="57"/>
  <c r="K166" i="57"/>
  <c r="T277" i="52" s="1"/>
  <c r="K358" i="57"/>
  <c r="K483" i="57"/>
  <c r="K470" i="57"/>
  <c r="T246" i="52" s="1"/>
  <c r="K333" i="57"/>
  <c r="K721" i="57"/>
  <c r="T137" i="52" s="1"/>
  <c r="K145" i="57"/>
  <c r="K659" i="57"/>
  <c r="T84" i="52" s="1"/>
  <c r="K167" i="57"/>
  <c r="K807" i="57"/>
  <c r="K243" i="57"/>
  <c r="T86" i="52" s="1"/>
  <c r="K102" i="57"/>
  <c r="T448" i="52" s="1"/>
  <c r="K781" i="57"/>
  <c r="T164" i="52" s="1"/>
  <c r="K35" i="57"/>
  <c r="K711" i="57"/>
  <c r="T293" i="52" s="1"/>
  <c r="K62" i="57"/>
  <c r="K769" i="57"/>
  <c r="T380" i="52" s="1"/>
  <c r="K112" i="57"/>
  <c r="T238" i="52" s="1"/>
  <c r="K184" i="57"/>
  <c r="K189" i="57"/>
  <c r="T305" i="52" s="1"/>
  <c r="K758" i="57"/>
  <c r="K727" i="57"/>
  <c r="T298" i="52" s="1"/>
  <c r="K113" i="57"/>
  <c r="K180" i="57"/>
  <c r="T453" i="52" s="1"/>
  <c r="K212" i="57"/>
  <c r="T301" i="52" s="1"/>
  <c r="K156" i="57"/>
  <c r="T411" i="52" s="1"/>
  <c r="K256" i="57"/>
  <c r="T302" i="52" s="1"/>
  <c r="K270" i="57"/>
  <c r="K703" i="57"/>
  <c r="T193" i="52" s="1"/>
  <c r="K688" i="57"/>
  <c r="K190" i="57"/>
  <c r="T423" i="52" s="1"/>
  <c r="K406" i="57"/>
  <c r="T377" i="52" s="1"/>
  <c r="K460" i="57"/>
  <c r="T172" i="52" s="1"/>
  <c r="K504" i="57"/>
  <c r="T8" i="52" s="1"/>
  <c r="K567" i="57"/>
  <c r="T457" i="52" s="1"/>
  <c r="K716" i="57"/>
  <c r="T117" i="52" s="1"/>
  <c r="K674" i="57"/>
  <c r="K447" i="57"/>
  <c r="K448" i="57"/>
  <c r="K191" i="57"/>
  <c r="K776" i="57"/>
  <c r="K604" i="57"/>
  <c r="K660" i="57"/>
  <c r="K574" i="57"/>
  <c r="K733" i="57"/>
  <c r="T323" i="52" s="1"/>
  <c r="K615" i="57"/>
  <c r="T96" i="52" s="1"/>
  <c r="K150" i="57"/>
  <c r="T295" i="52" s="1"/>
  <c r="K4" i="57"/>
  <c r="T394" i="52" s="1"/>
  <c r="K19" i="57"/>
  <c r="T344" i="52" s="1"/>
  <c r="K453" i="57"/>
  <c r="T261" i="52" s="1"/>
  <c r="K311" i="57"/>
  <c r="K571" i="57"/>
  <c r="T4" i="52" s="1"/>
  <c r="K294" i="57"/>
  <c r="T135" i="52" s="1"/>
  <c r="K759" i="57"/>
  <c r="K5" i="57"/>
  <c r="K760" i="57"/>
  <c r="K146" i="57"/>
  <c r="K646" i="57"/>
  <c r="K484" i="57"/>
  <c r="K618" i="57"/>
  <c r="T181" i="52" s="1"/>
  <c r="K722" i="57"/>
  <c r="T287" i="52" s="1"/>
  <c r="K512" i="57"/>
  <c r="T100" i="52" s="1"/>
  <c r="K231" i="57"/>
  <c r="K616" i="57"/>
  <c r="K797" i="57"/>
  <c r="K699" i="57"/>
  <c r="K139" i="57"/>
  <c r="K324" i="57"/>
  <c r="K798" i="57"/>
  <c r="K140" i="57"/>
  <c r="T248" i="52" s="1"/>
  <c r="K31" i="57"/>
  <c r="T169" i="52" s="1"/>
  <c r="K525" i="57"/>
  <c r="K761" i="57"/>
  <c r="T251" i="52" s="1"/>
  <c r="K82" i="57"/>
  <c r="T82" i="52" s="1"/>
  <c r="K181" i="57"/>
  <c r="T47" i="52" s="1"/>
  <c r="K497" i="57"/>
  <c r="T239" i="52" s="1"/>
  <c r="K536" i="57"/>
  <c r="T145" i="52" s="1"/>
  <c r="K347" i="57"/>
  <c r="K334" i="57"/>
  <c r="K63" i="57"/>
  <c r="T154" i="52" s="1"/>
  <c r="K398" i="57"/>
  <c r="K295" i="57"/>
  <c r="K20" i="57"/>
  <c r="T422" i="52" s="1"/>
  <c r="K678" i="57"/>
  <c r="T438" i="52" s="1"/>
  <c r="K257" i="57"/>
  <c r="T216" i="52" s="1"/>
  <c r="K136" i="57"/>
  <c r="T341" i="52" s="1"/>
  <c r="K661" i="57"/>
  <c r="T12" i="52" s="1"/>
  <c r="K296" i="57"/>
  <c r="T76" i="52" s="1"/>
  <c r="K251" i="57"/>
  <c r="T355" i="52" s="1"/>
  <c r="K30" i="57"/>
  <c r="T10" i="52" s="1"/>
  <c r="K223" i="57"/>
  <c r="T144" i="52" s="1"/>
  <c r="K762" i="57"/>
  <c r="T440" i="52" s="1"/>
  <c r="K477" i="57"/>
  <c r="K365" i="57"/>
  <c r="K471" i="57"/>
  <c r="T155" i="52" s="1"/>
  <c r="K734" i="57"/>
  <c r="T257" i="52" s="1"/>
  <c r="K373" i="57"/>
  <c r="T113" i="52" s="1"/>
  <c r="K505" i="57"/>
  <c r="T303" i="52" s="1"/>
  <c r="K461" i="57"/>
  <c r="T24" i="52" s="1"/>
  <c r="K559" i="57"/>
  <c r="T178" i="52" s="1"/>
  <c r="K356" i="57"/>
  <c r="T105" i="52" s="1"/>
  <c r="K121" i="57"/>
  <c r="T21" i="52" s="1"/>
  <c r="K114" i="57"/>
  <c r="K782" i="57"/>
  <c r="T369" i="52" s="1"/>
  <c r="K662" i="57"/>
  <c r="T189" i="52" s="1"/>
  <c r="K202" i="57"/>
  <c r="T325" i="52" s="1"/>
  <c r="K94" i="57"/>
  <c r="T342" i="52" s="1"/>
  <c r="K436" i="57"/>
  <c r="K609" i="57"/>
  <c r="K273" i="57"/>
  <c r="T459" i="52" s="1"/>
  <c r="K160" i="57"/>
  <c r="T247" i="52" s="1"/>
  <c r="K21" i="57"/>
  <c r="T318" i="52" s="1"/>
  <c r="K276" i="57"/>
  <c r="K228" i="57"/>
  <c r="T97" i="52" s="1"/>
  <c r="K122" i="57"/>
  <c r="T266" i="52" s="1"/>
  <c r="K297" i="57"/>
  <c r="T63" i="52" s="1"/>
  <c r="K518" i="57"/>
  <c r="K64" i="57"/>
  <c r="T460" i="52" s="1"/>
  <c r="K664" i="57"/>
  <c r="T254" i="52" s="1"/>
  <c r="K663" i="57"/>
  <c r="T220" i="52" s="1"/>
  <c r="K258" i="57"/>
  <c r="K42" i="57"/>
  <c r="K168" i="57"/>
  <c r="T264" i="52" s="1"/>
  <c r="K218" i="57"/>
  <c r="T398" i="52" s="1"/>
  <c r="K407" i="57"/>
  <c r="T29" i="52" s="1"/>
  <c r="K298" i="57"/>
  <c r="T320" i="52" s="1"/>
  <c r="K169" i="57"/>
  <c r="T327" i="52" s="1"/>
  <c r="K794" i="57"/>
  <c r="T72" i="52" s="1"/>
  <c r="K548" i="57"/>
  <c r="K213" i="57"/>
  <c r="T131" i="52" s="1"/>
  <c r="K232" i="57"/>
  <c r="K575" i="57"/>
  <c r="K551" i="57"/>
  <c r="T265" i="52" s="1"/>
  <c r="K763" i="57"/>
  <c r="T192" i="52" s="1"/>
  <c r="K238" i="57"/>
  <c r="T95" i="52" s="1"/>
  <c r="K65" i="57"/>
  <c r="T252" i="52" s="1"/>
  <c r="K348" i="57"/>
  <c r="T258" i="52" s="1"/>
  <c r="K299" i="57"/>
  <c r="T322" i="52" s="1"/>
  <c r="K312" i="57"/>
  <c r="T307" i="52" s="1"/>
  <c r="K683" i="57"/>
  <c r="T134" i="52" s="1"/>
  <c r="K420" i="57"/>
  <c r="K368" i="57"/>
  <c r="K408" i="57"/>
  <c r="T454" i="52" s="1"/>
  <c r="K349" i="57"/>
  <c r="T259" i="52" s="1"/>
  <c r="K147" i="57"/>
  <c r="K478" i="57"/>
  <c r="T67" i="52" s="1"/>
  <c r="K498" i="57"/>
  <c r="T419" i="52" s="1"/>
  <c r="K605" i="57"/>
  <c r="T188" i="52" s="1"/>
  <c r="K11" i="57"/>
  <c r="T36" i="52" s="1"/>
  <c r="K137" i="57"/>
  <c r="T338" i="52" s="1"/>
  <c r="K6" i="57"/>
  <c r="K689" i="57"/>
  <c r="T132" i="52" s="1"/>
  <c r="K421" i="57"/>
  <c r="K537" i="57"/>
  <c r="K78" i="57"/>
  <c r="K74" i="57"/>
  <c r="K426" i="57"/>
  <c r="K647" i="57"/>
  <c r="K790" i="57"/>
  <c r="K462" i="57"/>
  <c r="K33" i="57"/>
  <c r="T26" i="52" s="1"/>
  <c r="K43" i="57"/>
  <c r="T119" i="52" s="1"/>
  <c r="K300" i="57"/>
  <c r="K764" i="57"/>
  <c r="K610" i="57"/>
  <c r="T166" i="52" s="1"/>
  <c r="K395" i="57"/>
  <c r="T91" i="52" s="1"/>
  <c r="K679" i="57"/>
  <c r="K791" i="57"/>
  <c r="K22" i="57"/>
  <c r="T378" i="52" s="1"/>
  <c r="K263" i="57"/>
  <c r="T210" i="52" s="1"/>
  <c r="K204" i="57"/>
  <c r="T53" i="52" s="1"/>
  <c r="K81" i="57"/>
  <c r="T57" i="52" s="1"/>
  <c r="K717" i="57"/>
  <c r="K214" i="57"/>
  <c r="T35" i="52" s="1"/>
  <c r="K479" i="57"/>
  <c r="K576" i="57"/>
  <c r="K463" i="57"/>
  <c r="K377" i="57"/>
  <c r="T313" i="52" s="1"/>
  <c r="K499" i="57"/>
  <c r="T68" i="52" s="1"/>
  <c r="K350" i="57"/>
  <c r="T291" i="52" s="1"/>
  <c r="K696" i="57"/>
  <c r="T439" i="52" s="1"/>
  <c r="K93" i="57"/>
  <c r="K66" i="57"/>
  <c r="K301" i="57"/>
  <c r="T18" i="52" s="1"/>
  <c r="K431" i="57"/>
  <c r="T125" i="52" s="1"/>
  <c r="K194" i="57"/>
  <c r="T225" i="52" s="1"/>
  <c r="K435" i="57"/>
  <c r="T15" i="52" s="1"/>
  <c r="K665" i="57"/>
  <c r="K115" i="57"/>
  <c r="T236" i="52" s="1"/>
  <c r="K302" i="57"/>
  <c r="T150" i="52" s="1"/>
  <c r="K666" i="57"/>
  <c r="K636" i="57"/>
  <c r="T158" i="52" s="1"/>
  <c r="K37" i="57"/>
  <c r="T272" i="52" s="1"/>
  <c r="K44" i="57"/>
  <c r="T409" i="52" s="1"/>
  <c r="K101" i="57"/>
  <c r="K201" i="57"/>
  <c r="T45" i="52" s="1"/>
  <c r="K226" i="57"/>
  <c r="T283" i="52" s="1"/>
  <c r="K274" i="57"/>
  <c r="K396" i="57"/>
  <c r="T348" i="52" s="1"/>
  <c r="K422" i="57"/>
  <c r="K581" i="57"/>
  <c r="K628" i="57"/>
  <c r="K723" i="57"/>
  <c r="K803" i="57"/>
  <c r="K275" i="57"/>
  <c r="T328" i="52" s="1"/>
  <c r="K132" i="57"/>
  <c r="T353" i="52" s="1"/>
  <c r="K765" i="57"/>
  <c r="T361" i="52" s="1"/>
  <c r="K808" i="57"/>
  <c r="K704" i="57"/>
  <c r="K621" i="57"/>
  <c r="T93" i="52" s="1"/>
  <c r="K85" i="57"/>
  <c r="T278" i="52" s="1"/>
  <c r="K303" i="57"/>
  <c r="T130" i="52" s="1"/>
  <c r="K335" i="57"/>
  <c r="K780" i="57"/>
  <c r="K325" i="57"/>
  <c r="T451" i="52" s="1"/>
  <c r="K304" i="57"/>
  <c r="K351" i="57"/>
  <c r="K718" i="57"/>
  <c r="T81" i="52" s="1"/>
  <c r="K480" i="57"/>
  <c r="K648" i="57"/>
  <c r="K444" i="57"/>
  <c r="K67" i="57"/>
  <c r="K71" i="57"/>
  <c r="T354" i="52" s="1"/>
  <c r="K336" i="57"/>
  <c r="T32" i="52" s="1"/>
  <c r="K667" i="57"/>
  <c r="K538" i="57"/>
  <c r="T406" i="52" s="1"/>
  <c r="K192" i="57"/>
  <c r="T379" i="52" s="1"/>
  <c r="K410" i="57"/>
  <c r="K668" i="57"/>
  <c r="T437" i="52" s="1"/>
  <c r="K539" i="57"/>
  <c r="T431" i="52" s="1"/>
  <c r="K170" i="57"/>
  <c r="K724" i="57"/>
  <c r="T209" i="52" s="1"/>
  <c r="K337" i="57"/>
  <c r="K631" i="57"/>
  <c r="K155" i="57"/>
  <c r="K259" i="57"/>
  <c r="T103" i="52" s="1"/>
  <c r="K472" i="57"/>
  <c r="T282" i="52" s="1"/>
  <c r="K669" i="57"/>
  <c r="T223" i="52" s="1"/>
  <c r="K157" i="57"/>
  <c r="T7" i="52" s="1"/>
  <c r="K423" i="57"/>
  <c r="T444" i="52" s="1"/>
  <c r="K705" i="57"/>
  <c r="T126" i="52" s="1"/>
  <c r="K637" i="57"/>
  <c r="T381" i="52" s="1"/>
  <c r="K680" i="57"/>
  <c r="K313" i="57"/>
  <c r="T242" i="52" s="1"/>
  <c r="K36" i="57"/>
  <c r="K12" i="57"/>
  <c r="K321" i="57"/>
  <c r="K13" i="57"/>
  <c r="K305" i="57"/>
  <c r="K314" i="57"/>
  <c r="T404" i="52" s="1"/>
  <c r="K182" i="57"/>
  <c r="T412" i="52" s="1"/>
  <c r="K207" i="57"/>
  <c r="K805" i="57"/>
  <c r="K236" i="57"/>
  <c r="K442" i="57"/>
  <c r="T123" i="52" s="1"/>
  <c r="K203" i="57"/>
  <c r="T106" i="52" s="1"/>
  <c r="K500" i="57"/>
  <c r="F20" i="55" s="1"/>
  <c r="K7" i="57"/>
  <c r="K465" i="57"/>
  <c r="K772" i="57"/>
  <c r="T441" i="52" s="1"/>
  <c r="K568" i="57"/>
  <c r="T70" i="52" s="1"/>
  <c r="K171" i="57"/>
  <c r="T65" i="52" s="1"/>
  <c r="K219" i="57"/>
  <c r="T115" i="52" s="1"/>
  <c r="K306" i="57"/>
  <c r="K582" i="57"/>
  <c r="T319" i="52" s="1"/>
  <c r="K154" i="57"/>
  <c r="T351" i="52" s="1"/>
  <c r="K427" i="57"/>
  <c r="T350" i="52" s="1"/>
  <c r="K428" i="57"/>
  <c r="T280" i="52" s="1"/>
  <c r="K520" i="57"/>
  <c r="T306" i="52" s="1"/>
  <c r="K710" i="57"/>
  <c r="T170" i="52" s="1"/>
  <c r="K792" i="57"/>
  <c r="K558" i="57"/>
  <c r="T389" i="52" s="1"/>
  <c r="K670" i="57"/>
  <c r="T3" i="52" s="1"/>
  <c r="K549" i="57"/>
  <c r="T416" i="52" s="1"/>
  <c r="K108" i="57"/>
  <c r="T221" i="52" s="1"/>
  <c r="K338" i="57"/>
  <c r="T71" i="52" s="1"/>
  <c r="K199" i="57"/>
  <c r="K234" i="57"/>
  <c r="T56" i="52" s="1"/>
  <c r="K728" i="57"/>
  <c r="K307" i="57"/>
  <c r="T184" i="52" s="1"/>
  <c r="K486" i="57"/>
  <c r="K388" i="57"/>
  <c r="T138" i="52" s="1"/>
  <c r="K671" i="57"/>
  <c r="T343" i="52" s="1"/>
  <c r="K322" i="57"/>
  <c r="T16" i="52" s="1"/>
  <c r="K464" i="57"/>
  <c r="T367" i="52" s="1"/>
  <c r="K540" i="57"/>
  <c r="T314" i="52" s="1"/>
  <c r="K172" i="57"/>
  <c r="K619" i="57"/>
  <c r="K430" i="57"/>
  <c r="T200" i="52" s="1"/>
  <c r="K86" i="57"/>
  <c r="K454" i="57"/>
  <c r="K672" i="57"/>
  <c r="K252" i="57"/>
  <c r="K116" i="57"/>
  <c r="T153" i="52" s="1"/>
  <c r="K719" i="57"/>
  <c r="K45" i="57"/>
  <c r="T410" i="52" s="1"/>
  <c r="K46" i="57"/>
  <c r="K513" i="57"/>
  <c r="T107" i="52" s="1"/>
  <c r="K809" i="57"/>
  <c r="T215" i="52" s="1"/>
  <c r="K766" i="57"/>
  <c r="K639" i="57"/>
  <c r="T458" i="52" s="1"/>
  <c r="K569" i="57"/>
  <c r="T432" i="52" s="1"/>
  <c r="K606" i="57"/>
  <c r="K589" i="57"/>
  <c r="K125" i="57"/>
  <c r="K23" i="57"/>
  <c r="K366" i="57"/>
  <c r="T363" i="52" s="1"/>
  <c r="K216" i="57"/>
  <c r="T402" i="52" s="1"/>
  <c r="K519" i="57"/>
  <c r="T127" i="52" s="1"/>
  <c r="K75" i="57"/>
  <c r="K735" i="57"/>
  <c r="K352" i="57"/>
  <c r="T288" i="52" s="1"/>
  <c r="K613" i="57"/>
  <c r="T371" i="52" s="1"/>
  <c r="K675" i="57"/>
  <c r="K777" i="57"/>
  <c r="K224" i="57"/>
  <c r="T55" i="52" s="1"/>
  <c r="K8" i="57"/>
  <c r="K455" i="57"/>
  <c r="K473" i="57"/>
  <c r="K632" i="57"/>
  <c r="K193" i="57"/>
  <c r="T38" i="52" s="1"/>
  <c r="K87" i="57"/>
  <c r="K308" i="57"/>
  <c r="T120" i="52" s="1"/>
  <c r="K196" i="57"/>
  <c r="T269" i="52" s="1"/>
  <c r="K123" i="57"/>
  <c r="T122" i="52" s="1"/>
  <c r="K326" i="57"/>
  <c r="F17" i="55" l="1"/>
  <c r="F23" i="55"/>
  <c r="T442" i="52"/>
  <c r="F18" i="55"/>
  <c r="T424" i="52"/>
  <c r="F8" i="55"/>
  <c r="T163" i="52"/>
  <c r="F13" i="55"/>
  <c r="T337" i="52"/>
  <c r="F12" i="55"/>
  <c r="T2" i="52"/>
  <c r="F16" i="55"/>
  <c r="T374" i="52"/>
  <c r="F15" i="55"/>
  <c r="T52" i="52"/>
  <c r="F28" i="55"/>
  <c r="T401" i="52"/>
  <c r="F31" i="55"/>
  <c r="T6" i="52"/>
  <c r="F5" i="55"/>
  <c r="T212" i="52"/>
  <c r="F9" i="55"/>
  <c r="T300" i="52"/>
  <c r="F14" i="55"/>
  <c r="T317" i="52"/>
  <c r="F4" i="55"/>
  <c r="T156" i="52"/>
  <c r="F27" i="55"/>
  <c r="T234" i="52"/>
  <c r="F25" i="55"/>
  <c r="T98" i="52"/>
  <c r="F26" i="55"/>
  <c r="T80" i="52"/>
  <c r="F30" i="55"/>
  <c r="T255" i="52"/>
  <c r="F7" i="55"/>
  <c r="T270" i="52"/>
  <c r="F10" i="55"/>
  <c r="T198" i="52"/>
  <c r="F29" i="55"/>
  <c r="T384" i="52"/>
  <c r="F11" i="55"/>
  <c r="T375" i="52"/>
  <c r="F21" i="55"/>
  <c r="T151" i="52"/>
  <c r="F22" i="55"/>
  <c r="T217" i="52"/>
  <c r="F19" i="55"/>
  <c r="T13" i="52"/>
  <c r="F24" i="55"/>
  <c r="P21" i="55" s="1"/>
  <c r="F6" i="55"/>
  <c r="N22" i="55" l="1"/>
  <c r="L20" i="55"/>
  <c r="N20" i="55"/>
  <c r="P22" i="55"/>
  <c r="L22" i="55"/>
  <c r="P20" i="55"/>
  <c r="N19" i="55"/>
  <c r="L21" i="55"/>
  <c r="N21" i="55"/>
  <c r="P19" i="55"/>
  <c r="L19" i="55"/>
  <c r="W3" i="57" l="1"/>
  <c r="W4" i="57"/>
  <c r="W5" i="57"/>
  <c r="W6" i="57"/>
  <c r="W7" i="57"/>
  <c r="W8" i="57"/>
  <c r="W9" i="57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23" i="57"/>
  <c r="W24" i="57"/>
  <c r="W25" i="57"/>
  <c r="W26" i="57"/>
  <c r="W27" i="57"/>
  <c r="W28" i="57"/>
  <c r="W29" i="57"/>
  <c r="W30" i="57"/>
  <c r="W31" i="57"/>
  <c r="W32" i="57"/>
  <c r="W33" i="57"/>
  <c r="W34" i="57"/>
  <c r="W35" i="57"/>
  <c r="W36" i="57"/>
  <c r="W37" i="57"/>
  <c r="W38" i="57"/>
  <c r="W39" i="57"/>
  <c r="W40" i="57"/>
  <c r="W41" i="57"/>
  <c r="W42" i="57"/>
  <c r="W43" i="57"/>
  <c r="W44" i="57"/>
  <c r="W45" i="57"/>
  <c r="W46" i="57"/>
  <c r="W47" i="57"/>
  <c r="W48" i="57"/>
  <c r="W49" i="57"/>
  <c r="W50" i="57"/>
  <c r="W51" i="57"/>
  <c r="W52" i="57"/>
  <c r="W53" i="57"/>
  <c r="W54" i="57"/>
  <c r="W55" i="57"/>
  <c r="W56" i="57"/>
  <c r="W57" i="57"/>
  <c r="W58" i="57"/>
  <c r="W59" i="57"/>
  <c r="W60" i="57"/>
  <c r="W61" i="57"/>
  <c r="W62" i="57"/>
  <c r="W63" i="57"/>
  <c r="W64" i="57"/>
  <c r="W65" i="57"/>
  <c r="W66" i="57"/>
  <c r="W67" i="57"/>
  <c r="W68" i="57"/>
  <c r="W69" i="57"/>
  <c r="W70" i="57"/>
  <c r="W71" i="57"/>
  <c r="W72" i="57"/>
  <c r="W73" i="57"/>
  <c r="W74" i="57"/>
  <c r="W75" i="57"/>
  <c r="W76" i="57"/>
  <c r="W77" i="57"/>
  <c r="W78" i="57"/>
  <c r="W79" i="57"/>
  <c r="W80" i="57"/>
  <c r="W81" i="57"/>
  <c r="W82" i="57"/>
  <c r="W83" i="57"/>
  <c r="W84" i="57"/>
  <c r="W85" i="57"/>
  <c r="W86" i="57"/>
  <c r="W87" i="57"/>
  <c r="W88" i="57"/>
  <c r="W89" i="57"/>
  <c r="W90" i="57"/>
  <c r="W91" i="57"/>
  <c r="W92" i="57"/>
  <c r="W93" i="57"/>
  <c r="W94" i="57"/>
  <c r="W95" i="57"/>
  <c r="W96" i="57"/>
  <c r="W97" i="57"/>
  <c r="W98" i="57"/>
  <c r="W99" i="57"/>
  <c r="W100" i="57"/>
  <c r="W101" i="57"/>
  <c r="W102" i="57"/>
  <c r="W103" i="57"/>
  <c r="W104" i="57"/>
  <c r="W105" i="57"/>
  <c r="W106" i="57"/>
  <c r="W107" i="57"/>
  <c r="W108" i="57"/>
  <c r="W109" i="57"/>
  <c r="W110" i="57"/>
  <c r="W111" i="57"/>
  <c r="W112" i="57"/>
  <c r="W113" i="57"/>
  <c r="W114" i="57"/>
  <c r="W115" i="57"/>
  <c r="W116" i="57"/>
  <c r="W117" i="57"/>
  <c r="W118" i="57"/>
  <c r="W119" i="57"/>
  <c r="W120" i="57"/>
  <c r="W121" i="57"/>
  <c r="W122" i="57"/>
  <c r="W123" i="57"/>
  <c r="W124" i="57"/>
  <c r="W125" i="57"/>
  <c r="W126" i="57"/>
  <c r="W127" i="57"/>
  <c r="W128" i="57"/>
  <c r="W129" i="57"/>
  <c r="W130" i="57"/>
  <c r="W131" i="57"/>
  <c r="W132" i="57"/>
  <c r="W133" i="57"/>
  <c r="W134" i="57"/>
  <c r="W135" i="57"/>
  <c r="W136" i="57"/>
  <c r="W137" i="57"/>
  <c r="W138" i="57"/>
  <c r="W139" i="57"/>
  <c r="W140" i="57"/>
  <c r="W141" i="57"/>
  <c r="W142" i="57"/>
  <c r="W143" i="57"/>
  <c r="W144" i="57"/>
  <c r="W145" i="57"/>
  <c r="W146" i="57"/>
  <c r="W147" i="57"/>
  <c r="W148" i="57"/>
  <c r="W149" i="57"/>
  <c r="W150" i="57"/>
  <c r="W151" i="57"/>
  <c r="W152" i="57"/>
  <c r="W153" i="57"/>
  <c r="W154" i="57"/>
  <c r="W155" i="57"/>
  <c r="W156" i="57"/>
  <c r="W157" i="57"/>
  <c r="W158" i="57"/>
  <c r="W159" i="57"/>
  <c r="W160" i="57"/>
  <c r="W161" i="57"/>
  <c r="W162" i="57"/>
  <c r="W163" i="57"/>
  <c r="W164" i="57"/>
  <c r="W165" i="57"/>
  <c r="W166" i="57"/>
  <c r="W167" i="57"/>
  <c r="W168" i="57"/>
  <c r="W169" i="57"/>
  <c r="W170" i="57"/>
  <c r="W171" i="57"/>
  <c r="W172" i="57"/>
  <c r="W173" i="57"/>
  <c r="W174" i="57"/>
  <c r="W175" i="57"/>
  <c r="W176" i="57"/>
  <c r="W177" i="57"/>
  <c r="W178" i="57"/>
  <c r="W179" i="57"/>
  <c r="W180" i="57"/>
  <c r="W181" i="57"/>
  <c r="W182" i="57"/>
  <c r="W183" i="57"/>
  <c r="W184" i="57"/>
  <c r="W185" i="57"/>
  <c r="W186" i="57"/>
  <c r="W187" i="57"/>
  <c r="W188" i="57"/>
  <c r="W189" i="57"/>
  <c r="W190" i="57"/>
  <c r="W191" i="57"/>
  <c r="W192" i="57"/>
  <c r="W193" i="57"/>
  <c r="W194" i="57"/>
  <c r="W195" i="57"/>
  <c r="W196" i="57"/>
  <c r="W197" i="57"/>
  <c r="W198" i="57"/>
  <c r="W199" i="57"/>
  <c r="W200" i="57"/>
  <c r="W201" i="57"/>
  <c r="W202" i="57"/>
  <c r="W203" i="57"/>
  <c r="W204" i="57"/>
  <c r="W205" i="57"/>
  <c r="W206" i="57"/>
  <c r="W207" i="57"/>
  <c r="W208" i="57"/>
  <c r="W209" i="57"/>
  <c r="W210" i="57"/>
  <c r="W211" i="57"/>
  <c r="W212" i="57"/>
  <c r="W213" i="57"/>
  <c r="W214" i="57"/>
  <c r="W215" i="57"/>
  <c r="W216" i="57"/>
  <c r="W217" i="57"/>
  <c r="W218" i="57"/>
  <c r="W219" i="57"/>
  <c r="W220" i="57"/>
  <c r="W221" i="57"/>
  <c r="W222" i="57"/>
  <c r="W223" i="57"/>
  <c r="W224" i="57"/>
  <c r="W225" i="57"/>
  <c r="W226" i="57"/>
  <c r="W227" i="57"/>
  <c r="W228" i="57"/>
  <c r="W229" i="57"/>
  <c r="W230" i="57"/>
  <c r="W231" i="57"/>
  <c r="W232" i="57"/>
  <c r="W233" i="57"/>
  <c r="W234" i="57"/>
  <c r="W235" i="57"/>
  <c r="W236" i="57"/>
  <c r="W237" i="57"/>
  <c r="W238" i="57"/>
  <c r="W239" i="57"/>
  <c r="W240" i="57"/>
  <c r="W241" i="57"/>
  <c r="W242" i="57"/>
  <c r="W243" i="57"/>
  <c r="W244" i="57"/>
  <c r="W245" i="57"/>
  <c r="W246" i="57"/>
  <c r="W247" i="57"/>
  <c r="W248" i="57"/>
  <c r="W249" i="57"/>
  <c r="W250" i="57"/>
  <c r="W251" i="57"/>
  <c r="W252" i="57"/>
  <c r="W253" i="57"/>
  <c r="W254" i="57"/>
  <c r="W255" i="57"/>
  <c r="W256" i="57"/>
  <c r="W257" i="57"/>
  <c r="W258" i="57"/>
  <c r="W259" i="57"/>
  <c r="W260" i="57"/>
  <c r="W261" i="57"/>
  <c r="W262" i="57"/>
  <c r="W263" i="57"/>
  <c r="W264" i="57"/>
  <c r="W265" i="57"/>
  <c r="W266" i="57"/>
  <c r="W267" i="57"/>
  <c r="W268" i="57"/>
  <c r="W269" i="57"/>
  <c r="W270" i="57"/>
  <c r="W271" i="57"/>
  <c r="W272" i="57"/>
  <c r="W273" i="57"/>
  <c r="W274" i="57"/>
  <c r="W275" i="57"/>
  <c r="W276" i="57"/>
  <c r="W277" i="57"/>
  <c r="W278" i="57"/>
  <c r="W279" i="57"/>
  <c r="W280" i="57"/>
  <c r="W281" i="57"/>
  <c r="W282" i="57"/>
  <c r="W283" i="57"/>
  <c r="W284" i="57"/>
  <c r="W285" i="57"/>
  <c r="W286" i="57"/>
  <c r="W287" i="57"/>
  <c r="W288" i="57"/>
  <c r="W289" i="57"/>
  <c r="W290" i="57"/>
  <c r="W291" i="57"/>
  <c r="W292" i="57"/>
  <c r="W293" i="57"/>
  <c r="W294" i="57"/>
  <c r="W295" i="57"/>
  <c r="W296" i="57"/>
  <c r="W297" i="57"/>
  <c r="W298" i="57"/>
  <c r="W299" i="57"/>
  <c r="W300" i="57"/>
  <c r="W301" i="57"/>
  <c r="W302" i="57"/>
  <c r="W303" i="57"/>
  <c r="W304" i="57"/>
  <c r="W305" i="57"/>
  <c r="W306" i="57"/>
  <c r="W307" i="57"/>
  <c r="W308" i="57"/>
  <c r="W309" i="57"/>
  <c r="W310" i="57"/>
  <c r="W311" i="57"/>
  <c r="W312" i="57"/>
  <c r="W313" i="57"/>
  <c r="W314" i="57"/>
  <c r="W315" i="57"/>
  <c r="W316" i="57"/>
  <c r="W317" i="57"/>
  <c r="W318" i="57"/>
  <c r="W319" i="57"/>
  <c r="W320" i="57"/>
  <c r="W321" i="57"/>
  <c r="W322" i="57"/>
  <c r="W323" i="57"/>
  <c r="W324" i="57"/>
  <c r="W325" i="57"/>
  <c r="W326" i="57"/>
  <c r="W327" i="57"/>
  <c r="W328" i="57"/>
  <c r="W329" i="57"/>
  <c r="W330" i="57"/>
  <c r="W331" i="57"/>
  <c r="W332" i="57"/>
  <c r="W333" i="57"/>
  <c r="W334" i="57"/>
  <c r="W335" i="57"/>
  <c r="W336" i="57"/>
  <c r="W337" i="57"/>
  <c r="W338" i="57"/>
  <c r="W339" i="57"/>
  <c r="W340" i="57"/>
  <c r="W341" i="57"/>
  <c r="W342" i="57"/>
  <c r="W343" i="57"/>
  <c r="W344" i="57"/>
  <c r="W345" i="57"/>
  <c r="W346" i="57"/>
  <c r="W347" i="57"/>
  <c r="W348" i="57"/>
  <c r="W349" i="57"/>
  <c r="W350" i="57"/>
  <c r="W351" i="57"/>
  <c r="W352" i="57"/>
  <c r="W353" i="57"/>
  <c r="W354" i="57"/>
  <c r="W355" i="57"/>
  <c r="W356" i="57"/>
  <c r="W357" i="57"/>
  <c r="W358" i="57"/>
  <c r="W359" i="57"/>
  <c r="W360" i="57"/>
  <c r="W361" i="57"/>
  <c r="W362" i="57"/>
  <c r="W363" i="57"/>
  <c r="W364" i="57"/>
  <c r="W365" i="57"/>
  <c r="W366" i="57"/>
  <c r="W367" i="57"/>
  <c r="W368" i="57"/>
  <c r="W369" i="57"/>
  <c r="W370" i="57"/>
  <c r="W371" i="57"/>
  <c r="W372" i="57"/>
  <c r="W373" i="57"/>
  <c r="W374" i="57"/>
  <c r="W375" i="57"/>
  <c r="W376" i="57"/>
  <c r="W377" i="57"/>
  <c r="W378" i="57"/>
  <c r="W379" i="57"/>
  <c r="W380" i="57"/>
  <c r="W381" i="57"/>
  <c r="W382" i="57"/>
  <c r="W383" i="57"/>
  <c r="W384" i="57"/>
  <c r="W385" i="57"/>
  <c r="W386" i="57"/>
  <c r="W387" i="57"/>
  <c r="W388" i="57"/>
  <c r="W389" i="57"/>
  <c r="W390" i="57"/>
  <c r="W391" i="57"/>
  <c r="W392" i="57"/>
  <c r="W393" i="57"/>
  <c r="W394" i="57"/>
  <c r="W395" i="57"/>
  <c r="W396" i="57"/>
  <c r="W397" i="57"/>
  <c r="W398" i="57"/>
  <c r="W399" i="57"/>
  <c r="W400" i="57"/>
  <c r="W401" i="57"/>
  <c r="W402" i="57"/>
  <c r="W403" i="57"/>
  <c r="W404" i="57"/>
  <c r="W405" i="57"/>
  <c r="W406" i="57"/>
  <c r="W407" i="57"/>
  <c r="W408" i="57"/>
  <c r="W409" i="57"/>
  <c r="W410" i="57"/>
  <c r="W411" i="57"/>
  <c r="W412" i="57"/>
  <c r="W413" i="57"/>
  <c r="W414" i="57"/>
  <c r="W415" i="57"/>
  <c r="W416" i="57"/>
  <c r="W417" i="57"/>
  <c r="W418" i="57"/>
  <c r="W419" i="57"/>
  <c r="W420" i="57"/>
  <c r="W421" i="57"/>
  <c r="W422" i="57"/>
  <c r="W423" i="57"/>
  <c r="W424" i="57"/>
  <c r="W425" i="57"/>
  <c r="W426" i="57"/>
  <c r="W427" i="57"/>
  <c r="W428" i="57"/>
  <c r="W429" i="57"/>
  <c r="W430" i="57"/>
  <c r="W431" i="57"/>
  <c r="W432" i="57"/>
  <c r="W433" i="57"/>
  <c r="W434" i="57"/>
  <c r="W435" i="57"/>
  <c r="W436" i="57"/>
  <c r="W437" i="57"/>
  <c r="W438" i="57"/>
  <c r="W439" i="57"/>
  <c r="W440" i="57"/>
  <c r="W441" i="57"/>
  <c r="W442" i="57"/>
  <c r="W443" i="57"/>
  <c r="W444" i="57"/>
  <c r="W445" i="57"/>
  <c r="W446" i="57"/>
  <c r="W447" i="57"/>
  <c r="W448" i="57"/>
  <c r="W449" i="57"/>
  <c r="W450" i="57"/>
  <c r="W451" i="57"/>
  <c r="W452" i="57"/>
  <c r="W453" i="57"/>
  <c r="W454" i="57"/>
  <c r="W455" i="57"/>
  <c r="W456" i="57"/>
  <c r="W457" i="57"/>
  <c r="W458" i="57"/>
  <c r="W459" i="57"/>
  <c r="W460" i="57"/>
  <c r="W461" i="57"/>
  <c r="W462" i="57"/>
  <c r="W463" i="57"/>
  <c r="W464" i="57"/>
  <c r="W465" i="57"/>
  <c r="W466" i="57"/>
  <c r="W467" i="57"/>
  <c r="W468" i="57"/>
  <c r="W469" i="57"/>
  <c r="W470" i="57"/>
  <c r="W471" i="57"/>
  <c r="W472" i="57"/>
  <c r="W473" i="57"/>
  <c r="W474" i="57"/>
  <c r="W475" i="57"/>
  <c r="W476" i="57"/>
  <c r="W477" i="57"/>
  <c r="W478" i="57"/>
  <c r="W479" i="57"/>
  <c r="W480" i="57"/>
  <c r="W481" i="57"/>
  <c r="W482" i="57"/>
  <c r="W483" i="57"/>
  <c r="W484" i="57"/>
  <c r="W485" i="57"/>
  <c r="W486" i="57"/>
  <c r="W487" i="57"/>
  <c r="W488" i="57"/>
  <c r="W489" i="57"/>
  <c r="W490" i="57"/>
  <c r="W491" i="57"/>
  <c r="W492" i="57"/>
  <c r="W493" i="57"/>
  <c r="W494" i="57"/>
  <c r="W495" i="57"/>
  <c r="W496" i="57"/>
  <c r="W497" i="57"/>
  <c r="W498" i="57"/>
  <c r="W499" i="57"/>
  <c r="W500" i="57"/>
  <c r="W501" i="57"/>
  <c r="W502" i="57"/>
  <c r="W503" i="57"/>
  <c r="W504" i="57"/>
  <c r="W505" i="57"/>
  <c r="W506" i="57"/>
  <c r="W507" i="57"/>
  <c r="W508" i="57"/>
  <c r="W509" i="57"/>
  <c r="W510" i="57"/>
  <c r="W511" i="57"/>
  <c r="W512" i="57"/>
  <c r="W513" i="57"/>
  <c r="W514" i="57"/>
  <c r="W515" i="57"/>
  <c r="W516" i="57"/>
  <c r="W517" i="57"/>
  <c r="W518" i="57"/>
  <c r="W519" i="57"/>
  <c r="W520" i="57"/>
  <c r="W521" i="57"/>
  <c r="W522" i="57"/>
  <c r="W523" i="57"/>
  <c r="W524" i="57"/>
  <c r="W525" i="57"/>
  <c r="W526" i="57"/>
  <c r="W527" i="57"/>
  <c r="W528" i="57"/>
  <c r="W529" i="57"/>
  <c r="W530" i="57"/>
  <c r="W531" i="57"/>
  <c r="W532" i="57"/>
  <c r="W533" i="57"/>
  <c r="W534" i="57"/>
  <c r="W535" i="57"/>
  <c r="W536" i="57"/>
  <c r="W537" i="57"/>
  <c r="W538" i="57"/>
  <c r="W539" i="57"/>
  <c r="W540" i="57"/>
  <c r="W541" i="57"/>
  <c r="W542" i="57"/>
  <c r="W543" i="57"/>
  <c r="W544" i="57"/>
  <c r="W545" i="57"/>
  <c r="W546" i="57"/>
  <c r="W547" i="57"/>
  <c r="W548" i="57"/>
  <c r="W549" i="57"/>
  <c r="W550" i="57"/>
  <c r="W551" i="57"/>
  <c r="W552" i="57"/>
  <c r="W553" i="57"/>
  <c r="W554" i="57"/>
  <c r="W555" i="57"/>
  <c r="W556" i="57"/>
  <c r="W557" i="57"/>
  <c r="W558" i="57"/>
  <c r="W559" i="57"/>
  <c r="W560" i="57"/>
  <c r="W561" i="57"/>
  <c r="W562" i="57"/>
  <c r="W563" i="57"/>
  <c r="W564" i="57"/>
  <c r="W565" i="57"/>
  <c r="W566" i="57"/>
  <c r="W567" i="57"/>
  <c r="W568" i="57"/>
  <c r="W569" i="57"/>
  <c r="W570" i="57"/>
  <c r="W571" i="57"/>
  <c r="W572" i="57"/>
  <c r="W573" i="57"/>
  <c r="W574" i="57"/>
  <c r="W575" i="57"/>
  <c r="W576" i="57"/>
  <c r="W577" i="57"/>
  <c r="W578" i="57"/>
  <c r="W579" i="57"/>
  <c r="W580" i="57"/>
  <c r="W581" i="57"/>
  <c r="W582" i="57"/>
  <c r="W583" i="57"/>
  <c r="W584" i="57"/>
  <c r="W585" i="57"/>
  <c r="W586" i="57"/>
  <c r="W587" i="57"/>
  <c r="W588" i="57"/>
  <c r="W589" i="57"/>
  <c r="W590" i="57"/>
  <c r="W591" i="57"/>
  <c r="W592" i="57"/>
  <c r="W593" i="57"/>
  <c r="W594" i="57"/>
  <c r="W595" i="57"/>
  <c r="W596" i="57"/>
  <c r="W597" i="57"/>
  <c r="W598" i="57"/>
  <c r="W599" i="57"/>
  <c r="W600" i="57"/>
  <c r="W601" i="57"/>
  <c r="W602" i="57"/>
  <c r="W603" i="57"/>
  <c r="W604" i="57"/>
  <c r="W605" i="57"/>
  <c r="W606" i="57"/>
  <c r="W607" i="57"/>
  <c r="W608" i="57"/>
  <c r="W609" i="57"/>
  <c r="W610" i="57"/>
  <c r="W611" i="57"/>
  <c r="W612" i="57"/>
  <c r="W613" i="57"/>
  <c r="W614" i="57"/>
  <c r="W615" i="57"/>
  <c r="W616" i="57"/>
  <c r="W617" i="57"/>
  <c r="W618" i="57"/>
  <c r="W619" i="57"/>
  <c r="W620" i="57"/>
  <c r="W621" i="57"/>
  <c r="W622" i="57"/>
  <c r="W623" i="57"/>
  <c r="W624" i="57"/>
  <c r="W625" i="57"/>
  <c r="W626" i="57"/>
  <c r="W627" i="57"/>
  <c r="W628" i="57"/>
  <c r="W629" i="57"/>
  <c r="W630" i="57"/>
  <c r="W631" i="57"/>
  <c r="W632" i="57"/>
  <c r="W633" i="57"/>
  <c r="W634" i="57"/>
  <c r="W635" i="57"/>
  <c r="W636" i="57"/>
  <c r="W637" i="57"/>
  <c r="W638" i="57"/>
  <c r="W639" i="57"/>
  <c r="W640" i="57"/>
  <c r="W641" i="57"/>
  <c r="W642" i="57"/>
  <c r="W643" i="57"/>
  <c r="W644" i="57"/>
  <c r="W645" i="57"/>
  <c r="W646" i="57"/>
  <c r="W647" i="57"/>
  <c r="W648" i="57"/>
  <c r="W649" i="57"/>
  <c r="W650" i="57"/>
  <c r="W651" i="57"/>
  <c r="W652" i="57"/>
  <c r="W653" i="57"/>
  <c r="W654" i="57"/>
  <c r="W655" i="57"/>
  <c r="W656" i="57"/>
  <c r="W657" i="57"/>
  <c r="W658" i="57"/>
  <c r="W659" i="57"/>
  <c r="W660" i="57"/>
  <c r="W661" i="57"/>
  <c r="W662" i="57"/>
  <c r="W663" i="57"/>
  <c r="W664" i="57"/>
  <c r="W665" i="57"/>
  <c r="W666" i="57"/>
  <c r="W667" i="57"/>
  <c r="W668" i="57"/>
  <c r="W669" i="57"/>
  <c r="W670" i="57"/>
  <c r="W671" i="57"/>
  <c r="W672" i="57"/>
  <c r="W673" i="57"/>
  <c r="W674" i="57"/>
  <c r="W675" i="57"/>
  <c r="W676" i="57"/>
  <c r="W677" i="57"/>
  <c r="W678" i="57"/>
  <c r="W679" i="57"/>
  <c r="W680" i="57"/>
  <c r="W681" i="57"/>
  <c r="W682" i="57"/>
  <c r="W683" i="57"/>
  <c r="W684" i="57"/>
  <c r="W685" i="57"/>
  <c r="W686" i="57"/>
  <c r="W687" i="57"/>
  <c r="W688" i="57"/>
  <c r="W689" i="57"/>
  <c r="W690" i="57"/>
  <c r="W691" i="57"/>
  <c r="W692" i="57"/>
  <c r="W693" i="57"/>
  <c r="W694" i="57"/>
  <c r="W695" i="57"/>
  <c r="W696" i="57"/>
  <c r="W697" i="57"/>
  <c r="W698" i="57"/>
  <c r="W699" i="57"/>
  <c r="W700" i="57"/>
  <c r="W701" i="57"/>
  <c r="W702" i="57"/>
  <c r="W703" i="57"/>
  <c r="W704" i="57"/>
  <c r="W705" i="57"/>
  <c r="W706" i="57"/>
  <c r="W707" i="57"/>
  <c r="W708" i="57"/>
  <c r="W709" i="57"/>
  <c r="W710" i="57"/>
  <c r="W711" i="57"/>
  <c r="W712" i="57"/>
  <c r="W713" i="57"/>
  <c r="W714" i="57"/>
  <c r="W715" i="57"/>
  <c r="W716" i="57"/>
  <c r="W717" i="57"/>
  <c r="W718" i="57"/>
  <c r="W719" i="57"/>
  <c r="W720" i="57"/>
  <c r="W721" i="57"/>
  <c r="W722" i="57"/>
  <c r="W723" i="57"/>
  <c r="W724" i="57"/>
  <c r="W725" i="57"/>
  <c r="W726" i="57"/>
  <c r="W727" i="57"/>
  <c r="W728" i="57"/>
  <c r="W729" i="57"/>
  <c r="W730" i="57"/>
  <c r="W731" i="57"/>
  <c r="W732" i="57"/>
  <c r="W733" i="57"/>
  <c r="W734" i="57"/>
  <c r="W735" i="57"/>
  <c r="W736" i="57"/>
  <c r="W737" i="57"/>
  <c r="W738" i="57"/>
  <c r="W739" i="57"/>
  <c r="W740" i="57"/>
  <c r="W741" i="57"/>
  <c r="W742" i="57"/>
  <c r="W743" i="57"/>
  <c r="W744" i="57"/>
  <c r="W745" i="57"/>
  <c r="W746" i="57"/>
  <c r="W747" i="57"/>
  <c r="W748" i="57"/>
  <c r="W749" i="57"/>
  <c r="W750" i="57"/>
  <c r="W751" i="57"/>
  <c r="W752" i="57"/>
  <c r="W753" i="57"/>
  <c r="W754" i="57"/>
  <c r="W755" i="57"/>
  <c r="W756" i="57"/>
  <c r="W757" i="57"/>
  <c r="W758" i="57"/>
  <c r="W759" i="57"/>
  <c r="W760" i="57"/>
  <c r="W761" i="57"/>
  <c r="W762" i="57"/>
  <c r="W763" i="57"/>
  <c r="W764" i="57"/>
  <c r="W765" i="57"/>
  <c r="W766" i="57"/>
  <c r="W767" i="57"/>
  <c r="W768" i="57"/>
  <c r="W769" i="57"/>
  <c r="W770" i="57"/>
  <c r="W771" i="57"/>
  <c r="W772" i="57"/>
  <c r="W773" i="57"/>
  <c r="W774" i="57"/>
  <c r="W775" i="57"/>
  <c r="W776" i="57"/>
  <c r="W777" i="57"/>
  <c r="W778" i="57"/>
  <c r="W779" i="57"/>
  <c r="W780" i="57"/>
  <c r="W781" i="57"/>
  <c r="W782" i="57"/>
  <c r="W783" i="57"/>
  <c r="W784" i="57"/>
  <c r="W785" i="57"/>
  <c r="W786" i="57"/>
  <c r="W787" i="57"/>
  <c r="W788" i="57"/>
  <c r="W789" i="57"/>
  <c r="W790" i="57"/>
  <c r="W791" i="57"/>
  <c r="W792" i="57"/>
  <c r="W793" i="57"/>
  <c r="W794" i="57"/>
  <c r="W795" i="57"/>
  <c r="W796" i="57"/>
  <c r="W797" i="57"/>
  <c r="W798" i="57"/>
  <c r="W799" i="57"/>
  <c r="W800" i="57"/>
  <c r="W801" i="57"/>
  <c r="W802" i="57"/>
  <c r="W803" i="57"/>
  <c r="W804" i="57"/>
  <c r="W805" i="57"/>
  <c r="W806" i="57"/>
  <c r="W807" i="57"/>
  <c r="W808" i="57"/>
  <c r="W809" i="57"/>
  <c r="W810" i="57"/>
  <c r="W811" i="57"/>
  <c r="W812" i="57"/>
  <c r="W2" i="57"/>
  <c r="V139" i="49"/>
  <c r="V138" i="49"/>
  <c r="V137" i="49"/>
  <c r="V136" i="49"/>
  <c r="V135" i="49"/>
  <c r="V134" i="49"/>
  <c r="V133" i="49"/>
  <c r="V132" i="49"/>
  <c r="V131" i="49"/>
  <c r="V130" i="49"/>
  <c r="V129" i="49"/>
  <c r="V128" i="49"/>
  <c r="V127" i="49"/>
  <c r="V126" i="49"/>
  <c r="V125" i="49"/>
  <c r="V124" i="49"/>
  <c r="V104" i="49"/>
  <c r="V103" i="49"/>
  <c r="V102" i="49"/>
  <c r="V101" i="49"/>
  <c r="V100" i="49"/>
  <c r="V99" i="49"/>
  <c r="V98" i="49"/>
  <c r="V97" i="49"/>
  <c r="V96" i="49"/>
  <c r="V95" i="49"/>
  <c r="V79" i="49"/>
  <c r="V78" i="49"/>
  <c r="V77" i="49"/>
  <c r="V76" i="49"/>
  <c r="V75" i="49"/>
  <c r="V74" i="49"/>
  <c r="V73" i="49"/>
  <c r="V72" i="49"/>
  <c r="V71" i="49"/>
  <c r="V70" i="49"/>
  <c r="V69" i="49"/>
  <c r="V38" i="49"/>
  <c r="V37" i="49"/>
  <c r="V36" i="49"/>
  <c r="V35" i="49"/>
  <c r="V34" i="49"/>
  <c r="V33" i="49"/>
  <c r="V32" i="49"/>
  <c r="V31" i="49"/>
  <c r="V30" i="49"/>
  <c r="V29" i="49"/>
  <c r="U104" i="49" l="1"/>
  <c r="T104" i="49"/>
  <c r="S104" i="49"/>
  <c r="R104" i="49"/>
  <c r="Q104" i="49"/>
  <c r="P104" i="49"/>
  <c r="N104" i="49"/>
  <c r="M104" i="49"/>
  <c r="L104" i="49"/>
  <c r="K104" i="49"/>
  <c r="I104" i="49"/>
  <c r="H104" i="49"/>
  <c r="G104" i="49"/>
  <c r="F104" i="49"/>
  <c r="D104" i="49"/>
  <c r="C104" i="49"/>
  <c r="B104" i="49"/>
  <c r="U103" i="49"/>
  <c r="T103" i="49"/>
  <c r="S103" i="49"/>
  <c r="R103" i="49"/>
  <c r="Q103" i="49"/>
  <c r="P103" i="49"/>
  <c r="N103" i="49"/>
  <c r="M103" i="49"/>
  <c r="L103" i="49"/>
  <c r="K103" i="49"/>
  <c r="I103" i="49"/>
  <c r="H103" i="49"/>
  <c r="G103" i="49"/>
  <c r="F103" i="49"/>
  <c r="D103" i="49"/>
  <c r="C103" i="49"/>
  <c r="B103" i="49"/>
  <c r="U102" i="49"/>
  <c r="T102" i="49"/>
  <c r="S102" i="49"/>
  <c r="R102" i="49"/>
  <c r="Q102" i="49"/>
  <c r="P102" i="49"/>
  <c r="N102" i="49"/>
  <c r="M102" i="49"/>
  <c r="L102" i="49"/>
  <c r="K102" i="49"/>
  <c r="I102" i="49"/>
  <c r="H102" i="49"/>
  <c r="G102" i="49"/>
  <c r="F102" i="49"/>
  <c r="D102" i="49"/>
  <c r="C102" i="49"/>
  <c r="B102" i="49"/>
  <c r="U101" i="49"/>
  <c r="T101" i="49"/>
  <c r="S101" i="49"/>
  <c r="R101" i="49"/>
  <c r="Q101" i="49"/>
  <c r="P101" i="49"/>
  <c r="N101" i="49"/>
  <c r="M101" i="49"/>
  <c r="L101" i="49"/>
  <c r="K101" i="49"/>
  <c r="I101" i="49"/>
  <c r="H101" i="49"/>
  <c r="G101" i="49"/>
  <c r="F101" i="49"/>
  <c r="D101" i="49"/>
  <c r="C101" i="49"/>
  <c r="B101" i="49"/>
  <c r="U100" i="49"/>
  <c r="T100" i="49"/>
  <c r="S100" i="49"/>
  <c r="R100" i="49"/>
  <c r="Q100" i="49"/>
  <c r="P100" i="49"/>
  <c r="N100" i="49"/>
  <c r="M100" i="49"/>
  <c r="L100" i="49"/>
  <c r="K100" i="49"/>
  <c r="I100" i="49"/>
  <c r="H100" i="49"/>
  <c r="G100" i="49"/>
  <c r="F100" i="49"/>
  <c r="D100" i="49"/>
  <c r="C100" i="49"/>
  <c r="B100" i="49"/>
  <c r="U99" i="49"/>
  <c r="T99" i="49"/>
  <c r="S99" i="49"/>
  <c r="R99" i="49"/>
  <c r="Q99" i="49"/>
  <c r="P99" i="49"/>
  <c r="N99" i="49"/>
  <c r="M99" i="49"/>
  <c r="L99" i="49"/>
  <c r="K99" i="49"/>
  <c r="I99" i="49"/>
  <c r="H99" i="49"/>
  <c r="G99" i="49"/>
  <c r="F99" i="49"/>
  <c r="D99" i="49"/>
  <c r="C99" i="49"/>
  <c r="B99" i="49"/>
  <c r="U98" i="49"/>
  <c r="T98" i="49"/>
  <c r="S98" i="49"/>
  <c r="R98" i="49"/>
  <c r="Q98" i="49"/>
  <c r="P98" i="49"/>
  <c r="N98" i="49"/>
  <c r="M98" i="49"/>
  <c r="L98" i="49"/>
  <c r="K98" i="49"/>
  <c r="I98" i="49"/>
  <c r="H98" i="49"/>
  <c r="G98" i="49"/>
  <c r="F98" i="49"/>
  <c r="D98" i="49"/>
  <c r="C98" i="49"/>
  <c r="B98" i="49"/>
  <c r="U97" i="49"/>
  <c r="T97" i="49"/>
  <c r="S97" i="49"/>
  <c r="R97" i="49"/>
  <c r="Q97" i="49"/>
  <c r="P97" i="49"/>
  <c r="N97" i="49"/>
  <c r="M97" i="49"/>
  <c r="L97" i="49"/>
  <c r="K97" i="49"/>
  <c r="I97" i="49"/>
  <c r="H97" i="49"/>
  <c r="G97" i="49"/>
  <c r="F97" i="49"/>
  <c r="D97" i="49"/>
  <c r="C97" i="49"/>
  <c r="B97" i="49"/>
  <c r="U96" i="49"/>
  <c r="T96" i="49"/>
  <c r="S96" i="49"/>
  <c r="R96" i="49"/>
  <c r="Q96" i="49"/>
  <c r="P96" i="49"/>
  <c r="N96" i="49"/>
  <c r="M96" i="49"/>
  <c r="L96" i="49"/>
  <c r="K96" i="49"/>
  <c r="I96" i="49"/>
  <c r="H96" i="49"/>
  <c r="G96" i="49"/>
  <c r="F96" i="49"/>
  <c r="D96" i="49"/>
  <c r="C96" i="49"/>
  <c r="B96" i="49"/>
  <c r="U95" i="49"/>
  <c r="T95" i="49"/>
  <c r="S95" i="49"/>
  <c r="R95" i="49"/>
  <c r="Q95" i="49"/>
  <c r="P95" i="49"/>
  <c r="N95" i="49"/>
  <c r="M95" i="49"/>
  <c r="L95" i="49"/>
  <c r="K95" i="49"/>
  <c r="I95" i="49"/>
  <c r="H95" i="49"/>
  <c r="G95" i="49"/>
  <c r="F95" i="49"/>
  <c r="D95" i="49"/>
  <c r="C95" i="49"/>
  <c r="B95" i="49"/>
  <c r="D94" i="49"/>
  <c r="C94" i="49"/>
  <c r="B94" i="49"/>
  <c r="T94" i="49" l="1"/>
  <c r="T124" i="49"/>
  <c r="T125" i="49"/>
  <c r="T126" i="49"/>
  <c r="T127" i="49"/>
  <c r="T128" i="49"/>
  <c r="T129" i="49"/>
  <c r="T130" i="49"/>
  <c r="T131" i="49"/>
  <c r="T132" i="49"/>
  <c r="T133" i="49"/>
  <c r="T134" i="49"/>
  <c r="T135" i="49"/>
  <c r="T136" i="49"/>
  <c r="T137" i="49"/>
  <c r="T138" i="49"/>
  <c r="T69" i="49"/>
  <c r="T70" i="49"/>
  <c r="T71" i="49"/>
  <c r="T72" i="49"/>
  <c r="T73" i="49"/>
  <c r="T74" i="49"/>
  <c r="T75" i="49"/>
  <c r="T76" i="49"/>
  <c r="T77" i="49"/>
  <c r="T78" i="49"/>
  <c r="T79" i="49"/>
  <c r="T29" i="49"/>
  <c r="T30" i="49"/>
  <c r="T31" i="49"/>
  <c r="T32" i="49"/>
  <c r="T33" i="49"/>
  <c r="T34" i="49"/>
  <c r="T35" i="49"/>
  <c r="T36" i="49"/>
  <c r="T37" i="49"/>
  <c r="T38" i="49"/>
  <c r="V94" i="49" l="1"/>
  <c r="I4" i="58" l="1"/>
  <c r="I3" i="58"/>
  <c r="I2" i="58"/>
  <c r="I5" i="58"/>
  <c r="BE3" i="40" l="1"/>
  <c r="BF3" i="40"/>
  <c r="BG3" i="40"/>
  <c r="BE4" i="40"/>
  <c r="BF4" i="40"/>
  <c r="BG4" i="40"/>
  <c r="BE5" i="40"/>
  <c r="BF5" i="40"/>
  <c r="BG5" i="40"/>
  <c r="BE6" i="40"/>
  <c r="BF6" i="40"/>
  <c r="BG6" i="40"/>
  <c r="BE7" i="40"/>
  <c r="BF7" i="40"/>
  <c r="BG7" i="40"/>
  <c r="BE8" i="40"/>
  <c r="BF8" i="40"/>
  <c r="BG8" i="40"/>
  <c r="BE9" i="40"/>
  <c r="BF9" i="40"/>
  <c r="BG9" i="40"/>
  <c r="BE10" i="40"/>
  <c r="BF10" i="40"/>
  <c r="BG10" i="40"/>
  <c r="BE11" i="40"/>
  <c r="BF11" i="40"/>
  <c r="BG11" i="40"/>
  <c r="BE12" i="40"/>
  <c r="BF12" i="40"/>
  <c r="BG12" i="40"/>
  <c r="BE13" i="40"/>
  <c r="BF13" i="40"/>
  <c r="BG13" i="40"/>
  <c r="BE14" i="40"/>
  <c r="BF14" i="40"/>
  <c r="BG14" i="40"/>
  <c r="BE15" i="40"/>
  <c r="BF15" i="40"/>
  <c r="BG15" i="40"/>
  <c r="BE16" i="40"/>
  <c r="BF16" i="40"/>
  <c r="BG16" i="40"/>
  <c r="BE17" i="40"/>
  <c r="BF17" i="40"/>
  <c r="BG17" i="40"/>
  <c r="BE18" i="40"/>
  <c r="BF18" i="40"/>
  <c r="BG18" i="40"/>
  <c r="BE19" i="40"/>
  <c r="BF19" i="40"/>
  <c r="BG19" i="40"/>
  <c r="BE20" i="40"/>
  <c r="BF20" i="40"/>
  <c r="BG20" i="40"/>
  <c r="BE21" i="40"/>
  <c r="BF21" i="40"/>
  <c r="BG21" i="40"/>
  <c r="BE22" i="40"/>
  <c r="BF22" i="40"/>
  <c r="BG22" i="40"/>
  <c r="BE23" i="40"/>
  <c r="BF23" i="40"/>
  <c r="BG23" i="40"/>
  <c r="BE24" i="40"/>
  <c r="BF24" i="40"/>
  <c r="BG24" i="40"/>
  <c r="BE25" i="40"/>
  <c r="BF25" i="40"/>
  <c r="BG25" i="40"/>
  <c r="BE26" i="40"/>
  <c r="BF26" i="40"/>
  <c r="BG26" i="40"/>
  <c r="BE27" i="40"/>
  <c r="BF27" i="40"/>
  <c r="BG27" i="40"/>
  <c r="BE28" i="40"/>
  <c r="BF28" i="40"/>
  <c r="BG28" i="40"/>
  <c r="BE29" i="40"/>
  <c r="BF29" i="40"/>
  <c r="BG29" i="40"/>
  <c r="BE30" i="40"/>
  <c r="BF30" i="40"/>
  <c r="BG30" i="40"/>
  <c r="BE31" i="40"/>
  <c r="BF31" i="40"/>
  <c r="BG31" i="40"/>
  <c r="BE32" i="40"/>
  <c r="BF32" i="40"/>
  <c r="BG32" i="40"/>
  <c r="BE33" i="40"/>
  <c r="BF33" i="40"/>
  <c r="BG33" i="40"/>
  <c r="BE34" i="40"/>
  <c r="BF34" i="40"/>
  <c r="BG34" i="40"/>
  <c r="BE35" i="40"/>
  <c r="BF35" i="40"/>
  <c r="BG35" i="40"/>
  <c r="BE36" i="40"/>
  <c r="BF36" i="40"/>
  <c r="BG36" i="40"/>
  <c r="BE37" i="40"/>
  <c r="BF37" i="40"/>
  <c r="BG37" i="40"/>
  <c r="BE38" i="40"/>
  <c r="BF38" i="40"/>
  <c r="BG38" i="40"/>
  <c r="BE39" i="40"/>
  <c r="BF39" i="40"/>
  <c r="BG39" i="40"/>
  <c r="BE40" i="40"/>
  <c r="BF40" i="40"/>
  <c r="BG40" i="40"/>
  <c r="BE41" i="40"/>
  <c r="BF41" i="40"/>
  <c r="BG41" i="40"/>
  <c r="BE42" i="40"/>
  <c r="BF42" i="40"/>
  <c r="BG42" i="40"/>
  <c r="BE43" i="40"/>
  <c r="BF43" i="40"/>
  <c r="BG43" i="40"/>
  <c r="BE44" i="40"/>
  <c r="BF44" i="40"/>
  <c r="BG44" i="40"/>
  <c r="BE45" i="40"/>
  <c r="BF45" i="40"/>
  <c r="BG45" i="40"/>
  <c r="BE46" i="40"/>
  <c r="BF46" i="40"/>
  <c r="BG46" i="40"/>
  <c r="BE47" i="40"/>
  <c r="BF47" i="40"/>
  <c r="BG47" i="40"/>
  <c r="BE48" i="40"/>
  <c r="BF48" i="40"/>
  <c r="BG48" i="40"/>
  <c r="BE49" i="40"/>
  <c r="BF49" i="40"/>
  <c r="BG49" i="40"/>
  <c r="BE50" i="40"/>
  <c r="BF50" i="40"/>
  <c r="BG50" i="40"/>
  <c r="BE51" i="40"/>
  <c r="BF51" i="40"/>
  <c r="BG51" i="40"/>
  <c r="BE52" i="40"/>
  <c r="BF52" i="40"/>
  <c r="BG52" i="40"/>
  <c r="BE53" i="40"/>
  <c r="BF53" i="40"/>
  <c r="BG53" i="40"/>
  <c r="BE54" i="40"/>
  <c r="BF54" i="40"/>
  <c r="BG54" i="40"/>
  <c r="BE55" i="40"/>
  <c r="BF55" i="40"/>
  <c r="BG55" i="40"/>
  <c r="BE56" i="40"/>
  <c r="BF56" i="40"/>
  <c r="BG56" i="40"/>
  <c r="BE57" i="40"/>
  <c r="BF57" i="40"/>
  <c r="BG57" i="40"/>
  <c r="BE58" i="40"/>
  <c r="BF58" i="40"/>
  <c r="BG58" i="40"/>
  <c r="BE59" i="40"/>
  <c r="BF59" i="40"/>
  <c r="BG59" i="40"/>
  <c r="BE60" i="40"/>
  <c r="BF60" i="40"/>
  <c r="BG60" i="40"/>
  <c r="BE61" i="40"/>
  <c r="BF61" i="40"/>
  <c r="BG61" i="40"/>
  <c r="BE62" i="40"/>
  <c r="BF62" i="40"/>
  <c r="BG62" i="40"/>
  <c r="BE63" i="40"/>
  <c r="BF63" i="40"/>
  <c r="BG63" i="40"/>
  <c r="BE64" i="40"/>
  <c r="BF64" i="40"/>
  <c r="BG64" i="40"/>
  <c r="BE65" i="40"/>
  <c r="BF65" i="40"/>
  <c r="BG65" i="40"/>
  <c r="BE66" i="40"/>
  <c r="BF66" i="40"/>
  <c r="BG66" i="40"/>
  <c r="BE67" i="40"/>
  <c r="BF67" i="40"/>
  <c r="BG67" i="40"/>
  <c r="BE68" i="40"/>
  <c r="BF68" i="40"/>
  <c r="BG68" i="40"/>
  <c r="BE69" i="40"/>
  <c r="BF69" i="40"/>
  <c r="BG69" i="40"/>
  <c r="BE70" i="40"/>
  <c r="BF70" i="40"/>
  <c r="BG70" i="40"/>
  <c r="BE71" i="40"/>
  <c r="BF71" i="40"/>
  <c r="BG71" i="40"/>
  <c r="BE72" i="40"/>
  <c r="BF72" i="40"/>
  <c r="BG72" i="40"/>
  <c r="BE73" i="40"/>
  <c r="BF73" i="40"/>
  <c r="BG73" i="40"/>
  <c r="BE74" i="40"/>
  <c r="BF74" i="40"/>
  <c r="BG74" i="40"/>
  <c r="BE75" i="40"/>
  <c r="BF75" i="40"/>
  <c r="BG75" i="40"/>
  <c r="BE76" i="40"/>
  <c r="BF76" i="40"/>
  <c r="BG76" i="40"/>
  <c r="BE77" i="40"/>
  <c r="BF77" i="40"/>
  <c r="BG77" i="40"/>
  <c r="BE78" i="40"/>
  <c r="BF78" i="40"/>
  <c r="BG78" i="40"/>
  <c r="BE79" i="40"/>
  <c r="BF79" i="40"/>
  <c r="BG79" i="40"/>
  <c r="BE80" i="40"/>
  <c r="BF80" i="40"/>
  <c r="BG80" i="40"/>
  <c r="BE81" i="40"/>
  <c r="BF81" i="40"/>
  <c r="BG81" i="40"/>
  <c r="BE82" i="40"/>
  <c r="BF82" i="40"/>
  <c r="BG82" i="40"/>
  <c r="BE83" i="40"/>
  <c r="BF83" i="40"/>
  <c r="BG83" i="40"/>
  <c r="BE84" i="40"/>
  <c r="BF84" i="40"/>
  <c r="BG84" i="40"/>
  <c r="BE85" i="40"/>
  <c r="BF85" i="40"/>
  <c r="BG85" i="40"/>
  <c r="BE86" i="40"/>
  <c r="BF86" i="40"/>
  <c r="BG86" i="40"/>
  <c r="BE87" i="40"/>
  <c r="BF87" i="40"/>
  <c r="BG87" i="40"/>
  <c r="BE88" i="40"/>
  <c r="BF88" i="40"/>
  <c r="BG88" i="40"/>
  <c r="BE89" i="40"/>
  <c r="BF89" i="40"/>
  <c r="BG89" i="40"/>
  <c r="BE90" i="40"/>
  <c r="BF90" i="40"/>
  <c r="BG90" i="40"/>
  <c r="BE91" i="40"/>
  <c r="BF91" i="40"/>
  <c r="BG91" i="40"/>
  <c r="BE92" i="40"/>
  <c r="BF92" i="40"/>
  <c r="BG92" i="40"/>
  <c r="BE93" i="40"/>
  <c r="BF93" i="40"/>
  <c r="BG93" i="40"/>
  <c r="BE94" i="40"/>
  <c r="BF94" i="40"/>
  <c r="BG94" i="40"/>
  <c r="BE95" i="40"/>
  <c r="BF95" i="40"/>
  <c r="BG95" i="40"/>
  <c r="BE96" i="40"/>
  <c r="BF96" i="40"/>
  <c r="BG96" i="40"/>
  <c r="BE97" i="40"/>
  <c r="BF97" i="40"/>
  <c r="BG97" i="40"/>
  <c r="BE98" i="40"/>
  <c r="BF98" i="40"/>
  <c r="BG98" i="40"/>
  <c r="BE99" i="40"/>
  <c r="BF99" i="40"/>
  <c r="BG99" i="40"/>
  <c r="BE100" i="40"/>
  <c r="BF100" i="40"/>
  <c r="BG100" i="40"/>
  <c r="BE101" i="40"/>
  <c r="BF101" i="40"/>
  <c r="BG101" i="40"/>
  <c r="BE102" i="40"/>
  <c r="BF102" i="40"/>
  <c r="BG102" i="40"/>
  <c r="BE103" i="40"/>
  <c r="BF103" i="40"/>
  <c r="BG103" i="40"/>
  <c r="BE104" i="40"/>
  <c r="BF104" i="40"/>
  <c r="BG104" i="40"/>
  <c r="BE105" i="40"/>
  <c r="BF105" i="40"/>
  <c r="BG105" i="40"/>
  <c r="BE106" i="40"/>
  <c r="BF106" i="40"/>
  <c r="BG106" i="40"/>
  <c r="BE107" i="40"/>
  <c r="BF107" i="40"/>
  <c r="BG107" i="40"/>
  <c r="BE108" i="40"/>
  <c r="BF108" i="40"/>
  <c r="BG108" i="40"/>
  <c r="BE109" i="40"/>
  <c r="BF109" i="40"/>
  <c r="BG109" i="40"/>
  <c r="BE110" i="40"/>
  <c r="BF110" i="40"/>
  <c r="BG110" i="40"/>
  <c r="BE111" i="40"/>
  <c r="BF111" i="40"/>
  <c r="BG111" i="40"/>
  <c r="BE112" i="40"/>
  <c r="BF112" i="40"/>
  <c r="BG112" i="40"/>
  <c r="BE113" i="40"/>
  <c r="BF113" i="40"/>
  <c r="BG113" i="40"/>
  <c r="BE114" i="40"/>
  <c r="BF114" i="40"/>
  <c r="BG114" i="40"/>
  <c r="BE115" i="40"/>
  <c r="BF115" i="40"/>
  <c r="BG115" i="40"/>
  <c r="BE116" i="40"/>
  <c r="BF116" i="40"/>
  <c r="BG116" i="40"/>
  <c r="BE117" i="40"/>
  <c r="BF117" i="40"/>
  <c r="BG117" i="40"/>
  <c r="BE118" i="40"/>
  <c r="BF118" i="40"/>
  <c r="BG118" i="40"/>
  <c r="BE119" i="40"/>
  <c r="BF119" i="40"/>
  <c r="BG119" i="40"/>
  <c r="BE120" i="40"/>
  <c r="BF120" i="40"/>
  <c r="BG120" i="40"/>
  <c r="BE121" i="40"/>
  <c r="BF121" i="40"/>
  <c r="BG121" i="40"/>
  <c r="BE122" i="40"/>
  <c r="BF122" i="40"/>
  <c r="BG122" i="40"/>
  <c r="BE123" i="40"/>
  <c r="BF123" i="40"/>
  <c r="BG123" i="40"/>
  <c r="BE124" i="40"/>
  <c r="BF124" i="40"/>
  <c r="BG124" i="40"/>
  <c r="BE125" i="40"/>
  <c r="BF125" i="40"/>
  <c r="BG125" i="40"/>
  <c r="BE126" i="40"/>
  <c r="BF126" i="40"/>
  <c r="BG126" i="40"/>
  <c r="BE127" i="40"/>
  <c r="BF127" i="40"/>
  <c r="BG127" i="40"/>
  <c r="BE128" i="40"/>
  <c r="BF128" i="40"/>
  <c r="BG128" i="40"/>
  <c r="BE129" i="40"/>
  <c r="BF129" i="40"/>
  <c r="BG129" i="40"/>
  <c r="BE130" i="40"/>
  <c r="BF130" i="40"/>
  <c r="BG130" i="40"/>
  <c r="BE131" i="40"/>
  <c r="BF131" i="40"/>
  <c r="BG131" i="40"/>
  <c r="BE132" i="40"/>
  <c r="BF132" i="40"/>
  <c r="BG132" i="40"/>
  <c r="BE133" i="40"/>
  <c r="BF133" i="40"/>
  <c r="BG133" i="40"/>
  <c r="BE134" i="40"/>
  <c r="BF134" i="40"/>
  <c r="BG134" i="40"/>
  <c r="BE135" i="40"/>
  <c r="BF135" i="40"/>
  <c r="BG135" i="40"/>
  <c r="BE136" i="40"/>
  <c r="BF136" i="40"/>
  <c r="BG136" i="40"/>
  <c r="BE137" i="40"/>
  <c r="BF137" i="40"/>
  <c r="BG137" i="40"/>
  <c r="BE138" i="40"/>
  <c r="BF138" i="40"/>
  <c r="BG138" i="40"/>
  <c r="BE139" i="40"/>
  <c r="BF139" i="40"/>
  <c r="BG139" i="40"/>
  <c r="BE140" i="40"/>
  <c r="BF140" i="40"/>
  <c r="BG140" i="40"/>
  <c r="BE141" i="40"/>
  <c r="BF141" i="40"/>
  <c r="BG141" i="40"/>
  <c r="BE142" i="40"/>
  <c r="BF142" i="40"/>
  <c r="BG142" i="40"/>
  <c r="BE143" i="40"/>
  <c r="BF143" i="40"/>
  <c r="BG143" i="40"/>
  <c r="BE144" i="40"/>
  <c r="BF144" i="40"/>
  <c r="BG144" i="40"/>
  <c r="BE145" i="40"/>
  <c r="BF145" i="40"/>
  <c r="BG145" i="40"/>
  <c r="BE146" i="40"/>
  <c r="BF146" i="40"/>
  <c r="BG146" i="40"/>
  <c r="BE147" i="40"/>
  <c r="BF147" i="40"/>
  <c r="BG147" i="40"/>
  <c r="BE148" i="40"/>
  <c r="BF148" i="40"/>
  <c r="BG148" i="40"/>
  <c r="BE149" i="40"/>
  <c r="BF149" i="40"/>
  <c r="BG149" i="40"/>
  <c r="BE150" i="40"/>
  <c r="BF150" i="40"/>
  <c r="BG150" i="40"/>
  <c r="BE151" i="40"/>
  <c r="BF151" i="40"/>
  <c r="BG151" i="40"/>
  <c r="BE152" i="40"/>
  <c r="BF152" i="40"/>
  <c r="BG152" i="40"/>
  <c r="BE153" i="40"/>
  <c r="BF153" i="40"/>
  <c r="BG153" i="40"/>
  <c r="BE154" i="40"/>
  <c r="BF154" i="40"/>
  <c r="BG154" i="40"/>
  <c r="BE155" i="40"/>
  <c r="BF155" i="40"/>
  <c r="BG155" i="40"/>
  <c r="BE156" i="40"/>
  <c r="BF156" i="40"/>
  <c r="BG156" i="40"/>
  <c r="BE157" i="40"/>
  <c r="BF157" i="40"/>
  <c r="BG157" i="40"/>
  <c r="BE158" i="40"/>
  <c r="BF158" i="40"/>
  <c r="BG158" i="40"/>
  <c r="BE159" i="40"/>
  <c r="BF159" i="40"/>
  <c r="BG159" i="40"/>
  <c r="BE160" i="40"/>
  <c r="BF160" i="40"/>
  <c r="BG160" i="40"/>
  <c r="BE161" i="40"/>
  <c r="BF161" i="40"/>
  <c r="BG161" i="40"/>
  <c r="BE162" i="40"/>
  <c r="BF162" i="40"/>
  <c r="BG162" i="40"/>
  <c r="BE163" i="40"/>
  <c r="BF163" i="40"/>
  <c r="BG163" i="40"/>
  <c r="BE164" i="40"/>
  <c r="BF164" i="40"/>
  <c r="BG164" i="40"/>
  <c r="BE165" i="40"/>
  <c r="BF165" i="40"/>
  <c r="BG165" i="40"/>
  <c r="BE166" i="40"/>
  <c r="BF166" i="40"/>
  <c r="BG166" i="40"/>
  <c r="BE167" i="40"/>
  <c r="BF167" i="40"/>
  <c r="BG167" i="40"/>
  <c r="BE168" i="40"/>
  <c r="BF168" i="40"/>
  <c r="BG168" i="40"/>
  <c r="BE169" i="40"/>
  <c r="BF169" i="40"/>
  <c r="BG169" i="40"/>
  <c r="BE170" i="40"/>
  <c r="BF170" i="40"/>
  <c r="BG170" i="40"/>
  <c r="BE171" i="40"/>
  <c r="BF171" i="40"/>
  <c r="BG171" i="40"/>
  <c r="BE172" i="40"/>
  <c r="BF172" i="40"/>
  <c r="BG172" i="40"/>
  <c r="BE173" i="40"/>
  <c r="BF173" i="40"/>
  <c r="BG173" i="40"/>
  <c r="BE174" i="40"/>
  <c r="BF174" i="40"/>
  <c r="BG174" i="40"/>
  <c r="BE175" i="40"/>
  <c r="BF175" i="40"/>
  <c r="BG175" i="40"/>
  <c r="BE176" i="40"/>
  <c r="BF176" i="40"/>
  <c r="BG176" i="40"/>
  <c r="BE177" i="40"/>
  <c r="BF177" i="40"/>
  <c r="BG177" i="40"/>
  <c r="BE178" i="40"/>
  <c r="BF178" i="40"/>
  <c r="BG178" i="40"/>
  <c r="BE179" i="40"/>
  <c r="BF179" i="40"/>
  <c r="BG179" i="40"/>
  <c r="BE180" i="40"/>
  <c r="BF180" i="40"/>
  <c r="BG180" i="40"/>
  <c r="BE181" i="40"/>
  <c r="BF181" i="40"/>
  <c r="BG181" i="40"/>
  <c r="BE182" i="40"/>
  <c r="BF182" i="40"/>
  <c r="BG182" i="40"/>
  <c r="BE183" i="40"/>
  <c r="BF183" i="40"/>
  <c r="BG183" i="40"/>
  <c r="BE184" i="40"/>
  <c r="BF184" i="40"/>
  <c r="BG184" i="40"/>
  <c r="BE185" i="40"/>
  <c r="BF185" i="40"/>
  <c r="BG185" i="40"/>
  <c r="BE186" i="40"/>
  <c r="BF186" i="40"/>
  <c r="BG186" i="40"/>
  <c r="BE187" i="40"/>
  <c r="BF187" i="40"/>
  <c r="BG187" i="40"/>
  <c r="BE188" i="40"/>
  <c r="BF188" i="40"/>
  <c r="BG188" i="40"/>
  <c r="BE189" i="40"/>
  <c r="BF189" i="40"/>
  <c r="BG189" i="40"/>
  <c r="BE190" i="40"/>
  <c r="BF190" i="40"/>
  <c r="BG190" i="40"/>
  <c r="BE191" i="40"/>
  <c r="BF191" i="40"/>
  <c r="BG191" i="40"/>
  <c r="BE192" i="40"/>
  <c r="BF192" i="40"/>
  <c r="BG192" i="40"/>
  <c r="BE193" i="40"/>
  <c r="BF193" i="40"/>
  <c r="BG193" i="40"/>
  <c r="BE194" i="40"/>
  <c r="BF194" i="40"/>
  <c r="BG194" i="40"/>
  <c r="BE195" i="40"/>
  <c r="BF195" i="40"/>
  <c r="BG195" i="40"/>
  <c r="BE196" i="40"/>
  <c r="BF196" i="40"/>
  <c r="BG196" i="40"/>
  <c r="BE197" i="40"/>
  <c r="BF197" i="40"/>
  <c r="BG197" i="40"/>
  <c r="BE198" i="40"/>
  <c r="BF198" i="40"/>
  <c r="BG198" i="40"/>
  <c r="BE199" i="40"/>
  <c r="BF199" i="40"/>
  <c r="BG199" i="40"/>
  <c r="BE200" i="40"/>
  <c r="BF200" i="40"/>
  <c r="BG200" i="40"/>
  <c r="BE201" i="40"/>
  <c r="BF201" i="40"/>
  <c r="BG201" i="40"/>
  <c r="BE202" i="40"/>
  <c r="BF202" i="40"/>
  <c r="BG202" i="40"/>
  <c r="BE203" i="40"/>
  <c r="BF203" i="40"/>
  <c r="BG203" i="40"/>
  <c r="BE204" i="40"/>
  <c r="BF204" i="40"/>
  <c r="BG204" i="40"/>
  <c r="BE205" i="40"/>
  <c r="BF205" i="40"/>
  <c r="BG205" i="40"/>
  <c r="BE206" i="40"/>
  <c r="BF206" i="40"/>
  <c r="BG206" i="40"/>
  <c r="BE207" i="40"/>
  <c r="BF207" i="40"/>
  <c r="BG207" i="40"/>
  <c r="BE208" i="40"/>
  <c r="BF208" i="40"/>
  <c r="BG208" i="40"/>
  <c r="BE209" i="40"/>
  <c r="BF209" i="40"/>
  <c r="BG209" i="40"/>
  <c r="BE210" i="40"/>
  <c r="BF210" i="40"/>
  <c r="BG210" i="40"/>
  <c r="BE211" i="40"/>
  <c r="BF211" i="40"/>
  <c r="BG211" i="40"/>
  <c r="BE212" i="40"/>
  <c r="BF212" i="40"/>
  <c r="BG212" i="40"/>
  <c r="BE213" i="40"/>
  <c r="BF213" i="40"/>
  <c r="BG213" i="40"/>
  <c r="BE214" i="40"/>
  <c r="BF214" i="40"/>
  <c r="BG214" i="40"/>
  <c r="BE215" i="40"/>
  <c r="BF215" i="40"/>
  <c r="BG215" i="40"/>
  <c r="BE216" i="40"/>
  <c r="BF216" i="40"/>
  <c r="BG216" i="40"/>
  <c r="BE217" i="40"/>
  <c r="BF217" i="40"/>
  <c r="BG217" i="40"/>
  <c r="BE218" i="40"/>
  <c r="BF218" i="40"/>
  <c r="BG218" i="40"/>
  <c r="BE219" i="40"/>
  <c r="BF219" i="40"/>
  <c r="BG219" i="40"/>
  <c r="BE220" i="40"/>
  <c r="BF220" i="40"/>
  <c r="BG220" i="40"/>
  <c r="BE221" i="40"/>
  <c r="BF221" i="40"/>
  <c r="BG221" i="40"/>
  <c r="BE222" i="40"/>
  <c r="BF222" i="40"/>
  <c r="BG222" i="40"/>
  <c r="BE223" i="40"/>
  <c r="BF223" i="40"/>
  <c r="BG223" i="40"/>
  <c r="BE224" i="40"/>
  <c r="BF224" i="40"/>
  <c r="BG224" i="40"/>
  <c r="BE225" i="40"/>
  <c r="BF225" i="40"/>
  <c r="BG225" i="40"/>
  <c r="BE226" i="40"/>
  <c r="BF226" i="40"/>
  <c r="BG226" i="40"/>
  <c r="BE227" i="40"/>
  <c r="BF227" i="40"/>
  <c r="BG227" i="40"/>
  <c r="BE228" i="40"/>
  <c r="BF228" i="40"/>
  <c r="BG228" i="40"/>
  <c r="BE229" i="40"/>
  <c r="BF229" i="40"/>
  <c r="BG229" i="40"/>
  <c r="BE230" i="40"/>
  <c r="BF230" i="40"/>
  <c r="BG230" i="40"/>
  <c r="BE231" i="40"/>
  <c r="BF231" i="40"/>
  <c r="BG231" i="40"/>
  <c r="BE232" i="40"/>
  <c r="BF232" i="40"/>
  <c r="BG232" i="40"/>
  <c r="BE233" i="40"/>
  <c r="BF233" i="40"/>
  <c r="BG233" i="40"/>
  <c r="BE234" i="40"/>
  <c r="BF234" i="40"/>
  <c r="BG234" i="40"/>
  <c r="BE235" i="40"/>
  <c r="BF235" i="40"/>
  <c r="BG235" i="40"/>
  <c r="BE236" i="40"/>
  <c r="BF236" i="40"/>
  <c r="BG236" i="40"/>
  <c r="BE237" i="40"/>
  <c r="BF237" i="40"/>
  <c r="BG237" i="40"/>
  <c r="BE238" i="40"/>
  <c r="BF238" i="40"/>
  <c r="BG238" i="40"/>
  <c r="BE239" i="40"/>
  <c r="BF239" i="40"/>
  <c r="BG239" i="40"/>
  <c r="BE240" i="40"/>
  <c r="BF240" i="40"/>
  <c r="BG240" i="40"/>
  <c r="BE241" i="40"/>
  <c r="BF241" i="40"/>
  <c r="BG241" i="40"/>
  <c r="BE242" i="40"/>
  <c r="BF242" i="40"/>
  <c r="BG242" i="40"/>
  <c r="BE243" i="40"/>
  <c r="BF243" i="40"/>
  <c r="BG243" i="40"/>
  <c r="BE244" i="40"/>
  <c r="BF244" i="40"/>
  <c r="BG244" i="40"/>
  <c r="BE245" i="40"/>
  <c r="BF245" i="40"/>
  <c r="BG245" i="40"/>
  <c r="BE246" i="40"/>
  <c r="BF246" i="40"/>
  <c r="BG246" i="40"/>
  <c r="BE247" i="40"/>
  <c r="BF247" i="40"/>
  <c r="BG247" i="40"/>
  <c r="BE248" i="40"/>
  <c r="BF248" i="40"/>
  <c r="BG248" i="40"/>
  <c r="BE249" i="40"/>
  <c r="BF249" i="40"/>
  <c r="BG249" i="40"/>
  <c r="BE250" i="40"/>
  <c r="BF250" i="40"/>
  <c r="BG250" i="40"/>
  <c r="BE251" i="40"/>
  <c r="BF251" i="40"/>
  <c r="BG251" i="40"/>
  <c r="BE252" i="40"/>
  <c r="BF252" i="40"/>
  <c r="BG252" i="40"/>
  <c r="BE253" i="40"/>
  <c r="BF253" i="40"/>
  <c r="BG253" i="40"/>
  <c r="BE254" i="40"/>
  <c r="BF254" i="40"/>
  <c r="BG254" i="40"/>
  <c r="BE255" i="40"/>
  <c r="BF255" i="40"/>
  <c r="BG255" i="40"/>
  <c r="BE256" i="40"/>
  <c r="BF256" i="40"/>
  <c r="BG256" i="40"/>
  <c r="BE257" i="40"/>
  <c r="BF257" i="40"/>
  <c r="BG257" i="40"/>
  <c r="BE258" i="40"/>
  <c r="BF258" i="40"/>
  <c r="BG258" i="40"/>
  <c r="BE259" i="40"/>
  <c r="BF259" i="40"/>
  <c r="BG259" i="40"/>
  <c r="BE260" i="40"/>
  <c r="BF260" i="40"/>
  <c r="BG260" i="40"/>
  <c r="BE261" i="40"/>
  <c r="BF261" i="40"/>
  <c r="BG261" i="40"/>
  <c r="BE262" i="40"/>
  <c r="BF262" i="40"/>
  <c r="BG262" i="40"/>
  <c r="BE263" i="40"/>
  <c r="BF263" i="40"/>
  <c r="BG263" i="40"/>
  <c r="BE264" i="40"/>
  <c r="BF264" i="40"/>
  <c r="BG264" i="40"/>
  <c r="BE265" i="40"/>
  <c r="BF265" i="40"/>
  <c r="BG265" i="40"/>
  <c r="BE266" i="40"/>
  <c r="BF266" i="40"/>
  <c r="BG266" i="40"/>
  <c r="BE267" i="40"/>
  <c r="BF267" i="40"/>
  <c r="BG267" i="40"/>
  <c r="BE268" i="40"/>
  <c r="BF268" i="40"/>
  <c r="BG268" i="40"/>
  <c r="BE269" i="40"/>
  <c r="BF269" i="40"/>
  <c r="BG269" i="40"/>
  <c r="BE270" i="40"/>
  <c r="BF270" i="40"/>
  <c r="BG270" i="40"/>
  <c r="BE271" i="40"/>
  <c r="BF271" i="40"/>
  <c r="BG271" i="40"/>
  <c r="BE272" i="40"/>
  <c r="BF272" i="40"/>
  <c r="BG272" i="40"/>
  <c r="BE273" i="40"/>
  <c r="BF273" i="40"/>
  <c r="BG273" i="40"/>
  <c r="BE274" i="40"/>
  <c r="BF274" i="40"/>
  <c r="BG274" i="40"/>
  <c r="BE275" i="40"/>
  <c r="BF275" i="40"/>
  <c r="BG275" i="40"/>
  <c r="BE276" i="40"/>
  <c r="BF276" i="40"/>
  <c r="BG276" i="40"/>
  <c r="BE277" i="40"/>
  <c r="BF277" i="40"/>
  <c r="BG277" i="40"/>
  <c r="BE278" i="40"/>
  <c r="BF278" i="40"/>
  <c r="BG278" i="40"/>
  <c r="BE279" i="40"/>
  <c r="BF279" i="40"/>
  <c r="BG279" i="40"/>
  <c r="BE280" i="40"/>
  <c r="BF280" i="40"/>
  <c r="BG280" i="40"/>
  <c r="BE281" i="40"/>
  <c r="BF281" i="40"/>
  <c r="BG281" i="40"/>
  <c r="BE282" i="40"/>
  <c r="BF282" i="40"/>
  <c r="BG282" i="40"/>
  <c r="BE283" i="40"/>
  <c r="BF283" i="40"/>
  <c r="BG283" i="40"/>
  <c r="BE284" i="40"/>
  <c r="BF284" i="40"/>
  <c r="BG284" i="40"/>
  <c r="BE285" i="40"/>
  <c r="BF285" i="40"/>
  <c r="BG285" i="40"/>
  <c r="BE286" i="40"/>
  <c r="BF286" i="40"/>
  <c r="BG286" i="40"/>
  <c r="BE287" i="40"/>
  <c r="BF287" i="40"/>
  <c r="BG287" i="40"/>
  <c r="BE288" i="40"/>
  <c r="BF288" i="40"/>
  <c r="BG288" i="40"/>
  <c r="BE289" i="40"/>
  <c r="BF289" i="40"/>
  <c r="BG289" i="40"/>
  <c r="BE290" i="40"/>
  <c r="BF290" i="40"/>
  <c r="BG290" i="40"/>
  <c r="BE291" i="40"/>
  <c r="BF291" i="40"/>
  <c r="BG291" i="40"/>
  <c r="BE292" i="40"/>
  <c r="BF292" i="40"/>
  <c r="BG292" i="40"/>
  <c r="BE293" i="40"/>
  <c r="BF293" i="40"/>
  <c r="BG293" i="40"/>
  <c r="BE294" i="40"/>
  <c r="BF294" i="40"/>
  <c r="BG294" i="40"/>
  <c r="BE295" i="40"/>
  <c r="BF295" i="40"/>
  <c r="BG295" i="40"/>
  <c r="BE296" i="40"/>
  <c r="BF296" i="40"/>
  <c r="BG296" i="40"/>
  <c r="BE297" i="40"/>
  <c r="BF297" i="40"/>
  <c r="BG297" i="40"/>
  <c r="BE298" i="40"/>
  <c r="BF298" i="40"/>
  <c r="BG298" i="40"/>
  <c r="BE299" i="40"/>
  <c r="BF299" i="40"/>
  <c r="BG299" i="40"/>
  <c r="BE300" i="40"/>
  <c r="BF300" i="40"/>
  <c r="BG300" i="40"/>
  <c r="BE301" i="40"/>
  <c r="BF301" i="40"/>
  <c r="BG301" i="40"/>
  <c r="BE302" i="40"/>
  <c r="BF302" i="40"/>
  <c r="BG302" i="40"/>
  <c r="BE303" i="40"/>
  <c r="BF303" i="40"/>
  <c r="BG303" i="40"/>
  <c r="BE304" i="40"/>
  <c r="BF304" i="40"/>
  <c r="BG304" i="40"/>
  <c r="BE305" i="40"/>
  <c r="BF305" i="40"/>
  <c r="BG305" i="40"/>
  <c r="BE306" i="40"/>
  <c r="BF306" i="40"/>
  <c r="BG306" i="40"/>
  <c r="BE307" i="40"/>
  <c r="BF307" i="40"/>
  <c r="BG307" i="40"/>
  <c r="BE308" i="40"/>
  <c r="BF308" i="40"/>
  <c r="BG308" i="40"/>
  <c r="BE309" i="40"/>
  <c r="BF309" i="40"/>
  <c r="BG309" i="40"/>
  <c r="BE310" i="40"/>
  <c r="BF310" i="40"/>
  <c r="BG310" i="40"/>
  <c r="BE311" i="40"/>
  <c r="BF311" i="40"/>
  <c r="BG311" i="40"/>
  <c r="BE312" i="40"/>
  <c r="BF312" i="40"/>
  <c r="BG312" i="40"/>
  <c r="BE313" i="40"/>
  <c r="BF313" i="40"/>
  <c r="BG313" i="40"/>
  <c r="BE314" i="40"/>
  <c r="BF314" i="40"/>
  <c r="BG314" i="40"/>
  <c r="BE315" i="40"/>
  <c r="BF315" i="40"/>
  <c r="BG315" i="40"/>
  <c r="BE316" i="40"/>
  <c r="BF316" i="40"/>
  <c r="BG316" i="40"/>
  <c r="BE317" i="40"/>
  <c r="BF317" i="40"/>
  <c r="BG317" i="40"/>
  <c r="BE318" i="40"/>
  <c r="BF318" i="40"/>
  <c r="BG318" i="40"/>
  <c r="BE319" i="40"/>
  <c r="BF319" i="40"/>
  <c r="BG319" i="40"/>
  <c r="BE320" i="40"/>
  <c r="BF320" i="40"/>
  <c r="BG320" i="40"/>
  <c r="BE321" i="40"/>
  <c r="BF321" i="40"/>
  <c r="BG321" i="40"/>
  <c r="BE322" i="40"/>
  <c r="BF322" i="40"/>
  <c r="BG322" i="40"/>
  <c r="BE323" i="40"/>
  <c r="BF323" i="40"/>
  <c r="BG323" i="40"/>
  <c r="BE324" i="40"/>
  <c r="BF324" i="40"/>
  <c r="BG324" i="40"/>
  <c r="BE325" i="40"/>
  <c r="BF325" i="40"/>
  <c r="BG325" i="40"/>
  <c r="BE326" i="40"/>
  <c r="BF326" i="40"/>
  <c r="BG326" i="40"/>
  <c r="BE327" i="40"/>
  <c r="BF327" i="40"/>
  <c r="BG327" i="40"/>
  <c r="BE328" i="40"/>
  <c r="BF328" i="40"/>
  <c r="BG328" i="40"/>
  <c r="BE329" i="40"/>
  <c r="BF329" i="40"/>
  <c r="BG329" i="40"/>
  <c r="BE330" i="40"/>
  <c r="BF330" i="40"/>
  <c r="BG330" i="40"/>
  <c r="BE331" i="40"/>
  <c r="BF331" i="40"/>
  <c r="BG331" i="40"/>
  <c r="BE332" i="40"/>
  <c r="BF332" i="40"/>
  <c r="BG332" i="40"/>
  <c r="BE333" i="40"/>
  <c r="BF333" i="40"/>
  <c r="BG333" i="40"/>
  <c r="BE334" i="40"/>
  <c r="BF334" i="40"/>
  <c r="BG334" i="40"/>
  <c r="BE335" i="40"/>
  <c r="BF335" i="40"/>
  <c r="BG335" i="40"/>
  <c r="BE336" i="40"/>
  <c r="BF336" i="40"/>
  <c r="BG336" i="40"/>
  <c r="BE337" i="40"/>
  <c r="BF337" i="40"/>
  <c r="BG337" i="40"/>
  <c r="BE338" i="40"/>
  <c r="BF338" i="40"/>
  <c r="BG338" i="40"/>
  <c r="BE339" i="40"/>
  <c r="BF339" i="40"/>
  <c r="BG339" i="40"/>
  <c r="BE340" i="40"/>
  <c r="BF340" i="40"/>
  <c r="BG340" i="40"/>
  <c r="BE341" i="40"/>
  <c r="BF341" i="40"/>
  <c r="BG341" i="40"/>
  <c r="BE342" i="40"/>
  <c r="BF342" i="40"/>
  <c r="BG342" i="40"/>
  <c r="BE343" i="40"/>
  <c r="BF343" i="40"/>
  <c r="BG343" i="40"/>
  <c r="BE344" i="40"/>
  <c r="BF344" i="40"/>
  <c r="BG344" i="40"/>
  <c r="BE345" i="40"/>
  <c r="BF345" i="40"/>
  <c r="BG345" i="40"/>
  <c r="BE346" i="40"/>
  <c r="BF346" i="40"/>
  <c r="BG346" i="40"/>
  <c r="BE347" i="40"/>
  <c r="BF347" i="40"/>
  <c r="BG347" i="40"/>
  <c r="BE348" i="40"/>
  <c r="BF348" i="40"/>
  <c r="BG348" i="40"/>
  <c r="BE349" i="40"/>
  <c r="BF349" i="40"/>
  <c r="BG349" i="40"/>
  <c r="BE350" i="40"/>
  <c r="BF350" i="40"/>
  <c r="BG350" i="40"/>
  <c r="BE351" i="40"/>
  <c r="BF351" i="40"/>
  <c r="BG351" i="40"/>
  <c r="BE352" i="40"/>
  <c r="BF352" i="40"/>
  <c r="BG352" i="40"/>
  <c r="BE353" i="40"/>
  <c r="BF353" i="40"/>
  <c r="BG353" i="40"/>
  <c r="BE354" i="40"/>
  <c r="BF354" i="40"/>
  <c r="BG354" i="40"/>
  <c r="BE355" i="40"/>
  <c r="BF355" i="40"/>
  <c r="BG355" i="40"/>
  <c r="BE356" i="40"/>
  <c r="BF356" i="40"/>
  <c r="BG356" i="40"/>
  <c r="BE357" i="40"/>
  <c r="BF357" i="40"/>
  <c r="BG357" i="40"/>
  <c r="BE358" i="40"/>
  <c r="BF358" i="40"/>
  <c r="BG358" i="40"/>
  <c r="BE359" i="40"/>
  <c r="BF359" i="40"/>
  <c r="BG359" i="40"/>
  <c r="BE360" i="40"/>
  <c r="BF360" i="40"/>
  <c r="BG360" i="40"/>
  <c r="BE361" i="40"/>
  <c r="BF361" i="40"/>
  <c r="BG361" i="40"/>
  <c r="BE362" i="40"/>
  <c r="BF362" i="40"/>
  <c r="BG362" i="40"/>
  <c r="BE363" i="40"/>
  <c r="BF363" i="40"/>
  <c r="BG363" i="40"/>
  <c r="BE364" i="40"/>
  <c r="BF364" i="40"/>
  <c r="BG364" i="40"/>
  <c r="BE365" i="40"/>
  <c r="BF365" i="40"/>
  <c r="BG365" i="40"/>
  <c r="BE366" i="40"/>
  <c r="BF366" i="40"/>
  <c r="BG366" i="40"/>
  <c r="BE367" i="40"/>
  <c r="BF367" i="40"/>
  <c r="BG367" i="40"/>
  <c r="BE368" i="40"/>
  <c r="BF368" i="40"/>
  <c r="BG368" i="40"/>
  <c r="BE369" i="40"/>
  <c r="BF369" i="40"/>
  <c r="BG369" i="40"/>
  <c r="BE370" i="40"/>
  <c r="BF370" i="40"/>
  <c r="BG370" i="40"/>
  <c r="BE371" i="40"/>
  <c r="BF371" i="40"/>
  <c r="BG371" i="40"/>
  <c r="BE372" i="40"/>
  <c r="BF372" i="40"/>
  <c r="BG372" i="40"/>
  <c r="BE373" i="40"/>
  <c r="BF373" i="40"/>
  <c r="BG373" i="40"/>
  <c r="BE374" i="40"/>
  <c r="BF374" i="40"/>
  <c r="BG374" i="40"/>
  <c r="BE375" i="40"/>
  <c r="BF375" i="40"/>
  <c r="BG375" i="40"/>
  <c r="BE376" i="40"/>
  <c r="BF376" i="40"/>
  <c r="BG376" i="40"/>
  <c r="BE377" i="40"/>
  <c r="BF377" i="40"/>
  <c r="BG377" i="40"/>
  <c r="BE378" i="40"/>
  <c r="BF378" i="40"/>
  <c r="BG378" i="40"/>
  <c r="BE379" i="40"/>
  <c r="BF379" i="40"/>
  <c r="BG379" i="40"/>
  <c r="BE380" i="40"/>
  <c r="BF380" i="40"/>
  <c r="BG380" i="40"/>
  <c r="BE381" i="40"/>
  <c r="BF381" i="40"/>
  <c r="BG381" i="40"/>
  <c r="BE382" i="40"/>
  <c r="BF382" i="40"/>
  <c r="BG382" i="40"/>
  <c r="BE383" i="40"/>
  <c r="BF383" i="40"/>
  <c r="BG383" i="40"/>
  <c r="BE384" i="40"/>
  <c r="BF384" i="40"/>
  <c r="BG384" i="40"/>
  <c r="BE385" i="40"/>
  <c r="BF385" i="40"/>
  <c r="BG385" i="40"/>
  <c r="BE386" i="40"/>
  <c r="BF386" i="40"/>
  <c r="BG386" i="40"/>
  <c r="BE387" i="40"/>
  <c r="BF387" i="40"/>
  <c r="BG387" i="40"/>
  <c r="BE388" i="40"/>
  <c r="BF388" i="40"/>
  <c r="BG388" i="40"/>
  <c r="BE389" i="40"/>
  <c r="BF389" i="40"/>
  <c r="BG389" i="40"/>
  <c r="BE390" i="40"/>
  <c r="BF390" i="40"/>
  <c r="BG390" i="40"/>
  <c r="BE391" i="40"/>
  <c r="BF391" i="40"/>
  <c r="BG391" i="40"/>
  <c r="BE392" i="40"/>
  <c r="BF392" i="40"/>
  <c r="BG392" i="40"/>
  <c r="BE393" i="40"/>
  <c r="BF393" i="40"/>
  <c r="BG393" i="40"/>
  <c r="BE394" i="40"/>
  <c r="BF394" i="40"/>
  <c r="BG394" i="40"/>
  <c r="BE395" i="40"/>
  <c r="BF395" i="40"/>
  <c r="BG395" i="40"/>
  <c r="BE396" i="40"/>
  <c r="BF396" i="40"/>
  <c r="BG396" i="40"/>
  <c r="BE397" i="40"/>
  <c r="BF397" i="40"/>
  <c r="BG397" i="40"/>
  <c r="BE398" i="40"/>
  <c r="BF398" i="40"/>
  <c r="BG398" i="40"/>
  <c r="BE399" i="40"/>
  <c r="BF399" i="40"/>
  <c r="BG399" i="40"/>
  <c r="BE400" i="40"/>
  <c r="BF400" i="40"/>
  <c r="BG400" i="40"/>
  <c r="BE401" i="40"/>
  <c r="BF401" i="40"/>
  <c r="BG401" i="40"/>
  <c r="BE402" i="40"/>
  <c r="BF402" i="40"/>
  <c r="BG402" i="40"/>
  <c r="BE403" i="40"/>
  <c r="BF403" i="40"/>
  <c r="BG403" i="40"/>
  <c r="BE404" i="40"/>
  <c r="BF404" i="40"/>
  <c r="BG404" i="40"/>
  <c r="BE405" i="40"/>
  <c r="BF405" i="40"/>
  <c r="BG405" i="40"/>
  <c r="BE406" i="40"/>
  <c r="BF406" i="40"/>
  <c r="BG406" i="40"/>
  <c r="BE407" i="40"/>
  <c r="BF407" i="40"/>
  <c r="BG407" i="40"/>
  <c r="BE408" i="40"/>
  <c r="BF408" i="40"/>
  <c r="BG408" i="40"/>
  <c r="BE409" i="40"/>
  <c r="BF409" i="40"/>
  <c r="BG409" i="40"/>
  <c r="BE410" i="40"/>
  <c r="BF410" i="40"/>
  <c r="BG410" i="40"/>
  <c r="BE411" i="40"/>
  <c r="BF411" i="40"/>
  <c r="BG411" i="40"/>
  <c r="BE412" i="40"/>
  <c r="BF412" i="40"/>
  <c r="BG412" i="40"/>
  <c r="BE413" i="40"/>
  <c r="BF413" i="40"/>
  <c r="BG413" i="40"/>
  <c r="BE414" i="40"/>
  <c r="BF414" i="40"/>
  <c r="BG414" i="40"/>
  <c r="BE415" i="40"/>
  <c r="BF415" i="40"/>
  <c r="BG415" i="40"/>
  <c r="BE416" i="40"/>
  <c r="BF416" i="40"/>
  <c r="BG416" i="40"/>
  <c r="BE417" i="40"/>
  <c r="BF417" i="40"/>
  <c r="BG417" i="40"/>
  <c r="BE418" i="40"/>
  <c r="BF418" i="40"/>
  <c r="BG418" i="40"/>
  <c r="BE419" i="40"/>
  <c r="BF419" i="40"/>
  <c r="BG419" i="40"/>
  <c r="BE420" i="40"/>
  <c r="BF420" i="40"/>
  <c r="BG420" i="40"/>
  <c r="BE421" i="40"/>
  <c r="BF421" i="40"/>
  <c r="BG421" i="40"/>
  <c r="BE422" i="40"/>
  <c r="BF422" i="40"/>
  <c r="BG422" i="40"/>
  <c r="BE423" i="40"/>
  <c r="BF423" i="40"/>
  <c r="BG423" i="40"/>
  <c r="BE424" i="40"/>
  <c r="BF424" i="40"/>
  <c r="BG424" i="40"/>
  <c r="BE425" i="40"/>
  <c r="BF425" i="40"/>
  <c r="BG425" i="40"/>
  <c r="BE426" i="40"/>
  <c r="BF426" i="40"/>
  <c r="BG426" i="40"/>
  <c r="BE427" i="40"/>
  <c r="BF427" i="40"/>
  <c r="BG427" i="40"/>
  <c r="BE428" i="40"/>
  <c r="BF428" i="40"/>
  <c r="BG428" i="40"/>
  <c r="BE429" i="40"/>
  <c r="BF429" i="40"/>
  <c r="BG429" i="40"/>
  <c r="BE430" i="40"/>
  <c r="BF430" i="40"/>
  <c r="BG430" i="40"/>
  <c r="BE431" i="40"/>
  <c r="BF431" i="40"/>
  <c r="BG431" i="40"/>
  <c r="BE432" i="40"/>
  <c r="BF432" i="40"/>
  <c r="BG432" i="40"/>
  <c r="BE433" i="40"/>
  <c r="BF433" i="40"/>
  <c r="BG433" i="40"/>
  <c r="BE434" i="40"/>
  <c r="BF434" i="40"/>
  <c r="BG434" i="40"/>
  <c r="BE435" i="40"/>
  <c r="BF435" i="40"/>
  <c r="BG435" i="40"/>
  <c r="BE436" i="40"/>
  <c r="BF436" i="40"/>
  <c r="BG436" i="40"/>
  <c r="BE437" i="40"/>
  <c r="BF437" i="40"/>
  <c r="BG437" i="40"/>
  <c r="BE438" i="40"/>
  <c r="BF438" i="40"/>
  <c r="BG438" i="40"/>
  <c r="BE439" i="40"/>
  <c r="BF439" i="40"/>
  <c r="BG439" i="40"/>
  <c r="BE440" i="40"/>
  <c r="BF440" i="40"/>
  <c r="BG440" i="40"/>
  <c r="BE441" i="40"/>
  <c r="BF441" i="40"/>
  <c r="BG441" i="40"/>
  <c r="BE442" i="40"/>
  <c r="BF442" i="40"/>
  <c r="BG442" i="40"/>
  <c r="BE443" i="40"/>
  <c r="BF443" i="40"/>
  <c r="BG443" i="40"/>
  <c r="BE444" i="40"/>
  <c r="BF444" i="40"/>
  <c r="BG444" i="40"/>
  <c r="BE445" i="40"/>
  <c r="BF445" i="40"/>
  <c r="BG445" i="40"/>
  <c r="BE446" i="40"/>
  <c r="BF446" i="40"/>
  <c r="BG446" i="40"/>
  <c r="BE447" i="40"/>
  <c r="BF447" i="40"/>
  <c r="BG447" i="40"/>
  <c r="BE448" i="40"/>
  <c r="BF448" i="40"/>
  <c r="BG448" i="40"/>
  <c r="BE449" i="40"/>
  <c r="BF449" i="40"/>
  <c r="BG449" i="40"/>
  <c r="BE450" i="40"/>
  <c r="BF450" i="40"/>
  <c r="BG450" i="40"/>
  <c r="BE451" i="40"/>
  <c r="BF451" i="40"/>
  <c r="BG451" i="40"/>
  <c r="BE452" i="40"/>
  <c r="BF452" i="40"/>
  <c r="BG452" i="40"/>
  <c r="BE453" i="40"/>
  <c r="BF453" i="40"/>
  <c r="BG453" i="40"/>
  <c r="BE454" i="40"/>
  <c r="BF454" i="40"/>
  <c r="BG454" i="40"/>
  <c r="BE455" i="40"/>
  <c r="BF455" i="40"/>
  <c r="BG455" i="40"/>
  <c r="BE456" i="40"/>
  <c r="BF456" i="40"/>
  <c r="BG456" i="40"/>
  <c r="BE457" i="40"/>
  <c r="BF457" i="40"/>
  <c r="BG457" i="40"/>
  <c r="BE458" i="40"/>
  <c r="BF458" i="40"/>
  <c r="BG458" i="40"/>
  <c r="BE459" i="40"/>
  <c r="BF459" i="40"/>
  <c r="BG459" i="40"/>
  <c r="BE460" i="40"/>
  <c r="BF460" i="40"/>
  <c r="BG460" i="40"/>
  <c r="BE461" i="40"/>
  <c r="BF461" i="40"/>
  <c r="BG461" i="40"/>
  <c r="BE462" i="40"/>
  <c r="BF462" i="40"/>
  <c r="BG462" i="40"/>
  <c r="BE463" i="40"/>
  <c r="BF463" i="40"/>
  <c r="BG463" i="40"/>
  <c r="BE464" i="40"/>
  <c r="BF464" i="40"/>
  <c r="BG464" i="40"/>
  <c r="BE465" i="40"/>
  <c r="BF465" i="40"/>
  <c r="BG465" i="40"/>
  <c r="BE466" i="40"/>
  <c r="BF466" i="40"/>
  <c r="BG466" i="40"/>
  <c r="BE467" i="40"/>
  <c r="BF467" i="40"/>
  <c r="BG467" i="40"/>
  <c r="BE468" i="40"/>
  <c r="BF468" i="40"/>
  <c r="BG468" i="40"/>
  <c r="BE469" i="40"/>
  <c r="BF469" i="40"/>
  <c r="BG469" i="40"/>
  <c r="BE470" i="40"/>
  <c r="BF470" i="40"/>
  <c r="BG470" i="40"/>
  <c r="BE471" i="40"/>
  <c r="BF471" i="40"/>
  <c r="BG471" i="40"/>
  <c r="BE472" i="40"/>
  <c r="BF472" i="40"/>
  <c r="BG472" i="40"/>
  <c r="BE473" i="40"/>
  <c r="BF473" i="40"/>
  <c r="BG473" i="40"/>
  <c r="BE474" i="40"/>
  <c r="BF474" i="40"/>
  <c r="BG474" i="40"/>
  <c r="BE475" i="40"/>
  <c r="BF475" i="40"/>
  <c r="BG475" i="40"/>
  <c r="BE476" i="40"/>
  <c r="BF476" i="40"/>
  <c r="BG476" i="40"/>
  <c r="BE477" i="40"/>
  <c r="BF477" i="40"/>
  <c r="BG477" i="40"/>
  <c r="BE478" i="40"/>
  <c r="BF478" i="40"/>
  <c r="BG478" i="40"/>
  <c r="BE479" i="40"/>
  <c r="BF479" i="40"/>
  <c r="BG479" i="40"/>
  <c r="BE480" i="40"/>
  <c r="BF480" i="40"/>
  <c r="BG480" i="40"/>
  <c r="BE481" i="40"/>
  <c r="BF481" i="40"/>
  <c r="BG481" i="40"/>
  <c r="BE482" i="40"/>
  <c r="BF482" i="40"/>
  <c r="BG482" i="40"/>
  <c r="BE483" i="40"/>
  <c r="BF483" i="40"/>
  <c r="BG483" i="40"/>
  <c r="BE484" i="40"/>
  <c r="BF484" i="40"/>
  <c r="BG484" i="40"/>
  <c r="BE485" i="40"/>
  <c r="BF485" i="40"/>
  <c r="BG485" i="40"/>
  <c r="BE486" i="40"/>
  <c r="BF486" i="40"/>
  <c r="BG486" i="40"/>
  <c r="BE487" i="40"/>
  <c r="BF487" i="40"/>
  <c r="BG487" i="40"/>
  <c r="BE488" i="40"/>
  <c r="BF488" i="40"/>
  <c r="BG488" i="40"/>
  <c r="BE489" i="40"/>
  <c r="BF489" i="40"/>
  <c r="BG489" i="40"/>
  <c r="BE490" i="40"/>
  <c r="BF490" i="40"/>
  <c r="BG490" i="40"/>
  <c r="BE491" i="40"/>
  <c r="BF491" i="40"/>
  <c r="BG491" i="40"/>
  <c r="BE492" i="40"/>
  <c r="BF492" i="40"/>
  <c r="BG492" i="40"/>
  <c r="BE493" i="40"/>
  <c r="BF493" i="40"/>
  <c r="BG493" i="40"/>
  <c r="BE494" i="40"/>
  <c r="BF494" i="40"/>
  <c r="BG494" i="40"/>
  <c r="BE495" i="40"/>
  <c r="BF495" i="40"/>
  <c r="BG495" i="40"/>
  <c r="BE496" i="40"/>
  <c r="BF496" i="40"/>
  <c r="BG496" i="40"/>
  <c r="BE497" i="40"/>
  <c r="BF497" i="40"/>
  <c r="BG497" i="40"/>
  <c r="BE498" i="40"/>
  <c r="BF498" i="40"/>
  <c r="BG498" i="40"/>
  <c r="BE499" i="40"/>
  <c r="BF499" i="40"/>
  <c r="BG499" i="40"/>
  <c r="BE500" i="40"/>
  <c r="BF500" i="40"/>
  <c r="BG500" i="40"/>
  <c r="BE501" i="40"/>
  <c r="BF501" i="40"/>
  <c r="BG501" i="40"/>
  <c r="BE502" i="40"/>
  <c r="BF502" i="40"/>
  <c r="BG502" i="40"/>
  <c r="BE503" i="40"/>
  <c r="BF503" i="40"/>
  <c r="BG503" i="40"/>
  <c r="BE504" i="40"/>
  <c r="BF504" i="40"/>
  <c r="BG504" i="40"/>
  <c r="BE505" i="40"/>
  <c r="BF505" i="40"/>
  <c r="BG505" i="40"/>
  <c r="BE506" i="40"/>
  <c r="BF506" i="40"/>
  <c r="BG506" i="40"/>
  <c r="BE507" i="40"/>
  <c r="BF507" i="40"/>
  <c r="BG507" i="40"/>
  <c r="BE508" i="40"/>
  <c r="BF508" i="40"/>
  <c r="BG508" i="40"/>
  <c r="BE509" i="40"/>
  <c r="BF509" i="40"/>
  <c r="BG509" i="40"/>
  <c r="BE510" i="40"/>
  <c r="BF510" i="40"/>
  <c r="BG510" i="40"/>
  <c r="BE511" i="40"/>
  <c r="BF511" i="40"/>
  <c r="BG511" i="40"/>
  <c r="BE512" i="40"/>
  <c r="BF512" i="40"/>
  <c r="BG512" i="40"/>
  <c r="BE513" i="40"/>
  <c r="BF513" i="40"/>
  <c r="BG513" i="40"/>
  <c r="BE514" i="40"/>
  <c r="BF514" i="40"/>
  <c r="BG514" i="40"/>
  <c r="BE515" i="40"/>
  <c r="BF515" i="40"/>
  <c r="BG515" i="40"/>
  <c r="BE516" i="40"/>
  <c r="BF516" i="40"/>
  <c r="BG516" i="40"/>
  <c r="BE517" i="40"/>
  <c r="BF517" i="40"/>
  <c r="BG517" i="40"/>
  <c r="BE518" i="40"/>
  <c r="BF518" i="40"/>
  <c r="BG518" i="40"/>
  <c r="BE519" i="40"/>
  <c r="BF519" i="40"/>
  <c r="BG519" i="40"/>
  <c r="BE520" i="40"/>
  <c r="BF520" i="40"/>
  <c r="BG520" i="40"/>
  <c r="BE521" i="40"/>
  <c r="BF521" i="40"/>
  <c r="BG521" i="40"/>
  <c r="BE522" i="40"/>
  <c r="BF522" i="40"/>
  <c r="BG522" i="40"/>
  <c r="BE523" i="40"/>
  <c r="BF523" i="40"/>
  <c r="BG523" i="40"/>
  <c r="BE524" i="40"/>
  <c r="BF524" i="40"/>
  <c r="BG524" i="40"/>
  <c r="BE525" i="40"/>
  <c r="BF525" i="40"/>
  <c r="BG525" i="40"/>
  <c r="BE526" i="40"/>
  <c r="BF526" i="40"/>
  <c r="BG526" i="40"/>
  <c r="BE527" i="40"/>
  <c r="BF527" i="40"/>
  <c r="BG527" i="40"/>
  <c r="BE528" i="40"/>
  <c r="BF528" i="40"/>
  <c r="BG528" i="40"/>
  <c r="BE529" i="40"/>
  <c r="BF529" i="40"/>
  <c r="BG529" i="40"/>
  <c r="BE530" i="40"/>
  <c r="BF530" i="40"/>
  <c r="BG530" i="40"/>
  <c r="BE531" i="40"/>
  <c r="BF531" i="40"/>
  <c r="BG531" i="40"/>
  <c r="BE532" i="40"/>
  <c r="BF532" i="40"/>
  <c r="BG532" i="40"/>
  <c r="BE533" i="40"/>
  <c r="BF533" i="40"/>
  <c r="BG533" i="40"/>
  <c r="BE534" i="40"/>
  <c r="BF534" i="40"/>
  <c r="BG534" i="40"/>
  <c r="BE535" i="40"/>
  <c r="BF535" i="40"/>
  <c r="BG535" i="40"/>
  <c r="BE536" i="40"/>
  <c r="BF536" i="40"/>
  <c r="BG536" i="40"/>
  <c r="BE537" i="40"/>
  <c r="BF537" i="40"/>
  <c r="BG537" i="40"/>
  <c r="BE538" i="40"/>
  <c r="BF538" i="40"/>
  <c r="BG538" i="40"/>
  <c r="BE539" i="40"/>
  <c r="BF539" i="40"/>
  <c r="BG539" i="40"/>
  <c r="BE540" i="40"/>
  <c r="BF540" i="40"/>
  <c r="BG540" i="40"/>
  <c r="BE541" i="40"/>
  <c r="BF541" i="40"/>
  <c r="BG541" i="40"/>
  <c r="BE542" i="40"/>
  <c r="BF542" i="40"/>
  <c r="BG542" i="40"/>
  <c r="BE543" i="40"/>
  <c r="BF543" i="40"/>
  <c r="BG543" i="40"/>
  <c r="BE544" i="40"/>
  <c r="BF544" i="40"/>
  <c r="BG544" i="40"/>
  <c r="BE545" i="40"/>
  <c r="BF545" i="40"/>
  <c r="BG545" i="40"/>
  <c r="BE546" i="40"/>
  <c r="BF546" i="40"/>
  <c r="BG546" i="40"/>
  <c r="BE547" i="40"/>
  <c r="BF547" i="40"/>
  <c r="BG547" i="40"/>
  <c r="BE548" i="40"/>
  <c r="BF548" i="40"/>
  <c r="BG548" i="40"/>
  <c r="BE549" i="40"/>
  <c r="BF549" i="40"/>
  <c r="BG549" i="40"/>
  <c r="BE550" i="40"/>
  <c r="BF550" i="40"/>
  <c r="BG550" i="40"/>
  <c r="BE551" i="40"/>
  <c r="BF551" i="40"/>
  <c r="BG551" i="40"/>
  <c r="BE552" i="40"/>
  <c r="BF552" i="40"/>
  <c r="BG552" i="40"/>
  <c r="BE553" i="40"/>
  <c r="BF553" i="40"/>
  <c r="BG553" i="40"/>
  <c r="BE554" i="40"/>
  <c r="BF554" i="40"/>
  <c r="BG554" i="40"/>
  <c r="BE555" i="40"/>
  <c r="BF555" i="40"/>
  <c r="BG555" i="40"/>
  <c r="BE556" i="40"/>
  <c r="BF556" i="40"/>
  <c r="BG556" i="40"/>
  <c r="BE557" i="40"/>
  <c r="BF557" i="40"/>
  <c r="BG557" i="40"/>
  <c r="BE558" i="40"/>
  <c r="BF558" i="40"/>
  <c r="BG558" i="40"/>
  <c r="BE559" i="40"/>
  <c r="BF559" i="40"/>
  <c r="BG559" i="40"/>
  <c r="BE560" i="40"/>
  <c r="BF560" i="40"/>
  <c r="BG560" i="40"/>
  <c r="BE561" i="40"/>
  <c r="BF561" i="40"/>
  <c r="BG561" i="40"/>
  <c r="BE562" i="40"/>
  <c r="BF562" i="40"/>
  <c r="BG562" i="40"/>
  <c r="BE563" i="40"/>
  <c r="BF563" i="40"/>
  <c r="BG563" i="40"/>
  <c r="BE564" i="40"/>
  <c r="BF564" i="40"/>
  <c r="BG564" i="40"/>
  <c r="BE565" i="40"/>
  <c r="BF565" i="40"/>
  <c r="BG565" i="40"/>
  <c r="BE566" i="40"/>
  <c r="BF566" i="40"/>
  <c r="BG566" i="40"/>
  <c r="BE567" i="40"/>
  <c r="BF567" i="40"/>
  <c r="BG567" i="40"/>
  <c r="BE568" i="40"/>
  <c r="BF568" i="40"/>
  <c r="BG568" i="40"/>
  <c r="BE569" i="40"/>
  <c r="BF569" i="40"/>
  <c r="BG569" i="40"/>
  <c r="BE570" i="40"/>
  <c r="BF570" i="40"/>
  <c r="BG570" i="40"/>
  <c r="BE571" i="40"/>
  <c r="BF571" i="40"/>
  <c r="BG571" i="40"/>
  <c r="BE572" i="40"/>
  <c r="BF572" i="40"/>
  <c r="BG572" i="40"/>
  <c r="BE573" i="40"/>
  <c r="BF573" i="40"/>
  <c r="BG573" i="40"/>
  <c r="BE574" i="40"/>
  <c r="BF574" i="40"/>
  <c r="BG574" i="40"/>
  <c r="BE575" i="40"/>
  <c r="BF575" i="40"/>
  <c r="BG575" i="40"/>
  <c r="BE576" i="40"/>
  <c r="BF576" i="40"/>
  <c r="BG576" i="40"/>
  <c r="BE577" i="40"/>
  <c r="BF577" i="40"/>
  <c r="BG577" i="40"/>
  <c r="BE578" i="40"/>
  <c r="BF578" i="40"/>
  <c r="BG578" i="40"/>
  <c r="BE579" i="40"/>
  <c r="BF579" i="40"/>
  <c r="BG579" i="40"/>
  <c r="BE580" i="40"/>
  <c r="BF580" i="40"/>
  <c r="BG580" i="40"/>
  <c r="BE581" i="40"/>
  <c r="BF581" i="40"/>
  <c r="BG581" i="40"/>
  <c r="BE582" i="40"/>
  <c r="BF582" i="40"/>
  <c r="BG582" i="40"/>
  <c r="BE583" i="40"/>
  <c r="BF583" i="40"/>
  <c r="BG583" i="40"/>
  <c r="BE584" i="40"/>
  <c r="BF584" i="40"/>
  <c r="BG584" i="40"/>
  <c r="BE585" i="40"/>
  <c r="BF585" i="40"/>
  <c r="BG585" i="40"/>
  <c r="BE586" i="40"/>
  <c r="BF586" i="40"/>
  <c r="BG586" i="40"/>
  <c r="BE587" i="40"/>
  <c r="BF587" i="40"/>
  <c r="BG587" i="40"/>
  <c r="BE588" i="40"/>
  <c r="BF588" i="40"/>
  <c r="BG588" i="40"/>
  <c r="BE589" i="40"/>
  <c r="BF589" i="40"/>
  <c r="BG589" i="40"/>
  <c r="BE590" i="40"/>
  <c r="BF590" i="40"/>
  <c r="BG590" i="40"/>
  <c r="BE591" i="40"/>
  <c r="BF591" i="40"/>
  <c r="BG591" i="40"/>
  <c r="BE592" i="40"/>
  <c r="BF592" i="40"/>
  <c r="BG592" i="40"/>
  <c r="BE593" i="40"/>
  <c r="BF593" i="40"/>
  <c r="BG593" i="40"/>
  <c r="BE594" i="40"/>
  <c r="BF594" i="40"/>
  <c r="BG594" i="40"/>
  <c r="BE595" i="40"/>
  <c r="BF595" i="40"/>
  <c r="BG595" i="40"/>
  <c r="BE596" i="40"/>
  <c r="BF596" i="40"/>
  <c r="BG596" i="40"/>
  <c r="BE597" i="40"/>
  <c r="BF597" i="40"/>
  <c r="BG597" i="40"/>
  <c r="BE598" i="40"/>
  <c r="BF598" i="40"/>
  <c r="BG598" i="40"/>
  <c r="BE599" i="40"/>
  <c r="BF599" i="40"/>
  <c r="BG599" i="40"/>
  <c r="BE600" i="40"/>
  <c r="BF600" i="40"/>
  <c r="BG600" i="40"/>
  <c r="BE601" i="40"/>
  <c r="BF601" i="40"/>
  <c r="BG601" i="40"/>
  <c r="BE602" i="40"/>
  <c r="BF602" i="40"/>
  <c r="BG602" i="40"/>
  <c r="BE603" i="40"/>
  <c r="BF603" i="40"/>
  <c r="BG603" i="40"/>
  <c r="BE604" i="40"/>
  <c r="BF604" i="40"/>
  <c r="BG604" i="40"/>
  <c r="BE605" i="40"/>
  <c r="BF605" i="40"/>
  <c r="BG605" i="40"/>
  <c r="BE606" i="40"/>
  <c r="BF606" i="40"/>
  <c r="BG606" i="40"/>
  <c r="BE607" i="40"/>
  <c r="BF607" i="40"/>
  <c r="BG607" i="40"/>
  <c r="BE608" i="40"/>
  <c r="BF608" i="40"/>
  <c r="BG608" i="40"/>
  <c r="BE609" i="40"/>
  <c r="BF609" i="40"/>
  <c r="BG609" i="40"/>
  <c r="BE610" i="40"/>
  <c r="BF610" i="40"/>
  <c r="BG610" i="40"/>
  <c r="BE611" i="40"/>
  <c r="BF611" i="40"/>
  <c r="BG611" i="40"/>
  <c r="BE612" i="40"/>
  <c r="BF612" i="40"/>
  <c r="BG612" i="40"/>
  <c r="BE613" i="40"/>
  <c r="BF613" i="40"/>
  <c r="BG613" i="40"/>
  <c r="BE614" i="40"/>
  <c r="BF614" i="40"/>
  <c r="BG614" i="40"/>
  <c r="BE615" i="40"/>
  <c r="BF615" i="40"/>
  <c r="BG615" i="40"/>
  <c r="BE616" i="40"/>
  <c r="BF616" i="40"/>
  <c r="BG616" i="40"/>
  <c r="BE617" i="40"/>
  <c r="BF617" i="40"/>
  <c r="BG617" i="40"/>
  <c r="BE618" i="40"/>
  <c r="BF618" i="40"/>
  <c r="BG618" i="40"/>
  <c r="BE619" i="40"/>
  <c r="BF619" i="40"/>
  <c r="BG619" i="40"/>
  <c r="BE620" i="40"/>
  <c r="BF620" i="40"/>
  <c r="BG620" i="40"/>
  <c r="BE621" i="40"/>
  <c r="BF621" i="40"/>
  <c r="BG621" i="40"/>
  <c r="BE622" i="40"/>
  <c r="BF622" i="40"/>
  <c r="BG622" i="40"/>
  <c r="BE623" i="40"/>
  <c r="BF623" i="40"/>
  <c r="BG623" i="40"/>
  <c r="BE624" i="40"/>
  <c r="BF624" i="40"/>
  <c r="BG624" i="40"/>
  <c r="BE625" i="40"/>
  <c r="BF625" i="40"/>
  <c r="BG625" i="40"/>
  <c r="BE626" i="40"/>
  <c r="BF626" i="40"/>
  <c r="BG626" i="40"/>
  <c r="BE627" i="40"/>
  <c r="BF627" i="40"/>
  <c r="BG627" i="40"/>
  <c r="BE628" i="40"/>
  <c r="BF628" i="40"/>
  <c r="BG628" i="40"/>
  <c r="BE629" i="40"/>
  <c r="BF629" i="40"/>
  <c r="BG629" i="40"/>
  <c r="BE630" i="40"/>
  <c r="BF630" i="40"/>
  <c r="BG630" i="40"/>
  <c r="BE631" i="40"/>
  <c r="BF631" i="40"/>
  <c r="BG631" i="40"/>
  <c r="BE632" i="40"/>
  <c r="BF632" i="40"/>
  <c r="BG632" i="40"/>
  <c r="BE633" i="40"/>
  <c r="BF633" i="40"/>
  <c r="BG633" i="40"/>
  <c r="BE634" i="40"/>
  <c r="BF634" i="40"/>
  <c r="BG634" i="40"/>
  <c r="BE635" i="40"/>
  <c r="BF635" i="40"/>
  <c r="BG635" i="40"/>
  <c r="BE636" i="40"/>
  <c r="BF636" i="40"/>
  <c r="BG636" i="40"/>
  <c r="BE637" i="40"/>
  <c r="BF637" i="40"/>
  <c r="BG637" i="40"/>
  <c r="BE638" i="40"/>
  <c r="BF638" i="40"/>
  <c r="BG638" i="40"/>
  <c r="BE639" i="40"/>
  <c r="BF639" i="40"/>
  <c r="BG639" i="40"/>
  <c r="BE640" i="40"/>
  <c r="BF640" i="40"/>
  <c r="BG640" i="40"/>
  <c r="BE641" i="40"/>
  <c r="BF641" i="40"/>
  <c r="BG641" i="40"/>
  <c r="BE642" i="40"/>
  <c r="BF642" i="40"/>
  <c r="BG642" i="40"/>
  <c r="BE643" i="40"/>
  <c r="BF643" i="40"/>
  <c r="BG643" i="40"/>
  <c r="BE644" i="40"/>
  <c r="BF644" i="40"/>
  <c r="BG644" i="40"/>
  <c r="BE645" i="40"/>
  <c r="BF645" i="40"/>
  <c r="BG645" i="40"/>
  <c r="BE646" i="40"/>
  <c r="BF646" i="40"/>
  <c r="BG646" i="40"/>
  <c r="BE647" i="40"/>
  <c r="BF647" i="40"/>
  <c r="BG647" i="40"/>
  <c r="BE648" i="40"/>
  <c r="BF648" i="40"/>
  <c r="BG648" i="40"/>
  <c r="BE649" i="40"/>
  <c r="BF649" i="40"/>
  <c r="BG649" i="40"/>
  <c r="BE650" i="40"/>
  <c r="BF650" i="40"/>
  <c r="BG650" i="40"/>
  <c r="BE651" i="40"/>
  <c r="BF651" i="40"/>
  <c r="BG651" i="40"/>
  <c r="BE652" i="40"/>
  <c r="BF652" i="40"/>
  <c r="BG652" i="40"/>
  <c r="BE653" i="40"/>
  <c r="BF653" i="40"/>
  <c r="BG653" i="40"/>
  <c r="BE654" i="40"/>
  <c r="BF654" i="40"/>
  <c r="BG654" i="40"/>
  <c r="BE655" i="40"/>
  <c r="BF655" i="40"/>
  <c r="BG655" i="40"/>
  <c r="BE656" i="40"/>
  <c r="BF656" i="40"/>
  <c r="BG656" i="40"/>
  <c r="BE657" i="40"/>
  <c r="BF657" i="40"/>
  <c r="BG657" i="40"/>
  <c r="BE658" i="40"/>
  <c r="BF658" i="40"/>
  <c r="BG658" i="40"/>
  <c r="BE659" i="40"/>
  <c r="BF659" i="40"/>
  <c r="BG659" i="40"/>
  <c r="BE660" i="40"/>
  <c r="BF660" i="40"/>
  <c r="BG660" i="40"/>
  <c r="BE661" i="40"/>
  <c r="BF661" i="40"/>
  <c r="BG661" i="40"/>
  <c r="BE662" i="40"/>
  <c r="BF662" i="40"/>
  <c r="BG662" i="40"/>
  <c r="BE663" i="40"/>
  <c r="BF663" i="40"/>
  <c r="BG663" i="40"/>
  <c r="BE664" i="40"/>
  <c r="BF664" i="40"/>
  <c r="BG664" i="40"/>
  <c r="BE665" i="40"/>
  <c r="BF665" i="40"/>
  <c r="BG665" i="40"/>
  <c r="BE666" i="40"/>
  <c r="BF666" i="40"/>
  <c r="BG666" i="40"/>
  <c r="BE667" i="40"/>
  <c r="BF667" i="40"/>
  <c r="BG667" i="40"/>
  <c r="BE668" i="40"/>
  <c r="BF668" i="40"/>
  <c r="BG668" i="40"/>
  <c r="BE669" i="40"/>
  <c r="BF669" i="40"/>
  <c r="BG669" i="40"/>
  <c r="BE670" i="40"/>
  <c r="BF670" i="40"/>
  <c r="BG670" i="40"/>
  <c r="BE671" i="40"/>
  <c r="BF671" i="40"/>
  <c r="BG671" i="40"/>
  <c r="BE672" i="40"/>
  <c r="BF672" i="40"/>
  <c r="BG672" i="40"/>
  <c r="BE673" i="40"/>
  <c r="BF673" i="40"/>
  <c r="BG673" i="40"/>
  <c r="BE674" i="40"/>
  <c r="BF674" i="40"/>
  <c r="BG674" i="40"/>
  <c r="BE675" i="40"/>
  <c r="BF675" i="40"/>
  <c r="BG675" i="40"/>
  <c r="BE676" i="40"/>
  <c r="BF676" i="40"/>
  <c r="BG676" i="40"/>
  <c r="BE677" i="40"/>
  <c r="BF677" i="40"/>
  <c r="BG677" i="40"/>
  <c r="BE678" i="40"/>
  <c r="BF678" i="40"/>
  <c r="BG678" i="40"/>
  <c r="BE679" i="40"/>
  <c r="BF679" i="40"/>
  <c r="BG679" i="40"/>
  <c r="BE680" i="40"/>
  <c r="BF680" i="40"/>
  <c r="BG680" i="40"/>
  <c r="BE681" i="40"/>
  <c r="BF681" i="40"/>
  <c r="BG681" i="40"/>
  <c r="BE682" i="40"/>
  <c r="BF682" i="40"/>
  <c r="BG682" i="40"/>
  <c r="BE683" i="40"/>
  <c r="BF683" i="40"/>
  <c r="BG683" i="40"/>
  <c r="BE684" i="40"/>
  <c r="BF684" i="40"/>
  <c r="BG684" i="40"/>
  <c r="BE685" i="40"/>
  <c r="BF685" i="40"/>
  <c r="BG685" i="40"/>
  <c r="BE686" i="40"/>
  <c r="BF686" i="40"/>
  <c r="BG686" i="40"/>
  <c r="BE687" i="40"/>
  <c r="BF687" i="40"/>
  <c r="BG687" i="40"/>
  <c r="BE688" i="40"/>
  <c r="BF688" i="40"/>
  <c r="BG688" i="40"/>
  <c r="BE689" i="40"/>
  <c r="BF689" i="40"/>
  <c r="BG689" i="40"/>
  <c r="BE690" i="40"/>
  <c r="BF690" i="40"/>
  <c r="BG690" i="40"/>
  <c r="BE691" i="40"/>
  <c r="BF691" i="40"/>
  <c r="BG691" i="40"/>
  <c r="BE692" i="40"/>
  <c r="BF692" i="40"/>
  <c r="BG692" i="40"/>
  <c r="BE693" i="40"/>
  <c r="BF693" i="40"/>
  <c r="BG693" i="40"/>
  <c r="BE694" i="40"/>
  <c r="BF694" i="40"/>
  <c r="BG694" i="40"/>
  <c r="BE695" i="40"/>
  <c r="BF695" i="40"/>
  <c r="BG695" i="40"/>
  <c r="BE696" i="40"/>
  <c r="BF696" i="40"/>
  <c r="BG696" i="40"/>
  <c r="BE697" i="40"/>
  <c r="BF697" i="40"/>
  <c r="BG697" i="40"/>
  <c r="BE698" i="40"/>
  <c r="BF698" i="40"/>
  <c r="BG698" i="40"/>
  <c r="BE699" i="40"/>
  <c r="BF699" i="40"/>
  <c r="BG699" i="40"/>
  <c r="BE700" i="40"/>
  <c r="BF700" i="40"/>
  <c r="BG700" i="40"/>
  <c r="BE701" i="40"/>
  <c r="BF701" i="40"/>
  <c r="BG701" i="40"/>
  <c r="BE702" i="40"/>
  <c r="BF702" i="40"/>
  <c r="BG702" i="40"/>
  <c r="BE703" i="40"/>
  <c r="BF703" i="40"/>
  <c r="BG703" i="40"/>
  <c r="BE704" i="40"/>
  <c r="BF704" i="40"/>
  <c r="BG704" i="40"/>
  <c r="BE705" i="40"/>
  <c r="BF705" i="40"/>
  <c r="BG705" i="40"/>
  <c r="BE706" i="40"/>
  <c r="BF706" i="40"/>
  <c r="BG706" i="40"/>
  <c r="BE707" i="40"/>
  <c r="BF707" i="40"/>
  <c r="BG707" i="40"/>
  <c r="BE708" i="40"/>
  <c r="BF708" i="40"/>
  <c r="BG708" i="40"/>
  <c r="BE709" i="40"/>
  <c r="BF709" i="40"/>
  <c r="BG709" i="40"/>
  <c r="BE710" i="40"/>
  <c r="BF710" i="40"/>
  <c r="BG710" i="40"/>
  <c r="BE711" i="40"/>
  <c r="BF711" i="40"/>
  <c r="BG711" i="40"/>
  <c r="BE712" i="40"/>
  <c r="BF712" i="40"/>
  <c r="BG712" i="40"/>
  <c r="BE713" i="40"/>
  <c r="BF713" i="40"/>
  <c r="BG713" i="40"/>
  <c r="BE714" i="40"/>
  <c r="BF714" i="40"/>
  <c r="BG714" i="40"/>
  <c r="BE715" i="40"/>
  <c r="BF715" i="40"/>
  <c r="BG715" i="40"/>
  <c r="BE716" i="40"/>
  <c r="BF716" i="40"/>
  <c r="BG716" i="40"/>
  <c r="BE717" i="40"/>
  <c r="BF717" i="40"/>
  <c r="BG717" i="40"/>
  <c r="BE718" i="40"/>
  <c r="BF718" i="40"/>
  <c r="BG718" i="40"/>
  <c r="BE719" i="40"/>
  <c r="BF719" i="40"/>
  <c r="BG719" i="40"/>
  <c r="BE720" i="40"/>
  <c r="BF720" i="40"/>
  <c r="BG720" i="40"/>
  <c r="BE721" i="40"/>
  <c r="BF721" i="40"/>
  <c r="BG721" i="40"/>
  <c r="BE722" i="40"/>
  <c r="BF722" i="40"/>
  <c r="BG722" i="40"/>
  <c r="BE723" i="40"/>
  <c r="BF723" i="40"/>
  <c r="BG723" i="40"/>
  <c r="BE724" i="40"/>
  <c r="BF724" i="40"/>
  <c r="BG724" i="40"/>
  <c r="BE725" i="40"/>
  <c r="BF725" i="40"/>
  <c r="BG725" i="40"/>
  <c r="BE726" i="40"/>
  <c r="BF726" i="40"/>
  <c r="BG726" i="40"/>
  <c r="BE727" i="40"/>
  <c r="BF727" i="40"/>
  <c r="BG727" i="40"/>
  <c r="BE728" i="40"/>
  <c r="BF728" i="40"/>
  <c r="BG728" i="40"/>
  <c r="BE729" i="40"/>
  <c r="BF729" i="40"/>
  <c r="BG729" i="40"/>
  <c r="BE730" i="40"/>
  <c r="BF730" i="40"/>
  <c r="BG730" i="40"/>
  <c r="BE731" i="40"/>
  <c r="BF731" i="40"/>
  <c r="BG731" i="40"/>
  <c r="BE732" i="40"/>
  <c r="BF732" i="40"/>
  <c r="BG732" i="40"/>
  <c r="BE733" i="40"/>
  <c r="BF733" i="40"/>
  <c r="BG733" i="40"/>
  <c r="BE734" i="40"/>
  <c r="BF734" i="40"/>
  <c r="BG734" i="40"/>
  <c r="BE735" i="40"/>
  <c r="BF735" i="40"/>
  <c r="BG735" i="40"/>
  <c r="BE736" i="40"/>
  <c r="BF736" i="40"/>
  <c r="BG736" i="40"/>
  <c r="BE737" i="40"/>
  <c r="BF737" i="40"/>
  <c r="BG737" i="40"/>
  <c r="BE738" i="40"/>
  <c r="BF738" i="40"/>
  <c r="BG738" i="40"/>
  <c r="BE739" i="40"/>
  <c r="BF739" i="40"/>
  <c r="BG739" i="40"/>
  <c r="BE740" i="40"/>
  <c r="BF740" i="40"/>
  <c r="BG740" i="40"/>
  <c r="BE741" i="40"/>
  <c r="BF741" i="40"/>
  <c r="BG741" i="40"/>
  <c r="BE742" i="40"/>
  <c r="BF742" i="40"/>
  <c r="BG742" i="40"/>
  <c r="BE743" i="40"/>
  <c r="BF743" i="40"/>
  <c r="BG743" i="40"/>
  <c r="BE744" i="40"/>
  <c r="BF744" i="40"/>
  <c r="BG744" i="40"/>
  <c r="BE745" i="40"/>
  <c r="BF745" i="40"/>
  <c r="BG745" i="40"/>
  <c r="BE746" i="40"/>
  <c r="BF746" i="40"/>
  <c r="BG746" i="40"/>
  <c r="BE747" i="40"/>
  <c r="BF747" i="40"/>
  <c r="BG747" i="40"/>
  <c r="BE748" i="40"/>
  <c r="BF748" i="40"/>
  <c r="BG748" i="40"/>
  <c r="BE749" i="40"/>
  <c r="BF749" i="40"/>
  <c r="BG749" i="40"/>
  <c r="BE750" i="40"/>
  <c r="BF750" i="40"/>
  <c r="BG750" i="40"/>
  <c r="BE751" i="40"/>
  <c r="BF751" i="40"/>
  <c r="BG751" i="40"/>
  <c r="BE752" i="40"/>
  <c r="BF752" i="40"/>
  <c r="BG752" i="40"/>
  <c r="BE753" i="40"/>
  <c r="BF753" i="40"/>
  <c r="BG753" i="40"/>
  <c r="BE754" i="40"/>
  <c r="BF754" i="40"/>
  <c r="BG754" i="40"/>
  <c r="BE755" i="40"/>
  <c r="BF755" i="40"/>
  <c r="BG755" i="40"/>
  <c r="BE756" i="40"/>
  <c r="BF756" i="40"/>
  <c r="BG756" i="40"/>
  <c r="BE757" i="40"/>
  <c r="BF757" i="40"/>
  <c r="BG757" i="40"/>
  <c r="BE758" i="40"/>
  <c r="BF758" i="40"/>
  <c r="BG758" i="40"/>
  <c r="BE759" i="40"/>
  <c r="BF759" i="40"/>
  <c r="BG759" i="40"/>
  <c r="BE760" i="40"/>
  <c r="BF760" i="40"/>
  <c r="BG760" i="40"/>
  <c r="BE761" i="40"/>
  <c r="BF761" i="40"/>
  <c r="BG761" i="40"/>
  <c r="BE762" i="40"/>
  <c r="BF762" i="40"/>
  <c r="BG762" i="40"/>
  <c r="BE763" i="40"/>
  <c r="BF763" i="40"/>
  <c r="BG763" i="40"/>
  <c r="BE764" i="40"/>
  <c r="BF764" i="40"/>
  <c r="BG764" i="40"/>
  <c r="BE765" i="40"/>
  <c r="BF765" i="40"/>
  <c r="BG765" i="40"/>
  <c r="BE766" i="40"/>
  <c r="BF766" i="40"/>
  <c r="BG766" i="40"/>
  <c r="BE767" i="40"/>
  <c r="BF767" i="40"/>
  <c r="BG767" i="40"/>
  <c r="BE768" i="40"/>
  <c r="BF768" i="40"/>
  <c r="BG768" i="40"/>
  <c r="BE769" i="40"/>
  <c r="BF769" i="40"/>
  <c r="BG769" i="40"/>
  <c r="BE770" i="40"/>
  <c r="BF770" i="40"/>
  <c r="BG770" i="40"/>
  <c r="BE771" i="40"/>
  <c r="BF771" i="40"/>
  <c r="BG771" i="40"/>
  <c r="BE772" i="40"/>
  <c r="BF772" i="40"/>
  <c r="BG772" i="40"/>
  <c r="BE773" i="40"/>
  <c r="BF773" i="40"/>
  <c r="BG773" i="40"/>
  <c r="BE774" i="40"/>
  <c r="BF774" i="40"/>
  <c r="BG774" i="40"/>
  <c r="BE775" i="40"/>
  <c r="BF775" i="40"/>
  <c r="BG775" i="40"/>
  <c r="BE776" i="40"/>
  <c r="BF776" i="40"/>
  <c r="BG776" i="40"/>
  <c r="BE777" i="40"/>
  <c r="BF777" i="40"/>
  <c r="BG777" i="40"/>
  <c r="BE778" i="40"/>
  <c r="BF778" i="40"/>
  <c r="BG778" i="40"/>
  <c r="BE779" i="40"/>
  <c r="BF779" i="40"/>
  <c r="BG779" i="40"/>
  <c r="BE780" i="40"/>
  <c r="BF780" i="40"/>
  <c r="BG780" i="40"/>
  <c r="BE781" i="40"/>
  <c r="BF781" i="40"/>
  <c r="BG781" i="40"/>
  <c r="BE782" i="40"/>
  <c r="BF782" i="40"/>
  <c r="BG782" i="40"/>
  <c r="BE783" i="40"/>
  <c r="BF783" i="40"/>
  <c r="BG783" i="40"/>
  <c r="BE784" i="40"/>
  <c r="BF784" i="40"/>
  <c r="BG784" i="40"/>
  <c r="BE785" i="40"/>
  <c r="BF785" i="40"/>
  <c r="BG785" i="40"/>
  <c r="BE786" i="40"/>
  <c r="BF786" i="40"/>
  <c r="BG786" i="40"/>
  <c r="BE787" i="40"/>
  <c r="BF787" i="40"/>
  <c r="BG787" i="40"/>
  <c r="BE788" i="40"/>
  <c r="BF788" i="40"/>
  <c r="BG788" i="40"/>
  <c r="BE789" i="40"/>
  <c r="BF789" i="40"/>
  <c r="BG789" i="40"/>
  <c r="BE790" i="40"/>
  <c r="BF790" i="40"/>
  <c r="BG790" i="40"/>
  <c r="BE791" i="40"/>
  <c r="BF791" i="40"/>
  <c r="BG791" i="40"/>
  <c r="BE792" i="40"/>
  <c r="BF792" i="40"/>
  <c r="BG792" i="40"/>
  <c r="BE793" i="40"/>
  <c r="BF793" i="40"/>
  <c r="BG793" i="40"/>
  <c r="BE794" i="40"/>
  <c r="BF794" i="40"/>
  <c r="BG794" i="40"/>
  <c r="BE795" i="40"/>
  <c r="BF795" i="40"/>
  <c r="BG795" i="40"/>
  <c r="BE796" i="40"/>
  <c r="BF796" i="40"/>
  <c r="BG796" i="40"/>
  <c r="BE797" i="40"/>
  <c r="BF797" i="40"/>
  <c r="BG797" i="40"/>
  <c r="BE798" i="40"/>
  <c r="BF798" i="40"/>
  <c r="BG798" i="40"/>
  <c r="BE799" i="40"/>
  <c r="BF799" i="40"/>
  <c r="BG799" i="40"/>
  <c r="BE800" i="40"/>
  <c r="BF800" i="40"/>
  <c r="BG800" i="40"/>
  <c r="BE801" i="40"/>
  <c r="BF801" i="40"/>
  <c r="BG801" i="40"/>
  <c r="BE802" i="40"/>
  <c r="BF802" i="40"/>
  <c r="BG802" i="40"/>
  <c r="BE803" i="40"/>
  <c r="BF803" i="40"/>
  <c r="BG803" i="40"/>
  <c r="BE804" i="40"/>
  <c r="BF804" i="40"/>
  <c r="BG804" i="40"/>
  <c r="BE805" i="40"/>
  <c r="BF805" i="40"/>
  <c r="BG805" i="40"/>
  <c r="BE806" i="40"/>
  <c r="BF806" i="40"/>
  <c r="BG806" i="40"/>
  <c r="BE807" i="40"/>
  <c r="BF807" i="40"/>
  <c r="BG807" i="40"/>
  <c r="BE808" i="40"/>
  <c r="BF808" i="40"/>
  <c r="BG808" i="40"/>
  <c r="BE809" i="40"/>
  <c r="BF809" i="40"/>
  <c r="BG809" i="40"/>
  <c r="BE810" i="40"/>
  <c r="BF810" i="40"/>
  <c r="BG810" i="40"/>
  <c r="BE811" i="40"/>
  <c r="BF811" i="40"/>
  <c r="BG811" i="40"/>
  <c r="BE812" i="40"/>
  <c r="BF812" i="40"/>
  <c r="BG812" i="40"/>
  <c r="BE813" i="40"/>
  <c r="BF813" i="40"/>
  <c r="BG813" i="40"/>
  <c r="BE814" i="40"/>
  <c r="BF814" i="40"/>
  <c r="BG814" i="40"/>
  <c r="BE815" i="40"/>
  <c r="BF815" i="40"/>
  <c r="BG815" i="40"/>
  <c r="BE816" i="40"/>
  <c r="BF816" i="40"/>
  <c r="BG816" i="40"/>
  <c r="BE817" i="40"/>
  <c r="BF817" i="40"/>
  <c r="BG817" i="40"/>
  <c r="BE818" i="40"/>
  <c r="BF818" i="40"/>
  <c r="BG818" i="40"/>
  <c r="BE819" i="40"/>
  <c r="BF819" i="40"/>
  <c r="BG819" i="40"/>
  <c r="BE820" i="40"/>
  <c r="BF820" i="40"/>
  <c r="BG820" i="40"/>
  <c r="BE821" i="40"/>
  <c r="BF821" i="40"/>
  <c r="BG821" i="40"/>
  <c r="BE822" i="40"/>
  <c r="BF822" i="40"/>
  <c r="BG822" i="40"/>
  <c r="BE823" i="40"/>
  <c r="BF823" i="40"/>
  <c r="BG823" i="40"/>
  <c r="BE824" i="40"/>
  <c r="BF824" i="40"/>
  <c r="BG824" i="40"/>
  <c r="BE825" i="40"/>
  <c r="BF825" i="40"/>
  <c r="BG825" i="40"/>
  <c r="BE826" i="40"/>
  <c r="BF826" i="40"/>
  <c r="BG826" i="40"/>
  <c r="BE827" i="40"/>
  <c r="BF827" i="40"/>
  <c r="BG827" i="40"/>
  <c r="BE828" i="40"/>
  <c r="BF828" i="40"/>
  <c r="BG828" i="40"/>
  <c r="BE829" i="40"/>
  <c r="BF829" i="40"/>
  <c r="BG829" i="40"/>
  <c r="BE830" i="40"/>
  <c r="BF830" i="40"/>
  <c r="BG830" i="40"/>
  <c r="BE831" i="40"/>
  <c r="BF831" i="40"/>
  <c r="BG831" i="40"/>
  <c r="BE832" i="40"/>
  <c r="BF832" i="40"/>
  <c r="BG832" i="40"/>
  <c r="BE833" i="40"/>
  <c r="BF833" i="40"/>
  <c r="BG833" i="40"/>
  <c r="BE834" i="40"/>
  <c r="BF834" i="40"/>
  <c r="BG834" i="40"/>
  <c r="BE835" i="40"/>
  <c r="BF835" i="40"/>
  <c r="BG835" i="40"/>
  <c r="BE836" i="40"/>
  <c r="BF836" i="40"/>
  <c r="BG836" i="40"/>
  <c r="BE837" i="40"/>
  <c r="BF837" i="40"/>
  <c r="BG837" i="40"/>
  <c r="BE838" i="40"/>
  <c r="BF838" i="40"/>
  <c r="BG838" i="40"/>
  <c r="BE839" i="40"/>
  <c r="BF839" i="40"/>
  <c r="BG839" i="40"/>
  <c r="BE840" i="40"/>
  <c r="BF840" i="40"/>
  <c r="BG840" i="40"/>
  <c r="BE841" i="40"/>
  <c r="BF841" i="40"/>
  <c r="BG841" i="40"/>
  <c r="BE842" i="40"/>
  <c r="BF842" i="40"/>
  <c r="BG842" i="40"/>
  <c r="BE843" i="40"/>
  <c r="BF843" i="40"/>
  <c r="BG843" i="40"/>
  <c r="BE844" i="40"/>
  <c r="BF844" i="40"/>
  <c r="BG844" i="40"/>
  <c r="BE845" i="40"/>
  <c r="BF845" i="40"/>
  <c r="BG845" i="40"/>
  <c r="BE846" i="40"/>
  <c r="BF846" i="40"/>
  <c r="BG846" i="40"/>
  <c r="BE847" i="40"/>
  <c r="BF847" i="40"/>
  <c r="BG847" i="40"/>
  <c r="BE848" i="40"/>
  <c r="BF848" i="40"/>
  <c r="BG848" i="40"/>
  <c r="BE849" i="40"/>
  <c r="BF849" i="40"/>
  <c r="BG849" i="40"/>
  <c r="BE850" i="40"/>
  <c r="BF850" i="40"/>
  <c r="BG850" i="40"/>
  <c r="BE851" i="40"/>
  <c r="BF851" i="40"/>
  <c r="BG851" i="40"/>
  <c r="BE852" i="40"/>
  <c r="BF852" i="40"/>
  <c r="BG852" i="40"/>
  <c r="BE853" i="40"/>
  <c r="BF853" i="40"/>
  <c r="BG853" i="40"/>
  <c r="BE854" i="40"/>
  <c r="BF854" i="40"/>
  <c r="BG854" i="40"/>
  <c r="BE855" i="40"/>
  <c r="BF855" i="40"/>
  <c r="BG855" i="40"/>
  <c r="BE856" i="40"/>
  <c r="BF856" i="40"/>
  <c r="BG856" i="40"/>
  <c r="BE857" i="40"/>
  <c r="BF857" i="40"/>
  <c r="BG857" i="40"/>
  <c r="BE858" i="40"/>
  <c r="BF858" i="40"/>
  <c r="BG858" i="40"/>
  <c r="BE859" i="40"/>
  <c r="BF859" i="40"/>
  <c r="BG859" i="40"/>
  <c r="BE860" i="40"/>
  <c r="BF860" i="40"/>
  <c r="BG860" i="40"/>
  <c r="BE861" i="40"/>
  <c r="BF861" i="40"/>
  <c r="BG861" i="40"/>
  <c r="BE862" i="40"/>
  <c r="BF862" i="40"/>
  <c r="BG862" i="40"/>
  <c r="BE863" i="40"/>
  <c r="BF863" i="40"/>
  <c r="BG863" i="40"/>
  <c r="BE864" i="40"/>
  <c r="BF864" i="40"/>
  <c r="BG864" i="40"/>
  <c r="BE865" i="40"/>
  <c r="BF865" i="40"/>
  <c r="BG865" i="40"/>
  <c r="BE866" i="40"/>
  <c r="BF866" i="40"/>
  <c r="BG866" i="40"/>
  <c r="BE867" i="40"/>
  <c r="BF867" i="40"/>
  <c r="BG867" i="40"/>
  <c r="BE868" i="40"/>
  <c r="BF868" i="40"/>
  <c r="BG868" i="40"/>
  <c r="BE869" i="40"/>
  <c r="BF869" i="40"/>
  <c r="BG869" i="40"/>
  <c r="BE870" i="40"/>
  <c r="BF870" i="40"/>
  <c r="BG870" i="40"/>
  <c r="BE871" i="40"/>
  <c r="BF871" i="40"/>
  <c r="BG871" i="40"/>
  <c r="BE872" i="40"/>
  <c r="BF872" i="40"/>
  <c r="BG872" i="40"/>
  <c r="BE873" i="40"/>
  <c r="BF873" i="40"/>
  <c r="BG873" i="40"/>
  <c r="BE874" i="40"/>
  <c r="BF874" i="40"/>
  <c r="BG874" i="40"/>
  <c r="BE875" i="40"/>
  <c r="BF875" i="40"/>
  <c r="BG875" i="40"/>
  <c r="BE876" i="40"/>
  <c r="BF876" i="40"/>
  <c r="BG876" i="40"/>
  <c r="BE877" i="40"/>
  <c r="BF877" i="40"/>
  <c r="BG877" i="40"/>
  <c r="BE878" i="40"/>
  <c r="BF878" i="40"/>
  <c r="BG878" i="40"/>
  <c r="BE879" i="40"/>
  <c r="BF879" i="40"/>
  <c r="BG879" i="40"/>
  <c r="BE880" i="40"/>
  <c r="BF880" i="40"/>
  <c r="BG880" i="40"/>
  <c r="BE881" i="40"/>
  <c r="BF881" i="40"/>
  <c r="BG881" i="40"/>
  <c r="BE882" i="40"/>
  <c r="BF882" i="40"/>
  <c r="BG882" i="40"/>
  <c r="BE883" i="40"/>
  <c r="BF883" i="40"/>
  <c r="BG883" i="40"/>
  <c r="BE884" i="40"/>
  <c r="BF884" i="40"/>
  <c r="BG884" i="40"/>
  <c r="BE885" i="40"/>
  <c r="BF885" i="40"/>
  <c r="BG885" i="40"/>
  <c r="BE886" i="40"/>
  <c r="BF886" i="40"/>
  <c r="BG886" i="40"/>
  <c r="BE887" i="40"/>
  <c r="BF887" i="40"/>
  <c r="BG887" i="40"/>
  <c r="BE888" i="40"/>
  <c r="BF888" i="40"/>
  <c r="BG888" i="40"/>
  <c r="BE889" i="40"/>
  <c r="BF889" i="40"/>
  <c r="BG889" i="40"/>
  <c r="BE890" i="40"/>
  <c r="BF890" i="40"/>
  <c r="BG890" i="40"/>
  <c r="BE891" i="40"/>
  <c r="BF891" i="40"/>
  <c r="BG891" i="40"/>
  <c r="BE892" i="40"/>
  <c r="BF892" i="40"/>
  <c r="BG892" i="40"/>
  <c r="BE893" i="40"/>
  <c r="BF893" i="40"/>
  <c r="BG893" i="40"/>
  <c r="BE894" i="40"/>
  <c r="BF894" i="40"/>
  <c r="BG894" i="40"/>
  <c r="BE895" i="40"/>
  <c r="BF895" i="40"/>
  <c r="BG895" i="40"/>
  <c r="BE896" i="40"/>
  <c r="BF896" i="40"/>
  <c r="BG896" i="40"/>
  <c r="BE897" i="40"/>
  <c r="BF897" i="40"/>
  <c r="BG897" i="40"/>
  <c r="BE898" i="40"/>
  <c r="BF898" i="40"/>
  <c r="BG898" i="40"/>
  <c r="BE899" i="40"/>
  <c r="BF899" i="40"/>
  <c r="BG899" i="40"/>
  <c r="BE900" i="40"/>
  <c r="BF900" i="40"/>
  <c r="BG900" i="40"/>
  <c r="BE901" i="40"/>
  <c r="BF901" i="40"/>
  <c r="BG901" i="40"/>
  <c r="BE902" i="40"/>
  <c r="BF902" i="40"/>
  <c r="BG902" i="40"/>
  <c r="BE903" i="40"/>
  <c r="BF903" i="40"/>
  <c r="BG903" i="40"/>
  <c r="BE904" i="40"/>
  <c r="BF904" i="40"/>
  <c r="BG904" i="40"/>
  <c r="BE905" i="40"/>
  <c r="BF905" i="40"/>
  <c r="BG905" i="40"/>
  <c r="BE906" i="40"/>
  <c r="BF906" i="40"/>
  <c r="BG906" i="40"/>
  <c r="BE907" i="40"/>
  <c r="BF907" i="40"/>
  <c r="BG907" i="40"/>
  <c r="BE908" i="40"/>
  <c r="BF908" i="40"/>
  <c r="BG908" i="40"/>
  <c r="BE909" i="40"/>
  <c r="BF909" i="40"/>
  <c r="BG909" i="40"/>
  <c r="BE910" i="40"/>
  <c r="BF910" i="40"/>
  <c r="BG910" i="40"/>
  <c r="BE911" i="40"/>
  <c r="BF911" i="40"/>
  <c r="BG911" i="40"/>
  <c r="BE912" i="40"/>
  <c r="BF912" i="40"/>
  <c r="BG912" i="40"/>
  <c r="BE913" i="40"/>
  <c r="BF913" i="40"/>
  <c r="BG913" i="40"/>
  <c r="BE914" i="40"/>
  <c r="BF914" i="40"/>
  <c r="BG914" i="40"/>
  <c r="BE915" i="40"/>
  <c r="BF915" i="40"/>
  <c r="BG915" i="40"/>
  <c r="BE916" i="40"/>
  <c r="BF916" i="40"/>
  <c r="BG916" i="40"/>
  <c r="BE917" i="40"/>
  <c r="BF917" i="40"/>
  <c r="BG917" i="40"/>
  <c r="BE918" i="40"/>
  <c r="BF918" i="40"/>
  <c r="BG918" i="40"/>
  <c r="BE919" i="40"/>
  <c r="BF919" i="40"/>
  <c r="BG919" i="40"/>
  <c r="BE920" i="40"/>
  <c r="BF920" i="40"/>
  <c r="BG920" i="40"/>
  <c r="BE921" i="40"/>
  <c r="BF921" i="40"/>
  <c r="BG921" i="40"/>
  <c r="BE922" i="40"/>
  <c r="BF922" i="40"/>
  <c r="BG922" i="40"/>
  <c r="BE923" i="40"/>
  <c r="BF923" i="40"/>
  <c r="BG923" i="40"/>
  <c r="BE924" i="40"/>
  <c r="BF924" i="40"/>
  <c r="BG924" i="40"/>
  <c r="BE925" i="40"/>
  <c r="BF925" i="40"/>
  <c r="BG925" i="40"/>
  <c r="BE926" i="40"/>
  <c r="BF926" i="40"/>
  <c r="BG926" i="40"/>
  <c r="BE927" i="40"/>
  <c r="BF927" i="40"/>
  <c r="BG927" i="40"/>
  <c r="BE928" i="40"/>
  <c r="BF928" i="40"/>
  <c r="BG928" i="40"/>
  <c r="BE929" i="40"/>
  <c r="BF929" i="40"/>
  <c r="BG929" i="40"/>
  <c r="BE930" i="40"/>
  <c r="BF930" i="40"/>
  <c r="BG930" i="40"/>
  <c r="BE931" i="40"/>
  <c r="BF931" i="40"/>
  <c r="BG931" i="40"/>
  <c r="BE932" i="40"/>
  <c r="BF932" i="40"/>
  <c r="BG932" i="40"/>
  <c r="BE933" i="40"/>
  <c r="BF933" i="40"/>
  <c r="BG933" i="40"/>
  <c r="BE934" i="40"/>
  <c r="BF934" i="40"/>
  <c r="BG934" i="40"/>
  <c r="BE935" i="40"/>
  <c r="BF935" i="40"/>
  <c r="BG935" i="40"/>
  <c r="BE936" i="40"/>
  <c r="BF936" i="40"/>
  <c r="BG936" i="40"/>
  <c r="BE937" i="40"/>
  <c r="BF937" i="40"/>
  <c r="BG937" i="40"/>
  <c r="BE938" i="40"/>
  <c r="BF938" i="40"/>
  <c r="BG938" i="40"/>
  <c r="BE939" i="40"/>
  <c r="BF939" i="40"/>
  <c r="BG939" i="40"/>
  <c r="BE940" i="40"/>
  <c r="BF940" i="40"/>
  <c r="BG940" i="40"/>
  <c r="BE941" i="40"/>
  <c r="BF941" i="40"/>
  <c r="BG941" i="40"/>
  <c r="BE942" i="40"/>
  <c r="BF942" i="40"/>
  <c r="BG942" i="40"/>
  <c r="BE943" i="40"/>
  <c r="BF943" i="40"/>
  <c r="BG943" i="40"/>
  <c r="BE944" i="40"/>
  <c r="BF944" i="40"/>
  <c r="BG944" i="40"/>
  <c r="BE945" i="40"/>
  <c r="BF945" i="40"/>
  <c r="BG945" i="40"/>
  <c r="BE946" i="40"/>
  <c r="BF946" i="40"/>
  <c r="BG946" i="40"/>
  <c r="BE947" i="40"/>
  <c r="BF947" i="40"/>
  <c r="BG947" i="40"/>
  <c r="BE948" i="40"/>
  <c r="BF948" i="40"/>
  <c r="BG948" i="40"/>
  <c r="BE949" i="40"/>
  <c r="BF949" i="40"/>
  <c r="BG949" i="40"/>
  <c r="BE950" i="40"/>
  <c r="BF950" i="40"/>
  <c r="BG950" i="40"/>
  <c r="BE951" i="40"/>
  <c r="BF951" i="40"/>
  <c r="BG951" i="40"/>
  <c r="BE952" i="40"/>
  <c r="BF952" i="40"/>
  <c r="BG952" i="40"/>
  <c r="BE953" i="40"/>
  <c r="BF953" i="40"/>
  <c r="BG953" i="40"/>
  <c r="BE954" i="40"/>
  <c r="BF954" i="40"/>
  <c r="BG954" i="40"/>
  <c r="BE955" i="40"/>
  <c r="BF955" i="40"/>
  <c r="BG955" i="40"/>
  <c r="BE956" i="40"/>
  <c r="BF956" i="40"/>
  <c r="BG956" i="40"/>
  <c r="BE957" i="40"/>
  <c r="BF957" i="40"/>
  <c r="BG957" i="40"/>
  <c r="BE958" i="40"/>
  <c r="BF958" i="40"/>
  <c r="BG958" i="40"/>
  <c r="BE959" i="40"/>
  <c r="BF959" i="40"/>
  <c r="BG959" i="40"/>
  <c r="BE960" i="40"/>
  <c r="BF960" i="40"/>
  <c r="BG960" i="40"/>
  <c r="BE961" i="40"/>
  <c r="BF961" i="40"/>
  <c r="BG961" i="40"/>
  <c r="BE962" i="40"/>
  <c r="BF962" i="40"/>
  <c r="BG962" i="40"/>
  <c r="BE963" i="40"/>
  <c r="BF963" i="40"/>
  <c r="BG963" i="40"/>
  <c r="BE964" i="40"/>
  <c r="BF964" i="40"/>
  <c r="BG964" i="40"/>
  <c r="BE965" i="40"/>
  <c r="BF965" i="40"/>
  <c r="BG965" i="40"/>
  <c r="BE966" i="40"/>
  <c r="BF966" i="40"/>
  <c r="BG966" i="40"/>
  <c r="BE967" i="40"/>
  <c r="BF967" i="40"/>
  <c r="BG967" i="40"/>
  <c r="BE968" i="40"/>
  <c r="BF968" i="40"/>
  <c r="BG968" i="40"/>
  <c r="BE969" i="40"/>
  <c r="BF969" i="40"/>
  <c r="BG969" i="40"/>
  <c r="BE970" i="40"/>
  <c r="BF970" i="40"/>
  <c r="BG970" i="40"/>
  <c r="BE971" i="40"/>
  <c r="BF971" i="40"/>
  <c r="BG971" i="40"/>
  <c r="BE972" i="40"/>
  <c r="BF972" i="40"/>
  <c r="BG972" i="40"/>
  <c r="BE973" i="40"/>
  <c r="BF973" i="40"/>
  <c r="BG973" i="40"/>
  <c r="BE974" i="40"/>
  <c r="BF974" i="40"/>
  <c r="BG974" i="40"/>
  <c r="BE975" i="40"/>
  <c r="BF975" i="40"/>
  <c r="BG975" i="40"/>
  <c r="BE976" i="40"/>
  <c r="BF976" i="40"/>
  <c r="BG976" i="40"/>
  <c r="BE977" i="40"/>
  <c r="BF977" i="40"/>
  <c r="BG977" i="40"/>
  <c r="BE978" i="40"/>
  <c r="BF978" i="40"/>
  <c r="BG978" i="40"/>
  <c r="BE979" i="40"/>
  <c r="BF979" i="40"/>
  <c r="BG979" i="40"/>
  <c r="BE980" i="40"/>
  <c r="BF980" i="40"/>
  <c r="BG980" i="40"/>
  <c r="BE981" i="40"/>
  <c r="BF981" i="40"/>
  <c r="BG981" i="40"/>
  <c r="BE982" i="40"/>
  <c r="BF982" i="40"/>
  <c r="BG982" i="40"/>
  <c r="BE983" i="40"/>
  <c r="BF983" i="40"/>
  <c r="BG983" i="40"/>
  <c r="BE984" i="40"/>
  <c r="BF984" i="40"/>
  <c r="BG984" i="40"/>
  <c r="BE985" i="40"/>
  <c r="BF985" i="40"/>
  <c r="BG985" i="40"/>
  <c r="BE986" i="40"/>
  <c r="BF986" i="40"/>
  <c r="BG986" i="40"/>
  <c r="BE987" i="40"/>
  <c r="BF987" i="40"/>
  <c r="BG987" i="40"/>
  <c r="BE988" i="40"/>
  <c r="BF988" i="40"/>
  <c r="BG988" i="40"/>
  <c r="BE989" i="40"/>
  <c r="BF989" i="40"/>
  <c r="BG989" i="40"/>
  <c r="BE990" i="40"/>
  <c r="BF990" i="40"/>
  <c r="BG990" i="40"/>
  <c r="BE991" i="40"/>
  <c r="BF991" i="40"/>
  <c r="BG991" i="40"/>
  <c r="BE992" i="40"/>
  <c r="BF992" i="40"/>
  <c r="BG992" i="40"/>
  <c r="BE993" i="40"/>
  <c r="BF993" i="40"/>
  <c r="BG993" i="40"/>
  <c r="BE994" i="40"/>
  <c r="BF994" i="40"/>
  <c r="BG994" i="40"/>
  <c r="BE995" i="40"/>
  <c r="BF995" i="40"/>
  <c r="BG995" i="40"/>
  <c r="BE996" i="40"/>
  <c r="BF996" i="40"/>
  <c r="BG996" i="40"/>
  <c r="BE997" i="40"/>
  <c r="BF997" i="40"/>
  <c r="BG997" i="40"/>
  <c r="BE998" i="40"/>
  <c r="BF998" i="40"/>
  <c r="BG998" i="40"/>
  <c r="BE999" i="40"/>
  <c r="BF999" i="40"/>
  <c r="BG999" i="40"/>
  <c r="BE1000" i="40"/>
  <c r="BF1000" i="40"/>
  <c r="BG1000" i="40"/>
  <c r="BE1001" i="40"/>
  <c r="BF1001" i="40"/>
  <c r="BG1001" i="40"/>
  <c r="BE1002" i="40"/>
  <c r="BF1002" i="40"/>
  <c r="BG1002" i="40"/>
  <c r="BE1003" i="40"/>
  <c r="BF1003" i="40"/>
  <c r="BG1003" i="40"/>
  <c r="BE1004" i="40"/>
  <c r="BF1004" i="40"/>
  <c r="BG1004" i="40"/>
  <c r="BE1005" i="40"/>
  <c r="BF1005" i="40"/>
  <c r="BG1005" i="40"/>
  <c r="BE1006" i="40"/>
  <c r="BF1006" i="40"/>
  <c r="BG1006" i="40"/>
  <c r="BE1007" i="40"/>
  <c r="BF1007" i="40"/>
  <c r="BG1007" i="40"/>
  <c r="BE1008" i="40"/>
  <c r="BF1008" i="40"/>
  <c r="BG1008" i="40"/>
  <c r="BE1009" i="40"/>
  <c r="BF1009" i="40"/>
  <c r="BG1009" i="40"/>
  <c r="BE1010" i="40"/>
  <c r="BF1010" i="40"/>
  <c r="BG1010" i="40"/>
  <c r="BE1011" i="40"/>
  <c r="BF1011" i="40"/>
  <c r="BG1011" i="40"/>
  <c r="BE1012" i="40"/>
  <c r="BF1012" i="40"/>
  <c r="BG1012" i="40"/>
  <c r="BE1013" i="40"/>
  <c r="BF1013" i="40"/>
  <c r="BG1013" i="40"/>
  <c r="BE1014" i="40"/>
  <c r="BF1014" i="40"/>
  <c r="BG1014" i="40"/>
  <c r="BE1015" i="40"/>
  <c r="BF1015" i="40"/>
  <c r="BG1015" i="40"/>
  <c r="BE1016" i="40"/>
  <c r="BF1016" i="40"/>
  <c r="BG1016" i="40"/>
  <c r="BE1017" i="40"/>
  <c r="BF1017" i="40"/>
  <c r="BG1017" i="40"/>
  <c r="BE1018" i="40"/>
  <c r="BF1018" i="40"/>
  <c r="BG1018" i="40"/>
  <c r="BE1019" i="40"/>
  <c r="BF1019" i="40"/>
  <c r="BG1019" i="40"/>
  <c r="BE1020" i="40"/>
  <c r="BF1020" i="40"/>
  <c r="BG1020" i="40"/>
  <c r="BE1021" i="40"/>
  <c r="BF1021" i="40"/>
  <c r="BG1021" i="40"/>
  <c r="BE1022" i="40"/>
  <c r="BF1022" i="40"/>
  <c r="BG1022" i="40"/>
  <c r="BE1023" i="40"/>
  <c r="BF1023" i="40"/>
  <c r="BG1023" i="40"/>
  <c r="BE1024" i="40"/>
  <c r="BF1024" i="40"/>
  <c r="BG1024" i="40"/>
  <c r="BE1025" i="40"/>
  <c r="BF1025" i="40"/>
  <c r="BG1025" i="40"/>
  <c r="BE1026" i="40"/>
  <c r="BF1026" i="40"/>
  <c r="BG1026" i="40"/>
  <c r="BE1027" i="40"/>
  <c r="BF1027" i="40"/>
  <c r="BG1027" i="40"/>
  <c r="BE1028" i="40"/>
  <c r="BF1028" i="40"/>
  <c r="BG1028" i="40"/>
  <c r="BE1029" i="40"/>
  <c r="BF1029" i="40"/>
  <c r="BG1029" i="40"/>
  <c r="BE1030" i="40"/>
  <c r="BF1030" i="40"/>
  <c r="BG1030" i="40"/>
  <c r="BE1031" i="40"/>
  <c r="BF1031" i="40"/>
  <c r="BG1031" i="40"/>
  <c r="BE1032" i="40"/>
  <c r="BF1032" i="40"/>
  <c r="BG1032" i="40"/>
  <c r="BE1033" i="40"/>
  <c r="BF1033" i="40"/>
  <c r="BG1033" i="40"/>
  <c r="BE1034" i="40"/>
  <c r="BF1034" i="40"/>
  <c r="BG1034" i="40"/>
  <c r="BE1035" i="40"/>
  <c r="BF1035" i="40"/>
  <c r="BG1035" i="40"/>
  <c r="BE1036" i="40"/>
  <c r="BF1036" i="40"/>
  <c r="BG1036" i="40"/>
  <c r="BE1037" i="40"/>
  <c r="BF1037" i="40"/>
  <c r="BG1037" i="40"/>
  <c r="BE1038" i="40"/>
  <c r="BF1038" i="40"/>
  <c r="BG1038" i="40"/>
  <c r="BE1039" i="40"/>
  <c r="BF1039" i="40"/>
  <c r="BG1039" i="40"/>
  <c r="BE1040" i="40"/>
  <c r="BF1040" i="40"/>
  <c r="BG1040" i="40"/>
  <c r="BE1041" i="40"/>
  <c r="BF1041" i="40"/>
  <c r="BG1041" i="40"/>
  <c r="BE1042" i="40"/>
  <c r="BF1042" i="40"/>
  <c r="BG1042" i="40"/>
  <c r="BE1043" i="40"/>
  <c r="BF1043" i="40"/>
  <c r="BG1043" i="40"/>
  <c r="BE1044" i="40"/>
  <c r="BF1044" i="40"/>
  <c r="BG1044" i="40"/>
  <c r="BE1045" i="40"/>
  <c r="BF1045" i="40"/>
  <c r="BG1045" i="40"/>
  <c r="BE1046" i="40"/>
  <c r="BF1046" i="40"/>
  <c r="BG1046" i="40"/>
  <c r="BE1047" i="40"/>
  <c r="BF1047" i="40"/>
  <c r="BG1047" i="40"/>
  <c r="BE1048" i="40"/>
  <c r="BF1048" i="40"/>
  <c r="BG1048" i="40"/>
  <c r="BE1049" i="40"/>
  <c r="BF1049" i="40"/>
  <c r="BG1049" i="40"/>
  <c r="BE1050" i="40"/>
  <c r="BF1050" i="40"/>
  <c r="BG1050" i="40"/>
  <c r="BE1051" i="40"/>
  <c r="BF1051" i="40"/>
  <c r="BG1051" i="40"/>
  <c r="BE1052" i="40"/>
  <c r="BF1052" i="40"/>
  <c r="BG1052" i="40"/>
  <c r="BE1053" i="40"/>
  <c r="BF1053" i="40"/>
  <c r="BG1053" i="40"/>
  <c r="BE1054" i="40"/>
  <c r="BF1054" i="40"/>
  <c r="BG1054" i="40"/>
  <c r="BE1055" i="40"/>
  <c r="BF1055" i="40"/>
  <c r="BG1055" i="40"/>
  <c r="BE1056" i="40"/>
  <c r="BF1056" i="40"/>
  <c r="BG1056" i="40"/>
  <c r="BE1057" i="40"/>
  <c r="BF1057" i="40"/>
  <c r="BG1057" i="40"/>
  <c r="BE1058" i="40"/>
  <c r="BF1058" i="40"/>
  <c r="BG1058" i="40"/>
  <c r="BE1059" i="40"/>
  <c r="BF1059" i="40"/>
  <c r="BG1059" i="40"/>
  <c r="BE1060" i="40"/>
  <c r="BF1060" i="40"/>
  <c r="BG1060" i="40"/>
  <c r="BE1061" i="40"/>
  <c r="BF1061" i="40"/>
  <c r="BG1061" i="40"/>
  <c r="BE1062" i="40"/>
  <c r="BF1062" i="40"/>
  <c r="BG1062" i="40"/>
  <c r="BE1063" i="40"/>
  <c r="BF1063" i="40"/>
  <c r="BG1063" i="40"/>
  <c r="BE1064" i="40"/>
  <c r="BF1064" i="40"/>
  <c r="BG1064" i="40"/>
  <c r="BE1065" i="40"/>
  <c r="BF1065" i="40"/>
  <c r="BG1065" i="40"/>
  <c r="BE1066" i="40"/>
  <c r="BF1066" i="40"/>
  <c r="BG1066" i="40"/>
  <c r="BE1067" i="40"/>
  <c r="BF1067" i="40"/>
  <c r="BG1067" i="40"/>
  <c r="BE1068" i="40"/>
  <c r="BF1068" i="40"/>
  <c r="BG1068" i="40"/>
  <c r="BE1069" i="40"/>
  <c r="BF1069" i="40"/>
  <c r="BG1069" i="40"/>
  <c r="BE1070" i="40"/>
  <c r="BF1070" i="40"/>
  <c r="BG1070" i="40"/>
  <c r="BE1071" i="40"/>
  <c r="BF1071" i="40"/>
  <c r="BG1071" i="40"/>
  <c r="BE1072" i="40"/>
  <c r="BF1072" i="40"/>
  <c r="BG1072" i="40"/>
  <c r="BE1073" i="40"/>
  <c r="BF1073" i="40"/>
  <c r="BG1073" i="40"/>
  <c r="BE1074" i="40"/>
  <c r="BF1074" i="40"/>
  <c r="BG1074" i="40"/>
  <c r="BE1075" i="40"/>
  <c r="BF1075" i="40"/>
  <c r="BG1075" i="40"/>
  <c r="BE1076" i="40"/>
  <c r="BF1076" i="40"/>
  <c r="BG1076" i="40"/>
  <c r="BE1077" i="40"/>
  <c r="BF1077" i="40"/>
  <c r="BG1077" i="40"/>
  <c r="BE1078" i="40"/>
  <c r="BF1078" i="40"/>
  <c r="BG1078" i="40"/>
  <c r="BE1079" i="40"/>
  <c r="BF1079" i="40"/>
  <c r="BG1079" i="40"/>
  <c r="BE1080" i="40"/>
  <c r="BF1080" i="40"/>
  <c r="BG1080" i="40"/>
  <c r="BE1081" i="40"/>
  <c r="BF1081" i="40"/>
  <c r="BG1081" i="40"/>
  <c r="BE1082" i="40"/>
  <c r="BF1082" i="40"/>
  <c r="BG1082" i="40"/>
  <c r="BE1083" i="40"/>
  <c r="BF1083" i="40"/>
  <c r="BG1083" i="40"/>
  <c r="BE1084" i="40"/>
  <c r="BF1084" i="40"/>
  <c r="BG1084" i="40"/>
  <c r="BE1085" i="40"/>
  <c r="BF1085" i="40"/>
  <c r="BG1085" i="40"/>
  <c r="BE1086" i="40"/>
  <c r="BF1086" i="40"/>
  <c r="BG1086" i="40"/>
  <c r="BE1087" i="40"/>
  <c r="BF1087" i="40"/>
  <c r="BG1087" i="40"/>
  <c r="BE1088" i="40"/>
  <c r="BF1088" i="40"/>
  <c r="BG1088" i="40"/>
  <c r="BE1089" i="40"/>
  <c r="BF1089" i="40"/>
  <c r="BG1089" i="40"/>
  <c r="BE1090" i="40"/>
  <c r="BF1090" i="40"/>
  <c r="BG1090" i="40"/>
  <c r="BE1091" i="40"/>
  <c r="BF1091" i="40"/>
  <c r="BG1091" i="40"/>
  <c r="BE1092" i="40"/>
  <c r="BF1092" i="40"/>
  <c r="BG1092" i="40"/>
  <c r="BE1093" i="40"/>
  <c r="BF1093" i="40"/>
  <c r="BG1093" i="40"/>
  <c r="BE1094" i="40"/>
  <c r="BF1094" i="40"/>
  <c r="BG1094" i="40"/>
  <c r="BE1095" i="40"/>
  <c r="BF1095" i="40"/>
  <c r="BG1095" i="40"/>
  <c r="BE1096" i="40"/>
  <c r="BF1096" i="40"/>
  <c r="BG1096" i="40"/>
  <c r="BE1097" i="40"/>
  <c r="BF1097" i="40"/>
  <c r="BG1097" i="40"/>
  <c r="BE1098" i="40"/>
  <c r="BF1098" i="40"/>
  <c r="BG1098" i="40"/>
  <c r="BE1099" i="40"/>
  <c r="BF1099" i="40"/>
  <c r="BG1099" i="40"/>
  <c r="BE1100" i="40"/>
  <c r="BF1100" i="40"/>
  <c r="BG1100" i="40"/>
  <c r="BE1101" i="40"/>
  <c r="BF1101" i="40"/>
  <c r="BG1101" i="40"/>
  <c r="BE1102" i="40"/>
  <c r="BF1102" i="40"/>
  <c r="BG1102" i="40"/>
  <c r="BE1103" i="40"/>
  <c r="BF1103" i="40"/>
  <c r="BG1103" i="40"/>
  <c r="BE1104" i="40"/>
  <c r="BF1104" i="40"/>
  <c r="BG1104" i="40"/>
  <c r="BE1105" i="40"/>
  <c r="BF1105" i="40"/>
  <c r="BG1105" i="40"/>
  <c r="BE1106" i="40"/>
  <c r="BF1106" i="40"/>
  <c r="BG1106" i="40"/>
  <c r="BE1107" i="40"/>
  <c r="BF1107" i="40"/>
  <c r="BG1107" i="40"/>
  <c r="BE1108" i="40"/>
  <c r="BF1108" i="40"/>
  <c r="BG1108" i="40"/>
  <c r="BE1109" i="40"/>
  <c r="BF1109" i="40"/>
  <c r="BG1109" i="40"/>
  <c r="BE1110" i="40"/>
  <c r="BF1110" i="40"/>
  <c r="BG1110" i="40"/>
  <c r="BE1111" i="40"/>
  <c r="BF1111" i="40"/>
  <c r="BG1111" i="40"/>
  <c r="BE1112" i="40"/>
  <c r="BF1112" i="40"/>
  <c r="BG1112" i="40"/>
  <c r="BE1113" i="40"/>
  <c r="BF1113" i="40"/>
  <c r="BG1113" i="40"/>
  <c r="BE1114" i="40"/>
  <c r="BF1114" i="40"/>
  <c r="BG1114" i="40"/>
  <c r="BE1115" i="40"/>
  <c r="BF1115" i="40"/>
  <c r="BG1115" i="40"/>
  <c r="BE1116" i="40"/>
  <c r="BF1116" i="40"/>
  <c r="BG1116" i="40"/>
  <c r="BE1117" i="40"/>
  <c r="BF1117" i="40"/>
  <c r="BG1117" i="40"/>
  <c r="BE1118" i="40"/>
  <c r="BF1118" i="40"/>
  <c r="BG1118" i="40"/>
  <c r="BE1119" i="40"/>
  <c r="BF1119" i="40"/>
  <c r="BG1119" i="40"/>
  <c r="BE1120" i="40"/>
  <c r="BF1120" i="40"/>
  <c r="BG1120" i="40"/>
  <c r="BE1121" i="40"/>
  <c r="BF1121" i="40"/>
  <c r="BG1121" i="40"/>
  <c r="BE1122" i="40"/>
  <c r="BF1122" i="40"/>
  <c r="BG1122" i="40"/>
  <c r="BE1123" i="40"/>
  <c r="BF1123" i="40"/>
  <c r="BG1123" i="40"/>
  <c r="BE1124" i="40"/>
  <c r="BF1124" i="40"/>
  <c r="BG1124" i="40"/>
  <c r="BE1125" i="40"/>
  <c r="BF1125" i="40"/>
  <c r="BG1125" i="40"/>
  <c r="BE1126" i="40"/>
  <c r="BF1126" i="40"/>
  <c r="BG1126" i="40"/>
  <c r="BE1127" i="40"/>
  <c r="BF1127" i="40"/>
  <c r="BG1127" i="40"/>
  <c r="BE1128" i="40"/>
  <c r="BF1128" i="40"/>
  <c r="BG1128" i="40"/>
  <c r="BE1129" i="40"/>
  <c r="BF1129" i="40"/>
  <c r="BG1129" i="40"/>
  <c r="BE1130" i="40"/>
  <c r="BF1130" i="40"/>
  <c r="BG1130" i="40"/>
  <c r="BE1131" i="40"/>
  <c r="BF1131" i="40"/>
  <c r="BG1131" i="40"/>
  <c r="BE1132" i="40"/>
  <c r="BF1132" i="40"/>
  <c r="BG1132" i="40"/>
  <c r="BE1133" i="40"/>
  <c r="BF1133" i="40"/>
  <c r="BG1133" i="40"/>
  <c r="BE1134" i="40"/>
  <c r="BF1134" i="40"/>
  <c r="BG1134" i="40"/>
  <c r="BE1135" i="40"/>
  <c r="BF1135" i="40"/>
  <c r="BG1135" i="40"/>
  <c r="BE1136" i="40"/>
  <c r="BF1136" i="40"/>
  <c r="BG1136" i="40"/>
  <c r="BE1137" i="40"/>
  <c r="BF1137" i="40"/>
  <c r="BG1137" i="40"/>
  <c r="BE1138" i="40"/>
  <c r="BF1138" i="40"/>
  <c r="BG1138" i="40"/>
  <c r="BE1139" i="40"/>
  <c r="BF1139" i="40"/>
  <c r="BG1139" i="40"/>
  <c r="BE1140" i="40"/>
  <c r="BF1140" i="40"/>
  <c r="BG1140" i="40"/>
  <c r="BE1141" i="40"/>
  <c r="BF1141" i="40"/>
  <c r="BG1141" i="40"/>
  <c r="BE1142" i="40"/>
  <c r="BF1142" i="40"/>
  <c r="BG1142" i="40"/>
  <c r="BE1143" i="40"/>
  <c r="BF1143" i="40"/>
  <c r="BG1143" i="40"/>
  <c r="BE1144" i="40"/>
  <c r="BF1144" i="40"/>
  <c r="BG1144" i="40"/>
  <c r="BE1145" i="40"/>
  <c r="BF1145" i="40"/>
  <c r="BG1145" i="40"/>
  <c r="BE1146" i="40"/>
  <c r="BF1146" i="40"/>
  <c r="BG1146" i="40"/>
  <c r="BE1147" i="40"/>
  <c r="BF1147" i="40"/>
  <c r="BG1147" i="40"/>
  <c r="BE1148" i="40"/>
  <c r="BF1148" i="40"/>
  <c r="BG1148" i="40"/>
  <c r="BE1149" i="40"/>
  <c r="BF1149" i="40"/>
  <c r="BG1149" i="40"/>
  <c r="BE1150" i="40"/>
  <c r="BF1150" i="40"/>
  <c r="BG1150" i="40"/>
  <c r="BE1151" i="40"/>
  <c r="BF1151" i="40"/>
  <c r="BG1151" i="40"/>
  <c r="BE1152" i="40"/>
  <c r="BF1152" i="40"/>
  <c r="BG1152" i="40"/>
  <c r="BE1153" i="40"/>
  <c r="BF1153" i="40"/>
  <c r="BG1153" i="40"/>
  <c r="BE1154" i="40"/>
  <c r="BF1154" i="40"/>
  <c r="BG1154" i="40"/>
  <c r="BE1155" i="40"/>
  <c r="BF1155" i="40"/>
  <c r="BG1155" i="40"/>
  <c r="BE1156" i="40"/>
  <c r="BF1156" i="40"/>
  <c r="BG1156" i="40"/>
  <c r="BE1157" i="40"/>
  <c r="BF1157" i="40"/>
  <c r="BG1157" i="40"/>
  <c r="BE1158" i="40"/>
  <c r="BF1158" i="40"/>
  <c r="BG1158" i="40"/>
  <c r="BE1159" i="40"/>
  <c r="BF1159" i="40"/>
  <c r="BG1159" i="40"/>
  <c r="BE1160" i="40"/>
  <c r="BF1160" i="40"/>
  <c r="BG1160" i="40"/>
  <c r="BE1161" i="40"/>
  <c r="BF1161" i="40"/>
  <c r="BG1161" i="40"/>
  <c r="BE1162" i="40"/>
  <c r="BF1162" i="40"/>
  <c r="BG1162" i="40"/>
  <c r="BE1163" i="40"/>
  <c r="BF1163" i="40"/>
  <c r="BG1163" i="40"/>
  <c r="BE1164" i="40"/>
  <c r="BF1164" i="40"/>
  <c r="BG1164" i="40"/>
  <c r="BE1165" i="40"/>
  <c r="BF1165" i="40"/>
  <c r="BG1165" i="40"/>
  <c r="BE1166" i="40"/>
  <c r="BF1166" i="40"/>
  <c r="BG1166" i="40"/>
  <c r="BE1167" i="40"/>
  <c r="BF1167" i="40"/>
  <c r="BG1167" i="40"/>
  <c r="BE1168" i="40"/>
  <c r="BF1168" i="40"/>
  <c r="BG1168" i="40"/>
  <c r="BE1169" i="40"/>
  <c r="BF1169" i="40"/>
  <c r="BG1169" i="40"/>
  <c r="BE1170" i="40"/>
  <c r="BF1170" i="40"/>
  <c r="BG1170" i="40"/>
  <c r="BE1171" i="40"/>
  <c r="BF1171" i="40"/>
  <c r="BG1171" i="40"/>
  <c r="BE1172" i="40"/>
  <c r="BF1172" i="40"/>
  <c r="BG1172" i="40"/>
  <c r="BE1173" i="40"/>
  <c r="BF1173" i="40"/>
  <c r="BG1173" i="40"/>
  <c r="BE1174" i="40"/>
  <c r="BF1174" i="40"/>
  <c r="BG1174" i="40"/>
  <c r="BE1175" i="40"/>
  <c r="BF1175" i="40"/>
  <c r="BG1175" i="40"/>
  <c r="BE1176" i="40"/>
  <c r="BF1176" i="40"/>
  <c r="BG1176" i="40"/>
  <c r="BE1177" i="40"/>
  <c r="BF1177" i="40"/>
  <c r="BG1177" i="40"/>
  <c r="BE1178" i="40"/>
  <c r="BF1178" i="40"/>
  <c r="BG1178" i="40"/>
  <c r="BE1179" i="40"/>
  <c r="BF1179" i="40"/>
  <c r="BG1179" i="40"/>
  <c r="BE1180" i="40"/>
  <c r="BF1180" i="40"/>
  <c r="BG1180" i="40"/>
  <c r="BE1181" i="40"/>
  <c r="BF1181" i="40"/>
  <c r="BG1181" i="40"/>
  <c r="BE1182" i="40"/>
  <c r="BF1182" i="40"/>
  <c r="BG1182" i="40"/>
  <c r="BE1183" i="40"/>
  <c r="BF1183" i="40"/>
  <c r="BG1183" i="40"/>
  <c r="BE1184" i="40"/>
  <c r="BF1184" i="40"/>
  <c r="BG1184" i="40"/>
  <c r="BE1185" i="40"/>
  <c r="BF1185" i="40"/>
  <c r="BG1185" i="40"/>
  <c r="BE1186" i="40"/>
  <c r="BF1186" i="40"/>
  <c r="BG1186" i="40"/>
  <c r="BE1187" i="40"/>
  <c r="BF1187" i="40"/>
  <c r="BG1187" i="40"/>
  <c r="BE1188" i="40"/>
  <c r="BF1188" i="40"/>
  <c r="BG1188" i="40"/>
  <c r="BE1189" i="40"/>
  <c r="BF1189" i="40"/>
  <c r="BG1189" i="40"/>
  <c r="BE1190" i="40"/>
  <c r="BF1190" i="40"/>
  <c r="BG1190" i="40"/>
  <c r="BE1191" i="40"/>
  <c r="BF1191" i="40"/>
  <c r="BG1191" i="40"/>
  <c r="BE1192" i="40"/>
  <c r="BF1192" i="40"/>
  <c r="BG1192" i="40"/>
  <c r="BE1193" i="40"/>
  <c r="BF1193" i="40"/>
  <c r="BG1193" i="40"/>
  <c r="BE1194" i="40"/>
  <c r="BF1194" i="40"/>
  <c r="BG1194" i="40"/>
  <c r="BE1195" i="40"/>
  <c r="BF1195" i="40"/>
  <c r="BG1195" i="40"/>
  <c r="BE1196" i="40"/>
  <c r="BF1196" i="40"/>
  <c r="BG1196" i="40"/>
  <c r="BE1197" i="40"/>
  <c r="BF1197" i="40"/>
  <c r="BG1197" i="40"/>
  <c r="BE1198" i="40"/>
  <c r="BF1198" i="40"/>
  <c r="BG1198" i="40"/>
  <c r="BE1199" i="40"/>
  <c r="BF1199" i="40"/>
  <c r="BG1199" i="40"/>
  <c r="BE1200" i="40"/>
  <c r="BF1200" i="40"/>
  <c r="BG1200" i="40"/>
  <c r="BE1201" i="40"/>
  <c r="BF1201" i="40"/>
  <c r="BG1201" i="40"/>
  <c r="BE1202" i="40"/>
  <c r="BF1202" i="40"/>
  <c r="BG1202" i="40"/>
  <c r="BE1203" i="40"/>
  <c r="BF1203" i="40"/>
  <c r="BG1203" i="40"/>
  <c r="BE1204" i="40"/>
  <c r="BF1204" i="40"/>
  <c r="BG1204" i="40"/>
  <c r="BE1205" i="40"/>
  <c r="BF1205" i="40"/>
  <c r="BG1205" i="40"/>
  <c r="BE1206" i="40"/>
  <c r="BF1206" i="40"/>
  <c r="BG1206" i="40"/>
  <c r="BE1207" i="40"/>
  <c r="BF1207" i="40"/>
  <c r="BG1207" i="40"/>
  <c r="BE1208" i="40"/>
  <c r="BF1208" i="40"/>
  <c r="BG1208" i="40"/>
  <c r="BE1209" i="40"/>
  <c r="BF1209" i="40"/>
  <c r="BG1209" i="40"/>
  <c r="BE1210" i="40"/>
  <c r="BF1210" i="40"/>
  <c r="BG1210" i="40"/>
  <c r="BE1211" i="40"/>
  <c r="BF1211" i="40"/>
  <c r="BG1211" i="40"/>
  <c r="BE1212" i="40"/>
  <c r="BF1212" i="40"/>
  <c r="BG1212" i="40"/>
  <c r="BE1213" i="40"/>
  <c r="BF1213" i="40"/>
  <c r="BG1213" i="40"/>
  <c r="BE1214" i="40"/>
  <c r="BF1214" i="40"/>
  <c r="BG1214" i="40"/>
  <c r="BE1215" i="40"/>
  <c r="BF1215" i="40"/>
  <c r="BG1215" i="40"/>
  <c r="BE1216" i="40"/>
  <c r="BF1216" i="40"/>
  <c r="BG1216" i="40"/>
  <c r="BE1217" i="40"/>
  <c r="BF1217" i="40"/>
  <c r="BG1217" i="40"/>
  <c r="BE1218" i="40"/>
  <c r="BF1218" i="40"/>
  <c r="BG1218" i="40"/>
  <c r="BE1219" i="40"/>
  <c r="BF1219" i="40"/>
  <c r="BG1219" i="40"/>
  <c r="BE1220" i="40"/>
  <c r="BF1220" i="40"/>
  <c r="BG1220" i="40"/>
  <c r="BE1221" i="40"/>
  <c r="BF1221" i="40"/>
  <c r="BG1221" i="40"/>
  <c r="BE1222" i="40"/>
  <c r="BF1222" i="40"/>
  <c r="BG1222" i="40"/>
  <c r="BE1223" i="40"/>
  <c r="BF1223" i="40"/>
  <c r="BG1223" i="40"/>
  <c r="BE1224" i="40"/>
  <c r="BF1224" i="40"/>
  <c r="BG1224" i="40"/>
  <c r="BE1225" i="40"/>
  <c r="BF1225" i="40"/>
  <c r="BG1225" i="40"/>
  <c r="BE1226" i="40"/>
  <c r="BF1226" i="40"/>
  <c r="BG1226" i="40"/>
  <c r="BE1227" i="40"/>
  <c r="BF1227" i="40"/>
  <c r="BG1227" i="40"/>
  <c r="BE1228" i="40"/>
  <c r="BF1228" i="40"/>
  <c r="BG1228" i="40"/>
  <c r="BE1229" i="40"/>
  <c r="BF1229" i="40"/>
  <c r="BG1229" i="40"/>
  <c r="BE1230" i="40"/>
  <c r="BF1230" i="40"/>
  <c r="BG1230" i="40"/>
  <c r="BE1231" i="40"/>
  <c r="BF1231" i="40"/>
  <c r="BG1231" i="40"/>
  <c r="BE1232" i="40"/>
  <c r="BF1232" i="40"/>
  <c r="BG1232" i="40"/>
  <c r="BE1233" i="40"/>
  <c r="BF1233" i="40"/>
  <c r="BG1233" i="40"/>
  <c r="BE1234" i="40"/>
  <c r="BF1234" i="40"/>
  <c r="BG1234" i="40"/>
  <c r="BE1235" i="40"/>
  <c r="BF1235" i="40"/>
  <c r="BG1235" i="40"/>
  <c r="BE1236" i="40"/>
  <c r="BF1236" i="40"/>
  <c r="BG1236" i="40"/>
  <c r="BE1237" i="40"/>
  <c r="BF1237" i="40"/>
  <c r="BG1237" i="40"/>
  <c r="BE1238" i="40"/>
  <c r="BF1238" i="40"/>
  <c r="BG1238" i="40"/>
  <c r="BE1239" i="40"/>
  <c r="BF1239" i="40"/>
  <c r="BG1239" i="40"/>
  <c r="BE1240" i="40"/>
  <c r="BF1240" i="40"/>
  <c r="BG1240" i="40"/>
  <c r="BE1241" i="40"/>
  <c r="BF1241" i="40"/>
  <c r="BG1241" i="40"/>
  <c r="BE1242" i="40"/>
  <c r="BF1242" i="40"/>
  <c r="BG1242" i="40"/>
  <c r="BE1243" i="40"/>
  <c r="BF1243" i="40"/>
  <c r="BG1243" i="40"/>
  <c r="BE1244" i="40"/>
  <c r="BF1244" i="40"/>
  <c r="BG1244" i="40"/>
  <c r="BE1245" i="40"/>
  <c r="BF1245" i="40"/>
  <c r="BG1245" i="40"/>
  <c r="BE1246" i="40"/>
  <c r="BF1246" i="40"/>
  <c r="BG1246" i="40"/>
  <c r="BE1247" i="40"/>
  <c r="BF1247" i="40"/>
  <c r="BG1247" i="40"/>
  <c r="BE1248" i="40"/>
  <c r="BF1248" i="40"/>
  <c r="BG1248" i="40"/>
  <c r="BE1249" i="40"/>
  <c r="BF1249" i="40"/>
  <c r="BG1249" i="40"/>
  <c r="BE1250" i="40"/>
  <c r="BF1250" i="40"/>
  <c r="BG1250" i="40"/>
  <c r="BE1251" i="40"/>
  <c r="BF1251" i="40"/>
  <c r="BG1251" i="40"/>
  <c r="BE1252" i="40"/>
  <c r="BF1252" i="40"/>
  <c r="BG1252" i="40"/>
  <c r="BE1253" i="40"/>
  <c r="BF1253" i="40"/>
  <c r="BG1253" i="40"/>
  <c r="BE1254" i="40"/>
  <c r="BF1254" i="40"/>
  <c r="BG1254" i="40"/>
  <c r="BE1255" i="40"/>
  <c r="BF1255" i="40"/>
  <c r="BG1255" i="40"/>
  <c r="BE1256" i="40"/>
  <c r="BF1256" i="40"/>
  <c r="BG1256" i="40"/>
  <c r="BE1257" i="40"/>
  <c r="BF1257" i="40"/>
  <c r="BG1257" i="40"/>
  <c r="BE1258" i="40"/>
  <c r="BF1258" i="40"/>
  <c r="BG1258" i="40"/>
  <c r="BE1259" i="40"/>
  <c r="BF1259" i="40"/>
  <c r="BG1259" i="40"/>
  <c r="BE1260" i="40"/>
  <c r="BF1260" i="40"/>
  <c r="BG1260" i="40"/>
  <c r="BE1261" i="40"/>
  <c r="BF1261" i="40"/>
  <c r="BG1261" i="40"/>
  <c r="BE1262" i="40"/>
  <c r="BF1262" i="40"/>
  <c r="BG1262" i="40"/>
  <c r="BE1263" i="40"/>
  <c r="BF1263" i="40"/>
  <c r="BG1263" i="40"/>
  <c r="BE1264" i="40"/>
  <c r="BF1264" i="40"/>
  <c r="BG1264" i="40"/>
  <c r="BE1265" i="40"/>
  <c r="BF1265" i="40"/>
  <c r="BG1265" i="40"/>
  <c r="BE1266" i="40"/>
  <c r="BF1266" i="40"/>
  <c r="BG1266" i="40"/>
  <c r="BE1267" i="40"/>
  <c r="BF1267" i="40"/>
  <c r="BG1267" i="40"/>
  <c r="BE1268" i="40"/>
  <c r="BF1268" i="40"/>
  <c r="BG1268" i="40"/>
  <c r="BE1269" i="40"/>
  <c r="BF1269" i="40"/>
  <c r="BG1269" i="40"/>
  <c r="BE1270" i="40"/>
  <c r="BF1270" i="40"/>
  <c r="BG1270" i="40"/>
  <c r="BE1271" i="40"/>
  <c r="BF1271" i="40"/>
  <c r="BG1271" i="40"/>
  <c r="BE1272" i="40"/>
  <c r="BF1272" i="40"/>
  <c r="BG1272" i="40"/>
  <c r="BE1273" i="40"/>
  <c r="BF1273" i="40"/>
  <c r="BG1273" i="40"/>
  <c r="BE1274" i="40"/>
  <c r="BF1274" i="40"/>
  <c r="BG1274" i="40"/>
  <c r="BE1275" i="40"/>
  <c r="BF1275" i="40"/>
  <c r="BG1275" i="40"/>
  <c r="BE1276" i="40"/>
  <c r="BF1276" i="40"/>
  <c r="BG1276" i="40"/>
  <c r="BE1277" i="40"/>
  <c r="BF1277" i="40"/>
  <c r="BG1277" i="40"/>
  <c r="BE1278" i="40"/>
  <c r="BF1278" i="40"/>
  <c r="BG1278" i="40"/>
  <c r="BE1279" i="40"/>
  <c r="BF1279" i="40"/>
  <c r="BG1279" i="40"/>
  <c r="BE1280" i="40"/>
  <c r="BF1280" i="40"/>
  <c r="BG1280" i="40"/>
  <c r="BE1281" i="40"/>
  <c r="BF1281" i="40"/>
  <c r="BG1281" i="40"/>
  <c r="BE1282" i="40"/>
  <c r="BF1282" i="40"/>
  <c r="BG1282" i="40"/>
  <c r="BE1283" i="40"/>
  <c r="BF1283" i="40"/>
  <c r="BG1283" i="40"/>
  <c r="BE1284" i="40"/>
  <c r="BF1284" i="40"/>
  <c r="BG1284" i="40"/>
  <c r="BE1285" i="40"/>
  <c r="BF1285" i="40"/>
  <c r="BG1285" i="40"/>
  <c r="BE1286" i="40"/>
  <c r="BF1286" i="40"/>
  <c r="BG1286" i="40"/>
  <c r="BE1287" i="40"/>
  <c r="BF1287" i="40"/>
  <c r="BG1287" i="40"/>
  <c r="BE1288" i="40"/>
  <c r="BF1288" i="40"/>
  <c r="BG1288" i="40"/>
  <c r="BE1289" i="40"/>
  <c r="BF1289" i="40"/>
  <c r="BG1289" i="40"/>
  <c r="BE1290" i="40"/>
  <c r="BF1290" i="40"/>
  <c r="BG1290" i="40"/>
  <c r="BE1291" i="40"/>
  <c r="BF1291" i="40"/>
  <c r="BG1291" i="40"/>
  <c r="BE1292" i="40"/>
  <c r="BF1292" i="40"/>
  <c r="BG1292" i="40"/>
  <c r="BE1293" i="40"/>
  <c r="BF1293" i="40"/>
  <c r="BG1293" i="40"/>
  <c r="BE1294" i="40"/>
  <c r="BF1294" i="40"/>
  <c r="BG1294" i="40"/>
  <c r="BE1295" i="40"/>
  <c r="BF1295" i="40"/>
  <c r="BG1295" i="40"/>
  <c r="BE1296" i="40"/>
  <c r="BF1296" i="40"/>
  <c r="BG1296" i="40"/>
  <c r="BE1297" i="40"/>
  <c r="BF1297" i="40"/>
  <c r="BG1297" i="40"/>
  <c r="BE1298" i="40"/>
  <c r="BF1298" i="40"/>
  <c r="BG1298" i="40"/>
  <c r="BE1299" i="40"/>
  <c r="BF1299" i="40"/>
  <c r="BG1299" i="40"/>
  <c r="BE1300" i="40"/>
  <c r="BF1300" i="40"/>
  <c r="BG1300" i="40"/>
  <c r="BE1301" i="40"/>
  <c r="BF1301" i="40"/>
  <c r="BG1301" i="40"/>
  <c r="BE1302" i="40"/>
  <c r="BF1302" i="40"/>
  <c r="BG1302" i="40"/>
  <c r="BE1303" i="40"/>
  <c r="BF1303" i="40"/>
  <c r="BG1303" i="40"/>
  <c r="BE1304" i="40"/>
  <c r="BF1304" i="40"/>
  <c r="BG1304" i="40"/>
  <c r="BE1305" i="40"/>
  <c r="BF1305" i="40"/>
  <c r="BG1305" i="40"/>
  <c r="BE1306" i="40"/>
  <c r="BF1306" i="40"/>
  <c r="BG1306" i="40"/>
  <c r="BE1307" i="40"/>
  <c r="BF1307" i="40"/>
  <c r="BG1307" i="40"/>
  <c r="BE1308" i="40"/>
  <c r="BF1308" i="40"/>
  <c r="BG1308" i="40"/>
  <c r="BE1309" i="40"/>
  <c r="BF1309" i="40"/>
  <c r="BG1309" i="40"/>
  <c r="BE1310" i="40"/>
  <c r="BF1310" i="40"/>
  <c r="BG1310" i="40"/>
  <c r="BE1311" i="40"/>
  <c r="BF1311" i="40"/>
  <c r="BG1311" i="40"/>
  <c r="BE1312" i="40"/>
  <c r="BF1312" i="40"/>
  <c r="BG1312" i="40"/>
  <c r="BE1313" i="40"/>
  <c r="BF1313" i="40"/>
  <c r="BG1313" i="40"/>
  <c r="BE1314" i="40"/>
  <c r="BF1314" i="40"/>
  <c r="BG1314" i="40"/>
  <c r="BE1315" i="40"/>
  <c r="BF1315" i="40"/>
  <c r="BG1315" i="40"/>
  <c r="BE1316" i="40"/>
  <c r="BF1316" i="40"/>
  <c r="BG1316" i="40"/>
  <c r="BE1317" i="40"/>
  <c r="BF1317" i="40"/>
  <c r="BG1317" i="40"/>
  <c r="BE1318" i="40"/>
  <c r="BF1318" i="40"/>
  <c r="BG1318" i="40"/>
  <c r="BE1319" i="40"/>
  <c r="BF1319" i="40"/>
  <c r="BG1319" i="40"/>
  <c r="BE1320" i="40"/>
  <c r="BF1320" i="40"/>
  <c r="BG1320" i="40"/>
  <c r="BE1321" i="40"/>
  <c r="BF1321" i="40"/>
  <c r="BG1321" i="40"/>
  <c r="BE1322" i="40"/>
  <c r="BF1322" i="40"/>
  <c r="BG1322" i="40"/>
  <c r="BE1323" i="40"/>
  <c r="BF1323" i="40"/>
  <c r="BG1323" i="40"/>
  <c r="BE1324" i="40"/>
  <c r="BF1324" i="40"/>
  <c r="BG1324" i="40"/>
  <c r="BE1325" i="40"/>
  <c r="BF1325" i="40"/>
  <c r="BG1325" i="40"/>
  <c r="BE1326" i="40"/>
  <c r="BF1326" i="40"/>
  <c r="BG1326" i="40"/>
  <c r="BE1327" i="40"/>
  <c r="BF1327" i="40"/>
  <c r="BG1327" i="40"/>
  <c r="BE1328" i="40"/>
  <c r="BF1328" i="40"/>
  <c r="BG1328" i="40"/>
  <c r="BE1329" i="40"/>
  <c r="BF1329" i="40"/>
  <c r="BG1329" i="40"/>
  <c r="BE1330" i="40"/>
  <c r="BF1330" i="40"/>
  <c r="BG1330" i="40"/>
  <c r="BE1331" i="40"/>
  <c r="BF1331" i="40"/>
  <c r="BG1331" i="40"/>
  <c r="BE1332" i="40"/>
  <c r="BF1332" i="40"/>
  <c r="BG1332" i="40"/>
  <c r="BE1333" i="40"/>
  <c r="BF1333" i="40"/>
  <c r="BG1333" i="40"/>
  <c r="BE1334" i="40"/>
  <c r="BF1334" i="40"/>
  <c r="BG1334" i="40"/>
  <c r="BE1335" i="40"/>
  <c r="BF1335" i="40"/>
  <c r="BG1335" i="40"/>
  <c r="BE1336" i="40"/>
  <c r="BF1336" i="40"/>
  <c r="BG1336" i="40"/>
  <c r="BE1337" i="40"/>
  <c r="BF1337" i="40"/>
  <c r="BG1337" i="40"/>
  <c r="BE1338" i="40"/>
  <c r="BF1338" i="40"/>
  <c r="BG1338" i="40"/>
  <c r="BE1339" i="40"/>
  <c r="BF1339" i="40"/>
  <c r="BG1339" i="40"/>
  <c r="BE1340" i="40"/>
  <c r="BF1340" i="40"/>
  <c r="BG1340" i="40"/>
  <c r="BE1341" i="40"/>
  <c r="BF1341" i="40"/>
  <c r="BG1341" i="40"/>
  <c r="BE1342" i="40"/>
  <c r="BF1342" i="40"/>
  <c r="BG1342" i="40"/>
  <c r="BE1343" i="40"/>
  <c r="BF1343" i="40"/>
  <c r="BG1343" i="40"/>
  <c r="BE1344" i="40"/>
  <c r="BF1344" i="40"/>
  <c r="BG1344" i="40"/>
  <c r="BE1345" i="40"/>
  <c r="BF1345" i="40"/>
  <c r="BG1345" i="40"/>
  <c r="BE1346" i="40"/>
  <c r="BF1346" i="40"/>
  <c r="BG1346" i="40"/>
  <c r="BE1347" i="40"/>
  <c r="BF1347" i="40"/>
  <c r="BG1347" i="40"/>
  <c r="BE1348" i="40"/>
  <c r="BF1348" i="40"/>
  <c r="BG1348" i="40"/>
  <c r="BE1349" i="40"/>
  <c r="BF1349" i="40"/>
  <c r="BG1349" i="40"/>
  <c r="BE1350" i="40"/>
  <c r="BF1350" i="40"/>
  <c r="BG1350" i="40"/>
  <c r="BE1351" i="40"/>
  <c r="BF1351" i="40"/>
  <c r="BG1351" i="40"/>
  <c r="BE1352" i="40"/>
  <c r="BF1352" i="40"/>
  <c r="BG1352" i="40"/>
  <c r="BE1353" i="40"/>
  <c r="BF1353" i="40"/>
  <c r="BG1353" i="40"/>
  <c r="BE1354" i="40"/>
  <c r="BF1354" i="40"/>
  <c r="BG1354" i="40"/>
  <c r="BE1355" i="40"/>
  <c r="BF1355" i="40"/>
  <c r="BG1355" i="40"/>
  <c r="BE1356" i="40"/>
  <c r="BF1356" i="40"/>
  <c r="BG1356" i="40"/>
  <c r="BE1357" i="40"/>
  <c r="BF1357" i="40"/>
  <c r="BG1357" i="40"/>
  <c r="BE1358" i="40"/>
  <c r="BF1358" i="40"/>
  <c r="BG1358" i="40"/>
  <c r="BE1359" i="40"/>
  <c r="BF1359" i="40"/>
  <c r="BG1359" i="40"/>
  <c r="BE1360" i="40"/>
  <c r="BF1360" i="40"/>
  <c r="BG1360" i="40"/>
  <c r="BE1361" i="40"/>
  <c r="BF1361" i="40"/>
  <c r="BG1361" i="40"/>
  <c r="BE1362" i="40"/>
  <c r="BF1362" i="40"/>
  <c r="BG1362" i="40"/>
  <c r="BE1363" i="40"/>
  <c r="BF1363" i="40"/>
  <c r="BG1363" i="40"/>
  <c r="BE1364" i="40"/>
  <c r="BF1364" i="40"/>
  <c r="BG1364" i="40"/>
  <c r="BE1365" i="40"/>
  <c r="BF1365" i="40"/>
  <c r="BG1365" i="40"/>
  <c r="BE1366" i="40"/>
  <c r="BF1366" i="40"/>
  <c r="BG1366" i="40"/>
  <c r="BE1367" i="40"/>
  <c r="BF1367" i="40"/>
  <c r="BG1367" i="40"/>
  <c r="BE1368" i="40"/>
  <c r="BF1368" i="40"/>
  <c r="BG1368" i="40"/>
  <c r="BE1369" i="40"/>
  <c r="BF1369" i="40"/>
  <c r="BG1369" i="40"/>
  <c r="BE1370" i="40"/>
  <c r="BF1370" i="40"/>
  <c r="BG1370" i="40"/>
  <c r="BE1371" i="40"/>
  <c r="BF1371" i="40"/>
  <c r="BG1371" i="40"/>
  <c r="BE1372" i="40"/>
  <c r="BF1372" i="40"/>
  <c r="BG1372" i="40"/>
  <c r="BE1373" i="40"/>
  <c r="BF1373" i="40"/>
  <c r="BG1373" i="40"/>
  <c r="BE1374" i="40"/>
  <c r="BF1374" i="40"/>
  <c r="BG1374" i="40"/>
  <c r="BE1375" i="40"/>
  <c r="BF1375" i="40"/>
  <c r="BG1375" i="40"/>
  <c r="BE1376" i="40"/>
  <c r="BF1376" i="40"/>
  <c r="BG1376" i="40"/>
  <c r="BE1377" i="40"/>
  <c r="BF1377" i="40"/>
  <c r="BG1377" i="40"/>
  <c r="BE1378" i="40"/>
  <c r="BF1378" i="40"/>
  <c r="BG1378" i="40"/>
  <c r="BE1379" i="40"/>
  <c r="BF1379" i="40"/>
  <c r="BG1379" i="40"/>
  <c r="BE1380" i="40"/>
  <c r="BF1380" i="40"/>
  <c r="BG1380" i="40"/>
  <c r="BE1381" i="40"/>
  <c r="BF1381" i="40"/>
  <c r="BG1381" i="40"/>
  <c r="BE1382" i="40"/>
  <c r="BF1382" i="40"/>
  <c r="BG1382" i="40"/>
  <c r="BE1383" i="40"/>
  <c r="BF1383" i="40"/>
  <c r="BG1383" i="40"/>
  <c r="BE1384" i="40"/>
  <c r="BF1384" i="40"/>
  <c r="BG1384" i="40"/>
  <c r="BE1385" i="40"/>
  <c r="BF1385" i="40"/>
  <c r="BG1385" i="40"/>
  <c r="BE1386" i="40"/>
  <c r="BF1386" i="40"/>
  <c r="BG1386" i="40"/>
  <c r="BE1387" i="40"/>
  <c r="BF1387" i="40"/>
  <c r="BG1387" i="40"/>
  <c r="BE1388" i="40"/>
  <c r="BF1388" i="40"/>
  <c r="BG1388" i="40"/>
  <c r="BE1389" i="40"/>
  <c r="BF1389" i="40"/>
  <c r="BG1389" i="40"/>
  <c r="BE1390" i="40"/>
  <c r="BF1390" i="40"/>
  <c r="BG1390" i="40"/>
  <c r="BE1391" i="40"/>
  <c r="BF1391" i="40"/>
  <c r="BG1391" i="40"/>
  <c r="BE1392" i="40"/>
  <c r="BF1392" i="40"/>
  <c r="BG1392" i="40"/>
  <c r="BE1393" i="40"/>
  <c r="BF1393" i="40"/>
  <c r="BG1393" i="40"/>
  <c r="BE1394" i="40"/>
  <c r="BF1394" i="40"/>
  <c r="BG1394" i="40"/>
  <c r="BE1395" i="40"/>
  <c r="BF1395" i="40"/>
  <c r="BG1395" i="40"/>
  <c r="BE1396" i="40"/>
  <c r="BF1396" i="40"/>
  <c r="BG1396" i="40"/>
  <c r="BE1397" i="40"/>
  <c r="BF1397" i="40"/>
  <c r="BG1397" i="40"/>
  <c r="BE1398" i="40"/>
  <c r="BF1398" i="40"/>
  <c r="BG1398" i="40"/>
  <c r="BE1399" i="40"/>
  <c r="BF1399" i="40"/>
  <c r="BG1399" i="40"/>
  <c r="BE1400" i="40"/>
  <c r="BF1400" i="40"/>
  <c r="BG1400" i="40"/>
  <c r="BE1401" i="40"/>
  <c r="BF1401" i="40"/>
  <c r="BG1401" i="40"/>
  <c r="BE1402" i="40"/>
  <c r="BF1402" i="40"/>
  <c r="BG1402" i="40"/>
  <c r="BE1403" i="40"/>
  <c r="BF1403" i="40"/>
  <c r="BG1403" i="40"/>
  <c r="BE1404" i="40"/>
  <c r="BF1404" i="40"/>
  <c r="BG1404" i="40"/>
  <c r="BE1405" i="40"/>
  <c r="BF1405" i="40"/>
  <c r="BG1405" i="40"/>
  <c r="BE1406" i="40"/>
  <c r="BF1406" i="40"/>
  <c r="BG1406" i="40"/>
  <c r="BE1407" i="40"/>
  <c r="BF1407" i="40"/>
  <c r="BG1407" i="40"/>
  <c r="BE1408" i="40"/>
  <c r="BF1408" i="40"/>
  <c r="BG1408" i="40"/>
  <c r="BE1409" i="40"/>
  <c r="BF1409" i="40"/>
  <c r="BG1409" i="40"/>
  <c r="BE1410" i="40"/>
  <c r="BF1410" i="40"/>
  <c r="BG1410" i="40"/>
  <c r="BE1411" i="40"/>
  <c r="BF1411" i="40"/>
  <c r="BG1411" i="40"/>
  <c r="BE1412" i="40"/>
  <c r="BF1412" i="40"/>
  <c r="BG1412" i="40"/>
  <c r="BE1413" i="40"/>
  <c r="BF1413" i="40"/>
  <c r="BG1413" i="40"/>
  <c r="BE1414" i="40"/>
  <c r="BF1414" i="40"/>
  <c r="BG1414" i="40"/>
  <c r="BE1415" i="40"/>
  <c r="BF1415" i="40"/>
  <c r="BG1415" i="40"/>
  <c r="BE1416" i="40"/>
  <c r="BF1416" i="40"/>
  <c r="BG1416" i="40"/>
  <c r="BE1417" i="40"/>
  <c r="BF1417" i="40"/>
  <c r="BG1417" i="40"/>
  <c r="BE1418" i="40"/>
  <c r="BF1418" i="40"/>
  <c r="BG1418" i="40"/>
  <c r="BE1419" i="40"/>
  <c r="BF1419" i="40"/>
  <c r="BG1419" i="40"/>
  <c r="BE1420" i="40"/>
  <c r="BF1420" i="40"/>
  <c r="BG1420" i="40"/>
  <c r="BE1421" i="40"/>
  <c r="BF1421" i="40"/>
  <c r="BG1421" i="40"/>
  <c r="BE1422" i="40"/>
  <c r="BF1422" i="40"/>
  <c r="BG1422" i="40"/>
  <c r="BE1423" i="40"/>
  <c r="BF1423" i="40"/>
  <c r="BG1423" i="40"/>
  <c r="BE1424" i="40"/>
  <c r="BF1424" i="40"/>
  <c r="BG1424" i="40"/>
  <c r="BE1425" i="40"/>
  <c r="BF1425" i="40"/>
  <c r="BG1425" i="40"/>
  <c r="BE1426" i="40"/>
  <c r="BF1426" i="40"/>
  <c r="BG1426" i="40"/>
  <c r="BE1427" i="40"/>
  <c r="BF1427" i="40"/>
  <c r="BG1427" i="40"/>
  <c r="BE1428" i="40"/>
  <c r="BF1428" i="40"/>
  <c r="BG1428" i="40"/>
  <c r="BE1429" i="40"/>
  <c r="BF1429" i="40"/>
  <c r="BG1429" i="40"/>
  <c r="BE1430" i="40"/>
  <c r="BF1430" i="40"/>
  <c r="BG1430" i="40"/>
  <c r="BE1431" i="40"/>
  <c r="BF1431" i="40"/>
  <c r="BG1431" i="40"/>
  <c r="BE1432" i="40"/>
  <c r="BF1432" i="40"/>
  <c r="BG1432" i="40"/>
  <c r="BE1433" i="40"/>
  <c r="BF1433" i="40"/>
  <c r="BG1433" i="40"/>
  <c r="BE1434" i="40"/>
  <c r="BF1434" i="40"/>
  <c r="BG1434" i="40"/>
  <c r="BE1435" i="40"/>
  <c r="BF1435" i="40"/>
  <c r="BG1435" i="40"/>
  <c r="BE1436" i="40"/>
  <c r="BF1436" i="40"/>
  <c r="BG1436" i="40"/>
  <c r="BE1437" i="40"/>
  <c r="BF1437" i="40"/>
  <c r="BG1437" i="40"/>
  <c r="BE1438" i="40"/>
  <c r="BF1438" i="40"/>
  <c r="BG1438" i="40"/>
  <c r="BE1439" i="40"/>
  <c r="BF1439" i="40"/>
  <c r="BG1439" i="40"/>
  <c r="BE1440" i="40"/>
  <c r="BF1440" i="40"/>
  <c r="BG1440" i="40"/>
  <c r="BE1441" i="40"/>
  <c r="BF1441" i="40"/>
  <c r="BG1441" i="40"/>
  <c r="BE1442" i="40"/>
  <c r="BF1442" i="40"/>
  <c r="BG1442" i="40"/>
  <c r="BE1443" i="40"/>
  <c r="BF1443" i="40"/>
  <c r="BG1443" i="40"/>
  <c r="BE1444" i="40"/>
  <c r="BF1444" i="40"/>
  <c r="BG1444" i="40"/>
  <c r="BE1445" i="40"/>
  <c r="BF1445" i="40"/>
  <c r="BG1445" i="40"/>
  <c r="BE1446" i="40"/>
  <c r="BF1446" i="40"/>
  <c r="BG1446" i="40"/>
  <c r="BE1447" i="40"/>
  <c r="BF1447" i="40"/>
  <c r="BG1447" i="40"/>
  <c r="BE1448" i="40"/>
  <c r="BF1448" i="40"/>
  <c r="BG1448" i="40"/>
  <c r="BE1449" i="40"/>
  <c r="BF1449" i="40"/>
  <c r="BG1449" i="40"/>
  <c r="BE1450" i="40"/>
  <c r="BF1450" i="40"/>
  <c r="BG1450" i="40"/>
  <c r="BE1451" i="40"/>
  <c r="BF1451" i="40"/>
  <c r="BG1451" i="40"/>
  <c r="BE1452" i="40"/>
  <c r="BF1452" i="40"/>
  <c r="BG1452" i="40"/>
  <c r="BE1453" i="40"/>
  <c r="BF1453" i="40"/>
  <c r="BG1453" i="40"/>
  <c r="BE1454" i="40"/>
  <c r="BF1454" i="40"/>
  <c r="BG1454" i="40"/>
  <c r="BE1455" i="40"/>
  <c r="BF1455" i="40"/>
  <c r="BG1455" i="40"/>
  <c r="BE1456" i="40"/>
  <c r="BF1456" i="40"/>
  <c r="BG1456" i="40"/>
  <c r="BE1457" i="40"/>
  <c r="BF1457" i="40"/>
  <c r="BG1457" i="40"/>
  <c r="BE1458" i="40"/>
  <c r="BF1458" i="40"/>
  <c r="BG1458" i="40"/>
  <c r="BE1459" i="40"/>
  <c r="BF1459" i="40"/>
  <c r="BG1459" i="40"/>
  <c r="BE1460" i="40"/>
  <c r="BF1460" i="40"/>
  <c r="BG1460" i="40"/>
  <c r="BE1461" i="40"/>
  <c r="BF1461" i="40"/>
  <c r="BG1461" i="40"/>
  <c r="BE1462" i="40"/>
  <c r="BF1462" i="40"/>
  <c r="BG1462" i="40"/>
  <c r="BE1463" i="40"/>
  <c r="BF1463" i="40"/>
  <c r="BG1463" i="40"/>
  <c r="BE1464" i="40"/>
  <c r="BF1464" i="40"/>
  <c r="BG1464" i="40"/>
  <c r="BE1465" i="40"/>
  <c r="BF1465" i="40"/>
  <c r="BG1465" i="40"/>
  <c r="BE1466" i="40"/>
  <c r="BF1466" i="40"/>
  <c r="BG1466" i="40"/>
  <c r="BE1467" i="40"/>
  <c r="BF1467" i="40"/>
  <c r="BG1467" i="40"/>
  <c r="BE1468" i="40"/>
  <c r="BF1468" i="40"/>
  <c r="BG1468" i="40"/>
  <c r="BE1469" i="40"/>
  <c r="BF1469" i="40"/>
  <c r="BG1469" i="40"/>
  <c r="BE1470" i="40"/>
  <c r="BF1470" i="40"/>
  <c r="BG1470" i="40"/>
  <c r="BE1471" i="40"/>
  <c r="BF1471" i="40"/>
  <c r="BG1471" i="40"/>
  <c r="BE1472" i="40"/>
  <c r="BF1472" i="40"/>
  <c r="BG1472" i="40"/>
  <c r="BE1473" i="40"/>
  <c r="BF1473" i="40"/>
  <c r="BG1473" i="40"/>
  <c r="BE1474" i="40"/>
  <c r="BF1474" i="40"/>
  <c r="BG1474" i="40"/>
  <c r="BE1475" i="40"/>
  <c r="BF1475" i="40"/>
  <c r="BG1475" i="40"/>
  <c r="BE1476" i="40"/>
  <c r="BF1476" i="40"/>
  <c r="BG1476" i="40"/>
  <c r="BE1477" i="40"/>
  <c r="BF1477" i="40"/>
  <c r="BG1477" i="40"/>
  <c r="BE1478" i="40"/>
  <c r="BF1478" i="40"/>
  <c r="BG1478" i="40"/>
  <c r="BE1479" i="40"/>
  <c r="BF1479" i="40"/>
  <c r="BG1479" i="40"/>
  <c r="BE1480" i="40"/>
  <c r="BF1480" i="40"/>
  <c r="BG1480" i="40"/>
  <c r="BE1481" i="40"/>
  <c r="BF1481" i="40"/>
  <c r="BG1481" i="40"/>
  <c r="BE1482" i="40"/>
  <c r="BF1482" i="40"/>
  <c r="BG1482" i="40"/>
  <c r="BE1483" i="40"/>
  <c r="BF1483" i="40"/>
  <c r="BG1483" i="40"/>
  <c r="BE1484" i="40"/>
  <c r="BF1484" i="40"/>
  <c r="BG1484" i="40"/>
  <c r="BE1485" i="40"/>
  <c r="BF1485" i="40"/>
  <c r="BG1485" i="40"/>
  <c r="BE1486" i="40"/>
  <c r="BF1486" i="40"/>
  <c r="BG1486" i="40"/>
  <c r="BE1487" i="40"/>
  <c r="BF1487" i="40"/>
  <c r="BG1487" i="40"/>
  <c r="BE1488" i="40"/>
  <c r="BF1488" i="40"/>
  <c r="BG1488" i="40"/>
  <c r="BE1489" i="40"/>
  <c r="BF1489" i="40"/>
  <c r="BG1489" i="40"/>
  <c r="BE1490" i="40"/>
  <c r="BF1490" i="40"/>
  <c r="BG1490" i="40"/>
  <c r="BE1491" i="40"/>
  <c r="BF1491" i="40"/>
  <c r="BG1491" i="40"/>
  <c r="BE1492" i="40"/>
  <c r="BF1492" i="40"/>
  <c r="BG1492" i="40"/>
  <c r="BE1493" i="40"/>
  <c r="BF1493" i="40"/>
  <c r="BG1493" i="40"/>
  <c r="BE1494" i="40"/>
  <c r="BF1494" i="40"/>
  <c r="BG1494" i="40"/>
  <c r="BE1495" i="40"/>
  <c r="BF1495" i="40"/>
  <c r="BG1495" i="40"/>
  <c r="BE1496" i="40"/>
  <c r="BF1496" i="40"/>
  <c r="BG1496" i="40"/>
  <c r="BE1497" i="40"/>
  <c r="BF1497" i="40"/>
  <c r="BG1497" i="40"/>
  <c r="BE1498" i="40"/>
  <c r="BF1498" i="40"/>
  <c r="BG1498" i="40"/>
  <c r="BE1499" i="40"/>
  <c r="BF1499" i="40"/>
  <c r="BG1499" i="40"/>
  <c r="BE1500" i="40"/>
  <c r="BF1500" i="40"/>
  <c r="BG1500" i="40"/>
  <c r="BE1501" i="40"/>
  <c r="BF1501" i="40"/>
  <c r="BG1501" i="40"/>
  <c r="BE1502" i="40"/>
  <c r="BF1502" i="40"/>
  <c r="BG1502" i="40"/>
  <c r="BE1503" i="40"/>
  <c r="BF1503" i="40"/>
  <c r="BG1503" i="40"/>
  <c r="BE1504" i="40"/>
  <c r="BF1504" i="40"/>
  <c r="BG1504" i="40"/>
  <c r="BE1505" i="40"/>
  <c r="BF1505" i="40"/>
  <c r="BG1505" i="40"/>
  <c r="BE1506" i="40"/>
  <c r="BF1506" i="40"/>
  <c r="BG1506" i="40"/>
  <c r="BE1507" i="40"/>
  <c r="BF1507" i="40"/>
  <c r="BG1507" i="40"/>
  <c r="BE1508" i="40"/>
  <c r="BF1508" i="40"/>
  <c r="BG1508" i="40"/>
  <c r="BE1509" i="40"/>
  <c r="BF1509" i="40"/>
  <c r="BG1509" i="40"/>
  <c r="BE1510" i="40"/>
  <c r="BF1510" i="40"/>
  <c r="BG1510" i="40"/>
  <c r="BE1511" i="40"/>
  <c r="BF1511" i="40"/>
  <c r="BG1511" i="40"/>
  <c r="BE1512" i="40"/>
  <c r="BF1512" i="40"/>
  <c r="BG1512" i="40"/>
  <c r="BE1513" i="40"/>
  <c r="BF1513" i="40"/>
  <c r="BG1513" i="40"/>
  <c r="BE1514" i="40"/>
  <c r="BF1514" i="40"/>
  <c r="BG1514" i="40"/>
  <c r="BE1515" i="40"/>
  <c r="BF1515" i="40"/>
  <c r="BG1515" i="40"/>
  <c r="BE1516" i="40"/>
  <c r="BF1516" i="40"/>
  <c r="BG1516" i="40"/>
  <c r="BE1517" i="40"/>
  <c r="BF1517" i="40"/>
  <c r="BG1517" i="40"/>
  <c r="BE1518" i="40"/>
  <c r="BF1518" i="40"/>
  <c r="BG1518" i="40"/>
  <c r="BE1519" i="40"/>
  <c r="BF1519" i="40"/>
  <c r="BG1519" i="40"/>
  <c r="BE1520" i="40"/>
  <c r="BF1520" i="40"/>
  <c r="BG1520" i="40"/>
  <c r="BE1521" i="40"/>
  <c r="BF1521" i="40"/>
  <c r="BG1521" i="40"/>
  <c r="BE1522" i="40"/>
  <c r="BF1522" i="40"/>
  <c r="BG1522" i="40"/>
  <c r="BE1523" i="40"/>
  <c r="BF1523" i="40"/>
  <c r="BG1523" i="40"/>
  <c r="BE1524" i="40"/>
  <c r="BF1524" i="40"/>
  <c r="BG1524" i="40"/>
  <c r="BE1525" i="40"/>
  <c r="BF1525" i="40"/>
  <c r="BG1525" i="40"/>
  <c r="BE1526" i="40"/>
  <c r="BF1526" i="40"/>
  <c r="BG1526" i="40"/>
  <c r="BE1527" i="40"/>
  <c r="BF1527" i="40"/>
  <c r="BG1527" i="40"/>
  <c r="BE1528" i="40"/>
  <c r="BF1528" i="40"/>
  <c r="BG1528" i="40"/>
  <c r="BE1529" i="40"/>
  <c r="BF1529" i="40"/>
  <c r="BG1529" i="40"/>
  <c r="BE1530" i="40"/>
  <c r="BF1530" i="40"/>
  <c r="BG1530" i="40"/>
  <c r="BE1531" i="40"/>
  <c r="BF1531" i="40"/>
  <c r="BG1531" i="40"/>
  <c r="BE1532" i="40"/>
  <c r="BF1532" i="40"/>
  <c r="BG1532" i="40"/>
  <c r="BE1533" i="40"/>
  <c r="BF1533" i="40"/>
  <c r="BG1533" i="40"/>
  <c r="BE1534" i="40"/>
  <c r="BF1534" i="40"/>
  <c r="BG1534" i="40"/>
  <c r="BE1535" i="40"/>
  <c r="BF1535" i="40"/>
  <c r="BG1535" i="40"/>
  <c r="BE1536" i="40"/>
  <c r="BF1536" i="40"/>
  <c r="BG1536" i="40"/>
  <c r="BE1537" i="40"/>
  <c r="BF1537" i="40"/>
  <c r="BG1537" i="40"/>
  <c r="BE1538" i="40"/>
  <c r="BF1538" i="40"/>
  <c r="BG1538" i="40"/>
  <c r="BE1539" i="40"/>
  <c r="BF1539" i="40"/>
  <c r="BG1539" i="40"/>
  <c r="BE1540" i="40"/>
  <c r="BF1540" i="40"/>
  <c r="BG1540" i="40"/>
  <c r="BE1541" i="40"/>
  <c r="BF1541" i="40"/>
  <c r="BG1541" i="40"/>
  <c r="BE1542" i="40"/>
  <c r="BF1542" i="40"/>
  <c r="BG1542" i="40"/>
  <c r="BE1543" i="40"/>
  <c r="BF1543" i="40"/>
  <c r="BG1543" i="40"/>
  <c r="BE1544" i="40"/>
  <c r="BF1544" i="40"/>
  <c r="BG1544" i="40"/>
  <c r="BE1545" i="40"/>
  <c r="BF1545" i="40"/>
  <c r="BG1545" i="40"/>
  <c r="BE1546" i="40"/>
  <c r="BF1546" i="40"/>
  <c r="BG1546" i="40"/>
  <c r="BE1547" i="40"/>
  <c r="BF1547" i="40"/>
  <c r="BG1547" i="40"/>
  <c r="BE1548" i="40"/>
  <c r="BF1548" i="40"/>
  <c r="BG1548" i="40"/>
  <c r="BE1549" i="40"/>
  <c r="BF1549" i="40"/>
  <c r="BG1549" i="40"/>
  <c r="BE1550" i="40"/>
  <c r="BF1550" i="40"/>
  <c r="BG1550" i="40"/>
  <c r="BE1551" i="40"/>
  <c r="BF1551" i="40"/>
  <c r="BG1551" i="40"/>
  <c r="BE1552" i="40"/>
  <c r="BF1552" i="40"/>
  <c r="BG1552" i="40"/>
  <c r="BE1553" i="40"/>
  <c r="BF1553" i="40"/>
  <c r="BG1553" i="40"/>
  <c r="BE1554" i="40"/>
  <c r="BF1554" i="40"/>
  <c r="BG1554" i="40"/>
  <c r="BE1555" i="40"/>
  <c r="BF1555" i="40"/>
  <c r="BG1555" i="40"/>
  <c r="BE1556" i="40"/>
  <c r="BF1556" i="40"/>
  <c r="BG1556" i="40"/>
  <c r="BE1557" i="40"/>
  <c r="BF1557" i="40"/>
  <c r="BG1557" i="40"/>
  <c r="BE1558" i="40"/>
  <c r="BF1558" i="40"/>
  <c r="BG1558" i="40"/>
  <c r="BE1559" i="40"/>
  <c r="BF1559" i="40"/>
  <c r="BG1559" i="40"/>
  <c r="BE1560" i="40"/>
  <c r="BF1560" i="40"/>
  <c r="BG1560" i="40"/>
  <c r="BE1561" i="40"/>
  <c r="BF1561" i="40"/>
  <c r="BG1561" i="40"/>
  <c r="BE1562" i="40"/>
  <c r="BF1562" i="40"/>
  <c r="BG1562" i="40"/>
  <c r="BE1563" i="40"/>
  <c r="BF1563" i="40"/>
  <c r="BG1563" i="40"/>
  <c r="BE1564" i="40"/>
  <c r="BF1564" i="40"/>
  <c r="BG1564" i="40"/>
  <c r="BE1565" i="40"/>
  <c r="BF1565" i="40"/>
  <c r="BG1565" i="40"/>
  <c r="BE1566" i="40"/>
  <c r="BF1566" i="40"/>
  <c r="BG1566" i="40"/>
  <c r="BE1567" i="40"/>
  <c r="BF1567" i="40"/>
  <c r="BG1567" i="40"/>
  <c r="BE1568" i="40"/>
  <c r="BF1568" i="40"/>
  <c r="BG1568" i="40"/>
  <c r="BE1569" i="40"/>
  <c r="BF1569" i="40"/>
  <c r="BG1569" i="40"/>
  <c r="BE1570" i="40"/>
  <c r="BF1570" i="40"/>
  <c r="BG1570" i="40"/>
  <c r="BE1571" i="40"/>
  <c r="BF1571" i="40"/>
  <c r="BG1571" i="40"/>
  <c r="BE1572" i="40"/>
  <c r="BF1572" i="40"/>
  <c r="BG1572" i="40"/>
  <c r="BE1573" i="40"/>
  <c r="BF1573" i="40"/>
  <c r="BG1573" i="40"/>
  <c r="BE1574" i="40"/>
  <c r="BF1574" i="40"/>
  <c r="BG1574" i="40"/>
  <c r="BE1575" i="40"/>
  <c r="BF1575" i="40"/>
  <c r="BG1575" i="40"/>
  <c r="BE1576" i="40"/>
  <c r="BF1576" i="40"/>
  <c r="BG1576" i="40"/>
  <c r="BE1577" i="40"/>
  <c r="BF1577" i="40"/>
  <c r="BG1577" i="40"/>
  <c r="BE1578" i="40"/>
  <c r="BF1578" i="40"/>
  <c r="BG1578" i="40"/>
  <c r="BE1579" i="40"/>
  <c r="BF1579" i="40"/>
  <c r="BG1579" i="40"/>
  <c r="BE1580" i="40"/>
  <c r="BF1580" i="40"/>
  <c r="BG1580" i="40"/>
  <c r="BE1581" i="40"/>
  <c r="BF1581" i="40"/>
  <c r="BG1581" i="40"/>
  <c r="BE1582" i="40"/>
  <c r="BF1582" i="40"/>
  <c r="BG1582" i="40"/>
  <c r="BE1583" i="40"/>
  <c r="BF1583" i="40"/>
  <c r="BG1583" i="40"/>
  <c r="BE1584" i="40"/>
  <c r="BF1584" i="40"/>
  <c r="BG1584" i="40"/>
  <c r="BE1585" i="40"/>
  <c r="BF1585" i="40"/>
  <c r="BG1585" i="40"/>
  <c r="BE1586" i="40"/>
  <c r="BF1586" i="40"/>
  <c r="BG1586" i="40"/>
  <c r="BE1587" i="40"/>
  <c r="BF1587" i="40"/>
  <c r="BG1587" i="40"/>
  <c r="BE1588" i="40"/>
  <c r="BF1588" i="40"/>
  <c r="BG1588" i="40"/>
  <c r="BE1589" i="40"/>
  <c r="BF1589" i="40"/>
  <c r="BG1589" i="40"/>
  <c r="BE1590" i="40"/>
  <c r="BF1590" i="40"/>
  <c r="BG1590" i="40"/>
  <c r="BE1591" i="40"/>
  <c r="BF1591" i="40"/>
  <c r="BG1591" i="40"/>
  <c r="BE1592" i="40"/>
  <c r="BF1592" i="40"/>
  <c r="BG1592" i="40"/>
  <c r="BE1593" i="40"/>
  <c r="BF1593" i="40"/>
  <c r="BG1593" i="40"/>
  <c r="BE1594" i="40"/>
  <c r="BF1594" i="40"/>
  <c r="BG1594" i="40"/>
  <c r="BE1595" i="40"/>
  <c r="BF1595" i="40"/>
  <c r="BG1595" i="40"/>
  <c r="BE1596" i="40"/>
  <c r="BF1596" i="40"/>
  <c r="BG1596" i="40"/>
  <c r="BE1597" i="40"/>
  <c r="BF1597" i="40"/>
  <c r="BG1597" i="40"/>
  <c r="BE1598" i="40"/>
  <c r="BF1598" i="40"/>
  <c r="BG1598" i="40"/>
  <c r="BE1599" i="40"/>
  <c r="BF1599" i="40"/>
  <c r="BG1599" i="40"/>
  <c r="BE1600" i="40"/>
  <c r="BF1600" i="40"/>
  <c r="BG1600" i="40"/>
  <c r="BE1601" i="40"/>
  <c r="BF1601" i="40"/>
  <c r="BG1601" i="40"/>
  <c r="BE1602" i="40"/>
  <c r="BF1602" i="40"/>
  <c r="BG1602" i="40"/>
  <c r="BE1603" i="40"/>
  <c r="BF1603" i="40"/>
  <c r="BG1603" i="40"/>
  <c r="BE1604" i="40"/>
  <c r="BF1604" i="40"/>
  <c r="BG1604" i="40"/>
  <c r="BE1605" i="40"/>
  <c r="BF1605" i="40"/>
  <c r="BG1605" i="40"/>
  <c r="BE1606" i="40"/>
  <c r="BF1606" i="40"/>
  <c r="BG1606" i="40"/>
  <c r="BE1607" i="40"/>
  <c r="BF1607" i="40"/>
  <c r="BG1607" i="40"/>
  <c r="BE1608" i="40"/>
  <c r="BF1608" i="40"/>
  <c r="BG1608" i="40"/>
  <c r="BE1609" i="40"/>
  <c r="BF1609" i="40"/>
  <c r="BG1609" i="40"/>
  <c r="BE1610" i="40"/>
  <c r="BF1610" i="40"/>
  <c r="BG1610" i="40"/>
  <c r="BE1611" i="40"/>
  <c r="BF1611" i="40"/>
  <c r="BG1611" i="40"/>
  <c r="BE1612" i="40"/>
  <c r="BF1612" i="40"/>
  <c r="BG1612" i="40"/>
  <c r="BE1613" i="40"/>
  <c r="BF1613" i="40"/>
  <c r="BG1613" i="40"/>
  <c r="BE1614" i="40"/>
  <c r="BF1614" i="40"/>
  <c r="BG1614" i="40"/>
  <c r="BE1615" i="40"/>
  <c r="BF1615" i="40"/>
  <c r="BG1615" i="40"/>
  <c r="BE1616" i="40"/>
  <c r="BF1616" i="40"/>
  <c r="BG1616" i="40"/>
  <c r="BE1617" i="40"/>
  <c r="BF1617" i="40"/>
  <c r="BG1617" i="40"/>
  <c r="BE1618" i="40"/>
  <c r="BF1618" i="40"/>
  <c r="BG1618" i="40"/>
  <c r="BE1619" i="40"/>
  <c r="BF1619" i="40"/>
  <c r="BG1619" i="40"/>
  <c r="BE1620" i="40"/>
  <c r="BF1620" i="40"/>
  <c r="BG1620" i="40"/>
  <c r="BE1621" i="40"/>
  <c r="BF1621" i="40"/>
  <c r="BG1621" i="40"/>
  <c r="BE1622" i="40"/>
  <c r="BF1622" i="40"/>
  <c r="BG1622" i="40"/>
  <c r="BE1623" i="40"/>
  <c r="BF1623" i="40"/>
  <c r="BG1623" i="40"/>
  <c r="BE1624" i="40"/>
  <c r="BF1624" i="40"/>
  <c r="BG1624" i="40"/>
  <c r="BE1625" i="40"/>
  <c r="BF1625" i="40"/>
  <c r="BG1625" i="40"/>
  <c r="BE1626" i="40"/>
  <c r="BF1626" i="40"/>
  <c r="BG1626" i="40"/>
  <c r="BE1627" i="40"/>
  <c r="BF1627" i="40"/>
  <c r="BG1627" i="40"/>
  <c r="BE1628" i="40"/>
  <c r="BF1628" i="40"/>
  <c r="BG1628" i="40"/>
  <c r="BE1629" i="40"/>
  <c r="BF1629" i="40"/>
  <c r="BG1629" i="40"/>
  <c r="BE1630" i="40"/>
  <c r="BF1630" i="40"/>
  <c r="BG1630" i="40"/>
  <c r="BE1631" i="40"/>
  <c r="BF1631" i="40"/>
  <c r="BG1631" i="40"/>
  <c r="BE1632" i="40"/>
  <c r="BF1632" i="40"/>
  <c r="BG1632" i="40"/>
  <c r="BE1633" i="40"/>
  <c r="BF1633" i="40"/>
  <c r="BG1633" i="40"/>
  <c r="BE1634" i="40"/>
  <c r="BF1634" i="40"/>
  <c r="BG1634" i="40"/>
  <c r="BE1635" i="40"/>
  <c r="BF1635" i="40"/>
  <c r="BG1635" i="40"/>
  <c r="BE1636" i="40"/>
  <c r="BF1636" i="40"/>
  <c r="BG1636" i="40"/>
  <c r="BE1637" i="40"/>
  <c r="BF1637" i="40"/>
  <c r="BG1637" i="40"/>
  <c r="BE1638" i="40"/>
  <c r="BF1638" i="40"/>
  <c r="BG1638" i="40"/>
  <c r="BE1639" i="40"/>
  <c r="BF1639" i="40"/>
  <c r="BG1639" i="40"/>
  <c r="BE1640" i="40"/>
  <c r="BF1640" i="40"/>
  <c r="BG1640" i="40"/>
  <c r="BE1641" i="40"/>
  <c r="BF1641" i="40"/>
  <c r="BG1641" i="40"/>
  <c r="BE1642" i="40"/>
  <c r="BF1642" i="40"/>
  <c r="BG1642" i="40"/>
  <c r="BE1643" i="40"/>
  <c r="BF1643" i="40"/>
  <c r="BG1643" i="40"/>
  <c r="BE1644" i="40"/>
  <c r="BF1644" i="40"/>
  <c r="BG1644" i="40"/>
  <c r="BE1645" i="40"/>
  <c r="BF1645" i="40"/>
  <c r="BG1645" i="40"/>
  <c r="BE1646" i="40"/>
  <c r="BF1646" i="40"/>
  <c r="BG1646" i="40"/>
  <c r="BE1647" i="40"/>
  <c r="BF1647" i="40"/>
  <c r="BG1647" i="40"/>
  <c r="BE1648" i="40"/>
  <c r="BF1648" i="40"/>
  <c r="BG1648" i="40"/>
  <c r="BE1649" i="40"/>
  <c r="BF1649" i="40"/>
  <c r="BG1649" i="40"/>
  <c r="BE1650" i="40"/>
  <c r="BF1650" i="40"/>
  <c r="BG1650" i="40"/>
  <c r="BE1651" i="40"/>
  <c r="BF1651" i="40"/>
  <c r="BG1651" i="40"/>
  <c r="BE1652" i="40"/>
  <c r="BF1652" i="40"/>
  <c r="BG1652" i="40"/>
  <c r="BE1653" i="40"/>
  <c r="BF1653" i="40"/>
  <c r="BG1653" i="40"/>
  <c r="BE1654" i="40"/>
  <c r="BF1654" i="40"/>
  <c r="BG1654" i="40"/>
  <c r="BE1655" i="40"/>
  <c r="BF1655" i="40"/>
  <c r="BG1655" i="40"/>
  <c r="BE1656" i="40"/>
  <c r="BF1656" i="40"/>
  <c r="BG1656" i="40"/>
  <c r="BE1657" i="40"/>
  <c r="BF1657" i="40"/>
  <c r="BG1657" i="40"/>
  <c r="BE1658" i="40"/>
  <c r="BF1658" i="40"/>
  <c r="BG1658" i="40"/>
  <c r="BE1659" i="40"/>
  <c r="BF1659" i="40"/>
  <c r="BG1659" i="40"/>
  <c r="BE1660" i="40"/>
  <c r="BF1660" i="40"/>
  <c r="BG1660" i="40"/>
  <c r="BE1661" i="40"/>
  <c r="BF1661" i="40"/>
  <c r="BG1661" i="40"/>
  <c r="BE1662" i="40"/>
  <c r="BF1662" i="40"/>
  <c r="BG1662" i="40"/>
  <c r="BE1663" i="40"/>
  <c r="BF1663" i="40"/>
  <c r="BG1663" i="40"/>
  <c r="BE1664" i="40"/>
  <c r="BF1664" i="40"/>
  <c r="BG1664" i="40"/>
  <c r="BE1665" i="40"/>
  <c r="BF1665" i="40"/>
  <c r="BG1665" i="40"/>
  <c r="BE1666" i="40"/>
  <c r="BF1666" i="40"/>
  <c r="BG1666" i="40"/>
  <c r="BE1667" i="40"/>
  <c r="BF1667" i="40"/>
  <c r="BG1667" i="40"/>
  <c r="BE1668" i="40"/>
  <c r="BF1668" i="40"/>
  <c r="BG1668" i="40"/>
  <c r="BE1669" i="40"/>
  <c r="BF1669" i="40"/>
  <c r="BG1669" i="40"/>
  <c r="BE1670" i="40"/>
  <c r="BF1670" i="40"/>
  <c r="BG1670" i="40"/>
  <c r="BE1671" i="40"/>
  <c r="BF1671" i="40"/>
  <c r="BG1671" i="40"/>
  <c r="BE1672" i="40"/>
  <c r="BF1672" i="40"/>
  <c r="BG1672" i="40"/>
  <c r="BE1673" i="40"/>
  <c r="BF1673" i="40"/>
  <c r="BG1673" i="40"/>
  <c r="BE1674" i="40"/>
  <c r="BF1674" i="40"/>
  <c r="BG1674" i="40"/>
  <c r="BE1675" i="40"/>
  <c r="BF1675" i="40"/>
  <c r="BG1675" i="40"/>
  <c r="BE1676" i="40"/>
  <c r="BF1676" i="40"/>
  <c r="BG1676" i="40"/>
  <c r="BE1677" i="40"/>
  <c r="BF1677" i="40"/>
  <c r="BG1677" i="40"/>
  <c r="BE1678" i="40"/>
  <c r="BF1678" i="40"/>
  <c r="BG1678" i="40"/>
  <c r="BE1679" i="40"/>
  <c r="BF1679" i="40"/>
  <c r="BG1679" i="40"/>
  <c r="BE1680" i="40"/>
  <c r="BF1680" i="40"/>
  <c r="BG1680" i="40"/>
  <c r="BE1681" i="40"/>
  <c r="BF1681" i="40"/>
  <c r="BG1681" i="40"/>
  <c r="BE1682" i="40"/>
  <c r="BF1682" i="40"/>
  <c r="BG1682" i="40"/>
  <c r="BE1683" i="40"/>
  <c r="BF1683" i="40"/>
  <c r="BG1683" i="40"/>
  <c r="BE1684" i="40"/>
  <c r="BF1684" i="40"/>
  <c r="BG1684" i="40"/>
  <c r="BE1685" i="40"/>
  <c r="BF1685" i="40"/>
  <c r="BG1685" i="40"/>
  <c r="BE1686" i="40"/>
  <c r="BF1686" i="40"/>
  <c r="BG1686" i="40"/>
  <c r="BE1687" i="40"/>
  <c r="BF1687" i="40"/>
  <c r="BG1687" i="40"/>
  <c r="BE1688" i="40"/>
  <c r="BF1688" i="40"/>
  <c r="BG1688" i="40"/>
  <c r="BE1689" i="40"/>
  <c r="BF1689" i="40"/>
  <c r="BG1689" i="40"/>
  <c r="BE1690" i="40"/>
  <c r="BF1690" i="40"/>
  <c r="BG1690" i="40"/>
  <c r="BE1691" i="40"/>
  <c r="BF1691" i="40"/>
  <c r="BG1691" i="40"/>
  <c r="BE1692" i="40"/>
  <c r="BF1692" i="40"/>
  <c r="BG1692" i="40"/>
  <c r="BE1693" i="40"/>
  <c r="BF1693" i="40"/>
  <c r="BG1693" i="40"/>
  <c r="BE1694" i="40"/>
  <c r="BF1694" i="40"/>
  <c r="BG1694" i="40"/>
  <c r="BE1695" i="40"/>
  <c r="BF1695" i="40"/>
  <c r="BG1695" i="40"/>
  <c r="BE1696" i="40"/>
  <c r="BF1696" i="40"/>
  <c r="BG1696" i="40"/>
  <c r="BE1697" i="40"/>
  <c r="BF1697" i="40"/>
  <c r="BG1697" i="40"/>
  <c r="BE1698" i="40"/>
  <c r="BF1698" i="40"/>
  <c r="BG1698" i="40"/>
  <c r="BE1699" i="40"/>
  <c r="BF1699" i="40"/>
  <c r="BG1699" i="40"/>
  <c r="BE1700" i="40"/>
  <c r="BF1700" i="40"/>
  <c r="BG1700" i="40"/>
  <c r="BE1701" i="40"/>
  <c r="BF1701" i="40"/>
  <c r="BG1701" i="40"/>
  <c r="BE1702" i="40"/>
  <c r="BF1702" i="40"/>
  <c r="BG1702" i="40"/>
  <c r="BE1703" i="40"/>
  <c r="BF1703" i="40"/>
  <c r="BG1703" i="40"/>
  <c r="BE1704" i="40"/>
  <c r="BF1704" i="40"/>
  <c r="BG1704" i="40"/>
  <c r="BE1705" i="40"/>
  <c r="BF1705" i="40"/>
  <c r="BG1705" i="40"/>
  <c r="BE1706" i="40"/>
  <c r="BF1706" i="40"/>
  <c r="BG1706" i="40"/>
  <c r="BE1707" i="40"/>
  <c r="BF1707" i="40"/>
  <c r="BG1707" i="40"/>
  <c r="BE1708" i="40"/>
  <c r="BF1708" i="40"/>
  <c r="BG1708" i="40"/>
  <c r="BE1709" i="40"/>
  <c r="BF1709" i="40"/>
  <c r="BG1709" i="40"/>
  <c r="BE1710" i="40"/>
  <c r="BF1710" i="40"/>
  <c r="BG1710" i="40"/>
  <c r="BE1711" i="40"/>
  <c r="BF1711" i="40"/>
  <c r="BG1711" i="40"/>
  <c r="BE1712" i="40"/>
  <c r="BF1712" i="40"/>
  <c r="BG1712" i="40"/>
  <c r="BE1713" i="40"/>
  <c r="BF1713" i="40"/>
  <c r="BG1713" i="40"/>
  <c r="BE1714" i="40"/>
  <c r="BF1714" i="40"/>
  <c r="BG1714" i="40"/>
  <c r="BE1715" i="40"/>
  <c r="BF1715" i="40"/>
  <c r="BG1715" i="40"/>
  <c r="BE1716" i="40"/>
  <c r="BF1716" i="40"/>
  <c r="BG1716" i="40"/>
  <c r="BE1717" i="40"/>
  <c r="BF1717" i="40"/>
  <c r="BG1717" i="40"/>
  <c r="BE1718" i="40"/>
  <c r="BF1718" i="40"/>
  <c r="BG1718" i="40"/>
  <c r="BE1719" i="40"/>
  <c r="BF1719" i="40"/>
  <c r="BG1719" i="40"/>
  <c r="BE1720" i="40"/>
  <c r="BF1720" i="40"/>
  <c r="BG1720" i="40"/>
  <c r="BE1721" i="40"/>
  <c r="BF1721" i="40"/>
  <c r="BG1721" i="40"/>
  <c r="BE1722" i="40"/>
  <c r="BF1722" i="40"/>
  <c r="BG1722" i="40"/>
  <c r="BE1723" i="40"/>
  <c r="BF1723" i="40"/>
  <c r="BG1723" i="40"/>
  <c r="BE1724" i="40"/>
  <c r="BF1724" i="40"/>
  <c r="BG1724" i="40"/>
  <c r="BE1725" i="40"/>
  <c r="BF1725" i="40"/>
  <c r="BG1725" i="40"/>
  <c r="BE1726" i="40"/>
  <c r="BF1726" i="40"/>
  <c r="BG1726" i="40"/>
  <c r="BE1727" i="40"/>
  <c r="BF1727" i="40"/>
  <c r="BG1727" i="40"/>
  <c r="BE1728" i="40"/>
  <c r="BF1728" i="40"/>
  <c r="BG1728" i="40"/>
  <c r="BE1729" i="40"/>
  <c r="BF1729" i="40"/>
  <c r="BG1729" i="40"/>
  <c r="BE1730" i="40"/>
  <c r="BF1730" i="40"/>
  <c r="BG1730" i="40"/>
  <c r="BE1731" i="40"/>
  <c r="BF1731" i="40"/>
  <c r="BG1731" i="40"/>
  <c r="BE1732" i="40"/>
  <c r="BF1732" i="40"/>
  <c r="BG1732" i="40"/>
  <c r="BE1733" i="40"/>
  <c r="BF1733" i="40"/>
  <c r="BG1733" i="40"/>
  <c r="BE1734" i="40"/>
  <c r="BF1734" i="40"/>
  <c r="BG1734" i="40"/>
  <c r="BE1735" i="40"/>
  <c r="BF1735" i="40"/>
  <c r="BG1735" i="40"/>
  <c r="BE1736" i="40"/>
  <c r="BF1736" i="40"/>
  <c r="BG1736" i="40"/>
  <c r="BE1737" i="40"/>
  <c r="BF1737" i="40"/>
  <c r="BG1737" i="40"/>
  <c r="BE1738" i="40"/>
  <c r="BF1738" i="40"/>
  <c r="BG1738" i="40"/>
  <c r="BE1739" i="40"/>
  <c r="BF1739" i="40"/>
  <c r="BG1739" i="40"/>
  <c r="BE1740" i="40"/>
  <c r="BF1740" i="40"/>
  <c r="BG1740" i="40"/>
  <c r="BE1741" i="40"/>
  <c r="BF1741" i="40"/>
  <c r="BG1741" i="40"/>
  <c r="BE1742" i="40"/>
  <c r="BF1742" i="40"/>
  <c r="BG1742" i="40"/>
  <c r="BE1743" i="40"/>
  <c r="BF1743" i="40"/>
  <c r="BG1743" i="40"/>
  <c r="BE1744" i="40"/>
  <c r="BF1744" i="40"/>
  <c r="BG1744" i="40"/>
  <c r="BE1745" i="40"/>
  <c r="BF1745" i="40"/>
  <c r="BG1745" i="40"/>
  <c r="BE1746" i="40"/>
  <c r="BF1746" i="40"/>
  <c r="BG1746" i="40"/>
  <c r="BE1747" i="40"/>
  <c r="BF1747" i="40"/>
  <c r="BG1747" i="40"/>
  <c r="BE1748" i="40"/>
  <c r="BF1748" i="40"/>
  <c r="BG1748" i="40"/>
  <c r="BE1749" i="40"/>
  <c r="BF1749" i="40"/>
  <c r="BG1749" i="40"/>
  <c r="BE1750" i="40"/>
  <c r="BF1750" i="40"/>
  <c r="BG1750" i="40"/>
  <c r="BE1751" i="40"/>
  <c r="BF1751" i="40"/>
  <c r="BG1751" i="40"/>
  <c r="BE1752" i="40"/>
  <c r="BF1752" i="40"/>
  <c r="BG1752" i="40"/>
  <c r="BE1753" i="40"/>
  <c r="BF1753" i="40"/>
  <c r="BG1753" i="40"/>
  <c r="BE1754" i="40"/>
  <c r="BF1754" i="40"/>
  <c r="BG1754" i="40"/>
  <c r="BE1755" i="40"/>
  <c r="BF1755" i="40"/>
  <c r="BG1755" i="40"/>
  <c r="BE1756" i="40"/>
  <c r="BF1756" i="40"/>
  <c r="BG1756" i="40"/>
  <c r="BE1757" i="40"/>
  <c r="BF1757" i="40"/>
  <c r="BG1757" i="40"/>
  <c r="BE1758" i="40"/>
  <c r="BF1758" i="40"/>
  <c r="BG1758" i="40"/>
  <c r="BE1759" i="40"/>
  <c r="BF1759" i="40"/>
  <c r="BG1759" i="40"/>
  <c r="BE1760" i="40"/>
  <c r="BF1760" i="40"/>
  <c r="BG1760" i="40"/>
  <c r="BE1761" i="40"/>
  <c r="BF1761" i="40"/>
  <c r="BG1761" i="40"/>
  <c r="BE1762" i="40"/>
  <c r="BF1762" i="40"/>
  <c r="BG1762" i="40"/>
  <c r="BE1763" i="40"/>
  <c r="BF1763" i="40"/>
  <c r="BG1763" i="40"/>
  <c r="BE1764" i="40"/>
  <c r="BF1764" i="40"/>
  <c r="BG1764" i="40"/>
  <c r="BE1765" i="40"/>
  <c r="BF1765" i="40"/>
  <c r="BG1765" i="40"/>
  <c r="BE1766" i="40"/>
  <c r="BF1766" i="40"/>
  <c r="BG1766" i="40"/>
  <c r="BE1767" i="40"/>
  <c r="BF1767" i="40"/>
  <c r="BG1767" i="40"/>
  <c r="BE1768" i="40"/>
  <c r="BF1768" i="40"/>
  <c r="BG1768" i="40"/>
  <c r="BE1769" i="40"/>
  <c r="BF1769" i="40"/>
  <c r="BG1769" i="40"/>
  <c r="BE1770" i="40"/>
  <c r="BF1770" i="40"/>
  <c r="BG1770" i="40"/>
  <c r="BE1771" i="40"/>
  <c r="BF1771" i="40"/>
  <c r="BG1771" i="40"/>
  <c r="BE1772" i="40"/>
  <c r="BF1772" i="40"/>
  <c r="BG1772" i="40"/>
  <c r="BE1773" i="40"/>
  <c r="BF1773" i="40"/>
  <c r="BG1773" i="40"/>
  <c r="BE1774" i="40"/>
  <c r="BF1774" i="40"/>
  <c r="BG1774" i="40"/>
  <c r="BE1775" i="40"/>
  <c r="BF1775" i="40"/>
  <c r="BG1775" i="40"/>
  <c r="BE1776" i="40"/>
  <c r="BF1776" i="40"/>
  <c r="BG1776" i="40"/>
  <c r="BE1777" i="40"/>
  <c r="BF1777" i="40"/>
  <c r="BG1777" i="40"/>
  <c r="BE1778" i="40"/>
  <c r="BF1778" i="40"/>
  <c r="BG1778" i="40"/>
  <c r="BE1779" i="40"/>
  <c r="BF1779" i="40"/>
  <c r="BG1779" i="40"/>
  <c r="BE1780" i="40"/>
  <c r="BF1780" i="40"/>
  <c r="BG1780" i="40"/>
  <c r="BE1781" i="40"/>
  <c r="BF1781" i="40"/>
  <c r="BG1781" i="40"/>
  <c r="BE1782" i="40"/>
  <c r="BF1782" i="40"/>
  <c r="BG1782" i="40"/>
  <c r="BE1783" i="40"/>
  <c r="BF1783" i="40"/>
  <c r="BG1783" i="40"/>
  <c r="BE1784" i="40"/>
  <c r="BF1784" i="40"/>
  <c r="BG1784" i="40"/>
  <c r="BE1785" i="40"/>
  <c r="BF1785" i="40"/>
  <c r="BG1785" i="40"/>
  <c r="BE1786" i="40"/>
  <c r="BF1786" i="40"/>
  <c r="BG1786" i="40"/>
  <c r="BE1787" i="40"/>
  <c r="BF1787" i="40"/>
  <c r="BG1787" i="40"/>
  <c r="BE1788" i="40"/>
  <c r="BF1788" i="40"/>
  <c r="BG1788" i="40"/>
  <c r="BE1789" i="40"/>
  <c r="BF1789" i="40"/>
  <c r="BG1789" i="40"/>
  <c r="BE1790" i="40"/>
  <c r="BF1790" i="40"/>
  <c r="BG1790" i="40"/>
  <c r="BE1791" i="40"/>
  <c r="BF1791" i="40"/>
  <c r="BG1791" i="40"/>
  <c r="BE1792" i="40"/>
  <c r="BF1792" i="40"/>
  <c r="BG1792" i="40"/>
  <c r="BE1793" i="40"/>
  <c r="BF1793" i="40"/>
  <c r="BG1793" i="40"/>
  <c r="BE1794" i="40"/>
  <c r="BF1794" i="40"/>
  <c r="BG1794" i="40"/>
  <c r="BE1795" i="40"/>
  <c r="BF1795" i="40"/>
  <c r="BG1795" i="40"/>
  <c r="BE1796" i="40"/>
  <c r="BF1796" i="40"/>
  <c r="BG1796" i="40"/>
  <c r="BE1797" i="40"/>
  <c r="BF1797" i="40"/>
  <c r="BG1797" i="40"/>
  <c r="BE1798" i="40"/>
  <c r="BF1798" i="40"/>
  <c r="BG1798" i="40"/>
  <c r="BE1799" i="40"/>
  <c r="BF1799" i="40"/>
  <c r="BG1799" i="40"/>
  <c r="BE1800" i="40"/>
  <c r="BF1800" i="40"/>
  <c r="BG1800" i="40"/>
  <c r="BE1801" i="40"/>
  <c r="BF1801" i="40"/>
  <c r="BG1801" i="40"/>
  <c r="BE1802" i="40"/>
  <c r="BF1802" i="40"/>
  <c r="BG1802" i="40"/>
  <c r="BE1803" i="40"/>
  <c r="BF1803" i="40"/>
  <c r="BG1803" i="40"/>
  <c r="BE1804" i="40"/>
  <c r="BF1804" i="40"/>
  <c r="BG1804" i="40"/>
  <c r="BE1805" i="40"/>
  <c r="BF1805" i="40"/>
  <c r="BG1805" i="40"/>
  <c r="BE1806" i="40"/>
  <c r="BF1806" i="40"/>
  <c r="BG1806" i="40"/>
  <c r="BE1807" i="40"/>
  <c r="BF1807" i="40"/>
  <c r="BG1807" i="40"/>
  <c r="BE1808" i="40"/>
  <c r="BF1808" i="40"/>
  <c r="BG1808" i="40"/>
  <c r="BE1809" i="40"/>
  <c r="BF1809" i="40"/>
  <c r="BG1809" i="40"/>
  <c r="BE1810" i="40"/>
  <c r="BF1810" i="40"/>
  <c r="BG1810" i="40"/>
  <c r="BE1811" i="40"/>
  <c r="BF1811" i="40"/>
  <c r="BG1811" i="40"/>
  <c r="BE1812" i="40"/>
  <c r="BF1812" i="40"/>
  <c r="BG1812" i="40"/>
  <c r="BE1813" i="40"/>
  <c r="BF1813" i="40"/>
  <c r="BG1813" i="40"/>
  <c r="BE1814" i="40"/>
  <c r="BF1814" i="40"/>
  <c r="BG1814" i="40"/>
  <c r="BE1815" i="40"/>
  <c r="BF1815" i="40"/>
  <c r="BG1815" i="40"/>
  <c r="BE1816" i="40"/>
  <c r="BF1816" i="40"/>
  <c r="BG1816" i="40"/>
  <c r="BE1817" i="40"/>
  <c r="BF1817" i="40"/>
  <c r="BG1817" i="40"/>
  <c r="BE1818" i="40"/>
  <c r="BF1818" i="40"/>
  <c r="BG1818" i="40"/>
  <c r="BE1819" i="40"/>
  <c r="BF1819" i="40"/>
  <c r="BG1819" i="40"/>
  <c r="BE1820" i="40"/>
  <c r="BF1820" i="40"/>
  <c r="BG1820" i="40"/>
  <c r="BE1821" i="40"/>
  <c r="BF1821" i="40"/>
  <c r="BG1821" i="40"/>
  <c r="BE1822" i="40"/>
  <c r="BF1822" i="40"/>
  <c r="BG1822" i="40"/>
  <c r="BE1823" i="40"/>
  <c r="BF1823" i="40"/>
  <c r="BG1823" i="40"/>
  <c r="BE1824" i="40"/>
  <c r="BF1824" i="40"/>
  <c r="BG1824" i="40"/>
  <c r="BE1825" i="40"/>
  <c r="BF1825" i="40"/>
  <c r="BG1825" i="40"/>
  <c r="BE1826" i="40"/>
  <c r="BF1826" i="40"/>
  <c r="BG1826" i="40"/>
  <c r="BE1827" i="40"/>
  <c r="BF1827" i="40"/>
  <c r="BG1827" i="40"/>
  <c r="BE1828" i="40"/>
  <c r="BF1828" i="40"/>
  <c r="BG1828" i="40"/>
  <c r="BE1829" i="40"/>
  <c r="BF1829" i="40"/>
  <c r="BG1829" i="40"/>
  <c r="BE1830" i="40"/>
  <c r="BF1830" i="40"/>
  <c r="BG1830" i="40"/>
  <c r="BE1831" i="40"/>
  <c r="BF1831" i="40"/>
  <c r="BG1831" i="40"/>
  <c r="BE1832" i="40"/>
  <c r="BF1832" i="40"/>
  <c r="BG1832" i="40"/>
  <c r="BE1833" i="40"/>
  <c r="BF1833" i="40"/>
  <c r="BG1833" i="40"/>
  <c r="BE1834" i="40"/>
  <c r="BF1834" i="40"/>
  <c r="BG1834" i="40"/>
  <c r="BE1835" i="40"/>
  <c r="BF1835" i="40"/>
  <c r="BG1835" i="40"/>
  <c r="BE1836" i="40"/>
  <c r="BF1836" i="40"/>
  <c r="BG1836" i="40"/>
  <c r="BE1837" i="40"/>
  <c r="BF1837" i="40"/>
  <c r="BG1837" i="40"/>
  <c r="BE1838" i="40"/>
  <c r="BF1838" i="40"/>
  <c r="BG1838" i="40"/>
  <c r="BE1839" i="40"/>
  <c r="BF1839" i="40"/>
  <c r="BG1839" i="40"/>
  <c r="BE1840" i="40"/>
  <c r="BF1840" i="40"/>
  <c r="BG1840" i="40"/>
  <c r="BE1841" i="40"/>
  <c r="BF1841" i="40"/>
  <c r="BG1841" i="40"/>
  <c r="BE1842" i="40"/>
  <c r="BF1842" i="40"/>
  <c r="BG1842" i="40"/>
  <c r="BE1843" i="40"/>
  <c r="BF1843" i="40"/>
  <c r="BG1843" i="40"/>
  <c r="BE1844" i="40"/>
  <c r="BF1844" i="40"/>
  <c r="BG1844" i="40"/>
  <c r="BE1845" i="40"/>
  <c r="BF1845" i="40"/>
  <c r="BG1845" i="40"/>
  <c r="BE1846" i="40"/>
  <c r="BF1846" i="40"/>
  <c r="BG1846" i="40"/>
  <c r="BE1847" i="40"/>
  <c r="BF1847" i="40"/>
  <c r="BG1847" i="40"/>
  <c r="BE1848" i="40"/>
  <c r="BF1848" i="40"/>
  <c r="BG1848" i="40"/>
  <c r="BE1849" i="40"/>
  <c r="BF1849" i="40"/>
  <c r="BG1849" i="40"/>
  <c r="BE1850" i="40"/>
  <c r="BF1850" i="40"/>
  <c r="BG1850" i="40"/>
  <c r="BE1851" i="40"/>
  <c r="BF1851" i="40"/>
  <c r="BG1851" i="40"/>
  <c r="BE1852" i="40"/>
  <c r="BF1852" i="40"/>
  <c r="BG1852" i="40"/>
  <c r="BE1853" i="40"/>
  <c r="BF1853" i="40"/>
  <c r="BG1853" i="40"/>
  <c r="BE1854" i="40"/>
  <c r="BF1854" i="40"/>
  <c r="BG1854" i="40"/>
  <c r="BE1855" i="40"/>
  <c r="BF1855" i="40"/>
  <c r="BG1855" i="40"/>
  <c r="BE1856" i="40"/>
  <c r="BF1856" i="40"/>
  <c r="BG1856" i="40"/>
  <c r="BE1857" i="40"/>
  <c r="BF1857" i="40"/>
  <c r="BG1857" i="40"/>
  <c r="BE1858" i="40"/>
  <c r="BF1858" i="40"/>
  <c r="BG1858" i="40"/>
  <c r="BE1859" i="40"/>
  <c r="BF1859" i="40"/>
  <c r="BG1859" i="40"/>
  <c r="BE1860" i="40"/>
  <c r="BF1860" i="40"/>
  <c r="BG1860" i="40"/>
  <c r="BE1861" i="40"/>
  <c r="BF1861" i="40"/>
  <c r="BG1861" i="40"/>
  <c r="BE1862" i="40"/>
  <c r="BF1862" i="40"/>
  <c r="BG1862" i="40"/>
  <c r="BE1863" i="40"/>
  <c r="BF1863" i="40"/>
  <c r="BG1863" i="40"/>
  <c r="BE1864" i="40"/>
  <c r="BF1864" i="40"/>
  <c r="BG1864" i="40"/>
  <c r="BE1865" i="40"/>
  <c r="BF1865" i="40"/>
  <c r="BG1865" i="40"/>
  <c r="BE1866" i="40"/>
  <c r="BF1866" i="40"/>
  <c r="BG1866" i="40"/>
  <c r="BE1867" i="40"/>
  <c r="BF1867" i="40"/>
  <c r="BG1867" i="40"/>
  <c r="BE1868" i="40"/>
  <c r="BF1868" i="40"/>
  <c r="BG1868" i="40"/>
  <c r="BE1869" i="40"/>
  <c r="BF1869" i="40"/>
  <c r="BG1869" i="40"/>
  <c r="BE1870" i="40"/>
  <c r="BF1870" i="40"/>
  <c r="BG1870" i="40"/>
  <c r="BE1871" i="40"/>
  <c r="BF1871" i="40"/>
  <c r="BG1871" i="40"/>
  <c r="BE1872" i="40"/>
  <c r="BF1872" i="40"/>
  <c r="BG1872" i="40"/>
  <c r="BE1873" i="40"/>
  <c r="BF1873" i="40"/>
  <c r="BG1873" i="40"/>
  <c r="BE1874" i="40"/>
  <c r="BF1874" i="40"/>
  <c r="BG1874" i="40"/>
  <c r="BE1875" i="40"/>
  <c r="BF1875" i="40"/>
  <c r="BG1875" i="40"/>
  <c r="BE1876" i="40"/>
  <c r="BF1876" i="40"/>
  <c r="BG1876" i="40"/>
  <c r="BE1877" i="40"/>
  <c r="BF1877" i="40"/>
  <c r="BG1877" i="40"/>
  <c r="BE1878" i="40"/>
  <c r="BF1878" i="40"/>
  <c r="BG1878" i="40"/>
  <c r="BE1879" i="40"/>
  <c r="BF1879" i="40"/>
  <c r="BG1879" i="40"/>
  <c r="BE1880" i="40"/>
  <c r="BF1880" i="40"/>
  <c r="BG1880" i="40"/>
  <c r="BE1881" i="40"/>
  <c r="BF1881" i="40"/>
  <c r="BG1881" i="40"/>
  <c r="BE1882" i="40"/>
  <c r="BF1882" i="40"/>
  <c r="BG1882" i="40"/>
  <c r="BE1883" i="40"/>
  <c r="BF1883" i="40"/>
  <c r="BG1883" i="40"/>
  <c r="BE1884" i="40"/>
  <c r="BF1884" i="40"/>
  <c r="BG1884" i="40"/>
  <c r="BE1885" i="40"/>
  <c r="BF1885" i="40"/>
  <c r="BG1885" i="40"/>
  <c r="BE1886" i="40"/>
  <c r="BF1886" i="40"/>
  <c r="BG1886" i="40"/>
  <c r="BE1887" i="40"/>
  <c r="BF1887" i="40"/>
  <c r="BG1887" i="40"/>
  <c r="BE1888" i="40"/>
  <c r="BF1888" i="40"/>
  <c r="BG1888" i="40"/>
  <c r="BE1889" i="40"/>
  <c r="BF1889" i="40"/>
  <c r="BG1889" i="40"/>
  <c r="BE1890" i="40"/>
  <c r="BF1890" i="40"/>
  <c r="BG1890" i="40"/>
  <c r="BE1891" i="40"/>
  <c r="BF1891" i="40"/>
  <c r="BG1891" i="40"/>
  <c r="BE1892" i="40"/>
  <c r="BF1892" i="40"/>
  <c r="BG1892" i="40"/>
  <c r="BE1893" i="40"/>
  <c r="BF1893" i="40"/>
  <c r="BG1893" i="40"/>
  <c r="BE1894" i="40"/>
  <c r="BF1894" i="40"/>
  <c r="BG1894" i="40"/>
  <c r="BE1895" i="40"/>
  <c r="BF1895" i="40"/>
  <c r="BG1895" i="40"/>
  <c r="BE1896" i="40"/>
  <c r="BF1896" i="40"/>
  <c r="BG1896" i="40"/>
  <c r="BE1897" i="40"/>
  <c r="BF1897" i="40"/>
  <c r="BG1897" i="40"/>
  <c r="BE1898" i="40"/>
  <c r="BF1898" i="40"/>
  <c r="BG1898" i="40"/>
  <c r="BE1899" i="40"/>
  <c r="BF1899" i="40"/>
  <c r="BG1899" i="40"/>
  <c r="BE1900" i="40"/>
  <c r="BF1900" i="40"/>
  <c r="BG1900" i="40"/>
  <c r="BE1901" i="40"/>
  <c r="BF1901" i="40"/>
  <c r="BG1901" i="40"/>
  <c r="BE1902" i="40"/>
  <c r="BF1902" i="40"/>
  <c r="BG1902" i="40"/>
  <c r="BE1903" i="40"/>
  <c r="BF1903" i="40"/>
  <c r="BG1903" i="40"/>
  <c r="BE1904" i="40"/>
  <c r="BF1904" i="40"/>
  <c r="BG1904" i="40"/>
  <c r="BE1905" i="40"/>
  <c r="BF1905" i="40"/>
  <c r="BG1905" i="40"/>
  <c r="BE1906" i="40"/>
  <c r="BF1906" i="40"/>
  <c r="BG1906" i="40"/>
  <c r="BE1907" i="40"/>
  <c r="BF1907" i="40"/>
  <c r="BG1907" i="40"/>
  <c r="BE1908" i="40"/>
  <c r="BF1908" i="40"/>
  <c r="BG1908" i="40"/>
  <c r="BE1909" i="40"/>
  <c r="BF1909" i="40"/>
  <c r="BG1909" i="40"/>
  <c r="BE1910" i="40"/>
  <c r="BF1910" i="40"/>
  <c r="BG1910" i="40"/>
  <c r="BE1911" i="40"/>
  <c r="BF1911" i="40"/>
  <c r="BG1911" i="40"/>
  <c r="BE1912" i="40"/>
  <c r="BF1912" i="40"/>
  <c r="BG1912" i="40"/>
  <c r="BE1913" i="40"/>
  <c r="BF1913" i="40"/>
  <c r="BG1913" i="40"/>
  <c r="BE1914" i="40"/>
  <c r="BF1914" i="40"/>
  <c r="BG1914" i="40"/>
  <c r="BE1915" i="40"/>
  <c r="BF1915" i="40"/>
  <c r="BG1915" i="40"/>
  <c r="BE1916" i="40"/>
  <c r="BF1916" i="40"/>
  <c r="BG1916" i="40"/>
  <c r="BE1917" i="40"/>
  <c r="BF1917" i="40"/>
  <c r="BG1917" i="40"/>
  <c r="BE1918" i="40"/>
  <c r="BF1918" i="40"/>
  <c r="BG1918" i="40"/>
  <c r="BE1919" i="40"/>
  <c r="BF1919" i="40"/>
  <c r="BG1919" i="40"/>
  <c r="BE1920" i="40"/>
  <c r="BF1920" i="40"/>
  <c r="BG1920" i="40"/>
  <c r="BE1921" i="40"/>
  <c r="BF1921" i="40"/>
  <c r="BG1921" i="40"/>
  <c r="BE1922" i="40"/>
  <c r="BF1922" i="40"/>
  <c r="BG1922" i="40"/>
  <c r="BE1923" i="40"/>
  <c r="BF1923" i="40"/>
  <c r="BG1923" i="40"/>
  <c r="BE1924" i="40"/>
  <c r="BF1924" i="40"/>
  <c r="BG1924" i="40"/>
  <c r="BE1925" i="40"/>
  <c r="BF1925" i="40"/>
  <c r="BG1925" i="40"/>
  <c r="BE1926" i="40"/>
  <c r="BF1926" i="40"/>
  <c r="BG1926" i="40"/>
  <c r="BE1927" i="40"/>
  <c r="BF1927" i="40"/>
  <c r="BG1927" i="40"/>
  <c r="BE1928" i="40"/>
  <c r="BF1928" i="40"/>
  <c r="BG1928" i="40"/>
  <c r="BE1929" i="40"/>
  <c r="BF1929" i="40"/>
  <c r="BG1929" i="40"/>
  <c r="BE1930" i="40"/>
  <c r="BF1930" i="40"/>
  <c r="BG1930" i="40"/>
  <c r="BE1931" i="40"/>
  <c r="BF1931" i="40"/>
  <c r="BG1931" i="40"/>
  <c r="BE1932" i="40"/>
  <c r="BF1932" i="40"/>
  <c r="BG1932" i="40"/>
  <c r="BE1933" i="40"/>
  <c r="BF1933" i="40"/>
  <c r="BG1933" i="40"/>
  <c r="BE1934" i="40"/>
  <c r="BF1934" i="40"/>
  <c r="BG1934" i="40"/>
  <c r="BE1935" i="40"/>
  <c r="BF1935" i="40"/>
  <c r="BG1935" i="40"/>
  <c r="BE1936" i="40"/>
  <c r="BF1936" i="40"/>
  <c r="BG1936" i="40"/>
  <c r="BE1937" i="40"/>
  <c r="BF1937" i="40"/>
  <c r="BG1937" i="40"/>
  <c r="BE1938" i="40"/>
  <c r="BF1938" i="40"/>
  <c r="BG1938" i="40"/>
  <c r="BE1939" i="40"/>
  <c r="BF1939" i="40"/>
  <c r="BG1939" i="40"/>
  <c r="BE1940" i="40"/>
  <c r="BF1940" i="40"/>
  <c r="BG1940" i="40"/>
  <c r="BE1941" i="40"/>
  <c r="BF1941" i="40"/>
  <c r="BG1941" i="40"/>
  <c r="BE1942" i="40"/>
  <c r="BF1942" i="40"/>
  <c r="BG1942" i="40"/>
  <c r="BE1943" i="40"/>
  <c r="BF1943" i="40"/>
  <c r="BG1943" i="40"/>
  <c r="BE1944" i="40"/>
  <c r="BF1944" i="40"/>
  <c r="BG1944" i="40"/>
  <c r="BE1945" i="40"/>
  <c r="BF1945" i="40"/>
  <c r="BG1945" i="40"/>
  <c r="BE1946" i="40"/>
  <c r="BF1946" i="40"/>
  <c r="BG1946" i="40"/>
  <c r="BE1947" i="40"/>
  <c r="BF1947" i="40"/>
  <c r="BG1947" i="40"/>
  <c r="BE1948" i="40"/>
  <c r="BF1948" i="40"/>
  <c r="BG1948" i="40"/>
  <c r="BE1949" i="40"/>
  <c r="BF1949" i="40"/>
  <c r="BG1949" i="40"/>
  <c r="BE1950" i="40"/>
  <c r="BF1950" i="40"/>
  <c r="BG1950" i="40"/>
  <c r="BE1951" i="40"/>
  <c r="BF1951" i="40"/>
  <c r="BG1951" i="40"/>
  <c r="BE1952" i="40"/>
  <c r="BF1952" i="40"/>
  <c r="BG1952" i="40"/>
  <c r="BE1953" i="40"/>
  <c r="BF1953" i="40"/>
  <c r="BG1953" i="40"/>
  <c r="BE1954" i="40"/>
  <c r="BF1954" i="40"/>
  <c r="BG1954" i="40"/>
  <c r="BE1955" i="40"/>
  <c r="BF1955" i="40"/>
  <c r="BG1955" i="40"/>
  <c r="BE1956" i="40"/>
  <c r="BF1956" i="40"/>
  <c r="BG1956" i="40"/>
  <c r="BE1957" i="40"/>
  <c r="BF1957" i="40"/>
  <c r="BG1957" i="40"/>
  <c r="BE1958" i="40"/>
  <c r="BF1958" i="40"/>
  <c r="BG1958" i="40"/>
  <c r="BE1959" i="40"/>
  <c r="BF1959" i="40"/>
  <c r="BG1959" i="40"/>
  <c r="BE1960" i="40"/>
  <c r="BF1960" i="40"/>
  <c r="BG1960" i="40"/>
  <c r="BE1961" i="40"/>
  <c r="BF1961" i="40"/>
  <c r="BG1961" i="40"/>
  <c r="BE1962" i="40"/>
  <c r="BF1962" i="40"/>
  <c r="BG1962" i="40"/>
  <c r="BE1963" i="40"/>
  <c r="BF1963" i="40"/>
  <c r="BG1963" i="40"/>
  <c r="BE1964" i="40"/>
  <c r="BF1964" i="40"/>
  <c r="BG1964" i="40"/>
  <c r="BE1965" i="40"/>
  <c r="BF1965" i="40"/>
  <c r="BG1965" i="40"/>
  <c r="BE1966" i="40"/>
  <c r="BF1966" i="40"/>
  <c r="BG1966" i="40"/>
  <c r="BE1967" i="40"/>
  <c r="BF1967" i="40"/>
  <c r="BG1967" i="40"/>
  <c r="BE1968" i="40"/>
  <c r="BF1968" i="40"/>
  <c r="BG1968" i="40"/>
  <c r="BE1969" i="40"/>
  <c r="BF1969" i="40"/>
  <c r="BG1969" i="40"/>
  <c r="BE1970" i="40"/>
  <c r="BF1970" i="40"/>
  <c r="BG1970" i="40"/>
  <c r="BE1971" i="40"/>
  <c r="BF1971" i="40"/>
  <c r="BG1971" i="40"/>
  <c r="BE1972" i="40"/>
  <c r="BF1972" i="40"/>
  <c r="BG1972" i="40"/>
  <c r="BE1973" i="40"/>
  <c r="BF1973" i="40"/>
  <c r="BG1973" i="40"/>
  <c r="BE1974" i="40"/>
  <c r="BF1974" i="40"/>
  <c r="BG1974" i="40"/>
  <c r="BE1975" i="40"/>
  <c r="BF1975" i="40"/>
  <c r="BG1975" i="40"/>
  <c r="BE1976" i="40"/>
  <c r="BF1976" i="40"/>
  <c r="BG1976" i="40"/>
  <c r="BE1977" i="40"/>
  <c r="BF1977" i="40"/>
  <c r="BG1977" i="40"/>
  <c r="BE1978" i="40"/>
  <c r="BF1978" i="40"/>
  <c r="BG1978" i="40"/>
  <c r="BE1979" i="40"/>
  <c r="BF1979" i="40"/>
  <c r="BG1979" i="40"/>
  <c r="BE1980" i="40"/>
  <c r="BF1980" i="40"/>
  <c r="BG1980" i="40"/>
  <c r="BE1981" i="40"/>
  <c r="BF1981" i="40"/>
  <c r="BG1981" i="40"/>
  <c r="BE1982" i="40"/>
  <c r="BF1982" i="40"/>
  <c r="BG1982" i="40"/>
  <c r="BE1983" i="40"/>
  <c r="BF1983" i="40"/>
  <c r="BG1983" i="40"/>
  <c r="BE1984" i="40"/>
  <c r="BF1984" i="40"/>
  <c r="BG1984" i="40"/>
  <c r="BE1985" i="40"/>
  <c r="BF1985" i="40"/>
  <c r="BG1985" i="40"/>
  <c r="BE1986" i="40"/>
  <c r="BF1986" i="40"/>
  <c r="BG1986" i="40"/>
  <c r="BE1987" i="40"/>
  <c r="BF1987" i="40"/>
  <c r="BG1987" i="40"/>
  <c r="BE1988" i="40"/>
  <c r="BF1988" i="40"/>
  <c r="BG1988" i="40"/>
  <c r="BE1989" i="40"/>
  <c r="BF1989" i="40"/>
  <c r="BG1989" i="40"/>
  <c r="BE1990" i="40"/>
  <c r="BF1990" i="40"/>
  <c r="BG1990" i="40"/>
  <c r="BE1991" i="40"/>
  <c r="BF1991" i="40"/>
  <c r="BG1991" i="40"/>
  <c r="BE1992" i="40"/>
  <c r="BF1992" i="40"/>
  <c r="BG1992" i="40"/>
  <c r="BE1993" i="40"/>
  <c r="BF1993" i="40"/>
  <c r="BG1993" i="40"/>
  <c r="BE1994" i="40"/>
  <c r="BF1994" i="40"/>
  <c r="BG1994" i="40"/>
  <c r="BE1995" i="40"/>
  <c r="BF1995" i="40"/>
  <c r="BG1995" i="40"/>
  <c r="BE1996" i="40"/>
  <c r="BF1996" i="40"/>
  <c r="BG1996" i="40"/>
  <c r="BE1997" i="40"/>
  <c r="BF1997" i="40"/>
  <c r="BG1997" i="40"/>
  <c r="BE1998" i="40"/>
  <c r="BF1998" i="40"/>
  <c r="BG1998" i="40"/>
  <c r="BE1999" i="40"/>
  <c r="BF1999" i="40"/>
  <c r="BG1999" i="40"/>
  <c r="BE2000" i="40"/>
  <c r="BF2000" i="40"/>
  <c r="BG2000" i="40"/>
  <c r="BE2001" i="40"/>
  <c r="BF2001" i="40"/>
  <c r="BG2001" i="40"/>
  <c r="BE2002" i="40"/>
  <c r="BF2002" i="40"/>
  <c r="BG2002" i="40"/>
  <c r="BE2003" i="40"/>
  <c r="BF2003" i="40"/>
  <c r="BG2003" i="40"/>
  <c r="BE2004" i="40"/>
  <c r="BF2004" i="40"/>
  <c r="BG2004" i="40"/>
  <c r="BE2005" i="40"/>
  <c r="BF2005" i="40"/>
  <c r="BG2005" i="40"/>
  <c r="BE2006" i="40"/>
  <c r="BF2006" i="40"/>
  <c r="BG2006" i="40"/>
  <c r="BE2007" i="40"/>
  <c r="BF2007" i="40"/>
  <c r="BG2007" i="40"/>
  <c r="BE2008" i="40"/>
  <c r="BF2008" i="40"/>
  <c r="BG2008" i="40"/>
  <c r="BE2009" i="40"/>
  <c r="BF2009" i="40"/>
  <c r="BG2009" i="40"/>
  <c r="BE2010" i="40"/>
  <c r="BF2010" i="40"/>
  <c r="BG2010" i="40"/>
  <c r="BE2011" i="40"/>
  <c r="BF2011" i="40"/>
  <c r="BG2011" i="40"/>
  <c r="BE2012" i="40"/>
  <c r="BF2012" i="40"/>
  <c r="BG2012" i="40"/>
  <c r="BE2013" i="40"/>
  <c r="BF2013" i="40"/>
  <c r="BG2013" i="40"/>
  <c r="BE2014" i="40"/>
  <c r="BF2014" i="40"/>
  <c r="BG2014" i="40"/>
  <c r="BE2015" i="40"/>
  <c r="BF2015" i="40"/>
  <c r="BG2015" i="40"/>
  <c r="BE2016" i="40"/>
  <c r="BF2016" i="40"/>
  <c r="BG2016" i="40"/>
  <c r="BE2017" i="40"/>
  <c r="BF2017" i="40"/>
  <c r="BG2017" i="40"/>
  <c r="BE2018" i="40"/>
  <c r="BF2018" i="40"/>
  <c r="BG2018" i="40"/>
  <c r="BE2019" i="40"/>
  <c r="BF2019" i="40"/>
  <c r="BG2019" i="40"/>
  <c r="BE2020" i="40"/>
  <c r="BF2020" i="40"/>
  <c r="BG2020" i="40"/>
  <c r="BE2021" i="40"/>
  <c r="BF2021" i="40"/>
  <c r="BG2021" i="40"/>
  <c r="BE2022" i="40"/>
  <c r="BF2022" i="40"/>
  <c r="BG2022" i="40"/>
  <c r="BE2023" i="40"/>
  <c r="BF2023" i="40"/>
  <c r="BG2023" i="40"/>
  <c r="BE2024" i="40"/>
  <c r="BF2024" i="40"/>
  <c r="BG2024" i="40"/>
  <c r="BE2025" i="40"/>
  <c r="BF2025" i="40"/>
  <c r="BG2025" i="40"/>
  <c r="BE2026" i="40"/>
  <c r="BF2026" i="40"/>
  <c r="BG2026" i="40"/>
  <c r="BE2027" i="40"/>
  <c r="BF2027" i="40"/>
  <c r="BG2027" i="40"/>
  <c r="BE2028" i="40"/>
  <c r="BF2028" i="40"/>
  <c r="BG2028" i="40"/>
  <c r="BE2029" i="40"/>
  <c r="BF2029" i="40"/>
  <c r="BG2029" i="40"/>
  <c r="BE2030" i="40"/>
  <c r="BF2030" i="40"/>
  <c r="BG2030" i="40"/>
  <c r="BE2031" i="40"/>
  <c r="BF2031" i="40"/>
  <c r="BG2031" i="40"/>
  <c r="BE2032" i="40"/>
  <c r="BF2032" i="40"/>
  <c r="BG2032" i="40"/>
  <c r="BE2033" i="40"/>
  <c r="BF2033" i="40"/>
  <c r="BG2033" i="40"/>
  <c r="BE2034" i="40"/>
  <c r="BF2034" i="40"/>
  <c r="BG2034" i="40"/>
  <c r="BE2035" i="40"/>
  <c r="BF2035" i="40"/>
  <c r="BG2035" i="40"/>
  <c r="BE2036" i="40"/>
  <c r="BF2036" i="40"/>
  <c r="BG2036" i="40"/>
  <c r="BE2037" i="40"/>
  <c r="BF2037" i="40"/>
  <c r="BG2037" i="40"/>
  <c r="BE2038" i="40"/>
  <c r="BF2038" i="40"/>
  <c r="BG2038" i="40"/>
  <c r="BE2039" i="40"/>
  <c r="BF2039" i="40"/>
  <c r="BG2039" i="40"/>
  <c r="BE2040" i="40"/>
  <c r="BF2040" i="40"/>
  <c r="BG2040" i="40"/>
  <c r="BE2041" i="40"/>
  <c r="BF2041" i="40"/>
  <c r="BG2041" i="40"/>
  <c r="BE2042" i="40"/>
  <c r="BF2042" i="40"/>
  <c r="BG2042" i="40"/>
  <c r="BE2043" i="40"/>
  <c r="BF2043" i="40"/>
  <c r="BG2043" i="40"/>
  <c r="BE2044" i="40"/>
  <c r="BF2044" i="40"/>
  <c r="BG2044" i="40"/>
  <c r="BE2045" i="40"/>
  <c r="BF2045" i="40"/>
  <c r="BG2045" i="40"/>
  <c r="BE2046" i="40"/>
  <c r="BF2046" i="40"/>
  <c r="BG2046" i="40"/>
  <c r="BE2047" i="40"/>
  <c r="BF2047" i="40"/>
  <c r="BG2047" i="40"/>
  <c r="BE2048" i="40"/>
  <c r="BF2048" i="40"/>
  <c r="BG2048" i="40"/>
  <c r="BE2049" i="40"/>
  <c r="BF2049" i="40"/>
  <c r="BG2049" i="40"/>
  <c r="BE2050" i="40"/>
  <c r="BF2050" i="40"/>
  <c r="BG2050" i="40"/>
  <c r="BE2051" i="40"/>
  <c r="BF2051" i="40"/>
  <c r="BG2051" i="40"/>
  <c r="BE2052" i="40"/>
  <c r="BF2052" i="40"/>
  <c r="BG2052" i="40"/>
  <c r="BE2053" i="40"/>
  <c r="BF2053" i="40"/>
  <c r="BG2053" i="40"/>
  <c r="BE2054" i="40"/>
  <c r="BF2054" i="40"/>
  <c r="BG2054" i="40"/>
  <c r="BE2055" i="40"/>
  <c r="BF2055" i="40"/>
  <c r="BG2055" i="40"/>
  <c r="BE2056" i="40"/>
  <c r="BF2056" i="40"/>
  <c r="BG2056" i="40"/>
  <c r="BE2057" i="40"/>
  <c r="BF2057" i="40"/>
  <c r="BG2057" i="40"/>
  <c r="BE2058" i="40"/>
  <c r="BF2058" i="40"/>
  <c r="BG2058" i="40"/>
  <c r="BE2059" i="40"/>
  <c r="BF2059" i="40"/>
  <c r="BG2059" i="40"/>
  <c r="BE2060" i="40"/>
  <c r="BF2060" i="40"/>
  <c r="BG2060" i="40"/>
  <c r="BE2061" i="40"/>
  <c r="BF2061" i="40"/>
  <c r="BG2061" i="40"/>
  <c r="BE2062" i="40"/>
  <c r="BF2062" i="40"/>
  <c r="BG2062" i="40"/>
  <c r="BE2063" i="40"/>
  <c r="BF2063" i="40"/>
  <c r="BG2063" i="40"/>
  <c r="BE2064" i="40"/>
  <c r="BF2064" i="40"/>
  <c r="BG2064" i="40"/>
  <c r="BE2065" i="40"/>
  <c r="BF2065" i="40"/>
  <c r="BG2065" i="40"/>
  <c r="BE2066" i="40"/>
  <c r="BF2066" i="40"/>
  <c r="BG2066" i="40"/>
  <c r="BE2067" i="40"/>
  <c r="BF2067" i="40"/>
  <c r="BG2067" i="40"/>
  <c r="BE2068" i="40"/>
  <c r="BF2068" i="40"/>
  <c r="BG2068" i="40"/>
  <c r="BE2069" i="40"/>
  <c r="BF2069" i="40"/>
  <c r="BG2069" i="40"/>
  <c r="BE2070" i="40"/>
  <c r="BF2070" i="40"/>
  <c r="BG2070" i="40"/>
  <c r="BE2071" i="40"/>
  <c r="BF2071" i="40"/>
  <c r="BG2071" i="40"/>
  <c r="BE2072" i="40"/>
  <c r="BF2072" i="40"/>
  <c r="BG2072" i="40"/>
  <c r="BE2073" i="40"/>
  <c r="BF2073" i="40"/>
  <c r="BG2073" i="40"/>
  <c r="BE2074" i="40"/>
  <c r="BF2074" i="40"/>
  <c r="BG2074" i="40"/>
  <c r="BE2075" i="40"/>
  <c r="BF2075" i="40"/>
  <c r="BG2075" i="40"/>
  <c r="BE2076" i="40"/>
  <c r="BF2076" i="40"/>
  <c r="BG2076" i="40"/>
  <c r="BE2077" i="40"/>
  <c r="BF2077" i="40"/>
  <c r="BG2077" i="40"/>
  <c r="BE2078" i="40"/>
  <c r="BF2078" i="40"/>
  <c r="BG2078" i="40"/>
  <c r="BE2079" i="40"/>
  <c r="BF2079" i="40"/>
  <c r="BG2079" i="40"/>
  <c r="BE2080" i="40"/>
  <c r="BF2080" i="40"/>
  <c r="BG2080" i="40"/>
  <c r="BE2081" i="40"/>
  <c r="BF2081" i="40"/>
  <c r="BG2081" i="40"/>
  <c r="BE2082" i="40"/>
  <c r="BF2082" i="40"/>
  <c r="BG2082" i="40"/>
  <c r="BE2083" i="40"/>
  <c r="BF2083" i="40"/>
  <c r="BG2083" i="40"/>
  <c r="BE2084" i="40"/>
  <c r="BF2084" i="40"/>
  <c r="BG2084" i="40"/>
  <c r="BE2085" i="40"/>
  <c r="BF2085" i="40"/>
  <c r="BG2085" i="40"/>
  <c r="BE2086" i="40"/>
  <c r="BF2086" i="40"/>
  <c r="BG2086" i="40"/>
  <c r="BE2087" i="40"/>
  <c r="BF2087" i="40"/>
  <c r="BG2087" i="40"/>
  <c r="BE2088" i="40"/>
  <c r="BF2088" i="40"/>
  <c r="BG2088" i="40"/>
  <c r="BE2089" i="40"/>
  <c r="BF2089" i="40"/>
  <c r="BG2089" i="40"/>
  <c r="BE2090" i="40"/>
  <c r="BF2090" i="40"/>
  <c r="BG2090" i="40"/>
  <c r="BE2091" i="40"/>
  <c r="BF2091" i="40"/>
  <c r="BG2091" i="40"/>
  <c r="BE2092" i="40"/>
  <c r="BF2092" i="40"/>
  <c r="BG2092" i="40"/>
  <c r="BE2093" i="40"/>
  <c r="BF2093" i="40"/>
  <c r="BG2093" i="40"/>
  <c r="BE2094" i="40"/>
  <c r="BF2094" i="40"/>
  <c r="BG2094" i="40"/>
  <c r="BE2095" i="40"/>
  <c r="BF2095" i="40"/>
  <c r="BG2095" i="40"/>
  <c r="BE2096" i="40"/>
  <c r="BF2096" i="40"/>
  <c r="BG2096" i="40"/>
  <c r="BE2097" i="40"/>
  <c r="BF2097" i="40"/>
  <c r="BG2097" i="40"/>
  <c r="BE2098" i="40"/>
  <c r="BF2098" i="40"/>
  <c r="BG2098" i="40"/>
  <c r="BE2099" i="40"/>
  <c r="BF2099" i="40"/>
  <c r="BG2099" i="40"/>
  <c r="BE2100" i="40"/>
  <c r="BF2100" i="40"/>
  <c r="BG2100" i="40"/>
  <c r="BE2101" i="40"/>
  <c r="BF2101" i="40"/>
  <c r="BG2101" i="40"/>
  <c r="BE2102" i="40"/>
  <c r="BF2102" i="40"/>
  <c r="BG2102" i="40"/>
  <c r="BE2103" i="40"/>
  <c r="BF2103" i="40"/>
  <c r="BG2103" i="40"/>
  <c r="BE2104" i="40"/>
  <c r="BF2104" i="40"/>
  <c r="BG2104" i="40"/>
  <c r="BE2105" i="40"/>
  <c r="BF2105" i="40"/>
  <c r="BG2105" i="40"/>
  <c r="BE2106" i="40"/>
  <c r="BF2106" i="40"/>
  <c r="BG2106" i="40"/>
  <c r="BE2107" i="40"/>
  <c r="BF2107" i="40"/>
  <c r="BG2107" i="40"/>
  <c r="BE2108" i="40"/>
  <c r="BF2108" i="40"/>
  <c r="BG2108" i="40"/>
  <c r="BE2109" i="40"/>
  <c r="BF2109" i="40"/>
  <c r="BG2109" i="40"/>
  <c r="BE2110" i="40"/>
  <c r="BF2110" i="40"/>
  <c r="BG2110" i="40"/>
  <c r="BE2111" i="40"/>
  <c r="BF2111" i="40"/>
  <c r="BG2111" i="40"/>
  <c r="BE2112" i="40"/>
  <c r="BF2112" i="40"/>
  <c r="BG2112" i="40"/>
  <c r="BE2113" i="40"/>
  <c r="BF2113" i="40"/>
  <c r="BG2113" i="40"/>
  <c r="BE2114" i="40"/>
  <c r="BF2114" i="40"/>
  <c r="BG2114" i="40"/>
  <c r="BE2115" i="40"/>
  <c r="BF2115" i="40"/>
  <c r="BG2115" i="40"/>
  <c r="BE2116" i="40"/>
  <c r="BF2116" i="40"/>
  <c r="BG2116" i="40"/>
  <c r="BE2117" i="40"/>
  <c r="BF2117" i="40"/>
  <c r="BG2117" i="40"/>
  <c r="BE2118" i="40"/>
  <c r="BF2118" i="40"/>
  <c r="BG2118" i="40"/>
  <c r="BE2119" i="40"/>
  <c r="BF2119" i="40"/>
  <c r="BG2119" i="40"/>
  <c r="BE2120" i="40"/>
  <c r="BF2120" i="40"/>
  <c r="BG2120" i="40"/>
  <c r="BE2121" i="40"/>
  <c r="BF2121" i="40"/>
  <c r="BG2121" i="40"/>
  <c r="BE2122" i="40"/>
  <c r="BF2122" i="40"/>
  <c r="BG2122" i="40"/>
  <c r="BE2123" i="40"/>
  <c r="BF2123" i="40"/>
  <c r="BG2123" i="40"/>
  <c r="BE2124" i="40"/>
  <c r="BF2124" i="40"/>
  <c r="BG2124" i="40"/>
  <c r="BE2125" i="40"/>
  <c r="BF2125" i="40"/>
  <c r="BG2125" i="40"/>
  <c r="BE2126" i="40"/>
  <c r="BF2126" i="40"/>
  <c r="BG2126" i="40"/>
  <c r="BE2127" i="40"/>
  <c r="BF2127" i="40"/>
  <c r="BG2127" i="40"/>
  <c r="BE2128" i="40"/>
  <c r="BF2128" i="40"/>
  <c r="BG2128" i="40"/>
  <c r="BE2129" i="40"/>
  <c r="BF2129" i="40"/>
  <c r="BG2129" i="40"/>
  <c r="BE2130" i="40"/>
  <c r="BF2130" i="40"/>
  <c r="BG2130" i="40"/>
  <c r="BE2131" i="40"/>
  <c r="BF2131" i="40"/>
  <c r="BG2131" i="40"/>
  <c r="BE2132" i="40"/>
  <c r="BF2132" i="40"/>
  <c r="BG2132" i="40"/>
  <c r="BE2133" i="40"/>
  <c r="BF2133" i="40"/>
  <c r="BG2133" i="40"/>
  <c r="BE2134" i="40"/>
  <c r="BF2134" i="40"/>
  <c r="BG2134" i="40"/>
  <c r="BE2135" i="40"/>
  <c r="BF2135" i="40"/>
  <c r="BG2135" i="40"/>
  <c r="BE2136" i="40"/>
  <c r="BF2136" i="40"/>
  <c r="BG2136" i="40"/>
  <c r="BE2137" i="40"/>
  <c r="BF2137" i="40"/>
  <c r="BG2137" i="40"/>
  <c r="BE2138" i="40"/>
  <c r="BF2138" i="40"/>
  <c r="BG2138" i="40"/>
  <c r="BE2139" i="40"/>
  <c r="BF2139" i="40"/>
  <c r="BG2139" i="40"/>
  <c r="BE2140" i="40"/>
  <c r="BF2140" i="40"/>
  <c r="BG2140" i="40"/>
  <c r="BE2141" i="40"/>
  <c r="BF2141" i="40"/>
  <c r="BG2141" i="40"/>
  <c r="BE2142" i="40"/>
  <c r="BF2142" i="40"/>
  <c r="BG2142" i="40"/>
  <c r="BE2143" i="40"/>
  <c r="BF2143" i="40"/>
  <c r="BG2143" i="40"/>
  <c r="BE2144" i="40"/>
  <c r="BF2144" i="40"/>
  <c r="BG2144" i="40"/>
  <c r="BE2145" i="40"/>
  <c r="BF2145" i="40"/>
  <c r="BG2145" i="40"/>
  <c r="BE2146" i="40"/>
  <c r="BF2146" i="40"/>
  <c r="BG2146" i="40"/>
  <c r="BE2147" i="40"/>
  <c r="BF2147" i="40"/>
  <c r="BG2147" i="40"/>
  <c r="BE2148" i="40"/>
  <c r="BF2148" i="40"/>
  <c r="BG2148" i="40"/>
  <c r="BE2149" i="40"/>
  <c r="BF2149" i="40"/>
  <c r="BG2149" i="40"/>
  <c r="BE2150" i="40"/>
  <c r="BF2150" i="40"/>
  <c r="BG2150" i="40"/>
  <c r="BE2151" i="40"/>
  <c r="BF2151" i="40"/>
  <c r="BG2151" i="40"/>
  <c r="BE2152" i="40"/>
  <c r="BF2152" i="40"/>
  <c r="BG2152" i="40"/>
  <c r="BE2153" i="40"/>
  <c r="BF2153" i="40"/>
  <c r="BG2153" i="40"/>
  <c r="BE2154" i="40"/>
  <c r="BF2154" i="40"/>
  <c r="BG2154" i="40"/>
  <c r="BE2155" i="40"/>
  <c r="BF2155" i="40"/>
  <c r="BG2155" i="40"/>
  <c r="BE2156" i="40"/>
  <c r="BF2156" i="40"/>
  <c r="BG2156" i="40"/>
  <c r="BE2157" i="40"/>
  <c r="BF2157" i="40"/>
  <c r="BG2157" i="40"/>
  <c r="BE2158" i="40"/>
  <c r="BF2158" i="40"/>
  <c r="BG2158" i="40"/>
  <c r="BE2159" i="40"/>
  <c r="BF2159" i="40"/>
  <c r="BG2159" i="40"/>
  <c r="BE2160" i="40"/>
  <c r="BF2160" i="40"/>
  <c r="BG2160" i="40"/>
  <c r="BE2161" i="40"/>
  <c r="BF2161" i="40"/>
  <c r="BG2161" i="40"/>
  <c r="BE2162" i="40"/>
  <c r="BF2162" i="40"/>
  <c r="BG2162" i="40"/>
  <c r="BE2163" i="40"/>
  <c r="BF2163" i="40"/>
  <c r="BG2163" i="40"/>
  <c r="BE2164" i="40"/>
  <c r="BF2164" i="40"/>
  <c r="BG2164" i="40"/>
  <c r="BE2165" i="40"/>
  <c r="BF2165" i="40"/>
  <c r="BG2165" i="40"/>
  <c r="BE2166" i="40"/>
  <c r="BF2166" i="40"/>
  <c r="BG2166" i="40"/>
  <c r="BE2167" i="40"/>
  <c r="BF2167" i="40"/>
  <c r="BG2167" i="40"/>
  <c r="BE2168" i="40"/>
  <c r="BF2168" i="40"/>
  <c r="BG2168" i="40"/>
  <c r="BE2169" i="40"/>
  <c r="BF2169" i="40"/>
  <c r="BG2169" i="40"/>
  <c r="BE2170" i="40"/>
  <c r="BF2170" i="40"/>
  <c r="BG2170" i="40"/>
  <c r="BE2171" i="40"/>
  <c r="BF2171" i="40"/>
  <c r="BG2171" i="40"/>
  <c r="BE2172" i="40"/>
  <c r="BF2172" i="40"/>
  <c r="BG2172" i="40"/>
  <c r="BE2173" i="40"/>
  <c r="BF2173" i="40"/>
  <c r="BG2173" i="40"/>
  <c r="BE2174" i="40"/>
  <c r="BF2174" i="40"/>
  <c r="BG2174" i="40"/>
  <c r="BE2175" i="40"/>
  <c r="BF2175" i="40"/>
  <c r="BG2175" i="40"/>
  <c r="BE2176" i="40"/>
  <c r="BF2176" i="40"/>
  <c r="BG2176" i="40"/>
  <c r="BE2177" i="40"/>
  <c r="BF2177" i="40"/>
  <c r="BG2177" i="40"/>
  <c r="BE2178" i="40"/>
  <c r="BF2178" i="40"/>
  <c r="BG2178" i="40"/>
  <c r="BE2179" i="40"/>
  <c r="BF2179" i="40"/>
  <c r="BG2179" i="40"/>
  <c r="BE2180" i="40"/>
  <c r="BF2180" i="40"/>
  <c r="BG2180" i="40"/>
  <c r="BE2181" i="40"/>
  <c r="BF2181" i="40"/>
  <c r="BG2181" i="40"/>
  <c r="BE2182" i="40"/>
  <c r="BF2182" i="40"/>
  <c r="BG2182" i="40"/>
  <c r="BE2183" i="40"/>
  <c r="BF2183" i="40"/>
  <c r="BG2183" i="40"/>
  <c r="BE2184" i="40"/>
  <c r="BF2184" i="40"/>
  <c r="BG2184" i="40"/>
  <c r="BE2185" i="40"/>
  <c r="BF2185" i="40"/>
  <c r="BG2185" i="40"/>
  <c r="BE2186" i="40"/>
  <c r="BF2186" i="40"/>
  <c r="BG2186" i="40"/>
  <c r="BE2187" i="40"/>
  <c r="BF2187" i="40"/>
  <c r="BG2187" i="40"/>
  <c r="BE2188" i="40"/>
  <c r="BF2188" i="40"/>
  <c r="BG2188" i="40"/>
  <c r="BE2189" i="40"/>
  <c r="BF2189" i="40"/>
  <c r="BG2189" i="40"/>
  <c r="BE2190" i="40"/>
  <c r="BF2190" i="40"/>
  <c r="BG2190" i="40"/>
  <c r="BE2191" i="40"/>
  <c r="BF2191" i="40"/>
  <c r="BG2191" i="40"/>
  <c r="BE2192" i="40"/>
  <c r="BF2192" i="40"/>
  <c r="BG2192" i="40"/>
  <c r="BE2193" i="40"/>
  <c r="BF2193" i="40"/>
  <c r="BG2193" i="40"/>
  <c r="BE2194" i="40"/>
  <c r="BF2194" i="40"/>
  <c r="BG2194" i="40"/>
  <c r="BE2195" i="40"/>
  <c r="BF2195" i="40"/>
  <c r="BG2195" i="40"/>
  <c r="BE2196" i="40"/>
  <c r="BF2196" i="40"/>
  <c r="BG2196" i="40"/>
  <c r="BE2197" i="40"/>
  <c r="BF2197" i="40"/>
  <c r="BG2197" i="40"/>
  <c r="BE2198" i="40"/>
  <c r="BF2198" i="40"/>
  <c r="BG2198" i="40"/>
  <c r="BE2199" i="40"/>
  <c r="BF2199" i="40"/>
  <c r="BG2199" i="40"/>
  <c r="BE2200" i="40"/>
  <c r="BF2200" i="40"/>
  <c r="BG2200" i="40"/>
  <c r="BE2201" i="40"/>
  <c r="BF2201" i="40"/>
  <c r="BG2201" i="40"/>
  <c r="BE2202" i="40"/>
  <c r="BF2202" i="40"/>
  <c r="BG2202" i="40"/>
  <c r="BE2203" i="40"/>
  <c r="BF2203" i="40"/>
  <c r="BG2203" i="40"/>
  <c r="BE2204" i="40"/>
  <c r="BF2204" i="40"/>
  <c r="BG2204" i="40"/>
  <c r="BE2205" i="40"/>
  <c r="BF2205" i="40"/>
  <c r="BG2205" i="40"/>
  <c r="BE2206" i="40"/>
  <c r="BF2206" i="40"/>
  <c r="BG2206" i="40"/>
  <c r="BE2207" i="40"/>
  <c r="BF2207" i="40"/>
  <c r="BG2207" i="40"/>
  <c r="BE2208" i="40"/>
  <c r="BF2208" i="40"/>
  <c r="BG2208" i="40"/>
  <c r="BE2209" i="40"/>
  <c r="BF2209" i="40"/>
  <c r="BG2209" i="40"/>
  <c r="BE2210" i="40"/>
  <c r="BF2210" i="40"/>
  <c r="BG2210" i="40"/>
  <c r="BE2211" i="40"/>
  <c r="BF2211" i="40"/>
  <c r="BG2211" i="40"/>
  <c r="BE2212" i="40"/>
  <c r="BF2212" i="40"/>
  <c r="BG2212" i="40"/>
  <c r="BE2213" i="40"/>
  <c r="BF2213" i="40"/>
  <c r="BG2213" i="40"/>
  <c r="BE2214" i="40"/>
  <c r="BF2214" i="40"/>
  <c r="BG2214" i="40"/>
  <c r="BE2215" i="40"/>
  <c r="BF2215" i="40"/>
  <c r="BG2215" i="40"/>
  <c r="BE2216" i="40"/>
  <c r="BF2216" i="40"/>
  <c r="BG2216" i="40"/>
  <c r="BE2217" i="40"/>
  <c r="BF2217" i="40"/>
  <c r="BG2217" i="40"/>
  <c r="BE2218" i="40"/>
  <c r="BF2218" i="40"/>
  <c r="BG2218" i="40"/>
  <c r="BE2219" i="40"/>
  <c r="BF2219" i="40"/>
  <c r="BG2219" i="40"/>
  <c r="BE2220" i="40"/>
  <c r="BF2220" i="40"/>
  <c r="BG2220" i="40"/>
  <c r="BE2221" i="40"/>
  <c r="BF2221" i="40"/>
  <c r="BG2221" i="40"/>
  <c r="BE2222" i="40"/>
  <c r="BF2222" i="40"/>
  <c r="BG2222" i="40"/>
  <c r="BE2223" i="40"/>
  <c r="BF2223" i="40"/>
  <c r="BG2223" i="40"/>
  <c r="BE2224" i="40"/>
  <c r="BF2224" i="40"/>
  <c r="BG2224" i="40"/>
  <c r="BE2225" i="40"/>
  <c r="BF2225" i="40"/>
  <c r="BG2225" i="40"/>
  <c r="BE2226" i="40"/>
  <c r="BF2226" i="40"/>
  <c r="BG2226" i="40"/>
  <c r="BE2227" i="40"/>
  <c r="BF2227" i="40"/>
  <c r="BG2227" i="40"/>
  <c r="BE2228" i="40"/>
  <c r="BF2228" i="40"/>
  <c r="BG2228" i="40"/>
  <c r="BE2229" i="40"/>
  <c r="BF2229" i="40"/>
  <c r="BG2229" i="40"/>
  <c r="BE2230" i="40"/>
  <c r="BF2230" i="40"/>
  <c r="BG2230" i="40"/>
  <c r="BE2231" i="40"/>
  <c r="BF2231" i="40"/>
  <c r="BG2231" i="40"/>
  <c r="BE2232" i="40"/>
  <c r="BF2232" i="40"/>
  <c r="BG2232" i="40"/>
  <c r="BE2233" i="40"/>
  <c r="BF2233" i="40"/>
  <c r="BG2233" i="40"/>
  <c r="BE2234" i="40"/>
  <c r="BF2234" i="40"/>
  <c r="BG2234" i="40"/>
  <c r="BE2235" i="40"/>
  <c r="BF2235" i="40"/>
  <c r="BG2235" i="40"/>
  <c r="BE2236" i="40"/>
  <c r="BF2236" i="40"/>
  <c r="BG2236" i="40"/>
  <c r="BE2237" i="40"/>
  <c r="BF2237" i="40"/>
  <c r="BG2237" i="40"/>
  <c r="BE2238" i="40"/>
  <c r="BF2238" i="40"/>
  <c r="BG2238" i="40"/>
  <c r="BE2239" i="40"/>
  <c r="BF2239" i="40"/>
  <c r="BG2239" i="40"/>
  <c r="BE2240" i="40"/>
  <c r="BF2240" i="40"/>
  <c r="BG2240" i="40"/>
  <c r="BE2241" i="40"/>
  <c r="BF2241" i="40"/>
  <c r="BG2241" i="40"/>
  <c r="BE2242" i="40"/>
  <c r="BF2242" i="40"/>
  <c r="BG2242" i="40"/>
  <c r="BE2243" i="40"/>
  <c r="BF2243" i="40"/>
  <c r="BG2243" i="40"/>
  <c r="BE2244" i="40"/>
  <c r="BF2244" i="40"/>
  <c r="BG2244" i="40"/>
  <c r="BE2245" i="40"/>
  <c r="BF2245" i="40"/>
  <c r="BG2245" i="40"/>
  <c r="BE2246" i="40"/>
  <c r="BF2246" i="40"/>
  <c r="BG2246" i="40"/>
  <c r="BE2247" i="40"/>
  <c r="BF2247" i="40"/>
  <c r="BG2247" i="40"/>
  <c r="BE2248" i="40"/>
  <c r="BF2248" i="40"/>
  <c r="BG2248" i="40"/>
  <c r="BE2249" i="40"/>
  <c r="BF2249" i="40"/>
  <c r="BG2249" i="40"/>
  <c r="BE2250" i="40"/>
  <c r="BF2250" i="40"/>
  <c r="BG2250" i="40"/>
  <c r="BE2251" i="40"/>
  <c r="BF2251" i="40"/>
  <c r="BG2251" i="40"/>
  <c r="BE2252" i="40"/>
  <c r="BF2252" i="40"/>
  <c r="BG2252" i="40"/>
  <c r="BE2253" i="40"/>
  <c r="BF2253" i="40"/>
  <c r="BG2253" i="40"/>
  <c r="BE2254" i="40"/>
  <c r="BF2254" i="40"/>
  <c r="BG2254" i="40"/>
  <c r="BE2255" i="40"/>
  <c r="BF2255" i="40"/>
  <c r="BG2255" i="40"/>
  <c r="BE2256" i="40"/>
  <c r="BF2256" i="40"/>
  <c r="BG2256" i="40"/>
  <c r="BE2257" i="40"/>
  <c r="BF2257" i="40"/>
  <c r="BG2257" i="40"/>
  <c r="BE2258" i="40"/>
  <c r="BF2258" i="40"/>
  <c r="BG2258" i="40"/>
  <c r="BE2259" i="40"/>
  <c r="BF2259" i="40"/>
  <c r="BG2259" i="40"/>
  <c r="BE2260" i="40"/>
  <c r="BF2260" i="40"/>
  <c r="BG2260" i="40"/>
  <c r="BE2261" i="40"/>
  <c r="BF2261" i="40"/>
  <c r="BG2261" i="40"/>
  <c r="BE2262" i="40"/>
  <c r="BF2262" i="40"/>
  <c r="BG2262" i="40"/>
  <c r="BE2263" i="40"/>
  <c r="BF2263" i="40"/>
  <c r="BG2263" i="40"/>
  <c r="BE2264" i="40"/>
  <c r="BF2264" i="40"/>
  <c r="BG2264" i="40"/>
  <c r="BE2265" i="40"/>
  <c r="BF2265" i="40"/>
  <c r="BG2265" i="40"/>
  <c r="BE2266" i="40"/>
  <c r="BF2266" i="40"/>
  <c r="BG2266" i="40"/>
  <c r="BE2267" i="40"/>
  <c r="BF2267" i="40"/>
  <c r="BG2267" i="40"/>
  <c r="BE2268" i="40"/>
  <c r="BF2268" i="40"/>
  <c r="BG2268" i="40"/>
  <c r="BE2269" i="40"/>
  <c r="BF2269" i="40"/>
  <c r="BG2269" i="40"/>
  <c r="BE2270" i="40"/>
  <c r="BF2270" i="40"/>
  <c r="BG2270" i="40"/>
  <c r="BE2271" i="40"/>
  <c r="BF2271" i="40"/>
  <c r="BG2271" i="40"/>
  <c r="BE2272" i="40"/>
  <c r="BF2272" i="40"/>
  <c r="BG2272" i="40"/>
  <c r="BE2273" i="40"/>
  <c r="BF2273" i="40"/>
  <c r="BG2273" i="40"/>
  <c r="BE2274" i="40"/>
  <c r="BF2274" i="40"/>
  <c r="BG2274" i="40"/>
  <c r="BE2275" i="40"/>
  <c r="BF2275" i="40"/>
  <c r="BG2275" i="40"/>
  <c r="BE2276" i="40"/>
  <c r="BF2276" i="40"/>
  <c r="BG2276" i="40"/>
  <c r="BE2277" i="40"/>
  <c r="BF2277" i="40"/>
  <c r="BG2277" i="40"/>
  <c r="BE2278" i="40"/>
  <c r="BF2278" i="40"/>
  <c r="BG2278" i="40"/>
  <c r="BE2279" i="40"/>
  <c r="BF2279" i="40"/>
  <c r="BG2279" i="40"/>
  <c r="BE2280" i="40"/>
  <c r="BF2280" i="40"/>
  <c r="BG2280" i="40"/>
  <c r="BE2281" i="40"/>
  <c r="BF2281" i="40"/>
  <c r="BG2281" i="40"/>
  <c r="BE2282" i="40"/>
  <c r="BF2282" i="40"/>
  <c r="BG2282" i="40"/>
  <c r="BE2283" i="40"/>
  <c r="BF2283" i="40"/>
  <c r="BG2283" i="40"/>
  <c r="BE2284" i="40"/>
  <c r="BF2284" i="40"/>
  <c r="BG2284" i="40"/>
  <c r="BE2285" i="40"/>
  <c r="BF2285" i="40"/>
  <c r="BG2285" i="40"/>
  <c r="BE2286" i="40"/>
  <c r="BF2286" i="40"/>
  <c r="BG2286" i="40"/>
  <c r="BE2287" i="40"/>
  <c r="BF2287" i="40"/>
  <c r="BG2287" i="40"/>
  <c r="BE2288" i="40"/>
  <c r="BF2288" i="40"/>
  <c r="BG2288" i="40"/>
  <c r="BE2289" i="40"/>
  <c r="BF2289" i="40"/>
  <c r="BG2289" i="40"/>
  <c r="BE2290" i="40"/>
  <c r="BF2290" i="40"/>
  <c r="BG2290" i="40"/>
  <c r="BE2291" i="40"/>
  <c r="BF2291" i="40"/>
  <c r="BG2291" i="40"/>
  <c r="BE2292" i="40"/>
  <c r="BF2292" i="40"/>
  <c r="BG2292" i="40"/>
  <c r="BE2293" i="40"/>
  <c r="BF2293" i="40"/>
  <c r="BG2293" i="40"/>
  <c r="BE2294" i="40"/>
  <c r="BF2294" i="40"/>
  <c r="BG2294" i="40"/>
  <c r="BE2295" i="40"/>
  <c r="BF2295" i="40"/>
  <c r="BG2295" i="40"/>
  <c r="BE2296" i="40"/>
  <c r="BF2296" i="40"/>
  <c r="BG2296" i="40"/>
  <c r="BE2297" i="40"/>
  <c r="BF2297" i="40"/>
  <c r="BG2297" i="40"/>
  <c r="BE2298" i="40"/>
  <c r="BF2298" i="40"/>
  <c r="BG2298" i="40"/>
  <c r="BE2299" i="40"/>
  <c r="BF2299" i="40"/>
  <c r="BG2299" i="40"/>
  <c r="BE2300" i="40"/>
  <c r="BF2300" i="40"/>
  <c r="BG2300" i="40"/>
  <c r="BE2301" i="40"/>
  <c r="BF2301" i="40"/>
  <c r="BG2301" i="40"/>
  <c r="BE2302" i="40"/>
  <c r="BF2302" i="40"/>
  <c r="BG2302" i="40"/>
  <c r="BE2303" i="40"/>
  <c r="BF2303" i="40"/>
  <c r="BG2303" i="40"/>
  <c r="BE2304" i="40"/>
  <c r="BF2304" i="40"/>
  <c r="BG2304" i="40"/>
  <c r="BE2305" i="40"/>
  <c r="BF2305" i="40"/>
  <c r="BG2305" i="40"/>
  <c r="BE2306" i="40"/>
  <c r="BF2306" i="40"/>
  <c r="BG2306" i="40"/>
  <c r="BE2307" i="40"/>
  <c r="BF2307" i="40"/>
  <c r="BG2307" i="40"/>
  <c r="BE2308" i="40"/>
  <c r="BF2308" i="40"/>
  <c r="BG2308" i="40"/>
  <c r="BE2309" i="40"/>
  <c r="BF2309" i="40"/>
  <c r="BG2309" i="40"/>
  <c r="BE2310" i="40"/>
  <c r="BF2310" i="40"/>
  <c r="BG2310" i="40"/>
  <c r="BE2311" i="40"/>
  <c r="BF2311" i="40"/>
  <c r="BG2311" i="40"/>
  <c r="BE2312" i="40"/>
  <c r="BF2312" i="40"/>
  <c r="BG2312" i="40"/>
  <c r="BE2313" i="40"/>
  <c r="BF2313" i="40"/>
  <c r="BG2313" i="40"/>
  <c r="BE2314" i="40"/>
  <c r="BF2314" i="40"/>
  <c r="BG2314" i="40"/>
  <c r="BE2315" i="40"/>
  <c r="BF2315" i="40"/>
  <c r="BG2315" i="40"/>
  <c r="BE2316" i="40"/>
  <c r="BF2316" i="40"/>
  <c r="BG2316" i="40"/>
  <c r="BE2317" i="40"/>
  <c r="BF2317" i="40"/>
  <c r="BG2317" i="40"/>
  <c r="BE2318" i="40"/>
  <c r="BF2318" i="40"/>
  <c r="BG2318" i="40"/>
  <c r="BE2319" i="40"/>
  <c r="BF2319" i="40"/>
  <c r="BG2319" i="40"/>
  <c r="BE2320" i="40"/>
  <c r="BF2320" i="40"/>
  <c r="BG2320" i="40"/>
  <c r="BE2321" i="40"/>
  <c r="BF2321" i="40"/>
  <c r="BG2321" i="40"/>
  <c r="BE2322" i="40"/>
  <c r="BF2322" i="40"/>
  <c r="BG2322" i="40"/>
  <c r="BE2323" i="40"/>
  <c r="BF2323" i="40"/>
  <c r="BG2323" i="40"/>
  <c r="BE2324" i="40"/>
  <c r="BF2324" i="40"/>
  <c r="BG2324" i="40"/>
  <c r="BE2325" i="40"/>
  <c r="BF2325" i="40"/>
  <c r="BG2325" i="40"/>
  <c r="BE2326" i="40"/>
  <c r="BF2326" i="40"/>
  <c r="BG2326" i="40"/>
  <c r="BE2327" i="40"/>
  <c r="BF2327" i="40"/>
  <c r="BG2327" i="40"/>
  <c r="BE2328" i="40"/>
  <c r="BF2328" i="40"/>
  <c r="BG2328" i="40"/>
  <c r="BE2329" i="40"/>
  <c r="BF2329" i="40"/>
  <c r="BG2329" i="40"/>
  <c r="BE2330" i="40"/>
  <c r="BF2330" i="40"/>
  <c r="BG2330" i="40"/>
  <c r="BE2331" i="40"/>
  <c r="BF2331" i="40"/>
  <c r="BG2331" i="40"/>
  <c r="BE2332" i="40"/>
  <c r="BF2332" i="40"/>
  <c r="BG2332" i="40"/>
  <c r="BE2333" i="40"/>
  <c r="BF2333" i="40"/>
  <c r="BG2333" i="40"/>
  <c r="BE2334" i="40"/>
  <c r="BF2334" i="40"/>
  <c r="BG2334" i="40"/>
  <c r="BE2335" i="40"/>
  <c r="BF2335" i="40"/>
  <c r="BG2335" i="40"/>
  <c r="BE2336" i="40"/>
  <c r="BF2336" i="40"/>
  <c r="BG2336" i="40"/>
  <c r="BE2337" i="40"/>
  <c r="BF2337" i="40"/>
  <c r="BG2337" i="40"/>
  <c r="BE2338" i="40"/>
  <c r="BF2338" i="40"/>
  <c r="BG2338" i="40"/>
  <c r="BE2339" i="40"/>
  <c r="BF2339" i="40"/>
  <c r="BG2339" i="40"/>
  <c r="BE2340" i="40"/>
  <c r="BF2340" i="40"/>
  <c r="BG2340" i="40"/>
  <c r="BE2341" i="40"/>
  <c r="BF2341" i="40"/>
  <c r="BG2341" i="40"/>
  <c r="BE2342" i="40"/>
  <c r="BF2342" i="40"/>
  <c r="BG2342" i="40"/>
  <c r="BE2343" i="40"/>
  <c r="BF2343" i="40"/>
  <c r="BG2343" i="40"/>
  <c r="BE2344" i="40"/>
  <c r="BF2344" i="40"/>
  <c r="BG2344" i="40"/>
  <c r="BE2345" i="40"/>
  <c r="BF2345" i="40"/>
  <c r="BG2345" i="40"/>
  <c r="BE2346" i="40"/>
  <c r="BF2346" i="40"/>
  <c r="BG2346" i="40"/>
  <c r="BE2347" i="40"/>
  <c r="BF2347" i="40"/>
  <c r="BG2347" i="40"/>
  <c r="BE2348" i="40"/>
  <c r="BF2348" i="40"/>
  <c r="BG2348" i="40"/>
  <c r="BE2349" i="40"/>
  <c r="BF2349" i="40"/>
  <c r="BG2349" i="40"/>
  <c r="BE2350" i="40"/>
  <c r="BF2350" i="40"/>
  <c r="BG2350" i="40"/>
  <c r="BE2351" i="40"/>
  <c r="BF2351" i="40"/>
  <c r="BG2351" i="40"/>
  <c r="BE2352" i="40"/>
  <c r="BF2352" i="40"/>
  <c r="BG2352" i="40"/>
  <c r="BE2353" i="40"/>
  <c r="BF2353" i="40"/>
  <c r="BG2353" i="40"/>
  <c r="BE2354" i="40"/>
  <c r="BF2354" i="40"/>
  <c r="BG2354" i="40"/>
  <c r="BE2355" i="40"/>
  <c r="BF2355" i="40"/>
  <c r="BG2355" i="40"/>
  <c r="BE2356" i="40"/>
  <c r="BF2356" i="40"/>
  <c r="BG2356" i="40"/>
  <c r="BE2357" i="40"/>
  <c r="BF2357" i="40"/>
  <c r="BG2357" i="40"/>
  <c r="BE2358" i="40"/>
  <c r="BF2358" i="40"/>
  <c r="BG2358" i="40"/>
  <c r="BE2359" i="40"/>
  <c r="BF2359" i="40"/>
  <c r="BG2359" i="40"/>
  <c r="BE2360" i="40"/>
  <c r="BF2360" i="40"/>
  <c r="BG2360" i="40"/>
  <c r="BE2361" i="40"/>
  <c r="BF2361" i="40"/>
  <c r="BG2361" i="40"/>
  <c r="BE2362" i="40"/>
  <c r="BF2362" i="40"/>
  <c r="BG2362" i="40"/>
  <c r="BE2363" i="40"/>
  <c r="BF2363" i="40"/>
  <c r="BG2363" i="40"/>
  <c r="BE2364" i="40"/>
  <c r="BF2364" i="40"/>
  <c r="BG2364" i="40"/>
  <c r="BE2365" i="40"/>
  <c r="BF2365" i="40"/>
  <c r="BG2365" i="40"/>
  <c r="BE2366" i="40"/>
  <c r="BF2366" i="40"/>
  <c r="BG2366" i="40"/>
  <c r="BE2367" i="40"/>
  <c r="BF2367" i="40"/>
  <c r="BG2367" i="40"/>
  <c r="BE2368" i="40"/>
  <c r="BF2368" i="40"/>
  <c r="BG2368" i="40"/>
  <c r="BE2369" i="40"/>
  <c r="BF2369" i="40"/>
  <c r="BG2369" i="40"/>
  <c r="BE2370" i="40"/>
  <c r="BF2370" i="40"/>
  <c r="BG2370" i="40"/>
  <c r="BE2371" i="40"/>
  <c r="BF2371" i="40"/>
  <c r="BG2371" i="40"/>
  <c r="BE2372" i="40"/>
  <c r="BF2372" i="40"/>
  <c r="BG2372" i="40"/>
  <c r="BE2373" i="40"/>
  <c r="BF2373" i="40"/>
  <c r="BG2373" i="40"/>
  <c r="BE2374" i="40"/>
  <c r="BF2374" i="40"/>
  <c r="BG2374" i="40"/>
  <c r="BE2375" i="40"/>
  <c r="BF2375" i="40"/>
  <c r="BG2375" i="40"/>
  <c r="BE2376" i="40"/>
  <c r="BF2376" i="40"/>
  <c r="BG2376" i="40"/>
  <c r="BE2377" i="40"/>
  <c r="BF2377" i="40"/>
  <c r="BG2377" i="40"/>
  <c r="BE2378" i="40"/>
  <c r="BF2378" i="40"/>
  <c r="BG2378" i="40"/>
  <c r="BE2379" i="40"/>
  <c r="BF2379" i="40"/>
  <c r="BG2379" i="40"/>
  <c r="BE2380" i="40"/>
  <c r="BF2380" i="40"/>
  <c r="BG2380" i="40"/>
  <c r="BE2381" i="40"/>
  <c r="BF2381" i="40"/>
  <c r="BG2381" i="40"/>
  <c r="BE2382" i="40"/>
  <c r="BF2382" i="40"/>
  <c r="BG2382" i="40"/>
  <c r="BE2383" i="40"/>
  <c r="BF2383" i="40"/>
  <c r="BG2383" i="40"/>
  <c r="BE2384" i="40"/>
  <c r="BF2384" i="40"/>
  <c r="BG2384" i="40"/>
  <c r="BE2385" i="40"/>
  <c r="BF2385" i="40"/>
  <c r="BG2385" i="40"/>
  <c r="BE2386" i="40"/>
  <c r="BF2386" i="40"/>
  <c r="BG2386" i="40"/>
  <c r="BE2387" i="40"/>
  <c r="BF2387" i="40"/>
  <c r="BG2387" i="40"/>
  <c r="BE2388" i="40"/>
  <c r="BF2388" i="40"/>
  <c r="BG2388" i="40"/>
  <c r="BE2389" i="40"/>
  <c r="BF2389" i="40"/>
  <c r="BG2389" i="40"/>
  <c r="BE2390" i="40"/>
  <c r="BF2390" i="40"/>
  <c r="BG2390" i="40"/>
  <c r="BE2391" i="40"/>
  <c r="BF2391" i="40"/>
  <c r="BG2391" i="40"/>
  <c r="BE2392" i="40"/>
  <c r="BF2392" i="40"/>
  <c r="BG2392" i="40"/>
  <c r="BE2393" i="40"/>
  <c r="BF2393" i="40"/>
  <c r="BG2393" i="40"/>
  <c r="BE2394" i="40"/>
  <c r="BF2394" i="40"/>
  <c r="BG2394" i="40"/>
  <c r="BE2395" i="40"/>
  <c r="BF2395" i="40"/>
  <c r="BG2395" i="40"/>
  <c r="BE2396" i="40"/>
  <c r="BF2396" i="40"/>
  <c r="BG2396" i="40"/>
  <c r="BE2397" i="40"/>
  <c r="BF2397" i="40"/>
  <c r="BG2397" i="40"/>
  <c r="BE2398" i="40"/>
  <c r="BF2398" i="40"/>
  <c r="BG2398" i="40"/>
  <c r="BE2399" i="40"/>
  <c r="BF2399" i="40"/>
  <c r="BG2399" i="40"/>
  <c r="BE2400" i="40"/>
  <c r="BF2400" i="40"/>
  <c r="BG2400" i="40"/>
  <c r="BE2401" i="40"/>
  <c r="BF2401" i="40"/>
  <c r="BG2401" i="40"/>
  <c r="BE2402" i="40"/>
  <c r="BF2402" i="40"/>
  <c r="BG2402" i="40"/>
  <c r="BE2403" i="40"/>
  <c r="BF2403" i="40"/>
  <c r="BG2403" i="40"/>
  <c r="BE2404" i="40"/>
  <c r="BF2404" i="40"/>
  <c r="BG2404" i="40"/>
  <c r="BE2405" i="40"/>
  <c r="BF2405" i="40"/>
  <c r="BG2405" i="40"/>
  <c r="BE2406" i="40"/>
  <c r="BF2406" i="40"/>
  <c r="BG2406" i="40"/>
  <c r="BE2407" i="40"/>
  <c r="BF2407" i="40"/>
  <c r="BG2407" i="40"/>
  <c r="BE2408" i="40"/>
  <c r="BF2408" i="40"/>
  <c r="BG2408" i="40"/>
  <c r="BE2409" i="40"/>
  <c r="BF2409" i="40"/>
  <c r="BG2409" i="40"/>
  <c r="BE2410" i="40"/>
  <c r="BF2410" i="40"/>
  <c r="BG2410" i="40"/>
  <c r="BE2411" i="40"/>
  <c r="BF2411" i="40"/>
  <c r="BG2411" i="40"/>
  <c r="BE2412" i="40"/>
  <c r="BF2412" i="40"/>
  <c r="BG2412" i="40"/>
  <c r="BE2413" i="40"/>
  <c r="BF2413" i="40"/>
  <c r="BG2413" i="40"/>
  <c r="BE2414" i="40"/>
  <c r="BF2414" i="40"/>
  <c r="BG2414" i="40"/>
  <c r="BE2415" i="40"/>
  <c r="BF2415" i="40"/>
  <c r="BG2415" i="40"/>
  <c r="BE2416" i="40"/>
  <c r="BF2416" i="40"/>
  <c r="BG2416" i="40"/>
  <c r="BE2417" i="40"/>
  <c r="BF2417" i="40"/>
  <c r="BG2417" i="40"/>
  <c r="BE2418" i="40"/>
  <c r="BF2418" i="40"/>
  <c r="BG2418" i="40"/>
  <c r="BE2419" i="40"/>
  <c r="BF2419" i="40"/>
  <c r="BG2419" i="40"/>
  <c r="BE2420" i="40"/>
  <c r="BF2420" i="40"/>
  <c r="BG2420" i="40"/>
  <c r="BE2421" i="40"/>
  <c r="BF2421" i="40"/>
  <c r="BG2421" i="40"/>
  <c r="BE2422" i="40"/>
  <c r="BF2422" i="40"/>
  <c r="BG2422" i="40"/>
  <c r="BE2423" i="40"/>
  <c r="BF2423" i="40"/>
  <c r="BG2423" i="40"/>
  <c r="BE2424" i="40"/>
  <c r="BF2424" i="40"/>
  <c r="BG2424" i="40"/>
  <c r="BE2425" i="40"/>
  <c r="BF2425" i="40"/>
  <c r="BG2425" i="40"/>
  <c r="BE2426" i="40"/>
  <c r="BF2426" i="40"/>
  <c r="BG2426" i="40"/>
  <c r="BE2427" i="40"/>
  <c r="BF2427" i="40"/>
  <c r="BG2427" i="40"/>
  <c r="BE2428" i="40"/>
  <c r="BF2428" i="40"/>
  <c r="BG2428" i="40"/>
  <c r="BE2429" i="40"/>
  <c r="BF2429" i="40"/>
  <c r="BG2429" i="40"/>
  <c r="BE2430" i="40"/>
  <c r="BF2430" i="40"/>
  <c r="BG2430" i="40"/>
  <c r="BE2431" i="40"/>
  <c r="BF2431" i="40"/>
  <c r="BG2431" i="40"/>
  <c r="BE2432" i="40"/>
  <c r="BF2432" i="40"/>
  <c r="BG2432" i="40"/>
  <c r="BE2433" i="40"/>
  <c r="BF2433" i="40"/>
  <c r="BG2433" i="40"/>
  <c r="BE2434" i="40"/>
  <c r="BF2434" i="40"/>
  <c r="BG2434" i="40"/>
  <c r="BE2435" i="40"/>
  <c r="BF2435" i="40"/>
  <c r="BG2435" i="40"/>
  <c r="BE2436" i="40"/>
  <c r="BF2436" i="40"/>
  <c r="BG2436" i="40"/>
  <c r="BE2437" i="40"/>
  <c r="BF2437" i="40"/>
  <c r="BG2437" i="40"/>
  <c r="BE2438" i="40"/>
  <c r="BF2438" i="40"/>
  <c r="BG2438" i="40"/>
  <c r="BE2439" i="40"/>
  <c r="BF2439" i="40"/>
  <c r="BG2439" i="40"/>
  <c r="BE2440" i="40"/>
  <c r="BF2440" i="40"/>
  <c r="BG2440" i="40"/>
  <c r="BE2441" i="40"/>
  <c r="BF2441" i="40"/>
  <c r="BG2441" i="40"/>
  <c r="BE2442" i="40"/>
  <c r="BF2442" i="40"/>
  <c r="BG2442" i="40"/>
  <c r="BE2443" i="40"/>
  <c r="BF2443" i="40"/>
  <c r="BG2443" i="40"/>
  <c r="BE2444" i="40"/>
  <c r="BF2444" i="40"/>
  <c r="BG2444" i="40"/>
  <c r="BE2445" i="40"/>
  <c r="BF2445" i="40"/>
  <c r="BG2445" i="40"/>
  <c r="BE2446" i="40"/>
  <c r="BF2446" i="40"/>
  <c r="BG2446" i="40"/>
  <c r="BE2447" i="40"/>
  <c r="BF2447" i="40"/>
  <c r="BG2447" i="40"/>
  <c r="BE2448" i="40"/>
  <c r="BF2448" i="40"/>
  <c r="BG2448" i="40"/>
  <c r="BE2449" i="40"/>
  <c r="BF2449" i="40"/>
  <c r="BG2449" i="40"/>
  <c r="BE2450" i="40"/>
  <c r="BF2450" i="40"/>
  <c r="BG2450" i="40"/>
  <c r="BE2451" i="40"/>
  <c r="BF2451" i="40"/>
  <c r="BG2451" i="40"/>
  <c r="BE2452" i="40"/>
  <c r="BF2452" i="40"/>
  <c r="BG2452" i="40"/>
  <c r="BE2453" i="40"/>
  <c r="BF2453" i="40"/>
  <c r="BG2453" i="40"/>
  <c r="BE2454" i="40"/>
  <c r="BF2454" i="40"/>
  <c r="BG2454" i="40"/>
  <c r="BE2455" i="40"/>
  <c r="BF2455" i="40"/>
  <c r="BG2455" i="40"/>
  <c r="BE2456" i="40"/>
  <c r="BF2456" i="40"/>
  <c r="BG2456" i="40"/>
  <c r="BE2457" i="40"/>
  <c r="BF2457" i="40"/>
  <c r="BG2457" i="40"/>
  <c r="BE2458" i="40"/>
  <c r="BF2458" i="40"/>
  <c r="BG2458" i="40"/>
  <c r="BE2459" i="40"/>
  <c r="BF2459" i="40"/>
  <c r="BG2459" i="40"/>
  <c r="BE2460" i="40"/>
  <c r="BF2460" i="40"/>
  <c r="BG2460" i="40"/>
  <c r="BE2461" i="40"/>
  <c r="BF2461" i="40"/>
  <c r="BG2461" i="40"/>
  <c r="BE2462" i="40"/>
  <c r="BF2462" i="40"/>
  <c r="BG2462" i="40"/>
  <c r="BE2463" i="40"/>
  <c r="BF2463" i="40"/>
  <c r="BG2463" i="40"/>
  <c r="BE2464" i="40"/>
  <c r="BF2464" i="40"/>
  <c r="BG2464" i="40"/>
  <c r="BE2465" i="40"/>
  <c r="BF2465" i="40"/>
  <c r="BG2465" i="40"/>
  <c r="BE2466" i="40"/>
  <c r="BF2466" i="40"/>
  <c r="BG2466" i="40"/>
  <c r="BE2467" i="40"/>
  <c r="BF2467" i="40"/>
  <c r="BG2467" i="40"/>
  <c r="BE2468" i="40"/>
  <c r="BF2468" i="40"/>
  <c r="BG2468" i="40"/>
  <c r="BE2469" i="40"/>
  <c r="BF2469" i="40"/>
  <c r="BG2469" i="40"/>
  <c r="BE2470" i="40"/>
  <c r="BF2470" i="40"/>
  <c r="BG2470" i="40"/>
  <c r="BE2471" i="40"/>
  <c r="BF2471" i="40"/>
  <c r="BG2471" i="40"/>
  <c r="BE2472" i="40"/>
  <c r="BF2472" i="40"/>
  <c r="BG2472" i="40"/>
  <c r="BE2473" i="40"/>
  <c r="BF2473" i="40"/>
  <c r="BG2473" i="40"/>
  <c r="BE2474" i="40"/>
  <c r="BF2474" i="40"/>
  <c r="BG2474" i="40"/>
  <c r="BE2475" i="40"/>
  <c r="BF2475" i="40"/>
  <c r="BG2475" i="40"/>
  <c r="BE2476" i="40"/>
  <c r="BF2476" i="40"/>
  <c r="BG2476" i="40"/>
  <c r="BE2477" i="40"/>
  <c r="BF2477" i="40"/>
  <c r="BG2477" i="40"/>
  <c r="BE2478" i="40"/>
  <c r="BF2478" i="40"/>
  <c r="BG2478" i="40"/>
  <c r="BE2479" i="40"/>
  <c r="BF2479" i="40"/>
  <c r="BG2479" i="40"/>
  <c r="BE2480" i="40"/>
  <c r="BF2480" i="40"/>
  <c r="BG2480" i="40"/>
  <c r="BE2481" i="40"/>
  <c r="BF2481" i="40"/>
  <c r="BG2481" i="40"/>
  <c r="BE2482" i="40"/>
  <c r="BF2482" i="40"/>
  <c r="BG2482" i="40"/>
  <c r="BE2483" i="40"/>
  <c r="BF2483" i="40"/>
  <c r="BG2483" i="40"/>
  <c r="BE2484" i="40"/>
  <c r="BF2484" i="40"/>
  <c r="BG2484" i="40"/>
  <c r="BE2485" i="40"/>
  <c r="BF2485" i="40"/>
  <c r="BG2485" i="40"/>
  <c r="BE2486" i="40"/>
  <c r="BF2486" i="40"/>
  <c r="BG2486" i="40"/>
  <c r="BE2487" i="40"/>
  <c r="BF2487" i="40"/>
  <c r="BG2487" i="40"/>
  <c r="BE2488" i="40"/>
  <c r="BF2488" i="40"/>
  <c r="BG2488" i="40"/>
  <c r="BE2489" i="40"/>
  <c r="BF2489" i="40"/>
  <c r="BG2489" i="40"/>
  <c r="BE2490" i="40"/>
  <c r="BF2490" i="40"/>
  <c r="BG2490" i="40"/>
  <c r="BE2491" i="40"/>
  <c r="BF2491" i="40"/>
  <c r="BG2491" i="40"/>
  <c r="BE2492" i="40"/>
  <c r="BF2492" i="40"/>
  <c r="BG2492" i="40"/>
  <c r="BE2493" i="40"/>
  <c r="BF2493" i="40"/>
  <c r="BG2493" i="40"/>
  <c r="BE2494" i="40"/>
  <c r="BF2494" i="40"/>
  <c r="BG2494" i="40"/>
  <c r="BE2495" i="40"/>
  <c r="BF2495" i="40"/>
  <c r="BG2495" i="40"/>
  <c r="BE2496" i="40"/>
  <c r="BF2496" i="40"/>
  <c r="BG2496" i="40"/>
  <c r="BE2497" i="40"/>
  <c r="BF2497" i="40"/>
  <c r="BG2497" i="40"/>
  <c r="BE2498" i="40"/>
  <c r="BF2498" i="40"/>
  <c r="BG2498" i="40"/>
  <c r="BE2499" i="40"/>
  <c r="BF2499" i="40"/>
  <c r="BG2499" i="40"/>
  <c r="BE2500" i="40"/>
  <c r="BF2500" i="40"/>
  <c r="BG2500" i="40"/>
  <c r="BE2501" i="40"/>
  <c r="BF2501" i="40"/>
  <c r="BG2501" i="40"/>
  <c r="BE2502" i="40"/>
  <c r="BF2502" i="40"/>
  <c r="BG2502" i="40"/>
  <c r="BE2503" i="40"/>
  <c r="BF2503" i="40"/>
  <c r="BG2503" i="40"/>
  <c r="BE2504" i="40"/>
  <c r="BF2504" i="40"/>
  <c r="BG2504" i="40"/>
  <c r="BE2505" i="40"/>
  <c r="BF2505" i="40"/>
  <c r="BG2505" i="40"/>
  <c r="BE2506" i="40"/>
  <c r="BF2506" i="40"/>
  <c r="BG2506" i="40"/>
  <c r="BE2507" i="40"/>
  <c r="BF2507" i="40"/>
  <c r="BG2507" i="40"/>
  <c r="BE2508" i="40"/>
  <c r="BF2508" i="40"/>
  <c r="BG2508" i="40"/>
  <c r="BE2509" i="40"/>
  <c r="BF2509" i="40"/>
  <c r="BG2509" i="40"/>
  <c r="BE2510" i="40"/>
  <c r="BF2510" i="40"/>
  <c r="BG2510" i="40"/>
  <c r="BE2511" i="40"/>
  <c r="BF2511" i="40"/>
  <c r="BG2511" i="40"/>
  <c r="BE2512" i="40"/>
  <c r="BF2512" i="40"/>
  <c r="BG2512" i="40"/>
  <c r="BE2513" i="40"/>
  <c r="BF2513" i="40"/>
  <c r="BG2513" i="40"/>
  <c r="BE2514" i="40"/>
  <c r="BF2514" i="40"/>
  <c r="BG2514" i="40"/>
  <c r="BE2515" i="40"/>
  <c r="BF2515" i="40"/>
  <c r="BG2515" i="40"/>
  <c r="BE2516" i="40"/>
  <c r="BF2516" i="40"/>
  <c r="BG2516" i="40"/>
  <c r="BE2517" i="40"/>
  <c r="BF2517" i="40"/>
  <c r="BG2517" i="40"/>
  <c r="BE2518" i="40"/>
  <c r="BF2518" i="40"/>
  <c r="BG2518" i="40"/>
  <c r="BE2519" i="40"/>
  <c r="BF2519" i="40"/>
  <c r="BG2519" i="40"/>
  <c r="BE2520" i="40"/>
  <c r="BF2520" i="40"/>
  <c r="BG2520" i="40"/>
  <c r="BE2521" i="40"/>
  <c r="BF2521" i="40"/>
  <c r="BG2521" i="40"/>
  <c r="BE2522" i="40"/>
  <c r="BF2522" i="40"/>
  <c r="BG2522" i="40"/>
  <c r="BE2523" i="40"/>
  <c r="BF2523" i="40"/>
  <c r="BG2523" i="40"/>
  <c r="BE2524" i="40"/>
  <c r="BF2524" i="40"/>
  <c r="BG2524" i="40"/>
  <c r="BE2525" i="40"/>
  <c r="BF2525" i="40"/>
  <c r="BG2525" i="40"/>
  <c r="BE2526" i="40"/>
  <c r="BF2526" i="40"/>
  <c r="BG2526" i="40"/>
  <c r="BE2527" i="40"/>
  <c r="BF2527" i="40"/>
  <c r="BG2527" i="40"/>
  <c r="BE2528" i="40"/>
  <c r="BF2528" i="40"/>
  <c r="BG2528" i="40"/>
  <c r="BE2529" i="40"/>
  <c r="BF2529" i="40"/>
  <c r="BG2529" i="40"/>
  <c r="BE2530" i="40"/>
  <c r="BF2530" i="40"/>
  <c r="BG2530" i="40"/>
  <c r="BE2531" i="40"/>
  <c r="BF2531" i="40"/>
  <c r="BG2531" i="40"/>
  <c r="BE2532" i="40"/>
  <c r="BF2532" i="40"/>
  <c r="BG2532" i="40"/>
  <c r="BE2533" i="40"/>
  <c r="BF2533" i="40"/>
  <c r="BG2533" i="40"/>
  <c r="BE2534" i="40"/>
  <c r="BF2534" i="40"/>
  <c r="BG2534" i="40"/>
  <c r="BE2535" i="40"/>
  <c r="BF2535" i="40"/>
  <c r="BG2535" i="40"/>
  <c r="BE2536" i="40"/>
  <c r="BF2536" i="40"/>
  <c r="BG2536" i="40"/>
  <c r="BE2537" i="40"/>
  <c r="BF2537" i="40"/>
  <c r="BG2537" i="40"/>
  <c r="BE2538" i="40"/>
  <c r="BF2538" i="40"/>
  <c r="BG2538" i="40"/>
  <c r="BE2539" i="40"/>
  <c r="BF2539" i="40"/>
  <c r="BG2539" i="40"/>
  <c r="BE2540" i="40"/>
  <c r="BF2540" i="40"/>
  <c r="BG2540" i="40"/>
  <c r="BE2541" i="40"/>
  <c r="BF2541" i="40"/>
  <c r="BG2541" i="40"/>
  <c r="BE2542" i="40"/>
  <c r="BF2542" i="40"/>
  <c r="BG2542" i="40"/>
  <c r="BE2543" i="40"/>
  <c r="BF2543" i="40"/>
  <c r="BG2543" i="40"/>
  <c r="BE2544" i="40"/>
  <c r="BF2544" i="40"/>
  <c r="BG2544" i="40"/>
  <c r="BE2545" i="40"/>
  <c r="BF2545" i="40"/>
  <c r="BG2545" i="40"/>
  <c r="BE2546" i="40"/>
  <c r="BF2546" i="40"/>
  <c r="BG2546" i="40"/>
  <c r="BE2547" i="40"/>
  <c r="BF2547" i="40"/>
  <c r="BG2547" i="40"/>
  <c r="BE2548" i="40"/>
  <c r="BF2548" i="40"/>
  <c r="BG2548" i="40"/>
  <c r="BE2549" i="40"/>
  <c r="BF2549" i="40"/>
  <c r="BG2549" i="40"/>
  <c r="BE2550" i="40"/>
  <c r="BF2550" i="40"/>
  <c r="BG2550" i="40"/>
  <c r="BE2551" i="40"/>
  <c r="BF2551" i="40"/>
  <c r="BG2551" i="40"/>
  <c r="BE2552" i="40"/>
  <c r="BF2552" i="40"/>
  <c r="BG2552" i="40"/>
  <c r="BE2553" i="40"/>
  <c r="BF2553" i="40"/>
  <c r="BG2553" i="40"/>
  <c r="BE2554" i="40"/>
  <c r="BF2554" i="40"/>
  <c r="BG2554" i="40"/>
  <c r="BE2555" i="40"/>
  <c r="BF2555" i="40"/>
  <c r="BG2555" i="40"/>
  <c r="BE2556" i="40"/>
  <c r="BF2556" i="40"/>
  <c r="BG2556" i="40"/>
  <c r="BE2557" i="40"/>
  <c r="BF2557" i="40"/>
  <c r="BG2557" i="40"/>
  <c r="BE2558" i="40"/>
  <c r="BF2558" i="40"/>
  <c r="BG2558" i="40"/>
  <c r="BE2559" i="40"/>
  <c r="BF2559" i="40"/>
  <c r="BG2559" i="40"/>
  <c r="BE2560" i="40"/>
  <c r="BF2560" i="40"/>
  <c r="BG2560" i="40"/>
  <c r="BE2561" i="40"/>
  <c r="BF2561" i="40"/>
  <c r="BG2561" i="40"/>
  <c r="BE2562" i="40"/>
  <c r="BF2562" i="40"/>
  <c r="BG2562" i="40"/>
  <c r="BE2563" i="40"/>
  <c r="BF2563" i="40"/>
  <c r="BG2563" i="40"/>
  <c r="BE2564" i="40"/>
  <c r="BF2564" i="40"/>
  <c r="BG2564" i="40"/>
  <c r="BE2565" i="40"/>
  <c r="BF2565" i="40"/>
  <c r="BG2565" i="40"/>
  <c r="BE2566" i="40"/>
  <c r="BF2566" i="40"/>
  <c r="BG2566" i="40"/>
  <c r="BE2567" i="40"/>
  <c r="BF2567" i="40"/>
  <c r="BG2567" i="40"/>
  <c r="BE2568" i="40"/>
  <c r="BF2568" i="40"/>
  <c r="BG2568" i="40"/>
  <c r="BE2569" i="40"/>
  <c r="BF2569" i="40"/>
  <c r="BG2569" i="40"/>
  <c r="BE2570" i="40"/>
  <c r="BF2570" i="40"/>
  <c r="BG2570" i="40"/>
  <c r="BE2571" i="40"/>
  <c r="BF2571" i="40"/>
  <c r="BG2571" i="40"/>
  <c r="BE2572" i="40"/>
  <c r="BF2572" i="40"/>
  <c r="BG2572" i="40"/>
  <c r="BE2573" i="40"/>
  <c r="BF2573" i="40"/>
  <c r="BG2573" i="40"/>
  <c r="BE2574" i="40"/>
  <c r="BF2574" i="40"/>
  <c r="BG2574" i="40"/>
  <c r="BE2575" i="40"/>
  <c r="BF2575" i="40"/>
  <c r="BG2575" i="40"/>
  <c r="BE2576" i="40"/>
  <c r="BF2576" i="40"/>
  <c r="BG2576" i="40"/>
  <c r="BE2577" i="40"/>
  <c r="BF2577" i="40"/>
  <c r="BG2577" i="40"/>
  <c r="BE2578" i="40"/>
  <c r="BF2578" i="40"/>
  <c r="BG2578" i="40"/>
  <c r="BE2579" i="40"/>
  <c r="BF2579" i="40"/>
  <c r="BG2579" i="40"/>
  <c r="BE2580" i="40"/>
  <c r="BF2580" i="40"/>
  <c r="BG2580" i="40"/>
  <c r="BE2581" i="40"/>
  <c r="BF2581" i="40"/>
  <c r="BG2581" i="40"/>
  <c r="BE2582" i="40"/>
  <c r="BF2582" i="40"/>
  <c r="BG2582" i="40"/>
  <c r="BE2583" i="40"/>
  <c r="BF2583" i="40"/>
  <c r="BG2583" i="40"/>
  <c r="BE2584" i="40"/>
  <c r="BF2584" i="40"/>
  <c r="BG2584" i="40"/>
  <c r="BE2585" i="40"/>
  <c r="BF2585" i="40"/>
  <c r="BG2585" i="40"/>
  <c r="BE2586" i="40"/>
  <c r="BF2586" i="40"/>
  <c r="BG2586" i="40"/>
  <c r="BE2587" i="40"/>
  <c r="BF2587" i="40"/>
  <c r="BG2587" i="40"/>
  <c r="BE2588" i="40"/>
  <c r="BF2588" i="40"/>
  <c r="BG2588" i="40"/>
  <c r="BE2589" i="40"/>
  <c r="BF2589" i="40"/>
  <c r="BG2589" i="40"/>
  <c r="BE2590" i="40"/>
  <c r="BF2590" i="40"/>
  <c r="BG2590" i="40"/>
  <c r="BE2591" i="40"/>
  <c r="BF2591" i="40"/>
  <c r="BG2591" i="40"/>
  <c r="BE2592" i="40"/>
  <c r="BF2592" i="40"/>
  <c r="BG2592" i="40"/>
  <c r="BE2593" i="40"/>
  <c r="BF2593" i="40"/>
  <c r="BG2593" i="40"/>
  <c r="BE2594" i="40"/>
  <c r="BF2594" i="40"/>
  <c r="BG2594" i="40"/>
  <c r="BE2595" i="40"/>
  <c r="BF2595" i="40"/>
  <c r="BG2595" i="40"/>
  <c r="BE2596" i="40"/>
  <c r="BF2596" i="40"/>
  <c r="BG2596" i="40"/>
  <c r="BE2597" i="40"/>
  <c r="BF2597" i="40"/>
  <c r="BG2597" i="40"/>
  <c r="BE2598" i="40"/>
  <c r="BF2598" i="40"/>
  <c r="BG2598" i="40"/>
  <c r="BE2599" i="40"/>
  <c r="BF2599" i="40"/>
  <c r="BG2599" i="40"/>
  <c r="BE2600" i="40"/>
  <c r="BF2600" i="40"/>
  <c r="BG2600" i="40"/>
  <c r="BE2601" i="40"/>
  <c r="BF2601" i="40"/>
  <c r="BG2601" i="40"/>
  <c r="BE2602" i="40"/>
  <c r="BF2602" i="40"/>
  <c r="BG2602" i="40"/>
  <c r="BE2603" i="40"/>
  <c r="BF2603" i="40"/>
  <c r="BG2603" i="40"/>
  <c r="BE2604" i="40"/>
  <c r="BF2604" i="40"/>
  <c r="BG2604" i="40"/>
  <c r="BE2605" i="40"/>
  <c r="BF2605" i="40"/>
  <c r="BG2605" i="40"/>
  <c r="BE2606" i="40"/>
  <c r="BF2606" i="40"/>
  <c r="BG2606" i="40"/>
  <c r="BE2607" i="40"/>
  <c r="BF2607" i="40"/>
  <c r="BG2607" i="40"/>
  <c r="BE2608" i="40"/>
  <c r="BF2608" i="40"/>
  <c r="BG2608" i="40"/>
  <c r="BE2609" i="40"/>
  <c r="BF2609" i="40"/>
  <c r="BG2609" i="40"/>
  <c r="BE2610" i="40"/>
  <c r="BF2610" i="40"/>
  <c r="BG2610" i="40"/>
  <c r="BE2611" i="40"/>
  <c r="BF2611" i="40"/>
  <c r="BG2611" i="40"/>
  <c r="BE2612" i="40"/>
  <c r="BF2612" i="40"/>
  <c r="BG2612" i="40"/>
  <c r="BE2613" i="40"/>
  <c r="BF2613" i="40"/>
  <c r="BG2613" i="40"/>
  <c r="BE2614" i="40"/>
  <c r="BF2614" i="40"/>
  <c r="BG2614" i="40"/>
  <c r="BE2615" i="40"/>
  <c r="BF2615" i="40"/>
  <c r="BG2615" i="40"/>
  <c r="BE2616" i="40"/>
  <c r="BF2616" i="40"/>
  <c r="BG2616" i="40"/>
  <c r="BE2617" i="40"/>
  <c r="BF2617" i="40"/>
  <c r="BG2617" i="40"/>
  <c r="BE2618" i="40"/>
  <c r="BF2618" i="40"/>
  <c r="BG2618" i="40"/>
  <c r="BE2619" i="40"/>
  <c r="BF2619" i="40"/>
  <c r="BG2619" i="40"/>
  <c r="BE2620" i="40"/>
  <c r="BF2620" i="40"/>
  <c r="BG2620" i="40"/>
  <c r="BE2621" i="40"/>
  <c r="BF2621" i="40"/>
  <c r="BG2621" i="40"/>
  <c r="BE2622" i="40"/>
  <c r="BF2622" i="40"/>
  <c r="BG2622" i="40"/>
  <c r="BE2623" i="40"/>
  <c r="BF2623" i="40"/>
  <c r="BG2623" i="40"/>
  <c r="BE2624" i="40"/>
  <c r="BF2624" i="40"/>
  <c r="BG2624" i="40"/>
  <c r="BE2625" i="40"/>
  <c r="BF2625" i="40"/>
  <c r="BG2625" i="40"/>
  <c r="BE2626" i="40"/>
  <c r="BF2626" i="40"/>
  <c r="BG2626" i="40"/>
  <c r="BE2627" i="40"/>
  <c r="BF2627" i="40"/>
  <c r="BG2627" i="40"/>
  <c r="BE2628" i="40"/>
  <c r="BF2628" i="40"/>
  <c r="BG2628" i="40"/>
  <c r="BE2629" i="40"/>
  <c r="BF2629" i="40"/>
  <c r="BG2629" i="40"/>
  <c r="BE2630" i="40"/>
  <c r="BF2630" i="40"/>
  <c r="BG2630" i="40"/>
  <c r="BE2631" i="40"/>
  <c r="BF2631" i="40"/>
  <c r="BG2631" i="40"/>
  <c r="BE2632" i="40"/>
  <c r="BF2632" i="40"/>
  <c r="BG2632" i="40"/>
  <c r="BE2633" i="40"/>
  <c r="BF2633" i="40"/>
  <c r="BG2633" i="40"/>
  <c r="BE2634" i="40"/>
  <c r="BF2634" i="40"/>
  <c r="BG2634" i="40"/>
  <c r="BE2635" i="40"/>
  <c r="BF2635" i="40"/>
  <c r="BG2635" i="40"/>
  <c r="BE2636" i="40"/>
  <c r="BF2636" i="40"/>
  <c r="BG2636" i="40"/>
  <c r="BE2637" i="40"/>
  <c r="BF2637" i="40"/>
  <c r="BG2637" i="40"/>
  <c r="BE2638" i="40"/>
  <c r="BF2638" i="40"/>
  <c r="BG2638" i="40"/>
  <c r="BE2639" i="40"/>
  <c r="BF2639" i="40"/>
  <c r="BG2639" i="40"/>
  <c r="BE2640" i="40"/>
  <c r="BF2640" i="40"/>
  <c r="BG2640" i="40"/>
  <c r="BE2641" i="40"/>
  <c r="BF2641" i="40"/>
  <c r="BG2641" i="40"/>
  <c r="BE2642" i="40"/>
  <c r="BF2642" i="40"/>
  <c r="BG2642" i="40"/>
  <c r="BE2643" i="40"/>
  <c r="BF2643" i="40"/>
  <c r="BG2643" i="40"/>
  <c r="BE2644" i="40"/>
  <c r="BF2644" i="40"/>
  <c r="BG2644" i="40"/>
  <c r="BE2645" i="40"/>
  <c r="BF2645" i="40"/>
  <c r="BG2645" i="40"/>
  <c r="BE2646" i="40"/>
  <c r="BF2646" i="40"/>
  <c r="BG2646" i="40"/>
  <c r="BE2647" i="40"/>
  <c r="BF2647" i="40"/>
  <c r="BG2647" i="40"/>
  <c r="BE2648" i="40"/>
  <c r="BF2648" i="40"/>
  <c r="BG2648" i="40"/>
  <c r="BE2649" i="40"/>
  <c r="BF2649" i="40"/>
  <c r="BG2649" i="40"/>
  <c r="BE2650" i="40"/>
  <c r="BF2650" i="40"/>
  <c r="BG2650" i="40"/>
  <c r="BE2651" i="40"/>
  <c r="BF2651" i="40"/>
  <c r="BG2651" i="40"/>
  <c r="BE2652" i="40"/>
  <c r="BF2652" i="40"/>
  <c r="BG2652" i="40"/>
  <c r="BE2653" i="40"/>
  <c r="BF2653" i="40"/>
  <c r="BG2653" i="40"/>
  <c r="BE2654" i="40"/>
  <c r="BF2654" i="40"/>
  <c r="BG2654" i="40"/>
  <c r="BE2655" i="40"/>
  <c r="BF2655" i="40"/>
  <c r="BG2655" i="40"/>
  <c r="BE2656" i="40"/>
  <c r="BF2656" i="40"/>
  <c r="BG2656" i="40"/>
  <c r="BE2657" i="40"/>
  <c r="BF2657" i="40"/>
  <c r="BG2657" i="40"/>
  <c r="BE2658" i="40"/>
  <c r="BF2658" i="40"/>
  <c r="BG2658" i="40"/>
  <c r="BE2659" i="40"/>
  <c r="BF2659" i="40"/>
  <c r="BG2659" i="40"/>
  <c r="BE2660" i="40"/>
  <c r="BF2660" i="40"/>
  <c r="BG2660" i="40"/>
  <c r="BE2661" i="40"/>
  <c r="BF2661" i="40"/>
  <c r="BG2661" i="40"/>
  <c r="BE2662" i="40"/>
  <c r="BF2662" i="40"/>
  <c r="BG2662" i="40"/>
  <c r="BE2663" i="40"/>
  <c r="BF2663" i="40"/>
  <c r="BG2663" i="40"/>
  <c r="BE2664" i="40"/>
  <c r="BF2664" i="40"/>
  <c r="BG2664" i="40"/>
  <c r="BE2665" i="40"/>
  <c r="BF2665" i="40"/>
  <c r="BG2665" i="40"/>
  <c r="BE2666" i="40"/>
  <c r="BF2666" i="40"/>
  <c r="BG2666" i="40"/>
  <c r="BE2667" i="40"/>
  <c r="BF2667" i="40"/>
  <c r="BG2667" i="40"/>
  <c r="BE2668" i="40"/>
  <c r="BF2668" i="40"/>
  <c r="BG2668" i="40"/>
  <c r="BE2669" i="40"/>
  <c r="BF2669" i="40"/>
  <c r="BG2669" i="40"/>
  <c r="BE2670" i="40"/>
  <c r="BF2670" i="40"/>
  <c r="BG2670" i="40"/>
  <c r="BE2671" i="40"/>
  <c r="BF2671" i="40"/>
  <c r="BG2671" i="40"/>
  <c r="BE2672" i="40"/>
  <c r="BF2672" i="40"/>
  <c r="BG2672" i="40"/>
  <c r="BE2673" i="40"/>
  <c r="BF2673" i="40"/>
  <c r="BG2673" i="40"/>
  <c r="BE2674" i="40"/>
  <c r="BF2674" i="40"/>
  <c r="BG2674" i="40"/>
  <c r="BE2675" i="40"/>
  <c r="BF2675" i="40"/>
  <c r="BG2675" i="40"/>
  <c r="BE2676" i="40"/>
  <c r="BF2676" i="40"/>
  <c r="BG2676" i="40"/>
  <c r="BE2677" i="40"/>
  <c r="BF2677" i="40"/>
  <c r="BG2677" i="40"/>
  <c r="BE2678" i="40"/>
  <c r="BF2678" i="40"/>
  <c r="BG2678" i="40"/>
  <c r="BE2679" i="40"/>
  <c r="BF2679" i="40"/>
  <c r="BG2679" i="40"/>
  <c r="BE2680" i="40"/>
  <c r="BF2680" i="40"/>
  <c r="BG2680" i="40"/>
  <c r="BE2681" i="40"/>
  <c r="BF2681" i="40"/>
  <c r="BG2681" i="40"/>
  <c r="BE2682" i="40"/>
  <c r="BF2682" i="40"/>
  <c r="BG2682" i="40"/>
  <c r="BE2683" i="40"/>
  <c r="BF2683" i="40"/>
  <c r="BG2683" i="40"/>
  <c r="BE2684" i="40"/>
  <c r="BF2684" i="40"/>
  <c r="BG2684" i="40"/>
  <c r="BE2685" i="40"/>
  <c r="BF2685" i="40"/>
  <c r="BG2685" i="40"/>
  <c r="BE2686" i="40"/>
  <c r="BF2686" i="40"/>
  <c r="BG2686" i="40"/>
  <c r="BE2687" i="40"/>
  <c r="BF2687" i="40"/>
  <c r="BG2687" i="40"/>
  <c r="BE2688" i="40"/>
  <c r="BF2688" i="40"/>
  <c r="BG2688" i="40"/>
  <c r="BE2689" i="40"/>
  <c r="BF2689" i="40"/>
  <c r="BG2689" i="40"/>
  <c r="BE2690" i="40"/>
  <c r="BF2690" i="40"/>
  <c r="BG2690" i="40"/>
  <c r="BE2691" i="40"/>
  <c r="BF2691" i="40"/>
  <c r="BG2691" i="40"/>
  <c r="BE2692" i="40"/>
  <c r="BF2692" i="40"/>
  <c r="BG2692" i="40"/>
  <c r="BE2693" i="40"/>
  <c r="BF2693" i="40"/>
  <c r="BG2693" i="40"/>
  <c r="BE2694" i="40"/>
  <c r="BF2694" i="40"/>
  <c r="BG2694" i="40"/>
  <c r="BE2695" i="40"/>
  <c r="BF2695" i="40"/>
  <c r="BG2695" i="40"/>
  <c r="BE2696" i="40"/>
  <c r="BF2696" i="40"/>
  <c r="BG2696" i="40"/>
  <c r="BE2697" i="40"/>
  <c r="BF2697" i="40"/>
  <c r="BG2697" i="40"/>
  <c r="BE2698" i="40"/>
  <c r="BF2698" i="40"/>
  <c r="BG2698" i="40"/>
  <c r="BE2699" i="40"/>
  <c r="BF2699" i="40"/>
  <c r="BG2699" i="40"/>
  <c r="BE2700" i="40"/>
  <c r="BF2700" i="40"/>
  <c r="BG2700" i="40"/>
  <c r="BE2701" i="40"/>
  <c r="BF2701" i="40"/>
  <c r="BG2701" i="40"/>
  <c r="BE2702" i="40"/>
  <c r="BF2702" i="40"/>
  <c r="BG2702" i="40"/>
  <c r="BE2703" i="40"/>
  <c r="BF2703" i="40"/>
  <c r="BG2703" i="40"/>
  <c r="BE2704" i="40"/>
  <c r="BF2704" i="40"/>
  <c r="BG2704" i="40"/>
  <c r="BE2705" i="40"/>
  <c r="BF2705" i="40"/>
  <c r="BG2705" i="40"/>
  <c r="BE2706" i="40"/>
  <c r="BF2706" i="40"/>
  <c r="BG2706" i="40"/>
  <c r="BE2707" i="40"/>
  <c r="BF2707" i="40"/>
  <c r="BG2707" i="40"/>
  <c r="BE2708" i="40"/>
  <c r="BF2708" i="40"/>
  <c r="BG2708" i="40"/>
  <c r="BE2709" i="40"/>
  <c r="BF2709" i="40"/>
  <c r="BG2709" i="40"/>
  <c r="BE2710" i="40"/>
  <c r="BF2710" i="40"/>
  <c r="BG2710" i="40"/>
  <c r="BE2711" i="40"/>
  <c r="BF2711" i="40"/>
  <c r="BG2711" i="40"/>
  <c r="BE2712" i="40"/>
  <c r="BF2712" i="40"/>
  <c r="BG2712" i="40"/>
  <c r="BE2713" i="40"/>
  <c r="BF2713" i="40"/>
  <c r="BG2713" i="40"/>
  <c r="BE2714" i="40"/>
  <c r="BF2714" i="40"/>
  <c r="BG2714" i="40"/>
  <c r="BE2715" i="40"/>
  <c r="BF2715" i="40"/>
  <c r="BG2715" i="40"/>
  <c r="BE2716" i="40"/>
  <c r="BF2716" i="40"/>
  <c r="BG2716" i="40"/>
  <c r="BE2717" i="40"/>
  <c r="BF2717" i="40"/>
  <c r="BG2717" i="40"/>
  <c r="BE2718" i="40"/>
  <c r="BF2718" i="40"/>
  <c r="BG2718" i="40"/>
  <c r="BE2719" i="40"/>
  <c r="BF2719" i="40"/>
  <c r="BG2719" i="40"/>
  <c r="BE2720" i="40"/>
  <c r="BF2720" i="40"/>
  <c r="BG2720" i="40"/>
  <c r="BE2721" i="40"/>
  <c r="BF2721" i="40"/>
  <c r="BG2721" i="40"/>
  <c r="BE2722" i="40"/>
  <c r="BF2722" i="40"/>
  <c r="BG2722" i="40"/>
  <c r="BE2723" i="40"/>
  <c r="BF2723" i="40"/>
  <c r="BG2723" i="40"/>
  <c r="BE2724" i="40"/>
  <c r="BF2724" i="40"/>
  <c r="BG2724" i="40"/>
  <c r="BE2725" i="40"/>
  <c r="BF2725" i="40"/>
  <c r="BG2725" i="40"/>
  <c r="BE2726" i="40"/>
  <c r="BF2726" i="40"/>
  <c r="BG2726" i="40"/>
  <c r="BE2727" i="40"/>
  <c r="BF2727" i="40"/>
  <c r="BG2727" i="40"/>
  <c r="BE2728" i="40"/>
  <c r="BF2728" i="40"/>
  <c r="BG2728" i="40"/>
  <c r="BE2729" i="40"/>
  <c r="BF2729" i="40"/>
  <c r="BG2729" i="40"/>
  <c r="BE2730" i="40"/>
  <c r="BF2730" i="40"/>
  <c r="BG2730" i="40"/>
  <c r="BE2731" i="40"/>
  <c r="BF2731" i="40"/>
  <c r="BG2731" i="40"/>
  <c r="BE2732" i="40"/>
  <c r="BF2732" i="40"/>
  <c r="BG2732" i="40"/>
  <c r="BE2733" i="40"/>
  <c r="BF2733" i="40"/>
  <c r="BG2733" i="40"/>
  <c r="BE2734" i="40"/>
  <c r="BF2734" i="40"/>
  <c r="BG2734" i="40"/>
  <c r="BE2735" i="40"/>
  <c r="BF2735" i="40"/>
  <c r="BG2735" i="40"/>
  <c r="BE2736" i="40"/>
  <c r="BF2736" i="40"/>
  <c r="BG2736" i="40"/>
  <c r="BE2737" i="40"/>
  <c r="BF2737" i="40"/>
  <c r="BG2737" i="40"/>
  <c r="BE2738" i="40"/>
  <c r="BF2738" i="40"/>
  <c r="BG2738" i="40"/>
  <c r="BE2739" i="40"/>
  <c r="BF2739" i="40"/>
  <c r="BG2739" i="40"/>
  <c r="BE2740" i="40"/>
  <c r="BF2740" i="40"/>
  <c r="BG2740" i="40"/>
  <c r="BE2741" i="40"/>
  <c r="BF2741" i="40"/>
  <c r="BG2741" i="40"/>
  <c r="BE2742" i="40"/>
  <c r="BF2742" i="40"/>
  <c r="BG2742" i="40"/>
  <c r="BE2743" i="40"/>
  <c r="BF2743" i="40"/>
  <c r="BG2743" i="40"/>
  <c r="BE2744" i="40"/>
  <c r="BF2744" i="40"/>
  <c r="BG2744" i="40"/>
  <c r="BE2745" i="40"/>
  <c r="BF2745" i="40"/>
  <c r="BG2745" i="40"/>
  <c r="BE2746" i="40"/>
  <c r="BF2746" i="40"/>
  <c r="BG2746" i="40"/>
  <c r="BE2747" i="40"/>
  <c r="BF2747" i="40"/>
  <c r="BG2747" i="40"/>
  <c r="BE2748" i="40"/>
  <c r="BF2748" i="40"/>
  <c r="BG2748" i="40"/>
  <c r="BE2749" i="40"/>
  <c r="BF2749" i="40"/>
  <c r="BG2749" i="40"/>
  <c r="BE2750" i="40"/>
  <c r="BF2750" i="40"/>
  <c r="BG2750" i="40"/>
  <c r="BE2751" i="40"/>
  <c r="BF2751" i="40"/>
  <c r="BG2751" i="40"/>
  <c r="BE2752" i="40"/>
  <c r="BF2752" i="40"/>
  <c r="BG2752" i="40"/>
  <c r="BE2753" i="40"/>
  <c r="BF2753" i="40"/>
  <c r="BG2753" i="40"/>
  <c r="BE2754" i="40"/>
  <c r="BF2754" i="40"/>
  <c r="BG2754" i="40"/>
  <c r="BE2755" i="40"/>
  <c r="BF2755" i="40"/>
  <c r="BG2755" i="40"/>
  <c r="BE2756" i="40"/>
  <c r="BF2756" i="40"/>
  <c r="BG2756" i="40"/>
  <c r="BE2757" i="40"/>
  <c r="BF2757" i="40"/>
  <c r="BG2757" i="40"/>
  <c r="BE2758" i="40"/>
  <c r="BF2758" i="40"/>
  <c r="BG2758" i="40"/>
  <c r="BE2759" i="40"/>
  <c r="BF2759" i="40"/>
  <c r="BG2759" i="40"/>
  <c r="BE2760" i="40"/>
  <c r="BF2760" i="40"/>
  <c r="BG2760" i="40"/>
  <c r="BE2761" i="40"/>
  <c r="BF2761" i="40"/>
  <c r="BG2761" i="40"/>
  <c r="BE2762" i="40"/>
  <c r="BF2762" i="40"/>
  <c r="BG2762" i="40"/>
  <c r="BE2763" i="40"/>
  <c r="BF2763" i="40"/>
  <c r="BG2763" i="40"/>
  <c r="BE2764" i="40"/>
  <c r="BF2764" i="40"/>
  <c r="BG2764" i="40"/>
  <c r="BE2765" i="40"/>
  <c r="BF2765" i="40"/>
  <c r="BG2765" i="40"/>
  <c r="BE2766" i="40"/>
  <c r="BF2766" i="40"/>
  <c r="BG2766" i="40"/>
  <c r="BE2767" i="40"/>
  <c r="BF2767" i="40"/>
  <c r="BG2767" i="40"/>
  <c r="BE2768" i="40"/>
  <c r="BF2768" i="40"/>
  <c r="BG2768" i="40"/>
  <c r="BE2769" i="40"/>
  <c r="BF2769" i="40"/>
  <c r="BG2769" i="40"/>
  <c r="BE2770" i="40"/>
  <c r="BF2770" i="40"/>
  <c r="BG2770" i="40"/>
  <c r="BE2771" i="40"/>
  <c r="BF2771" i="40"/>
  <c r="BG2771" i="40"/>
  <c r="BE2772" i="40"/>
  <c r="BF2772" i="40"/>
  <c r="BG2772" i="40"/>
  <c r="BE2773" i="40"/>
  <c r="BF2773" i="40"/>
  <c r="BG2773" i="40"/>
  <c r="BE2774" i="40"/>
  <c r="BF2774" i="40"/>
  <c r="BG2774" i="40"/>
  <c r="BE2775" i="40"/>
  <c r="BF2775" i="40"/>
  <c r="BG2775" i="40"/>
  <c r="BE2776" i="40"/>
  <c r="BF2776" i="40"/>
  <c r="BG2776" i="40"/>
  <c r="BE2777" i="40"/>
  <c r="BF2777" i="40"/>
  <c r="BG2777" i="40"/>
  <c r="BE2778" i="40"/>
  <c r="BF2778" i="40"/>
  <c r="BG2778" i="40"/>
  <c r="BE2779" i="40"/>
  <c r="BF2779" i="40"/>
  <c r="BG2779" i="40"/>
  <c r="BE2780" i="40"/>
  <c r="BF2780" i="40"/>
  <c r="BG2780" i="40"/>
  <c r="BE2781" i="40"/>
  <c r="BF2781" i="40"/>
  <c r="BG2781" i="40"/>
  <c r="BE2782" i="40"/>
  <c r="BF2782" i="40"/>
  <c r="BG2782" i="40"/>
  <c r="BE2783" i="40"/>
  <c r="BF2783" i="40"/>
  <c r="BG2783" i="40"/>
  <c r="BE2784" i="40"/>
  <c r="BF2784" i="40"/>
  <c r="BG2784" i="40"/>
  <c r="BE2785" i="40"/>
  <c r="BF2785" i="40"/>
  <c r="BG2785" i="40"/>
  <c r="BE2786" i="40"/>
  <c r="BF2786" i="40"/>
  <c r="BG2786" i="40"/>
  <c r="BE2787" i="40"/>
  <c r="BF2787" i="40"/>
  <c r="BG2787" i="40"/>
  <c r="BE2788" i="40"/>
  <c r="BF2788" i="40"/>
  <c r="BG2788" i="40"/>
  <c r="BE2789" i="40"/>
  <c r="BF2789" i="40"/>
  <c r="BG2789" i="40"/>
  <c r="BE2790" i="40"/>
  <c r="BF2790" i="40"/>
  <c r="BG2790" i="40"/>
  <c r="BE2791" i="40"/>
  <c r="BF2791" i="40"/>
  <c r="BG2791" i="40"/>
  <c r="BE2792" i="40"/>
  <c r="BF2792" i="40"/>
  <c r="BG2792" i="40"/>
  <c r="BE2793" i="40"/>
  <c r="BF2793" i="40"/>
  <c r="BG2793" i="40"/>
  <c r="BE2794" i="40"/>
  <c r="BF2794" i="40"/>
  <c r="BG2794" i="40"/>
  <c r="BE2795" i="40"/>
  <c r="BF2795" i="40"/>
  <c r="BG2795" i="40"/>
  <c r="BE2796" i="40"/>
  <c r="BF2796" i="40"/>
  <c r="BG2796" i="40"/>
  <c r="BE2797" i="40"/>
  <c r="BF2797" i="40"/>
  <c r="BG2797" i="40"/>
  <c r="BE2798" i="40"/>
  <c r="BF2798" i="40"/>
  <c r="BG2798" i="40"/>
  <c r="BE2799" i="40"/>
  <c r="BF2799" i="40"/>
  <c r="BG2799" i="40"/>
  <c r="BE2800" i="40"/>
  <c r="BF2800" i="40"/>
  <c r="BG2800" i="40"/>
  <c r="BE2801" i="40"/>
  <c r="BF2801" i="40"/>
  <c r="BG2801" i="40"/>
  <c r="BE2802" i="40"/>
  <c r="BF2802" i="40"/>
  <c r="BG2802" i="40"/>
  <c r="BE2803" i="40"/>
  <c r="BF2803" i="40"/>
  <c r="BG2803" i="40"/>
  <c r="BE2804" i="40"/>
  <c r="BF2804" i="40"/>
  <c r="BG2804" i="40"/>
  <c r="BE2805" i="40"/>
  <c r="BF2805" i="40"/>
  <c r="BG2805" i="40"/>
  <c r="BE2806" i="40"/>
  <c r="BF2806" i="40"/>
  <c r="BG2806" i="40"/>
  <c r="BE2807" i="40"/>
  <c r="BF2807" i="40"/>
  <c r="BG2807" i="40"/>
  <c r="BE2808" i="40"/>
  <c r="BF2808" i="40"/>
  <c r="BG2808" i="40"/>
  <c r="BE2809" i="40"/>
  <c r="BF2809" i="40"/>
  <c r="BG2809" i="40"/>
  <c r="BE2810" i="40"/>
  <c r="BF2810" i="40"/>
  <c r="BG2810" i="40"/>
  <c r="BE2811" i="40"/>
  <c r="BF2811" i="40"/>
  <c r="BG2811" i="40"/>
  <c r="BE2812" i="40"/>
  <c r="BF2812" i="40"/>
  <c r="BG2812" i="40"/>
  <c r="BE2813" i="40"/>
  <c r="BF2813" i="40"/>
  <c r="BG2813" i="40"/>
  <c r="BE2814" i="40"/>
  <c r="BF2814" i="40"/>
  <c r="BG2814" i="40"/>
  <c r="BE2815" i="40"/>
  <c r="BF2815" i="40"/>
  <c r="BG2815" i="40"/>
  <c r="BE2816" i="40"/>
  <c r="BF2816" i="40"/>
  <c r="BG2816" i="40"/>
  <c r="BE2817" i="40"/>
  <c r="BF2817" i="40"/>
  <c r="BG2817" i="40"/>
  <c r="BE2818" i="40"/>
  <c r="BF2818" i="40"/>
  <c r="BG2818" i="40"/>
  <c r="BE2819" i="40"/>
  <c r="BF2819" i="40"/>
  <c r="BG2819" i="40"/>
  <c r="BE2820" i="40"/>
  <c r="BF2820" i="40"/>
  <c r="BG2820" i="40"/>
  <c r="BE2821" i="40"/>
  <c r="BF2821" i="40"/>
  <c r="BG2821" i="40"/>
  <c r="BE2822" i="40"/>
  <c r="BF2822" i="40"/>
  <c r="BG2822" i="40"/>
  <c r="BE2823" i="40"/>
  <c r="BF2823" i="40"/>
  <c r="BG2823" i="40"/>
  <c r="BE2824" i="40"/>
  <c r="BF2824" i="40"/>
  <c r="BG2824" i="40"/>
  <c r="BE2825" i="40"/>
  <c r="BF2825" i="40"/>
  <c r="BG2825" i="40"/>
  <c r="BE2826" i="40"/>
  <c r="BF2826" i="40"/>
  <c r="BG2826" i="40"/>
  <c r="BE2827" i="40"/>
  <c r="BF2827" i="40"/>
  <c r="BG2827" i="40"/>
  <c r="BE2828" i="40"/>
  <c r="BF2828" i="40"/>
  <c r="BG2828" i="40"/>
  <c r="BE2829" i="40"/>
  <c r="BF2829" i="40"/>
  <c r="BG2829" i="40"/>
  <c r="BE2830" i="40"/>
  <c r="BF2830" i="40"/>
  <c r="BG2830" i="40"/>
  <c r="BE2831" i="40"/>
  <c r="BF2831" i="40"/>
  <c r="BG2831" i="40"/>
  <c r="BE2832" i="40"/>
  <c r="BF2832" i="40"/>
  <c r="BG2832" i="40"/>
  <c r="BE2833" i="40"/>
  <c r="BF2833" i="40"/>
  <c r="BG2833" i="40"/>
  <c r="BE2834" i="40"/>
  <c r="BF2834" i="40"/>
  <c r="BG2834" i="40"/>
  <c r="BE2835" i="40"/>
  <c r="BF2835" i="40"/>
  <c r="BG2835" i="40"/>
  <c r="BE2836" i="40"/>
  <c r="BF2836" i="40"/>
  <c r="BG2836" i="40"/>
  <c r="BE2837" i="40"/>
  <c r="BF2837" i="40"/>
  <c r="BG2837" i="40"/>
  <c r="BE2838" i="40"/>
  <c r="BF2838" i="40"/>
  <c r="BG2838" i="40"/>
  <c r="BE2839" i="40"/>
  <c r="BF2839" i="40"/>
  <c r="BG2839" i="40"/>
  <c r="BE2840" i="40"/>
  <c r="BF2840" i="40"/>
  <c r="BG2840" i="40"/>
  <c r="BE2841" i="40"/>
  <c r="BF2841" i="40"/>
  <c r="BG2841" i="40"/>
  <c r="BE2842" i="40"/>
  <c r="BF2842" i="40"/>
  <c r="BG2842" i="40"/>
  <c r="BE2843" i="40"/>
  <c r="BF2843" i="40"/>
  <c r="BG2843" i="40"/>
  <c r="BE2844" i="40"/>
  <c r="BF2844" i="40"/>
  <c r="BG2844" i="40"/>
  <c r="BE2845" i="40"/>
  <c r="BF2845" i="40"/>
  <c r="BG2845" i="40"/>
  <c r="BE2846" i="40"/>
  <c r="BF2846" i="40"/>
  <c r="BG2846" i="40"/>
  <c r="BE2847" i="40"/>
  <c r="BF2847" i="40"/>
  <c r="BG2847" i="40"/>
  <c r="BE2848" i="40"/>
  <c r="BF2848" i="40"/>
  <c r="BG2848" i="40"/>
  <c r="BE2849" i="40"/>
  <c r="BF2849" i="40"/>
  <c r="BG2849" i="40"/>
  <c r="BE2850" i="40"/>
  <c r="BF2850" i="40"/>
  <c r="BG2850" i="40"/>
  <c r="BE2851" i="40"/>
  <c r="BF2851" i="40"/>
  <c r="BG2851" i="40"/>
  <c r="BE2852" i="40"/>
  <c r="BF2852" i="40"/>
  <c r="BG2852" i="40"/>
  <c r="BE2853" i="40"/>
  <c r="BF2853" i="40"/>
  <c r="BG2853" i="40"/>
  <c r="BE2854" i="40"/>
  <c r="BF2854" i="40"/>
  <c r="BG2854" i="40"/>
  <c r="BE2855" i="40"/>
  <c r="BF2855" i="40"/>
  <c r="BG2855" i="40"/>
  <c r="BE2856" i="40"/>
  <c r="BF2856" i="40"/>
  <c r="BG2856" i="40"/>
  <c r="BE2857" i="40"/>
  <c r="BF2857" i="40"/>
  <c r="BG2857" i="40"/>
  <c r="BE2858" i="40"/>
  <c r="BF2858" i="40"/>
  <c r="BG2858" i="40"/>
  <c r="BE2859" i="40"/>
  <c r="BF2859" i="40"/>
  <c r="BG2859" i="40"/>
  <c r="BE2860" i="40"/>
  <c r="BF2860" i="40"/>
  <c r="BG2860" i="40"/>
  <c r="BE2861" i="40"/>
  <c r="BF2861" i="40"/>
  <c r="BG2861" i="40"/>
  <c r="BE2862" i="40"/>
  <c r="BF2862" i="40"/>
  <c r="BG2862" i="40"/>
  <c r="BE2863" i="40"/>
  <c r="BF2863" i="40"/>
  <c r="BG2863" i="40"/>
  <c r="BE2864" i="40"/>
  <c r="BF2864" i="40"/>
  <c r="BG2864" i="40"/>
  <c r="BE2865" i="40"/>
  <c r="BF2865" i="40"/>
  <c r="BG2865" i="40"/>
  <c r="BE2866" i="40"/>
  <c r="BF2866" i="40"/>
  <c r="BG2866" i="40"/>
  <c r="BE2867" i="40"/>
  <c r="BF2867" i="40"/>
  <c r="BG2867" i="40"/>
  <c r="BE2868" i="40"/>
  <c r="BF2868" i="40"/>
  <c r="BG2868" i="40"/>
  <c r="BE2869" i="40"/>
  <c r="BF2869" i="40"/>
  <c r="BG2869" i="40"/>
  <c r="BE2870" i="40"/>
  <c r="BF2870" i="40"/>
  <c r="BG2870" i="40"/>
  <c r="BE2871" i="40"/>
  <c r="BF2871" i="40"/>
  <c r="BG2871" i="40"/>
  <c r="BE2872" i="40"/>
  <c r="BF2872" i="40"/>
  <c r="BG2872" i="40"/>
  <c r="BE2873" i="40"/>
  <c r="BF2873" i="40"/>
  <c r="BG2873" i="40"/>
  <c r="BE2874" i="40"/>
  <c r="BF2874" i="40"/>
  <c r="BG2874" i="40"/>
  <c r="BE2875" i="40"/>
  <c r="BF2875" i="40"/>
  <c r="BG2875" i="40"/>
  <c r="BE2876" i="40"/>
  <c r="BF2876" i="40"/>
  <c r="BG2876" i="40"/>
  <c r="BE2877" i="40"/>
  <c r="BF2877" i="40"/>
  <c r="BG2877" i="40"/>
  <c r="BE2878" i="40"/>
  <c r="BF2878" i="40"/>
  <c r="BG2878" i="40"/>
  <c r="BE2879" i="40"/>
  <c r="BF2879" i="40"/>
  <c r="BG2879" i="40"/>
  <c r="BE2880" i="40"/>
  <c r="BF2880" i="40"/>
  <c r="BG2880" i="40"/>
  <c r="BE2881" i="40"/>
  <c r="BF2881" i="40"/>
  <c r="BG2881" i="40"/>
  <c r="BE2882" i="40"/>
  <c r="BF2882" i="40"/>
  <c r="BG2882" i="40"/>
  <c r="BE2883" i="40"/>
  <c r="BF2883" i="40"/>
  <c r="BG2883" i="40"/>
  <c r="BE2884" i="40"/>
  <c r="BF2884" i="40"/>
  <c r="BG2884" i="40"/>
  <c r="BE2885" i="40"/>
  <c r="BF2885" i="40"/>
  <c r="BG2885" i="40"/>
  <c r="BE2886" i="40"/>
  <c r="BF2886" i="40"/>
  <c r="BG2886" i="40"/>
  <c r="BE2887" i="40"/>
  <c r="BF2887" i="40"/>
  <c r="BG2887" i="40"/>
  <c r="BE2888" i="40"/>
  <c r="BF2888" i="40"/>
  <c r="BG2888" i="40"/>
  <c r="BE2889" i="40"/>
  <c r="BF2889" i="40"/>
  <c r="BG2889" i="40"/>
  <c r="BE2890" i="40"/>
  <c r="BF2890" i="40"/>
  <c r="BG2890" i="40"/>
  <c r="BE2891" i="40"/>
  <c r="BF2891" i="40"/>
  <c r="BG2891" i="40"/>
  <c r="BE2892" i="40"/>
  <c r="BF2892" i="40"/>
  <c r="BG2892" i="40"/>
  <c r="BE2893" i="40"/>
  <c r="BF2893" i="40"/>
  <c r="BG2893" i="40"/>
  <c r="BE2894" i="40"/>
  <c r="BF2894" i="40"/>
  <c r="BG2894" i="40"/>
  <c r="BE2895" i="40"/>
  <c r="BF2895" i="40"/>
  <c r="BG2895" i="40"/>
  <c r="BE2896" i="40"/>
  <c r="BF2896" i="40"/>
  <c r="BG2896" i="40"/>
  <c r="BE2897" i="40"/>
  <c r="BF2897" i="40"/>
  <c r="BG2897" i="40"/>
  <c r="BE2898" i="40"/>
  <c r="BF2898" i="40"/>
  <c r="BG2898" i="40"/>
  <c r="BE2899" i="40"/>
  <c r="BF2899" i="40"/>
  <c r="BG2899" i="40"/>
  <c r="BE2900" i="40"/>
  <c r="BF2900" i="40"/>
  <c r="BG2900" i="40"/>
  <c r="BE2901" i="40"/>
  <c r="BF2901" i="40"/>
  <c r="BG2901" i="40"/>
  <c r="BE2902" i="40"/>
  <c r="BF2902" i="40"/>
  <c r="BG2902" i="40"/>
  <c r="BE2903" i="40"/>
  <c r="BF2903" i="40"/>
  <c r="BG2903" i="40"/>
  <c r="BE2904" i="40"/>
  <c r="BF2904" i="40"/>
  <c r="BG2904" i="40"/>
  <c r="BE2905" i="40"/>
  <c r="BF2905" i="40"/>
  <c r="BG2905" i="40"/>
  <c r="BE2906" i="40"/>
  <c r="BF2906" i="40"/>
  <c r="BG2906" i="40"/>
  <c r="BE2907" i="40"/>
  <c r="BF2907" i="40"/>
  <c r="BG2907" i="40"/>
  <c r="BE2908" i="40"/>
  <c r="BF2908" i="40"/>
  <c r="BG2908" i="40"/>
  <c r="BE2909" i="40"/>
  <c r="BF2909" i="40"/>
  <c r="BG2909" i="40"/>
  <c r="BE2910" i="40"/>
  <c r="BF2910" i="40"/>
  <c r="BG2910" i="40"/>
  <c r="BE2911" i="40"/>
  <c r="BF2911" i="40"/>
  <c r="BG2911" i="40"/>
  <c r="BE2912" i="40"/>
  <c r="BF2912" i="40"/>
  <c r="BG2912" i="40"/>
  <c r="BE2913" i="40"/>
  <c r="BF2913" i="40"/>
  <c r="BG2913" i="40"/>
  <c r="BE2914" i="40"/>
  <c r="BF2914" i="40"/>
  <c r="BG2914" i="40"/>
  <c r="BE2915" i="40"/>
  <c r="BF2915" i="40"/>
  <c r="BG2915" i="40"/>
  <c r="BE2916" i="40"/>
  <c r="BF2916" i="40"/>
  <c r="BG2916" i="40"/>
  <c r="BE2917" i="40"/>
  <c r="BF2917" i="40"/>
  <c r="BG2917" i="40"/>
  <c r="BE2918" i="40"/>
  <c r="BF2918" i="40"/>
  <c r="BG2918" i="40"/>
  <c r="BE2919" i="40"/>
  <c r="BF2919" i="40"/>
  <c r="BG2919" i="40"/>
  <c r="BE2920" i="40"/>
  <c r="BF2920" i="40"/>
  <c r="BG2920" i="40"/>
  <c r="BE2921" i="40"/>
  <c r="BF2921" i="40"/>
  <c r="BG2921" i="40"/>
  <c r="BE2922" i="40"/>
  <c r="BF2922" i="40"/>
  <c r="BG2922" i="40"/>
  <c r="BE2923" i="40"/>
  <c r="BF2923" i="40"/>
  <c r="BG2923" i="40"/>
  <c r="BE2924" i="40"/>
  <c r="BF2924" i="40"/>
  <c r="BG2924" i="40"/>
  <c r="BE2925" i="40"/>
  <c r="BF2925" i="40"/>
  <c r="BG2925" i="40"/>
  <c r="BE2926" i="40"/>
  <c r="BF2926" i="40"/>
  <c r="BG2926" i="40"/>
  <c r="BE2927" i="40"/>
  <c r="BF2927" i="40"/>
  <c r="BG2927" i="40"/>
  <c r="BE2928" i="40"/>
  <c r="BF2928" i="40"/>
  <c r="BG2928" i="40"/>
  <c r="BE2929" i="40"/>
  <c r="BF2929" i="40"/>
  <c r="BG2929" i="40"/>
  <c r="BE2930" i="40"/>
  <c r="BF2930" i="40"/>
  <c r="BG2930" i="40"/>
  <c r="BE2931" i="40"/>
  <c r="BF2931" i="40"/>
  <c r="BG2931" i="40"/>
  <c r="BE2932" i="40"/>
  <c r="BF2932" i="40"/>
  <c r="BG2932" i="40"/>
  <c r="BE2933" i="40"/>
  <c r="BF2933" i="40"/>
  <c r="BG2933" i="40"/>
  <c r="BE2934" i="40"/>
  <c r="BF2934" i="40"/>
  <c r="BG2934" i="40"/>
  <c r="BE2935" i="40"/>
  <c r="BF2935" i="40"/>
  <c r="BG2935" i="40"/>
  <c r="BE2936" i="40"/>
  <c r="BF2936" i="40"/>
  <c r="BG2936" i="40"/>
  <c r="BE2937" i="40"/>
  <c r="BF2937" i="40"/>
  <c r="BG2937" i="40"/>
  <c r="BE2938" i="40"/>
  <c r="BF2938" i="40"/>
  <c r="BG2938" i="40"/>
  <c r="BE2939" i="40"/>
  <c r="BF2939" i="40"/>
  <c r="BG2939" i="40"/>
  <c r="BE2940" i="40"/>
  <c r="BF2940" i="40"/>
  <c r="BG2940" i="40"/>
  <c r="BE2941" i="40"/>
  <c r="BF2941" i="40"/>
  <c r="BG2941" i="40"/>
  <c r="BE2942" i="40"/>
  <c r="BF2942" i="40"/>
  <c r="BG2942" i="40"/>
  <c r="BE2943" i="40"/>
  <c r="BF2943" i="40"/>
  <c r="BG2943" i="40"/>
  <c r="BE2944" i="40"/>
  <c r="BF2944" i="40"/>
  <c r="BG2944" i="40"/>
  <c r="BE2945" i="40"/>
  <c r="BF2945" i="40"/>
  <c r="BG2945" i="40"/>
  <c r="BE2946" i="40"/>
  <c r="BF2946" i="40"/>
  <c r="BG2946" i="40"/>
  <c r="BE2947" i="40"/>
  <c r="BF2947" i="40"/>
  <c r="BG2947" i="40"/>
  <c r="BE2948" i="40"/>
  <c r="BF2948" i="40"/>
  <c r="BG2948" i="40"/>
  <c r="BE2949" i="40"/>
  <c r="BF2949" i="40"/>
  <c r="BG2949" i="40"/>
  <c r="BE2950" i="40"/>
  <c r="BF2950" i="40"/>
  <c r="BG2950" i="40"/>
  <c r="BE2951" i="40"/>
  <c r="BF2951" i="40"/>
  <c r="BG2951" i="40"/>
  <c r="BE2952" i="40"/>
  <c r="BF2952" i="40"/>
  <c r="BG2952" i="40"/>
  <c r="BE2953" i="40"/>
  <c r="BF2953" i="40"/>
  <c r="BG2953" i="40"/>
  <c r="BE2954" i="40"/>
  <c r="BF2954" i="40"/>
  <c r="BG2954" i="40"/>
  <c r="BE2955" i="40"/>
  <c r="BF2955" i="40"/>
  <c r="BG2955" i="40"/>
  <c r="BE2956" i="40"/>
  <c r="BF2956" i="40"/>
  <c r="BG2956" i="40"/>
  <c r="BE2957" i="40"/>
  <c r="BF2957" i="40"/>
  <c r="BG2957" i="40"/>
  <c r="BE2958" i="40"/>
  <c r="BF2958" i="40"/>
  <c r="BG2958" i="40"/>
  <c r="BE2959" i="40"/>
  <c r="BF2959" i="40"/>
  <c r="BG2959" i="40"/>
  <c r="BE2960" i="40"/>
  <c r="BF2960" i="40"/>
  <c r="BG2960" i="40"/>
  <c r="BE2961" i="40"/>
  <c r="BF2961" i="40"/>
  <c r="BG2961" i="40"/>
  <c r="BE2962" i="40"/>
  <c r="BF2962" i="40"/>
  <c r="BG2962" i="40"/>
  <c r="BE2963" i="40"/>
  <c r="BF2963" i="40"/>
  <c r="BG2963" i="40"/>
  <c r="BE2964" i="40"/>
  <c r="BF2964" i="40"/>
  <c r="BG2964" i="40"/>
  <c r="BE2965" i="40"/>
  <c r="BF2965" i="40"/>
  <c r="BG2965" i="40"/>
  <c r="BE2966" i="40"/>
  <c r="BF2966" i="40"/>
  <c r="BG2966" i="40"/>
  <c r="BE2967" i="40"/>
  <c r="BF2967" i="40"/>
  <c r="BG2967" i="40"/>
  <c r="BE2968" i="40"/>
  <c r="BF2968" i="40"/>
  <c r="BG2968" i="40"/>
  <c r="BE2969" i="40"/>
  <c r="BF2969" i="40"/>
  <c r="BG2969" i="40"/>
  <c r="BE2970" i="40"/>
  <c r="BF2970" i="40"/>
  <c r="BG2970" i="40"/>
  <c r="BE2971" i="40"/>
  <c r="BF2971" i="40"/>
  <c r="BG2971" i="40"/>
  <c r="BE2972" i="40"/>
  <c r="BF2972" i="40"/>
  <c r="BG2972" i="40"/>
  <c r="BE2973" i="40"/>
  <c r="BF2973" i="40"/>
  <c r="BG2973" i="40"/>
  <c r="BE2974" i="40"/>
  <c r="BF2974" i="40"/>
  <c r="BG2974" i="40"/>
  <c r="BE2975" i="40"/>
  <c r="BF2975" i="40"/>
  <c r="BG2975" i="40"/>
  <c r="BE2976" i="40"/>
  <c r="BF2976" i="40"/>
  <c r="BG2976" i="40"/>
  <c r="BE2977" i="40"/>
  <c r="BF2977" i="40"/>
  <c r="BG2977" i="40"/>
  <c r="BE2978" i="40"/>
  <c r="BF2978" i="40"/>
  <c r="BG2978" i="40"/>
  <c r="BE2979" i="40"/>
  <c r="BF2979" i="40"/>
  <c r="BG2979" i="40"/>
  <c r="BE2980" i="40"/>
  <c r="BF2980" i="40"/>
  <c r="BG2980" i="40"/>
  <c r="BE2981" i="40"/>
  <c r="BF2981" i="40"/>
  <c r="BG2981" i="40"/>
  <c r="BE2982" i="40"/>
  <c r="BF2982" i="40"/>
  <c r="BG2982" i="40"/>
  <c r="BE2983" i="40"/>
  <c r="BF2983" i="40"/>
  <c r="BG2983" i="40"/>
  <c r="BE2984" i="40"/>
  <c r="BF2984" i="40"/>
  <c r="BG2984" i="40"/>
  <c r="BE2985" i="40"/>
  <c r="BF2985" i="40"/>
  <c r="BG2985" i="40"/>
  <c r="BE2986" i="40"/>
  <c r="BF2986" i="40"/>
  <c r="BG2986" i="40"/>
  <c r="BE2987" i="40"/>
  <c r="BF2987" i="40"/>
  <c r="BG2987" i="40"/>
  <c r="BE2988" i="40"/>
  <c r="BF2988" i="40"/>
  <c r="BG2988" i="40"/>
  <c r="BE2989" i="40"/>
  <c r="BF2989" i="40"/>
  <c r="BG2989" i="40"/>
  <c r="BE2990" i="40"/>
  <c r="BF2990" i="40"/>
  <c r="BG2990" i="40"/>
  <c r="BE2991" i="40"/>
  <c r="BF2991" i="40"/>
  <c r="BG2991" i="40"/>
  <c r="BE2992" i="40"/>
  <c r="BF2992" i="40"/>
  <c r="BG2992" i="40"/>
  <c r="BE2993" i="40"/>
  <c r="BF2993" i="40"/>
  <c r="BG2993" i="40"/>
  <c r="BE2994" i="40"/>
  <c r="BF2994" i="40"/>
  <c r="BG2994" i="40"/>
  <c r="BE2995" i="40"/>
  <c r="BF2995" i="40"/>
  <c r="BG2995" i="40"/>
  <c r="BE2996" i="40"/>
  <c r="BF2996" i="40"/>
  <c r="BG2996" i="40"/>
  <c r="BE2997" i="40"/>
  <c r="BF2997" i="40"/>
  <c r="BG2997" i="40"/>
  <c r="BE2998" i="40"/>
  <c r="BF2998" i="40"/>
  <c r="BG2998" i="40"/>
  <c r="BE2999" i="40"/>
  <c r="BF2999" i="40"/>
  <c r="BG2999" i="40"/>
  <c r="BE3000" i="40"/>
  <c r="BF3000" i="40"/>
  <c r="BG3000" i="40"/>
  <c r="BE3001" i="40"/>
  <c r="BF3001" i="40"/>
  <c r="BG3001" i="40"/>
  <c r="BE3002" i="40"/>
  <c r="BF3002" i="40"/>
  <c r="BG3002" i="40"/>
  <c r="BE3003" i="40"/>
  <c r="BF3003" i="40"/>
  <c r="BG3003" i="40"/>
  <c r="BE3004" i="40"/>
  <c r="BF3004" i="40"/>
  <c r="BG3004" i="40"/>
  <c r="BE3005" i="40"/>
  <c r="BF3005" i="40"/>
  <c r="BG3005" i="40"/>
  <c r="BE3006" i="40"/>
  <c r="BF3006" i="40"/>
  <c r="BG3006" i="40"/>
  <c r="BE3007" i="40"/>
  <c r="BF3007" i="40"/>
  <c r="BG3007" i="40"/>
  <c r="BE3008" i="40"/>
  <c r="BF3008" i="40"/>
  <c r="BG3008" i="40"/>
  <c r="BE3009" i="40"/>
  <c r="BF3009" i="40"/>
  <c r="BG3009" i="40"/>
  <c r="BE3010" i="40"/>
  <c r="BF3010" i="40"/>
  <c r="BG3010" i="40"/>
  <c r="BE3011" i="40"/>
  <c r="BF3011" i="40"/>
  <c r="BG3011" i="40"/>
  <c r="BE3012" i="40"/>
  <c r="BF3012" i="40"/>
  <c r="BG3012" i="40"/>
  <c r="BE3013" i="40"/>
  <c r="BF3013" i="40"/>
  <c r="BG3013" i="40"/>
  <c r="BE3014" i="40"/>
  <c r="BF3014" i="40"/>
  <c r="BG3014" i="40"/>
  <c r="BE3015" i="40"/>
  <c r="BF3015" i="40"/>
  <c r="BG3015" i="40"/>
  <c r="BE3016" i="40"/>
  <c r="BF3016" i="40"/>
  <c r="BG3016" i="40"/>
  <c r="BE3017" i="40"/>
  <c r="BF3017" i="40"/>
  <c r="BG3017" i="40"/>
  <c r="BE3018" i="40"/>
  <c r="BF3018" i="40"/>
  <c r="BG3018" i="40"/>
  <c r="BE3019" i="40"/>
  <c r="BF3019" i="40"/>
  <c r="BG3019" i="40"/>
  <c r="BE3020" i="40"/>
  <c r="BF3020" i="40"/>
  <c r="BG3020" i="40"/>
  <c r="BE3021" i="40"/>
  <c r="BF3021" i="40"/>
  <c r="BG3021" i="40"/>
  <c r="BE3022" i="40"/>
  <c r="BF3022" i="40"/>
  <c r="BG3022" i="40"/>
  <c r="BE3023" i="40"/>
  <c r="BF3023" i="40"/>
  <c r="BG3023" i="40"/>
  <c r="BE3024" i="40"/>
  <c r="BF3024" i="40"/>
  <c r="BG3024" i="40"/>
  <c r="BE3025" i="40"/>
  <c r="BF3025" i="40"/>
  <c r="BG3025" i="40"/>
  <c r="BE3026" i="40"/>
  <c r="BF3026" i="40"/>
  <c r="BG3026" i="40"/>
  <c r="BE3027" i="40"/>
  <c r="BF3027" i="40"/>
  <c r="BG3027" i="40"/>
  <c r="BE3028" i="40"/>
  <c r="BF3028" i="40"/>
  <c r="BG3028" i="40"/>
  <c r="BE3029" i="40"/>
  <c r="BF3029" i="40"/>
  <c r="BG3029" i="40"/>
  <c r="BE3030" i="40"/>
  <c r="BF3030" i="40"/>
  <c r="BG3030" i="40"/>
  <c r="BE3031" i="40"/>
  <c r="BF3031" i="40"/>
  <c r="BG3031" i="40"/>
  <c r="BE3032" i="40"/>
  <c r="BF3032" i="40"/>
  <c r="BG3032" i="40"/>
  <c r="BE3033" i="40"/>
  <c r="BF3033" i="40"/>
  <c r="BG3033" i="40"/>
  <c r="BE3034" i="40"/>
  <c r="BF3034" i="40"/>
  <c r="BG3034" i="40"/>
  <c r="BE3035" i="40"/>
  <c r="BF3035" i="40"/>
  <c r="BG3035" i="40"/>
  <c r="BE3036" i="40"/>
  <c r="BF3036" i="40"/>
  <c r="BG3036" i="40"/>
  <c r="BE3037" i="40"/>
  <c r="BF3037" i="40"/>
  <c r="BG3037" i="40"/>
  <c r="BE3038" i="40"/>
  <c r="BF3038" i="40"/>
  <c r="BG3038" i="40"/>
  <c r="BE3039" i="40"/>
  <c r="BF3039" i="40"/>
  <c r="BG3039" i="40"/>
  <c r="BE3040" i="40"/>
  <c r="BF3040" i="40"/>
  <c r="BG3040" i="40"/>
  <c r="BE3041" i="40"/>
  <c r="BF3041" i="40"/>
  <c r="BG3041" i="40"/>
  <c r="BE3042" i="40"/>
  <c r="BF3042" i="40"/>
  <c r="BG3042" i="40"/>
  <c r="BE3043" i="40"/>
  <c r="BF3043" i="40"/>
  <c r="BG3043" i="40"/>
  <c r="BE3044" i="40"/>
  <c r="BF3044" i="40"/>
  <c r="BG3044" i="40"/>
  <c r="BE3045" i="40"/>
  <c r="BF3045" i="40"/>
  <c r="BG3045" i="40"/>
  <c r="BE3046" i="40"/>
  <c r="BF3046" i="40"/>
  <c r="BG3046" i="40"/>
  <c r="BE3047" i="40"/>
  <c r="BF3047" i="40"/>
  <c r="BG3047" i="40"/>
  <c r="BE3048" i="40"/>
  <c r="BF3048" i="40"/>
  <c r="BG3048" i="40"/>
  <c r="BE3049" i="40"/>
  <c r="BF3049" i="40"/>
  <c r="BG3049" i="40"/>
  <c r="BE3050" i="40"/>
  <c r="BF3050" i="40"/>
  <c r="BG3050" i="40"/>
  <c r="BE3051" i="40"/>
  <c r="BF3051" i="40"/>
  <c r="BG3051" i="40"/>
  <c r="BE3052" i="40"/>
  <c r="BF3052" i="40"/>
  <c r="BG3052" i="40"/>
  <c r="BE3053" i="40"/>
  <c r="BF3053" i="40"/>
  <c r="BG3053" i="40"/>
  <c r="BE3054" i="40"/>
  <c r="BF3054" i="40"/>
  <c r="BG3054" i="40"/>
  <c r="BE3055" i="40"/>
  <c r="BF3055" i="40"/>
  <c r="BG3055" i="40"/>
  <c r="BE3056" i="40"/>
  <c r="BF3056" i="40"/>
  <c r="BG3056" i="40"/>
  <c r="BE3057" i="40"/>
  <c r="BF3057" i="40"/>
  <c r="BG3057" i="40"/>
  <c r="BE3058" i="40"/>
  <c r="BF3058" i="40"/>
  <c r="BG3058" i="40"/>
  <c r="BE3059" i="40"/>
  <c r="BF3059" i="40"/>
  <c r="BG3059" i="40"/>
  <c r="BE3060" i="40"/>
  <c r="BF3060" i="40"/>
  <c r="BG3060" i="40"/>
  <c r="BE3061" i="40"/>
  <c r="BF3061" i="40"/>
  <c r="BG3061" i="40"/>
  <c r="BE3062" i="40"/>
  <c r="BF3062" i="40"/>
  <c r="BG3062" i="40"/>
  <c r="BE3063" i="40"/>
  <c r="BF3063" i="40"/>
  <c r="BG3063" i="40"/>
  <c r="BE3064" i="40"/>
  <c r="BF3064" i="40"/>
  <c r="BG3064" i="40"/>
  <c r="BE3065" i="40"/>
  <c r="BF3065" i="40"/>
  <c r="BG3065" i="40"/>
  <c r="BE3066" i="40"/>
  <c r="BF3066" i="40"/>
  <c r="BG3066" i="40"/>
  <c r="BE3067" i="40"/>
  <c r="BF3067" i="40"/>
  <c r="BG3067" i="40"/>
  <c r="BE3068" i="40"/>
  <c r="BF3068" i="40"/>
  <c r="BG3068" i="40"/>
  <c r="BE3069" i="40"/>
  <c r="BF3069" i="40"/>
  <c r="BG3069" i="40"/>
  <c r="BE3070" i="40"/>
  <c r="BF3070" i="40"/>
  <c r="BG3070" i="40"/>
  <c r="BE3071" i="40"/>
  <c r="BF3071" i="40"/>
  <c r="BG3071" i="40"/>
  <c r="BE3072" i="40"/>
  <c r="BF3072" i="40"/>
  <c r="BG3072" i="40"/>
  <c r="BE3073" i="40"/>
  <c r="BF3073" i="40"/>
  <c r="BG3073" i="40"/>
  <c r="BE3074" i="40"/>
  <c r="BF3074" i="40"/>
  <c r="BG3074" i="40"/>
  <c r="BE3075" i="40"/>
  <c r="BF3075" i="40"/>
  <c r="BG3075" i="40"/>
  <c r="BE3076" i="40"/>
  <c r="BF3076" i="40"/>
  <c r="BG3076" i="40"/>
  <c r="BE3077" i="40"/>
  <c r="BF3077" i="40"/>
  <c r="BG3077" i="40"/>
  <c r="BE3078" i="40"/>
  <c r="BF3078" i="40"/>
  <c r="BG3078" i="40"/>
  <c r="BE3079" i="40"/>
  <c r="BF3079" i="40"/>
  <c r="BG3079" i="40"/>
  <c r="BE3080" i="40"/>
  <c r="BF3080" i="40"/>
  <c r="BG3080" i="40"/>
  <c r="BE3081" i="40"/>
  <c r="BF3081" i="40"/>
  <c r="BG3081" i="40"/>
  <c r="BE3082" i="40"/>
  <c r="BF3082" i="40"/>
  <c r="BG3082" i="40"/>
  <c r="BE3083" i="40"/>
  <c r="BF3083" i="40"/>
  <c r="BG3083" i="40"/>
  <c r="BE3084" i="40"/>
  <c r="BF3084" i="40"/>
  <c r="BG3084" i="40"/>
  <c r="BE3085" i="40"/>
  <c r="BF3085" i="40"/>
  <c r="BG3085" i="40"/>
  <c r="BE3086" i="40"/>
  <c r="BF3086" i="40"/>
  <c r="BG3086" i="40"/>
  <c r="BE3087" i="40"/>
  <c r="BF3087" i="40"/>
  <c r="BG3087" i="40"/>
  <c r="BE3088" i="40"/>
  <c r="BF3088" i="40"/>
  <c r="BG3088" i="40"/>
  <c r="BE3089" i="40"/>
  <c r="BF3089" i="40"/>
  <c r="BG3089" i="40"/>
  <c r="BE3090" i="40"/>
  <c r="BF3090" i="40"/>
  <c r="BG3090" i="40"/>
  <c r="BE3091" i="40"/>
  <c r="BF3091" i="40"/>
  <c r="BG3091" i="40"/>
  <c r="BE3092" i="40"/>
  <c r="BF3092" i="40"/>
  <c r="BG3092" i="40"/>
  <c r="BE3093" i="40"/>
  <c r="BF3093" i="40"/>
  <c r="BG3093" i="40"/>
  <c r="BE3094" i="40"/>
  <c r="BF3094" i="40"/>
  <c r="BG3094" i="40"/>
  <c r="BE3095" i="40"/>
  <c r="BF3095" i="40"/>
  <c r="BG3095" i="40"/>
  <c r="BE3096" i="40"/>
  <c r="BF3096" i="40"/>
  <c r="BG3096" i="40"/>
  <c r="BE3097" i="40"/>
  <c r="BF3097" i="40"/>
  <c r="BG3097" i="40"/>
  <c r="BE3098" i="40"/>
  <c r="BF3098" i="40"/>
  <c r="BG3098" i="40"/>
  <c r="BE3099" i="40"/>
  <c r="BF3099" i="40"/>
  <c r="BG3099" i="40"/>
  <c r="BE3100" i="40"/>
  <c r="BF3100" i="40"/>
  <c r="BG3100" i="40"/>
  <c r="BE3101" i="40"/>
  <c r="BF3101" i="40"/>
  <c r="BG3101" i="40"/>
  <c r="BE3102" i="40"/>
  <c r="BF3102" i="40"/>
  <c r="BG3102" i="40"/>
  <c r="BE3103" i="40"/>
  <c r="BF3103" i="40"/>
  <c r="BG3103" i="40"/>
  <c r="BE3104" i="40"/>
  <c r="BF3104" i="40"/>
  <c r="BG3104" i="40"/>
  <c r="BE3105" i="40"/>
  <c r="BF3105" i="40"/>
  <c r="BG3105" i="40"/>
  <c r="BE3106" i="40"/>
  <c r="BF3106" i="40"/>
  <c r="BG3106" i="40"/>
  <c r="BE3107" i="40"/>
  <c r="BF3107" i="40"/>
  <c r="BG3107" i="40"/>
  <c r="BE3108" i="40"/>
  <c r="BF3108" i="40"/>
  <c r="BG3108" i="40"/>
  <c r="BE3109" i="40"/>
  <c r="BF3109" i="40"/>
  <c r="BG3109" i="40"/>
  <c r="BE3110" i="40"/>
  <c r="BF3110" i="40"/>
  <c r="BG3110" i="40"/>
  <c r="BE3111" i="40"/>
  <c r="BF3111" i="40"/>
  <c r="BG3111" i="40"/>
  <c r="BE3112" i="40"/>
  <c r="BF3112" i="40"/>
  <c r="BG3112" i="40"/>
  <c r="BE3113" i="40"/>
  <c r="BF3113" i="40"/>
  <c r="BG3113" i="40"/>
  <c r="BE3114" i="40"/>
  <c r="BF3114" i="40"/>
  <c r="BG3114" i="40"/>
  <c r="BE3115" i="40"/>
  <c r="BF3115" i="40"/>
  <c r="BG3115" i="40"/>
  <c r="BE3116" i="40"/>
  <c r="BF3116" i="40"/>
  <c r="BG3116" i="40"/>
  <c r="BE3117" i="40"/>
  <c r="BF3117" i="40"/>
  <c r="BG3117" i="40"/>
  <c r="BE3118" i="40"/>
  <c r="BF3118" i="40"/>
  <c r="BG3118" i="40"/>
  <c r="BE3119" i="40"/>
  <c r="BF3119" i="40"/>
  <c r="BG3119" i="40"/>
  <c r="BE3120" i="40"/>
  <c r="BF3120" i="40"/>
  <c r="BG3120" i="40"/>
  <c r="BE3121" i="40"/>
  <c r="BF3121" i="40"/>
  <c r="BG3121" i="40"/>
  <c r="BE3122" i="40"/>
  <c r="BF3122" i="40"/>
  <c r="BG3122" i="40"/>
  <c r="BE3123" i="40"/>
  <c r="BF3123" i="40"/>
  <c r="BG3123" i="40"/>
  <c r="BE3124" i="40"/>
  <c r="BF3124" i="40"/>
  <c r="BG3124" i="40"/>
  <c r="BE3125" i="40"/>
  <c r="BF3125" i="40"/>
  <c r="BG3125" i="40"/>
  <c r="BE3126" i="40"/>
  <c r="BF3126" i="40"/>
  <c r="BG3126" i="40"/>
  <c r="BE3127" i="40"/>
  <c r="BF3127" i="40"/>
  <c r="BG3127" i="40"/>
  <c r="BE3128" i="40"/>
  <c r="BF3128" i="40"/>
  <c r="BG3128" i="40"/>
  <c r="BE3129" i="40"/>
  <c r="BF3129" i="40"/>
  <c r="BG3129" i="40"/>
  <c r="BE3130" i="40"/>
  <c r="BF3130" i="40"/>
  <c r="BG3130" i="40"/>
  <c r="BE3131" i="40"/>
  <c r="BF3131" i="40"/>
  <c r="BG3131" i="40"/>
  <c r="BE3132" i="40"/>
  <c r="BF3132" i="40"/>
  <c r="BG3132" i="40"/>
  <c r="BE3133" i="40"/>
  <c r="BF3133" i="40"/>
  <c r="BG3133" i="40"/>
  <c r="BE3134" i="40"/>
  <c r="BF3134" i="40"/>
  <c r="BG3134" i="40"/>
  <c r="BE3135" i="40"/>
  <c r="BF3135" i="40"/>
  <c r="BG3135" i="40"/>
  <c r="BE3136" i="40"/>
  <c r="BF3136" i="40"/>
  <c r="BG3136" i="40"/>
  <c r="BE3137" i="40"/>
  <c r="BF3137" i="40"/>
  <c r="BG3137" i="40"/>
  <c r="BE3138" i="40"/>
  <c r="BF3138" i="40"/>
  <c r="BG3138" i="40"/>
  <c r="BE3139" i="40"/>
  <c r="BF3139" i="40"/>
  <c r="BG3139" i="40"/>
  <c r="BE3140" i="40"/>
  <c r="BF3140" i="40"/>
  <c r="BG3140" i="40"/>
  <c r="BE3141" i="40"/>
  <c r="BF3141" i="40"/>
  <c r="BG3141" i="40"/>
  <c r="BE3142" i="40"/>
  <c r="BF3142" i="40"/>
  <c r="BG3142" i="40"/>
  <c r="BE3143" i="40"/>
  <c r="BF3143" i="40"/>
  <c r="BG3143" i="40"/>
  <c r="BE3144" i="40"/>
  <c r="BF3144" i="40"/>
  <c r="BG3144" i="40"/>
  <c r="BE3145" i="40"/>
  <c r="BF3145" i="40"/>
  <c r="BG3145" i="40"/>
  <c r="BE3146" i="40"/>
  <c r="BF3146" i="40"/>
  <c r="BG3146" i="40"/>
  <c r="BE3147" i="40"/>
  <c r="BF3147" i="40"/>
  <c r="BG3147" i="40"/>
  <c r="BE3148" i="40"/>
  <c r="BF3148" i="40"/>
  <c r="BG3148" i="40"/>
  <c r="BE3149" i="40"/>
  <c r="BF3149" i="40"/>
  <c r="BG3149" i="40"/>
  <c r="BE3150" i="40"/>
  <c r="BF3150" i="40"/>
  <c r="BG3150" i="40"/>
  <c r="BE3151" i="40"/>
  <c r="BF3151" i="40"/>
  <c r="BG3151" i="40"/>
  <c r="BE3152" i="40"/>
  <c r="BF3152" i="40"/>
  <c r="BG3152" i="40"/>
  <c r="BE3153" i="40"/>
  <c r="BF3153" i="40"/>
  <c r="BG3153" i="40"/>
  <c r="BE3154" i="40"/>
  <c r="BF3154" i="40"/>
  <c r="BG3154" i="40"/>
  <c r="BE3155" i="40"/>
  <c r="BF3155" i="40"/>
  <c r="BG3155" i="40"/>
  <c r="BE3156" i="40"/>
  <c r="BF3156" i="40"/>
  <c r="BG3156" i="40"/>
  <c r="BE3157" i="40"/>
  <c r="BF3157" i="40"/>
  <c r="BG3157" i="40"/>
  <c r="BE3158" i="40"/>
  <c r="BF3158" i="40"/>
  <c r="BG3158" i="40"/>
  <c r="BE3159" i="40"/>
  <c r="BF3159" i="40"/>
  <c r="BG3159" i="40"/>
  <c r="BE3160" i="40"/>
  <c r="BF3160" i="40"/>
  <c r="BG3160" i="40"/>
  <c r="BE3161" i="40"/>
  <c r="BF3161" i="40"/>
  <c r="BG3161" i="40"/>
  <c r="BE3162" i="40"/>
  <c r="BF3162" i="40"/>
  <c r="BG3162" i="40"/>
  <c r="BE3163" i="40"/>
  <c r="BF3163" i="40"/>
  <c r="BG3163" i="40"/>
  <c r="BE3164" i="40"/>
  <c r="BF3164" i="40"/>
  <c r="BG3164" i="40"/>
  <c r="BE3165" i="40"/>
  <c r="BF3165" i="40"/>
  <c r="BG3165" i="40"/>
  <c r="BE3166" i="40"/>
  <c r="BF3166" i="40"/>
  <c r="BG3166" i="40"/>
  <c r="BE3167" i="40"/>
  <c r="BF3167" i="40"/>
  <c r="BG3167" i="40"/>
  <c r="BE3168" i="40"/>
  <c r="BF3168" i="40"/>
  <c r="BG3168" i="40"/>
  <c r="BE3169" i="40"/>
  <c r="BF3169" i="40"/>
  <c r="BG3169" i="40"/>
  <c r="BE3170" i="40"/>
  <c r="BF3170" i="40"/>
  <c r="BG3170" i="40"/>
  <c r="BE3171" i="40"/>
  <c r="BF3171" i="40"/>
  <c r="BG3171" i="40"/>
  <c r="BE3172" i="40"/>
  <c r="BF3172" i="40"/>
  <c r="BG3172" i="40"/>
  <c r="BE3173" i="40"/>
  <c r="BF3173" i="40"/>
  <c r="BG3173" i="40"/>
  <c r="BE3174" i="40"/>
  <c r="BF3174" i="40"/>
  <c r="BG3174" i="40"/>
  <c r="BE3175" i="40"/>
  <c r="BF3175" i="40"/>
  <c r="BG3175" i="40"/>
  <c r="BE3176" i="40"/>
  <c r="BF3176" i="40"/>
  <c r="BG3176" i="40"/>
  <c r="BE3177" i="40"/>
  <c r="BF3177" i="40"/>
  <c r="BG3177" i="40"/>
  <c r="BE3178" i="40"/>
  <c r="BF3178" i="40"/>
  <c r="BG3178" i="40"/>
  <c r="BE3179" i="40"/>
  <c r="BF3179" i="40"/>
  <c r="BG3179" i="40"/>
  <c r="BE3180" i="40"/>
  <c r="BF3180" i="40"/>
  <c r="BG3180" i="40"/>
  <c r="BE3181" i="40"/>
  <c r="BF3181" i="40"/>
  <c r="BG3181" i="40"/>
  <c r="BE3182" i="40"/>
  <c r="BF3182" i="40"/>
  <c r="BG3182" i="40"/>
  <c r="BE3183" i="40"/>
  <c r="BF3183" i="40"/>
  <c r="BG3183" i="40"/>
  <c r="BE3184" i="40"/>
  <c r="BF3184" i="40"/>
  <c r="BG3184" i="40"/>
  <c r="BE3185" i="40"/>
  <c r="BF3185" i="40"/>
  <c r="BG3185" i="40"/>
  <c r="BE3186" i="40"/>
  <c r="BF3186" i="40"/>
  <c r="BG3186" i="40"/>
  <c r="BE3187" i="40"/>
  <c r="BF3187" i="40"/>
  <c r="BG3187" i="40"/>
  <c r="BE3188" i="40"/>
  <c r="BF3188" i="40"/>
  <c r="BG3188" i="40"/>
  <c r="BE3189" i="40"/>
  <c r="BF3189" i="40"/>
  <c r="BG3189" i="40"/>
  <c r="BE3190" i="40"/>
  <c r="BF3190" i="40"/>
  <c r="BG3190" i="40"/>
  <c r="BE3191" i="40"/>
  <c r="BF3191" i="40"/>
  <c r="BG3191" i="40"/>
  <c r="BE3192" i="40"/>
  <c r="BF3192" i="40"/>
  <c r="BG3192" i="40"/>
  <c r="BE3193" i="40"/>
  <c r="BF3193" i="40"/>
  <c r="BG3193" i="40"/>
  <c r="BE3194" i="40"/>
  <c r="BF3194" i="40"/>
  <c r="BG3194" i="40"/>
  <c r="BE3195" i="40"/>
  <c r="BF3195" i="40"/>
  <c r="BG3195" i="40"/>
  <c r="BE3196" i="40"/>
  <c r="BF3196" i="40"/>
  <c r="BG3196" i="40"/>
  <c r="BE3197" i="40"/>
  <c r="BF3197" i="40"/>
  <c r="BG3197" i="40"/>
  <c r="BE3198" i="40"/>
  <c r="BF3198" i="40"/>
  <c r="BG3198" i="40"/>
  <c r="BE3199" i="40"/>
  <c r="BF3199" i="40"/>
  <c r="BG3199" i="40"/>
  <c r="BE3200" i="40"/>
  <c r="BF3200" i="40"/>
  <c r="BG3200" i="40"/>
  <c r="BE3201" i="40"/>
  <c r="BF3201" i="40"/>
  <c r="BG3201" i="40"/>
  <c r="BE3202" i="40"/>
  <c r="BF3202" i="40"/>
  <c r="BG3202" i="40"/>
  <c r="BE3203" i="40"/>
  <c r="BF3203" i="40"/>
  <c r="BG3203" i="40"/>
  <c r="BE3204" i="40"/>
  <c r="BF3204" i="40"/>
  <c r="BG3204" i="40"/>
  <c r="BE3205" i="40"/>
  <c r="BF3205" i="40"/>
  <c r="BG3205" i="40"/>
  <c r="BE3206" i="40"/>
  <c r="BF3206" i="40"/>
  <c r="BG3206" i="40"/>
  <c r="BE3207" i="40"/>
  <c r="BF3207" i="40"/>
  <c r="BG3207" i="40"/>
  <c r="BE3208" i="40"/>
  <c r="BF3208" i="40"/>
  <c r="BG3208" i="40"/>
  <c r="BE3209" i="40"/>
  <c r="BF3209" i="40"/>
  <c r="BG3209" i="40"/>
  <c r="BE3210" i="40"/>
  <c r="BF3210" i="40"/>
  <c r="BG3210" i="40"/>
  <c r="BE3211" i="40"/>
  <c r="BF3211" i="40"/>
  <c r="BG3211" i="40"/>
  <c r="BE3212" i="40"/>
  <c r="BF3212" i="40"/>
  <c r="BG3212" i="40"/>
  <c r="BE3213" i="40"/>
  <c r="BF3213" i="40"/>
  <c r="BG3213" i="40"/>
  <c r="BE3214" i="40"/>
  <c r="BF3214" i="40"/>
  <c r="BG3214" i="40"/>
  <c r="BE3215" i="40"/>
  <c r="BF3215" i="40"/>
  <c r="BG3215" i="40"/>
  <c r="BE3216" i="40"/>
  <c r="BF3216" i="40"/>
  <c r="BG3216" i="40"/>
  <c r="BE3217" i="40"/>
  <c r="BF3217" i="40"/>
  <c r="BG3217" i="40"/>
  <c r="BE3218" i="40"/>
  <c r="BF3218" i="40"/>
  <c r="BG3218" i="40"/>
  <c r="BE3219" i="40"/>
  <c r="BF3219" i="40"/>
  <c r="BG3219" i="40"/>
  <c r="BE3220" i="40"/>
  <c r="BF3220" i="40"/>
  <c r="BG3220" i="40"/>
  <c r="BE3221" i="40"/>
  <c r="BF3221" i="40"/>
  <c r="BG3221" i="40"/>
  <c r="BG2" i="40"/>
  <c r="BF2" i="40"/>
  <c r="BE2" i="40"/>
  <c r="P29" i="49" l="1"/>
  <c r="Q29" i="49"/>
  <c r="R29" i="49"/>
  <c r="S29" i="49"/>
  <c r="P30" i="49"/>
  <c r="Q30" i="49"/>
  <c r="R30" i="49"/>
  <c r="S30" i="49"/>
  <c r="P31" i="49"/>
  <c r="Q31" i="49"/>
  <c r="R31" i="49"/>
  <c r="S31" i="49"/>
  <c r="P32" i="49"/>
  <c r="Q32" i="49"/>
  <c r="R32" i="49"/>
  <c r="S32" i="49"/>
  <c r="P33" i="49"/>
  <c r="Q33" i="49"/>
  <c r="R33" i="49"/>
  <c r="S33" i="49"/>
  <c r="P34" i="49"/>
  <c r="Q34" i="49"/>
  <c r="R34" i="49"/>
  <c r="S34" i="49"/>
  <c r="P35" i="49"/>
  <c r="Q35" i="49"/>
  <c r="R35" i="49"/>
  <c r="S35" i="49"/>
  <c r="P36" i="49"/>
  <c r="Q36" i="49"/>
  <c r="R36" i="49"/>
  <c r="S36" i="49"/>
  <c r="P37" i="49"/>
  <c r="Q37" i="49"/>
  <c r="R37" i="49"/>
  <c r="S37" i="49"/>
  <c r="P38" i="49"/>
  <c r="Q38" i="49"/>
  <c r="R38" i="49"/>
  <c r="S38" i="49"/>
  <c r="P69" i="49"/>
  <c r="Q69" i="49"/>
  <c r="R69" i="49"/>
  <c r="S69" i="49"/>
  <c r="P70" i="49"/>
  <c r="Q70" i="49"/>
  <c r="R70" i="49"/>
  <c r="S70" i="49"/>
  <c r="P71" i="49"/>
  <c r="Q71" i="49"/>
  <c r="R71" i="49"/>
  <c r="S71" i="49"/>
  <c r="P72" i="49"/>
  <c r="Q72" i="49"/>
  <c r="R72" i="49"/>
  <c r="S72" i="49"/>
  <c r="P73" i="49"/>
  <c r="Q73" i="49"/>
  <c r="R73" i="49"/>
  <c r="S73" i="49"/>
  <c r="P74" i="49"/>
  <c r="Q74" i="49"/>
  <c r="R74" i="49"/>
  <c r="S74" i="49"/>
  <c r="P75" i="49"/>
  <c r="Q75" i="49"/>
  <c r="R75" i="49"/>
  <c r="S75" i="49"/>
  <c r="P76" i="49"/>
  <c r="Q76" i="49"/>
  <c r="R76" i="49"/>
  <c r="S76" i="49"/>
  <c r="P77" i="49"/>
  <c r="Q77" i="49"/>
  <c r="R77" i="49"/>
  <c r="S77" i="49"/>
  <c r="P78" i="49"/>
  <c r="Q78" i="49"/>
  <c r="R78" i="49"/>
  <c r="S78" i="49"/>
  <c r="P79" i="49"/>
  <c r="Q79" i="49"/>
  <c r="R79" i="49"/>
  <c r="S79" i="49"/>
  <c r="P124" i="49"/>
  <c r="Q124" i="49"/>
  <c r="R124" i="49"/>
  <c r="S124" i="49"/>
  <c r="P125" i="49"/>
  <c r="Q125" i="49"/>
  <c r="R125" i="49"/>
  <c r="S125" i="49"/>
  <c r="P126" i="49"/>
  <c r="Q126" i="49"/>
  <c r="R126" i="49"/>
  <c r="S126" i="49"/>
  <c r="P127" i="49"/>
  <c r="Q127" i="49"/>
  <c r="R127" i="49"/>
  <c r="S127" i="49"/>
  <c r="P128" i="49"/>
  <c r="Q128" i="49"/>
  <c r="R128" i="49"/>
  <c r="S128" i="49"/>
  <c r="P129" i="49"/>
  <c r="Q129" i="49"/>
  <c r="R129" i="49"/>
  <c r="S129" i="49"/>
  <c r="P130" i="49"/>
  <c r="Q130" i="49"/>
  <c r="R130" i="49"/>
  <c r="S130" i="49"/>
  <c r="P131" i="49"/>
  <c r="Q131" i="49"/>
  <c r="R131" i="49"/>
  <c r="S131" i="49"/>
  <c r="P132" i="49"/>
  <c r="Q132" i="49"/>
  <c r="R132" i="49"/>
  <c r="S132" i="49"/>
  <c r="P133" i="49"/>
  <c r="Q133" i="49"/>
  <c r="R133" i="49"/>
  <c r="S133" i="49"/>
  <c r="P134" i="49"/>
  <c r="Q134" i="49"/>
  <c r="R134" i="49"/>
  <c r="S134" i="49"/>
  <c r="P135" i="49"/>
  <c r="Q135" i="49"/>
  <c r="R135" i="49"/>
  <c r="S135" i="49"/>
  <c r="P136" i="49"/>
  <c r="Q136" i="49"/>
  <c r="R136" i="49"/>
  <c r="S136" i="49"/>
  <c r="P137" i="49"/>
  <c r="Q137" i="49"/>
  <c r="R137" i="49"/>
  <c r="S137" i="49"/>
  <c r="P138" i="49"/>
  <c r="Q138" i="49"/>
  <c r="R138" i="49"/>
  <c r="S138" i="49"/>
  <c r="P139" i="49"/>
  <c r="Q139" i="49"/>
  <c r="R139" i="49"/>
  <c r="S139" i="49"/>
  <c r="BD3" i="40"/>
  <c r="BD4" i="40"/>
  <c r="BD5" i="40"/>
  <c r="BD6" i="40"/>
  <c r="BD7" i="40"/>
  <c r="BD8" i="40"/>
  <c r="BD9" i="40"/>
  <c r="BD10" i="40"/>
  <c r="BD11" i="40"/>
  <c r="BD12" i="40"/>
  <c r="BD13" i="40"/>
  <c r="BD14" i="40"/>
  <c r="BD15" i="40"/>
  <c r="BD16" i="40"/>
  <c r="BD17" i="40"/>
  <c r="BD18" i="40"/>
  <c r="BD19" i="40"/>
  <c r="BD20" i="40"/>
  <c r="BD21" i="40"/>
  <c r="BD22" i="40"/>
  <c r="BD23" i="40"/>
  <c r="BD24" i="40"/>
  <c r="BD25" i="40"/>
  <c r="BD26" i="40"/>
  <c r="BD27" i="40"/>
  <c r="BD28" i="40"/>
  <c r="BD29" i="40"/>
  <c r="BD30" i="40"/>
  <c r="BD31" i="40"/>
  <c r="BD32" i="40"/>
  <c r="BD33" i="40"/>
  <c r="BD34" i="40"/>
  <c r="BD35" i="40"/>
  <c r="BD36" i="40"/>
  <c r="BD37" i="40"/>
  <c r="BD38" i="40"/>
  <c r="BD39" i="40"/>
  <c r="BD40" i="40"/>
  <c r="BD41" i="40"/>
  <c r="BD42" i="40"/>
  <c r="BD43" i="40"/>
  <c r="BD44" i="40"/>
  <c r="BD45" i="40"/>
  <c r="BD46" i="40"/>
  <c r="BD47" i="40"/>
  <c r="BD48" i="40"/>
  <c r="BD49" i="40"/>
  <c r="BD50" i="40"/>
  <c r="BD51" i="40"/>
  <c r="BD52" i="40"/>
  <c r="BD53" i="40"/>
  <c r="BD54" i="40"/>
  <c r="BD55" i="40"/>
  <c r="BD56" i="40"/>
  <c r="BD57" i="40"/>
  <c r="BD58" i="40"/>
  <c r="BD59" i="40"/>
  <c r="BD60" i="40"/>
  <c r="BD61" i="40"/>
  <c r="BD62" i="40"/>
  <c r="BD63" i="40"/>
  <c r="BD64" i="40"/>
  <c r="BD65" i="40"/>
  <c r="BD66" i="40"/>
  <c r="BD67" i="40"/>
  <c r="BD68" i="40"/>
  <c r="BD69" i="40"/>
  <c r="BD70" i="40"/>
  <c r="BD71" i="40"/>
  <c r="BD72" i="40"/>
  <c r="BD73" i="40"/>
  <c r="BD74" i="40"/>
  <c r="BD75" i="40"/>
  <c r="BD76" i="40"/>
  <c r="BD77" i="40"/>
  <c r="BD78" i="40"/>
  <c r="BD79" i="40"/>
  <c r="BD80" i="40"/>
  <c r="BD81" i="40"/>
  <c r="BD82" i="40"/>
  <c r="BD83" i="40"/>
  <c r="BD84" i="40"/>
  <c r="BD85" i="40"/>
  <c r="BD86" i="40"/>
  <c r="BD87" i="40"/>
  <c r="BD88" i="40"/>
  <c r="BD89" i="40"/>
  <c r="BD90" i="40"/>
  <c r="BD91" i="40"/>
  <c r="BD92" i="40"/>
  <c r="BD93" i="40"/>
  <c r="BD94" i="40"/>
  <c r="BD95" i="40"/>
  <c r="BD96" i="40"/>
  <c r="BD97" i="40"/>
  <c r="BD98" i="40"/>
  <c r="BD99" i="40"/>
  <c r="BD100" i="40"/>
  <c r="BD101" i="40"/>
  <c r="BD102" i="40"/>
  <c r="BD103" i="40"/>
  <c r="BD104" i="40"/>
  <c r="BD105" i="40"/>
  <c r="BD106" i="40"/>
  <c r="BD107" i="40"/>
  <c r="BD108" i="40"/>
  <c r="BD109" i="40"/>
  <c r="BD110" i="40"/>
  <c r="BD111" i="40"/>
  <c r="BD112" i="40"/>
  <c r="BD113" i="40"/>
  <c r="BD114" i="40"/>
  <c r="BD115" i="40"/>
  <c r="BD116" i="40"/>
  <c r="BD117" i="40"/>
  <c r="BD118" i="40"/>
  <c r="BD119" i="40"/>
  <c r="BD120" i="40"/>
  <c r="BD121" i="40"/>
  <c r="BD122" i="40"/>
  <c r="BD123" i="40"/>
  <c r="BD124" i="40"/>
  <c r="BD125" i="40"/>
  <c r="BD126" i="40"/>
  <c r="BD127" i="40"/>
  <c r="BD128" i="40"/>
  <c r="BD129" i="40"/>
  <c r="BD130" i="40"/>
  <c r="BD131" i="40"/>
  <c r="BD132" i="40"/>
  <c r="BD133" i="40"/>
  <c r="BD134" i="40"/>
  <c r="BD135" i="40"/>
  <c r="BD136" i="40"/>
  <c r="BD137" i="40"/>
  <c r="BD138" i="40"/>
  <c r="BD139" i="40"/>
  <c r="BD140" i="40"/>
  <c r="BD141" i="40"/>
  <c r="BD142" i="40"/>
  <c r="BD143" i="40"/>
  <c r="BD144" i="40"/>
  <c r="BD145" i="40"/>
  <c r="BD146" i="40"/>
  <c r="BD147" i="40"/>
  <c r="BD148" i="40"/>
  <c r="BD149" i="40"/>
  <c r="BD150" i="40"/>
  <c r="BD151" i="40"/>
  <c r="BD152" i="40"/>
  <c r="BD153" i="40"/>
  <c r="BD154" i="40"/>
  <c r="BD155" i="40"/>
  <c r="BD156" i="40"/>
  <c r="BD157" i="40"/>
  <c r="BD158" i="40"/>
  <c r="BD159" i="40"/>
  <c r="BD160" i="40"/>
  <c r="BD161" i="40"/>
  <c r="BD162" i="40"/>
  <c r="BD163" i="40"/>
  <c r="BD164" i="40"/>
  <c r="BD165" i="40"/>
  <c r="BD166" i="40"/>
  <c r="BD167" i="40"/>
  <c r="BD168" i="40"/>
  <c r="BD169" i="40"/>
  <c r="BD170" i="40"/>
  <c r="BD171" i="40"/>
  <c r="BD172" i="40"/>
  <c r="BD173" i="40"/>
  <c r="BD174" i="40"/>
  <c r="BD175" i="40"/>
  <c r="BD176" i="40"/>
  <c r="BD177" i="40"/>
  <c r="BD178" i="40"/>
  <c r="BD179" i="40"/>
  <c r="BD180" i="40"/>
  <c r="BD181" i="40"/>
  <c r="BD182" i="40"/>
  <c r="BD183" i="40"/>
  <c r="BD184" i="40"/>
  <c r="BD185" i="40"/>
  <c r="BD186" i="40"/>
  <c r="BD187" i="40"/>
  <c r="BD188" i="40"/>
  <c r="BD189" i="40"/>
  <c r="BD190" i="40"/>
  <c r="BD191" i="40"/>
  <c r="BD192" i="40"/>
  <c r="BD193" i="40"/>
  <c r="BD194" i="40"/>
  <c r="BD195" i="40"/>
  <c r="BD196" i="40"/>
  <c r="BD197" i="40"/>
  <c r="BD198" i="40"/>
  <c r="BD199" i="40"/>
  <c r="BD200" i="40"/>
  <c r="BD201" i="40"/>
  <c r="BD202" i="40"/>
  <c r="BD203" i="40"/>
  <c r="BD204" i="40"/>
  <c r="BD205" i="40"/>
  <c r="BD206" i="40"/>
  <c r="BD207" i="40"/>
  <c r="BD208" i="40"/>
  <c r="BD209" i="40"/>
  <c r="BD210" i="40"/>
  <c r="BD211" i="40"/>
  <c r="BD212" i="40"/>
  <c r="BD213" i="40"/>
  <c r="BD214" i="40"/>
  <c r="BD215" i="40"/>
  <c r="BD216" i="40"/>
  <c r="BD217" i="40"/>
  <c r="BD218" i="40"/>
  <c r="BD219" i="40"/>
  <c r="BD220" i="40"/>
  <c r="BD221" i="40"/>
  <c r="BD222" i="40"/>
  <c r="BD223" i="40"/>
  <c r="BD224" i="40"/>
  <c r="BD225" i="40"/>
  <c r="BD226" i="40"/>
  <c r="BD227" i="40"/>
  <c r="BD228" i="40"/>
  <c r="BD229" i="40"/>
  <c r="BD230" i="40"/>
  <c r="BD231" i="40"/>
  <c r="BD232" i="40"/>
  <c r="BD233" i="40"/>
  <c r="BD234" i="40"/>
  <c r="BD235" i="40"/>
  <c r="BD236" i="40"/>
  <c r="BD237" i="40"/>
  <c r="BD238" i="40"/>
  <c r="BD239" i="40"/>
  <c r="BD240" i="40"/>
  <c r="BD241" i="40"/>
  <c r="BD242" i="40"/>
  <c r="BD243" i="40"/>
  <c r="BD244" i="40"/>
  <c r="BD245" i="40"/>
  <c r="BD246" i="40"/>
  <c r="BD247" i="40"/>
  <c r="BD248" i="40"/>
  <c r="BD249" i="40"/>
  <c r="BD250" i="40"/>
  <c r="BD251" i="40"/>
  <c r="BD252" i="40"/>
  <c r="BD253" i="40"/>
  <c r="BD254" i="40"/>
  <c r="BD255" i="40"/>
  <c r="BD256" i="40"/>
  <c r="BD257" i="40"/>
  <c r="BD258" i="40"/>
  <c r="BD259" i="40"/>
  <c r="BD260" i="40"/>
  <c r="BD261" i="40"/>
  <c r="BD262" i="40"/>
  <c r="BD263" i="40"/>
  <c r="BD264" i="40"/>
  <c r="BD265" i="40"/>
  <c r="BD266" i="40"/>
  <c r="BD267" i="40"/>
  <c r="BD268" i="40"/>
  <c r="BD269" i="40"/>
  <c r="BD270" i="40"/>
  <c r="BD271" i="40"/>
  <c r="BD272" i="40"/>
  <c r="BD273" i="40"/>
  <c r="BD274" i="40"/>
  <c r="BD275" i="40"/>
  <c r="BD276" i="40"/>
  <c r="BD277" i="40"/>
  <c r="BD278" i="40"/>
  <c r="BD279" i="40"/>
  <c r="BD280" i="40"/>
  <c r="BD281" i="40"/>
  <c r="BD282" i="40"/>
  <c r="BD283" i="40"/>
  <c r="BD284" i="40"/>
  <c r="BD285" i="40"/>
  <c r="BD286" i="40"/>
  <c r="BD287" i="40"/>
  <c r="BD288" i="40"/>
  <c r="BD289" i="40"/>
  <c r="BD290" i="40"/>
  <c r="BD291" i="40"/>
  <c r="BD292" i="40"/>
  <c r="BD293" i="40"/>
  <c r="BD294" i="40"/>
  <c r="BD295" i="40"/>
  <c r="BD296" i="40"/>
  <c r="BD297" i="40"/>
  <c r="BD298" i="40"/>
  <c r="BD299" i="40"/>
  <c r="BD300" i="40"/>
  <c r="BD301" i="40"/>
  <c r="BD302" i="40"/>
  <c r="BD303" i="40"/>
  <c r="BD304" i="40"/>
  <c r="BD305" i="40"/>
  <c r="BD306" i="40"/>
  <c r="BD307" i="40"/>
  <c r="BD308" i="40"/>
  <c r="BD309" i="40"/>
  <c r="BD310" i="40"/>
  <c r="BD311" i="40"/>
  <c r="BD312" i="40"/>
  <c r="BD313" i="40"/>
  <c r="BD314" i="40"/>
  <c r="BD315" i="40"/>
  <c r="BD316" i="40"/>
  <c r="BD317" i="40"/>
  <c r="BD318" i="40"/>
  <c r="BD319" i="40"/>
  <c r="BD320" i="40"/>
  <c r="BD321" i="40"/>
  <c r="BD322" i="40"/>
  <c r="BD323" i="40"/>
  <c r="BD324" i="40"/>
  <c r="BD325" i="40"/>
  <c r="BD326" i="40"/>
  <c r="BD327" i="40"/>
  <c r="BD328" i="40"/>
  <c r="BD329" i="40"/>
  <c r="BD330" i="40"/>
  <c r="BD331" i="40"/>
  <c r="BD332" i="40"/>
  <c r="BD333" i="40"/>
  <c r="BD334" i="40"/>
  <c r="BD335" i="40"/>
  <c r="BD336" i="40"/>
  <c r="BD337" i="40"/>
  <c r="BD338" i="40"/>
  <c r="BD339" i="40"/>
  <c r="BD340" i="40"/>
  <c r="BD341" i="40"/>
  <c r="BD342" i="40"/>
  <c r="BD343" i="40"/>
  <c r="BD344" i="40"/>
  <c r="BD345" i="40"/>
  <c r="BD346" i="40"/>
  <c r="BD347" i="40"/>
  <c r="BD348" i="40"/>
  <c r="BD349" i="40"/>
  <c r="BD350" i="40"/>
  <c r="BD351" i="40"/>
  <c r="BD352" i="40"/>
  <c r="BD353" i="40"/>
  <c r="BD354" i="40"/>
  <c r="BD355" i="40"/>
  <c r="BD356" i="40"/>
  <c r="BD357" i="40"/>
  <c r="BD358" i="40"/>
  <c r="BD359" i="40"/>
  <c r="BD360" i="40"/>
  <c r="BD361" i="40"/>
  <c r="BD362" i="40"/>
  <c r="BD363" i="40"/>
  <c r="BD364" i="40"/>
  <c r="BD365" i="40"/>
  <c r="BD366" i="40"/>
  <c r="BD367" i="40"/>
  <c r="BD368" i="40"/>
  <c r="BD369" i="40"/>
  <c r="BD370" i="40"/>
  <c r="BD371" i="40"/>
  <c r="BD372" i="40"/>
  <c r="BD373" i="40"/>
  <c r="BD374" i="40"/>
  <c r="BD375" i="40"/>
  <c r="BD376" i="40"/>
  <c r="BD377" i="40"/>
  <c r="BD378" i="40"/>
  <c r="BD379" i="40"/>
  <c r="BD380" i="40"/>
  <c r="BD381" i="40"/>
  <c r="BD382" i="40"/>
  <c r="BD383" i="40"/>
  <c r="BD384" i="40"/>
  <c r="BD385" i="40"/>
  <c r="BD386" i="40"/>
  <c r="BD387" i="40"/>
  <c r="BD388" i="40"/>
  <c r="BD389" i="40"/>
  <c r="BD390" i="40"/>
  <c r="BD391" i="40"/>
  <c r="BD392" i="40"/>
  <c r="BD393" i="40"/>
  <c r="BD394" i="40"/>
  <c r="BD395" i="40"/>
  <c r="BD396" i="40"/>
  <c r="BD397" i="40"/>
  <c r="BD398" i="40"/>
  <c r="BD399" i="40"/>
  <c r="BD400" i="40"/>
  <c r="BD401" i="40"/>
  <c r="BD402" i="40"/>
  <c r="BD403" i="40"/>
  <c r="BD404" i="40"/>
  <c r="BD405" i="40"/>
  <c r="BD406" i="40"/>
  <c r="BD407" i="40"/>
  <c r="BD408" i="40"/>
  <c r="BD409" i="40"/>
  <c r="BD410" i="40"/>
  <c r="BD411" i="40"/>
  <c r="BD412" i="40"/>
  <c r="BD413" i="40"/>
  <c r="BD414" i="40"/>
  <c r="BD415" i="40"/>
  <c r="BD416" i="40"/>
  <c r="BD417" i="40"/>
  <c r="BD418" i="40"/>
  <c r="BD419" i="40"/>
  <c r="BD420" i="40"/>
  <c r="BD421" i="40"/>
  <c r="BD422" i="40"/>
  <c r="BD423" i="40"/>
  <c r="BD424" i="40"/>
  <c r="BD425" i="40"/>
  <c r="BD426" i="40"/>
  <c r="BD427" i="40"/>
  <c r="BD428" i="40"/>
  <c r="BD429" i="40"/>
  <c r="BD430" i="40"/>
  <c r="BD431" i="40"/>
  <c r="BD432" i="40"/>
  <c r="BD433" i="40"/>
  <c r="BD434" i="40"/>
  <c r="BD435" i="40"/>
  <c r="BD436" i="40"/>
  <c r="BD437" i="40"/>
  <c r="BD438" i="40"/>
  <c r="BD439" i="40"/>
  <c r="BD440" i="40"/>
  <c r="BD441" i="40"/>
  <c r="BD442" i="40"/>
  <c r="BD443" i="40"/>
  <c r="BD444" i="40"/>
  <c r="BD445" i="40"/>
  <c r="BD446" i="40"/>
  <c r="BD447" i="40"/>
  <c r="BD448" i="40"/>
  <c r="BD449" i="40"/>
  <c r="BD450" i="40"/>
  <c r="BD451" i="40"/>
  <c r="BD452" i="40"/>
  <c r="BD453" i="40"/>
  <c r="BD454" i="40"/>
  <c r="BD455" i="40"/>
  <c r="BD456" i="40"/>
  <c r="BD457" i="40"/>
  <c r="BD458" i="40"/>
  <c r="BD459" i="40"/>
  <c r="BD460" i="40"/>
  <c r="BD461" i="40"/>
  <c r="BD462" i="40"/>
  <c r="BD463" i="40"/>
  <c r="BD464" i="40"/>
  <c r="BD465" i="40"/>
  <c r="BD466" i="40"/>
  <c r="BD467" i="40"/>
  <c r="BD468" i="40"/>
  <c r="BD469" i="40"/>
  <c r="BD470" i="40"/>
  <c r="BD471" i="40"/>
  <c r="BD472" i="40"/>
  <c r="BD473" i="40"/>
  <c r="BD474" i="40"/>
  <c r="BD475" i="40"/>
  <c r="BD476" i="40"/>
  <c r="BD477" i="40"/>
  <c r="BD478" i="40"/>
  <c r="BD479" i="40"/>
  <c r="BD480" i="40"/>
  <c r="BD481" i="40"/>
  <c r="BD482" i="40"/>
  <c r="BD483" i="40"/>
  <c r="BD484" i="40"/>
  <c r="BD485" i="40"/>
  <c r="BD486" i="40"/>
  <c r="BD487" i="40"/>
  <c r="BD488" i="40"/>
  <c r="BD489" i="40"/>
  <c r="BD490" i="40"/>
  <c r="BD491" i="40"/>
  <c r="BD492" i="40"/>
  <c r="BD493" i="40"/>
  <c r="BD494" i="40"/>
  <c r="BD495" i="40"/>
  <c r="BD496" i="40"/>
  <c r="BD497" i="40"/>
  <c r="BD498" i="40"/>
  <c r="BD499" i="40"/>
  <c r="BD500" i="40"/>
  <c r="BD501" i="40"/>
  <c r="BD502" i="40"/>
  <c r="BD503" i="40"/>
  <c r="BD504" i="40"/>
  <c r="BD505" i="40"/>
  <c r="BD506" i="40"/>
  <c r="BD507" i="40"/>
  <c r="BD508" i="40"/>
  <c r="BD509" i="40"/>
  <c r="BD510" i="40"/>
  <c r="BD511" i="40"/>
  <c r="BD512" i="40"/>
  <c r="BD513" i="40"/>
  <c r="BD514" i="40"/>
  <c r="BD515" i="40"/>
  <c r="BD516" i="40"/>
  <c r="BD517" i="40"/>
  <c r="BD518" i="40"/>
  <c r="BD519" i="40"/>
  <c r="BD520" i="40"/>
  <c r="BD521" i="40"/>
  <c r="BD522" i="40"/>
  <c r="BD523" i="40"/>
  <c r="BD524" i="40"/>
  <c r="BD525" i="40"/>
  <c r="BD526" i="40"/>
  <c r="BD527" i="40"/>
  <c r="BD528" i="40"/>
  <c r="BD529" i="40"/>
  <c r="BD530" i="40"/>
  <c r="BD531" i="40"/>
  <c r="BD532" i="40"/>
  <c r="BD533" i="40"/>
  <c r="BD534" i="40"/>
  <c r="BD535" i="40"/>
  <c r="BD536" i="40"/>
  <c r="BD537" i="40"/>
  <c r="BD538" i="40"/>
  <c r="BD539" i="40"/>
  <c r="BD540" i="40"/>
  <c r="BD541" i="40"/>
  <c r="BD542" i="40"/>
  <c r="BD543" i="40"/>
  <c r="BD544" i="40"/>
  <c r="BD545" i="40"/>
  <c r="BD546" i="40"/>
  <c r="BD547" i="40"/>
  <c r="BD548" i="40"/>
  <c r="BD549" i="40"/>
  <c r="BD550" i="40"/>
  <c r="BD551" i="40"/>
  <c r="BD552" i="40"/>
  <c r="BD553" i="40"/>
  <c r="BD554" i="40"/>
  <c r="BD555" i="40"/>
  <c r="BD556" i="40"/>
  <c r="BD557" i="40"/>
  <c r="BD558" i="40"/>
  <c r="BD559" i="40"/>
  <c r="BD560" i="40"/>
  <c r="BD561" i="40"/>
  <c r="BD562" i="40"/>
  <c r="BD563" i="40"/>
  <c r="BD564" i="40"/>
  <c r="BD565" i="40"/>
  <c r="BD566" i="40"/>
  <c r="BD567" i="40"/>
  <c r="BD568" i="40"/>
  <c r="BD569" i="40"/>
  <c r="BD570" i="40"/>
  <c r="BD571" i="40"/>
  <c r="BD572" i="40"/>
  <c r="BD573" i="40"/>
  <c r="BD574" i="40"/>
  <c r="BD575" i="40"/>
  <c r="BD576" i="40"/>
  <c r="BD577" i="40"/>
  <c r="BD578" i="40"/>
  <c r="BD579" i="40"/>
  <c r="BD580" i="40"/>
  <c r="BD581" i="40"/>
  <c r="BD582" i="40"/>
  <c r="BD583" i="40"/>
  <c r="BD584" i="40"/>
  <c r="BD585" i="40"/>
  <c r="BD586" i="40"/>
  <c r="BD587" i="40"/>
  <c r="BD588" i="40"/>
  <c r="BD589" i="40"/>
  <c r="BD590" i="40"/>
  <c r="BD591" i="40"/>
  <c r="BD592" i="40"/>
  <c r="BD593" i="40"/>
  <c r="BD594" i="40"/>
  <c r="BD595" i="40"/>
  <c r="BD596" i="40"/>
  <c r="BD597" i="40"/>
  <c r="BD598" i="40"/>
  <c r="BD599" i="40"/>
  <c r="BD600" i="40"/>
  <c r="BD601" i="40"/>
  <c r="BD602" i="40"/>
  <c r="BD603" i="40"/>
  <c r="BD604" i="40"/>
  <c r="BD605" i="40"/>
  <c r="BD606" i="40"/>
  <c r="BD607" i="40"/>
  <c r="BD608" i="40"/>
  <c r="BD609" i="40"/>
  <c r="BD610" i="40"/>
  <c r="BD611" i="40"/>
  <c r="BD612" i="40"/>
  <c r="BD613" i="40"/>
  <c r="BD614" i="40"/>
  <c r="BD615" i="40"/>
  <c r="BD616" i="40"/>
  <c r="BD617" i="40"/>
  <c r="BD618" i="40"/>
  <c r="BD619" i="40"/>
  <c r="BD620" i="40"/>
  <c r="BD621" i="40"/>
  <c r="BD622" i="40"/>
  <c r="BD623" i="40"/>
  <c r="BD624" i="40"/>
  <c r="BD625" i="40"/>
  <c r="BD626" i="40"/>
  <c r="BD627" i="40"/>
  <c r="BD628" i="40"/>
  <c r="BD629" i="40"/>
  <c r="BD630" i="40"/>
  <c r="BD631" i="40"/>
  <c r="BD632" i="40"/>
  <c r="BD633" i="40"/>
  <c r="BD634" i="40"/>
  <c r="BD635" i="40"/>
  <c r="BD636" i="40"/>
  <c r="BD637" i="40"/>
  <c r="BD638" i="40"/>
  <c r="BD639" i="40"/>
  <c r="BD640" i="40"/>
  <c r="BD641" i="40"/>
  <c r="BD642" i="40"/>
  <c r="BD643" i="40"/>
  <c r="BD644" i="40"/>
  <c r="BD645" i="40"/>
  <c r="BD646" i="40"/>
  <c r="BD647" i="40"/>
  <c r="BD648" i="40"/>
  <c r="BD649" i="40"/>
  <c r="BD650" i="40"/>
  <c r="BD651" i="40"/>
  <c r="BD652" i="40"/>
  <c r="BD653" i="40"/>
  <c r="BD654" i="40"/>
  <c r="BD655" i="40"/>
  <c r="BD656" i="40"/>
  <c r="BD657" i="40"/>
  <c r="BD658" i="40"/>
  <c r="BD659" i="40"/>
  <c r="BD660" i="40"/>
  <c r="BD661" i="40"/>
  <c r="BD662" i="40"/>
  <c r="BD663" i="40"/>
  <c r="BD664" i="40"/>
  <c r="BD665" i="40"/>
  <c r="BD666" i="40"/>
  <c r="BD667" i="40"/>
  <c r="BD668" i="40"/>
  <c r="BD669" i="40"/>
  <c r="BD670" i="40"/>
  <c r="BD671" i="40"/>
  <c r="BD672" i="40"/>
  <c r="BD673" i="40"/>
  <c r="BD674" i="40"/>
  <c r="BD675" i="40"/>
  <c r="BD676" i="40"/>
  <c r="BD677" i="40"/>
  <c r="BD678" i="40"/>
  <c r="BD679" i="40"/>
  <c r="BD680" i="40"/>
  <c r="BD681" i="40"/>
  <c r="BD682" i="40"/>
  <c r="BD683" i="40"/>
  <c r="BD684" i="40"/>
  <c r="BD685" i="40"/>
  <c r="BD686" i="40"/>
  <c r="BD687" i="40"/>
  <c r="BD688" i="40"/>
  <c r="BD689" i="40"/>
  <c r="BD690" i="40"/>
  <c r="BD691" i="40"/>
  <c r="BD692" i="40"/>
  <c r="BD693" i="40"/>
  <c r="BD694" i="40"/>
  <c r="BD695" i="40"/>
  <c r="BD696" i="40"/>
  <c r="BD697" i="40"/>
  <c r="BD698" i="40"/>
  <c r="BD699" i="40"/>
  <c r="BD700" i="40"/>
  <c r="BD701" i="40"/>
  <c r="BD702" i="40"/>
  <c r="BD703" i="40"/>
  <c r="BD704" i="40"/>
  <c r="BD705" i="40"/>
  <c r="BD706" i="40"/>
  <c r="BD707" i="40"/>
  <c r="BD708" i="40"/>
  <c r="BD709" i="40"/>
  <c r="BD710" i="40"/>
  <c r="BD711" i="40"/>
  <c r="BD712" i="40"/>
  <c r="BD713" i="40"/>
  <c r="BD714" i="40"/>
  <c r="BD715" i="40"/>
  <c r="BD716" i="40"/>
  <c r="BD717" i="40"/>
  <c r="BD718" i="40"/>
  <c r="BD719" i="40"/>
  <c r="BD720" i="40"/>
  <c r="BD721" i="40"/>
  <c r="BD722" i="40"/>
  <c r="BD723" i="40"/>
  <c r="BD724" i="40"/>
  <c r="BD725" i="40"/>
  <c r="BD726" i="40"/>
  <c r="BD727" i="40"/>
  <c r="BD728" i="40"/>
  <c r="BD729" i="40"/>
  <c r="BD730" i="40"/>
  <c r="BD731" i="40"/>
  <c r="BD732" i="40"/>
  <c r="BD733" i="40"/>
  <c r="BD734" i="40"/>
  <c r="BD735" i="40"/>
  <c r="BD736" i="40"/>
  <c r="BD737" i="40"/>
  <c r="BD738" i="40"/>
  <c r="BD739" i="40"/>
  <c r="BD740" i="40"/>
  <c r="BD741" i="40"/>
  <c r="BD742" i="40"/>
  <c r="BD743" i="40"/>
  <c r="BD744" i="40"/>
  <c r="BD745" i="40"/>
  <c r="BD746" i="40"/>
  <c r="BD747" i="40"/>
  <c r="BD748" i="40"/>
  <c r="BD749" i="40"/>
  <c r="BD750" i="40"/>
  <c r="BD751" i="40"/>
  <c r="BD752" i="40"/>
  <c r="BD753" i="40"/>
  <c r="BD754" i="40"/>
  <c r="BD755" i="40"/>
  <c r="BD756" i="40"/>
  <c r="BD757" i="40"/>
  <c r="BD758" i="40"/>
  <c r="BD759" i="40"/>
  <c r="BD760" i="40"/>
  <c r="BD761" i="40"/>
  <c r="BD762" i="40"/>
  <c r="BD763" i="40"/>
  <c r="BD764" i="40"/>
  <c r="BD765" i="40"/>
  <c r="BD766" i="40"/>
  <c r="BD767" i="40"/>
  <c r="BD768" i="40"/>
  <c r="BD769" i="40"/>
  <c r="BD770" i="40"/>
  <c r="BD771" i="40"/>
  <c r="BD772" i="40"/>
  <c r="BD773" i="40"/>
  <c r="BD774" i="40"/>
  <c r="BD775" i="40"/>
  <c r="BD776" i="40"/>
  <c r="BD777" i="40"/>
  <c r="BD778" i="40"/>
  <c r="BD779" i="40"/>
  <c r="BD780" i="40"/>
  <c r="BD781" i="40"/>
  <c r="BD782" i="40"/>
  <c r="BD783" i="40"/>
  <c r="BD784" i="40"/>
  <c r="BD785" i="40"/>
  <c r="BD786" i="40"/>
  <c r="BD787" i="40"/>
  <c r="BD788" i="40"/>
  <c r="BD789" i="40"/>
  <c r="BD790" i="40"/>
  <c r="BD791" i="40"/>
  <c r="BD792" i="40"/>
  <c r="BD793" i="40"/>
  <c r="BD794" i="40"/>
  <c r="BD795" i="40"/>
  <c r="BD796" i="40"/>
  <c r="BD797" i="40"/>
  <c r="BD798" i="40"/>
  <c r="BD799" i="40"/>
  <c r="BD800" i="40"/>
  <c r="BD801" i="40"/>
  <c r="BD802" i="40"/>
  <c r="BD803" i="40"/>
  <c r="BD804" i="40"/>
  <c r="BD805" i="40"/>
  <c r="BD806" i="40"/>
  <c r="BD807" i="40"/>
  <c r="BD808" i="40"/>
  <c r="BD809" i="40"/>
  <c r="BD810" i="40"/>
  <c r="BD811" i="40"/>
  <c r="BD812" i="40"/>
  <c r="BD813" i="40"/>
  <c r="BD814" i="40"/>
  <c r="BD815" i="40"/>
  <c r="BD816" i="40"/>
  <c r="BD817" i="40"/>
  <c r="BD818" i="40"/>
  <c r="BD819" i="40"/>
  <c r="BD820" i="40"/>
  <c r="BD821" i="40"/>
  <c r="BD822" i="40"/>
  <c r="BD823" i="40"/>
  <c r="BD824" i="40"/>
  <c r="BD825" i="40"/>
  <c r="BD826" i="40"/>
  <c r="BD827" i="40"/>
  <c r="BD828" i="40"/>
  <c r="BD829" i="40"/>
  <c r="BD830" i="40"/>
  <c r="BD831" i="40"/>
  <c r="BD832" i="40"/>
  <c r="BD833" i="40"/>
  <c r="BD834" i="40"/>
  <c r="BD835" i="40"/>
  <c r="BD836" i="40"/>
  <c r="BD837" i="40"/>
  <c r="BD838" i="40"/>
  <c r="BD839" i="40"/>
  <c r="BD840" i="40"/>
  <c r="BD841" i="40"/>
  <c r="BD842" i="40"/>
  <c r="BD843" i="40"/>
  <c r="BD844" i="40"/>
  <c r="BD845" i="40"/>
  <c r="BD846" i="40"/>
  <c r="BD847" i="40"/>
  <c r="BD848" i="40"/>
  <c r="BD849" i="40"/>
  <c r="BD850" i="40"/>
  <c r="BD851" i="40"/>
  <c r="BD852" i="40"/>
  <c r="BD853" i="40"/>
  <c r="BD854" i="40"/>
  <c r="BD855" i="40"/>
  <c r="BD856" i="40"/>
  <c r="BD857" i="40"/>
  <c r="BD858" i="40"/>
  <c r="BD859" i="40"/>
  <c r="BD860" i="40"/>
  <c r="BD861" i="40"/>
  <c r="BD862" i="40"/>
  <c r="BD863" i="40"/>
  <c r="BD864" i="40"/>
  <c r="BD865" i="40"/>
  <c r="BD866" i="40"/>
  <c r="BD867" i="40"/>
  <c r="BD868" i="40"/>
  <c r="BD869" i="40"/>
  <c r="BD870" i="40"/>
  <c r="BD871" i="40"/>
  <c r="BD872" i="40"/>
  <c r="BD873" i="40"/>
  <c r="BD874" i="40"/>
  <c r="BD875" i="40"/>
  <c r="BD876" i="40"/>
  <c r="BD877" i="40"/>
  <c r="BD878" i="40"/>
  <c r="BD879" i="40"/>
  <c r="BD880" i="40"/>
  <c r="BD881" i="40"/>
  <c r="BD882" i="40"/>
  <c r="BD883" i="40"/>
  <c r="BD884" i="40"/>
  <c r="BD885" i="40"/>
  <c r="BD886" i="40"/>
  <c r="BD887" i="40"/>
  <c r="BD888" i="40"/>
  <c r="BD889" i="40"/>
  <c r="BD890" i="40"/>
  <c r="BD891" i="40"/>
  <c r="BD892" i="40"/>
  <c r="BD893" i="40"/>
  <c r="BD894" i="40"/>
  <c r="BD895" i="40"/>
  <c r="BD896" i="40"/>
  <c r="BD897" i="40"/>
  <c r="BD898" i="40"/>
  <c r="BD899" i="40"/>
  <c r="BD900" i="40"/>
  <c r="BD901" i="40"/>
  <c r="BD902" i="40"/>
  <c r="BD903" i="40"/>
  <c r="BD904" i="40"/>
  <c r="BD905" i="40"/>
  <c r="BD906" i="40"/>
  <c r="BD907" i="40"/>
  <c r="BD908" i="40"/>
  <c r="BD909" i="40"/>
  <c r="BD910" i="40"/>
  <c r="BD911" i="40"/>
  <c r="BD912" i="40"/>
  <c r="BD913" i="40"/>
  <c r="BD914" i="40"/>
  <c r="BD915" i="40"/>
  <c r="BD916" i="40"/>
  <c r="BD917" i="40"/>
  <c r="BD918" i="40"/>
  <c r="BD919" i="40"/>
  <c r="BD920" i="40"/>
  <c r="BD921" i="40"/>
  <c r="BD922" i="40"/>
  <c r="BD923" i="40"/>
  <c r="BD924" i="40"/>
  <c r="BD925" i="40"/>
  <c r="BD926" i="40"/>
  <c r="BD927" i="40"/>
  <c r="BD928" i="40"/>
  <c r="BD929" i="40"/>
  <c r="BD930" i="40"/>
  <c r="BD931" i="40"/>
  <c r="BD932" i="40"/>
  <c r="BD933" i="40"/>
  <c r="BD934" i="40"/>
  <c r="BD935" i="40"/>
  <c r="BD936" i="40"/>
  <c r="BD937" i="40"/>
  <c r="BD938" i="40"/>
  <c r="BD939" i="40"/>
  <c r="BD940" i="40"/>
  <c r="BD941" i="40"/>
  <c r="BD942" i="40"/>
  <c r="BD943" i="40"/>
  <c r="BD944" i="40"/>
  <c r="BD945" i="40"/>
  <c r="BD946" i="40"/>
  <c r="BD947" i="40"/>
  <c r="BD948" i="40"/>
  <c r="BD949" i="40"/>
  <c r="BD950" i="40"/>
  <c r="BD951" i="40"/>
  <c r="BD952" i="40"/>
  <c r="BD953" i="40"/>
  <c r="BD954" i="40"/>
  <c r="BD955" i="40"/>
  <c r="BD956" i="40"/>
  <c r="BD957" i="40"/>
  <c r="BD958" i="40"/>
  <c r="BD959" i="40"/>
  <c r="BD960" i="40"/>
  <c r="BD961" i="40"/>
  <c r="BD962" i="40"/>
  <c r="BD963" i="40"/>
  <c r="BD964" i="40"/>
  <c r="BD965" i="40"/>
  <c r="BD966" i="40"/>
  <c r="BD967" i="40"/>
  <c r="BD968" i="40"/>
  <c r="BD969" i="40"/>
  <c r="BD970" i="40"/>
  <c r="BD971" i="40"/>
  <c r="BD972" i="40"/>
  <c r="BD973" i="40"/>
  <c r="BD974" i="40"/>
  <c r="BD975" i="40"/>
  <c r="BD976" i="40"/>
  <c r="BD977" i="40"/>
  <c r="BD978" i="40"/>
  <c r="BD979" i="40"/>
  <c r="BD980" i="40"/>
  <c r="BD981" i="40"/>
  <c r="BD982" i="40"/>
  <c r="BD983" i="40"/>
  <c r="BD984" i="40"/>
  <c r="BD985" i="40"/>
  <c r="BD986" i="40"/>
  <c r="BD987" i="40"/>
  <c r="BD988" i="40"/>
  <c r="BD989" i="40"/>
  <c r="BD990" i="40"/>
  <c r="BD991" i="40"/>
  <c r="BD992" i="40"/>
  <c r="BD993" i="40"/>
  <c r="BD994" i="40"/>
  <c r="BD995" i="40"/>
  <c r="BD996" i="40"/>
  <c r="BD997" i="40"/>
  <c r="BD998" i="40"/>
  <c r="BD999" i="40"/>
  <c r="BD1000" i="40"/>
  <c r="BD1001" i="40"/>
  <c r="BD1002" i="40"/>
  <c r="BD1003" i="40"/>
  <c r="BD1004" i="40"/>
  <c r="BD1005" i="40"/>
  <c r="BD1006" i="40"/>
  <c r="BD1007" i="40"/>
  <c r="BD1008" i="40"/>
  <c r="BD1009" i="40"/>
  <c r="BD1010" i="40"/>
  <c r="BD1011" i="40"/>
  <c r="BD1012" i="40"/>
  <c r="BD1013" i="40"/>
  <c r="BD1014" i="40"/>
  <c r="BD1015" i="40"/>
  <c r="BD1016" i="40"/>
  <c r="BD1017" i="40"/>
  <c r="BD1018" i="40"/>
  <c r="BD1019" i="40"/>
  <c r="BD1020" i="40"/>
  <c r="BD1021" i="40"/>
  <c r="BD1022" i="40"/>
  <c r="BD1023" i="40"/>
  <c r="BD1024" i="40"/>
  <c r="BD1025" i="40"/>
  <c r="BD1026" i="40"/>
  <c r="BD1027" i="40"/>
  <c r="BD1028" i="40"/>
  <c r="BD1029" i="40"/>
  <c r="BD1030" i="40"/>
  <c r="BD1031" i="40"/>
  <c r="BD1032" i="40"/>
  <c r="BD1033" i="40"/>
  <c r="BD1034" i="40"/>
  <c r="BD1035" i="40"/>
  <c r="BD1036" i="40"/>
  <c r="BD1037" i="40"/>
  <c r="BD1038" i="40"/>
  <c r="BD1039" i="40"/>
  <c r="BD1040" i="40"/>
  <c r="BD1041" i="40"/>
  <c r="BD1042" i="40"/>
  <c r="BD1043" i="40"/>
  <c r="BD1044" i="40"/>
  <c r="BD1045" i="40"/>
  <c r="BD1046" i="40"/>
  <c r="BD1047" i="40"/>
  <c r="BD1048" i="40"/>
  <c r="BD1049" i="40"/>
  <c r="BD1050" i="40"/>
  <c r="BD1051" i="40"/>
  <c r="BD1052" i="40"/>
  <c r="BD1053" i="40"/>
  <c r="BD1054" i="40"/>
  <c r="BD1055" i="40"/>
  <c r="BD1056" i="40"/>
  <c r="BD1057" i="40"/>
  <c r="BD1058" i="40"/>
  <c r="BD1059" i="40"/>
  <c r="BD1060" i="40"/>
  <c r="BD1061" i="40"/>
  <c r="BD1062" i="40"/>
  <c r="BD1063" i="40"/>
  <c r="BD1064" i="40"/>
  <c r="BD1065" i="40"/>
  <c r="BD1066" i="40"/>
  <c r="BD1067" i="40"/>
  <c r="BD1068" i="40"/>
  <c r="BD1069" i="40"/>
  <c r="BD1070" i="40"/>
  <c r="BD1071" i="40"/>
  <c r="BD1072" i="40"/>
  <c r="BD1073" i="40"/>
  <c r="BD1074" i="40"/>
  <c r="BD1075" i="40"/>
  <c r="BD1076" i="40"/>
  <c r="BD1077" i="40"/>
  <c r="BD1078" i="40"/>
  <c r="BD1079" i="40"/>
  <c r="BD1080" i="40"/>
  <c r="BD1081" i="40"/>
  <c r="BD1082" i="40"/>
  <c r="BD1083" i="40"/>
  <c r="BD1084" i="40"/>
  <c r="BD1085" i="40"/>
  <c r="BD1086" i="40"/>
  <c r="BD1087" i="40"/>
  <c r="BD1088" i="40"/>
  <c r="BD1089" i="40"/>
  <c r="BD1090" i="40"/>
  <c r="BD1091" i="40"/>
  <c r="BD1092" i="40"/>
  <c r="BD1093" i="40"/>
  <c r="BD1094" i="40"/>
  <c r="BD1095" i="40"/>
  <c r="BD1096" i="40"/>
  <c r="BD1097" i="40"/>
  <c r="BD1098" i="40"/>
  <c r="BD1099" i="40"/>
  <c r="BD1100" i="40"/>
  <c r="BD1101" i="40"/>
  <c r="BD1102" i="40"/>
  <c r="BD1103" i="40"/>
  <c r="BD1104" i="40"/>
  <c r="BD1105" i="40"/>
  <c r="BD1106" i="40"/>
  <c r="BD1107" i="40"/>
  <c r="BD1108" i="40"/>
  <c r="BD1109" i="40"/>
  <c r="BD1110" i="40"/>
  <c r="BD1111" i="40"/>
  <c r="BD1112" i="40"/>
  <c r="BD1113" i="40"/>
  <c r="BD1114" i="40"/>
  <c r="BD1115" i="40"/>
  <c r="BD1116" i="40"/>
  <c r="BD1117" i="40"/>
  <c r="BD1118" i="40"/>
  <c r="BD1119" i="40"/>
  <c r="BD1120" i="40"/>
  <c r="BD1121" i="40"/>
  <c r="BD1122" i="40"/>
  <c r="BD1123" i="40"/>
  <c r="BD1124" i="40"/>
  <c r="BD1125" i="40"/>
  <c r="BD1126" i="40"/>
  <c r="BD1127" i="40"/>
  <c r="BD1128" i="40"/>
  <c r="BD1129" i="40"/>
  <c r="BD1130" i="40"/>
  <c r="BD1131" i="40"/>
  <c r="BD1132" i="40"/>
  <c r="BD1133" i="40"/>
  <c r="BD1134" i="40"/>
  <c r="BD1135" i="40"/>
  <c r="BD1136" i="40"/>
  <c r="BD1137" i="40"/>
  <c r="BD1138" i="40"/>
  <c r="BD1139" i="40"/>
  <c r="BD1140" i="40"/>
  <c r="BD1141" i="40"/>
  <c r="BD1142" i="40"/>
  <c r="BD1143" i="40"/>
  <c r="BD1144" i="40"/>
  <c r="BD1145" i="40"/>
  <c r="BD1146" i="40"/>
  <c r="BD1147" i="40"/>
  <c r="BD1148" i="40"/>
  <c r="BD1149" i="40"/>
  <c r="BD1150" i="40"/>
  <c r="BD1151" i="40"/>
  <c r="BD1152" i="40"/>
  <c r="BD1153" i="40"/>
  <c r="BD1154" i="40"/>
  <c r="BD1155" i="40"/>
  <c r="BD1156" i="40"/>
  <c r="BD1157" i="40"/>
  <c r="BD1158" i="40"/>
  <c r="BD1159" i="40"/>
  <c r="BD1160" i="40"/>
  <c r="BD1161" i="40"/>
  <c r="BD1162" i="40"/>
  <c r="BD1163" i="40"/>
  <c r="BD1164" i="40"/>
  <c r="BD1165" i="40"/>
  <c r="BD1166" i="40"/>
  <c r="BD1167" i="40"/>
  <c r="BD1168" i="40"/>
  <c r="BD1169" i="40"/>
  <c r="BD1170" i="40"/>
  <c r="BD1171" i="40"/>
  <c r="BD1172" i="40"/>
  <c r="BD1173" i="40"/>
  <c r="BD1174" i="40"/>
  <c r="BD1175" i="40"/>
  <c r="BD1176" i="40"/>
  <c r="BD1177" i="40"/>
  <c r="BD1178" i="40"/>
  <c r="BD1179" i="40"/>
  <c r="BD1180" i="40"/>
  <c r="BD1181" i="40"/>
  <c r="BD1182" i="40"/>
  <c r="BD1183" i="40"/>
  <c r="BD1184" i="40"/>
  <c r="BD1185" i="40"/>
  <c r="BD1186" i="40"/>
  <c r="BD1187" i="40"/>
  <c r="BD1188" i="40"/>
  <c r="BD1189" i="40"/>
  <c r="BD1190" i="40"/>
  <c r="BD1191" i="40"/>
  <c r="BD1192" i="40"/>
  <c r="BD1193" i="40"/>
  <c r="BD1194" i="40"/>
  <c r="BD1195" i="40"/>
  <c r="BD1196" i="40"/>
  <c r="BD1197" i="40"/>
  <c r="BD1198" i="40"/>
  <c r="BD1199" i="40"/>
  <c r="BD1200" i="40"/>
  <c r="BD1201" i="40"/>
  <c r="BD1202" i="40"/>
  <c r="BD1203" i="40"/>
  <c r="BD1204" i="40"/>
  <c r="BD1205" i="40"/>
  <c r="BD1206" i="40"/>
  <c r="BD1207" i="40"/>
  <c r="BD1208" i="40"/>
  <c r="BD1209" i="40"/>
  <c r="BD1210" i="40"/>
  <c r="BD1211" i="40"/>
  <c r="BD1212" i="40"/>
  <c r="BD1213" i="40"/>
  <c r="BD1214" i="40"/>
  <c r="BD1215" i="40"/>
  <c r="BD1216" i="40"/>
  <c r="BD1217" i="40"/>
  <c r="BD1218" i="40"/>
  <c r="BD1219" i="40"/>
  <c r="BD1220" i="40"/>
  <c r="BD1221" i="40"/>
  <c r="BD1222" i="40"/>
  <c r="BD1223" i="40"/>
  <c r="BD1224" i="40"/>
  <c r="BD1225" i="40"/>
  <c r="BD1226" i="40"/>
  <c r="BD1227" i="40"/>
  <c r="BD1228" i="40"/>
  <c r="BD1229" i="40"/>
  <c r="BD1230" i="40"/>
  <c r="BD1231" i="40"/>
  <c r="BD1232" i="40"/>
  <c r="BD1233" i="40"/>
  <c r="BD1234" i="40"/>
  <c r="BD1235" i="40"/>
  <c r="BD1236" i="40"/>
  <c r="BD1237" i="40"/>
  <c r="BD1238" i="40"/>
  <c r="BD1239" i="40"/>
  <c r="BD1240" i="40"/>
  <c r="BD1241" i="40"/>
  <c r="BD1242" i="40"/>
  <c r="BD1243" i="40"/>
  <c r="BD1244" i="40"/>
  <c r="BD1245" i="40"/>
  <c r="BD1246" i="40"/>
  <c r="BD1247" i="40"/>
  <c r="BD1248" i="40"/>
  <c r="BD1249" i="40"/>
  <c r="BD1250" i="40"/>
  <c r="BD1251" i="40"/>
  <c r="BD1252" i="40"/>
  <c r="BD1253" i="40"/>
  <c r="BD1254" i="40"/>
  <c r="BD1255" i="40"/>
  <c r="BD1256" i="40"/>
  <c r="BD1257" i="40"/>
  <c r="BD1258" i="40"/>
  <c r="BD1259" i="40"/>
  <c r="BD1260" i="40"/>
  <c r="BD1261" i="40"/>
  <c r="BD1262" i="40"/>
  <c r="BD1263" i="40"/>
  <c r="BD1264" i="40"/>
  <c r="BD1265" i="40"/>
  <c r="BD1266" i="40"/>
  <c r="BD1267" i="40"/>
  <c r="BD1268" i="40"/>
  <c r="BD1269" i="40"/>
  <c r="BD1270" i="40"/>
  <c r="BD1271" i="40"/>
  <c r="BD1272" i="40"/>
  <c r="BD1273" i="40"/>
  <c r="BD1274" i="40"/>
  <c r="BD1275" i="40"/>
  <c r="BD1276" i="40"/>
  <c r="BD1277" i="40"/>
  <c r="BD1278" i="40"/>
  <c r="BD1279" i="40"/>
  <c r="BD1280" i="40"/>
  <c r="BD1281" i="40"/>
  <c r="BD1282" i="40"/>
  <c r="BD1283" i="40"/>
  <c r="BD1284" i="40"/>
  <c r="BD1285" i="40"/>
  <c r="BD1286" i="40"/>
  <c r="BD1287" i="40"/>
  <c r="BD1288" i="40"/>
  <c r="BD1289" i="40"/>
  <c r="BD1290" i="40"/>
  <c r="BD1291" i="40"/>
  <c r="BD1292" i="40"/>
  <c r="BD1293" i="40"/>
  <c r="BD1294" i="40"/>
  <c r="BD1295" i="40"/>
  <c r="BD1296" i="40"/>
  <c r="BD1297" i="40"/>
  <c r="BD1298" i="40"/>
  <c r="BD1299" i="40"/>
  <c r="BD1300" i="40"/>
  <c r="BD1301" i="40"/>
  <c r="BD1302" i="40"/>
  <c r="BD1303" i="40"/>
  <c r="BD1304" i="40"/>
  <c r="BD1305" i="40"/>
  <c r="BD1306" i="40"/>
  <c r="BD1307" i="40"/>
  <c r="BD1308" i="40"/>
  <c r="BD1309" i="40"/>
  <c r="BD1310" i="40"/>
  <c r="BD1311" i="40"/>
  <c r="BD1312" i="40"/>
  <c r="BD1313" i="40"/>
  <c r="BD1314" i="40"/>
  <c r="BD1315" i="40"/>
  <c r="BD1316" i="40"/>
  <c r="BD1317" i="40"/>
  <c r="BD1318" i="40"/>
  <c r="BD1319" i="40"/>
  <c r="BD1320" i="40"/>
  <c r="BD1321" i="40"/>
  <c r="BD1322" i="40"/>
  <c r="BD1323" i="40"/>
  <c r="BD1324" i="40"/>
  <c r="BD1325" i="40"/>
  <c r="BD1326" i="40"/>
  <c r="BD1327" i="40"/>
  <c r="BD1328" i="40"/>
  <c r="BD1329" i="40"/>
  <c r="BD1330" i="40"/>
  <c r="BD1331" i="40"/>
  <c r="BD1332" i="40"/>
  <c r="BD1333" i="40"/>
  <c r="BD1334" i="40"/>
  <c r="BD1335" i="40"/>
  <c r="BD1336" i="40"/>
  <c r="BD1337" i="40"/>
  <c r="BD1338" i="40"/>
  <c r="BD1339" i="40"/>
  <c r="BD1340" i="40"/>
  <c r="BD1341" i="40"/>
  <c r="BD1342" i="40"/>
  <c r="BD1343" i="40"/>
  <c r="BD1344" i="40"/>
  <c r="BD1345" i="40"/>
  <c r="BD1346" i="40"/>
  <c r="BD1347" i="40"/>
  <c r="BD1348" i="40"/>
  <c r="BD1349" i="40"/>
  <c r="BD1350" i="40"/>
  <c r="BD1351" i="40"/>
  <c r="BD1352" i="40"/>
  <c r="BD1353" i="40"/>
  <c r="BD1354" i="40"/>
  <c r="BD1355" i="40"/>
  <c r="BD1356" i="40"/>
  <c r="BD1357" i="40"/>
  <c r="BD1358" i="40"/>
  <c r="BD1359" i="40"/>
  <c r="BD1360" i="40"/>
  <c r="BD1361" i="40"/>
  <c r="BD1362" i="40"/>
  <c r="BD1363" i="40"/>
  <c r="BD1364" i="40"/>
  <c r="BD1365" i="40"/>
  <c r="BD1366" i="40"/>
  <c r="BD1367" i="40"/>
  <c r="BD1368" i="40"/>
  <c r="BD1369" i="40"/>
  <c r="BD1370" i="40"/>
  <c r="BD1371" i="40"/>
  <c r="BD1372" i="40"/>
  <c r="BD1373" i="40"/>
  <c r="BD1374" i="40"/>
  <c r="BD1375" i="40"/>
  <c r="BD1376" i="40"/>
  <c r="BD1377" i="40"/>
  <c r="BD1378" i="40"/>
  <c r="BD1379" i="40"/>
  <c r="BD1380" i="40"/>
  <c r="BD1381" i="40"/>
  <c r="BD1382" i="40"/>
  <c r="BD1383" i="40"/>
  <c r="BD1384" i="40"/>
  <c r="BD1385" i="40"/>
  <c r="BD1386" i="40"/>
  <c r="BD1387" i="40"/>
  <c r="BD1388" i="40"/>
  <c r="BD1389" i="40"/>
  <c r="BD1390" i="40"/>
  <c r="BD1391" i="40"/>
  <c r="BD1392" i="40"/>
  <c r="BD1393" i="40"/>
  <c r="BD1394" i="40"/>
  <c r="BD1395" i="40"/>
  <c r="BD1396" i="40"/>
  <c r="BD1397" i="40"/>
  <c r="BD1398" i="40"/>
  <c r="BD1399" i="40"/>
  <c r="BD1400" i="40"/>
  <c r="BD1401" i="40"/>
  <c r="BD1402" i="40"/>
  <c r="BD1403" i="40"/>
  <c r="BD1404" i="40"/>
  <c r="BD1405" i="40"/>
  <c r="BD1406" i="40"/>
  <c r="BD1407" i="40"/>
  <c r="BD1408" i="40"/>
  <c r="BD1409" i="40"/>
  <c r="BD1410" i="40"/>
  <c r="BD1411" i="40"/>
  <c r="BD1412" i="40"/>
  <c r="BD1413" i="40"/>
  <c r="BD1414" i="40"/>
  <c r="BD1415" i="40"/>
  <c r="BD1416" i="40"/>
  <c r="BD1417" i="40"/>
  <c r="BD1418" i="40"/>
  <c r="BD1419" i="40"/>
  <c r="BD1420" i="40"/>
  <c r="BD1421" i="40"/>
  <c r="BD1422" i="40"/>
  <c r="BD1423" i="40"/>
  <c r="BD1424" i="40"/>
  <c r="BD1425" i="40"/>
  <c r="BD1426" i="40"/>
  <c r="BD1427" i="40"/>
  <c r="BD1428" i="40"/>
  <c r="BD1429" i="40"/>
  <c r="BD1430" i="40"/>
  <c r="BD1431" i="40"/>
  <c r="BD1432" i="40"/>
  <c r="BD1433" i="40"/>
  <c r="BD1434" i="40"/>
  <c r="BD1435" i="40"/>
  <c r="BD1436" i="40"/>
  <c r="BD1437" i="40"/>
  <c r="BD1438" i="40"/>
  <c r="BD1439" i="40"/>
  <c r="BD1440" i="40"/>
  <c r="BD1441" i="40"/>
  <c r="BD1442" i="40"/>
  <c r="BD1443" i="40"/>
  <c r="BD1444" i="40"/>
  <c r="BD1445" i="40"/>
  <c r="BD1446" i="40"/>
  <c r="BD1447" i="40"/>
  <c r="BD1448" i="40"/>
  <c r="BD1449" i="40"/>
  <c r="BD1450" i="40"/>
  <c r="BD1451" i="40"/>
  <c r="BD1452" i="40"/>
  <c r="BD1453" i="40"/>
  <c r="BD1454" i="40"/>
  <c r="BD1455" i="40"/>
  <c r="BD1456" i="40"/>
  <c r="BD1457" i="40"/>
  <c r="BD1458" i="40"/>
  <c r="BD1459" i="40"/>
  <c r="BD1460" i="40"/>
  <c r="BD1461" i="40"/>
  <c r="BD1462" i="40"/>
  <c r="BD1463" i="40"/>
  <c r="BD1464" i="40"/>
  <c r="BD1465" i="40"/>
  <c r="BD1466" i="40"/>
  <c r="BD1467" i="40"/>
  <c r="BD1468" i="40"/>
  <c r="BD1469" i="40"/>
  <c r="BD1470" i="40"/>
  <c r="BD1471" i="40"/>
  <c r="BD1472" i="40"/>
  <c r="BD1473" i="40"/>
  <c r="BD1474" i="40"/>
  <c r="BD1475" i="40"/>
  <c r="BD1476" i="40"/>
  <c r="BD1477" i="40"/>
  <c r="BD1478" i="40"/>
  <c r="BD1479" i="40"/>
  <c r="BD1480" i="40"/>
  <c r="BD1481" i="40"/>
  <c r="BD1482" i="40"/>
  <c r="BD1483" i="40"/>
  <c r="BD1484" i="40"/>
  <c r="BD1485" i="40"/>
  <c r="BD1486" i="40"/>
  <c r="BD1487" i="40"/>
  <c r="BD1488" i="40"/>
  <c r="BD1489" i="40"/>
  <c r="BD1490" i="40"/>
  <c r="BD1491" i="40"/>
  <c r="BD1492" i="40"/>
  <c r="BD1493" i="40"/>
  <c r="BD1494" i="40"/>
  <c r="BD1495" i="40"/>
  <c r="BD1496" i="40"/>
  <c r="BD1497" i="40"/>
  <c r="BD1498" i="40"/>
  <c r="BD1499" i="40"/>
  <c r="BD1500" i="40"/>
  <c r="BD1501" i="40"/>
  <c r="BD1502" i="40"/>
  <c r="BD1503" i="40"/>
  <c r="BD1504" i="40"/>
  <c r="BD1505" i="40"/>
  <c r="BD1506" i="40"/>
  <c r="BD1507" i="40"/>
  <c r="BD1508" i="40"/>
  <c r="BD1509" i="40"/>
  <c r="BD1510" i="40"/>
  <c r="BD1511" i="40"/>
  <c r="BD1512" i="40"/>
  <c r="BD1513" i="40"/>
  <c r="BD1514" i="40"/>
  <c r="BD1515" i="40"/>
  <c r="BD1516" i="40"/>
  <c r="BD1517" i="40"/>
  <c r="BD1518" i="40"/>
  <c r="BD1519" i="40"/>
  <c r="BD1520" i="40"/>
  <c r="BD1521" i="40"/>
  <c r="BD1522" i="40"/>
  <c r="BD1523" i="40"/>
  <c r="BD1524" i="40"/>
  <c r="BD1525" i="40"/>
  <c r="BD1526" i="40"/>
  <c r="BD1527" i="40"/>
  <c r="BD1528" i="40"/>
  <c r="BD1529" i="40"/>
  <c r="BD1530" i="40"/>
  <c r="BD1531" i="40"/>
  <c r="BD1532" i="40"/>
  <c r="BD1533" i="40"/>
  <c r="BD1534" i="40"/>
  <c r="BD1535" i="40"/>
  <c r="BD1536" i="40"/>
  <c r="BD1537" i="40"/>
  <c r="BD1538" i="40"/>
  <c r="BD1539" i="40"/>
  <c r="BD1540" i="40"/>
  <c r="BD1541" i="40"/>
  <c r="BD1542" i="40"/>
  <c r="BD1543" i="40"/>
  <c r="BD1544" i="40"/>
  <c r="BD1545" i="40"/>
  <c r="BD1546" i="40"/>
  <c r="BD1547" i="40"/>
  <c r="BD1548" i="40"/>
  <c r="BD1549" i="40"/>
  <c r="BD1550" i="40"/>
  <c r="BD1551" i="40"/>
  <c r="BD1552" i="40"/>
  <c r="BD1553" i="40"/>
  <c r="BD1554" i="40"/>
  <c r="BD1555" i="40"/>
  <c r="BD1556" i="40"/>
  <c r="BD1557" i="40"/>
  <c r="BD1558" i="40"/>
  <c r="BD1559" i="40"/>
  <c r="BD1560" i="40"/>
  <c r="BD1561" i="40"/>
  <c r="BD1562" i="40"/>
  <c r="BD1563" i="40"/>
  <c r="BD1564" i="40"/>
  <c r="BD1565" i="40"/>
  <c r="BD1566" i="40"/>
  <c r="BD1567" i="40"/>
  <c r="BD1568" i="40"/>
  <c r="BD1569" i="40"/>
  <c r="BD1570" i="40"/>
  <c r="BD1571" i="40"/>
  <c r="BD1572" i="40"/>
  <c r="BD1573" i="40"/>
  <c r="BD1574" i="40"/>
  <c r="BD1575" i="40"/>
  <c r="BD1576" i="40"/>
  <c r="BD1577" i="40"/>
  <c r="BD1578" i="40"/>
  <c r="BD1579" i="40"/>
  <c r="BD1580" i="40"/>
  <c r="BD1581" i="40"/>
  <c r="BD1582" i="40"/>
  <c r="BD1583" i="40"/>
  <c r="BD1584" i="40"/>
  <c r="BD1585" i="40"/>
  <c r="BD1586" i="40"/>
  <c r="BD1587" i="40"/>
  <c r="BD1588" i="40"/>
  <c r="BD1589" i="40"/>
  <c r="BD1590" i="40"/>
  <c r="BD1591" i="40"/>
  <c r="BD1592" i="40"/>
  <c r="BD1593" i="40"/>
  <c r="BD1594" i="40"/>
  <c r="BD1595" i="40"/>
  <c r="BD1596" i="40"/>
  <c r="BD1597" i="40"/>
  <c r="BD1598" i="40"/>
  <c r="BD1599" i="40"/>
  <c r="BD1600" i="40"/>
  <c r="BD1601" i="40"/>
  <c r="BD1602" i="40"/>
  <c r="BD1603" i="40"/>
  <c r="BD1604" i="40"/>
  <c r="BD1605" i="40"/>
  <c r="BD1606" i="40"/>
  <c r="BD1607" i="40"/>
  <c r="BD1608" i="40"/>
  <c r="BD1609" i="40"/>
  <c r="BD1610" i="40"/>
  <c r="BD1611" i="40"/>
  <c r="BD1612" i="40"/>
  <c r="BD1613" i="40"/>
  <c r="BD1614" i="40"/>
  <c r="BD1615" i="40"/>
  <c r="BD1616" i="40"/>
  <c r="BD1617" i="40"/>
  <c r="BD1618" i="40"/>
  <c r="BD1619" i="40"/>
  <c r="BD1620" i="40"/>
  <c r="BD1621" i="40"/>
  <c r="BD1622" i="40"/>
  <c r="BD1623" i="40"/>
  <c r="BD1624" i="40"/>
  <c r="BD1625" i="40"/>
  <c r="BD1626" i="40"/>
  <c r="BD1627" i="40"/>
  <c r="BD1628" i="40"/>
  <c r="BD1629" i="40"/>
  <c r="BD1630" i="40"/>
  <c r="BD1631" i="40"/>
  <c r="BD1632" i="40"/>
  <c r="BD1633" i="40"/>
  <c r="BD1634" i="40"/>
  <c r="BD1635" i="40"/>
  <c r="BD1636" i="40"/>
  <c r="BD1637" i="40"/>
  <c r="BD1638" i="40"/>
  <c r="BD1639" i="40"/>
  <c r="BD1640" i="40"/>
  <c r="BD1641" i="40"/>
  <c r="BD1642" i="40"/>
  <c r="BD1643" i="40"/>
  <c r="BD1644" i="40"/>
  <c r="BD1645" i="40"/>
  <c r="BD1646" i="40"/>
  <c r="BD1647" i="40"/>
  <c r="BD1648" i="40"/>
  <c r="BD1649" i="40"/>
  <c r="BD1650" i="40"/>
  <c r="BD1651" i="40"/>
  <c r="BD1652" i="40"/>
  <c r="BD1653" i="40"/>
  <c r="BD1654" i="40"/>
  <c r="BD1655" i="40"/>
  <c r="BD1656" i="40"/>
  <c r="BD1657" i="40"/>
  <c r="BD1658" i="40"/>
  <c r="BD1659" i="40"/>
  <c r="BD1660" i="40"/>
  <c r="BD1661" i="40"/>
  <c r="BD1662" i="40"/>
  <c r="BD1663" i="40"/>
  <c r="BD1664" i="40"/>
  <c r="BD1665" i="40"/>
  <c r="BD1666" i="40"/>
  <c r="BD1667" i="40"/>
  <c r="BD1668" i="40"/>
  <c r="BD1669" i="40"/>
  <c r="BD1670" i="40"/>
  <c r="BD1671" i="40"/>
  <c r="BD1672" i="40"/>
  <c r="BD1673" i="40"/>
  <c r="BD1674" i="40"/>
  <c r="BD1675" i="40"/>
  <c r="BD1676" i="40"/>
  <c r="BD1677" i="40"/>
  <c r="BD1678" i="40"/>
  <c r="BD1679" i="40"/>
  <c r="BD1680" i="40"/>
  <c r="BD1681" i="40"/>
  <c r="BD1682" i="40"/>
  <c r="BD1683" i="40"/>
  <c r="BD1684" i="40"/>
  <c r="BD1685" i="40"/>
  <c r="BD1686" i="40"/>
  <c r="BD1687" i="40"/>
  <c r="BD1688" i="40"/>
  <c r="BD1689" i="40"/>
  <c r="BD1690" i="40"/>
  <c r="BD1691" i="40"/>
  <c r="BD1692" i="40"/>
  <c r="BD1693" i="40"/>
  <c r="BD1694" i="40"/>
  <c r="BD1695" i="40"/>
  <c r="BD1696" i="40"/>
  <c r="BD1697" i="40"/>
  <c r="BD1698" i="40"/>
  <c r="BD1699" i="40"/>
  <c r="BD1700" i="40"/>
  <c r="BD1701" i="40"/>
  <c r="BD1702" i="40"/>
  <c r="BD1703" i="40"/>
  <c r="BD1704" i="40"/>
  <c r="BD1705" i="40"/>
  <c r="BD1706" i="40"/>
  <c r="BD1707" i="40"/>
  <c r="BD1708" i="40"/>
  <c r="BD1709" i="40"/>
  <c r="BD1710" i="40"/>
  <c r="BD1711" i="40"/>
  <c r="BD1712" i="40"/>
  <c r="BD1713" i="40"/>
  <c r="BD1714" i="40"/>
  <c r="BD1715" i="40"/>
  <c r="BD1716" i="40"/>
  <c r="BD1717" i="40"/>
  <c r="BD1718" i="40"/>
  <c r="BD1719" i="40"/>
  <c r="BD1720" i="40"/>
  <c r="BD1721" i="40"/>
  <c r="BD1722" i="40"/>
  <c r="BD1723" i="40"/>
  <c r="BD1724" i="40"/>
  <c r="BD1725" i="40"/>
  <c r="BD1726" i="40"/>
  <c r="BD1727" i="40"/>
  <c r="BD1728" i="40"/>
  <c r="BD1729" i="40"/>
  <c r="BD1730" i="40"/>
  <c r="BD1731" i="40"/>
  <c r="BD1732" i="40"/>
  <c r="BD1733" i="40"/>
  <c r="BD1734" i="40"/>
  <c r="BD1735" i="40"/>
  <c r="BD1736" i="40"/>
  <c r="BD1737" i="40"/>
  <c r="BD1738" i="40"/>
  <c r="BD1739" i="40"/>
  <c r="BD1740" i="40"/>
  <c r="BD1741" i="40"/>
  <c r="BD1742" i="40"/>
  <c r="BD1743" i="40"/>
  <c r="BD1744" i="40"/>
  <c r="BD1745" i="40"/>
  <c r="BD1746" i="40"/>
  <c r="BD1747" i="40"/>
  <c r="BD1748" i="40"/>
  <c r="BD1749" i="40"/>
  <c r="BD1750" i="40"/>
  <c r="BD1751" i="40"/>
  <c r="BD1752" i="40"/>
  <c r="BD1753" i="40"/>
  <c r="BD1754" i="40"/>
  <c r="BD1755" i="40"/>
  <c r="BD1756" i="40"/>
  <c r="BD1757" i="40"/>
  <c r="BD1758" i="40"/>
  <c r="BD1759" i="40"/>
  <c r="BD1760" i="40"/>
  <c r="BD1761" i="40"/>
  <c r="BD1762" i="40"/>
  <c r="BD1763" i="40"/>
  <c r="BD1764" i="40"/>
  <c r="BD1765" i="40"/>
  <c r="BD1766" i="40"/>
  <c r="BD1767" i="40"/>
  <c r="BD1768" i="40"/>
  <c r="BD1769" i="40"/>
  <c r="BD1770" i="40"/>
  <c r="BD1771" i="40"/>
  <c r="BD1772" i="40"/>
  <c r="BD1773" i="40"/>
  <c r="BD1774" i="40"/>
  <c r="BD1775" i="40"/>
  <c r="BD1776" i="40"/>
  <c r="BD1777" i="40"/>
  <c r="BD1778" i="40"/>
  <c r="BD1779" i="40"/>
  <c r="BD1780" i="40"/>
  <c r="BD1781" i="40"/>
  <c r="BD1782" i="40"/>
  <c r="BD1783" i="40"/>
  <c r="BD1784" i="40"/>
  <c r="BD1785" i="40"/>
  <c r="BD1786" i="40"/>
  <c r="BD1787" i="40"/>
  <c r="BD1788" i="40"/>
  <c r="BD1789" i="40"/>
  <c r="BD1790" i="40"/>
  <c r="BD1791" i="40"/>
  <c r="BD1792" i="40"/>
  <c r="BD1793" i="40"/>
  <c r="BD1794" i="40"/>
  <c r="BD1795" i="40"/>
  <c r="BD1796" i="40"/>
  <c r="BD1797" i="40"/>
  <c r="BD1798" i="40"/>
  <c r="BD1799" i="40"/>
  <c r="BD1800" i="40"/>
  <c r="BD1801" i="40"/>
  <c r="BD1802" i="40"/>
  <c r="BD1803" i="40"/>
  <c r="BD1804" i="40"/>
  <c r="BD1805" i="40"/>
  <c r="BD1806" i="40"/>
  <c r="BD1807" i="40"/>
  <c r="BD1808" i="40"/>
  <c r="BD1809" i="40"/>
  <c r="BD1810" i="40"/>
  <c r="BD1811" i="40"/>
  <c r="BD1812" i="40"/>
  <c r="BD1813" i="40"/>
  <c r="BD1814" i="40"/>
  <c r="BD1815" i="40"/>
  <c r="BD1816" i="40"/>
  <c r="BD1817" i="40"/>
  <c r="BD1818" i="40"/>
  <c r="BD1819" i="40"/>
  <c r="BD1820" i="40"/>
  <c r="BD1821" i="40"/>
  <c r="BD1822" i="40"/>
  <c r="BD1823" i="40"/>
  <c r="BD1824" i="40"/>
  <c r="BD1825" i="40"/>
  <c r="BD1826" i="40"/>
  <c r="BD1827" i="40"/>
  <c r="BD1828" i="40"/>
  <c r="BD1829" i="40"/>
  <c r="BD1830" i="40"/>
  <c r="BD1831" i="40"/>
  <c r="BD1832" i="40"/>
  <c r="BD1833" i="40"/>
  <c r="BD1834" i="40"/>
  <c r="BD1835" i="40"/>
  <c r="BD1836" i="40"/>
  <c r="BD1837" i="40"/>
  <c r="BD1838" i="40"/>
  <c r="BD1839" i="40"/>
  <c r="BD1840" i="40"/>
  <c r="BD1841" i="40"/>
  <c r="BD1842" i="40"/>
  <c r="BD1843" i="40"/>
  <c r="BD1844" i="40"/>
  <c r="BD1845" i="40"/>
  <c r="BD1846" i="40"/>
  <c r="BD1847" i="40"/>
  <c r="BD1848" i="40"/>
  <c r="BD1849" i="40"/>
  <c r="BD1850" i="40"/>
  <c r="BD1851" i="40"/>
  <c r="BD1852" i="40"/>
  <c r="BD1853" i="40"/>
  <c r="BD1854" i="40"/>
  <c r="BD1855" i="40"/>
  <c r="BD1856" i="40"/>
  <c r="BD1857" i="40"/>
  <c r="BD1858" i="40"/>
  <c r="BD1859" i="40"/>
  <c r="BD1860" i="40"/>
  <c r="BD1861" i="40"/>
  <c r="BD1862" i="40"/>
  <c r="BD1863" i="40"/>
  <c r="BD1864" i="40"/>
  <c r="BD1865" i="40"/>
  <c r="BD1866" i="40"/>
  <c r="BD1867" i="40"/>
  <c r="BD1868" i="40"/>
  <c r="BD1869" i="40"/>
  <c r="BD1870" i="40"/>
  <c r="BD1871" i="40"/>
  <c r="BD1872" i="40"/>
  <c r="BD1873" i="40"/>
  <c r="BD1874" i="40"/>
  <c r="BD1875" i="40"/>
  <c r="BD1876" i="40"/>
  <c r="BD1877" i="40"/>
  <c r="BD1878" i="40"/>
  <c r="BD1879" i="40"/>
  <c r="BD1880" i="40"/>
  <c r="BD1881" i="40"/>
  <c r="BD1882" i="40"/>
  <c r="BD1883" i="40"/>
  <c r="BD1884" i="40"/>
  <c r="BD1885" i="40"/>
  <c r="BD1886" i="40"/>
  <c r="BD1887" i="40"/>
  <c r="BD1888" i="40"/>
  <c r="BD1889" i="40"/>
  <c r="BD1890" i="40"/>
  <c r="BD1891" i="40"/>
  <c r="BD1892" i="40"/>
  <c r="BD1893" i="40"/>
  <c r="BD1894" i="40"/>
  <c r="BD1895" i="40"/>
  <c r="BD1896" i="40"/>
  <c r="BD1897" i="40"/>
  <c r="BD1898" i="40"/>
  <c r="BD1899" i="40"/>
  <c r="BD1900" i="40"/>
  <c r="BD1901" i="40"/>
  <c r="BD1902" i="40"/>
  <c r="BD1903" i="40"/>
  <c r="BD1904" i="40"/>
  <c r="BD1905" i="40"/>
  <c r="BD1906" i="40"/>
  <c r="BD1907" i="40"/>
  <c r="BD1908" i="40"/>
  <c r="BD1909" i="40"/>
  <c r="BD1910" i="40"/>
  <c r="BD1911" i="40"/>
  <c r="BD1912" i="40"/>
  <c r="BD1913" i="40"/>
  <c r="BD1914" i="40"/>
  <c r="BD1915" i="40"/>
  <c r="BD1916" i="40"/>
  <c r="BD1917" i="40"/>
  <c r="BD1918" i="40"/>
  <c r="BD1919" i="40"/>
  <c r="BD1920" i="40"/>
  <c r="BD1921" i="40"/>
  <c r="BD1922" i="40"/>
  <c r="BD1923" i="40"/>
  <c r="BD1924" i="40"/>
  <c r="BD1925" i="40"/>
  <c r="BD1926" i="40"/>
  <c r="BD1927" i="40"/>
  <c r="BD1928" i="40"/>
  <c r="BD1929" i="40"/>
  <c r="BD1930" i="40"/>
  <c r="BD1931" i="40"/>
  <c r="BD1932" i="40"/>
  <c r="BD1933" i="40"/>
  <c r="BD1934" i="40"/>
  <c r="BD1935" i="40"/>
  <c r="BD1936" i="40"/>
  <c r="BD1937" i="40"/>
  <c r="BD1938" i="40"/>
  <c r="BD1939" i="40"/>
  <c r="BD1940" i="40"/>
  <c r="BD1941" i="40"/>
  <c r="BD1942" i="40"/>
  <c r="BD1943" i="40"/>
  <c r="BD1944" i="40"/>
  <c r="BD1945" i="40"/>
  <c r="BD1946" i="40"/>
  <c r="BD1947" i="40"/>
  <c r="BD1948" i="40"/>
  <c r="BD1949" i="40"/>
  <c r="BD1950" i="40"/>
  <c r="BD1951" i="40"/>
  <c r="BD1952" i="40"/>
  <c r="BD1953" i="40"/>
  <c r="BD1954" i="40"/>
  <c r="BD1955" i="40"/>
  <c r="BD1956" i="40"/>
  <c r="BD1957" i="40"/>
  <c r="BD1958" i="40"/>
  <c r="BD1959" i="40"/>
  <c r="BD1960" i="40"/>
  <c r="BD1961" i="40"/>
  <c r="BD1962" i="40"/>
  <c r="BD1963" i="40"/>
  <c r="BD1964" i="40"/>
  <c r="BD1965" i="40"/>
  <c r="BD1966" i="40"/>
  <c r="BD1967" i="40"/>
  <c r="BD1968" i="40"/>
  <c r="BD1969" i="40"/>
  <c r="BD1970" i="40"/>
  <c r="BD1971" i="40"/>
  <c r="BD1972" i="40"/>
  <c r="BD1973" i="40"/>
  <c r="BD1974" i="40"/>
  <c r="BD1975" i="40"/>
  <c r="BD1976" i="40"/>
  <c r="BD1977" i="40"/>
  <c r="BD1978" i="40"/>
  <c r="BD1979" i="40"/>
  <c r="BD1980" i="40"/>
  <c r="BD1981" i="40"/>
  <c r="BD1982" i="40"/>
  <c r="BD1983" i="40"/>
  <c r="BD1984" i="40"/>
  <c r="BD1985" i="40"/>
  <c r="BD1986" i="40"/>
  <c r="BD1987" i="40"/>
  <c r="BD1988" i="40"/>
  <c r="BD1989" i="40"/>
  <c r="BD1990" i="40"/>
  <c r="BD1991" i="40"/>
  <c r="BD1992" i="40"/>
  <c r="BD1993" i="40"/>
  <c r="BD1994" i="40"/>
  <c r="BD1995" i="40"/>
  <c r="BD1996" i="40"/>
  <c r="BD1997" i="40"/>
  <c r="BD1998" i="40"/>
  <c r="BD1999" i="40"/>
  <c r="BD2000" i="40"/>
  <c r="BD2001" i="40"/>
  <c r="BD2002" i="40"/>
  <c r="BD2003" i="40"/>
  <c r="BD2004" i="40"/>
  <c r="BD2005" i="40"/>
  <c r="BD2006" i="40"/>
  <c r="BD2007" i="40"/>
  <c r="BD2008" i="40"/>
  <c r="BD2009" i="40"/>
  <c r="BD2010" i="40"/>
  <c r="BD2011" i="40"/>
  <c r="BD2012" i="40"/>
  <c r="BD2013" i="40"/>
  <c r="BD2014" i="40"/>
  <c r="BD2015" i="40"/>
  <c r="BD2016" i="40"/>
  <c r="BD2017" i="40"/>
  <c r="BD2018" i="40"/>
  <c r="BD2019" i="40"/>
  <c r="BD2020" i="40"/>
  <c r="BD2021" i="40"/>
  <c r="BD2022" i="40"/>
  <c r="BD2023" i="40"/>
  <c r="BD2024" i="40"/>
  <c r="BD2025" i="40"/>
  <c r="BD2026" i="40"/>
  <c r="BD2027" i="40"/>
  <c r="BD2028" i="40"/>
  <c r="BD2029" i="40"/>
  <c r="BD2030" i="40"/>
  <c r="BD2031" i="40"/>
  <c r="BD2032" i="40"/>
  <c r="BD2033" i="40"/>
  <c r="BD2034" i="40"/>
  <c r="BD2035" i="40"/>
  <c r="BD2036" i="40"/>
  <c r="BD2037" i="40"/>
  <c r="BD2038" i="40"/>
  <c r="BD2039" i="40"/>
  <c r="BD2040" i="40"/>
  <c r="BD2041" i="40"/>
  <c r="BD2042" i="40"/>
  <c r="BD2043" i="40"/>
  <c r="BD2044" i="40"/>
  <c r="BD2045" i="40"/>
  <c r="BD2046" i="40"/>
  <c r="BD2047" i="40"/>
  <c r="BD2048" i="40"/>
  <c r="BD2049" i="40"/>
  <c r="BD2050" i="40"/>
  <c r="BD2051" i="40"/>
  <c r="BD2052" i="40"/>
  <c r="BD2053" i="40"/>
  <c r="BD2054" i="40"/>
  <c r="BD2055" i="40"/>
  <c r="BD2056" i="40"/>
  <c r="BD2057" i="40"/>
  <c r="BD2058" i="40"/>
  <c r="BD2059" i="40"/>
  <c r="BD2060" i="40"/>
  <c r="BD2061" i="40"/>
  <c r="BD2062" i="40"/>
  <c r="BD2063" i="40"/>
  <c r="BD2064" i="40"/>
  <c r="BD2065" i="40"/>
  <c r="BD2066" i="40"/>
  <c r="BD2067" i="40"/>
  <c r="BD2068" i="40"/>
  <c r="BD2069" i="40"/>
  <c r="BD2070" i="40"/>
  <c r="BD2071" i="40"/>
  <c r="BD2072" i="40"/>
  <c r="BD2073" i="40"/>
  <c r="BD2074" i="40"/>
  <c r="BD2075" i="40"/>
  <c r="BD2076" i="40"/>
  <c r="BD2077" i="40"/>
  <c r="BD2078" i="40"/>
  <c r="BD2079" i="40"/>
  <c r="BD2080" i="40"/>
  <c r="BD2081" i="40"/>
  <c r="BD2082" i="40"/>
  <c r="BD2083" i="40"/>
  <c r="BD2084" i="40"/>
  <c r="BD2085" i="40"/>
  <c r="BD2086" i="40"/>
  <c r="BD2087" i="40"/>
  <c r="BD2088" i="40"/>
  <c r="BD2089" i="40"/>
  <c r="BD2090" i="40"/>
  <c r="BD2091" i="40"/>
  <c r="BD2092" i="40"/>
  <c r="BD2093" i="40"/>
  <c r="BD2094" i="40"/>
  <c r="BD2095" i="40"/>
  <c r="BD2096" i="40"/>
  <c r="BD2097" i="40"/>
  <c r="BD2098" i="40"/>
  <c r="BD2099" i="40"/>
  <c r="BD2100" i="40"/>
  <c r="BD2101" i="40"/>
  <c r="BD2102" i="40"/>
  <c r="BD2103" i="40"/>
  <c r="BD2104" i="40"/>
  <c r="BD2105" i="40"/>
  <c r="BD2106" i="40"/>
  <c r="BD2107" i="40"/>
  <c r="BD2108" i="40"/>
  <c r="BD2109" i="40"/>
  <c r="BD2110" i="40"/>
  <c r="BD2111" i="40"/>
  <c r="BD2112" i="40"/>
  <c r="BD2113" i="40"/>
  <c r="BD2114" i="40"/>
  <c r="BD2115" i="40"/>
  <c r="BD2116" i="40"/>
  <c r="BD2117" i="40"/>
  <c r="BD2118" i="40"/>
  <c r="BD2119" i="40"/>
  <c r="BD2120" i="40"/>
  <c r="BD2121" i="40"/>
  <c r="BD2122" i="40"/>
  <c r="BD2123" i="40"/>
  <c r="BD2124" i="40"/>
  <c r="BD2125" i="40"/>
  <c r="BD2126" i="40"/>
  <c r="BD2127" i="40"/>
  <c r="BD2128" i="40"/>
  <c r="BD2129" i="40"/>
  <c r="BD2130" i="40"/>
  <c r="BD2131" i="40"/>
  <c r="BD2132" i="40"/>
  <c r="BD2133" i="40"/>
  <c r="BD2134" i="40"/>
  <c r="BD2135" i="40"/>
  <c r="BD2136" i="40"/>
  <c r="BD2137" i="40"/>
  <c r="BD2138" i="40"/>
  <c r="BD2139" i="40"/>
  <c r="BD2140" i="40"/>
  <c r="BD2141" i="40"/>
  <c r="BD2142" i="40"/>
  <c r="BD2143" i="40"/>
  <c r="BD2144" i="40"/>
  <c r="BD2145" i="40"/>
  <c r="BD2146" i="40"/>
  <c r="BD2147" i="40"/>
  <c r="BD2148" i="40"/>
  <c r="BD2149" i="40"/>
  <c r="BD2150" i="40"/>
  <c r="BD2151" i="40"/>
  <c r="BD2152" i="40"/>
  <c r="BD2153" i="40"/>
  <c r="BD2154" i="40"/>
  <c r="BD2155" i="40"/>
  <c r="BD2156" i="40"/>
  <c r="BD2157" i="40"/>
  <c r="BD2158" i="40"/>
  <c r="BD2159" i="40"/>
  <c r="BD2160" i="40"/>
  <c r="BD2161" i="40"/>
  <c r="BD2162" i="40"/>
  <c r="BD2163" i="40"/>
  <c r="BD2164" i="40"/>
  <c r="BD2165" i="40"/>
  <c r="BD2166" i="40"/>
  <c r="BD2167" i="40"/>
  <c r="BD2168" i="40"/>
  <c r="BD2169" i="40"/>
  <c r="BD2170" i="40"/>
  <c r="BD2171" i="40"/>
  <c r="BD2172" i="40"/>
  <c r="BD2173" i="40"/>
  <c r="BD2174" i="40"/>
  <c r="BD2175" i="40"/>
  <c r="BD2176" i="40"/>
  <c r="BD2177" i="40"/>
  <c r="BD2178" i="40"/>
  <c r="BD2179" i="40"/>
  <c r="BD2180" i="40"/>
  <c r="BD2181" i="40"/>
  <c r="BD2182" i="40"/>
  <c r="BD2183" i="40"/>
  <c r="BD2184" i="40"/>
  <c r="BD2185" i="40"/>
  <c r="BD2186" i="40"/>
  <c r="BD2187" i="40"/>
  <c r="BD2188" i="40"/>
  <c r="BD2189" i="40"/>
  <c r="BD2190" i="40"/>
  <c r="BD2191" i="40"/>
  <c r="BD2192" i="40"/>
  <c r="BD2193" i="40"/>
  <c r="BD2194" i="40"/>
  <c r="BD2195" i="40"/>
  <c r="BD2196" i="40"/>
  <c r="BD2197" i="40"/>
  <c r="BD2198" i="40"/>
  <c r="BD2199" i="40"/>
  <c r="BD2200" i="40"/>
  <c r="BD2201" i="40"/>
  <c r="BD2202" i="40"/>
  <c r="BD2203" i="40"/>
  <c r="BD2204" i="40"/>
  <c r="BD2205" i="40"/>
  <c r="BD2206" i="40"/>
  <c r="BD2207" i="40"/>
  <c r="BD2208" i="40"/>
  <c r="BD2209" i="40"/>
  <c r="BD2210" i="40"/>
  <c r="BD2211" i="40"/>
  <c r="BD2212" i="40"/>
  <c r="BD2213" i="40"/>
  <c r="BD2214" i="40"/>
  <c r="BD2215" i="40"/>
  <c r="BD2216" i="40"/>
  <c r="BD2217" i="40"/>
  <c r="BD2218" i="40"/>
  <c r="BD2219" i="40"/>
  <c r="BD2220" i="40"/>
  <c r="BD2221" i="40"/>
  <c r="BD2222" i="40"/>
  <c r="BD2223" i="40"/>
  <c r="BD2224" i="40"/>
  <c r="BD2225" i="40"/>
  <c r="BD2226" i="40"/>
  <c r="BD2227" i="40"/>
  <c r="BD2228" i="40"/>
  <c r="BD2229" i="40"/>
  <c r="BD2230" i="40"/>
  <c r="BD2231" i="40"/>
  <c r="BD2232" i="40"/>
  <c r="BD2233" i="40"/>
  <c r="BD2234" i="40"/>
  <c r="BD2235" i="40"/>
  <c r="BD2236" i="40"/>
  <c r="BD2237" i="40"/>
  <c r="BD2238" i="40"/>
  <c r="BD2239" i="40"/>
  <c r="BD2240" i="40"/>
  <c r="BD2241" i="40"/>
  <c r="BD2242" i="40"/>
  <c r="BD2243" i="40"/>
  <c r="BD2244" i="40"/>
  <c r="BD2245" i="40"/>
  <c r="BD2246" i="40"/>
  <c r="BD2247" i="40"/>
  <c r="BD2248" i="40"/>
  <c r="BD2249" i="40"/>
  <c r="BD2250" i="40"/>
  <c r="BD2251" i="40"/>
  <c r="BD2252" i="40"/>
  <c r="BD2253" i="40"/>
  <c r="BD2254" i="40"/>
  <c r="BD2255" i="40"/>
  <c r="BD2256" i="40"/>
  <c r="BD2257" i="40"/>
  <c r="BD2258" i="40"/>
  <c r="BD2259" i="40"/>
  <c r="BD2260" i="40"/>
  <c r="BD2261" i="40"/>
  <c r="BD2262" i="40"/>
  <c r="BD2263" i="40"/>
  <c r="BD2264" i="40"/>
  <c r="BD2265" i="40"/>
  <c r="BD2266" i="40"/>
  <c r="BD2267" i="40"/>
  <c r="BD2268" i="40"/>
  <c r="BD2269" i="40"/>
  <c r="BD2270" i="40"/>
  <c r="BD2271" i="40"/>
  <c r="BD2272" i="40"/>
  <c r="BD2273" i="40"/>
  <c r="BD2274" i="40"/>
  <c r="BD2275" i="40"/>
  <c r="BD2276" i="40"/>
  <c r="BD2277" i="40"/>
  <c r="BD2278" i="40"/>
  <c r="BD2279" i="40"/>
  <c r="BD2280" i="40"/>
  <c r="BD2281" i="40"/>
  <c r="BD2282" i="40"/>
  <c r="BD2283" i="40"/>
  <c r="BD2284" i="40"/>
  <c r="BD2285" i="40"/>
  <c r="BD2286" i="40"/>
  <c r="BD2287" i="40"/>
  <c r="BD2288" i="40"/>
  <c r="BD2289" i="40"/>
  <c r="BD2290" i="40"/>
  <c r="BD2291" i="40"/>
  <c r="BD2292" i="40"/>
  <c r="BD2293" i="40"/>
  <c r="BD2294" i="40"/>
  <c r="BD2295" i="40"/>
  <c r="BD2296" i="40"/>
  <c r="BD2297" i="40"/>
  <c r="BD2298" i="40"/>
  <c r="BD2299" i="40"/>
  <c r="BD2300" i="40"/>
  <c r="BD2301" i="40"/>
  <c r="BD2302" i="40"/>
  <c r="BD2303" i="40"/>
  <c r="BD2304" i="40"/>
  <c r="BD2305" i="40"/>
  <c r="BD2306" i="40"/>
  <c r="BD2307" i="40"/>
  <c r="BD2308" i="40"/>
  <c r="BD2309" i="40"/>
  <c r="BD2310" i="40"/>
  <c r="BD2311" i="40"/>
  <c r="BD2312" i="40"/>
  <c r="BD2313" i="40"/>
  <c r="BD2314" i="40"/>
  <c r="BD2315" i="40"/>
  <c r="BD2316" i="40"/>
  <c r="BD2317" i="40"/>
  <c r="BD2318" i="40"/>
  <c r="BD2319" i="40"/>
  <c r="BD2320" i="40"/>
  <c r="BD2321" i="40"/>
  <c r="BD2322" i="40"/>
  <c r="BD2323" i="40"/>
  <c r="BD2324" i="40"/>
  <c r="BD2325" i="40"/>
  <c r="BD2326" i="40"/>
  <c r="BD2327" i="40"/>
  <c r="BD2328" i="40"/>
  <c r="BD2329" i="40"/>
  <c r="BD2330" i="40"/>
  <c r="BD2331" i="40"/>
  <c r="BD2332" i="40"/>
  <c r="BD2333" i="40"/>
  <c r="BD2334" i="40"/>
  <c r="BD2335" i="40"/>
  <c r="BD2336" i="40"/>
  <c r="BD2337" i="40"/>
  <c r="BD2338" i="40"/>
  <c r="BD2339" i="40"/>
  <c r="BD2340" i="40"/>
  <c r="BD2341" i="40"/>
  <c r="BD2342" i="40"/>
  <c r="BD2343" i="40"/>
  <c r="BD2344" i="40"/>
  <c r="BD2345" i="40"/>
  <c r="BD2346" i="40"/>
  <c r="BD2347" i="40"/>
  <c r="BD2348" i="40"/>
  <c r="BD2349" i="40"/>
  <c r="BD2350" i="40"/>
  <c r="BD2351" i="40"/>
  <c r="BD2352" i="40"/>
  <c r="BD2353" i="40"/>
  <c r="BD2354" i="40"/>
  <c r="BD2355" i="40"/>
  <c r="BD2356" i="40"/>
  <c r="BD2357" i="40"/>
  <c r="BD2358" i="40"/>
  <c r="BD2359" i="40"/>
  <c r="BD2360" i="40"/>
  <c r="BD2361" i="40"/>
  <c r="BD2362" i="40"/>
  <c r="BD2363" i="40"/>
  <c r="BD2364" i="40"/>
  <c r="BD2365" i="40"/>
  <c r="BD2366" i="40"/>
  <c r="BD2367" i="40"/>
  <c r="BD2368" i="40"/>
  <c r="BD2369" i="40"/>
  <c r="BD2370" i="40"/>
  <c r="BD2371" i="40"/>
  <c r="BD2372" i="40"/>
  <c r="BD2373" i="40"/>
  <c r="BD2374" i="40"/>
  <c r="BD2375" i="40"/>
  <c r="BD2376" i="40"/>
  <c r="BD2377" i="40"/>
  <c r="BD2378" i="40"/>
  <c r="BD2379" i="40"/>
  <c r="BD2380" i="40"/>
  <c r="BD2381" i="40"/>
  <c r="BD2382" i="40"/>
  <c r="BD2383" i="40"/>
  <c r="BD2384" i="40"/>
  <c r="BD2385" i="40"/>
  <c r="BD2386" i="40"/>
  <c r="BD2387" i="40"/>
  <c r="BD2388" i="40"/>
  <c r="BD2389" i="40"/>
  <c r="BD2390" i="40"/>
  <c r="BD2391" i="40"/>
  <c r="BD2392" i="40"/>
  <c r="BD2393" i="40"/>
  <c r="BD2394" i="40"/>
  <c r="BD2395" i="40"/>
  <c r="BD2396" i="40"/>
  <c r="BD2397" i="40"/>
  <c r="BD2398" i="40"/>
  <c r="BD2399" i="40"/>
  <c r="BD2400" i="40"/>
  <c r="BD2401" i="40"/>
  <c r="BD2402" i="40"/>
  <c r="BD2403" i="40"/>
  <c r="BD2404" i="40"/>
  <c r="BD2405" i="40"/>
  <c r="BD2406" i="40"/>
  <c r="BD2407" i="40"/>
  <c r="BD2408" i="40"/>
  <c r="BD2409" i="40"/>
  <c r="BD2410" i="40"/>
  <c r="BD2411" i="40"/>
  <c r="BD2412" i="40"/>
  <c r="BD2413" i="40"/>
  <c r="BD2414" i="40"/>
  <c r="BD2415" i="40"/>
  <c r="BD2416" i="40"/>
  <c r="BD2417" i="40"/>
  <c r="BD2418" i="40"/>
  <c r="BD2419" i="40"/>
  <c r="BD2420" i="40"/>
  <c r="BD2421" i="40"/>
  <c r="BD2422" i="40"/>
  <c r="BD2423" i="40"/>
  <c r="BD2424" i="40"/>
  <c r="BD2425" i="40"/>
  <c r="BD2426" i="40"/>
  <c r="BD2427" i="40"/>
  <c r="BD2428" i="40"/>
  <c r="BD2429" i="40"/>
  <c r="BD2430" i="40"/>
  <c r="BD2431" i="40"/>
  <c r="BD2432" i="40"/>
  <c r="BD2433" i="40"/>
  <c r="BD2434" i="40"/>
  <c r="BD2435" i="40"/>
  <c r="BD2436" i="40"/>
  <c r="BD2437" i="40"/>
  <c r="BD2438" i="40"/>
  <c r="BD2439" i="40"/>
  <c r="BD2440" i="40"/>
  <c r="BD2441" i="40"/>
  <c r="BD2442" i="40"/>
  <c r="BD2443" i="40"/>
  <c r="BD2444" i="40"/>
  <c r="BD2445" i="40"/>
  <c r="BD2446" i="40"/>
  <c r="BD2447" i="40"/>
  <c r="BD2448" i="40"/>
  <c r="BD2449" i="40"/>
  <c r="BD2450" i="40"/>
  <c r="BD2451" i="40"/>
  <c r="BD2452" i="40"/>
  <c r="BD2453" i="40"/>
  <c r="BD2454" i="40"/>
  <c r="BD2455" i="40"/>
  <c r="BD2456" i="40"/>
  <c r="BD2457" i="40"/>
  <c r="BD2458" i="40"/>
  <c r="BD2459" i="40"/>
  <c r="BD2460" i="40"/>
  <c r="BD2461" i="40"/>
  <c r="BD2462" i="40"/>
  <c r="BD2463" i="40"/>
  <c r="BD2464" i="40"/>
  <c r="BD2465" i="40"/>
  <c r="BD2466" i="40"/>
  <c r="BD2467" i="40"/>
  <c r="BD2468" i="40"/>
  <c r="BD2469" i="40"/>
  <c r="BD2470" i="40"/>
  <c r="BD2471" i="40"/>
  <c r="BD2472" i="40"/>
  <c r="BD2473" i="40"/>
  <c r="BD2474" i="40"/>
  <c r="BD2475" i="40"/>
  <c r="BD2476" i="40"/>
  <c r="BD2477" i="40"/>
  <c r="BD2478" i="40"/>
  <c r="BD2479" i="40"/>
  <c r="BD2480" i="40"/>
  <c r="BD2481" i="40"/>
  <c r="BD2482" i="40"/>
  <c r="BD2483" i="40"/>
  <c r="BD2484" i="40"/>
  <c r="BD2485" i="40"/>
  <c r="BD2486" i="40"/>
  <c r="BD2487" i="40"/>
  <c r="BD2488" i="40"/>
  <c r="BD2489" i="40"/>
  <c r="BD2490" i="40"/>
  <c r="BD2491" i="40"/>
  <c r="BD2492" i="40"/>
  <c r="BD2493" i="40"/>
  <c r="BD2494" i="40"/>
  <c r="BD2495" i="40"/>
  <c r="BD2496" i="40"/>
  <c r="BD2497" i="40"/>
  <c r="BD2498" i="40"/>
  <c r="BD2499" i="40"/>
  <c r="BD2500" i="40"/>
  <c r="BD2501" i="40"/>
  <c r="BD2502" i="40"/>
  <c r="BD2503" i="40"/>
  <c r="BD2504" i="40"/>
  <c r="BD2505" i="40"/>
  <c r="BD2506" i="40"/>
  <c r="BD2507" i="40"/>
  <c r="BD2508" i="40"/>
  <c r="BD2509" i="40"/>
  <c r="BD2510" i="40"/>
  <c r="BD2511" i="40"/>
  <c r="BD2512" i="40"/>
  <c r="BD2513" i="40"/>
  <c r="BD2514" i="40"/>
  <c r="BD2515" i="40"/>
  <c r="BD2516" i="40"/>
  <c r="BD2517" i="40"/>
  <c r="BD2518" i="40"/>
  <c r="BD2519" i="40"/>
  <c r="BD2520" i="40"/>
  <c r="BD2521" i="40"/>
  <c r="BD2522" i="40"/>
  <c r="BD2523" i="40"/>
  <c r="BD2524" i="40"/>
  <c r="BD2525" i="40"/>
  <c r="BD2526" i="40"/>
  <c r="BD2527" i="40"/>
  <c r="BD2528" i="40"/>
  <c r="BD2529" i="40"/>
  <c r="BD2530" i="40"/>
  <c r="BD2531" i="40"/>
  <c r="BD2532" i="40"/>
  <c r="BD2533" i="40"/>
  <c r="BD2534" i="40"/>
  <c r="BD2535" i="40"/>
  <c r="BD2536" i="40"/>
  <c r="BD2537" i="40"/>
  <c r="BD2538" i="40"/>
  <c r="BD2539" i="40"/>
  <c r="BD2540" i="40"/>
  <c r="BD2541" i="40"/>
  <c r="BD2542" i="40"/>
  <c r="BD2543" i="40"/>
  <c r="BD2544" i="40"/>
  <c r="BD2545" i="40"/>
  <c r="BD2546" i="40"/>
  <c r="BD2547" i="40"/>
  <c r="BD2548" i="40"/>
  <c r="BD2549" i="40"/>
  <c r="BD2550" i="40"/>
  <c r="BD2551" i="40"/>
  <c r="BD2552" i="40"/>
  <c r="BD2553" i="40"/>
  <c r="BD2554" i="40"/>
  <c r="BD2555" i="40"/>
  <c r="BD2556" i="40"/>
  <c r="BD2557" i="40"/>
  <c r="BD2558" i="40"/>
  <c r="BD2559" i="40"/>
  <c r="BD2560" i="40"/>
  <c r="BD2561" i="40"/>
  <c r="BD2562" i="40"/>
  <c r="BD2563" i="40"/>
  <c r="BD2564" i="40"/>
  <c r="BD2565" i="40"/>
  <c r="BD2566" i="40"/>
  <c r="BD2567" i="40"/>
  <c r="BD2568" i="40"/>
  <c r="BD2569" i="40"/>
  <c r="BD2570" i="40"/>
  <c r="BD2571" i="40"/>
  <c r="BD2572" i="40"/>
  <c r="BD2573" i="40"/>
  <c r="BD2574" i="40"/>
  <c r="BD2575" i="40"/>
  <c r="BD2576" i="40"/>
  <c r="BD2577" i="40"/>
  <c r="BD2578" i="40"/>
  <c r="BD2579" i="40"/>
  <c r="BD2580" i="40"/>
  <c r="BD2581" i="40"/>
  <c r="BD2582" i="40"/>
  <c r="BD2583" i="40"/>
  <c r="BD2584" i="40"/>
  <c r="BD2585" i="40"/>
  <c r="BD2586" i="40"/>
  <c r="BD2587" i="40"/>
  <c r="BD2588" i="40"/>
  <c r="BD2589" i="40"/>
  <c r="BD2590" i="40"/>
  <c r="BD2591" i="40"/>
  <c r="BD2592" i="40"/>
  <c r="BD2593" i="40"/>
  <c r="BD2594" i="40"/>
  <c r="BD2595" i="40"/>
  <c r="BD2596" i="40"/>
  <c r="BD2597" i="40"/>
  <c r="BD2598" i="40"/>
  <c r="BD2599" i="40"/>
  <c r="BD2600" i="40"/>
  <c r="BD2601" i="40"/>
  <c r="BD2602" i="40"/>
  <c r="BD2603" i="40"/>
  <c r="BD2604" i="40"/>
  <c r="BD2605" i="40"/>
  <c r="BD2606" i="40"/>
  <c r="BD2607" i="40"/>
  <c r="BD2608" i="40"/>
  <c r="BD2609" i="40"/>
  <c r="BD2610" i="40"/>
  <c r="BD2611" i="40"/>
  <c r="BD2612" i="40"/>
  <c r="BD2613" i="40"/>
  <c r="BD2614" i="40"/>
  <c r="BD2615" i="40"/>
  <c r="BD2616" i="40"/>
  <c r="BD2617" i="40"/>
  <c r="BD2618" i="40"/>
  <c r="BD2619" i="40"/>
  <c r="BD2620" i="40"/>
  <c r="BD2621" i="40"/>
  <c r="BD2622" i="40"/>
  <c r="BD2623" i="40"/>
  <c r="BD2624" i="40"/>
  <c r="BD2625" i="40"/>
  <c r="BD2626" i="40"/>
  <c r="BD2627" i="40"/>
  <c r="BD2628" i="40"/>
  <c r="BD2629" i="40"/>
  <c r="BD2630" i="40"/>
  <c r="BD2631" i="40"/>
  <c r="BD2632" i="40"/>
  <c r="BD2633" i="40"/>
  <c r="BD2634" i="40"/>
  <c r="BD2635" i="40"/>
  <c r="BD2636" i="40"/>
  <c r="BD2637" i="40"/>
  <c r="BD2638" i="40"/>
  <c r="BD2639" i="40"/>
  <c r="BD2640" i="40"/>
  <c r="BD2641" i="40"/>
  <c r="BD2642" i="40"/>
  <c r="BD2643" i="40"/>
  <c r="BD2644" i="40"/>
  <c r="BD2645" i="40"/>
  <c r="BD2646" i="40"/>
  <c r="BD2647" i="40"/>
  <c r="BD2648" i="40"/>
  <c r="BD2649" i="40"/>
  <c r="BD2650" i="40"/>
  <c r="BD2651" i="40"/>
  <c r="BD2652" i="40"/>
  <c r="BD2653" i="40"/>
  <c r="BD2654" i="40"/>
  <c r="BD2655" i="40"/>
  <c r="BD2656" i="40"/>
  <c r="BD2657" i="40"/>
  <c r="BD2658" i="40"/>
  <c r="BD2659" i="40"/>
  <c r="BD2660" i="40"/>
  <c r="BD2661" i="40"/>
  <c r="BD2662" i="40"/>
  <c r="BD2663" i="40"/>
  <c r="BD2664" i="40"/>
  <c r="BD2665" i="40"/>
  <c r="BD2666" i="40"/>
  <c r="BD2667" i="40"/>
  <c r="BD2668" i="40"/>
  <c r="BD2669" i="40"/>
  <c r="BD2670" i="40"/>
  <c r="BD2671" i="40"/>
  <c r="BD2672" i="40"/>
  <c r="BD2673" i="40"/>
  <c r="BD2674" i="40"/>
  <c r="BD2675" i="40"/>
  <c r="BD2676" i="40"/>
  <c r="BD2677" i="40"/>
  <c r="BD2678" i="40"/>
  <c r="BD2679" i="40"/>
  <c r="BD2680" i="40"/>
  <c r="BD2681" i="40"/>
  <c r="BD2682" i="40"/>
  <c r="BD2683" i="40"/>
  <c r="BD2684" i="40"/>
  <c r="BD2685" i="40"/>
  <c r="BD2686" i="40"/>
  <c r="BD2687" i="40"/>
  <c r="BD2688" i="40"/>
  <c r="BD2689" i="40"/>
  <c r="BD2690" i="40"/>
  <c r="BD2691" i="40"/>
  <c r="BD2692" i="40"/>
  <c r="BD2693" i="40"/>
  <c r="BD2694" i="40"/>
  <c r="BD2695" i="40"/>
  <c r="BD2696" i="40"/>
  <c r="BD2697" i="40"/>
  <c r="BD2698" i="40"/>
  <c r="BD2699" i="40"/>
  <c r="BD2700" i="40"/>
  <c r="BD2701" i="40"/>
  <c r="BD2702" i="40"/>
  <c r="BD2703" i="40"/>
  <c r="BD2704" i="40"/>
  <c r="BD2705" i="40"/>
  <c r="BD2706" i="40"/>
  <c r="BD2707" i="40"/>
  <c r="BD2708" i="40"/>
  <c r="BD2709" i="40"/>
  <c r="BD2710" i="40"/>
  <c r="BD2711" i="40"/>
  <c r="BD2712" i="40"/>
  <c r="BD2713" i="40"/>
  <c r="BD2714" i="40"/>
  <c r="BD2715" i="40"/>
  <c r="BD2716" i="40"/>
  <c r="BD2717" i="40"/>
  <c r="BD2718" i="40"/>
  <c r="BD2719" i="40"/>
  <c r="BD2720" i="40"/>
  <c r="BD2721" i="40"/>
  <c r="BD2722" i="40"/>
  <c r="BD2723" i="40"/>
  <c r="BD2724" i="40"/>
  <c r="BD2725" i="40"/>
  <c r="BD2726" i="40"/>
  <c r="BD2727" i="40"/>
  <c r="BD2728" i="40"/>
  <c r="BD2729" i="40"/>
  <c r="BD2730" i="40"/>
  <c r="BD2731" i="40"/>
  <c r="BD2732" i="40"/>
  <c r="BD2733" i="40"/>
  <c r="BD2734" i="40"/>
  <c r="BD2735" i="40"/>
  <c r="BD2736" i="40"/>
  <c r="BD2737" i="40"/>
  <c r="BD2738" i="40"/>
  <c r="BD2739" i="40"/>
  <c r="BD2740" i="40"/>
  <c r="BD2741" i="40"/>
  <c r="BD2742" i="40"/>
  <c r="BD2743" i="40"/>
  <c r="BD2744" i="40"/>
  <c r="BD2745" i="40"/>
  <c r="BD2746" i="40"/>
  <c r="BD2747" i="40"/>
  <c r="BD2748" i="40"/>
  <c r="BD2749" i="40"/>
  <c r="BD2750" i="40"/>
  <c r="BD2751" i="40"/>
  <c r="BD2752" i="40"/>
  <c r="BD2753" i="40"/>
  <c r="BD2754" i="40"/>
  <c r="BD2755" i="40"/>
  <c r="BD2756" i="40"/>
  <c r="BD2757" i="40"/>
  <c r="BD2758" i="40"/>
  <c r="BD2759" i="40"/>
  <c r="BD2760" i="40"/>
  <c r="BD2761" i="40"/>
  <c r="BD2762" i="40"/>
  <c r="BD2763" i="40"/>
  <c r="BD2764" i="40"/>
  <c r="BD2765" i="40"/>
  <c r="BD2766" i="40"/>
  <c r="BD2767" i="40"/>
  <c r="BD2768" i="40"/>
  <c r="BD2769" i="40"/>
  <c r="BD2770" i="40"/>
  <c r="BD2771" i="40"/>
  <c r="BD2772" i="40"/>
  <c r="BD2773" i="40"/>
  <c r="BD2774" i="40"/>
  <c r="BD2775" i="40"/>
  <c r="BD2776" i="40"/>
  <c r="BD2777" i="40"/>
  <c r="BD2778" i="40"/>
  <c r="BD2779" i="40"/>
  <c r="BD2780" i="40"/>
  <c r="BD2781" i="40"/>
  <c r="BD2782" i="40"/>
  <c r="BD2783" i="40"/>
  <c r="BD2784" i="40"/>
  <c r="BD2785" i="40"/>
  <c r="BD2786" i="40"/>
  <c r="BD2787" i="40"/>
  <c r="BD2788" i="40"/>
  <c r="BD2789" i="40"/>
  <c r="BD2790" i="40"/>
  <c r="BD2791" i="40"/>
  <c r="BD2792" i="40"/>
  <c r="BD2793" i="40"/>
  <c r="BD2794" i="40"/>
  <c r="BD2795" i="40"/>
  <c r="BD2796" i="40"/>
  <c r="BD2797" i="40"/>
  <c r="BD2798" i="40"/>
  <c r="BD2799" i="40"/>
  <c r="BD2800" i="40"/>
  <c r="BD2801" i="40"/>
  <c r="BD2802" i="40"/>
  <c r="BD2803" i="40"/>
  <c r="BD2804" i="40"/>
  <c r="BD2805" i="40"/>
  <c r="BD2806" i="40"/>
  <c r="BD2807" i="40"/>
  <c r="BD2808" i="40"/>
  <c r="BD2809" i="40"/>
  <c r="BD2810" i="40"/>
  <c r="BD2811" i="40"/>
  <c r="BD2812" i="40"/>
  <c r="BD2813" i="40"/>
  <c r="BD2814" i="40"/>
  <c r="BD2815" i="40"/>
  <c r="BD2816" i="40"/>
  <c r="BD2817" i="40"/>
  <c r="BD2818" i="40"/>
  <c r="BD2819" i="40"/>
  <c r="BD2820" i="40"/>
  <c r="BD2821" i="40"/>
  <c r="BD2822" i="40"/>
  <c r="BD2823" i="40"/>
  <c r="BD2824" i="40"/>
  <c r="BD2825" i="40"/>
  <c r="BD2826" i="40"/>
  <c r="BD2827" i="40"/>
  <c r="BD2828" i="40"/>
  <c r="BD2829" i="40"/>
  <c r="BD2830" i="40"/>
  <c r="BD2831" i="40"/>
  <c r="BD2832" i="40"/>
  <c r="BD2833" i="40"/>
  <c r="BD2834" i="40"/>
  <c r="BD2835" i="40"/>
  <c r="BD2836" i="40"/>
  <c r="BD2837" i="40"/>
  <c r="BD2838" i="40"/>
  <c r="BD2839" i="40"/>
  <c r="BD2840" i="40"/>
  <c r="BD2841" i="40"/>
  <c r="BD2842" i="40"/>
  <c r="BD2843" i="40"/>
  <c r="BD2844" i="40"/>
  <c r="BD2845" i="40"/>
  <c r="BD2846" i="40"/>
  <c r="BD2847" i="40"/>
  <c r="BD2848" i="40"/>
  <c r="BD2849" i="40"/>
  <c r="BD2850" i="40"/>
  <c r="BD2851" i="40"/>
  <c r="BD2852" i="40"/>
  <c r="BD2853" i="40"/>
  <c r="BD2854" i="40"/>
  <c r="BD2855" i="40"/>
  <c r="BD2856" i="40"/>
  <c r="BD2857" i="40"/>
  <c r="BD2858" i="40"/>
  <c r="BD2859" i="40"/>
  <c r="BD2860" i="40"/>
  <c r="BD2861" i="40"/>
  <c r="BD2862" i="40"/>
  <c r="BD2863" i="40"/>
  <c r="BD2864" i="40"/>
  <c r="BD2865" i="40"/>
  <c r="BD2866" i="40"/>
  <c r="BD2867" i="40"/>
  <c r="BD2868" i="40"/>
  <c r="BD2869" i="40"/>
  <c r="BD2870" i="40"/>
  <c r="BD2871" i="40"/>
  <c r="BD2872" i="40"/>
  <c r="BD2873" i="40"/>
  <c r="BD2874" i="40"/>
  <c r="BD2875" i="40"/>
  <c r="BD2876" i="40"/>
  <c r="BD2877" i="40"/>
  <c r="BD2878" i="40"/>
  <c r="BD2879" i="40"/>
  <c r="BD2880" i="40"/>
  <c r="BD2881" i="40"/>
  <c r="BD2882" i="40"/>
  <c r="BD2883" i="40"/>
  <c r="BD2884" i="40"/>
  <c r="BD2885" i="40"/>
  <c r="BD2886" i="40"/>
  <c r="BD2887" i="40"/>
  <c r="BD2888" i="40"/>
  <c r="BD2889" i="40"/>
  <c r="BD2890" i="40"/>
  <c r="BD2891" i="40"/>
  <c r="BD2892" i="40"/>
  <c r="BD2893" i="40"/>
  <c r="BD2894" i="40"/>
  <c r="BD2895" i="40"/>
  <c r="BD2896" i="40"/>
  <c r="BD2897" i="40"/>
  <c r="BD2898" i="40"/>
  <c r="BD2899" i="40"/>
  <c r="BD2900" i="40"/>
  <c r="BD2901" i="40"/>
  <c r="BD2902" i="40"/>
  <c r="BD2903" i="40"/>
  <c r="BD2904" i="40"/>
  <c r="BD2905" i="40"/>
  <c r="BD2906" i="40"/>
  <c r="BD2907" i="40"/>
  <c r="BD2908" i="40"/>
  <c r="BD2909" i="40"/>
  <c r="BD2910" i="40"/>
  <c r="BD2911" i="40"/>
  <c r="BD2912" i="40"/>
  <c r="BD2913" i="40"/>
  <c r="BD2914" i="40"/>
  <c r="BD2915" i="40"/>
  <c r="BD2916" i="40"/>
  <c r="BD2917" i="40"/>
  <c r="BD2918" i="40"/>
  <c r="BD2919" i="40"/>
  <c r="BD2920" i="40"/>
  <c r="BD2921" i="40"/>
  <c r="BD2922" i="40"/>
  <c r="BD2923" i="40"/>
  <c r="BD2924" i="40"/>
  <c r="BD2925" i="40"/>
  <c r="BD2926" i="40"/>
  <c r="BD2927" i="40"/>
  <c r="BD2928" i="40"/>
  <c r="BD2929" i="40"/>
  <c r="BD2930" i="40"/>
  <c r="BD2931" i="40"/>
  <c r="BD2932" i="40"/>
  <c r="BD2933" i="40"/>
  <c r="BD2934" i="40"/>
  <c r="BD2935" i="40"/>
  <c r="BD2936" i="40"/>
  <c r="BD2937" i="40"/>
  <c r="BD2938" i="40"/>
  <c r="BD2939" i="40"/>
  <c r="BD2940" i="40"/>
  <c r="BD2941" i="40"/>
  <c r="BD2942" i="40"/>
  <c r="BD2943" i="40"/>
  <c r="BD2944" i="40"/>
  <c r="BD2945" i="40"/>
  <c r="BD2946" i="40"/>
  <c r="BD2947" i="40"/>
  <c r="BD2948" i="40"/>
  <c r="BD2949" i="40"/>
  <c r="BD2950" i="40"/>
  <c r="BD2951" i="40"/>
  <c r="BD2952" i="40"/>
  <c r="BD2953" i="40"/>
  <c r="BD2954" i="40"/>
  <c r="BD2955" i="40"/>
  <c r="BD2956" i="40"/>
  <c r="BD2957" i="40"/>
  <c r="BD2958" i="40"/>
  <c r="BD2959" i="40"/>
  <c r="BD2960" i="40"/>
  <c r="BD2961" i="40"/>
  <c r="BD2962" i="40"/>
  <c r="BD2963" i="40"/>
  <c r="BD2964" i="40"/>
  <c r="BD2965" i="40"/>
  <c r="BD2966" i="40"/>
  <c r="BD2967" i="40"/>
  <c r="BD2968" i="40"/>
  <c r="BD2969" i="40"/>
  <c r="BD2970" i="40"/>
  <c r="BD2971" i="40"/>
  <c r="BD2972" i="40"/>
  <c r="BD2973" i="40"/>
  <c r="BD2974" i="40"/>
  <c r="BD2975" i="40"/>
  <c r="BD2976" i="40"/>
  <c r="BD2977" i="40"/>
  <c r="BD2978" i="40"/>
  <c r="BD2979" i="40"/>
  <c r="BD2980" i="40"/>
  <c r="BD2981" i="40"/>
  <c r="BD2982" i="40"/>
  <c r="BD2983" i="40"/>
  <c r="BD2984" i="40"/>
  <c r="BD2985" i="40"/>
  <c r="BD2986" i="40"/>
  <c r="BD2987" i="40"/>
  <c r="BD2988" i="40"/>
  <c r="BD2989" i="40"/>
  <c r="BD2990" i="40"/>
  <c r="BD2991" i="40"/>
  <c r="BD2992" i="40"/>
  <c r="BD2993" i="40"/>
  <c r="BD2994" i="40"/>
  <c r="BD2995" i="40"/>
  <c r="BD2996" i="40"/>
  <c r="BD2997" i="40"/>
  <c r="BD2998" i="40"/>
  <c r="BD2999" i="40"/>
  <c r="BD3000" i="40"/>
  <c r="BD3001" i="40"/>
  <c r="BD3002" i="40"/>
  <c r="BD3003" i="40"/>
  <c r="BD3004" i="40"/>
  <c r="BD3005" i="40"/>
  <c r="BD3006" i="40"/>
  <c r="BD3007" i="40"/>
  <c r="BD3008" i="40"/>
  <c r="BD3009" i="40"/>
  <c r="BD3010" i="40"/>
  <c r="BD3011" i="40"/>
  <c r="BD3012" i="40"/>
  <c r="BD3013" i="40"/>
  <c r="BD3014" i="40"/>
  <c r="BD3015" i="40"/>
  <c r="BD3016" i="40"/>
  <c r="BD3017" i="40"/>
  <c r="BD3018" i="40"/>
  <c r="BD3019" i="40"/>
  <c r="BD3020" i="40"/>
  <c r="BD3021" i="40"/>
  <c r="BD3022" i="40"/>
  <c r="BD3023" i="40"/>
  <c r="BD3024" i="40"/>
  <c r="BD3025" i="40"/>
  <c r="BD3026" i="40"/>
  <c r="BD3027" i="40"/>
  <c r="BD3028" i="40"/>
  <c r="BD3029" i="40"/>
  <c r="BD3030" i="40"/>
  <c r="BD3031" i="40"/>
  <c r="BD3032" i="40"/>
  <c r="BD3033" i="40"/>
  <c r="BD3034" i="40"/>
  <c r="BD3035" i="40"/>
  <c r="BD3036" i="40"/>
  <c r="BD3037" i="40"/>
  <c r="BD3038" i="40"/>
  <c r="BD3039" i="40"/>
  <c r="BD3040" i="40"/>
  <c r="BD3041" i="40"/>
  <c r="BD3042" i="40"/>
  <c r="BD3043" i="40"/>
  <c r="BD3044" i="40"/>
  <c r="BD3045" i="40"/>
  <c r="BD3046" i="40"/>
  <c r="BD3047" i="40"/>
  <c r="BD3048" i="40"/>
  <c r="BD3049" i="40"/>
  <c r="BD3050" i="40"/>
  <c r="BD3051" i="40"/>
  <c r="BD3052" i="40"/>
  <c r="BD3053" i="40"/>
  <c r="BD3054" i="40"/>
  <c r="BD3055" i="40"/>
  <c r="BD3056" i="40"/>
  <c r="BD3057" i="40"/>
  <c r="BD3058" i="40"/>
  <c r="BD3059" i="40"/>
  <c r="BD3060" i="40"/>
  <c r="BD3061" i="40"/>
  <c r="BD3062" i="40"/>
  <c r="BD3063" i="40"/>
  <c r="BD3064" i="40"/>
  <c r="BD3065" i="40"/>
  <c r="BD3066" i="40"/>
  <c r="BD3067" i="40"/>
  <c r="BD3068" i="40"/>
  <c r="BD3069" i="40"/>
  <c r="BD3070" i="40"/>
  <c r="BD3071" i="40"/>
  <c r="BD3072" i="40"/>
  <c r="BD3073" i="40"/>
  <c r="BD3074" i="40"/>
  <c r="BD3075" i="40"/>
  <c r="BD3076" i="40"/>
  <c r="BD3077" i="40"/>
  <c r="BD3078" i="40"/>
  <c r="BD3079" i="40"/>
  <c r="BD3080" i="40"/>
  <c r="BD3081" i="40"/>
  <c r="BD3082" i="40"/>
  <c r="BD3083" i="40"/>
  <c r="BD3084" i="40"/>
  <c r="BD3085" i="40"/>
  <c r="BD3086" i="40"/>
  <c r="BD3087" i="40"/>
  <c r="BD3088" i="40"/>
  <c r="BD3089" i="40"/>
  <c r="BD3090" i="40"/>
  <c r="BD3091" i="40"/>
  <c r="BD3092" i="40"/>
  <c r="BD3093" i="40"/>
  <c r="BD3094" i="40"/>
  <c r="BD3095" i="40"/>
  <c r="BD3096" i="40"/>
  <c r="BD3097" i="40"/>
  <c r="BD3098" i="40"/>
  <c r="BD3099" i="40"/>
  <c r="BD3100" i="40"/>
  <c r="BD3101" i="40"/>
  <c r="BD3102" i="40"/>
  <c r="BD3103" i="40"/>
  <c r="BD3104" i="40"/>
  <c r="BD3105" i="40"/>
  <c r="BD3106" i="40"/>
  <c r="BD3107" i="40"/>
  <c r="BD3108" i="40"/>
  <c r="BD3109" i="40"/>
  <c r="BD3110" i="40"/>
  <c r="BD3111" i="40"/>
  <c r="BD3112" i="40"/>
  <c r="BD3113" i="40"/>
  <c r="BD3114" i="40"/>
  <c r="BD3115" i="40"/>
  <c r="BD3116" i="40"/>
  <c r="BD3117" i="40"/>
  <c r="BD3118" i="40"/>
  <c r="BD3119" i="40"/>
  <c r="BD3120" i="40"/>
  <c r="BD3121" i="40"/>
  <c r="BD3122" i="40"/>
  <c r="BD3123" i="40"/>
  <c r="BD3124" i="40"/>
  <c r="BD3125" i="40"/>
  <c r="BD3126" i="40"/>
  <c r="BD3127" i="40"/>
  <c r="BD3128" i="40"/>
  <c r="BD3129" i="40"/>
  <c r="BD3130" i="40"/>
  <c r="BD3131" i="40"/>
  <c r="BD3132" i="40"/>
  <c r="BD3133" i="40"/>
  <c r="BD3134" i="40"/>
  <c r="BD3135" i="40"/>
  <c r="BD3136" i="40"/>
  <c r="BD3137" i="40"/>
  <c r="BD3138" i="40"/>
  <c r="BD3139" i="40"/>
  <c r="BD3140" i="40"/>
  <c r="BD3141" i="40"/>
  <c r="BD3142" i="40"/>
  <c r="BD3143" i="40"/>
  <c r="BD3144" i="40"/>
  <c r="BD3145" i="40"/>
  <c r="BD3146" i="40"/>
  <c r="BD3147" i="40"/>
  <c r="BD3148" i="40"/>
  <c r="BD3149" i="40"/>
  <c r="BD3150" i="40"/>
  <c r="BD3151" i="40"/>
  <c r="BD3152" i="40"/>
  <c r="BD3153" i="40"/>
  <c r="BD3154" i="40"/>
  <c r="BD3155" i="40"/>
  <c r="BD3156" i="40"/>
  <c r="BD3157" i="40"/>
  <c r="BD3158" i="40"/>
  <c r="BD3159" i="40"/>
  <c r="BD3160" i="40"/>
  <c r="BD3161" i="40"/>
  <c r="BD3162" i="40"/>
  <c r="BD3163" i="40"/>
  <c r="BD3164" i="40"/>
  <c r="BD3165" i="40"/>
  <c r="BD3166" i="40"/>
  <c r="BD3167" i="40"/>
  <c r="BD3168" i="40"/>
  <c r="BD3169" i="40"/>
  <c r="BD3170" i="40"/>
  <c r="BD3171" i="40"/>
  <c r="BD3172" i="40"/>
  <c r="BD3173" i="40"/>
  <c r="BD3174" i="40"/>
  <c r="BD3175" i="40"/>
  <c r="BD3176" i="40"/>
  <c r="BD3177" i="40"/>
  <c r="BD3178" i="40"/>
  <c r="BD3179" i="40"/>
  <c r="BD3180" i="40"/>
  <c r="BD3181" i="40"/>
  <c r="BD3182" i="40"/>
  <c r="BD3183" i="40"/>
  <c r="BD3184" i="40"/>
  <c r="BD3185" i="40"/>
  <c r="BD3186" i="40"/>
  <c r="BD3187" i="40"/>
  <c r="BD3188" i="40"/>
  <c r="BD3189" i="40"/>
  <c r="BD3190" i="40"/>
  <c r="BD3191" i="40"/>
  <c r="BD3192" i="40"/>
  <c r="BD3193" i="40"/>
  <c r="BD3194" i="40"/>
  <c r="BD3195" i="40"/>
  <c r="BD3196" i="40"/>
  <c r="BD3197" i="40"/>
  <c r="BD3198" i="40"/>
  <c r="BD3199" i="40"/>
  <c r="BD3200" i="40"/>
  <c r="BD3201" i="40"/>
  <c r="BD3202" i="40"/>
  <c r="BD3203" i="40"/>
  <c r="BD3204" i="40"/>
  <c r="BD3205" i="40"/>
  <c r="BD3206" i="40"/>
  <c r="BD3207" i="40"/>
  <c r="BD3208" i="40"/>
  <c r="BD3209" i="40"/>
  <c r="BD3210" i="40"/>
  <c r="BD3211" i="40"/>
  <c r="BD3212" i="40"/>
  <c r="BD3213" i="40"/>
  <c r="BD3214" i="40"/>
  <c r="BD3215" i="40"/>
  <c r="BD3216" i="40"/>
  <c r="BD3217" i="40"/>
  <c r="BD3218" i="40"/>
  <c r="BD3219" i="40"/>
  <c r="BD3220" i="40"/>
  <c r="BD3221" i="40"/>
  <c r="BD2" i="40"/>
  <c r="BC2" i="40"/>
  <c r="BC3" i="40"/>
  <c r="BC4" i="40"/>
  <c r="BC5" i="40"/>
  <c r="BC6" i="40"/>
  <c r="BC7" i="40"/>
  <c r="BC8" i="40"/>
  <c r="BC9" i="40"/>
  <c r="BC10" i="40"/>
  <c r="BC11" i="40"/>
  <c r="BC12" i="40"/>
  <c r="BC13" i="40"/>
  <c r="BC14" i="40"/>
  <c r="BC15" i="40"/>
  <c r="BC16" i="40"/>
  <c r="BC17" i="40"/>
  <c r="BC18" i="40"/>
  <c r="BC19" i="40"/>
  <c r="BC20" i="40"/>
  <c r="BC21" i="40"/>
  <c r="BC22" i="40"/>
  <c r="BC23" i="40"/>
  <c r="BC24" i="40"/>
  <c r="BC25" i="40"/>
  <c r="BC26" i="40"/>
  <c r="BC27" i="40"/>
  <c r="BC28" i="40"/>
  <c r="BC29" i="40"/>
  <c r="BC30" i="40"/>
  <c r="BC31" i="40"/>
  <c r="BC32" i="40"/>
  <c r="BC33" i="40"/>
  <c r="BC34" i="40"/>
  <c r="BC35" i="40"/>
  <c r="BC36" i="40"/>
  <c r="BC37" i="40"/>
  <c r="BC38" i="40"/>
  <c r="BC39" i="40"/>
  <c r="BC40" i="40"/>
  <c r="BC41" i="40"/>
  <c r="BC42" i="40"/>
  <c r="BC43" i="40"/>
  <c r="BC44" i="40"/>
  <c r="BC45" i="40"/>
  <c r="BC46" i="40"/>
  <c r="BC47" i="40"/>
  <c r="BC48" i="40"/>
  <c r="BC49" i="40"/>
  <c r="BC50" i="40"/>
  <c r="BC51" i="40"/>
  <c r="BC52" i="40"/>
  <c r="BC53" i="40"/>
  <c r="BC54" i="40"/>
  <c r="BC55" i="40"/>
  <c r="BC56" i="40"/>
  <c r="BC57" i="40"/>
  <c r="BC58" i="40"/>
  <c r="BC59" i="40"/>
  <c r="BC60" i="40"/>
  <c r="BC61" i="40"/>
  <c r="BC62" i="40"/>
  <c r="BC63" i="40"/>
  <c r="BC64" i="40"/>
  <c r="BC65" i="40"/>
  <c r="BC66" i="40"/>
  <c r="BC67" i="40"/>
  <c r="BC68" i="40"/>
  <c r="BC69" i="40"/>
  <c r="BC70" i="40"/>
  <c r="BC71" i="40"/>
  <c r="BC72" i="40"/>
  <c r="BC73" i="40"/>
  <c r="BC74" i="40"/>
  <c r="BC75" i="40"/>
  <c r="BC76" i="40"/>
  <c r="BC77" i="40"/>
  <c r="BC78" i="40"/>
  <c r="BC79" i="40"/>
  <c r="BC80" i="40"/>
  <c r="BC81" i="40"/>
  <c r="BC82" i="40"/>
  <c r="BC83" i="40"/>
  <c r="BC84" i="40"/>
  <c r="BC85" i="40"/>
  <c r="BC86" i="40"/>
  <c r="BC87" i="40"/>
  <c r="BC88" i="40"/>
  <c r="BC89" i="40"/>
  <c r="BC90" i="40"/>
  <c r="BC91" i="40"/>
  <c r="BC92" i="40"/>
  <c r="BC93" i="40"/>
  <c r="BC94" i="40"/>
  <c r="BC95" i="40"/>
  <c r="BC96" i="40"/>
  <c r="BC97" i="40"/>
  <c r="BC98" i="40"/>
  <c r="BC99" i="40"/>
  <c r="BC100" i="40"/>
  <c r="BC101" i="40"/>
  <c r="BC102" i="40"/>
  <c r="BC103" i="40"/>
  <c r="BC104" i="40"/>
  <c r="BC105" i="40"/>
  <c r="BC106" i="40"/>
  <c r="BC107" i="40"/>
  <c r="BC108" i="40"/>
  <c r="BC109" i="40"/>
  <c r="BC110" i="40"/>
  <c r="BC111" i="40"/>
  <c r="BC112" i="40"/>
  <c r="BC113" i="40"/>
  <c r="BC114" i="40"/>
  <c r="BC115" i="40"/>
  <c r="BC116" i="40"/>
  <c r="BC117" i="40"/>
  <c r="BC118" i="40"/>
  <c r="BC119" i="40"/>
  <c r="BC120" i="40"/>
  <c r="BC121" i="40"/>
  <c r="BC122" i="40"/>
  <c r="BC123" i="40"/>
  <c r="BC124" i="40"/>
  <c r="BC125" i="40"/>
  <c r="BC126" i="40"/>
  <c r="BC127" i="40"/>
  <c r="BC128" i="40"/>
  <c r="BC129" i="40"/>
  <c r="BC130" i="40"/>
  <c r="BC131" i="40"/>
  <c r="BC132" i="40"/>
  <c r="BC133" i="40"/>
  <c r="BC134" i="40"/>
  <c r="BC135" i="40"/>
  <c r="BC136" i="40"/>
  <c r="BC137" i="40"/>
  <c r="BC138" i="40"/>
  <c r="BC139" i="40"/>
  <c r="BC140" i="40"/>
  <c r="BC141" i="40"/>
  <c r="BC142" i="40"/>
  <c r="BC143" i="40"/>
  <c r="BC144" i="40"/>
  <c r="BC145" i="40"/>
  <c r="BC146" i="40"/>
  <c r="BC147" i="40"/>
  <c r="BC148" i="40"/>
  <c r="BC149" i="40"/>
  <c r="BC150" i="40"/>
  <c r="BC151" i="40"/>
  <c r="BC152" i="40"/>
  <c r="BC153" i="40"/>
  <c r="BC154" i="40"/>
  <c r="BC155" i="40"/>
  <c r="BC156" i="40"/>
  <c r="BC157" i="40"/>
  <c r="BC158" i="40"/>
  <c r="BC159" i="40"/>
  <c r="BC160" i="40"/>
  <c r="BC161" i="40"/>
  <c r="BC162" i="40"/>
  <c r="BC163" i="40"/>
  <c r="BC164" i="40"/>
  <c r="BC165" i="40"/>
  <c r="BC166" i="40"/>
  <c r="BC167" i="40"/>
  <c r="BC168" i="40"/>
  <c r="BC169" i="40"/>
  <c r="BC170" i="40"/>
  <c r="BC171" i="40"/>
  <c r="BC172" i="40"/>
  <c r="BC173" i="40"/>
  <c r="BC174" i="40"/>
  <c r="BC175" i="40"/>
  <c r="BC176" i="40"/>
  <c r="BC177" i="40"/>
  <c r="BC178" i="40"/>
  <c r="BC179" i="40"/>
  <c r="BC180" i="40"/>
  <c r="BC181" i="40"/>
  <c r="BC182" i="40"/>
  <c r="BC183" i="40"/>
  <c r="BC184" i="40"/>
  <c r="BC185" i="40"/>
  <c r="BC186" i="40"/>
  <c r="BC187" i="40"/>
  <c r="BC188" i="40"/>
  <c r="BC189" i="40"/>
  <c r="BC190" i="40"/>
  <c r="BC191" i="40"/>
  <c r="BC192" i="40"/>
  <c r="BC193" i="40"/>
  <c r="BC194" i="40"/>
  <c r="BC195" i="40"/>
  <c r="BC196" i="40"/>
  <c r="BC197" i="40"/>
  <c r="BC198" i="40"/>
  <c r="BC199" i="40"/>
  <c r="BC200" i="40"/>
  <c r="BC201" i="40"/>
  <c r="BC202" i="40"/>
  <c r="BC203" i="40"/>
  <c r="BC204" i="40"/>
  <c r="BC205" i="40"/>
  <c r="BC206" i="40"/>
  <c r="BC207" i="40"/>
  <c r="BC208" i="40"/>
  <c r="BC209" i="40"/>
  <c r="BC210" i="40"/>
  <c r="BC211" i="40"/>
  <c r="BC212" i="40"/>
  <c r="BC213" i="40"/>
  <c r="BC214" i="40"/>
  <c r="BC215" i="40"/>
  <c r="BC216" i="40"/>
  <c r="BC217" i="40"/>
  <c r="BC218" i="40"/>
  <c r="BC219" i="40"/>
  <c r="BC220" i="40"/>
  <c r="BC221" i="40"/>
  <c r="BC222" i="40"/>
  <c r="BC223" i="40"/>
  <c r="BC224" i="40"/>
  <c r="BC225" i="40"/>
  <c r="BC226" i="40"/>
  <c r="BC227" i="40"/>
  <c r="BC228" i="40"/>
  <c r="BC229" i="40"/>
  <c r="BC230" i="40"/>
  <c r="BC231" i="40"/>
  <c r="BC232" i="40"/>
  <c r="BC233" i="40"/>
  <c r="BC234" i="40"/>
  <c r="BC235" i="40"/>
  <c r="BC236" i="40"/>
  <c r="BC237" i="40"/>
  <c r="BC238" i="40"/>
  <c r="BC239" i="40"/>
  <c r="BC240" i="40"/>
  <c r="BC241" i="40"/>
  <c r="BC242" i="40"/>
  <c r="BC243" i="40"/>
  <c r="BC244" i="40"/>
  <c r="BC245" i="40"/>
  <c r="BC246" i="40"/>
  <c r="BC247" i="40"/>
  <c r="BC248" i="40"/>
  <c r="BC249" i="40"/>
  <c r="BC250" i="40"/>
  <c r="BC251" i="40"/>
  <c r="BC252" i="40"/>
  <c r="BC253" i="40"/>
  <c r="BC254" i="40"/>
  <c r="BC255" i="40"/>
  <c r="BC256" i="40"/>
  <c r="BC257" i="40"/>
  <c r="BC258" i="40"/>
  <c r="BC259" i="40"/>
  <c r="BC260" i="40"/>
  <c r="BC261" i="40"/>
  <c r="BC262" i="40"/>
  <c r="BC263" i="40"/>
  <c r="BC264" i="40"/>
  <c r="BC265" i="40"/>
  <c r="BC266" i="40"/>
  <c r="BC267" i="40"/>
  <c r="BC268" i="40"/>
  <c r="BC269" i="40"/>
  <c r="BC270" i="40"/>
  <c r="BC271" i="40"/>
  <c r="BC272" i="40"/>
  <c r="BC273" i="40"/>
  <c r="BC274" i="40"/>
  <c r="BC275" i="40"/>
  <c r="BC276" i="40"/>
  <c r="BC277" i="40"/>
  <c r="BC278" i="40"/>
  <c r="BC279" i="40"/>
  <c r="BC280" i="40"/>
  <c r="BC281" i="40"/>
  <c r="BC282" i="40"/>
  <c r="BC283" i="40"/>
  <c r="BC284" i="40"/>
  <c r="BC285" i="40"/>
  <c r="BC286" i="40"/>
  <c r="BC287" i="40"/>
  <c r="BC288" i="40"/>
  <c r="BC289" i="40"/>
  <c r="BC290" i="40"/>
  <c r="BC291" i="40"/>
  <c r="BC292" i="40"/>
  <c r="BC293" i="40"/>
  <c r="BC294" i="40"/>
  <c r="BC295" i="40"/>
  <c r="BC296" i="40"/>
  <c r="BC297" i="40"/>
  <c r="BC298" i="40"/>
  <c r="BC299" i="40"/>
  <c r="BC300" i="40"/>
  <c r="BC301" i="40"/>
  <c r="BC302" i="40"/>
  <c r="BC303" i="40"/>
  <c r="BC304" i="40"/>
  <c r="BC305" i="40"/>
  <c r="BC306" i="40"/>
  <c r="BC307" i="40"/>
  <c r="BC308" i="40"/>
  <c r="BC309" i="40"/>
  <c r="BC310" i="40"/>
  <c r="BC311" i="40"/>
  <c r="BC312" i="40"/>
  <c r="BC313" i="40"/>
  <c r="BC314" i="40"/>
  <c r="BC315" i="40"/>
  <c r="BC316" i="40"/>
  <c r="BC317" i="40"/>
  <c r="BC318" i="40"/>
  <c r="BC319" i="40"/>
  <c r="BC320" i="40"/>
  <c r="BC321" i="40"/>
  <c r="BC322" i="40"/>
  <c r="BC323" i="40"/>
  <c r="BC324" i="40"/>
  <c r="BC325" i="40"/>
  <c r="BC326" i="40"/>
  <c r="BC327" i="40"/>
  <c r="BC328" i="40"/>
  <c r="BC329" i="40"/>
  <c r="BC330" i="40"/>
  <c r="BC331" i="40"/>
  <c r="BC332" i="40"/>
  <c r="BC333" i="40"/>
  <c r="BC334" i="40"/>
  <c r="BC335" i="40"/>
  <c r="BC336" i="40"/>
  <c r="BC337" i="40"/>
  <c r="BC338" i="40"/>
  <c r="BC339" i="40"/>
  <c r="BC340" i="40"/>
  <c r="BC341" i="40"/>
  <c r="BC342" i="40"/>
  <c r="BC343" i="40"/>
  <c r="BC344" i="40"/>
  <c r="BC345" i="40"/>
  <c r="BC346" i="40"/>
  <c r="BC347" i="40"/>
  <c r="BC348" i="40"/>
  <c r="BC349" i="40"/>
  <c r="BC350" i="40"/>
  <c r="BC351" i="40"/>
  <c r="BC352" i="40"/>
  <c r="BC353" i="40"/>
  <c r="BC354" i="40"/>
  <c r="BC355" i="40"/>
  <c r="BC356" i="40"/>
  <c r="BC357" i="40"/>
  <c r="BC358" i="40"/>
  <c r="BC359" i="40"/>
  <c r="BC360" i="40"/>
  <c r="BC361" i="40"/>
  <c r="BC362" i="40"/>
  <c r="BC363" i="40"/>
  <c r="BC364" i="40"/>
  <c r="BC365" i="40"/>
  <c r="BC366" i="40"/>
  <c r="BC367" i="40"/>
  <c r="BC368" i="40"/>
  <c r="BC369" i="40"/>
  <c r="BC370" i="40"/>
  <c r="BC371" i="40"/>
  <c r="BC372" i="40"/>
  <c r="BC373" i="40"/>
  <c r="BC374" i="40"/>
  <c r="BC375" i="40"/>
  <c r="BC376" i="40"/>
  <c r="BC377" i="40"/>
  <c r="BC378" i="40"/>
  <c r="BC379" i="40"/>
  <c r="BC380" i="40"/>
  <c r="BC381" i="40"/>
  <c r="BC382" i="40"/>
  <c r="BC383" i="40"/>
  <c r="BC384" i="40"/>
  <c r="BC385" i="40"/>
  <c r="BC386" i="40"/>
  <c r="BC387" i="40"/>
  <c r="BC388" i="40"/>
  <c r="BC389" i="40"/>
  <c r="BC390" i="40"/>
  <c r="BC391" i="40"/>
  <c r="BC392" i="40"/>
  <c r="BC393" i="40"/>
  <c r="BC394" i="40"/>
  <c r="BC395" i="40"/>
  <c r="BC396" i="40"/>
  <c r="BC397" i="40"/>
  <c r="BC398" i="40"/>
  <c r="BC399" i="40"/>
  <c r="BC400" i="40"/>
  <c r="BC401" i="40"/>
  <c r="BC402" i="40"/>
  <c r="BC403" i="40"/>
  <c r="BC404" i="40"/>
  <c r="BC405" i="40"/>
  <c r="BC406" i="40"/>
  <c r="BC407" i="40"/>
  <c r="BC408" i="40"/>
  <c r="BC409" i="40"/>
  <c r="BC410" i="40"/>
  <c r="BC411" i="40"/>
  <c r="BC412" i="40"/>
  <c r="BC413" i="40"/>
  <c r="BC414" i="40"/>
  <c r="BC415" i="40"/>
  <c r="BC416" i="40"/>
  <c r="BC417" i="40"/>
  <c r="BC418" i="40"/>
  <c r="BC419" i="40"/>
  <c r="BC420" i="40"/>
  <c r="BC421" i="40"/>
  <c r="BC422" i="40"/>
  <c r="BC423" i="40"/>
  <c r="BC424" i="40"/>
  <c r="BC425" i="40"/>
  <c r="BC426" i="40"/>
  <c r="BC427" i="40"/>
  <c r="BC428" i="40"/>
  <c r="BC429" i="40"/>
  <c r="BC430" i="40"/>
  <c r="BC431" i="40"/>
  <c r="BC432" i="40"/>
  <c r="BC433" i="40"/>
  <c r="BC434" i="40"/>
  <c r="BC435" i="40"/>
  <c r="BC436" i="40"/>
  <c r="BC437" i="40"/>
  <c r="BC438" i="40"/>
  <c r="BC439" i="40"/>
  <c r="BC440" i="40"/>
  <c r="BC441" i="40"/>
  <c r="BC442" i="40"/>
  <c r="BC443" i="40"/>
  <c r="BC444" i="40"/>
  <c r="BC445" i="40"/>
  <c r="BC446" i="40"/>
  <c r="BC447" i="40"/>
  <c r="BC448" i="40"/>
  <c r="BC449" i="40"/>
  <c r="BC450" i="40"/>
  <c r="BC451" i="40"/>
  <c r="BC452" i="40"/>
  <c r="BC453" i="40"/>
  <c r="BC454" i="40"/>
  <c r="BC455" i="40"/>
  <c r="BC456" i="40"/>
  <c r="BC457" i="40"/>
  <c r="BC458" i="40"/>
  <c r="BC459" i="40"/>
  <c r="BC460" i="40"/>
  <c r="BC461" i="40"/>
  <c r="BC462" i="40"/>
  <c r="BC463" i="40"/>
  <c r="BC464" i="40"/>
  <c r="BC465" i="40"/>
  <c r="BC466" i="40"/>
  <c r="BC467" i="40"/>
  <c r="BC468" i="40"/>
  <c r="BC469" i="40"/>
  <c r="BC470" i="40"/>
  <c r="BC471" i="40"/>
  <c r="BC472" i="40"/>
  <c r="BC473" i="40"/>
  <c r="BC474" i="40"/>
  <c r="BC475" i="40"/>
  <c r="BC476" i="40"/>
  <c r="BC477" i="40"/>
  <c r="BC478" i="40"/>
  <c r="BC479" i="40"/>
  <c r="BC480" i="40"/>
  <c r="BC481" i="40"/>
  <c r="BC482" i="40"/>
  <c r="BC483" i="40"/>
  <c r="BC484" i="40"/>
  <c r="BC485" i="40"/>
  <c r="BC486" i="40"/>
  <c r="BC487" i="40"/>
  <c r="BC488" i="40"/>
  <c r="BC489" i="40"/>
  <c r="BC490" i="40"/>
  <c r="BC491" i="40"/>
  <c r="BC492" i="40"/>
  <c r="BC493" i="40"/>
  <c r="BC494" i="40"/>
  <c r="BC495" i="40"/>
  <c r="BC496" i="40"/>
  <c r="BC497" i="40"/>
  <c r="BC498" i="40"/>
  <c r="BC499" i="40"/>
  <c r="BC500" i="40"/>
  <c r="BC501" i="40"/>
  <c r="BC502" i="40"/>
  <c r="BC503" i="40"/>
  <c r="BC504" i="40"/>
  <c r="BC505" i="40"/>
  <c r="BC506" i="40"/>
  <c r="BC507" i="40"/>
  <c r="BC508" i="40"/>
  <c r="BC509" i="40"/>
  <c r="BC510" i="40"/>
  <c r="BC511" i="40"/>
  <c r="BC512" i="40"/>
  <c r="BC513" i="40"/>
  <c r="BC514" i="40"/>
  <c r="BC515" i="40"/>
  <c r="BC516" i="40"/>
  <c r="BC517" i="40"/>
  <c r="BC518" i="40"/>
  <c r="BC519" i="40"/>
  <c r="BC520" i="40"/>
  <c r="BC521" i="40"/>
  <c r="BC522" i="40"/>
  <c r="BC523" i="40"/>
  <c r="BC524" i="40"/>
  <c r="BC525" i="40"/>
  <c r="BC526" i="40"/>
  <c r="BC527" i="40"/>
  <c r="BC528" i="40"/>
  <c r="BC529" i="40"/>
  <c r="BC530" i="40"/>
  <c r="BC531" i="40"/>
  <c r="BC532" i="40"/>
  <c r="BC533" i="40"/>
  <c r="BC534" i="40"/>
  <c r="BC535" i="40"/>
  <c r="BC536" i="40"/>
  <c r="BC537" i="40"/>
  <c r="BC538" i="40"/>
  <c r="BC539" i="40"/>
  <c r="BC540" i="40"/>
  <c r="BC541" i="40"/>
  <c r="BC542" i="40"/>
  <c r="BC543" i="40"/>
  <c r="BC544" i="40"/>
  <c r="BC545" i="40"/>
  <c r="BC546" i="40"/>
  <c r="BC547" i="40"/>
  <c r="BC548" i="40"/>
  <c r="BC549" i="40"/>
  <c r="BC550" i="40"/>
  <c r="BC551" i="40"/>
  <c r="BC552" i="40"/>
  <c r="BC553" i="40"/>
  <c r="BC554" i="40"/>
  <c r="BC555" i="40"/>
  <c r="BC556" i="40"/>
  <c r="BC557" i="40"/>
  <c r="BC558" i="40"/>
  <c r="BC559" i="40"/>
  <c r="BC560" i="40"/>
  <c r="BC561" i="40"/>
  <c r="BC562" i="40"/>
  <c r="BC563" i="40"/>
  <c r="BC564" i="40"/>
  <c r="BC565" i="40"/>
  <c r="BC566" i="40"/>
  <c r="BC567" i="40"/>
  <c r="BC568" i="40"/>
  <c r="BC569" i="40"/>
  <c r="BC570" i="40"/>
  <c r="BC571" i="40"/>
  <c r="BC572" i="40"/>
  <c r="BC573" i="40"/>
  <c r="BC574" i="40"/>
  <c r="BC575" i="40"/>
  <c r="BC576" i="40"/>
  <c r="BC577" i="40"/>
  <c r="BC578" i="40"/>
  <c r="BC579" i="40"/>
  <c r="BC580" i="40"/>
  <c r="BC581" i="40"/>
  <c r="BC582" i="40"/>
  <c r="BC583" i="40"/>
  <c r="BC584" i="40"/>
  <c r="BC585" i="40"/>
  <c r="BC586" i="40"/>
  <c r="BC587" i="40"/>
  <c r="BC588" i="40"/>
  <c r="BC589" i="40"/>
  <c r="BC590" i="40"/>
  <c r="BC591" i="40"/>
  <c r="BC592" i="40"/>
  <c r="BC593" i="40"/>
  <c r="BC594" i="40"/>
  <c r="BC595" i="40"/>
  <c r="BC596" i="40"/>
  <c r="BC597" i="40"/>
  <c r="BC598" i="40"/>
  <c r="BC599" i="40"/>
  <c r="BC600" i="40"/>
  <c r="BC601" i="40"/>
  <c r="BC602" i="40"/>
  <c r="BC603" i="40"/>
  <c r="BC604" i="40"/>
  <c r="BC605" i="40"/>
  <c r="BC606" i="40"/>
  <c r="BC607" i="40"/>
  <c r="BC608" i="40"/>
  <c r="BC609" i="40"/>
  <c r="BC610" i="40"/>
  <c r="BC611" i="40"/>
  <c r="BC612" i="40"/>
  <c r="BC613" i="40"/>
  <c r="BC614" i="40"/>
  <c r="BC615" i="40"/>
  <c r="BC616" i="40"/>
  <c r="BC617" i="40"/>
  <c r="BC618" i="40"/>
  <c r="BC619" i="40"/>
  <c r="BC620" i="40"/>
  <c r="BC621" i="40"/>
  <c r="BC622" i="40"/>
  <c r="BC623" i="40"/>
  <c r="BC624" i="40"/>
  <c r="BC625" i="40"/>
  <c r="BC626" i="40"/>
  <c r="BC627" i="40"/>
  <c r="BC628" i="40"/>
  <c r="BC629" i="40"/>
  <c r="BC630" i="40"/>
  <c r="BC631" i="40"/>
  <c r="BC632" i="40"/>
  <c r="BC633" i="40"/>
  <c r="BC634" i="40"/>
  <c r="BC635" i="40"/>
  <c r="BC636" i="40"/>
  <c r="BC637" i="40"/>
  <c r="BC638" i="40"/>
  <c r="BC639" i="40"/>
  <c r="BC640" i="40"/>
  <c r="BC641" i="40"/>
  <c r="BC642" i="40"/>
  <c r="BC643" i="40"/>
  <c r="BC644" i="40"/>
  <c r="BC645" i="40"/>
  <c r="BC646" i="40"/>
  <c r="BC647" i="40"/>
  <c r="BC648" i="40"/>
  <c r="BC649" i="40"/>
  <c r="BC650" i="40"/>
  <c r="BC651" i="40"/>
  <c r="BC652" i="40"/>
  <c r="BC653" i="40"/>
  <c r="BC654" i="40"/>
  <c r="BC655" i="40"/>
  <c r="BC656" i="40"/>
  <c r="BC657" i="40"/>
  <c r="BC658" i="40"/>
  <c r="BC659" i="40"/>
  <c r="BC660" i="40"/>
  <c r="BC661" i="40"/>
  <c r="BC662" i="40"/>
  <c r="BC663" i="40"/>
  <c r="BC664" i="40"/>
  <c r="BC665" i="40"/>
  <c r="BC666" i="40"/>
  <c r="BC667" i="40"/>
  <c r="BC668" i="40"/>
  <c r="BC669" i="40"/>
  <c r="BC670" i="40"/>
  <c r="BC671" i="40"/>
  <c r="BC672" i="40"/>
  <c r="BC673" i="40"/>
  <c r="BC674" i="40"/>
  <c r="BC675" i="40"/>
  <c r="BC676" i="40"/>
  <c r="BC677" i="40"/>
  <c r="BC678" i="40"/>
  <c r="BC679" i="40"/>
  <c r="BC680" i="40"/>
  <c r="BC681" i="40"/>
  <c r="BC682" i="40"/>
  <c r="BC683" i="40"/>
  <c r="BC684" i="40"/>
  <c r="BC685" i="40"/>
  <c r="BC686" i="40"/>
  <c r="BC687" i="40"/>
  <c r="BC688" i="40"/>
  <c r="BC689" i="40"/>
  <c r="BC690" i="40"/>
  <c r="BC691" i="40"/>
  <c r="BC692" i="40"/>
  <c r="BC693" i="40"/>
  <c r="BC694" i="40"/>
  <c r="BC695" i="40"/>
  <c r="BC696" i="40"/>
  <c r="BC697" i="40"/>
  <c r="BC698" i="40"/>
  <c r="BC699" i="40"/>
  <c r="BC700" i="40"/>
  <c r="BC701" i="40"/>
  <c r="BC702" i="40"/>
  <c r="BC703" i="40"/>
  <c r="BC704" i="40"/>
  <c r="BC705" i="40"/>
  <c r="BC706" i="40"/>
  <c r="BC707" i="40"/>
  <c r="BC708" i="40"/>
  <c r="BC709" i="40"/>
  <c r="BC710" i="40"/>
  <c r="BC711" i="40"/>
  <c r="BC712" i="40"/>
  <c r="BC713" i="40"/>
  <c r="BC714" i="40"/>
  <c r="BC715" i="40"/>
  <c r="BC716" i="40"/>
  <c r="BC717" i="40"/>
  <c r="BC718" i="40"/>
  <c r="BC719" i="40"/>
  <c r="BC720" i="40"/>
  <c r="BC721" i="40"/>
  <c r="BC722" i="40"/>
  <c r="BC723" i="40"/>
  <c r="BC724" i="40"/>
  <c r="BC725" i="40"/>
  <c r="BC726" i="40"/>
  <c r="BC727" i="40"/>
  <c r="BC728" i="40"/>
  <c r="BC729" i="40"/>
  <c r="BC730" i="40"/>
  <c r="BC731" i="40"/>
  <c r="BC732" i="40"/>
  <c r="BC733" i="40"/>
  <c r="BC734" i="40"/>
  <c r="BC735" i="40"/>
  <c r="BC736" i="40"/>
  <c r="BC737" i="40"/>
  <c r="BC738" i="40"/>
  <c r="BC739" i="40"/>
  <c r="BC740" i="40"/>
  <c r="BC741" i="40"/>
  <c r="BC742" i="40"/>
  <c r="BC743" i="40"/>
  <c r="BC744" i="40"/>
  <c r="BC745" i="40"/>
  <c r="BC746" i="40"/>
  <c r="BC747" i="40"/>
  <c r="BC748" i="40"/>
  <c r="BC749" i="40"/>
  <c r="BC750" i="40"/>
  <c r="BC751" i="40"/>
  <c r="BC752" i="40"/>
  <c r="BC753" i="40"/>
  <c r="BC754" i="40"/>
  <c r="BC755" i="40"/>
  <c r="BC756" i="40"/>
  <c r="BC757" i="40"/>
  <c r="BC758" i="40"/>
  <c r="BC759" i="40"/>
  <c r="BC760" i="40"/>
  <c r="BC761" i="40"/>
  <c r="BC762" i="40"/>
  <c r="BC763" i="40"/>
  <c r="BC764" i="40"/>
  <c r="BC765" i="40"/>
  <c r="BC766" i="40"/>
  <c r="BC767" i="40"/>
  <c r="BC768" i="40"/>
  <c r="BC769" i="40"/>
  <c r="BC770" i="40"/>
  <c r="BC771" i="40"/>
  <c r="BC772" i="40"/>
  <c r="BC773" i="40"/>
  <c r="BC774" i="40"/>
  <c r="BC775" i="40"/>
  <c r="BC776" i="40"/>
  <c r="BC777" i="40"/>
  <c r="BC778" i="40"/>
  <c r="BC779" i="40"/>
  <c r="BC780" i="40"/>
  <c r="BC781" i="40"/>
  <c r="BC782" i="40"/>
  <c r="BC783" i="40"/>
  <c r="BC784" i="40"/>
  <c r="BC785" i="40"/>
  <c r="BC786" i="40"/>
  <c r="BC787" i="40"/>
  <c r="BC788" i="40"/>
  <c r="BC789" i="40"/>
  <c r="BC790" i="40"/>
  <c r="BC791" i="40"/>
  <c r="BC792" i="40"/>
  <c r="BC793" i="40"/>
  <c r="BC794" i="40"/>
  <c r="BC795" i="40"/>
  <c r="BC796" i="40"/>
  <c r="BC797" i="40"/>
  <c r="BC798" i="40"/>
  <c r="BC799" i="40"/>
  <c r="BC800" i="40"/>
  <c r="BC801" i="40"/>
  <c r="BC802" i="40"/>
  <c r="BC803" i="40"/>
  <c r="BC804" i="40"/>
  <c r="BC805" i="40"/>
  <c r="BC806" i="40"/>
  <c r="BC807" i="40"/>
  <c r="BC808" i="40"/>
  <c r="BC809" i="40"/>
  <c r="BC810" i="40"/>
  <c r="BC811" i="40"/>
  <c r="BC812" i="40"/>
  <c r="BC813" i="40"/>
  <c r="BC814" i="40"/>
  <c r="BC815" i="40"/>
  <c r="BC816" i="40"/>
  <c r="BC817" i="40"/>
  <c r="BC818" i="40"/>
  <c r="BC819" i="40"/>
  <c r="BC820" i="40"/>
  <c r="BC821" i="40"/>
  <c r="BC822" i="40"/>
  <c r="BC823" i="40"/>
  <c r="BC824" i="40"/>
  <c r="BC825" i="40"/>
  <c r="BC826" i="40"/>
  <c r="BC827" i="40"/>
  <c r="BC828" i="40"/>
  <c r="BC829" i="40"/>
  <c r="BC830" i="40"/>
  <c r="BC831" i="40"/>
  <c r="BC832" i="40"/>
  <c r="BC833" i="40"/>
  <c r="BC834" i="40"/>
  <c r="BC835" i="40"/>
  <c r="BC836" i="40"/>
  <c r="BC837" i="40"/>
  <c r="BC838" i="40"/>
  <c r="BC839" i="40"/>
  <c r="BC840" i="40"/>
  <c r="BC841" i="40"/>
  <c r="BC842" i="40"/>
  <c r="BC843" i="40"/>
  <c r="BC844" i="40"/>
  <c r="BC845" i="40"/>
  <c r="BC846" i="40"/>
  <c r="BC847" i="40"/>
  <c r="BC848" i="40"/>
  <c r="BC849" i="40"/>
  <c r="BC850" i="40"/>
  <c r="BC851" i="40"/>
  <c r="BC852" i="40"/>
  <c r="BC853" i="40"/>
  <c r="BC854" i="40"/>
  <c r="BC855" i="40"/>
  <c r="BC856" i="40"/>
  <c r="BC857" i="40"/>
  <c r="BC858" i="40"/>
  <c r="BC859" i="40"/>
  <c r="BC860" i="40"/>
  <c r="BC861" i="40"/>
  <c r="BC862" i="40"/>
  <c r="BC863" i="40"/>
  <c r="BC864" i="40"/>
  <c r="BC865" i="40"/>
  <c r="BC866" i="40"/>
  <c r="BC867" i="40"/>
  <c r="BC868" i="40"/>
  <c r="BC869" i="40"/>
  <c r="BC870" i="40"/>
  <c r="BC871" i="40"/>
  <c r="BC872" i="40"/>
  <c r="BC873" i="40"/>
  <c r="BC874" i="40"/>
  <c r="BC875" i="40"/>
  <c r="BC876" i="40"/>
  <c r="BC877" i="40"/>
  <c r="BC878" i="40"/>
  <c r="BC879" i="40"/>
  <c r="BC880" i="40"/>
  <c r="BC881" i="40"/>
  <c r="BC882" i="40"/>
  <c r="BC883" i="40"/>
  <c r="BC884" i="40"/>
  <c r="BC885" i="40"/>
  <c r="BC886" i="40"/>
  <c r="BC887" i="40"/>
  <c r="BC888" i="40"/>
  <c r="BC889" i="40"/>
  <c r="BC890" i="40"/>
  <c r="BC891" i="40"/>
  <c r="BC892" i="40"/>
  <c r="BC893" i="40"/>
  <c r="BC894" i="40"/>
  <c r="BC895" i="40"/>
  <c r="BC896" i="40"/>
  <c r="BC897" i="40"/>
  <c r="BC898" i="40"/>
  <c r="BC899" i="40"/>
  <c r="BC900" i="40"/>
  <c r="BC901" i="40"/>
  <c r="BC902" i="40"/>
  <c r="BC903" i="40"/>
  <c r="BC904" i="40"/>
  <c r="BC905" i="40"/>
  <c r="BC906" i="40"/>
  <c r="BC907" i="40"/>
  <c r="BC908" i="40"/>
  <c r="BC909" i="40"/>
  <c r="BC910" i="40"/>
  <c r="BC911" i="40"/>
  <c r="BC912" i="40"/>
  <c r="BC913" i="40"/>
  <c r="BC914" i="40"/>
  <c r="BC915" i="40"/>
  <c r="BC916" i="40"/>
  <c r="BC917" i="40"/>
  <c r="BC918" i="40"/>
  <c r="BC919" i="40"/>
  <c r="BC920" i="40"/>
  <c r="BC921" i="40"/>
  <c r="BC922" i="40"/>
  <c r="BC923" i="40"/>
  <c r="BC924" i="40"/>
  <c r="BC925" i="40"/>
  <c r="BC926" i="40"/>
  <c r="BC927" i="40"/>
  <c r="BC928" i="40"/>
  <c r="BC929" i="40"/>
  <c r="BC930" i="40"/>
  <c r="BC931" i="40"/>
  <c r="BC932" i="40"/>
  <c r="BC933" i="40"/>
  <c r="BC934" i="40"/>
  <c r="BC935" i="40"/>
  <c r="BC936" i="40"/>
  <c r="BC937" i="40"/>
  <c r="BC938" i="40"/>
  <c r="BC939" i="40"/>
  <c r="BC940" i="40"/>
  <c r="BC941" i="40"/>
  <c r="BC942" i="40"/>
  <c r="BC943" i="40"/>
  <c r="BC944" i="40"/>
  <c r="BC945" i="40"/>
  <c r="BC946" i="40"/>
  <c r="BC947" i="40"/>
  <c r="BC948" i="40"/>
  <c r="BC949" i="40"/>
  <c r="BC950" i="40"/>
  <c r="BC951" i="40"/>
  <c r="BC952" i="40"/>
  <c r="BC953" i="40"/>
  <c r="BC954" i="40"/>
  <c r="BC955" i="40"/>
  <c r="BC956" i="40"/>
  <c r="BC957" i="40"/>
  <c r="BC958" i="40"/>
  <c r="BC959" i="40"/>
  <c r="BC960" i="40"/>
  <c r="BC961" i="40"/>
  <c r="BC962" i="40"/>
  <c r="BC963" i="40"/>
  <c r="BC964" i="40"/>
  <c r="BC965" i="40"/>
  <c r="BC966" i="40"/>
  <c r="BC967" i="40"/>
  <c r="BC968" i="40"/>
  <c r="BC969" i="40"/>
  <c r="BC970" i="40"/>
  <c r="BC971" i="40"/>
  <c r="BC972" i="40"/>
  <c r="BC973" i="40"/>
  <c r="BC974" i="40"/>
  <c r="BC975" i="40"/>
  <c r="BC976" i="40"/>
  <c r="BC977" i="40"/>
  <c r="BC978" i="40"/>
  <c r="BC979" i="40"/>
  <c r="BC980" i="40"/>
  <c r="BC981" i="40"/>
  <c r="BC982" i="40"/>
  <c r="BC983" i="40"/>
  <c r="BC984" i="40"/>
  <c r="BC985" i="40"/>
  <c r="BC986" i="40"/>
  <c r="BC987" i="40"/>
  <c r="BC988" i="40"/>
  <c r="BC989" i="40"/>
  <c r="BC990" i="40"/>
  <c r="BC991" i="40"/>
  <c r="BC992" i="40"/>
  <c r="BC993" i="40"/>
  <c r="BC994" i="40"/>
  <c r="BC995" i="40"/>
  <c r="BC996" i="40"/>
  <c r="BC997" i="40"/>
  <c r="BC998" i="40"/>
  <c r="BC999" i="40"/>
  <c r="BC1000" i="40"/>
  <c r="BC1001" i="40"/>
  <c r="BC1002" i="40"/>
  <c r="BC1003" i="40"/>
  <c r="BC1004" i="40"/>
  <c r="BC1005" i="40"/>
  <c r="BC1006" i="40"/>
  <c r="BC1007" i="40"/>
  <c r="BC1008" i="40"/>
  <c r="BC1009" i="40"/>
  <c r="BC1010" i="40"/>
  <c r="BC1011" i="40"/>
  <c r="BC1012" i="40"/>
  <c r="BC1013" i="40"/>
  <c r="BC1014" i="40"/>
  <c r="BC1015" i="40"/>
  <c r="BC1016" i="40"/>
  <c r="BC1017" i="40"/>
  <c r="BC1018" i="40"/>
  <c r="BC1019" i="40"/>
  <c r="BC1020" i="40"/>
  <c r="BC1021" i="40"/>
  <c r="BC1022" i="40"/>
  <c r="BC1023" i="40"/>
  <c r="BC1024" i="40"/>
  <c r="BC1025" i="40"/>
  <c r="BC1026" i="40"/>
  <c r="BC1027" i="40"/>
  <c r="BC1028" i="40"/>
  <c r="BC1029" i="40"/>
  <c r="BC1030" i="40"/>
  <c r="BC1031" i="40"/>
  <c r="BC1032" i="40"/>
  <c r="BC1033" i="40"/>
  <c r="BC1034" i="40"/>
  <c r="BC1035" i="40"/>
  <c r="BC1036" i="40"/>
  <c r="BC1037" i="40"/>
  <c r="BC1038" i="40"/>
  <c r="BC1039" i="40"/>
  <c r="BC1040" i="40"/>
  <c r="BC1041" i="40"/>
  <c r="BC1042" i="40"/>
  <c r="BC1043" i="40"/>
  <c r="BC1044" i="40"/>
  <c r="BC1045" i="40"/>
  <c r="BC1046" i="40"/>
  <c r="BC1047" i="40"/>
  <c r="BC1048" i="40"/>
  <c r="BC1049" i="40"/>
  <c r="BC1050" i="40"/>
  <c r="BC1051" i="40"/>
  <c r="BC1052" i="40"/>
  <c r="BC1053" i="40"/>
  <c r="BC1054" i="40"/>
  <c r="BC1055" i="40"/>
  <c r="BC1056" i="40"/>
  <c r="BC1057" i="40"/>
  <c r="BC1058" i="40"/>
  <c r="BC1059" i="40"/>
  <c r="BC1060" i="40"/>
  <c r="BC1061" i="40"/>
  <c r="BC1062" i="40"/>
  <c r="BC1063" i="40"/>
  <c r="BC1064" i="40"/>
  <c r="BC1065" i="40"/>
  <c r="BC1066" i="40"/>
  <c r="BC1067" i="40"/>
  <c r="BC1068" i="40"/>
  <c r="BC1069" i="40"/>
  <c r="BC1070" i="40"/>
  <c r="BC1071" i="40"/>
  <c r="BC1072" i="40"/>
  <c r="BC1073" i="40"/>
  <c r="BC1074" i="40"/>
  <c r="BC1075" i="40"/>
  <c r="BC1076" i="40"/>
  <c r="BC1077" i="40"/>
  <c r="BC1078" i="40"/>
  <c r="BC1079" i="40"/>
  <c r="BC1080" i="40"/>
  <c r="BC1081" i="40"/>
  <c r="BC1082" i="40"/>
  <c r="BC1083" i="40"/>
  <c r="BC1084" i="40"/>
  <c r="BC1085" i="40"/>
  <c r="BC1086" i="40"/>
  <c r="BC1087" i="40"/>
  <c r="BC1088" i="40"/>
  <c r="BC1089" i="40"/>
  <c r="BC1090" i="40"/>
  <c r="BC1091" i="40"/>
  <c r="BC1092" i="40"/>
  <c r="BC1093" i="40"/>
  <c r="BC1094" i="40"/>
  <c r="BC1095" i="40"/>
  <c r="BC1096" i="40"/>
  <c r="BC1097" i="40"/>
  <c r="BC1098" i="40"/>
  <c r="BC1099" i="40"/>
  <c r="BC1100" i="40"/>
  <c r="BC1101" i="40"/>
  <c r="BC1102" i="40"/>
  <c r="BC1103" i="40"/>
  <c r="BC1104" i="40"/>
  <c r="BC1105" i="40"/>
  <c r="BC1106" i="40"/>
  <c r="BC1107" i="40"/>
  <c r="BC1108" i="40"/>
  <c r="BC1109" i="40"/>
  <c r="BC1110" i="40"/>
  <c r="BC1111" i="40"/>
  <c r="BC1112" i="40"/>
  <c r="BC1113" i="40"/>
  <c r="BC1114" i="40"/>
  <c r="BC1115" i="40"/>
  <c r="BC1116" i="40"/>
  <c r="BC1117" i="40"/>
  <c r="BC1118" i="40"/>
  <c r="BC1119" i="40"/>
  <c r="BC1120" i="40"/>
  <c r="BC1121" i="40"/>
  <c r="BC1122" i="40"/>
  <c r="BC1123" i="40"/>
  <c r="BC1124" i="40"/>
  <c r="BC1125" i="40"/>
  <c r="BC1126" i="40"/>
  <c r="BC1127" i="40"/>
  <c r="BC1128" i="40"/>
  <c r="BC1129" i="40"/>
  <c r="BC1130" i="40"/>
  <c r="BC1131" i="40"/>
  <c r="BC1132" i="40"/>
  <c r="BC1133" i="40"/>
  <c r="BC1134" i="40"/>
  <c r="BC1135" i="40"/>
  <c r="BC1136" i="40"/>
  <c r="BC1137" i="40"/>
  <c r="BC1138" i="40"/>
  <c r="BC1139" i="40"/>
  <c r="BC1140" i="40"/>
  <c r="BC1141" i="40"/>
  <c r="BC1142" i="40"/>
  <c r="BC1143" i="40"/>
  <c r="BC1144" i="40"/>
  <c r="BC1145" i="40"/>
  <c r="BC1146" i="40"/>
  <c r="BC1147" i="40"/>
  <c r="BC1148" i="40"/>
  <c r="BC1149" i="40"/>
  <c r="BC1150" i="40"/>
  <c r="BC1151" i="40"/>
  <c r="BC1152" i="40"/>
  <c r="BC1153" i="40"/>
  <c r="BC1154" i="40"/>
  <c r="BC1155" i="40"/>
  <c r="BC1156" i="40"/>
  <c r="BC1157" i="40"/>
  <c r="BC1158" i="40"/>
  <c r="BC1159" i="40"/>
  <c r="BC1160" i="40"/>
  <c r="BC1161" i="40"/>
  <c r="BC1162" i="40"/>
  <c r="BC1163" i="40"/>
  <c r="BC1164" i="40"/>
  <c r="BC1165" i="40"/>
  <c r="BC1166" i="40"/>
  <c r="BC1167" i="40"/>
  <c r="BC1168" i="40"/>
  <c r="BC1169" i="40"/>
  <c r="BC1170" i="40"/>
  <c r="BC1171" i="40"/>
  <c r="BC1172" i="40"/>
  <c r="BC1173" i="40"/>
  <c r="BC1174" i="40"/>
  <c r="BC1175" i="40"/>
  <c r="BC1176" i="40"/>
  <c r="BC1177" i="40"/>
  <c r="BC1178" i="40"/>
  <c r="BC1179" i="40"/>
  <c r="BC1180" i="40"/>
  <c r="BC1181" i="40"/>
  <c r="BC1182" i="40"/>
  <c r="BC1183" i="40"/>
  <c r="BC1184" i="40"/>
  <c r="BC1185" i="40"/>
  <c r="BC1186" i="40"/>
  <c r="BC1187" i="40"/>
  <c r="BC1188" i="40"/>
  <c r="BC1189" i="40"/>
  <c r="BC1190" i="40"/>
  <c r="BC1191" i="40"/>
  <c r="BC1192" i="40"/>
  <c r="BC1193" i="40"/>
  <c r="BC1194" i="40"/>
  <c r="BC1195" i="40"/>
  <c r="BC1196" i="40"/>
  <c r="BC1197" i="40"/>
  <c r="BC1198" i="40"/>
  <c r="BC1199" i="40"/>
  <c r="BC1200" i="40"/>
  <c r="BC1201" i="40"/>
  <c r="BC1202" i="40"/>
  <c r="BC1203" i="40"/>
  <c r="BC1204" i="40"/>
  <c r="BC1205" i="40"/>
  <c r="BC1206" i="40"/>
  <c r="BC1207" i="40"/>
  <c r="BC1208" i="40"/>
  <c r="BC1209" i="40"/>
  <c r="BC1210" i="40"/>
  <c r="BC1211" i="40"/>
  <c r="BC1212" i="40"/>
  <c r="BC1213" i="40"/>
  <c r="BC1214" i="40"/>
  <c r="BC1215" i="40"/>
  <c r="BC1216" i="40"/>
  <c r="BC1217" i="40"/>
  <c r="BC1218" i="40"/>
  <c r="BC1219" i="40"/>
  <c r="BC1220" i="40"/>
  <c r="BC1221" i="40"/>
  <c r="BC1222" i="40"/>
  <c r="BC1223" i="40"/>
  <c r="BC1224" i="40"/>
  <c r="BC1225" i="40"/>
  <c r="BC1226" i="40"/>
  <c r="BC1227" i="40"/>
  <c r="BC1228" i="40"/>
  <c r="BC1229" i="40"/>
  <c r="BC1230" i="40"/>
  <c r="BC1231" i="40"/>
  <c r="BC1232" i="40"/>
  <c r="BC1233" i="40"/>
  <c r="BC1234" i="40"/>
  <c r="BC1235" i="40"/>
  <c r="BC1236" i="40"/>
  <c r="BC1237" i="40"/>
  <c r="BC1238" i="40"/>
  <c r="BC1239" i="40"/>
  <c r="BC1240" i="40"/>
  <c r="BC1241" i="40"/>
  <c r="BC1242" i="40"/>
  <c r="BC1243" i="40"/>
  <c r="BC1244" i="40"/>
  <c r="BC1245" i="40"/>
  <c r="BC1246" i="40"/>
  <c r="BC1247" i="40"/>
  <c r="BC1248" i="40"/>
  <c r="BC1249" i="40"/>
  <c r="BC1250" i="40"/>
  <c r="BC1251" i="40"/>
  <c r="BC1252" i="40"/>
  <c r="BC1253" i="40"/>
  <c r="BC1254" i="40"/>
  <c r="BC1255" i="40"/>
  <c r="BC1256" i="40"/>
  <c r="BC1257" i="40"/>
  <c r="BC1258" i="40"/>
  <c r="BC1259" i="40"/>
  <c r="BC1260" i="40"/>
  <c r="BC1261" i="40"/>
  <c r="BC1262" i="40"/>
  <c r="BC1263" i="40"/>
  <c r="BC1264" i="40"/>
  <c r="BC1265" i="40"/>
  <c r="BC1266" i="40"/>
  <c r="BC1267" i="40"/>
  <c r="BC1268" i="40"/>
  <c r="BC1269" i="40"/>
  <c r="BC1270" i="40"/>
  <c r="BC1271" i="40"/>
  <c r="BC1272" i="40"/>
  <c r="BC1273" i="40"/>
  <c r="BC1274" i="40"/>
  <c r="BC1275" i="40"/>
  <c r="BC1276" i="40"/>
  <c r="BC1277" i="40"/>
  <c r="BC1278" i="40"/>
  <c r="BC1279" i="40"/>
  <c r="BC1280" i="40"/>
  <c r="BC1281" i="40"/>
  <c r="BC1282" i="40"/>
  <c r="BC1283" i="40"/>
  <c r="BC1284" i="40"/>
  <c r="BC1285" i="40"/>
  <c r="BC1286" i="40"/>
  <c r="BC1287" i="40"/>
  <c r="BC1288" i="40"/>
  <c r="BC1289" i="40"/>
  <c r="BC1290" i="40"/>
  <c r="BC1291" i="40"/>
  <c r="BC1292" i="40"/>
  <c r="BC1293" i="40"/>
  <c r="BC1294" i="40"/>
  <c r="BC1295" i="40"/>
  <c r="BC1296" i="40"/>
  <c r="BC1297" i="40"/>
  <c r="BC1298" i="40"/>
  <c r="BC1299" i="40"/>
  <c r="BC1300" i="40"/>
  <c r="BC1301" i="40"/>
  <c r="BC1302" i="40"/>
  <c r="BC1303" i="40"/>
  <c r="BC1304" i="40"/>
  <c r="BC1305" i="40"/>
  <c r="BC1306" i="40"/>
  <c r="BC1307" i="40"/>
  <c r="BC1308" i="40"/>
  <c r="BC1309" i="40"/>
  <c r="BC1310" i="40"/>
  <c r="BC1311" i="40"/>
  <c r="BC1312" i="40"/>
  <c r="BC1313" i="40"/>
  <c r="BC1314" i="40"/>
  <c r="BC1315" i="40"/>
  <c r="BC1316" i="40"/>
  <c r="BC1317" i="40"/>
  <c r="BC1318" i="40"/>
  <c r="BC1319" i="40"/>
  <c r="BC1320" i="40"/>
  <c r="BC1321" i="40"/>
  <c r="BC1322" i="40"/>
  <c r="BC1323" i="40"/>
  <c r="BC1324" i="40"/>
  <c r="BC1325" i="40"/>
  <c r="BC1326" i="40"/>
  <c r="BC1327" i="40"/>
  <c r="BC1328" i="40"/>
  <c r="BC1329" i="40"/>
  <c r="BC1330" i="40"/>
  <c r="BC1331" i="40"/>
  <c r="BC1332" i="40"/>
  <c r="BC1333" i="40"/>
  <c r="BC1334" i="40"/>
  <c r="BC1335" i="40"/>
  <c r="BC1336" i="40"/>
  <c r="BC1337" i="40"/>
  <c r="BC1338" i="40"/>
  <c r="BC1339" i="40"/>
  <c r="BC1340" i="40"/>
  <c r="BC1341" i="40"/>
  <c r="BC1342" i="40"/>
  <c r="BC1343" i="40"/>
  <c r="BC1344" i="40"/>
  <c r="BC1345" i="40"/>
  <c r="BC1346" i="40"/>
  <c r="BC1347" i="40"/>
  <c r="BC1348" i="40"/>
  <c r="BC1349" i="40"/>
  <c r="BC1350" i="40"/>
  <c r="BC1351" i="40"/>
  <c r="BC1352" i="40"/>
  <c r="BC1353" i="40"/>
  <c r="BC1354" i="40"/>
  <c r="BC1355" i="40"/>
  <c r="BC1356" i="40"/>
  <c r="BC1357" i="40"/>
  <c r="BC1358" i="40"/>
  <c r="BC1359" i="40"/>
  <c r="BC1360" i="40"/>
  <c r="BC1361" i="40"/>
  <c r="BC1362" i="40"/>
  <c r="BC1363" i="40"/>
  <c r="BC1364" i="40"/>
  <c r="BC1365" i="40"/>
  <c r="BC1366" i="40"/>
  <c r="BC1367" i="40"/>
  <c r="BC1368" i="40"/>
  <c r="BC1369" i="40"/>
  <c r="BC1370" i="40"/>
  <c r="BC1371" i="40"/>
  <c r="BC1372" i="40"/>
  <c r="BC1373" i="40"/>
  <c r="BC1374" i="40"/>
  <c r="BC1375" i="40"/>
  <c r="BC1376" i="40"/>
  <c r="BC1377" i="40"/>
  <c r="BC1378" i="40"/>
  <c r="BC1379" i="40"/>
  <c r="BC1380" i="40"/>
  <c r="BC1381" i="40"/>
  <c r="BC1382" i="40"/>
  <c r="BC1383" i="40"/>
  <c r="BC1384" i="40"/>
  <c r="BC1385" i="40"/>
  <c r="BC1386" i="40"/>
  <c r="BC1387" i="40"/>
  <c r="BC1388" i="40"/>
  <c r="BC1389" i="40"/>
  <c r="BC1390" i="40"/>
  <c r="BC1391" i="40"/>
  <c r="BC1392" i="40"/>
  <c r="BC1393" i="40"/>
  <c r="BC1394" i="40"/>
  <c r="BC1395" i="40"/>
  <c r="BC1396" i="40"/>
  <c r="BC1397" i="40"/>
  <c r="BC1398" i="40"/>
  <c r="BC1399" i="40"/>
  <c r="BC1400" i="40"/>
  <c r="BC1401" i="40"/>
  <c r="BC1402" i="40"/>
  <c r="BC1403" i="40"/>
  <c r="BC1404" i="40"/>
  <c r="BC1405" i="40"/>
  <c r="BC1406" i="40"/>
  <c r="BC1407" i="40"/>
  <c r="BC1408" i="40"/>
  <c r="BC1409" i="40"/>
  <c r="BC1410" i="40"/>
  <c r="BC1411" i="40"/>
  <c r="BC1412" i="40"/>
  <c r="BC1413" i="40"/>
  <c r="BC1414" i="40"/>
  <c r="BC1415" i="40"/>
  <c r="BC1416" i="40"/>
  <c r="BC1417" i="40"/>
  <c r="BC1418" i="40"/>
  <c r="BC1419" i="40"/>
  <c r="BC1420" i="40"/>
  <c r="BC1421" i="40"/>
  <c r="BC1422" i="40"/>
  <c r="BC1423" i="40"/>
  <c r="BC1424" i="40"/>
  <c r="BC1425" i="40"/>
  <c r="BC1426" i="40"/>
  <c r="BC1427" i="40"/>
  <c r="BC1428" i="40"/>
  <c r="BC1429" i="40"/>
  <c r="BC1430" i="40"/>
  <c r="BC1431" i="40"/>
  <c r="BC1432" i="40"/>
  <c r="BC1433" i="40"/>
  <c r="BC1434" i="40"/>
  <c r="BC1435" i="40"/>
  <c r="BC1436" i="40"/>
  <c r="BC1437" i="40"/>
  <c r="BC1438" i="40"/>
  <c r="BC1439" i="40"/>
  <c r="BC1440" i="40"/>
  <c r="BC1441" i="40"/>
  <c r="BC1442" i="40"/>
  <c r="BC1443" i="40"/>
  <c r="BC1444" i="40"/>
  <c r="BC1445" i="40"/>
  <c r="BC1446" i="40"/>
  <c r="BC1447" i="40"/>
  <c r="BC1448" i="40"/>
  <c r="BC1449" i="40"/>
  <c r="BC1450" i="40"/>
  <c r="BC1451" i="40"/>
  <c r="BC1452" i="40"/>
  <c r="BC1453" i="40"/>
  <c r="BC1454" i="40"/>
  <c r="BC1455" i="40"/>
  <c r="BC1456" i="40"/>
  <c r="BC1457" i="40"/>
  <c r="BC1458" i="40"/>
  <c r="BC1459" i="40"/>
  <c r="BC1460" i="40"/>
  <c r="BC1461" i="40"/>
  <c r="BC1462" i="40"/>
  <c r="BC1463" i="40"/>
  <c r="BC1464" i="40"/>
  <c r="BC1465" i="40"/>
  <c r="BC1466" i="40"/>
  <c r="BC1467" i="40"/>
  <c r="BC1468" i="40"/>
  <c r="BC1469" i="40"/>
  <c r="BC1470" i="40"/>
  <c r="BC1471" i="40"/>
  <c r="BC1472" i="40"/>
  <c r="BC1473" i="40"/>
  <c r="BC1474" i="40"/>
  <c r="BC1475" i="40"/>
  <c r="BC1476" i="40"/>
  <c r="BC1477" i="40"/>
  <c r="BC1478" i="40"/>
  <c r="BC1479" i="40"/>
  <c r="BC1480" i="40"/>
  <c r="BC1481" i="40"/>
  <c r="BC1482" i="40"/>
  <c r="BC1483" i="40"/>
  <c r="BC1484" i="40"/>
  <c r="BC1485" i="40"/>
  <c r="BC1486" i="40"/>
  <c r="BC1487" i="40"/>
  <c r="BC1488" i="40"/>
  <c r="BC1489" i="40"/>
  <c r="BC1490" i="40"/>
  <c r="BC1491" i="40"/>
  <c r="BC1492" i="40"/>
  <c r="BC1493" i="40"/>
  <c r="BC1494" i="40"/>
  <c r="BC1495" i="40"/>
  <c r="BC1496" i="40"/>
  <c r="BC1497" i="40"/>
  <c r="BC1498" i="40"/>
  <c r="BC1499" i="40"/>
  <c r="BC1500" i="40"/>
  <c r="BC1501" i="40"/>
  <c r="BC1502" i="40"/>
  <c r="BC1503" i="40"/>
  <c r="BC1504" i="40"/>
  <c r="BC1505" i="40"/>
  <c r="BC1506" i="40"/>
  <c r="BC1507" i="40"/>
  <c r="BC1508" i="40"/>
  <c r="BC1509" i="40"/>
  <c r="BC1510" i="40"/>
  <c r="BC1511" i="40"/>
  <c r="BC1512" i="40"/>
  <c r="BC1513" i="40"/>
  <c r="BC1514" i="40"/>
  <c r="BC1515" i="40"/>
  <c r="BC1516" i="40"/>
  <c r="BC1517" i="40"/>
  <c r="BC1518" i="40"/>
  <c r="BC1519" i="40"/>
  <c r="BC1520" i="40"/>
  <c r="BC1521" i="40"/>
  <c r="BC1522" i="40"/>
  <c r="BC1523" i="40"/>
  <c r="BC1524" i="40"/>
  <c r="BC1525" i="40"/>
  <c r="BC1526" i="40"/>
  <c r="BC1527" i="40"/>
  <c r="BC1528" i="40"/>
  <c r="BC1529" i="40"/>
  <c r="BC1530" i="40"/>
  <c r="BC1531" i="40"/>
  <c r="BC1532" i="40"/>
  <c r="BC1533" i="40"/>
  <c r="BC1534" i="40"/>
  <c r="BC1535" i="40"/>
  <c r="BC1536" i="40"/>
  <c r="BC1537" i="40"/>
  <c r="BC1538" i="40"/>
  <c r="BC1539" i="40"/>
  <c r="BC1540" i="40"/>
  <c r="BC1541" i="40"/>
  <c r="BC1542" i="40"/>
  <c r="BC1543" i="40"/>
  <c r="BC1544" i="40"/>
  <c r="BC1545" i="40"/>
  <c r="BC1546" i="40"/>
  <c r="BC1547" i="40"/>
  <c r="BC1548" i="40"/>
  <c r="BC1549" i="40"/>
  <c r="BC1550" i="40"/>
  <c r="BC1551" i="40"/>
  <c r="BC1552" i="40"/>
  <c r="BC1553" i="40"/>
  <c r="BC1554" i="40"/>
  <c r="BC1555" i="40"/>
  <c r="BC1556" i="40"/>
  <c r="BC1557" i="40"/>
  <c r="BC1558" i="40"/>
  <c r="BC1559" i="40"/>
  <c r="BC1560" i="40"/>
  <c r="BC1561" i="40"/>
  <c r="BC1562" i="40"/>
  <c r="BC1563" i="40"/>
  <c r="BC1564" i="40"/>
  <c r="BC1565" i="40"/>
  <c r="BC1566" i="40"/>
  <c r="BC1567" i="40"/>
  <c r="BC1568" i="40"/>
  <c r="BC1569" i="40"/>
  <c r="BC1570" i="40"/>
  <c r="BC1571" i="40"/>
  <c r="BC1572" i="40"/>
  <c r="BC1573" i="40"/>
  <c r="BC1574" i="40"/>
  <c r="BC1575" i="40"/>
  <c r="BC1576" i="40"/>
  <c r="BC1577" i="40"/>
  <c r="BC1578" i="40"/>
  <c r="BC1579" i="40"/>
  <c r="BC1580" i="40"/>
  <c r="BC1581" i="40"/>
  <c r="BC1582" i="40"/>
  <c r="BC1583" i="40"/>
  <c r="BC1584" i="40"/>
  <c r="BC1585" i="40"/>
  <c r="BC1586" i="40"/>
  <c r="BC1587" i="40"/>
  <c r="BC1588" i="40"/>
  <c r="BC1589" i="40"/>
  <c r="BC1590" i="40"/>
  <c r="BC1591" i="40"/>
  <c r="BC1592" i="40"/>
  <c r="BC1593" i="40"/>
  <c r="BC1594" i="40"/>
  <c r="BC1595" i="40"/>
  <c r="BC1596" i="40"/>
  <c r="BC1597" i="40"/>
  <c r="BC1598" i="40"/>
  <c r="BC1599" i="40"/>
  <c r="BC1600" i="40"/>
  <c r="BC1601" i="40"/>
  <c r="BC1602" i="40"/>
  <c r="BC1603" i="40"/>
  <c r="BC1604" i="40"/>
  <c r="BC1605" i="40"/>
  <c r="BC1606" i="40"/>
  <c r="BC1607" i="40"/>
  <c r="BC1608" i="40"/>
  <c r="BC1609" i="40"/>
  <c r="BC1610" i="40"/>
  <c r="BC1611" i="40"/>
  <c r="BC1612" i="40"/>
  <c r="BC1613" i="40"/>
  <c r="BC1614" i="40"/>
  <c r="BC1615" i="40"/>
  <c r="BC1616" i="40"/>
  <c r="BC1617" i="40"/>
  <c r="BC1618" i="40"/>
  <c r="BC1619" i="40"/>
  <c r="BC1620" i="40"/>
  <c r="BC1621" i="40"/>
  <c r="BC1622" i="40"/>
  <c r="BC1623" i="40"/>
  <c r="BC1624" i="40"/>
  <c r="BC1625" i="40"/>
  <c r="BC1626" i="40"/>
  <c r="BC1627" i="40"/>
  <c r="BC1628" i="40"/>
  <c r="BC1629" i="40"/>
  <c r="BC1630" i="40"/>
  <c r="BC1631" i="40"/>
  <c r="BC1632" i="40"/>
  <c r="BC1633" i="40"/>
  <c r="BC1634" i="40"/>
  <c r="BC1635" i="40"/>
  <c r="BC1636" i="40"/>
  <c r="BC1637" i="40"/>
  <c r="BC1638" i="40"/>
  <c r="BC1639" i="40"/>
  <c r="BC1640" i="40"/>
  <c r="BC1641" i="40"/>
  <c r="BC1642" i="40"/>
  <c r="BC1643" i="40"/>
  <c r="BC1644" i="40"/>
  <c r="BC1645" i="40"/>
  <c r="BC1646" i="40"/>
  <c r="BC1647" i="40"/>
  <c r="BC1648" i="40"/>
  <c r="BC1649" i="40"/>
  <c r="BC1650" i="40"/>
  <c r="BC1651" i="40"/>
  <c r="BC1652" i="40"/>
  <c r="BC1653" i="40"/>
  <c r="BC1654" i="40"/>
  <c r="BC1655" i="40"/>
  <c r="BC1656" i="40"/>
  <c r="BC1657" i="40"/>
  <c r="BC1658" i="40"/>
  <c r="BC1659" i="40"/>
  <c r="BC1660" i="40"/>
  <c r="BC1661" i="40"/>
  <c r="BC1662" i="40"/>
  <c r="BC1663" i="40"/>
  <c r="BC1664" i="40"/>
  <c r="BC1665" i="40"/>
  <c r="BC1666" i="40"/>
  <c r="BC1667" i="40"/>
  <c r="BC1668" i="40"/>
  <c r="BC1669" i="40"/>
  <c r="BC1670" i="40"/>
  <c r="BC1671" i="40"/>
  <c r="BC1672" i="40"/>
  <c r="BC1673" i="40"/>
  <c r="BC1674" i="40"/>
  <c r="BC1675" i="40"/>
  <c r="BC1676" i="40"/>
  <c r="BC1677" i="40"/>
  <c r="BC1678" i="40"/>
  <c r="BC1679" i="40"/>
  <c r="BC1680" i="40"/>
  <c r="BC1681" i="40"/>
  <c r="BC1682" i="40"/>
  <c r="BC1683" i="40"/>
  <c r="BC1684" i="40"/>
  <c r="BC1685" i="40"/>
  <c r="BC1686" i="40"/>
  <c r="BC1687" i="40"/>
  <c r="BC1688" i="40"/>
  <c r="BC1689" i="40"/>
  <c r="BC1690" i="40"/>
  <c r="BC1691" i="40"/>
  <c r="BC1692" i="40"/>
  <c r="BC1693" i="40"/>
  <c r="BC1694" i="40"/>
  <c r="BC1695" i="40"/>
  <c r="BC1696" i="40"/>
  <c r="BC1697" i="40"/>
  <c r="BC1698" i="40"/>
  <c r="BC1699" i="40"/>
  <c r="BC1700" i="40"/>
  <c r="BC1701" i="40"/>
  <c r="BC1702" i="40"/>
  <c r="BC1703" i="40"/>
  <c r="BC1704" i="40"/>
  <c r="BC1705" i="40"/>
  <c r="BC1706" i="40"/>
  <c r="BC1707" i="40"/>
  <c r="BC1708" i="40"/>
  <c r="BC1709" i="40"/>
  <c r="BC1710" i="40"/>
  <c r="BC1711" i="40"/>
  <c r="BC1712" i="40"/>
  <c r="BC1713" i="40"/>
  <c r="BC1714" i="40"/>
  <c r="BC1715" i="40"/>
  <c r="BC1716" i="40"/>
  <c r="BC1717" i="40"/>
  <c r="BC1718" i="40"/>
  <c r="BC1719" i="40"/>
  <c r="BC1720" i="40"/>
  <c r="BC1721" i="40"/>
  <c r="BC1722" i="40"/>
  <c r="BC1723" i="40"/>
  <c r="BC1724" i="40"/>
  <c r="BC1725" i="40"/>
  <c r="BC1726" i="40"/>
  <c r="BC1727" i="40"/>
  <c r="BC1728" i="40"/>
  <c r="BC1729" i="40"/>
  <c r="BC1730" i="40"/>
  <c r="BC1731" i="40"/>
  <c r="BC1732" i="40"/>
  <c r="BC1733" i="40"/>
  <c r="BC1734" i="40"/>
  <c r="BC1735" i="40"/>
  <c r="BC1736" i="40"/>
  <c r="BC1737" i="40"/>
  <c r="BC1738" i="40"/>
  <c r="BC1739" i="40"/>
  <c r="BC1740" i="40"/>
  <c r="BC1741" i="40"/>
  <c r="BC1742" i="40"/>
  <c r="BC1743" i="40"/>
  <c r="BC1744" i="40"/>
  <c r="BC1745" i="40"/>
  <c r="BC1746" i="40"/>
  <c r="BC1747" i="40"/>
  <c r="BC1748" i="40"/>
  <c r="BC1749" i="40"/>
  <c r="BC1750" i="40"/>
  <c r="BC1751" i="40"/>
  <c r="BC1752" i="40"/>
  <c r="BC1753" i="40"/>
  <c r="BC1754" i="40"/>
  <c r="BC1755" i="40"/>
  <c r="BC1756" i="40"/>
  <c r="BC1757" i="40"/>
  <c r="BC1758" i="40"/>
  <c r="BC1759" i="40"/>
  <c r="BC1760" i="40"/>
  <c r="BC1761" i="40"/>
  <c r="BC1762" i="40"/>
  <c r="BC1763" i="40"/>
  <c r="BC1764" i="40"/>
  <c r="BC1765" i="40"/>
  <c r="BC1766" i="40"/>
  <c r="BC1767" i="40"/>
  <c r="BC1768" i="40"/>
  <c r="BC1769" i="40"/>
  <c r="BC1770" i="40"/>
  <c r="BC1771" i="40"/>
  <c r="BC1772" i="40"/>
  <c r="BC1773" i="40"/>
  <c r="BC1774" i="40"/>
  <c r="BC1775" i="40"/>
  <c r="BC1776" i="40"/>
  <c r="BC1777" i="40"/>
  <c r="BC1778" i="40"/>
  <c r="BC1779" i="40"/>
  <c r="BC1780" i="40"/>
  <c r="BC1781" i="40"/>
  <c r="BC1782" i="40"/>
  <c r="BC1783" i="40"/>
  <c r="BC1784" i="40"/>
  <c r="BC1785" i="40"/>
  <c r="BC1786" i="40"/>
  <c r="BC1787" i="40"/>
  <c r="BC1788" i="40"/>
  <c r="BC1789" i="40"/>
  <c r="BC1790" i="40"/>
  <c r="BC1791" i="40"/>
  <c r="BC1792" i="40"/>
  <c r="BC1793" i="40"/>
  <c r="BC1794" i="40"/>
  <c r="BC1795" i="40"/>
  <c r="BC1796" i="40"/>
  <c r="BC1797" i="40"/>
  <c r="BC1798" i="40"/>
  <c r="BC1799" i="40"/>
  <c r="BC1800" i="40"/>
  <c r="BC1801" i="40"/>
  <c r="BC1802" i="40"/>
  <c r="BC1803" i="40"/>
  <c r="BC1804" i="40"/>
  <c r="BC1805" i="40"/>
  <c r="BC1806" i="40"/>
  <c r="BC1807" i="40"/>
  <c r="BC1808" i="40"/>
  <c r="BC1809" i="40"/>
  <c r="BC1810" i="40"/>
  <c r="BC1811" i="40"/>
  <c r="BC1812" i="40"/>
  <c r="BC1813" i="40"/>
  <c r="BC1814" i="40"/>
  <c r="BC1815" i="40"/>
  <c r="BC1816" i="40"/>
  <c r="BC1817" i="40"/>
  <c r="BC1818" i="40"/>
  <c r="BC1819" i="40"/>
  <c r="BC1820" i="40"/>
  <c r="BC1821" i="40"/>
  <c r="BC1822" i="40"/>
  <c r="BC1823" i="40"/>
  <c r="BC1824" i="40"/>
  <c r="BC1825" i="40"/>
  <c r="BC1826" i="40"/>
  <c r="BC1827" i="40"/>
  <c r="BC1828" i="40"/>
  <c r="BC1829" i="40"/>
  <c r="BC1830" i="40"/>
  <c r="BC1831" i="40"/>
  <c r="BC1832" i="40"/>
  <c r="BC1833" i="40"/>
  <c r="BC1834" i="40"/>
  <c r="BC1835" i="40"/>
  <c r="BC1836" i="40"/>
  <c r="BC1837" i="40"/>
  <c r="BC1838" i="40"/>
  <c r="BC1839" i="40"/>
  <c r="BC1840" i="40"/>
  <c r="BC1841" i="40"/>
  <c r="BC1842" i="40"/>
  <c r="BC1843" i="40"/>
  <c r="BC1844" i="40"/>
  <c r="BC1845" i="40"/>
  <c r="BC1846" i="40"/>
  <c r="BC1847" i="40"/>
  <c r="BC1848" i="40"/>
  <c r="BC1849" i="40"/>
  <c r="BC1850" i="40"/>
  <c r="BC1851" i="40"/>
  <c r="BC1852" i="40"/>
  <c r="BC1853" i="40"/>
  <c r="BC1854" i="40"/>
  <c r="BC1855" i="40"/>
  <c r="BC1856" i="40"/>
  <c r="BC1857" i="40"/>
  <c r="BC1858" i="40"/>
  <c r="BC1859" i="40"/>
  <c r="BC1860" i="40"/>
  <c r="BC1861" i="40"/>
  <c r="BC1862" i="40"/>
  <c r="BC1863" i="40"/>
  <c r="BC1864" i="40"/>
  <c r="BC1865" i="40"/>
  <c r="BC1866" i="40"/>
  <c r="BC1867" i="40"/>
  <c r="BC1868" i="40"/>
  <c r="BC1869" i="40"/>
  <c r="BC1870" i="40"/>
  <c r="BC1871" i="40"/>
  <c r="BC1872" i="40"/>
  <c r="BC1873" i="40"/>
  <c r="BC1874" i="40"/>
  <c r="BC1875" i="40"/>
  <c r="BC1876" i="40"/>
  <c r="BC1877" i="40"/>
  <c r="BC1878" i="40"/>
  <c r="BC1879" i="40"/>
  <c r="BC1880" i="40"/>
  <c r="BC1881" i="40"/>
  <c r="BC1882" i="40"/>
  <c r="BC1883" i="40"/>
  <c r="BC1884" i="40"/>
  <c r="BC1885" i="40"/>
  <c r="BC1886" i="40"/>
  <c r="BC1887" i="40"/>
  <c r="BC1888" i="40"/>
  <c r="BC1889" i="40"/>
  <c r="BC1890" i="40"/>
  <c r="BC1891" i="40"/>
  <c r="BC1892" i="40"/>
  <c r="BC1893" i="40"/>
  <c r="BC1894" i="40"/>
  <c r="BC1895" i="40"/>
  <c r="BC1896" i="40"/>
  <c r="BC1897" i="40"/>
  <c r="BC1898" i="40"/>
  <c r="BC1899" i="40"/>
  <c r="BC1900" i="40"/>
  <c r="BC1901" i="40"/>
  <c r="BC1902" i="40"/>
  <c r="BC1903" i="40"/>
  <c r="BC1904" i="40"/>
  <c r="BC1905" i="40"/>
  <c r="BC1906" i="40"/>
  <c r="BC1907" i="40"/>
  <c r="BC1908" i="40"/>
  <c r="BC1909" i="40"/>
  <c r="BC1910" i="40"/>
  <c r="BC1911" i="40"/>
  <c r="BC1912" i="40"/>
  <c r="BC1913" i="40"/>
  <c r="BC1914" i="40"/>
  <c r="BC1915" i="40"/>
  <c r="BC1916" i="40"/>
  <c r="BC1917" i="40"/>
  <c r="BC1918" i="40"/>
  <c r="BC1919" i="40"/>
  <c r="BC1920" i="40"/>
  <c r="BC1921" i="40"/>
  <c r="BC1922" i="40"/>
  <c r="BC1923" i="40"/>
  <c r="BC1924" i="40"/>
  <c r="BC1925" i="40"/>
  <c r="BC1926" i="40"/>
  <c r="BC1927" i="40"/>
  <c r="BC1928" i="40"/>
  <c r="BC1929" i="40"/>
  <c r="BC1930" i="40"/>
  <c r="BC1931" i="40"/>
  <c r="BC1932" i="40"/>
  <c r="BC1933" i="40"/>
  <c r="BC1934" i="40"/>
  <c r="BC1935" i="40"/>
  <c r="BC1936" i="40"/>
  <c r="BC1937" i="40"/>
  <c r="BC1938" i="40"/>
  <c r="BC1939" i="40"/>
  <c r="BC1940" i="40"/>
  <c r="BC1941" i="40"/>
  <c r="BC1942" i="40"/>
  <c r="BC1943" i="40"/>
  <c r="BC1944" i="40"/>
  <c r="BC1945" i="40"/>
  <c r="BC1946" i="40"/>
  <c r="BC1947" i="40"/>
  <c r="BC1948" i="40"/>
  <c r="BC1949" i="40"/>
  <c r="BC1950" i="40"/>
  <c r="BC1951" i="40"/>
  <c r="BC1952" i="40"/>
  <c r="BC1953" i="40"/>
  <c r="BC1954" i="40"/>
  <c r="BC1955" i="40"/>
  <c r="BC1956" i="40"/>
  <c r="BC1957" i="40"/>
  <c r="BC1958" i="40"/>
  <c r="BC1959" i="40"/>
  <c r="BC1960" i="40"/>
  <c r="BC1961" i="40"/>
  <c r="BC1962" i="40"/>
  <c r="BC1963" i="40"/>
  <c r="BC1964" i="40"/>
  <c r="BC1965" i="40"/>
  <c r="BC1966" i="40"/>
  <c r="BC1967" i="40"/>
  <c r="BC1968" i="40"/>
  <c r="BC1969" i="40"/>
  <c r="BC1970" i="40"/>
  <c r="BC1971" i="40"/>
  <c r="BC1972" i="40"/>
  <c r="BC1973" i="40"/>
  <c r="BC1974" i="40"/>
  <c r="BC1975" i="40"/>
  <c r="BC1976" i="40"/>
  <c r="BC1977" i="40"/>
  <c r="BC1978" i="40"/>
  <c r="BC1979" i="40"/>
  <c r="BC1980" i="40"/>
  <c r="BC1981" i="40"/>
  <c r="BC1982" i="40"/>
  <c r="BC1983" i="40"/>
  <c r="BC1984" i="40"/>
  <c r="BC1985" i="40"/>
  <c r="BC1986" i="40"/>
  <c r="BC1987" i="40"/>
  <c r="BC1988" i="40"/>
  <c r="BC1989" i="40"/>
  <c r="BC1990" i="40"/>
  <c r="BC1991" i="40"/>
  <c r="BC1992" i="40"/>
  <c r="BC1993" i="40"/>
  <c r="BC1994" i="40"/>
  <c r="BC1995" i="40"/>
  <c r="BC1996" i="40"/>
  <c r="BC1997" i="40"/>
  <c r="BC1998" i="40"/>
  <c r="BC1999" i="40"/>
  <c r="BC2000" i="40"/>
  <c r="BC2001" i="40"/>
  <c r="BC2002" i="40"/>
  <c r="BC2003" i="40"/>
  <c r="BC2004" i="40"/>
  <c r="BC2005" i="40"/>
  <c r="BC2006" i="40"/>
  <c r="BC2007" i="40"/>
  <c r="BC2008" i="40"/>
  <c r="BC2009" i="40"/>
  <c r="BC2010" i="40"/>
  <c r="BC2011" i="40"/>
  <c r="BC2012" i="40"/>
  <c r="BC2013" i="40"/>
  <c r="BC2014" i="40"/>
  <c r="BC2015" i="40"/>
  <c r="BC2016" i="40"/>
  <c r="BC2017" i="40"/>
  <c r="BC2018" i="40"/>
  <c r="BC2019" i="40"/>
  <c r="BC2020" i="40"/>
  <c r="BC2021" i="40"/>
  <c r="BC2022" i="40"/>
  <c r="BC2023" i="40"/>
  <c r="BC2024" i="40"/>
  <c r="BC2025" i="40"/>
  <c r="BC2026" i="40"/>
  <c r="BC2027" i="40"/>
  <c r="BC2028" i="40"/>
  <c r="BC2029" i="40"/>
  <c r="BC2030" i="40"/>
  <c r="BC2031" i="40"/>
  <c r="BC2032" i="40"/>
  <c r="BC2033" i="40"/>
  <c r="BC2034" i="40"/>
  <c r="BC2035" i="40"/>
  <c r="BC2036" i="40"/>
  <c r="BC2037" i="40"/>
  <c r="BC2038" i="40"/>
  <c r="BC2039" i="40"/>
  <c r="BC2040" i="40"/>
  <c r="BC2041" i="40"/>
  <c r="BC2042" i="40"/>
  <c r="BC2043" i="40"/>
  <c r="BC2044" i="40"/>
  <c r="BC2045" i="40"/>
  <c r="BC2046" i="40"/>
  <c r="BC2047" i="40"/>
  <c r="BC2048" i="40"/>
  <c r="BC2049" i="40"/>
  <c r="BC2050" i="40"/>
  <c r="BC2051" i="40"/>
  <c r="BC2052" i="40"/>
  <c r="BC2053" i="40"/>
  <c r="BC2054" i="40"/>
  <c r="BC2055" i="40"/>
  <c r="BC2056" i="40"/>
  <c r="BC2057" i="40"/>
  <c r="BC2058" i="40"/>
  <c r="BC2059" i="40"/>
  <c r="BC2060" i="40"/>
  <c r="BC2061" i="40"/>
  <c r="BC2062" i="40"/>
  <c r="BC2063" i="40"/>
  <c r="BC2064" i="40"/>
  <c r="BC2065" i="40"/>
  <c r="BC2066" i="40"/>
  <c r="BC2067" i="40"/>
  <c r="BC2068" i="40"/>
  <c r="BC2069" i="40"/>
  <c r="BC2070" i="40"/>
  <c r="BC2071" i="40"/>
  <c r="BC2072" i="40"/>
  <c r="BC2073" i="40"/>
  <c r="BC2074" i="40"/>
  <c r="BC2075" i="40"/>
  <c r="BC2076" i="40"/>
  <c r="BC2077" i="40"/>
  <c r="BC2078" i="40"/>
  <c r="BC2079" i="40"/>
  <c r="BC2080" i="40"/>
  <c r="BC2081" i="40"/>
  <c r="BC2082" i="40"/>
  <c r="BC2083" i="40"/>
  <c r="BC2084" i="40"/>
  <c r="BC2085" i="40"/>
  <c r="BC2086" i="40"/>
  <c r="BC2087" i="40"/>
  <c r="BC2088" i="40"/>
  <c r="BC2089" i="40"/>
  <c r="BC2090" i="40"/>
  <c r="BC2091" i="40"/>
  <c r="BC2092" i="40"/>
  <c r="BC2093" i="40"/>
  <c r="BC2094" i="40"/>
  <c r="BC2095" i="40"/>
  <c r="BC2096" i="40"/>
  <c r="BC2097" i="40"/>
  <c r="BC2098" i="40"/>
  <c r="BC2099" i="40"/>
  <c r="BC2100" i="40"/>
  <c r="BC2101" i="40"/>
  <c r="BC2102" i="40"/>
  <c r="BC2103" i="40"/>
  <c r="BC2104" i="40"/>
  <c r="BC2105" i="40"/>
  <c r="BC2106" i="40"/>
  <c r="BC2107" i="40"/>
  <c r="BC2108" i="40"/>
  <c r="BC2109" i="40"/>
  <c r="BC2110" i="40"/>
  <c r="BC2111" i="40"/>
  <c r="BC2112" i="40"/>
  <c r="BC2113" i="40"/>
  <c r="BC2114" i="40"/>
  <c r="BC2115" i="40"/>
  <c r="BC2116" i="40"/>
  <c r="BC2117" i="40"/>
  <c r="BC2118" i="40"/>
  <c r="BC2119" i="40"/>
  <c r="BC2120" i="40"/>
  <c r="BC2121" i="40"/>
  <c r="BC2122" i="40"/>
  <c r="BC2123" i="40"/>
  <c r="BC2124" i="40"/>
  <c r="BC2125" i="40"/>
  <c r="BC2126" i="40"/>
  <c r="BC2127" i="40"/>
  <c r="BC2128" i="40"/>
  <c r="BC2129" i="40"/>
  <c r="BC2130" i="40"/>
  <c r="BC2131" i="40"/>
  <c r="BC2132" i="40"/>
  <c r="BC2133" i="40"/>
  <c r="BC2134" i="40"/>
  <c r="BC2135" i="40"/>
  <c r="BC2136" i="40"/>
  <c r="BC2137" i="40"/>
  <c r="BC2138" i="40"/>
  <c r="BC2139" i="40"/>
  <c r="BC2140" i="40"/>
  <c r="BC2141" i="40"/>
  <c r="BC2142" i="40"/>
  <c r="BC2143" i="40"/>
  <c r="BC2144" i="40"/>
  <c r="BC2145" i="40"/>
  <c r="BC2146" i="40"/>
  <c r="BC2147" i="40"/>
  <c r="BC2148" i="40"/>
  <c r="BC2149" i="40"/>
  <c r="BC2150" i="40"/>
  <c r="BC2151" i="40"/>
  <c r="BC2152" i="40"/>
  <c r="BC2153" i="40"/>
  <c r="BC2154" i="40"/>
  <c r="BC2155" i="40"/>
  <c r="BC2156" i="40"/>
  <c r="BC2157" i="40"/>
  <c r="BC2158" i="40"/>
  <c r="BC2159" i="40"/>
  <c r="BC2160" i="40"/>
  <c r="BC2161" i="40"/>
  <c r="BC2162" i="40"/>
  <c r="BC2163" i="40"/>
  <c r="BC2164" i="40"/>
  <c r="BC2165" i="40"/>
  <c r="BC2166" i="40"/>
  <c r="BC2167" i="40"/>
  <c r="BC2168" i="40"/>
  <c r="BC2169" i="40"/>
  <c r="BC2170" i="40"/>
  <c r="BC2171" i="40"/>
  <c r="BC2172" i="40"/>
  <c r="BC2173" i="40"/>
  <c r="BC2174" i="40"/>
  <c r="BC2175" i="40"/>
  <c r="BC2176" i="40"/>
  <c r="BC2177" i="40"/>
  <c r="BC2178" i="40"/>
  <c r="BC2179" i="40"/>
  <c r="BC2180" i="40"/>
  <c r="BC2181" i="40"/>
  <c r="BC2182" i="40"/>
  <c r="BC2183" i="40"/>
  <c r="BC2184" i="40"/>
  <c r="BC2185" i="40"/>
  <c r="BC2186" i="40"/>
  <c r="BC2187" i="40"/>
  <c r="BC2188" i="40"/>
  <c r="BC2189" i="40"/>
  <c r="BC2190" i="40"/>
  <c r="BC2191" i="40"/>
  <c r="BC2192" i="40"/>
  <c r="BC2193" i="40"/>
  <c r="BC2194" i="40"/>
  <c r="BC2195" i="40"/>
  <c r="BC2196" i="40"/>
  <c r="BC2197" i="40"/>
  <c r="BC2198" i="40"/>
  <c r="BC2199" i="40"/>
  <c r="BC2200" i="40"/>
  <c r="BC2201" i="40"/>
  <c r="BC2202" i="40"/>
  <c r="BC2203" i="40"/>
  <c r="BC2204" i="40"/>
  <c r="BC2205" i="40"/>
  <c r="BC2206" i="40"/>
  <c r="BC2207" i="40"/>
  <c r="BC2208" i="40"/>
  <c r="BC2209" i="40"/>
  <c r="BC2210" i="40"/>
  <c r="BC2211" i="40"/>
  <c r="BC2212" i="40"/>
  <c r="BC2213" i="40"/>
  <c r="BC2214" i="40"/>
  <c r="BC2215" i="40"/>
  <c r="BC2216" i="40"/>
  <c r="BC2217" i="40"/>
  <c r="BC2218" i="40"/>
  <c r="BC2219" i="40"/>
  <c r="BC2220" i="40"/>
  <c r="BC2221" i="40"/>
  <c r="BC2222" i="40"/>
  <c r="BC2223" i="40"/>
  <c r="BC2224" i="40"/>
  <c r="BC2225" i="40"/>
  <c r="BC2226" i="40"/>
  <c r="BC2227" i="40"/>
  <c r="BC2228" i="40"/>
  <c r="BC2229" i="40"/>
  <c r="BC2230" i="40"/>
  <c r="BC2231" i="40"/>
  <c r="BC2232" i="40"/>
  <c r="BC2233" i="40"/>
  <c r="BC2234" i="40"/>
  <c r="BC2235" i="40"/>
  <c r="BC2236" i="40"/>
  <c r="BC2237" i="40"/>
  <c r="BC2238" i="40"/>
  <c r="BC2239" i="40"/>
  <c r="BC2240" i="40"/>
  <c r="BC2241" i="40"/>
  <c r="BC2242" i="40"/>
  <c r="BC2243" i="40"/>
  <c r="BC2244" i="40"/>
  <c r="BC2245" i="40"/>
  <c r="BC2246" i="40"/>
  <c r="BC2247" i="40"/>
  <c r="BC2248" i="40"/>
  <c r="BC2249" i="40"/>
  <c r="BC2250" i="40"/>
  <c r="BC2251" i="40"/>
  <c r="BC2252" i="40"/>
  <c r="BC2253" i="40"/>
  <c r="BC2254" i="40"/>
  <c r="BC2255" i="40"/>
  <c r="BC2256" i="40"/>
  <c r="BC2257" i="40"/>
  <c r="BC2258" i="40"/>
  <c r="BC2259" i="40"/>
  <c r="BC2260" i="40"/>
  <c r="BC2261" i="40"/>
  <c r="BC2262" i="40"/>
  <c r="BC2263" i="40"/>
  <c r="BC2264" i="40"/>
  <c r="BC2265" i="40"/>
  <c r="BC2266" i="40"/>
  <c r="BC2267" i="40"/>
  <c r="BC2268" i="40"/>
  <c r="BC2269" i="40"/>
  <c r="BC2270" i="40"/>
  <c r="BC2271" i="40"/>
  <c r="BC2272" i="40"/>
  <c r="BC2273" i="40"/>
  <c r="BC2274" i="40"/>
  <c r="BC2275" i="40"/>
  <c r="BC2276" i="40"/>
  <c r="BC2277" i="40"/>
  <c r="BC2278" i="40"/>
  <c r="BC2279" i="40"/>
  <c r="BC2280" i="40"/>
  <c r="BC2281" i="40"/>
  <c r="BC2282" i="40"/>
  <c r="BC2283" i="40"/>
  <c r="BC2284" i="40"/>
  <c r="BC2285" i="40"/>
  <c r="BC2286" i="40"/>
  <c r="BC2287" i="40"/>
  <c r="BC2288" i="40"/>
  <c r="BC2289" i="40"/>
  <c r="BC2290" i="40"/>
  <c r="BC2291" i="40"/>
  <c r="BC2292" i="40"/>
  <c r="BC2293" i="40"/>
  <c r="BC2294" i="40"/>
  <c r="BC2295" i="40"/>
  <c r="BC2296" i="40"/>
  <c r="BC2297" i="40"/>
  <c r="BC2298" i="40"/>
  <c r="BC2299" i="40"/>
  <c r="BC2300" i="40"/>
  <c r="BC2301" i="40"/>
  <c r="BC2302" i="40"/>
  <c r="BC2303" i="40"/>
  <c r="BC2304" i="40"/>
  <c r="BC2305" i="40"/>
  <c r="BC2306" i="40"/>
  <c r="BC2307" i="40"/>
  <c r="BC2308" i="40"/>
  <c r="BC2309" i="40"/>
  <c r="BC2310" i="40"/>
  <c r="BC2311" i="40"/>
  <c r="BC2312" i="40"/>
  <c r="BC2313" i="40"/>
  <c r="H664" i="57"/>
  <c r="H663" i="57"/>
  <c r="BC2314" i="40"/>
  <c r="BC2315" i="40"/>
  <c r="BC2316" i="40"/>
  <c r="BC2317" i="40"/>
  <c r="BC2318" i="40"/>
  <c r="BC2319" i="40"/>
  <c r="BC2320" i="40"/>
  <c r="BC2321" i="40"/>
  <c r="BC2322" i="40"/>
  <c r="BC2323" i="40"/>
  <c r="BC2324" i="40"/>
  <c r="BC2325" i="40"/>
  <c r="BC2326" i="40"/>
  <c r="BC2327" i="40"/>
  <c r="BC2328" i="40"/>
  <c r="BC2329" i="40"/>
  <c r="BC2330" i="40"/>
  <c r="BC2331" i="40"/>
  <c r="BC2332" i="40"/>
  <c r="BC2333" i="40"/>
  <c r="BC2334" i="40"/>
  <c r="BC2335" i="40"/>
  <c r="BC2336" i="40"/>
  <c r="BC2337" i="40"/>
  <c r="BC2338" i="40"/>
  <c r="BC2339" i="40"/>
  <c r="BC2340" i="40"/>
  <c r="BC2341" i="40"/>
  <c r="BC2342" i="40"/>
  <c r="BC2343" i="40"/>
  <c r="BC2344" i="40"/>
  <c r="BC2345" i="40"/>
  <c r="BC2346" i="40"/>
  <c r="BC2347" i="40"/>
  <c r="BC2348" i="40"/>
  <c r="BC2349" i="40"/>
  <c r="BC2350" i="40"/>
  <c r="BC2351" i="40"/>
  <c r="BC2352" i="40"/>
  <c r="BC2353" i="40"/>
  <c r="BC2354" i="40"/>
  <c r="BC2355" i="40"/>
  <c r="BC2356" i="40"/>
  <c r="BC2357" i="40"/>
  <c r="BC2358" i="40"/>
  <c r="BC2359" i="40"/>
  <c r="BC2360" i="40"/>
  <c r="BC2361" i="40"/>
  <c r="BC2362" i="40"/>
  <c r="BC2363" i="40"/>
  <c r="BC2364" i="40"/>
  <c r="BC2365" i="40"/>
  <c r="BC2366" i="40"/>
  <c r="BC2367" i="40"/>
  <c r="BC2368" i="40"/>
  <c r="BC2369" i="40"/>
  <c r="BC2370" i="40"/>
  <c r="BC2371" i="40"/>
  <c r="BC2372" i="40"/>
  <c r="BC2373" i="40"/>
  <c r="BC2374" i="40"/>
  <c r="BC2375" i="40"/>
  <c r="BC2376" i="40"/>
  <c r="BC2377" i="40"/>
  <c r="BC2378" i="40"/>
  <c r="BC2379" i="40"/>
  <c r="BC2380" i="40"/>
  <c r="BC2381" i="40"/>
  <c r="BC2382" i="40"/>
  <c r="BC2383" i="40"/>
  <c r="BC2384" i="40"/>
  <c r="BC2385" i="40"/>
  <c r="BC2386" i="40"/>
  <c r="BC2387" i="40"/>
  <c r="BC2388" i="40"/>
  <c r="BC2389" i="40"/>
  <c r="BC2390" i="40"/>
  <c r="BC2391" i="40"/>
  <c r="BC2392" i="40"/>
  <c r="BC2393" i="40"/>
  <c r="BC2394" i="40"/>
  <c r="BC2395" i="40"/>
  <c r="BC2396" i="40"/>
  <c r="BC2397" i="40"/>
  <c r="BC2398" i="40"/>
  <c r="BC2399" i="40"/>
  <c r="BC2400" i="40"/>
  <c r="BC2401" i="40"/>
  <c r="BC2402" i="40"/>
  <c r="BC2403" i="40"/>
  <c r="BC2404" i="40"/>
  <c r="BC2405" i="40"/>
  <c r="BC2406" i="40"/>
  <c r="BC2407" i="40"/>
  <c r="BC2408" i="40"/>
  <c r="BC2409" i="40"/>
  <c r="BC2410" i="40"/>
  <c r="BC2411" i="40"/>
  <c r="BC2412" i="40"/>
  <c r="BC2413" i="40"/>
  <c r="BC2414" i="40"/>
  <c r="BC2415" i="40"/>
  <c r="BC2416" i="40"/>
  <c r="BC2417" i="40"/>
  <c r="BC2418" i="40"/>
  <c r="BC2419" i="40"/>
  <c r="BC2420" i="40"/>
  <c r="BC2421" i="40"/>
  <c r="BC2422" i="40"/>
  <c r="BC2423" i="40"/>
  <c r="BC2424" i="40"/>
  <c r="BC2425" i="40"/>
  <c r="BC2426" i="40"/>
  <c r="BC2427" i="40"/>
  <c r="BC2428" i="40"/>
  <c r="BC2429" i="40"/>
  <c r="BC2430" i="40"/>
  <c r="BC2431" i="40"/>
  <c r="BC2432" i="40"/>
  <c r="BC2433" i="40"/>
  <c r="BC2434" i="40"/>
  <c r="BC2435" i="40"/>
  <c r="BC2436" i="40"/>
  <c r="BC2437" i="40"/>
  <c r="BC2438" i="40"/>
  <c r="BC2439" i="40"/>
  <c r="BC2440" i="40"/>
  <c r="BC2441" i="40"/>
  <c r="BC2442" i="40"/>
  <c r="BC2443" i="40"/>
  <c r="BC2444" i="40"/>
  <c r="BC2445" i="40"/>
  <c r="BC2446" i="40"/>
  <c r="BC2447" i="40"/>
  <c r="BC2448" i="40"/>
  <c r="BC2449" i="40"/>
  <c r="BC2450" i="40"/>
  <c r="BC2451" i="40"/>
  <c r="BC2452" i="40"/>
  <c r="BC2453" i="40"/>
  <c r="BC2454" i="40"/>
  <c r="BC2455" i="40"/>
  <c r="BC2456" i="40"/>
  <c r="BC2457" i="40"/>
  <c r="BC2458" i="40"/>
  <c r="BC2459" i="40"/>
  <c r="BC2460" i="40"/>
  <c r="BC2461" i="40"/>
  <c r="BC2462" i="40"/>
  <c r="BC2463" i="40"/>
  <c r="BC2464" i="40"/>
  <c r="BC2465" i="40"/>
  <c r="BC2466" i="40"/>
  <c r="BC2467" i="40"/>
  <c r="BC2468" i="40"/>
  <c r="BC2469" i="40"/>
  <c r="BC2470" i="40"/>
  <c r="BC2471" i="40"/>
  <c r="BC2472" i="40"/>
  <c r="BC2473" i="40"/>
  <c r="BC2474" i="40"/>
  <c r="BC2475" i="40"/>
  <c r="BC2476" i="40"/>
  <c r="BC2477" i="40"/>
  <c r="BC2478" i="40"/>
  <c r="BC2479" i="40"/>
  <c r="BC2480" i="40"/>
  <c r="BC2481" i="40"/>
  <c r="BC2482" i="40"/>
  <c r="BC2483" i="40"/>
  <c r="BC2484" i="40"/>
  <c r="BC2485" i="40"/>
  <c r="BC2486" i="40"/>
  <c r="BC2487" i="40"/>
  <c r="BC2488" i="40"/>
  <c r="BC2489" i="40"/>
  <c r="BC2490" i="40"/>
  <c r="BC2491" i="40"/>
  <c r="BC2492" i="40"/>
  <c r="BC2493" i="40"/>
  <c r="BC2494" i="40"/>
  <c r="BC2495" i="40"/>
  <c r="BC2496" i="40"/>
  <c r="BC2497" i="40"/>
  <c r="BC2498" i="40"/>
  <c r="BC2499" i="40"/>
  <c r="BC2500" i="40"/>
  <c r="BC2501" i="40"/>
  <c r="BC2502" i="40"/>
  <c r="BC2503" i="40"/>
  <c r="BC2504" i="40"/>
  <c r="BC2505" i="40"/>
  <c r="BC2506" i="40"/>
  <c r="BC2507" i="40"/>
  <c r="BC2508" i="40"/>
  <c r="BC2509" i="40"/>
  <c r="BC2510" i="40"/>
  <c r="BC2511" i="40"/>
  <c r="BC2512" i="40"/>
  <c r="BC2513" i="40"/>
  <c r="BC2514" i="40"/>
  <c r="BC2515" i="40"/>
  <c r="BC2516" i="40"/>
  <c r="BC2517" i="40"/>
  <c r="BC2518" i="40"/>
  <c r="BC2519" i="40"/>
  <c r="BC2520" i="40"/>
  <c r="BC2521" i="40"/>
  <c r="BC2522" i="40"/>
  <c r="BC2523" i="40"/>
  <c r="BC2524" i="40"/>
  <c r="BC2525" i="40"/>
  <c r="BC2526" i="40"/>
  <c r="BC2527" i="40"/>
  <c r="BC2528" i="40"/>
  <c r="BC2529" i="40"/>
  <c r="BC2530" i="40"/>
  <c r="BC2531" i="40"/>
  <c r="BC2532" i="40"/>
  <c r="BC2533" i="40"/>
  <c r="BC2534" i="40"/>
  <c r="BC2535" i="40"/>
  <c r="BC2536" i="40"/>
  <c r="BC2537" i="40"/>
  <c r="BC2538" i="40"/>
  <c r="BC2539" i="40"/>
  <c r="BC2540" i="40"/>
  <c r="BC2541" i="40"/>
  <c r="BC2542" i="40"/>
  <c r="BC2543" i="40"/>
  <c r="BC2544" i="40"/>
  <c r="BC2545" i="40"/>
  <c r="BC2546" i="40"/>
  <c r="BC2547" i="40"/>
  <c r="BC2548" i="40"/>
  <c r="BC2549" i="40"/>
  <c r="BC2550" i="40"/>
  <c r="BC2551" i="40"/>
  <c r="BC2552" i="40"/>
  <c r="BC2553" i="40"/>
  <c r="BC2554" i="40"/>
  <c r="BC2555" i="40"/>
  <c r="BC2556" i="40"/>
  <c r="BC2557" i="40"/>
  <c r="BC2558" i="40"/>
  <c r="BC2559" i="40"/>
  <c r="BC2560" i="40"/>
  <c r="BC2561" i="40"/>
  <c r="BC2562" i="40"/>
  <c r="BC2563" i="40"/>
  <c r="BC2564" i="40"/>
  <c r="BC2565" i="40"/>
  <c r="BC2566" i="40"/>
  <c r="BC2567" i="40"/>
  <c r="BC2568" i="40"/>
  <c r="BC2569" i="40"/>
  <c r="BC2570" i="40"/>
  <c r="BC2571" i="40"/>
  <c r="BC2572" i="40"/>
  <c r="BC2573" i="40"/>
  <c r="BC2574" i="40"/>
  <c r="BC2575" i="40"/>
  <c r="BC2576" i="40"/>
  <c r="BC2577" i="40"/>
  <c r="BC2578" i="40"/>
  <c r="BC2579" i="40"/>
  <c r="BC2580" i="40"/>
  <c r="BC2581" i="40"/>
  <c r="BC2582" i="40"/>
  <c r="BC2583" i="40"/>
  <c r="BC2584" i="40"/>
  <c r="BC2585" i="40"/>
  <c r="BC2586" i="40"/>
  <c r="BC2587" i="40"/>
  <c r="BC2588" i="40"/>
  <c r="BC2589" i="40"/>
  <c r="BC2590" i="40"/>
  <c r="BC2591" i="40"/>
  <c r="BC2592" i="40"/>
  <c r="BC2593" i="40"/>
  <c r="BC2594" i="40"/>
  <c r="BC2595" i="40"/>
  <c r="BC2596" i="40"/>
  <c r="BC2597" i="40"/>
  <c r="BC2598" i="40"/>
  <c r="BC2599" i="40"/>
  <c r="BC2600" i="40"/>
  <c r="BC2601" i="40"/>
  <c r="BC2602" i="40"/>
  <c r="BC2603" i="40"/>
  <c r="BC2604" i="40"/>
  <c r="BC2605" i="40"/>
  <c r="BC2606" i="40"/>
  <c r="BC2607" i="40"/>
  <c r="BC2608" i="40"/>
  <c r="BC2609" i="40"/>
  <c r="BC2610" i="40"/>
  <c r="BC2611" i="40"/>
  <c r="BC2612" i="40"/>
  <c r="BC2613" i="40"/>
  <c r="BC2614" i="40"/>
  <c r="BC2615" i="40"/>
  <c r="BC2616" i="40"/>
  <c r="BC2617" i="40"/>
  <c r="BC2618" i="40"/>
  <c r="BC2619" i="40"/>
  <c r="BC2620" i="40"/>
  <c r="BC2621" i="40"/>
  <c r="BC2622" i="40"/>
  <c r="BC2623" i="40"/>
  <c r="BC2624" i="40"/>
  <c r="BC2625" i="40"/>
  <c r="BC2626" i="40"/>
  <c r="BC2627" i="40"/>
  <c r="BC2628" i="40"/>
  <c r="BC2629" i="40"/>
  <c r="BC2630" i="40"/>
  <c r="BC2631" i="40"/>
  <c r="BC2632" i="40"/>
  <c r="BC2633" i="40"/>
  <c r="BC2634" i="40"/>
  <c r="BC2635" i="40"/>
  <c r="BC2636" i="40"/>
  <c r="BC2637" i="40"/>
  <c r="BC2638" i="40"/>
  <c r="BC2639" i="40"/>
  <c r="BC2640" i="40"/>
  <c r="BC2641" i="40"/>
  <c r="BC2642" i="40"/>
  <c r="BC2643" i="40"/>
  <c r="BC2644" i="40"/>
  <c r="BC2645" i="40"/>
  <c r="BC2646" i="40"/>
  <c r="BC2647" i="40"/>
  <c r="BC2648" i="40"/>
  <c r="BC2649" i="40"/>
  <c r="BC2650" i="40"/>
  <c r="BC2651" i="40"/>
  <c r="BC2652" i="40"/>
  <c r="BC2653" i="40"/>
  <c r="BC2654" i="40"/>
  <c r="BC2655" i="40"/>
  <c r="BC2656" i="40"/>
  <c r="BC2657" i="40"/>
  <c r="BC2658" i="40"/>
  <c r="BC2659" i="40"/>
  <c r="BC2660" i="40"/>
  <c r="BC2661" i="40"/>
  <c r="BC2662" i="40"/>
  <c r="BC2663" i="40"/>
  <c r="BC2664" i="40"/>
  <c r="BC2665" i="40"/>
  <c r="BC2666" i="40"/>
  <c r="BC2667" i="40"/>
  <c r="BC2668" i="40"/>
  <c r="BC2669" i="40"/>
  <c r="BC2670" i="40"/>
  <c r="BC2671" i="40"/>
  <c r="BC2672" i="40"/>
  <c r="BC2673" i="40"/>
  <c r="BC2674" i="40"/>
  <c r="BC2675" i="40"/>
  <c r="BC2676" i="40"/>
  <c r="BC2677" i="40"/>
  <c r="BC2678" i="40"/>
  <c r="BC2679" i="40"/>
  <c r="BC2680" i="40"/>
  <c r="BC2681" i="40"/>
  <c r="BC2682" i="40"/>
  <c r="BC2683" i="40"/>
  <c r="BC2684" i="40"/>
  <c r="BC2685" i="40"/>
  <c r="BC2686" i="40"/>
  <c r="BC2687" i="40"/>
  <c r="BC2688" i="40"/>
  <c r="BC2689" i="40"/>
  <c r="BC2690" i="40"/>
  <c r="BC2691" i="40"/>
  <c r="BC2692" i="40"/>
  <c r="BC2693" i="40"/>
  <c r="BC2694" i="40"/>
  <c r="BC2695" i="40"/>
  <c r="BC2696" i="40"/>
  <c r="BC2697" i="40"/>
  <c r="BC2698" i="40"/>
  <c r="BC2699" i="40"/>
  <c r="BC2700" i="40"/>
  <c r="BC2701" i="40"/>
  <c r="BC2702" i="40"/>
  <c r="BC2703" i="40"/>
  <c r="BC2704" i="40"/>
  <c r="BC2705" i="40"/>
  <c r="BC2706" i="40"/>
  <c r="BC2707" i="40"/>
  <c r="BC2708" i="40"/>
  <c r="BC2709" i="40"/>
  <c r="BC2710" i="40"/>
  <c r="BC2711" i="40"/>
  <c r="BC2712" i="40"/>
  <c r="BC2713" i="40"/>
  <c r="BC2714" i="40"/>
  <c r="BC2715" i="40"/>
  <c r="BC2716" i="40"/>
  <c r="BC2717" i="40"/>
  <c r="BC2718" i="40"/>
  <c r="BC2719" i="40"/>
  <c r="BC2720" i="40"/>
  <c r="BC2721" i="40"/>
  <c r="BC2722" i="40"/>
  <c r="BC2723" i="40"/>
  <c r="BC2724" i="40"/>
  <c r="BC2725" i="40"/>
  <c r="BC2726" i="40"/>
  <c r="BC2727" i="40"/>
  <c r="BC2728" i="40"/>
  <c r="BC2729" i="40"/>
  <c r="BC2730" i="40"/>
  <c r="BC2731" i="40"/>
  <c r="BC2732" i="40"/>
  <c r="BC2733" i="40"/>
  <c r="BC2734" i="40"/>
  <c r="BC2735" i="40"/>
  <c r="BC2736" i="40"/>
  <c r="BC2737" i="40"/>
  <c r="BC2738" i="40"/>
  <c r="BC2739" i="40"/>
  <c r="BC2740" i="40"/>
  <c r="BC2741" i="40"/>
  <c r="BC2742" i="40"/>
  <c r="BC2743" i="40"/>
  <c r="BC2744" i="40"/>
  <c r="BC2745" i="40"/>
  <c r="BC2746" i="40"/>
  <c r="BC2747" i="40"/>
  <c r="BC2748" i="40"/>
  <c r="BC2749" i="40"/>
  <c r="BC2750" i="40"/>
  <c r="BC2751" i="40"/>
  <c r="BC2752" i="40"/>
  <c r="BC2753" i="40"/>
  <c r="BC2754" i="40"/>
  <c r="BC2755" i="40"/>
  <c r="BC2756" i="40"/>
  <c r="BC2757" i="40"/>
  <c r="BC2758" i="40"/>
  <c r="BC2759" i="40"/>
  <c r="BC2760" i="40"/>
  <c r="BC2761" i="40"/>
  <c r="BC2762" i="40"/>
  <c r="BC2763" i="40"/>
  <c r="BC2764" i="40"/>
  <c r="BC2765" i="40"/>
  <c r="BC2766" i="40"/>
  <c r="BC2767" i="40"/>
  <c r="BC2768" i="40"/>
  <c r="BC2769" i="40"/>
  <c r="BC2770" i="40"/>
  <c r="BC2771" i="40"/>
  <c r="BC2772" i="40"/>
  <c r="BC2773" i="40"/>
  <c r="BC2774" i="40"/>
  <c r="BC2775" i="40"/>
  <c r="BC2776" i="40"/>
  <c r="BC2777" i="40"/>
  <c r="BC2778" i="40"/>
  <c r="BC2779" i="40"/>
  <c r="BC2780" i="40"/>
  <c r="BC2781" i="40"/>
  <c r="BC2782" i="40"/>
  <c r="BC2783" i="40"/>
  <c r="BC2784" i="40"/>
  <c r="BC2785" i="40"/>
  <c r="BC2786" i="40"/>
  <c r="BC2787" i="40"/>
  <c r="BC2788" i="40"/>
  <c r="BC2789" i="40"/>
  <c r="BC2790" i="40"/>
  <c r="BC2791" i="40"/>
  <c r="BC2792" i="40"/>
  <c r="BC2793" i="40"/>
  <c r="BC2794" i="40"/>
  <c r="BC2795" i="40"/>
  <c r="BC2796" i="40"/>
  <c r="BC2797" i="40"/>
  <c r="BC2798" i="40"/>
  <c r="BC2799" i="40"/>
  <c r="BC2800" i="40"/>
  <c r="BC2801" i="40"/>
  <c r="BC2802" i="40"/>
  <c r="BC2803" i="40"/>
  <c r="BC2804" i="40"/>
  <c r="BC2805" i="40"/>
  <c r="BC2806" i="40"/>
  <c r="BC2807" i="40"/>
  <c r="BC2808" i="40"/>
  <c r="BC2809" i="40"/>
  <c r="BC2810" i="40"/>
  <c r="BC2811" i="40"/>
  <c r="BC2812" i="40"/>
  <c r="BC2813" i="40"/>
  <c r="BC2814" i="40"/>
  <c r="BC2815" i="40"/>
  <c r="BC2816" i="40"/>
  <c r="BC2817" i="40"/>
  <c r="BC2818" i="40"/>
  <c r="BC2819" i="40"/>
  <c r="BC2820" i="40"/>
  <c r="BC2821" i="40"/>
  <c r="BC2822" i="40"/>
  <c r="BC2823" i="40"/>
  <c r="BC2824" i="40"/>
  <c r="BC2825" i="40"/>
  <c r="BC2826" i="40"/>
  <c r="BC2827" i="40"/>
  <c r="BC2828" i="40"/>
  <c r="BC2829" i="40"/>
  <c r="BC2830" i="40"/>
  <c r="BC2831" i="40"/>
  <c r="BC2832" i="40"/>
  <c r="BC2833" i="40"/>
  <c r="BC2834" i="40"/>
  <c r="BC2835" i="40"/>
  <c r="BC2836" i="40"/>
  <c r="BC2837" i="40"/>
  <c r="BC2838" i="40"/>
  <c r="BC2839" i="40"/>
  <c r="BC2840" i="40"/>
  <c r="BC2841" i="40"/>
  <c r="BC2842" i="40"/>
  <c r="BC2843" i="40"/>
  <c r="BC2844" i="40"/>
  <c r="BC2845" i="40"/>
  <c r="BC2846" i="40"/>
  <c r="BC2847" i="40"/>
  <c r="BC2848" i="40"/>
  <c r="BC2849" i="40"/>
  <c r="BC2850" i="40"/>
  <c r="BC2851" i="40"/>
  <c r="BC2852" i="40"/>
  <c r="BC2853" i="40"/>
  <c r="BC2854" i="40"/>
  <c r="BC2855" i="40"/>
  <c r="BC2856" i="40"/>
  <c r="BC2857" i="40"/>
  <c r="BC2858" i="40"/>
  <c r="BC2859" i="40"/>
  <c r="BC2860" i="40"/>
  <c r="BC2861" i="40"/>
  <c r="BC2862" i="40"/>
  <c r="BC2863" i="40"/>
  <c r="BC2864" i="40"/>
  <c r="BC2865" i="40"/>
  <c r="BC2866" i="40"/>
  <c r="BC2867" i="40"/>
  <c r="BC2868" i="40"/>
  <c r="BC2869" i="40"/>
  <c r="BC2870" i="40"/>
  <c r="BC2871" i="40"/>
  <c r="BC2872" i="40"/>
  <c r="BC2873" i="40"/>
  <c r="BC2874" i="40"/>
  <c r="BC2875" i="40"/>
  <c r="BC2876" i="40"/>
  <c r="BC2877" i="40"/>
  <c r="BC2878" i="40"/>
  <c r="BC2879" i="40"/>
  <c r="BC2880" i="40"/>
  <c r="BC2881" i="40"/>
  <c r="BC2882" i="40"/>
  <c r="BC2883" i="40"/>
  <c r="BC2884" i="40"/>
  <c r="BC2885" i="40"/>
  <c r="BC2886" i="40"/>
  <c r="BC2887" i="40"/>
  <c r="BC2888" i="40"/>
  <c r="BC2889" i="40"/>
  <c r="BC2890" i="40"/>
  <c r="BC2891" i="40"/>
  <c r="BC2892" i="40"/>
  <c r="BC2893" i="40"/>
  <c r="BC2894" i="40"/>
  <c r="BC2895" i="40"/>
  <c r="BC2896" i="40"/>
  <c r="BC2897" i="40"/>
  <c r="BC2898" i="40"/>
  <c r="BC2899" i="40"/>
  <c r="BC2900" i="40"/>
  <c r="BC2901" i="40"/>
  <c r="BC2902" i="40"/>
  <c r="BC2903" i="40"/>
  <c r="BC2904" i="40"/>
  <c r="BC2905" i="40"/>
  <c r="BC2906" i="40"/>
  <c r="BC2907" i="40"/>
  <c r="BC2908" i="40"/>
  <c r="BC2909" i="40"/>
  <c r="BC2910" i="40"/>
  <c r="BC2911" i="40"/>
  <c r="BC2912" i="40"/>
  <c r="BC2913" i="40"/>
  <c r="BC2914" i="40"/>
  <c r="BC2915" i="40"/>
  <c r="BC2916" i="40"/>
  <c r="BC2917" i="40"/>
  <c r="BC2918" i="40"/>
  <c r="BC2919" i="40"/>
  <c r="BC2920" i="40"/>
  <c r="BC2921" i="40"/>
  <c r="BC2922" i="40"/>
  <c r="BC2923" i="40"/>
  <c r="BC2924" i="40"/>
  <c r="BC2925" i="40"/>
  <c r="BC2926" i="40"/>
  <c r="BC2927" i="40"/>
  <c r="BC2928" i="40"/>
  <c r="BC2929" i="40"/>
  <c r="BC2930" i="40"/>
  <c r="BC2931" i="40"/>
  <c r="BC2932" i="40"/>
  <c r="BC2933" i="40"/>
  <c r="BC2934" i="40"/>
  <c r="BC2935" i="40"/>
  <c r="BC2936" i="40"/>
  <c r="BC2937" i="40"/>
  <c r="BC2938" i="40"/>
  <c r="BC2939" i="40"/>
  <c r="BC2940" i="40"/>
  <c r="BC2941" i="40"/>
  <c r="BC2942" i="40"/>
  <c r="BC2943" i="40"/>
  <c r="BC2944" i="40"/>
  <c r="BC2945" i="40"/>
  <c r="BC2946" i="40"/>
  <c r="BC2947" i="40"/>
  <c r="BC2948" i="40"/>
  <c r="BC2949" i="40"/>
  <c r="BC2950" i="40"/>
  <c r="BC2951" i="40"/>
  <c r="BC2952" i="40"/>
  <c r="BC2953" i="40"/>
  <c r="BC2954" i="40"/>
  <c r="BC2955" i="40"/>
  <c r="BC2956" i="40"/>
  <c r="BC2957" i="40"/>
  <c r="BC2958" i="40"/>
  <c r="BC2959" i="40"/>
  <c r="BC2960" i="40"/>
  <c r="BC2961" i="40"/>
  <c r="BC2962" i="40"/>
  <c r="BC2963" i="40"/>
  <c r="BC2964" i="40"/>
  <c r="BC2965" i="40"/>
  <c r="BC2966" i="40"/>
  <c r="BC2967" i="40"/>
  <c r="BC2968" i="40"/>
  <c r="BC2969" i="40"/>
  <c r="BC2970" i="40"/>
  <c r="BC2971" i="40"/>
  <c r="BC2972" i="40"/>
  <c r="BC2973" i="40"/>
  <c r="BC2974" i="40"/>
  <c r="BC2975" i="40"/>
  <c r="BC2976" i="40"/>
  <c r="BC2977" i="40"/>
  <c r="BC2978" i="40"/>
  <c r="BC2979" i="40"/>
  <c r="BC2980" i="40"/>
  <c r="BC2981" i="40"/>
  <c r="BC2982" i="40"/>
  <c r="BC2983" i="40"/>
  <c r="BC2984" i="40"/>
  <c r="BC2985" i="40"/>
  <c r="BC2986" i="40"/>
  <c r="BC2987" i="40"/>
  <c r="BC2988" i="40"/>
  <c r="BC2989" i="40"/>
  <c r="BC2990" i="40"/>
  <c r="BC2991" i="40"/>
  <c r="BC2992" i="40"/>
  <c r="BC2993" i="40"/>
  <c r="BC2994" i="40"/>
  <c r="BC2995" i="40"/>
  <c r="BC2996" i="40"/>
  <c r="BC2997" i="40"/>
  <c r="BC2998" i="40"/>
  <c r="BC2999" i="40"/>
  <c r="BC3000" i="40"/>
  <c r="BC3001" i="40"/>
  <c r="BC3002" i="40"/>
  <c r="BC3003" i="40"/>
  <c r="BC3004" i="40"/>
  <c r="BC3005" i="40"/>
  <c r="BC3006" i="40"/>
  <c r="BC3007" i="40"/>
  <c r="BC3008" i="40"/>
  <c r="BC3009" i="40"/>
  <c r="BC3010" i="40"/>
  <c r="BC3011" i="40"/>
  <c r="BC3012" i="40"/>
  <c r="BC3013" i="40"/>
  <c r="BC3014" i="40"/>
  <c r="BC3015" i="40"/>
  <c r="BC3016" i="40"/>
  <c r="BC3017" i="40"/>
  <c r="BC3018" i="40"/>
  <c r="BC3019" i="40"/>
  <c r="BC3020" i="40"/>
  <c r="BC3021" i="40"/>
  <c r="BC3022" i="40"/>
  <c r="BC3023" i="40"/>
  <c r="BC3024" i="40"/>
  <c r="BC3025" i="40"/>
  <c r="BC3026" i="40"/>
  <c r="BC3027" i="40"/>
  <c r="BC3028" i="40"/>
  <c r="BC3029" i="40"/>
  <c r="BC3030" i="40"/>
  <c r="BC3031" i="40"/>
  <c r="BC3032" i="40"/>
  <c r="BC3033" i="40"/>
  <c r="BC3034" i="40"/>
  <c r="BC3035" i="40"/>
  <c r="BC3036" i="40"/>
  <c r="BC3037" i="40"/>
  <c r="BC3038" i="40"/>
  <c r="BC3039" i="40"/>
  <c r="BC3040" i="40"/>
  <c r="BC3041" i="40"/>
  <c r="BC3042" i="40"/>
  <c r="BC3043" i="40"/>
  <c r="BC3044" i="40"/>
  <c r="BC3045" i="40"/>
  <c r="BC3046" i="40"/>
  <c r="BC3047" i="40"/>
  <c r="BC3048" i="40"/>
  <c r="BC3049" i="40"/>
  <c r="BC3050" i="40"/>
  <c r="BC3051" i="40"/>
  <c r="BC3052" i="40"/>
  <c r="BC3053" i="40"/>
  <c r="BC3054" i="40"/>
  <c r="BC3055" i="40"/>
  <c r="BC3056" i="40"/>
  <c r="BC3057" i="40"/>
  <c r="BC3058" i="40"/>
  <c r="BC3059" i="40"/>
  <c r="BC3060" i="40"/>
  <c r="BC3061" i="40"/>
  <c r="BC3062" i="40"/>
  <c r="BC3063" i="40"/>
  <c r="BC3064" i="40"/>
  <c r="BC3065" i="40"/>
  <c r="BC3066" i="40"/>
  <c r="BC3067" i="40"/>
  <c r="BC3068" i="40"/>
  <c r="BC3069" i="40"/>
  <c r="BC3070" i="40"/>
  <c r="BC3071" i="40"/>
  <c r="BC3072" i="40"/>
  <c r="BC3073" i="40"/>
  <c r="BC3074" i="40"/>
  <c r="BC3075" i="40"/>
  <c r="BC3076" i="40"/>
  <c r="BC3077" i="40"/>
  <c r="BC3078" i="40"/>
  <c r="BC3079" i="40"/>
  <c r="BC3080" i="40"/>
  <c r="BC3081" i="40"/>
  <c r="BC3082" i="40"/>
  <c r="BC3083" i="40"/>
  <c r="BC3084" i="40"/>
  <c r="BC3085" i="40"/>
  <c r="BC3086" i="40"/>
  <c r="BC3087" i="40"/>
  <c r="BC3088" i="40"/>
  <c r="BC3089" i="40"/>
  <c r="BC3090" i="40"/>
  <c r="BC3091" i="40"/>
  <c r="BC3092" i="40"/>
  <c r="BC3093" i="40"/>
  <c r="BC3094" i="40"/>
  <c r="BC3095" i="40"/>
  <c r="BC3096" i="40"/>
  <c r="BC3097" i="40"/>
  <c r="BC3098" i="40"/>
  <c r="BC3099" i="40"/>
  <c r="BC3100" i="40"/>
  <c r="BC3101" i="40"/>
  <c r="BC3102" i="40"/>
  <c r="BC3103" i="40"/>
  <c r="BC3104" i="40"/>
  <c r="BC3105" i="40"/>
  <c r="BC3106" i="40"/>
  <c r="BC3107" i="40"/>
  <c r="BC3108" i="40"/>
  <c r="BC3109" i="40"/>
  <c r="BC3110" i="40"/>
  <c r="BC3111" i="40"/>
  <c r="BC3112" i="40"/>
  <c r="BC3113" i="40"/>
  <c r="BC3114" i="40"/>
  <c r="BC3115" i="40"/>
  <c r="BC3116" i="40"/>
  <c r="BC3117" i="40"/>
  <c r="BC3118" i="40"/>
  <c r="BC3119" i="40"/>
  <c r="BC3120" i="40"/>
  <c r="BC3121" i="40"/>
  <c r="BC3122" i="40"/>
  <c r="BC3123" i="40"/>
  <c r="BC3124" i="40"/>
  <c r="BC3125" i="40"/>
  <c r="BC3126" i="40"/>
  <c r="BC3127" i="40"/>
  <c r="BC3128" i="40"/>
  <c r="BC3129" i="40"/>
  <c r="BC3130" i="40"/>
  <c r="BC3131" i="40"/>
  <c r="BC3132" i="40"/>
  <c r="BC3133" i="40"/>
  <c r="BC3134" i="40"/>
  <c r="BC3135" i="40"/>
  <c r="BC3136" i="40"/>
  <c r="BC3137" i="40"/>
  <c r="BC3138" i="40"/>
  <c r="BC3139" i="40"/>
  <c r="BC3140" i="40"/>
  <c r="BC3141" i="40"/>
  <c r="BC3142" i="40"/>
  <c r="BC3143" i="40"/>
  <c r="BC3144" i="40"/>
  <c r="BC3145" i="40"/>
  <c r="BC3146" i="40"/>
  <c r="BC3147" i="40"/>
  <c r="BC3148" i="40"/>
  <c r="BC3149" i="40"/>
  <c r="BC3150" i="40"/>
  <c r="BC3151" i="40"/>
  <c r="BC3152" i="40"/>
  <c r="BC3153" i="40"/>
  <c r="BC3154" i="40"/>
  <c r="H455" i="57" s="1"/>
  <c r="BC3155" i="40"/>
  <c r="BC3156" i="40"/>
  <c r="BC3157" i="40"/>
  <c r="BC3158" i="40"/>
  <c r="H473" i="57" s="1"/>
  <c r="BC3159" i="40"/>
  <c r="BC3160" i="40"/>
  <c r="BC3161" i="40"/>
  <c r="BC3162" i="40"/>
  <c r="H632" i="57" s="1"/>
  <c r="BC3163" i="40"/>
  <c r="BC3164" i="40"/>
  <c r="BC3165" i="40"/>
  <c r="BC3166" i="40"/>
  <c r="H193" i="57" s="1"/>
  <c r="BC3167" i="40"/>
  <c r="BC3168" i="40"/>
  <c r="BC3169" i="40"/>
  <c r="BC3170" i="40"/>
  <c r="H87" i="57" s="1"/>
  <c r="BC3171" i="40"/>
  <c r="BC3172" i="40"/>
  <c r="BC3173" i="40"/>
  <c r="BC3174" i="40"/>
  <c r="H308" i="57" s="1"/>
  <c r="BC3175" i="40"/>
  <c r="BC3176" i="40"/>
  <c r="BC3177" i="40"/>
  <c r="BC3178" i="40"/>
  <c r="H196" i="57" s="1"/>
  <c r="BC3179" i="40"/>
  <c r="BC3180" i="40"/>
  <c r="BC3181" i="40"/>
  <c r="BC3182" i="40"/>
  <c r="H123" i="57" s="1"/>
  <c r="BC3183" i="40"/>
  <c r="BC3184" i="40"/>
  <c r="BC3185" i="40"/>
  <c r="BC3186" i="40"/>
  <c r="H401" i="57" s="1"/>
  <c r="BC3187" i="40"/>
  <c r="BC3188" i="40"/>
  <c r="BC3189" i="40"/>
  <c r="BC3190" i="40"/>
  <c r="H80" i="57" s="1"/>
  <c r="BC3191" i="40"/>
  <c r="BC3192" i="40"/>
  <c r="BC3193" i="40"/>
  <c r="BC3194" i="40"/>
  <c r="H81" i="57" s="1"/>
  <c r="BC3195" i="40"/>
  <c r="BC3196" i="40"/>
  <c r="BC3197" i="40"/>
  <c r="BC3198" i="40"/>
  <c r="H171" i="57" s="1"/>
  <c r="BC3199" i="40"/>
  <c r="BC3200" i="40"/>
  <c r="BC3201" i="40"/>
  <c r="BC3202" i="40"/>
  <c r="H219" i="57" s="1"/>
  <c r="BC3203" i="40"/>
  <c r="BC3204" i="40"/>
  <c r="BC3205" i="40"/>
  <c r="BC3206" i="40"/>
  <c r="H427" i="57" s="1"/>
  <c r="BC3207" i="40"/>
  <c r="BC3208" i="40"/>
  <c r="BC3209" i="40"/>
  <c r="BC3210" i="40"/>
  <c r="H338" i="57" s="1"/>
  <c r="BC3211" i="40"/>
  <c r="BC3212" i="40"/>
  <c r="BC3213" i="40"/>
  <c r="BC3214" i="40"/>
  <c r="H727" i="57" s="1"/>
  <c r="BC3215" i="40"/>
  <c r="BC3216" i="40"/>
  <c r="BC3217" i="40"/>
  <c r="BC3218" i="40"/>
  <c r="H519" i="57" s="1"/>
  <c r="BC3219" i="40"/>
  <c r="BC3220" i="40"/>
  <c r="BC3221" i="40"/>
  <c r="D118" i="49"/>
  <c r="C118" i="49"/>
  <c r="B118" i="49"/>
  <c r="AY3" i="40"/>
  <c r="AY4" i="40"/>
  <c r="AY5" i="40"/>
  <c r="AY6" i="40"/>
  <c r="AY7" i="40"/>
  <c r="AY8" i="40"/>
  <c r="AY9" i="40"/>
  <c r="AY10" i="40"/>
  <c r="AY11" i="40"/>
  <c r="AY12" i="40"/>
  <c r="AY13" i="40"/>
  <c r="AY14" i="40"/>
  <c r="AY15" i="40"/>
  <c r="AY16" i="40"/>
  <c r="AY17" i="40"/>
  <c r="AY18" i="40"/>
  <c r="AY19" i="40"/>
  <c r="AY20" i="40"/>
  <c r="AY21" i="40"/>
  <c r="AY22" i="40"/>
  <c r="AY23" i="40"/>
  <c r="AY24" i="40"/>
  <c r="AY25" i="40"/>
  <c r="AY26" i="40"/>
  <c r="AY27" i="40"/>
  <c r="AY28" i="40"/>
  <c r="AY29" i="40"/>
  <c r="AY30" i="40"/>
  <c r="AY31" i="40"/>
  <c r="AY32" i="40"/>
  <c r="AY33" i="40"/>
  <c r="AY34" i="40"/>
  <c r="AY35" i="40"/>
  <c r="AY36" i="40"/>
  <c r="AY37" i="40"/>
  <c r="AY38" i="40"/>
  <c r="AY39" i="40"/>
  <c r="AY40" i="40"/>
  <c r="AY41" i="40"/>
  <c r="AY42" i="40"/>
  <c r="AY43" i="40"/>
  <c r="AY44" i="40"/>
  <c r="AY45" i="40"/>
  <c r="AY46" i="40"/>
  <c r="AY47" i="40"/>
  <c r="AY48" i="40"/>
  <c r="AY49" i="40"/>
  <c r="AY50" i="40"/>
  <c r="AY51" i="40"/>
  <c r="AY52" i="40"/>
  <c r="AY53" i="40"/>
  <c r="AY54" i="40"/>
  <c r="AY55" i="40"/>
  <c r="AY56" i="40"/>
  <c r="AY57" i="40"/>
  <c r="AY58" i="40"/>
  <c r="AY59" i="40"/>
  <c r="AY60" i="40"/>
  <c r="AY61" i="40"/>
  <c r="AY62" i="40"/>
  <c r="AY63" i="40"/>
  <c r="AY64" i="40"/>
  <c r="AY65" i="40"/>
  <c r="AY66" i="40"/>
  <c r="AY67" i="40"/>
  <c r="AY68" i="40"/>
  <c r="AY69" i="40"/>
  <c r="AY70" i="40"/>
  <c r="AY71" i="40"/>
  <c r="AY72" i="40"/>
  <c r="AY73" i="40"/>
  <c r="AY74" i="40"/>
  <c r="AY75" i="40"/>
  <c r="AY76" i="40"/>
  <c r="AY77" i="40"/>
  <c r="AY78" i="40"/>
  <c r="AY79" i="40"/>
  <c r="AY80" i="40"/>
  <c r="AY81" i="40"/>
  <c r="AY82" i="40"/>
  <c r="AY83" i="40"/>
  <c r="AY84" i="40"/>
  <c r="AY85" i="40"/>
  <c r="AY86" i="40"/>
  <c r="AY87" i="40"/>
  <c r="AY88" i="40"/>
  <c r="AY89" i="40"/>
  <c r="AY90" i="40"/>
  <c r="AY91" i="40"/>
  <c r="AY92" i="40"/>
  <c r="AY93" i="40"/>
  <c r="AY94" i="40"/>
  <c r="AY95" i="40"/>
  <c r="AY96" i="40"/>
  <c r="AY97" i="40"/>
  <c r="AY98" i="40"/>
  <c r="AY99" i="40"/>
  <c r="AY100" i="40"/>
  <c r="AY101" i="40"/>
  <c r="AY102" i="40"/>
  <c r="AY103" i="40"/>
  <c r="AY104" i="40"/>
  <c r="AY105" i="40"/>
  <c r="AY106" i="40"/>
  <c r="AY107" i="40"/>
  <c r="AY108" i="40"/>
  <c r="AY109" i="40"/>
  <c r="AY110" i="40"/>
  <c r="AY111" i="40"/>
  <c r="AY112" i="40"/>
  <c r="AY113" i="40"/>
  <c r="AY114" i="40"/>
  <c r="AY115" i="40"/>
  <c r="AY116" i="40"/>
  <c r="AY117" i="40"/>
  <c r="AY118" i="40"/>
  <c r="AY119" i="40"/>
  <c r="AY120" i="40"/>
  <c r="AY121" i="40"/>
  <c r="AY122" i="40"/>
  <c r="AY123" i="40"/>
  <c r="AY124" i="40"/>
  <c r="AY125" i="40"/>
  <c r="AY126" i="40"/>
  <c r="AY127" i="40"/>
  <c r="AY128" i="40"/>
  <c r="AY129" i="40"/>
  <c r="AY130" i="40"/>
  <c r="AY131" i="40"/>
  <c r="AY132" i="40"/>
  <c r="AY133" i="40"/>
  <c r="AY134" i="40"/>
  <c r="AY135" i="40"/>
  <c r="AY136" i="40"/>
  <c r="AY137" i="40"/>
  <c r="AY138" i="40"/>
  <c r="AY139" i="40"/>
  <c r="AY140" i="40"/>
  <c r="AY141" i="40"/>
  <c r="AY142" i="40"/>
  <c r="AY143" i="40"/>
  <c r="AY144" i="40"/>
  <c r="AY145" i="40"/>
  <c r="AY146" i="40"/>
  <c r="AY147" i="40"/>
  <c r="AY148" i="40"/>
  <c r="AY149" i="40"/>
  <c r="AY150" i="40"/>
  <c r="AY151" i="40"/>
  <c r="AY152" i="40"/>
  <c r="AY153" i="40"/>
  <c r="AY154" i="40"/>
  <c r="AY155" i="40"/>
  <c r="AY156" i="40"/>
  <c r="AY157" i="40"/>
  <c r="AY158" i="40"/>
  <c r="AY159" i="40"/>
  <c r="AY160" i="40"/>
  <c r="AY161" i="40"/>
  <c r="AY162" i="40"/>
  <c r="AY163" i="40"/>
  <c r="AY164" i="40"/>
  <c r="AY165" i="40"/>
  <c r="AY166" i="40"/>
  <c r="AY167" i="40"/>
  <c r="AY168" i="40"/>
  <c r="AY169" i="40"/>
  <c r="AY170" i="40"/>
  <c r="AY171" i="40"/>
  <c r="AY172" i="40"/>
  <c r="AY173" i="40"/>
  <c r="AY174" i="40"/>
  <c r="AY175" i="40"/>
  <c r="AY176" i="40"/>
  <c r="AY177" i="40"/>
  <c r="AY178" i="40"/>
  <c r="AY179" i="40"/>
  <c r="AY180" i="40"/>
  <c r="AY181" i="40"/>
  <c r="AY182" i="40"/>
  <c r="AY183" i="40"/>
  <c r="AY184" i="40"/>
  <c r="AY185" i="40"/>
  <c r="AY186" i="40"/>
  <c r="AY187" i="40"/>
  <c r="AY188" i="40"/>
  <c r="AY189" i="40"/>
  <c r="AY190" i="40"/>
  <c r="AY191" i="40"/>
  <c r="AY192" i="40"/>
  <c r="AY193" i="40"/>
  <c r="AY194" i="40"/>
  <c r="AY195" i="40"/>
  <c r="AY196" i="40"/>
  <c r="AY197" i="40"/>
  <c r="AY198" i="40"/>
  <c r="AY199" i="40"/>
  <c r="AY200" i="40"/>
  <c r="AY201" i="40"/>
  <c r="AY202" i="40"/>
  <c r="AY203" i="40"/>
  <c r="AY204" i="40"/>
  <c r="AY205" i="40"/>
  <c r="AY206" i="40"/>
  <c r="AY207" i="40"/>
  <c r="AY208" i="40"/>
  <c r="AY209" i="40"/>
  <c r="AY210" i="40"/>
  <c r="AY211" i="40"/>
  <c r="AY212" i="40"/>
  <c r="AY213" i="40"/>
  <c r="AY214" i="40"/>
  <c r="AY215" i="40"/>
  <c r="AY216" i="40"/>
  <c r="AY217" i="40"/>
  <c r="AY218" i="40"/>
  <c r="AY219" i="40"/>
  <c r="AY220" i="40"/>
  <c r="AY221" i="40"/>
  <c r="AY222" i="40"/>
  <c r="AY223" i="40"/>
  <c r="AY224" i="40"/>
  <c r="AY225" i="40"/>
  <c r="AY226" i="40"/>
  <c r="AY227" i="40"/>
  <c r="AY228" i="40"/>
  <c r="AY229" i="40"/>
  <c r="AY230" i="40"/>
  <c r="AY231" i="40"/>
  <c r="AY232" i="40"/>
  <c r="AY233" i="40"/>
  <c r="AY234" i="40"/>
  <c r="AY235" i="40"/>
  <c r="AY236" i="40"/>
  <c r="AY237" i="40"/>
  <c r="AY238" i="40"/>
  <c r="AY239" i="40"/>
  <c r="AY240" i="40"/>
  <c r="AY241" i="40"/>
  <c r="AY242" i="40"/>
  <c r="AY243" i="40"/>
  <c r="AY244" i="40"/>
  <c r="AY245" i="40"/>
  <c r="AY246" i="40"/>
  <c r="AY247" i="40"/>
  <c r="AY248" i="40"/>
  <c r="AY249" i="40"/>
  <c r="AY250" i="40"/>
  <c r="AY251" i="40"/>
  <c r="AY252" i="40"/>
  <c r="AY253" i="40"/>
  <c r="AY254" i="40"/>
  <c r="AY255" i="40"/>
  <c r="AY256" i="40"/>
  <c r="AY257" i="40"/>
  <c r="AY258" i="40"/>
  <c r="AY259" i="40"/>
  <c r="AY260" i="40"/>
  <c r="AY261" i="40"/>
  <c r="AY262" i="40"/>
  <c r="AY263" i="40"/>
  <c r="AY264" i="40"/>
  <c r="AY265" i="40"/>
  <c r="AY266" i="40"/>
  <c r="AY267" i="40"/>
  <c r="AY268" i="40"/>
  <c r="AY269" i="40"/>
  <c r="AY270" i="40"/>
  <c r="AY271" i="40"/>
  <c r="AY272" i="40"/>
  <c r="AY273" i="40"/>
  <c r="AY274" i="40"/>
  <c r="AY275" i="40"/>
  <c r="AY276" i="40"/>
  <c r="AY277" i="40"/>
  <c r="AY278" i="40"/>
  <c r="AY279" i="40"/>
  <c r="AY280" i="40"/>
  <c r="AY281" i="40"/>
  <c r="AY282" i="40"/>
  <c r="AY283" i="40"/>
  <c r="AY284" i="40"/>
  <c r="AY285" i="40"/>
  <c r="AY286" i="40"/>
  <c r="AY287" i="40"/>
  <c r="AY288" i="40"/>
  <c r="AY289" i="40"/>
  <c r="AY290" i="40"/>
  <c r="AY291" i="40"/>
  <c r="AY292" i="40"/>
  <c r="AY293" i="40"/>
  <c r="AY294" i="40"/>
  <c r="AY295" i="40"/>
  <c r="AY296" i="40"/>
  <c r="AY297" i="40"/>
  <c r="AY298" i="40"/>
  <c r="AY299" i="40"/>
  <c r="AY300" i="40"/>
  <c r="AY301" i="40"/>
  <c r="AY302" i="40"/>
  <c r="AY303" i="40"/>
  <c r="AY304" i="40"/>
  <c r="AY305" i="40"/>
  <c r="AY306" i="40"/>
  <c r="AY307" i="40"/>
  <c r="AY308" i="40"/>
  <c r="AY309" i="40"/>
  <c r="AY310" i="40"/>
  <c r="AY311" i="40"/>
  <c r="AY312" i="40"/>
  <c r="AY313" i="40"/>
  <c r="AY314" i="40"/>
  <c r="AY315" i="40"/>
  <c r="AY316" i="40"/>
  <c r="AY317" i="40"/>
  <c r="AY318" i="40"/>
  <c r="AY319" i="40"/>
  <c r="AY320" i="40"/>
  <c r="AY321" i="40"/>
  <c r="AY322" i="40"/>
  <c r="AY323" i="40"/>
  <c r="AY324" i="40"/>
  <c r="AY325" i="40"/>
  <c r="AY326" i="40"/>
  <c r="AY327" i="40"/>
  <c r="AY328" i="40"/>
  <c r="AY329" i="40"/>
  <c r="AY330" i="40"/>
  <c r="AY331" i="40"/>
  <c r="AY332" i="40"/>
  <c r="AY333" i="40"/>
  <c r="AY334" i="40"/>
  <c r="AY335" i="40"/>
  <c r="AY336" i="40"/>
  <c r="AY337" i="40"/>
  <c r="AY338" i="40"/>
  <c r="AY339" i="40"/>
  <c r="AY340" i="40"/>
  <c r="AY341" i="40"/>
  <c r="AY342" i="40"/>
  <c r="AY343" i="40"/>
  <c r="AY344" i="40"/>
  <c r="AY345" i="40"/>
  <c r="AY346" i="40"/>
  <c r="AY347" i="40"/>
  <c r="AY348" i="40"/>
  <c r="AY349" i="40"/>
  <c r="AY350" i="40"/>
  <c r="AY351" i="40"/>
  <c r="AY352" i="40"/>
  <c r="AY353" i="40"/>
  <c r="AY354" i="40"/>
  <c r="AY355" i="40"/>
  <c r="AY356" i="40"/>
  <c r="AY357" i="40"/>
  <c r="AY358" i="40"/>
  <c r="AY359" i="40"/>
  <c r="AY360" i="40"/>
  <c r="AY361" i="40"/>
  <c r="AY362" i="40"/>
  <c r="AY363" i="40"/>
  <c r="AY364" i="40"/>
  <c r="AY365" i="40"/>
  <c r="AY366" i="40"/>
  <c r="AY367" i="40"/>
  <c r="AY368" i="40"/>
  <c r="AY369" i="40"/>
  <c r="AY370" i="40"/>
  <c r="AY371" i="40"/>
  <c r="AY372" i="40"/>
  <c r="AY373" i="40"/>
  <c r="AY374" i="40"/>
  <c r="AY375" i="40"/>
  <c r="AY376" i="40"/>
  <c r="AY377" i="40"/>
  <c r="AY378" i="40"/>
  <c r="AY379" i="40"/>
  <c r="AY380" i="40"/>
  <c r="AY381" i="40"/>
  <c r="AY382" i="40"/>
  <c r="AY383" i="40"/>
  <c r="AY384" i="40"/>
  <c r="AY385" i="40"/>
  <c r="AY386" i="40"/>
  <c r="AY387" i="40"/>
  <c r="AY388" i="40"/>
  <c r="AY389" i="40"/>
  <c r="AY390" i="40"/>
  <c r="AY391" i="40"/>
  <c r="AY392" i="40"/>
  <c r="AY393" i="40"/>
  <c r="AY394" i="40"/>
  <c r="AY395" i="40"/>
  <c r="AY396" i="40"/>
  <c r="AY397" i="40"/>
  <c r="AY398" i="40"/>
  <c r="AY399" i="40"/>
  <c r="AY400" i="40"/>
  <c r="AY401" i="40"/>
  <c r="AY402" i="40"/>
  <c r="AY403" i="40"/>
  <c r="AY404" i="40"/>
  <c r="AY405" i="40"/>
  <c r="AY406" i="40"/>
  <c r="AY407" i="40"/>
  <c r="AY408" i="40"/>
  <c r="AY409" i="40"/>
  <c r="AY410" i="40"/>
  <c r="AY411" i="40"/>
  <c r="AY412" i="40"/>
  <c r="AY413" i="40"/>
  <c r="AY414" i="40"/>
  <c r="AY415" i="40"/>
  <c r="AY416" i="40"/>
  <c r="AY417" i="40"/>
  <c r="AY418" i="40"/>
  <c r="AY419" i="40"/>
  <c r="AY420" i="40"/>
  <c r="AY421" i="40"/>
  <c r="AY422" i="40"/>
  <c r="AY423" i="40"/>
  <c r="AY424" i="40"/>
  <c r="AY425" i="40"/>
  <c r="AY426" i="40"/>
  <c r="AY427" i="40"/>
  <c r="AY428" i="40"/>
  <c r="AY429" i="40"/>
  <c r="AY430" i="40"/>
  <c r="AY431" i="40"/>
  <c r="AY432" i="40"/>
  <c r="AY433" i="40"/>
  <c r="AY434" i="40"/>
  <c r="AY435" i="40"/>
  <c r="AY436" i="40"/>
  <c r="AY437" i="40"/>
  <c r="AY438" i="40"/>
  <c r="AY439" i="40"/>
  <c r="AY440" i="40"/>
  <c r="AY441" i="40"/>
  <c r="AY442" i="40"/>
  <c r="AY443" i="40"/>
  <c r="AY444" i="40"/>
  <c r="AY445" i="40"/>
  <c r="AY446" i="40"/>
  <c r="AY447" i="40"/>
  <c r="AY448" i="40"/>
  <c r="AY449" i="40"/>
  <c r="AY450" i="40"/>
  <c r="AY451" i="40"/>
  <c r="AY452" i="40"/>
  <c r="AY453" i="40"/>
  <c r="AY454" i="40"/>
  <c r="AY455" i="40"/>
  <c r="AY456" i="40"/>
  <c r="AY457" i="40"/>
  <c r="AY458" i="40"/>
  <c r="AY459" i="40"/>
  <c r="AY460" i="40"/>
  <c r="AY461" i="40"/>
  <c r="AY462" i="40"/>
  <c r="AY463" i="40"/>
  <c r="AY464" i="40"/>
  <c r="AY465" i="40"/>
  <c r="AY466" i="40"/>
  <c r="AY467" i="40"/>
  <c r="AY468" i="40"/>
  <c r="AY469" i="40"/>
  <c r="AY470" i="40"/>
  <c r="AY471" i="40"/>
  <c r="AY472" i="40"/>
  <c r="AY473" i="40"/>
  <c r="AY474" i="40"/>
  <c r="AY475" i="40"/>
  <c r="AY476" i="40"/>
  <c r="AY477" i="40"/>
  <c r="AY478" i="40"/>
  <c r="AY479" i="40"/>
  <c r="AY480" i="40"/>
  <c r="AY481" i="40"/>
  <c r="AY482" i="40"/>
  <c r="AY483" i="40"/>
  <c r="AY484" i="40"/>
  <c r="AY485" i="40"/>
  <c r="AY486" i="40"/>
  <c r="AY487" i="40"/>
  <c r="AY488" i="40"/>
  <c r="AY489" i="40"/>
  <c r="AY490" i="40"/>
  <c r="AY491" i="40"/>
  <c r="AY492" i="40"/>
  <c r="AY493" i="40"/>
  <c r="AY494" i="40"/>
  <c r="AY495" i="40"/>
  <c r="AY496" i="40"/>
  <c r="AY497" i="40"/>
  <c r="AY498" i="40"/>
  <c r="AY499" i="40"/>
  <c r="AY500" i="40"/>
  <c r="AY501" i="40"/>
  <c r="AY502" i="40"/>
  <c r="AY503" i="40"/>
  <c r="AY504" i="40"/>
  <c r="AY505" i="40"/>
  <c r="AY506" i="40"/>
  <c r="AY507" i="40"/>
  <c r="AY508" i="40"/>
  <c r="AY509" i="40"/>
  <c r="AY510" i="40"/>
  <c r="AY511" i="40"/>
  <c r="AY512" i="40"/>
  <c r="AY513" i="40"/>
  <c r="AY514" i="40"/>
  <c r="AY515" i="40"/>
  <c r="AY516" i="40"/>
  <c r="AY517" i="40"/>
  <c r="AY518" i="40"/>
  <c r="AY519" i="40"/>
  <c r="AY520" i="40"/>
  <c r="AY521" i="40"/>
  <c r="AY522" i="40"/>
  <c r="AY523" i="40"/>
  <c r="AY524" i="40"/>
  <c r="AY525" i="40"/>
  <c r="AY526" i="40"/>
  <c r="AY527" i="40"/>
  <c r="AY528" i="40"/>
  <c r="AY529" i="40"/>
  <c r="AY530" i="40"/>
  <c r="AY531" i="40"/>
  <c r="AY532" i="40"/>
  <c r="AY533" i="40"/>
  <c r="AY534" i="40"/>
  <c r="AY535" i="40"/>
  <c r="AY536" i="40"/>
  <c r="AY537" i="40"/>
  <c r="AY538" i="40"/>
  <c r="AY539" i="40"/>
  <c r="AY540" i="40"/>
  <c r="AY541" i="40"/>
  <c r="AY542" i="40"/>
  <c r="AY543" i="40"/>
  <c r="AY544" i="40"/>
  <c r="AY545" i="40"/>
  <c r="AY546" i="40"/>
  <c r="AY547" i="40"/>
  <c r="AY548" i="40"/>
  <c r="AY549" i="40"/>
  <c r="AY550" i="40"/>
  <c r="AY551" i="40"/>
  <c r="AY552" i="40"/>
  <c r="AY553" i="40"/>
  <c r="AY554" i="40"/>
  <c r="AY555" i="40"/>
  <c r="AY556" i="40"/>
  <c r="AY557" i="40"/>
  <c r="AY558" i="40"/>
  <c r="AY559" i="40"/>
  <c r="AY560" i="40"/>
  <c r="AY561" i="40"/>
  <c r="AY562" i="40"/>
  <c r="AY563" i="40"/>
  <c r="AY564" i="40"/>
  <c r="AY565" i="40"/>
  <c r="AY566" i="40"/>
  <c r="AY567" i="40"/>
  <c r="AY568" i="40"/>
  <c r="AY569" i="40"/>
  <c r="AY570" i="40"/>
  <c r="AY571" i="40"/>
  <c r="AY572" i="40"/>
  <c r="AY573" i="40"/>
  <c r="AY574" i="40"/>
  <c r="AY575" i="40"/>
  <c r="AY576" i="40"/>
  <c r="AY577" i="40"/>
  <c r="AY578" i="40"/>
  <c r="AY579" i="40"/>
  <c r="AY580" i="40"/>
  <c r="AY581" i="40"/>
  <c r="AY582" i="40"/>
  <c r="AY583" i="40"/>
  <c r="AY584" i="40"/>
  <c r="AY585" i="40"/>
  <c r="AY586" i="40"/>
  <c r="AY587" i="40"/>
  <c r="AY588" i="40"/>
  <c r="AY589" i="40"/>
  <c r="AY590" i="40"/>
  <c r="AY591" i="40"/>
  <c r="AY592" i="40"/>
  <c r="AY593" i="40"/>
  <c r="AY594" i="40"/>
  <c r="AY595" i="40"/>
  <c r="AY596" i="40"/>
  <c r="AY597" i="40"/>
  <c r="AY598" i="40"/>
  <c r="AY599" i="40"/>
  <c r="AY600" i="40"/>
  <c r="AY601" i="40"/>
  <c r="AY602" i="40"/>
  <c r="AY603" i="40"/>
  <c r="AY604" i="40"/>
  <c r="AY605" i="40"/>
  <c r="AY606" i="40"/>
  <c r="AY607" i="40"/>
  <c r="AY608" i="40"/>
  <c r="AY609" i="40"/>
  <c r="AY610" i="40"/>
  <c r="AY611" i="40"/>
  <c r="AY612" i="40"/>
  <c r="AY613" i="40"/>
  <c r="AY614" i="40"/>
  <c r="AY615" i="40"/>
  <c r="AY616" i="40"/>
  <c r="AY617" i="40"/>
  <c r="AY618" i="40"/>
  <c r="AY619" i="40"/>
  <c r="AY620" i="40"/>
  <c r="AY621" i="40"/>
  <c r="AY622" i="40"/>
  <c r="AY623" i="40"/>
  <c r="AY624" i="40"/>
  <c r="AY625" i="40"/>
  <c r="AY626" i="40"/>
  <c r="AY627" i="40"/>
  <c r="AY628" i="40"/>
  <c r="AY629" i="40"/>
  <c r="AY630" i="40"/>
  <c r="AY631" i="40"/>
  <c r="AY632" i="40"/>
  <c r="AY633" i="40"/>
  <c r="AY634" i="40"/>
  <c r="AY635" i="40"/>
  <c r="AY636" i="40"/>
  <c r="AY637" i="40"/>
  <c r="AY638" i="40"/>
  <c r="AY639" i="40"/>
  <c r="AY640" i="40"/>
  <c r="AY641" i="40"/>
  <c r="AY642" i="40"/>
  <c r="AY643" i="40"/>
  <c r="AY644" i="40"/>
  <c r="AY645" i="40"/>
  <c r="AY646" i="40"/>
  <c r="AY647" i="40"/>
  <c r="AY648" i="40"/>
  <c r="AY649" i="40"/>
  <c r="AY650" i="40"/>
  <c r="AY651" i="40"/>
  <c r="AY652" i="40"/>
  <c r="AY653" i="40"/>
  <c r="AY654" i="40"/>
  <c r="AY655" i="40"/>
  <c r="AY656" i="40"/>
  <c r="AY657" i="40"/>
  <c r="AY658" i="40"/>
  <c r="AY659" i="40"/>
  <c r="AY660" i="40"/>
  <c r="AY661" i="40"/>
  <c r="AY662" i="40"/>
  <c r="AY663" i="40"/>
  <c r="AY664" i="40"/>
  <c r="AY665" i="40"/>
  <c r="AY666" i="40"/>
  <c r="AY667" i="40"/>
  <c r="AY668" i="40"/>
  <c r="AY669" i="40"/>
  <c r="AY670" i="40"/>
  <c r="AY671" i="40"/>
  <c r="AY672" i="40"/>
  <c r="AY673" i="40"/>
  <c r="AY674" i="40"/>
  <c r="AY675" i="40"/>
  <c r="AY676" i="40"/>
  <c r="AY677" i="40"/>
  <c r="AY678" i="40"/>
  <c r="AY679" i="40"/>
  <c r="AY680" i="40"/>
  <c r="AY681" i="40"/>
  <c r="AY682" i="40"/>
  <c r="AY683" i="40"/>
  <c r="AY684" i="40"/>
  <c r="AY685" i="40"/>
  <c r="AY686" i="40"/>
  <c r="AY687" i="40"/>
  <c r="AY688" i="40"/>
  <c r="AY689" i="40"/>
  <c r="AY690" i="40"/>
  <c r="AY691" i="40"/>
  <c r="AY692" i="40"/>
  <c r="AY693" i="40"/>
  <c r="AY694" i="40"/>
  <c r="AY695" i="40"/>
  <c r="AY696" i="40"/>
  <c r="AY697" i="40"/>
  <c r="AY698" i="40"/>
  <c r="AY699" i="40"/>
  <c r="AY700" i="40"/>
  <c r="AY701" i="40"/>
  <c r="AY702" i="40"/>
  <c r="AY703" i="40"/>
  <c r="AY704" i="40"/>
  <c r="AY705" i="40"/>
  <c r="AY706" i="40"/>
  <c r="AY707" i="40"/>
  <c r="AY708" i="40"/>
  <c r="AY709" i="40"/>
  <c r="AY710" i="40"/>
  <c r="AY711" i="40"/>
  <c r="AY712" i="40"/>
  <c r="AY713" i="40"/>
  <c r="AY714" i="40"/>
  <c r="AY715" i="40"/>
  <c r="AY716" i="40"/>
  <c r="AY717" i="40"/>
  <c r="AY718" i="40"/>
  <c r="AY719" i="40"/>
  <c r="AY720" i="40"/>
  <c r="AY721" i="40"/>
  <c r="AY722" i="40"/>
  <c r="AY723" i="40"/>
  <c r="AY724" i="40"/>
  <c r="AY725" i="40"/>
  <c r="AY726" i="40"/>
  <c r="AY727" i="40"/>
  <c r="AY728" i="40"/>
  <c r="AY729" i="40"/>
  <c r="AY730" i="40"/>
  <c r="AY731" i="40"/>
  <c r="AY732" i="40"/>
  <c r="AY733" i="40"/>
  <c r="AY734" i="40"/>
  <c r="AY735" i="40"/>
  <c r="AY736" i="40"/>
  <c r="AY737" i="40"/>
  <c r="AY738" i="40"/>
  <c r="AY739" i="40"/>
  <c r="AY740" i="40"/>
  <c r="AY741" i="40"/>
  <c r="AY742" i="40"/>
  <c r="AY743" i="40"/>
  <c r="AY744" i="40"/>
  <c r="AY745" i="40"/>
  <c r="AY746" i="40"/>
  <c r="AY747" i="40"/>
  <c r="AY748" i="40"/>
  <c r="AY749" i="40"/>
  <c r="AY750" i="40"/>
  <c r="AY751" i="40"/>
  <c r="AY752" i="40"/>
  <c r="AY753" i="40"/>
  <c r="AY754" i="40"/>
  <c r="AY755" i="40"/>
  <c r="AY756" i="40"/>
  <c r="AY757" i="40"/>
  <c r="AY758" i="40"/>
  <c r="AY759" i="40"/>
  <c r="AY760" i="40"/>
  <c r="AY761" i="40"/>
  <c r="AY762" i="40"/>
  <c r="AY763" i="40"/>
  <c r="AY764" i="40"/>
  <c r="AY765" i="40"/>
  <c r="AY766" i="40"/>
  <c r="AY767" i="40"/>
  <c r="AY768" i="40"/>
  <c r="AY769" i="40"/>
  <c r="AY770" i="40"/>
  <c r="AY771" i="40"/>
  <c r="AY772" i="40"/>
  <c r="AY773" i="40"/>
  <c r="AY774" i="40"/>
  <c r="AY775" i="40"/>
  <c r="AY776" i="40"/>
  <c r="AY777" i="40"/>
  <c r="AY778" i="40"/>
  <c r="AY779" i="40"/>
  <c r="AY780" i="40"/>
  <c r="AY781" i="40"/>
  <c r="AY782" i="40"/>
  <c r="AY783" i="40"/>
  <c r="AY784" i="40"/>
  <c r="AY785" i="40"/>
  <c r="AY786" i="40"/>
  <c r="AY787" i="40"/>
  <c r="AY788" i="40"/>
  <c r="AY789" i="40"/>
  <c r="AY790" i="40"/>
  <c r="AY791" i="40"/>
  <c r="AY792" i="40"/>
  <c r="AY793" i="40"/>
  <c r="AY794" i="40"/>
  <c r="AY795" i="40"/>
  <c r="AY796" i="40"/>
  <c r="AY797" i="40"/>
  <c r="AY798" i="40"/>
  <c r="AY799" i="40"/>
  <c r="AY800" i="40"/>
  <c r="AY801" i="40"/>
  <c r="AY802" i="40"/>
  <c r="AY803" i="40"/>
  <c r="AY804" i="40"/>
  <c r="AY805" i="40"/>
  <c r="AY806" i="40"/>
  <c r="AY807" i="40"/>
  <c r="AY808" i="40"/>
  <c r="AY809" i="40"/>
  <c r="AY810" i="40"/>
  <c r="AY811" i="40"/>
  <c r="AY812" i="40"/>
  <c r="AY813" i="40"/>
  <c r="AY814" i="40"/>
  <c r="AY815" i="40"/>
  <c r="AY816" i="40"/>
  <c r="AY817" i="40"/>
  <c r="AY818" i="40"/>
  <c r="AY819" i="40"/>
  <c r="AY820" i="40"/>
  <c r="AY821" i="40"/>
  <c r="AY822" i="40"/>
  <c r="AY823" i="40"/>
  <c r="AY824" i="40"/>
  <c r="AY825" i="40"/>
  <c r="AY826" i="40"/>
  <c r="AY827" i="40"/>
  <c r="AY828" i="40"/>
  <c r="AY829" i="40"/>
  <c r="AY830" i="40"/>
  <c r="AY831" i="40"/>
  <c r="AY832" i="40"/>
  <c r="AY833" i="40"/>
  <c r="AY834" i="40"/>
  <c r="AY835" i="40"/>
  <c r="AY836" i="40"/>
  <c r="AY837" i="40"/>
  <c r="AY838" i="40"/>
  <c r="AY839" i="40"/>
  <c r="AY840" i="40"/>
  <c r="AY841" i="40"/>
  <c r="AY842" i="40"/>
  <c r="AY843" i="40"/>
  <c r="AY844" i="40"/>
  <c r="AY845" i="40"/>
  <c r="AY846" i="40"/>
  <c r="AY847" i="40"/>
  <c r="AY848" i="40"/>
  <c r="AY849" i="40"/>
  <c r="AY850" i="40"/>
  <c r="AY851" i="40"/>
  <c r="AY852" i="40"/>
  <c r="AY853" i="40"/>
  <c r="AY854" i="40"/>
  <c r="AY855" i="40"/>
  <c r="AY856" i="40"/>
  <c r="AY857" i="40"/>
  <c r="AY858" i="40"/>
  <c r="AY859" i="40"/>
  <c r="AY860" i="40"/>
  <c r="AY861" i="40"/>
  <c r="AY862" i="40"/>
  <c r="AY863" i="40"/>
  <c r="AY864" i="40"/>
  <c r="AY865" i="40"/>
  <c r="AY866" i="40"/>
  <c r="AY867" i="40"/>
  <c r="AY868" i="40"/>
  <c r="AY869" i="40"/>
  <c r="AY870" i="40"/>
  <c r="AY871" i="40"/>
  <c r="AY872" i="40"/>
  <c r="AY873" i="40"/>
  <c r="AY874" i="40"/>
  <c r="AY875" i="40"/>
  <c r="AY876" i="40"/>
  <c r="AY877" i="40"/>
  <c r="AY878" i="40"/>
  <c r="AY879" i="40"/>
  <c r="AY880" i="40"/>
  <c r="AY881" i="40"/>
  <c r="AY882" i="40"/>
  <c r="AY883" i="40"/>
  <c r="AY884" i="40"/>
  <c r="AY885" i="40"/>
  <c r="AY886" i="40"/>
  <c r="AY887" i="40"/>
  <c r="AY888" i="40"/>
  <c r="AY889" i="40"/>
  <c r="AY890" i="40"/>
  <c r="AY891" i="40"/>
  <c r="AY892" i="40"/>
  <c r="AY893" i="40"/>
  <c r="AY894" i="40"/>
  <c r="AY895" i="40"/>
  <c r="AY896" i="40"/>
  <c r="AY897" i="40"/>
  <c r="AY898" i="40"/>
  <c r="AY899" i="40"/>
  <c r="AY900" i="40"/>
  <c r="AY901" i="40"/>
  <c r="AY902" i="40"/>
  <c r="AY903" i="40"/>
  <c r="AY904" i="40"/>
  <c r="AY905" i="40"/>
  <c r="AY906" i="40"/>
  <c r="AY907" i="40"/>
  <c r="AY908" i="40"/>
  <c r="AY909" i="40"/>
  <c r="AY910" i="40"/>
  <c r="AY911" i="40"/>
  <c r="AY912" i="40"/>
  <c r="AY913" i="40"/>
  <c r="AY914" i="40"/>
  <c r="AY915" i="40"/>
  <c r="AY916" i="40"/>
  <c r="AY917" i="40"/>
  <c r="AY918" i="40"/>
  <c r="AY919" i="40"/>
  <c r="AY920" i="40"/>
  <c r="AY921" i="40"/>
  <c r="AY922" i="40"/>
  <c r="AY923" i="40"/>
  <c r="AY924" i="40"/>
  <c r="AY925" i="40"/>
  <c r="AY926" i="40"/>
  <c r="AY927" i="40"/>
  <c r="AY928" i="40"/>
  <c r="AY929" i="40"/>
  <c r="AY930" i="40"/>
  <c r="AY931" i="40"/>
  <c r="AY932" i="40"/>
  <c r="AY933" i="40"/>
  <c r="AY934" i="40"/>
  <c r="AY935" i="40"/>
  <c r="AY936" i="40"/>
  <c r="AY937" i="40"/>
  <c r="AY938" i="40"/>
  <c r="AY939" i="40"/>
  <c r="AY940" i="40"/>
  <c r="AY941" i="40"/>
  <c r="AY942" i="40"/>
  <c r="AY943" i="40"/>
  <c r="AY944" i="40"/>
  <c r="AY945" i="40"/>
  <c r="AY946" i="40"/>
  <c r="AY947" i="40"/>
  <c r="AY948" i="40"/>
  <c r="AY949" i="40"/>
  <c r="AY950" i="40"/>
  <c r="AY951" i="40"/>
  <c r="AY952" i="40"/>
  <c r="AY953" i="40"/>
  <c r="AY954" i="40"/>
  <c r="AY955" i="40"/>
  <c r="AY956" i="40"/>
  <c r="AY957" i="40"/>
  <c r="AY958" i="40"/>
  <c r="AY959" i="40"/>
  <c r="AY960" i="40"/>
  <c r="AY961" i="40"/>
  <c r="AY962" i="40"/>
  <c r="AY963" i="40"/>
  <c r="AY964" i="40"/>
  <c r="AY965" i="40"/>
  <c r="AY966" i="40"/>
  <c r="AY967" i="40"/>
  <c r="AY968" i="40"/>
  <c r="AY969" i="40"/>
  <c r="AY970" i="40"/>
  <c r="AY971" i="40"/>
  <c r="AY972" i="40"/>
  <c r="AY973" i="40"/>
  <c r="AY974" i="40"/>
  <c r="AY975" i="40"/>
  <c r="AY976" i="40"/>
  <c r="AY977" i="40"/>
  <c r="AY978" i="40"/>
  <c r="AY979" i="40"/>
  <c r="AY980" i="40"/>
  <c r="AY981" i="40"/>
  <c r="AY982" i="40"/>
  <c r="AY983" i="40"/>
  <c r="AY984" i="40"/>
  <c r="AY985" i="40"/>
  <c r="AY986" i="40"/>
  <c r="AY987" i="40"/>
  <c r="AY988" i="40"/>
  <c r="AY989" i="40"/>
  <c r="AY990" i="40"/>
  <c r="AY991" i="40"/>
  <c r="AY992" i="40"/>
  <c r="AY993" i="40"/>
  <c r="AY994" i="40"/>
  <c r="AY995" i="40"/>
  <c r="AY996" i="40"/>
  <c r="AY997" i="40"/>
  <c r="AY998" i="40"/>
  <c r="AY999" i="40"/>
  <c r="AY1000" i="40"/>
  <c r="AY1001" i="40"/>
  <c r="AY1002" i="40"/>
  <c r="AY1003" i="40"/>
  <c r="AY1004" i="40"/>
  <c r="AY1005" i="40"/>
  <c r="AY1006" i="40"/>
  <c r="AY1007" i="40"/>
  <c r="AY1008" i="40"/>
  <c r="AY1009" i="40"/>
  <c r="AY1010" i="40"/>
  <c r="AY1011" i="40"/>
  <c r="AY1012" i="40"/>
  <c r="AY1013" i="40"/>
  <c r="AY1014" i="40"/>
  <c r="AY1015" i="40"/>
  <c r="AY1016" i="40"/>
  <c r="AY1017" i="40"/>
  <c r="AY1018" i="40"/>
  <c r="AY1019" i="40"/>
  <c r="AY1020" i="40"/>
  <c r="AY1021" i="40"/>
  <c r="AY1022" i="40"/>
  <c r="AY1023" i="40"/>
  <c r="AY1024" i="40"/>
  <c r="AY1025" i="40"/>
  <c r="AY1026" i="40"/>
  <c r="AY1027" i="40"/>
  <c r="AY1028" i="40"/>
  <c r="AY1029" i="40"/>
  <c r="AY1030" i="40"/>
  <c r="AY1031" i="40"/>
  <c r="AY1032" i="40"/>
  <c r="AY1033" i="40"/>
  <c r="AY1034" i="40"/>
  <c r="AY1035" i="40"/>
  <c r="AY1036" i="40"/>
  <c r="AY1037" i="40"/>
  <c r="AY1038" i="40"/>
  <c r="AY1039" i="40"/>
  <c r="AY1040" i="40"/>
  <c r="AY1041" i="40"/>
  <c r="AY1042" i="40"/>
  <c r="AY1043" i="40"/>
  <c r="AY1044" i="40"/>
  <c r="AY1045" i="40"/>
  <c r="AY1046" i="40"/>
  <c r="AY1047" i="40"/>
  <c r="AY1048" i="40"/>
  <c r="AY1049" i="40"/>
  <c r="AY1050" i="40"/>
  <c r="AY1051" i="40"/>
  <c r="AY1052" i="40"/>
  <c r="AY1053" i="40"/>
  <c r="AY1054" i="40"/>
  <c r="AY1055" i="40"/>
  <c r="AY1056" i="40"/>
  <c r="AY1057" i="40"/>
  <c r="AY1058" i="40"/>
  <c r="AY1059" i="40"/>
  <c r="AY1060" i="40"/>
  <c r="AY1061" i="40"/>
  <c r="AY1062" i="40"/>
  <c r="AY1063" i="40"/>
  <c r="AY1064" i="40"/>
  <c r="AY1065" i="40"/>
  <c r="AY1066" i="40"/>
  <c r="AY1067" i="40"/>
  <c r="AY1068" i="40"/>
  <c r="AY1069" i="40"/>
  <c r="AY1070" i="40"/>
  <c r="AY1071" i="40"/>
  <c r="AY1072" i="40"/>
  <c r="AY1073" i="40"/>
  <c r="AY1074" i="40"/>
  <c r="AY1075" i="40"/>
  <c r="AY1076" i="40"/>
  <c r="AY1077" i="40"/>
  <c r="AY1078" i="40"/>
  <c r="AY1079" i="40"/>
  <c r="AY1080" i="40"/>
  <c r="AY1081" i="40"/>
  <c r="AY1082" i="40"/>
  <c r="AY1083" i="40"/>
  <c r="AY1084" i="40"/>
  <c r="AY1085" i="40"/>
  <c r="AY1086" i="40"/>
  <c r="AY1087" i="40"/>
  <c r="AY1088" i="40"/>
  <c r="AY1089" i="40"/>
  <c r="AY1090" i="40"/>
  <c r="AY1091" i="40"/>
  <c r="AY1092" i="40"/>
  <c r="AY1093" i="40"/>
  <c r="AY1094" i="40"/>
  <c r="AY1095" i="40"/>
  <c r="AY1096" i="40"/>
  <c r="AY1097" i="40"/>
  <c r="AY1098" i="40"/>
  <c r="AY1099" i="40"/>
  <c r="AY1100" i="40"/>
  <c r="AY1101" i="40"/>
  <c r="AY1102" i="40"/>
  <c r="AY1103" i="40"/>
  <c r="AY1104" i="40"/>
  <c r="AY1105" i="40"/>
  <c r="AY1106" i="40"/>
  <c r="AY1107" i="40"/>
  <c r="AY1108" i="40"/>
  <c r="AY1109" i="40"/>
  <c r="AY1110" i="40"/>
  <c r="AY1111" i="40"/>
  <c r="AY1112" i="40"/>
  <c r="AY1113" i="40"/>
  <c r="AY1114" i="40"/>
  <c r="AY1115" i="40"/>
  <c r="AY1116" i="40"/>
  <c r="AY1117" i="40"/>
  <c r="AY1118" i="40"/>
  <c r="AY1119" i="40"/>
  <c r="AY1120" i="40"/>
  <c r="AY1121" i="40"/>
  <c r="AY1122" i="40"/>
  <c r="AY1123" i="40"/>
  <c r="AY1124" i="40"/>
  <c r="AY1125" i="40"/>
  <c r="AY1126" i="40"/>
  <c r="AY1127" i="40"/>
  <c r="AY1128" i="40"/>
  <c r="AY1129" i="40"/>
  <c r="AY1130" i="40"/>
  <c r="AY1131" i="40"/>
  <c r="AY1132" i="40"/>
  <c r="AY1133" i="40"/>
  <c r="AY1134" i="40"/>
  <c r="AY1135" i="40"/>
  <c r="AY1136" i="40"/>
  <c r="AY1137" i="40"/>
  <c r="AY1138" i="40"/>
  <c r="AY1139" i="40"/>
  <c r="AY1140" i="40"/>
  <c r="AY1141" i="40"/>
  <c r="AY1142" i="40"/>
  <c r="AY1143" i="40"/>
  <c r="AY1144" i="40"/>
  <c r="AY1145" i="40"/>
  <c r="AY1146" i="40"/>
  <c r="AY1147" i="40"/>
  <c r="AY1148" i="40"/>
  <c r="AY1149" i="40"/>
  <c r="AY1150" i="40"/>
  <c r="AY1151" i="40"/>
  <c r="AY1152" i="40"/>
  <c r="AY1153" i="40"/>
  <c r="AY1154" i="40"/>
  <c r="AY1155" i="40"/>
  <c r="AY1156" i="40"/>
  <c r="AY1157" i="40"/>
  <c r="AY1158" i="40"/>
  <c r="AY1159" i="40"/>
  <c r="AY1160" i="40"/>
  <c r="AY1161" i="40"/>
  <c r="AY1162" i="40"/>
  <c r="AY1163" i="40"/>
  <c r="AY1164" i="40"/>
  <c r="AY1165" i="40"/>
  <c r="AY1166" i="40"/>
  <c r="AY1167" i="40"/>
  <c r="AY1168" i="40"/>
  <c r="AY1169" i="40"/>
  <c r="AY1170" i="40"/>
  <c r="AY1171" i="40"/>
  <c r="AY1172" i="40"/>
  <c r="AY1173" i="40"/>
  <c r="AY1174" i="40"/>
  <c r="AY1175" i="40"/>
  <c r="AY1176" i="40"/>
  <c r="AY1177" i="40"/>
  <c r="AY1178" i="40"/>
  <c r="AY1179" i="40"/>
  <c r="AY1180" i="40"/>
  <c r="AY1181" i="40"/>
  <c r="AY1182" i="40"/>
  <c r="AY1183" i="40"/>
  <c r="AY1184" i="40"/>
  <c r="AY1185" i="40"/>
  <c r="AY1186" i="40"/>
  <c r="AY1187" i="40"/>
  <c r="AY1188" i="40"/>
  <c r="AY1189" i="40"/>
  <c r="AY1190" i="40"/>
  <c r="AY1191" i="40"/>
  <c r="AY1192" i="40"/>
  <c r="AY1193" i="40"/>
  <c r="AY1194" i="40"/>
  <c r="AY1195" i="40"/>
  <c r="AY1196" i="40"/>
  <c r="AY1197" i="40"/>
  <c r="AY1198" i="40"/>
  <c r="AY1199" i="40"/>
  <c r="AY1200" i="40"/>
  <c r="AY1201" i="40"/>
  <c r="AY1202" i="40"/>
  <c r="AY1203" i="40"/>
  <c r="AY1204" i="40"/>
  <c r="AY1205" i="40"/>
  <c r="AY1206" i="40"/>
  <c r="AY1207" i="40"/>
  <c r="AY1208" i="40"/>
  <c r="AY1209" i="40"/>
  <c r="AY1210" i="40"/>
  <c r="AY1211" i="40"/>
  <c r="AY1212" i="40"/>
  <c r="AY1213" i="40"/>
  <c r="AY1214" i="40"/>
  <c r="AY1215" i="40"/>
  <c r="AY1216" i="40"/>
  <c r="AY1217" i="40"/>
  <c r="AY1218" i="40"/>
  <c r="AY1219" i="40"/>
  <c r="AY1220" i="40"/>
  <c r="AY1221" i="40"/>
  <c r="AY1222" i="40"/>
  <c r="AY1223" i="40"/>
  <c r="AY1224" i="40"/>
  <c r="AY1225" i="40"/>
  <c r="AY1226" i="40"/>
  <c r="AY1227" i="40"/>
  <c r="AY1228" i="40"/>
  <c r="AY1229" i="40"/>
  <c r="AY1230" i="40"/>
  <c r="AY1231" i="40"/>
  <c r="AY1232" i="40"/>
  <c r="AY1233" i="40"/>
  <c r="AY1234" i="40"/>
  <c r="AY1235" i="40"/>
  <c r="AY1236" i="40"/>
  <c r="AY1237" i="40"/>
  <c r="AY1238" i="40"/>
  <c r="AY1239" i="40"/>
  <c r="AY1240" i="40"/>
  <c r="AY1241" i="40"/>
  <c r="AY1242" i="40"/>
  <c r="AY1243" i="40"/>
  <c r="AY1244" i="40"/>
  <c r="AY1245" i="40"/>
  <c r="AY1246" i="40"/>
  <c r="AY1247" i="40"/>
  <c r="AY1248" i="40"/>
  <c r="AY1249" i="40"/>
  <c r="AY1250" i="40"/>
  <c r="AY1251" i="40"/>
  <c r="AY1252" i="40"/>
  <c r="AY1253" i="40"/>
  <c r="AY1254" i="40"/>
  <c r="AY1255" i="40"/>
  <c r="AY1256" i="40"/>
  <c r="AY1257" i="40"/>
  <c r="AY1258" i="40"/>
  <c r="AY1259" i="40"/>
  <c r="AY1260" i="40"/>
  <c r="AY1261" i="40"/>
  <c r="AY1262" i="40"/>
  <c r="AY1263" i="40"/>
  <c r="AY1264" i="40"/>
  <c r="AY1265" i="40"/>
  <c r="AY1266" i="40"/>
  <c r="AY1267" i="40"/>
  <c r="AY1268" i="40"/>
  <c r="AY1269" i="40"/>
  <c r="AY1270" i="40"/>
  <c r="AY1271" i="40"/>
  <c r="AY1272" i="40"/>
  <c r="AY1273" i="40"/>
  <c r="AY1274" i="40"/>
  <c r="AY1275" i="40"/>
  <c r="AY1276" i="40"/>
  <c r="AY1277" i="40"/>
  <c r="AY1278" i="40"/>
  <c r="AY1279" i="40"/>
  <c r="AY1280" i="40"/>
  <c r="AY1281" i="40"/>
  <c r="AY1282" i="40"/>
  <c r="AY1283" i="40"/>
  <c r="AY1284" i="40"/>
  <c r="AY1285" i="40"/>
  <c r="AY1286" i="40"/>
  <c r="AY1287" i="40"/>
  <c r="AY1288" i="40"/>
  <c r="AY1289" i="40"/>
  <c r="AY1290" i="40"/>
  <c r="AY1291" i="40"/>
  <c r="AY1292" i="40"/>
  <c r="AY1293" i="40"/>
  <c r="AY1294" i="40"/>
  <c r="AY1295" i="40"/>
  <c r="AY1296" i="40"/>
  <c r="AY1297" i="40"/>
  <c r="AY1298" i="40"/>
  <c r="AY1299" i="40"/>
  <c r="AY1300" i="40"/>
  <c r="AY1301" i="40"/>
  <c r="AY1302" i="40"/>
  <c r="AY1303" i="40"/>
  <c r="AY1304" i="40"/>
  <c r="AY1305" i="40"/>
  <c r="AY1306" i="40"/>
  <c r="AY1307" i="40"/>
  <c r="AY1308" i="40"/>
  <c r="AY1309" i="40"/>
  <c r="AY1310" i="40"/>
  <c r="AY1311" i="40"/>
  <c r="AY1312" i="40"/>
  <c r="AY1313" i="40"/>
  <c r="AY1314" i="40"/>
  <c r="AY1315" i="40"/>
  <c r="AY1316" i="40"/>
  <c r="AY1317" i="40"/>
  <c r="AY1318" i="40"/>
  <c r="AY1319" i="40"/>
  <c r="AY1320" i="40"/>
  <c r="AY1321" i="40"/>
  <c r="AY1322" i="40"/>
  <c r="AY1323" i="40"/>
  <c r="AY1324" i="40"/>
  <c r="AY1325" i="40"/>
  <c r="AY1326" i="40"/>
  <c r="AY1327" i="40"/>
  <c r="AY1328" i="40"/>
  <c r="AY1329" i="40"/>
  <c r="AY1330" i="40"/>
  <c r="AY1331" i="40"/>
  <c r="AY1332" i="40"/>
  <c r="AY1333" i="40"/>
  <c r="AY1334" i="40"/>
  <c r="AY1335" i="40"/>
  <c r="AY1336" i="40"/>
  <c r="AY1337" i="40"/>
  <c r="AY1338" i="40"/>
  <c r="AY1339" i="40"/>
  <c r="AY1340" i="40"/>
  <c r="AY1341" i="40"/>
  <c r="AY1342" i="40"/>
  <c r="AY1343" i="40"/>
  <c r="AY1344" i="40"/>
  <c r="AY1345" i="40"/>
  <c r="AY1346" i="40"/>
  <c r="AY1347" i="40"/>
  <c r="AY1348" i="40"/>
  <c r="AY1349" i="40"/>
  <c r="AY1350" i="40"/>
  <c r="AY1351" i="40"/>
  <c r="AY1352" i="40"/>
  <c r="AY1353" i="40"/>
  <c r="AY1354" i="40"/>
  <c r="AY1355" i="40"/>
  <c r="AY1356" i="40"/>
  <c r="AY1357" i="40"/>
  <c r="AY1358" i="40"/>
  <c r="AY1359" i="40"/>
  <c r="AY1360" i="40"/>
  <c r="AY1361" i="40"/>
  <c r="AY1362" i="40"/>
  <c r="AY1363" i="40"/>
  <c r="AY1364" i="40"/>
  <c r="AY1365" i="40"/>
  <c r="AY1366" i="40"/>
  <c r="AY1367" i="40"/>
  <c r="AY1368" i="40"/>
  <c r="AY1369" i="40"/>
  <c r="AY1370" i="40"/>
  <c r="AY1371" i="40"/>
  <c r="AY1372" i="40"/>
  <c r="AY1373" i="40"/>
  <c r="AY1374" i="40"/>
  <c r="AY1375" i="40"/>
  <c r="AY1376" i="40"/>
  <c r="AY1377" i="40"/>
  <c r="AY1378" i="40"/>
  <c r="AY1379" i="40"/>
  <c r="AY1380" i="40"/>
  <c r="AY1381" i="40"/>
  <c r="AY1382" i="40"/>
  <c r="AY1383" i="40"/>
  <c r="AY1384" i="40"/>
  <c r="AY1385" i="40"/>
  <c r="AY1386" i="40"/>
  <c r="AY1387" i="40"/>
  <c r="AY1388" i="40"/>
  <c r="AY1389" i="40"/>
  <c r="AY1390" i="40"/>
  <c r="AY1391" i="40"/>
  <c r="AY1392" i="40"/>
  <c r="AY1393" i="40"/>
  <c r="AY1394" i="40"/>
  <c r="AY1395" i="40"/>
  <c r="AY1396" i="40"/>
  <c r="AY1397" i="40"/>
  <c r="AY1398" i="40"/>
  <c r="AY1399" i="40"/>
  <c r="AY1400" i="40"/>
  <c r="AY1401" i="40"/>
  <c r="AY1402" i="40"/>
  <c r="AY1403" i="40"/>
  <c r="AY1404" i="40"/>
  <c r="AY1405" i="40"/>
  <c r="AY1406" i="40"/>
  <c r="AY1407" i="40"/>
  <c r="AY1408" i="40"/>
  <c r="AY1409" i="40"/>
  <c r="AY1410" i="40"/>
  <c r="AY1411" i="40"/>
  <c r="AY1412" i="40"/>
  <c r="AY1413" i="40"/>
  <c r="AY1414" i="40"/>
  <c r="AY1415" i="40"/>
  <c r="AY1416" i="40"/>
  <c r="AY1417" i="40"/>
  <c r="AY1418" i="40"/>
  <c r="AY1419" i="40"/>
  <c r="AY1420" i="40"/>
  <c r="AY1421" i="40"/>
  <c r="AY1422" i="40"/>
  <c r="AY1423" i="40"/>
  <c r="AY1424" i="40"/>
  <c r="AY1425" i="40"/>
  <c r="AY1426" i="40"/>
  <c r="AY1427" i="40"/>
  <c r="AY1428" i="40"/>
  <c r="AY1429" i="40"/>
  <c r="AY1430" i="40"/>
  <c r="AY1431" i="40"/>
  <c r="AY1432" i="40"/>
  <c r="AY1433" i="40"/>
  <c r="AY1434" i="40"/>
  <c r="AY1435" i="40"/>
  <c r="AY1436" i="40"/>
  <c r="AY1437" i="40"/>
  <c r="AY1438" i="40"/>
  <c r="AY1439" i="40"/>
  <c r="AY1440" i="40"/>
  <c r="AY1441" i="40"/>
  <c r="AY1442" i="40"/>
  <c r="AY1443" i="40"/>
  <c r="AY1444" i="40"/>
  <c r="AY1445" i="40"/>
  <c r="AY1446" i="40"/>
  <c r="AY1447" i="40"/>
  <c r="AY1448" i="40"/>
  <c r="AY1449" i="40"/>
  <c r="AY1450" i="40"/>
  <c r="AY1451" i="40"/>
  <c r="AY1452" i="40"/>
  <c r="AY1453" i="40"/>
  <c r="AY1454" i="40"/>
  <c r="AY1455" i="40"/>
  <c r="AY1456" i="40"/>
  <c r="AY1457" i="40"/>
  <c r="AY1458" i="40"/>
  <c r="AY1459" i="40"/>
  <c r="AY1460" i="40"/>
  <c r="AY1461" i="40"/>
  <c r="AY1462" i="40"/>
  <c r="AY1463" i="40"/>
  <c r="AY1464" i="40"/>
  <c r="AY1465" i="40"/>
  <c r="AY1466" i="40"/>
  <c r="AY1467" i="40"/>
  <c r="AY1468" i="40"/>
  <c r="AY1469" i="40"/>
  <c r="AY1470" i="40"/>
  <c r="AY1471" i="40"/>
  <c r="AY1472" i="40"/>
  <c r="AY1473" i="40"/>
  <c r="AY1474" i="40"/>
  <c r="AY1475" i="40"/>
  <c r="AY1476" i="40"/>
  <c r="AY1477" i="40"/>
  <c r="AY1478" i="40"/>
  <c r="AY1479" i="40"/>
  <c r="AY1480" i="40"/>
  <c r="AY1481" i="40"/>
  <c r="AY1482" i="40"/>
  <c r="AY1483" i="40"/>
  <c r="AY1484" i="40"/>
  <c r="AY1485" i="40"/>
  <c r="AY1486" i="40"/>
  <c r="AY1487" i="40"/>
  <c r="AY1488" i="40"/>
  <c r="AY1489" i="40"/>
  <c r="AY1490" i="40"/>
  <c r="AY1491" i="40"/>
  <c r="AY1492" i="40"/>
  <c r="AY1493" i="40"/>
  <c r="AY1494" i="40"/>
  <c r="AY1495" i="40"/>
  <c r="AY1496" i="40"/>
  <c r="AY1497" i="40"/>
  <c r="AY1498" i="40"/>
  <c r="AY1499" i="40"/>
  <c r="AY1500" i="40"/>
  <c r="AY1501" i="40"/>
  <c r="AY1502" i="40"/>
  <c r="AY1503" i="40"/>
  <c r="AY1504" i="40"/>
  <c r="AY1505" i="40"/>
  <c r="AY1506" i="40"/>
  <c r="AY1507" i="40"/>
  <c r="AY1508" i="40"/>
  <c r="AY1509" i="40"/>
  <c r="AY1510" i="40"/>
  <c r="AY1511" i="40"/>
  <c r="AY1512" i="40"/>
  <c r="AY1513" i="40"/>
  <c r="AY1514" i="40"/>
  <c r="AY1515" i="40"/>
  <c r="AY1516" i="40"/>
  <c r="AY1517" i="40"/>
  <c r="AY1518" i="40"/>
  <c r="AY1519" i="40"/>
  <c r="AY1520" i="40"/>
  <c r="AY1521" i="40"/>
  <c r="AY1522" i="40"/>
  <c r="AY1523" i="40"/>
  <c r="AY1524" i="40"/>
  <c r="AY1525" i="40"/>
  <c r="AY1526" i="40"/>
  <c r="AY1527" i="40"/>
  <c r="AY1528" i="40"/>
  <c r="AY1529" i="40"/>
  <c r="AY1530" i="40"/>
  <c r="AY1531" i="40"/>
  <c r="AY1532" i="40"/>
  <c r="AY1533" i="40"/>
  <c r="AY1534" i="40"/>
  <c r="AY1535" i="40"/>
  <c r="AY1536" i="40"/>
  <c r="AY1537" i="40"/>
  <c r="AY1538" i="40"/>
  <c r="AY1539" i="40"/>
  <c r="AY1540" i="40"/>
  <c r="AY1541" i="40"/>
  <c r="AY1542" i="40"/>
  <c r="AY1543" i="40"/>
  <c r="AY1544" i="40"/>
  <c r="AY1545" i="40"/>
  <c r="AY1546" i="40"/>
  <c r="AY1547" i="40"/>
  <c r="AY1548" i="40"/>
  <c r="AY1549" i="40"/>
  <c r="AY1550" i="40"/>
  <c r="AY1551" i="40"/>
  <c r="AY1552" i="40"/>
  <c r="AY1553" i="40"/>
  <c r="AY1554" i="40"/>
  <c r="AY1555" i="40"/>
  <c r="AY1556" i="40"/>
  <c r="AY1557" i="40"/>
  <c r="AY1558" i="40"/>
  <c r="AY1559" i="40"/>
  <c r="AY1560" i="40"/>
  <c r="AY1561" i="40"/>
  <c r="AY1562" i="40"/>
  <c r="AY1563" i="40"/>
  <c r="AY1564" i="40"/>
  <c r="AY1565" i="40"/>
  <c r="AY1566" i="40"/>
  <c r="AY1567" i="40"/>
  <c r="AY1568" i="40"/>
  <c r="AY1569" i="40"/>
  <c r="AY1570" i="40"/>
  <c r="AY1571" i="40"/>
  <c r="AY1572" i="40"/>
  <c r="AY1573" i="40"/>
  <c r="AY1574" i="40"/>
  <c r="AY1575" i="40"/>
  <c r="AY1576" i="40"/>
  <c r="AY1577" i="40"/>
  <c r="AY1578" i="40"/>
  <c r="AY1579" i="40"/>
  <c r="AY1580" i="40"/>
  <c r="AY1581" i="40"/>
  <c r="AY1582" i="40"/>
  <c r="AY1583" i="40"/>
  <c r="AY1584" i="40"/>
  <c r="AY1585" i="40"/>
  <c r="AY1586" i="40"/>
  <c r="AY1587" i="40"/>
  <c r="AY1588" i="40"/>
  <c r="AY1589" i="40"/>
  <c r="AY1590" i="40"/>
  <c r="AY1591" i="40"/>
  <c r="AY1592" i="40"/>
  <c r="AY1593" i="40"/>
  <c r="AY1594" i="40"/>
  <c r="AY1595" i="40"/>
  <c r="AY1596" i="40"/>
  <c r="AY1597" i="40"/>
  <c r="AY1598" i="40"/>
  <c r="AY1599" i="40"/>
  <c r="AY1600" i="40"/>
  <c r="AY1601" i="40"/>
  <c r="AY1602" i="40"/>
  <c r="AY1603" i="40"/>
  <c r="AY1604" i="40"/>
  <c r="AY1605" i="40"/>
  <c r="AY1606" i="40"/>
  <c r="AY1607" i="40"/>
  <c r="AY1608" i="40"/>
  <c r="AY1609" i="40"/>
  <c r="AY1610" i="40"/>
  <c r="AY1611" i="40"/>
  <c r="AY1612" i="40"/>
  <c r="AY1613" i="40"/>
  <c r="AY1614" i="40"/>
  <c r="AY1615" i="40"/>
  <c r="AY1616" i="40"/>
  <c r="AY1617" i="40"/>
  <c r="AY1618" i="40"/>
  <c r="AY1619" i="40"/>
  <c r="AY1620" i="40"/>
  <c r="AY1621" i="40"/>
  <c r="AY1622" i="40"/>
  <c r="AY1623" i="40"/>
  <c r="AY1624" i="40"/>
  <c r="AY1625" i="40"/>
  <c r="AY1626" i="40"/>
  <c r="AY1627" i="40"/>
  <c r="AY1628" i="40"/>
  <c r="AY1629" i="40"/>
  <c r="AY1630" i="40"/>
  <c r="AY1631" i="40"/>
  <c r="AY1632" i="40"/>
  <c r="AY1633" i="40"/>
  <c r="AY1634" i="40"/>
  <c r="AY1635" i="40"/>
  <c r="AY1636" i="40"/>
  <c r="AY1637" i="40"/>
  <c r="AY1638" i="40"/>
  <c r="AY1639" i="40"/>
  <c r="AY1640" i="40"/>
  <c r="AY1641" i="40"/>
  <c r="AY1642" i="40"/>
  <c r="AY1643" i="40"/>
  <c r="AY1644" i="40"/>
  <c r="AY1645" i="40"/>
  <c r="AY1646" i="40"/>
  <c r="AY1647" i="40"/>
  <c r="AY1648" i="40"/>
  <c r="AY1649" i="40"/>
  <c r="AY1650" i="40"/>
  <c r="AY1651" i="40"/>
  <c r="AY1652" i="40"/>
  <c r="AY1653" i="40"/>
  <c r="AY1654" i="40"/>
  <c r="AY1655" i="40"/>
  <c r="AY1656" i="40"/>
  <c r="AY1657" i="40"/>
  <c r="AY1658" i="40"/>
  <c r="AY1659" i="40"/>
  <c r="AY1660" i="40"/>
  <c r="AY1661" i="40"/>
  <c r="AY1662" i="40"/>
  <c r="AY1663" i="40"/>
  <c r="AY1664" i="40"/>
  <c r="AY1665" i="40"/>
  <c r="AY1666" i="40"/>
  <c r="AY1667" i="40"/>
  <c r="AY1668" i="40"/>
  <c r="AY1669" i="40"/>
  <c r="AY1670" i="40"/>
  <c r="AY1671" i="40"/>
  <c r="AY1672" i="40"/>
  <c r="AY1673" i="40"/>
  <c r="AY1674" i="40"/>
  <c r="AY1675" i="40"/>
  <c r="AY1676" i="40"/>
  <c r="AY1677" i="40"/>
  <c r="AY1678" i="40"/>
  <c r="AY1679" i="40"/>
  <c r="AY1680" i="40"/>
  <c r="AY1681" i="40"/>
  <c r="AY1682" i="40"/>
  <c r="AY1683" i="40"/>
  <c r="AY1684" i="40"/>
  <c r="AY1685" i="40"/>
  <c r="AY1686" i="40"/>
  <c r="AY1687" i="40"/>
  <c r="AY1688" i="40"/>
  <c r="AY1689" i="40"/>
  <c r="AY1690" i="40"/>
  <c r="AY1691" i="40"/>
  <c r="AY1692" i="40"/>
  <c r="AY1693" i="40"/>
  <c r="AY1694" i="40"/>
  <c r="AY1695" i="40"/>
  <c r="AY1696" i="40"/>
  <c r="AY1697" i="40"/>
  <c r="AY1698" i="40"/>
  <c r="AY1699" i="40"/>
  <c r="AY1700" i="40"/>
  <c r="AY1701" i="40"/>
  <c r="AY1702" i="40"/>
  <c r="AY1703" i="40"/>
  <c r="AY1704" i="40"/>
  <c r="AY1705" i="40"/>
  <c r="AY1706" i="40"/>
  <c r="AY1707" i="40"/>
  <c r="AY1708" i="40"/>
  <c r="AY1709" i="40"/>
  <c r="AY1710" i="40"/>
  <c r="AY1711" i="40"/>
  <c r="AY1712" i="40"/>
  <c r="AY1713" i="40"/>
  <c r="AY1714" i="40"/>
  <c r="AY1715" i="40"/>
  <c r="AY1716" i="40"/>
  <c r="AY1717" i="40"/>
  <c r="AY1718" i="40"/>
  <c r="AY1719" i="40"/>
  <c r="AY1720" i="40"/>
  <c r="AY1721" i="40"/>
  <c r="AY1722" i="40"/>
  <c r="AY1723" i="40"/>
  <c r="AY1724" i="40"/>
  <c r="AY1725" i="40"/>
  <c r="AY1726" i="40"/>
  <c r="AY1727" i="40"/>
  <c r="AY1728" i="40"/>
  <c r="AY1729" i="40"/>
  <c r="AY1730" i="40"/>
  <c r="AY1731" i="40"/>
  <c r="AY1732" i="40"/>
  <c r="AY1733" i="40"/>
  <c r="AY1734" i="40"/>
  <c r="AY1735" i="40"/>
  <c r="AY1736" i="40"/>
  <c r="AY1737" i="40"/>
  <c r="AY1738" i="40"/>
  <c r="AY1739" i="40"/>
  <c r="AY1740" i="40"/>
  <c r="AY1741" i="40"/>
  <c r="AY1742" i="40"/>
  <c r="AY1743" i="40"/>
  <c r="AY1744" i="40"/>
  <c r="AY1745" i="40"/>
  <c r="AY1746" i="40"/>
  <c r="AY1747" i="40"/>
  <c r="AY1748" i="40"/>
  <c r="AY1749" i="40"/>
  <c r="AY1750" i="40"/>
  <c r="AY1751" i="40"/>
  <c r="AY1752" i="40"/>
  <c r="AY1753" i="40"/>
  <c r="AY1754" i="40"/>
  <c r="AY1755" i="40"/>
  <c r="AY1756" i="40"/>
  <c r="AY1757" i="40"/>
  <c r="AY1758" i="40"/>
  <c r="AY1759" i="40"/>
  <c r="AY1760" i="40"/>
  <c r="AY1761" i="40"/>
  <c r="AY1762" i="40"/>
  <c r="AY1763" i="40"/>
  <c r="AY1764" i="40"/>
  <c r="AY1765" i="40"/>
  <c r="AY1766" i="40"/>
  <c r="AY1767" i="40"/>
  <c r="AY1768" i="40"/>
  <c r="AY1769" i="40"/>
  <c r="AY1770" i="40"/>
  <c r="AY1771" i="40"/>
  <c r="AY1772" i="40"/>
  <c r="AY1773" i="40"/>
  <c r="AY1774" i="40"/>
  <c r="AY1775" i="40"/>
  <c r="AY1776" i="40"/>
  <c r="AY1777" i="40"/>
  <c r="AY1778" i="40"/>
  <c r="AY1779" i="40"/>
  <c r="AY1780" i="40"/>
  <c r="AY1781" i="40"/>
  <c r="AY1782" i="40"/>
  <c r="AY1783" i="40"/>
  <c r="AY1784" i="40"/>
  <c r="AY1785" i="40"/>
  <c r="AY1786" i="40"/>
  <c r="AY1787" i="40"/>
  <c r="AY1788" i="40"/>
  <c r="AY1789" i="40"/>
  <c r="AY1790" i="40"/>
  <c r="AY1791" i="40"/>
  <c r="AY1792" i="40"/>
  <c r="AY1793" i="40"/>
  <c r="AY1794" i="40"/>
  <c r="AY1795" i="40"/>
  <c r="AY1796" i="40"/>
  <c r="AY1797" i="40"/>
  <c r="AY1798" i="40"/>
  <c r="AY1799" i="40"/>
  <c r="AY1800" i="40"/>
  <c r="AY1801" i="40"/>
  <c r="AY1802" i="40"/>
  <c r="AY1803" i="40"/>
  <c r="AY1804" i="40"/>
  <c r="AY1805" i="40"/>
  <c r="AY1806" i="40"/>
  <c r="AY1807" i="40"/>
  <c r="AY1808" i="40"/>
  <c r="AY1809" i="40"/>
  <c r="AY1810" i="40"/>
  <c r="AY1811" i="40"/>
  <c r="AY1812" i="40"/>
  <c r="AY1813" i="40"/>
  <c r="AY1814" i="40"/>
  <c r="AY1815" i="40"/>
  <c r="AY1816" i="40"/>
  <c r="AY1817" i="40"/>
  <c r="AY1818" i="40"/>
  <c r="AY1819" i="40"/>
  <c r="AY1820" i="40"/>
  <c r="AY1821" i="40"/>
  <c r="AY1822" i="40"/>
  <c r="AY1823" i="40"/>
  <c r="AY1824" i="40"/>
  <c r="AY1825" i="40"/>
  <c r="AY1826" i="40"/>
  <c r="AY1827" i="40"/>
  <c r="AY1828" i="40"/>
  <c r="AY1829" i="40"/>
  <c r="AY1830" i="40"/>
  <c r="AY1831" i="40"/>
  <c r="AY1832" i="40"/>
  <c r="AY1833" i="40"/>
  <c r="AY1834" i="40"/>
  <c r="AY1835" i="40"/>
  <c r="AY1836" i="40"/>
  <c r="AY1837" i="40"/>
  <c r="AY1838" i="40"/>
  <c r="AY1839" i="40"/>
  <c r="AY1840" i="40"/>
  <c r="AY1841" i="40"/>
  <c r="AY1842" i="40"/>
  <c r="AY1843" i="40"/>
  <c r="AY1844" i="40"/>
  <c r="AY1845" i="40"/>
  <c r="AY1846" i="40"/>
  <c r="AY1847" i="40"/>
  <c r="AY1848" i="40"/>
  <c r="AY1849" i="40"/>
  <c r="AY1850" i="40"/>
  <c r="AY1851" i="40"/>
  <c r="AY1852" i="40"/>
  <c r="AY1853" i="40"/>
  <c r="AY1854" i="40"/>
  <c r="AY1855" i="40"/>
  <c r="AY1856" i="40"/>
  <c r="AY1857" i="40"/>
  <c r="AY1858" i="40"/>
  <c r="AY1859" i="40"/>
  <c r="AY1860" i="40"/>
  <c r="AY1861" i="40"/>
  <c r="AY1862" i="40"/>
  <c r="AY1863" i="40"/>
  <c r="AY1864" i="40"/>
  <c r="AY1865" i="40"/>
  <c r="AY1866" i="40"/>
  <c r="AY1867" i="40"/>
  <c r="AY1868" i="40"/>
  <c r="AY1869" i="40"/>
  <c r="AY1870" i="40"/>
  <c r="AY1871" i="40"/>
  <c r="AY1872" i="40"/>
  <c r="AY1873" i="40"/>
  <c r="AY1874" i="40"/>
  <c r="AY1875" i="40"/>
  <c r="AY1876" i="40"/>
  <c r="AY1877" i="40"/>
  <c r="AY1878" i="40"/>
  <c r="AY1879" i="40"/>
  <c r="AY1880" i="40"/>
  <c r="AY1881" i="40"/>
  <c r="AY1882" i="40"/>
  <c r="AY1883" i="40"/>
  <c r="AY1884" i="40"/>
  <c r="AY1885" i="40"/>
  <c r="AY1886" i="40"/>
  <c r="AY1887" i="40"/>
  <c r="AY1888" i="40"/>
  <c r="AY1889" i="40"/>
  <c r="AY1890" i="40"/>
  <c r="AY1891" i="40"/>
  <c r="AY1892" i="40"/>
  <c r="AY1893" i="40"/>
  <c r="AY1894" i="40"/>
  <c r="AY1895" i="40"/>
  <c r="AY1896" i="40"/>
  <c r="AY1897" i="40"/>
  <c r="AY1898" i="40"/>
  <c r="AY1899" i="40"/>
  <c r="AY1900" i="40"/>
  <c r="AY1901" i="40"/>
  <c r="AY1902" i="40"/>
  <c r="AY1903" i="40"/>
  <c r="AY1904" i="40"/>
  <c r="AY1905" i="40"/>
  <c r="AY1906" i="40"/>
  <c r="AY1907" i="40"/>
  <c r="AY1908" i="40"/>
  <c r="AY1909" i="40"/>
  <c r="AY1910" i="40"/>
  <c r="AY1911" i="40"/>
  <c r="AY1912" i="40"/>
  <c r="AY1913" i="40"/>
  <c r="AY1914" i="40"/>
  <c r="AY1915" i="40"/>
  <c r="AY1916" i="40"/>
  <c r="AY1917" i="40"/>
  <c r="AY1918" i="40"/>
  <c r="AY1919" i="40"/>
  <c r="AY1920" i="40"/>
  <c r="AY1921" i="40"/>
  <c r="AY1922" i="40"/>
  <c r="AY1923" i="40"/>
  <c r="AY1924" i="40"/>
  <c r="AY1925" i="40"/>
  <c r="AY1926" i="40"/>
  <c r="AY1927" i="40"/>
  <c r="AY1928" i="40"/>
  <c r="AY1929" i="40"/>
  <c r="AY1930" i="40"/>
  <c r="AY1931" i="40"/>
  <c r="AY1932" i="40"/>
  <c r="AY1933" i="40"/>
  <c r="AY1934" i="40"/>
  <c r="AY1935" i="40"/>
  <c r="AY1936" i="40"/>
  <c r="AY1937" i="40"/>
  <c r="AY1938" i="40"/>
  <c r="AY1939" i="40"/>
  <c r="AY1940" i="40"/>
  <c r="AY1941" i="40"/>
  <c r="AY1942" i="40"/>
  <c r="AY1943" i="40"/>
  <c r="AY1944" i="40"/>
  <c r="AY1945" i="40"/>
  <c r="AY1946" i="40"/>
  <c r="AY1947" i="40"/>
  <c r="AY1948" i="40"/>
  <c r="AY1949" i="40"/>
  <c r="AY1950" i="40"/>
  <c r="AY1951" i="40"/>
  <c r="AY1952" i="40"/>
  <c r="AY1953" i="40"/>
  <c r="AY1954" i="40"/>
  <c r="AY1955" i="40"/>
  <c r="AY1956" i="40"/>
  <c r="AY1957" i="40"/>
  <c r="AY1958" i="40"/>
  <c r="AY1959" i="40"/>
  <c r="AY1960" i="40"/>
  <c r="AY1961" i="40"/>
  <c r="AY1962" i="40"/>
  <c r="AY1963" i="40"/>
  <c r="AY1964" i="40"/>
  <c r="AY1965" i="40"/>
  <c r="AY1966" i="40"/>
  <c r="AY1967" i="40"/>
  <c r="AY1968" i="40"/>
  <c r="AY1969" i="40"/>
  <c r="AY1970" i="40"/>
  <c r="AY1971" i="40"/>
  <c r="AY1972" i="40"/>
  <c r="AY1973" i="40"/>
  <c r="AY1974" i="40"/>
  <c r="AY1975" i="40"/>
  <c r="AY1976" i="40"/>
  <c r="AY1977" i="40"/>
  <c r="AY1978" i="40"/>
  <c r="AY1979" i="40"/>
  <c r="AY1980" i="40"/>
  <c r="AY1981" i="40"/>
  <c r="AY1982" i="40"/>
  <c r="AY1983" i="40"/>
  <c r="AY1984" i="40"/>
  <c r="AY1985" i="40"/>
  <c r="AY1986" i="40"/>
  <c r="AY1987" i="40"/>
  <c r="AY1988" i="40"/>
  <c r="AY1989" i="40"/>
  <c r="AY1990" i="40"/>
  <c r="AY1991" i="40"/>
  <c r="AY1992" i="40"/>
  <c r="AY1993" i="40"/>
  <c r="AY1994" i="40"/>
  <c r="AY1995" i="40"/>
  <c r="AY1996" i="40"/>
  <c r="AY1997" i="40"/>
  <c r="AY1998" i="40"/>
  <c r="AY1999" i="40"/>
  <c r="AY2000" i="40"/>
  <c r="AY2001" i="40"/>
  <c r="AY2002" i="40"/>
  <c r="AY2003" i="40"/>
  <c r="AY2004" i="40"/>
  <c r="AY2005" i="40"/>
  <c r="AY2006" i="40"/>
  <c r="AY2007" i="40"/>
  <c r="AY2008" i="40"/>
  <c r="AY2009" i="40"/>
  <c r="AY2010" i="40"/>
  <c r="AY2011" i="40"/>
  <c r="AY2012" i="40"/>
  <c r="AY2013" i="40"/>
  <c r="AY2014" i="40"/>
  <c r="AY2015" i="40"/>
  <c r="AY2016" i="40"/>
  <c r="AY2017" i="40"/>
  <c r="AY2018" i="40"/>
  <c r="AY2019" i="40"/>
  <c r="AY2020" i="40"/>
  <c r="AY2021" i="40"/>
  <c r="AY2022" i="40"/>
  <c r="AY2023" i="40"/>
  <c r="AY2024" i="40"/>
  <c r="AY2025" i="40"/>
  <c r="AY2026" i="40"/>
  <c r="AY2027" i="40"/>
  <c r="AY2028" i="40"/>
  <c r="AY2029" i="40"/>
  <c r="AY2030" i="40"/>
  <c r="AY2031" i="40"/>
  <c r="AY2032" i="40"/>
  <c r="AY2033" i="40"/>
  <c r="AY2034" i="40"/>
  <c r="AY2035" i="40"/>
  <c r="AY2036" i="40"/>
  <c r="AY2037" i="40"/>
  <c r="AY2038" i="40"/>
  <c r="AY2039" i="40"/>
  <c r="AY2040" i="40"/>
  <c r="AY2041" i="40"/>
  <c r="AY2042" i="40"/>
  <c r="AY2043" i="40"/>
  <c r="AY2044" i="40"/>
  <c r="AY2045" i="40"/>
  <c r="AY2046" i="40"/>
  <c r="AY2047" i="40"/>
  <c r="AY2048" i="40"/>
  <c r="AY2049" i="40"/>
  <c r="AY2050" i="40"/>
  <c r="AY2051" i="40"/>
  <c r="AY2052" i="40"/>
  <c r="AY2053" i="40"/>
  <c r="AY2054" i="40"/>
  <c r="AY2055" i="40"/>
  <c r="AY2056" i="40"/>
  <c r="AY2057" i="40"/>
  <c r="AY2058" i="40"/>
  <c r="AY2059" i="40"/>
  <c r="AY2060" i="40"/>
  <c r="AY2061" i="40"/>
  <c r="AY2062" i="40"/>
  <c r="AY2063" i="40"/>
  <c r="AY2064" i="40"/>
  <c r="AY2065" i="40"/>
  <c r="AY2066" i="40"/>
  <c r="AY2067" i="40"/>
  <c r="AY2068" i="40"/>
  <c r="AY2069" i="40"/>
  <c r="AY2070" i="40"/>
  <c r="AY2071" i="40"/>
  <c r="AY2072" i="40"/>
  <c r="AY2073" i="40"/>
  <c r="AY2074" i="40"/>
  <c r="AY2075" i="40"/>
  <c r="AY2076" i="40"/>
  <c r="AY2077" i="40"/>
  <c r="AY2078" i="40"/>
  <c r="AY2079" i="40"/>
  <c r="AY2080" i="40"/>
  <c r="AY2081" i="40"/>
  <c r="AY2082" i="40"/>
  <c r="AY2083" i="40"/>
  <c r="AY2084" i="40"/>
  <c r="AY2085" i="40"/>
  <c r="AY2086" i="40"/>
  <c r="AY2087" i="40"/>
  <c r="AY2088" i="40"/>
  <c r="AY2089" i="40"/>
  <c r="AY2090" i="40"/>
  <c r="AY2091" i="40"/>
  <c r="AY2092" i="40"/>
  <c r="AY2093" i="40"/>
  <c r="AY2094" i="40"/>
  <c r="AY2095" i="40"/>
  <c r="AY2096" i="40"/>
  <c r="AY2097" i="40"/>
  <c r="AY2098" i="40"/>
  <c r="AY2099" i="40"/>
  <c r="AY2100" i="40"/>
  <c r="AY2101" i="40"/>
  <c r="AY2102" i="40"/>
  <c r="AY2103" i="40"/>
  <c r="AY2104" i="40"/>
  <c r="AY2105" i="40"/>
  <c r="AY2106" i="40"/>
  <c r="AY2107" i="40"/>
  <c r="AY2108" i="40"/>
  <c r="AY2109" i="40"/>
  <c r="AY2110" i="40"/>
  <c r="AY2111" i="40"/>
  <c r="AY2112" i="40"/>
  <c r="AY2113" i="40"/>
  <c r="AY2114" i="40"/>
  <c r="AY2115" i="40"/>
  <c r="AY2116" i="40"/>
  <c r="AY2117" i="40"/>
  <c r="AY2118" i="40"/>
  <c r="AY2119" i="40"/>
  <c r="AY2120" i="40"/>
  <c r="AY2121" i="40"/>
  <c r="AY2122" i="40"/>
  <c r="AY2123" i="40"/>
  <c r="AY2124" i="40"/>
  <c r="AY2125" i="40"/>
  <c r="AY2126" i="40"/>
  <c r="AY2127" i="40"/>
  <c r="AY2128" i="40"/>
  <c r="AY2129" i="40"/>
  <c r="AY2130" i="40"/>
  <c r="AY2131" i="40"/>
  <c r="AY2132" i="40"/>
  <c r="AY2133" i="40"/>
  <c r="AY2134" i="40"/>
  <c r="AY2135" i="40"/>
  <c r="AY2136" i="40"/>
  <c r="AY2137" i="40"/>
  <c r="AY2138" i="40"/>
  <c r="AY2139" i="40"/>
  <c r="AY2140" i="40"/>
  <c r="AY2141" i="40"/>
  <c r="AY2142" i="40"/>
  <c r="AY2143" i="40"/>
  <c r="AY2144" i="40"/>
  <c r="AY2145" i="40"/>
  <c r="AY2146" i="40"/>
  <c r="AY2147" i="40"/>
  <c r="AY2148" i="40"/>
  <c r="AY2149" i="40"/>
  <c r="AY2150" i="40"/>
  <c r="AY2151" i="40"/>
  <c r="AY2152" i="40"/>
  <c r="AY2153" i="40"/>
  <c r="AY2154" i="40"/>
  <c r="AY2155" i="40"/>
  <c r="AY2156" i="40"/>
  <c r="AY2157" i="40"/>
  <c r="AY2158" i="40"/>
  <c r="AY2159" i="40"/>
  <c r="AY2160" i="40"/>
  <c r="AY2161" i="40"/>
  <c r="AY2162" i="40"/>
  <c r="AY2163" i="40"/>
  <c r="AY2164" i="40"/>
  <c r="AY2165" i="40"/>
  <c r="AY2166" i="40"/>
  <c r="AY2167" i="40"/>
  <c r="AY2168" i="40"/>
  <c r="AY2169" i="40"/>
  <c r="AY2170" i="40"/>
  <c r="AY2171" i="40"/>
  <c r="AY2172" i="40"/>
  <c r="AY2173" i="40"/>
  <c r="AY2174" i="40"/>
  <c r="AY2175" i="40"/>
  <c r="AY2176" i="40"/>
  <c r="AY2177" i="40"/>
  <c r="AY2178" i="40"/>
  <c r="AY2179" i="40"/>
  <c r="AY2180" i="40"/>
  <c r="AY2181" i="40"/>
  <c r="AY2182" i="40"/>
  <c r="AY2183" i="40"/>
  <c r="AY2184" i="40"/>
  <c r="AY2185" i="40"/>
  <c r="AY2186" i="40"/>
  <c r="AY2187" i="40"/>
  <c r="AY2188" i="40"/>
  <c r="AY2189" i="40"/>
  <c r="AY2190" i="40"/>
  <c r="AY2191" i="40"/>
  <c r="AY2192" i="40"/>
  <c r="AY2193" i="40"/>
  <c r="AY2194" i="40"/>
  <c r="AY2195" i="40"/>
  <c r="AY2196" i="40"/>
  <c r="AY2197" i="40"/>
  <c r="AY2198" i="40"/>
  <c r="AY2199" i="40"/>
  <c r="AY2200" i="40"/>
  <c r="AY2201" i="40"/>
  <c r="AY2202" i="40"/>
  <c r="AY2203" i="40"/>
  <c r="AY2204" i="40"/>
  <c r="AY2205" i="40"/>
  <c r="AY2206" i="40"/>
  <c r="AY2207" i="40"/>
  <c r="AY2208" i="40"/>
  <c r="AY2209" i="40"/>
  <c r="AY2210" i="40"/>
  <c r="AY2211" i="40"/>
  <c r="AY2212" i="40"/>
  <c r="AY2213" i="40"/>
  <c r="AY2214" i="40"/>
  <c r="AY2215" i="40"/>
  <c r="AY2216" i="40"/>
  <c r="AY2217" i="40"/>
  <c r="AY2218" i="40"/>
  <c r="AY2219" i="40"/>
  <c r="AY2220" i="40"/>
  <c r="AY2221" i="40"/>
  <c r="AY2222" i="40"/>
  <c r="AY2223" i="40"/>
  <c r="AY2224" i="40"/>
  <c r="AY2225" i="40"/>
  <c r="AY2226" i="40"/>
  <c r="AY2227" i="40"/>
  <c r="AY2228" i="40"/>
  <c r="AY2229" i="40"/>
  <c r="AY2230" i="40"/>
  <c r="AY2231" i="40"/>
  <c r="AY2232" i="40"/>
  <c r="AY2233" i="40"/>
  <c r="AY2234" i="40"/>
  <c r="AY2235" i="40"/>
  <c r="AY2236" i="40"/>
  <c r="AY2237" i="40"/>
  <c r="AY2238" i="40"/>
  <c r="AY2239" i="40"/>
  <c r="AY2240" i="40"/>
  <c r="AY2241" i="40"/>
  <c r="AY2242" i="40"/>
  <c r="AY2243" i="40"/>
  <c r="AY2244" i="40"/>
  <c r="AY2245" i="40"/>
  <c r="AY2246" i="40"/>
  <c r="AY2247" i="40"/>
  <c r="AY2248" i="40"/>
  <c r="AY2249" i="40"/>
  <c r="AY2250" i="40"/>
  <c r="AY2251" i="40"/>
  <c r="AY2252" i="40"/>
  <c r="AY2253" i="40"/>
  <c r="AY2254" i="40"/>
  <c r="AY2255" i="40"/>
  <c r="AY2256" i="40"/>
  <c r="AY2257" i="40"/>
  <c r="AY2258" i="40"/>
  <c r="AY2259" i="40"/>
  <c r="AY2260" i="40"/>
  <c r="AY2261" i="40"/>
  <c r="AY2262" i="40"/>
  <c r="AY2263" i="40"/>
  <c r="AY2264" i="40"/>
  <c r="AY2265" i="40"/>
  <c r="AY2266" i="40"/>
  <c r="AY2267" i="40"/>
  <c r="AY2268" i="40"/>
  <c r="AY2269" i="40"/>
  <c r="AY2270" i="40"/>
  <c r="AY2271" i="40"/>
  <c r="AY2272" i="40"/>
  <c r="AY2273" i="40"/>
  <c r="AY2274" i="40"/>
  <c r="AY2275" i="40"/>
  <c r="AY2276" i="40"/>
  <c r="AY2277" i="40"/>
  <c r="AY2278" i="40"/>
  <c r="AY2279" i="40"/>
  <c r="AY2280" i="40"/>
  <c r="AY2281" i="40"/>
  <c r="AY2282" i="40"/>
  <c r="AY2283" i="40"/>
  <c r="AY2284" i="40"/>
  <c r="AY2285" i="40"/>
  <c r="AY2286" i="40"/>
  <c r="AY2287" i="40"/>
  <c r="AY2288" i="40"/>
  <c r="AY2289" i="40"/>
  <c r="AY2290" i="40"/>
  <c r="AY2291" i="40"/>
  <c r="AY2292" i="40"/>
  <c r="AY2293" i="40"/>
  <c r="AY2294" i="40"/>
  <c r="AY2295" i="40"/>
  <c r="AY2296" i="40"/>
  <c r="AY2297" i="40"/>
  <c r="AY2298" i="40"/>
  <c r="AY2299" i="40"/>
  <c r="AY2300" i="40"/>
  <c r="AY2301" i="40"/>
  <c r="AY2302" i="40"/>
  <c r="AY2303" i="40"/>
  <c r="AY2304" i="40"/>
  <c r="AY2305" i="40"/>
  <c r="AY2306" i="40"/>
  <c r="AY2307" i="40"/>
  <c r="AY2308" i="40"/>
  <c r="AY2309" i="40"/>
  <c r="AY2310" i="40"/>
  <c r="AY2311" i="40"/>
  <c r="AY2312" i="40"/>
  <c r="AY2313" i="40"/>
  <c r="AY2314" i="40"/>
  <c r="AY2315" i="40"/>
  <c r="AY2316" i="40"/>
  <c r="AY2317" i="40"/>
  <c r="AY2318" i="40"/>
  <c r="AY2319" i="40"/>
  <c r="AY2320" i="40"/>
  <c r="AY2321" i="40"/>
  <c r="AY2322" i="40"/>
  <c r="AY2323" i="40"/>
  <c r="AY2324" i="40"/>
  <c r="AY2325" i="40"/>
  <c r="AY2326" i="40"/>
  <c r="AY2327" i="40"/>
  <c r="AY2328" i="40"/>
  <c r="AY2329" i="40"/>
  <c r="AY2330" i="40"/>
  <c r="AY2331" i="40"/>
  <c r="AY2332" i="40"/>
  <c r="AY2333" i="40"/>
  <c r="AY2334" i="40"/>
  <c r="AY2335" i="40"/>
  <c r="AY2336" i="40"/>
  <c r="AY2337" i="40"/>
  <c r="AY2338" i="40"/>
  <c r="AY2339" i="40"/>
  <c r="AY2340" i="40"/>
  <c r="AY2341" i="40"/>
  <c r="AY2342" i="40"/>
  <c r="AY2343" i="40"/>
  <c r="AY2344" i="40"/>
  <c r="AY2345" i="40"/>
  <c r="AY2346" i="40"/>
  <c r="AY2347" i="40"/>
  <c r="AY2348" i="40"/>
  <c r="AY2349" i="40"/>
  <c r="AY2350" i="40"/>
  <c r="AY2351" i="40"/>
  <c r="AY2352" i="40"/>
  <c r="AY2353" i="40"/>
  <c r="AY2354" i="40"/>
  <c r="AY2355" i="40"/>
  <c r="AY2356" i="40"/>
  <c r="AY2357" i="40"/>
  <c r="AY2358" i="40"/>
  <c r="AY2359" i="40"/>
  <c r="AY2360" i="40"/>
  <c r="AY2361" i="40"/>
  <c r="AY2362" i="40"/>
  <c r="AY2363" i="40"/>
  <c r="AY2364" i="40"/>
  <c r="AY2365" i="40"/>
  <c r="AY2366" i="40"/>
  <c r="AY2367" i="40"/>
  <c r="AY2368" i="40"/>
  <c r="AY2369" i="40"/>
  <c r="AY2370" i="40"/>
  <c r="AY2371" i="40"/>
  <c r="AY2372" i="40"/>
  <c r="AY2373" i="40"/>
  <c r="AY2374" i="40"/>
  <c r="AY2375" i="40"/>
  <c r="AY2376" i="40"/>
  <c r="AY2377" i="40"/>
  <c r="AY2378" i="40"/>
  <c r="AY2379" i="40"/>
  <c r="AY2380" i="40"/>
  <c r="AY2381" i="40"/>
  <c r="AY2382" i="40"/>
  <c r="AY2383" i="40"/>
  <c r="AY2384" i="40"/>
  <c r="AY2385" i="40"/>
  <c r="AY2386" i="40"/>
  <c r="AY2387" i="40"/>
  <c r="AY2388" i="40"/>
  <c r="AY2389" i="40"/>
  <c r="AY2390" i="40"/>
  <c r="AY2391" i="40"/>
  <c r="AY2392" i="40"/>
  <c r="AY2393" i="40"/>
  <c r="AY2394" i="40"/>
  <c r="AY2395" i="40"/>
  <c r="AY2396" i="40"/>
  <c r="AY2397" i="40"/>
  <c r="AY2398" i="40"/>
  <c r="AY2399" i="40"/>
  <c r="AY2400" i="40"/>
  <c r="AY2401" i="40"/>
  <c r="AY2402" i="40"/>
  <c r="AY2403" i="40"/>
  <c r="AY2404" i="40"/>
  <c r="AY2405" i="40"/>
  <c r="AY2406" i="40"/>
  <c r="AY2407" i="40"/>
  <c r="AY2408" i="40"/>
  <c r="AY2409" i="40"/>
  <c r="AY2410" i="40"/>
  <c r="AY2411" i="40"/>
  <c r="AY2412" i="40"/>
  <c r="AY2413" i="40"/>
  <c r="AY2414" i="40"/>
  <c r="AY2415" i="40"/>
  <c r="AY2416" i="40"/>
  <c r="AY2417" i="40"/>
  <c r="AY2418" i="40"/>
  <c r="AY2419" i="40"/>
  <c r="AY2420" i="40"/>
  <c r="AY2421" i="40"/>
  <c r="AY2422" i="40"/>
  <c r="AY2423" i="40"/>
  <c r="AY2424" i="40"/>
  <c r="AY2425" i="40"/>
  <c r="AY2426" i="40"/>
  <c r="AY2427" i="40"/>
  <c r="AY2428" i="40"/>
  <c r="AY2429" i="40"/>
  <c r="AY2430" i="40"/>
  <c r="AY2431" i="40"/>
  <c r="AY2432" i="40"/>
  <c r="AY2433" i="40"/>
  <c r="AY2434" i="40"/>
  <c r="AY2435" i="40"/>
  <c r="AY2436" i="40"/>
  <c r="AY2437" i="40"/>
  <c r="AY2438" i="40"/>
  <c r="AY2439" i="40"/>
  <c r="AY2440" i="40"/>
  <c r="AY2441" i="40"/>
  <c r="AY2442" i="40"/>
  <c r="AY2443" i="40"/>
  <c r="AY2444" i="40"/>
  <c r="AY2445" i="40"/>
  <c r="AY2446" i="40"/>
  <c r="AY2447" i="40"/>
  <c r="AY2448" i="40"/>
  <c r="AY2449" i="40"/>
  <c r="AY2450" i="40"/>
  <c r="AY2451" i="40"/>
  <c r="AY2452" i="40"/>
  <c r="AY2453" i="40"/>
  <c r="AY2454" i="40"/>
  <c r="AY2455" i="40"/>
  <c r="AY2456" i="40"/>
  <c r="AY2457" i="40"/>
  <c r="AY2458" i="40"/>
  <c r="AY2459" i="40"/>
  <c r="AY2460" i="40"/>
  <c r="AY2461" i="40"/>
  <c r="AY2462" i="40"/>
  <c r="AY2463" i="40"/>
  <c r="AY2464" i="40"/>
  <c r="AY2465" i="40"/>
  <c r="AY2466" i="40"/>
  <c r="AY2467" i="40"/>
  <c r="AY2468" i="40"/>
  <c r="AY2469" i="40"/>
  <c r="AY2470" i="40"/>
  <c r="AY2471" i="40"/>
  <c r="AY2472" i="40"/>
  <c r="AY2473" i="40"/>
  <c r="AY2474" i="40"/>
  <c r="AY2475" i="40"/>
  <c r="AY2476" i="40"/>
  <c r="AY2477" i="40"/>
  <c r="AY2478" i="40"/>
  <c r="AY2479" i="40"/>
  <c r="AY2480" i="40"/>
  <c r="AY2481" i="40"/>
  <c r="AY2482" i="40"/>
  <c r="AY2483" i="40"/>
  <c r="AY2484" i="40"/>
  <c r="AY2485" i="40"/>
  <c r="AY2486" i="40"/>
  <c r="AY2487" i="40"/>
  <c r="AY2488" i="40"/>
  <c r="AY2489" i="40"/>
  <c r="AY2490" i="40"/>
  <c r="AY2491" i="40"/>
  <c r="AY2492" i="40"/>
  <c r="AY2493" i="40"/>
  <c r="AY2494" i="40"/>
  <c r="AY2495" i="40"/>
  <c r="AY2496" i="40"/>
  <c r="AY2497" i="40"/>
  <c r="AY2498" i="40"/>
  <c r="AY2499" i="40"/>
  <c r="AY2500" i="40"/>
  <c r="AY2501" i="40"/>
  <c r="AY2502" i="40"/>
  <c r="AY2503" i="40"/>
  <c r="AY2504" i="40"/>
  <c r="AY2505" i="40"/>
  <c r="AY2506" i="40"/>
  <c r="AY2507" i="40"/>
  <c r="AY2508" i="40"/>
  <c r="AY2509" i="40"/>
  <c r="AY2510" i="40"/>
  <c r="AY2511" i="40"/>
  <c r="AY2512" i="40"/>
  <c r="AY2513" i="40"/>
  <c r="AY2514" i="40"/>
  <c r="AY2515" i="40"/>
  <c r="AY2516" i="40"/>
  <c r="AY2517" i="40"/>
  <c r="AY2518" i="40"/>
  <c r="AY2519" i="40"/>
  <c r="AY2520" i="40"/>
  <c r="AY2521" i="40"/>
  <c r="AY2522" i="40"/>
  <c r="AY2523" i="40"/>
  <c r="AY2524" i="40"/>
  <c r="AY2525" i="40"/>
  <c r="AY2526" i="40"/>
  <c r="AY2527" i="40"/>
  <c r="AY2528" i="40"/>
  <c r="AY2529" i="40"/>
  <c r="AY2530" i="40"/>
  <c r="AY2531" i="40"/>
  <c r="AY2532" i="40"/>
  <c r="AY2533" i="40"/>
  <c r="AY2534" i="40"/>
  <c r="AY2535" i="40"/>
  <c r="AY2536" i="40"/>
  <c r="AY2537" i="40"/>
  <c r="AY2538" i="40"/>
  <c r="AY2539" i="40"/>
  <c r="AY2540" i="40"/>
  <c r="AY2541" i="40"/>
  <c r="AY2542" i="40"/>
  <c r="AY2543" i="40"/>
  <c r="AY2544" i="40"/>
  <c r="AY2545" i="40"/>
  <c r="AY2546" i="40"/>
  <c r="AY2547" i="40"/>
  <c r="AY2548" i="40"/>
  <c r="AY2549" i="40"/>
  <c r="AY2550" i="40"/>
  <c r="AY2551" i="40"/>
  <c r="AY2552" i="40"/>
  <c r="AY2553" i="40"/>
  <c r="AY2554" i="40"/>
  <c r="AY2555" i="40"/>
  <c r="AY2556" i="40"/>
  <c r="AY2557" i="40"/>
  <c r="AY2558" i="40"/>
  <c r="AY2559" i="40"/>
  <c r="AY2560" i="40"/>
  <c r="AY2561" i="40"/>
  <c r="AY2562" i="40"/>
  <c r="AY2563" i="40"/>
  <c r="AY2564" i="40"/>
  <c r="AY2565" i="40"/>
  <c r="AY2566" i="40"/>
  <c r="AY2567" i="40"/>
  <c r="AY2568" i="40"/>
  <c r="AY2569" i="40"/>
  <c r="AY2570" i="40"/>
  <c r="AY2571" i="40"/>
  <c r="AY2572" i="40"/>
  <c r="AY2573" i="40"/>
  <c r="AY2574" i="40"/>
  <c r="AY2575" i="40"/>
  <c r="AY2576" i="40"/>
  <c r="AY2577" i="40"/>
  <c r="AY2578" i="40"/>
  <c r="AY2579" i="40"/>
  <c r="AY2580" i="40"/>
  <c r="AY2581" i="40"/>
  <c r="AY2582" i="40"/>
  <c r="AY2583" i="40"/>
  <c r="AY2584" i="40"/>
  <c r="AY2585" i="40"/>
  <c r="AY2586" i="40"/>
  <c r="AY2587" i="40"/>
  <c r="AY2588" i="40"/>
  <c r="AY2589" i="40"/>
  <c r="AY2590" i="40"/>
  <c r="AY2591" i="40"/>
  <c r="AY2592" i="40"/>
  <c r="AY2593" i="40"/>
  <c r="AY2594" i="40"/>
  <c r="AY2595" i="40"/>
  <c r="AY2596" i="40"/>
  <c r="AY2597" i="40"/>
  <c r="AY2598" i="40"/>
  <c r="AY2599" i="40"/>
  <c r="AY2600" i="40"/>
  <c r="AY2601" i="40"/>
  <c r="AY2602" i="40"/>
  <c r="AY2603" i="40"/>
  <c r="AY2604" i="40"/>
  <c r="AY2605" i="40"/>
  <c r="AY2606" i="40"/>
  <c r="AY2607" i="40"/>
  <c r="AY2608" i="40"/>
  <c r="AY2609" i="40"/>
  <c r="AY2610" i="40"/>
  <c r="AY2611" i="40"/>
  <c r="AY2612" i="40"/>
  <c r="AY2613" i="40"/>
  <c r="AY2614" i="40"/>
  <c r="AY2615" i="40"/>
  <c r="AY2616" i="40"/>
  <c r="AY2617" i="40"/>
  <c r="AY2618" i="40"/>
  <c r="AY2619" i="40"/>
  <c r="AY2620" i="40"/>
  <c r="AY2621" i="40"/>
  <c r="AY2622" i="40"/>
  <c r="AY2623" i="40"/>
  <c r="AY2624" i="40"/>
  <c r="AY2625" i="40"/>
  <c r="AY2626" i="40"/>
  <c r="AY2627" i="40"/>
  <c r="AY2628" i="40"/>
  <c r="AY2629" i="40"/>
  <c r="AY2630" i="40"/>
  <c r="AY2631" i="40"/>
  <c r="AY2632" i="40"/>
  <c r="AY2633" i="40"/>
  <c r="AY2634" i="40"/>
  <c r="AY2635" i="40"/>
  <c r="AY2636" i="40"/>
  <c r="AY2637" i="40"/>
  <c r="AY2638" i="40"/>
  <c r="AY2639" i="40"/>
  <c r="AY2640" i="40"/>
  <c r="AY2641" i="40"/>
  <c r="AY2642" i="40"/>
  <c r="AY2643" i="40"/>
  <c r="AY2644" i="40"/>
  <c r="AY2645" i="40"/>
  <c r="AY2646" i="40"/>
  <c r="AY2647" i="40"/>
  <c r="AY2648" i="40"/>
  <c r="AY2649" i="40"/>
  <c r="AY2650" i="40"/>
  <c r="AY2651" i="40"/>
  <c r="AY2652" i="40"/>
  <c r="AY2653" i="40"/>
  <c r="AY2654" i="40"/>
  <c r="AY2655" i="40"/>
  <c r="AY2656" i="40"/>
  <c r="AY2657" i="40"/>
  <c r="AY2658" i="40"/>
  <c r="AY2659" i="40"/>
  <c r="AY2660" i="40"/>
  <c r="AY2661" i="40"/>
  <c r="AY2662" i="40"/>
  <c r="AY2663" i="40"/>
  <c r="AY2664" i="40"/>
  <c r="AY2665" i="40"/>
  <c r="AY2666" i="40"/>
  <c r="AY2667" i="40"/>
  <c r="AY2668" i="40"/>
  <c r="AY2669" i="40"/>
  <c r="AY2670" i="40"/>
  <c r="AY2671" i="40"/>
  <c r="AY2672" i="40"/>
  <c r="AY2673" i="40"/>
  <c r="AY2674" i="40"/>
  <c r="AY2675" i="40"/>
  <c r="AY2676" i="40"/>
  <c r="AY2677" i="40"/>
  <c r="AY2678" i="40"/>
  <c r="AY2679" i="40"/>
  <c r="AY2680" i="40"/>
  <c r="AY2681" i="40"/>
  <c r="AY2682" i="40"/>
  <c r="AY2683" i="40"/>
  <c r="AY2684" i="40"/>
  <c r="AY2685" i="40"/>
  <c r="AY2686" i="40"/>
  <c r="AY2687" i="40"/>
  <c r="AY2688" i="40"/>
  <c r="AY2689" i="40"/>
  <c r="AY2690" i="40"/>
  <c r="AY2691" i="40"/>
  <c r="AY2692" i="40"/>
  <c r="AY2693" i="40"/>
  <c r="AY2694" i="40"/>
  <c r="AY2695" i="40"/>
  <c r="AY2696" i="40"/>
  <c r="AY2697" i="40"/>
  <c r="AY2698" i="40"/>
  <c r="AY2699" i="40"/>
  <c r="AY2700" i="40"/>
  <c r="AY2701" i="40"/>
  <c r="AY2702" i="40"/>
  <c r="AY2703" i="40"/>
  <c r="AY2704" i="40"/>
  <c r="AY2705" i="40"/>
  <c r="AY2706" i="40"/>
  <c r="AY2707" i="40"/>
  <c r="AY2708" i="40"/>
  <c r="AY2709" i="40"/>
  <c r="AY2710" i="40"/>
  <c r="AY2711" i="40"/>
  <c r="AY2712" i="40"/>
  <c r="AY2713" i="40"/>
  <c r="AY2714" i="40"/>
  <c r="AY2715" i="40"/>
  <c r="AY2716" i="40"/>
  <c r="AY2717" i="40"/>
  <c r="AY2718" i="40"/>
  <c r="AY2719" i="40"/>
  <c r="AY2720" i="40"/>
  <c r="AY2721" i="40"/>
  <c r="AY2722" i="40"/>
  <c r="AY2723" i="40"/>
  <c r="AY2724" i="40"/>
  <c r="AY2725" i="40"/>
  <c r="AY2726" i="40"/>
  <c r="AY2727" i="40"/>
  <c r="AY2728" i="40"/>
  <c r="AY2729" i="40"/>
  <c r="AY2730" i="40"/>
  <c r="AY2731" i="40"/>
  <c r="AY2732" i="40"/>
  <c r="AY2733" i="40"/>
  <c r="AY2734" i="40"/>
  <c r="AY2735" i="40"/>
  <c r="AY2736" i="40"/>
  <c r="AY2737" i="40"/>
  <c r="AY2738" i="40"/>
  <c r="AY2739" i="40"/>
  <c r="AY2740" i="40"/>
  <c r="AY2741" i="40"/>
  <c r="AY2742" i="40"/>
  <c r="AY2743" i="40"/>
  <c r="AY2744" i="40"/>
  <c r="AY2745" i="40"/>
  <c r="AY2746" i="40"/>
  <c r="AY2747" i="40"/>
  <c r="AY2748" i="40"/>
  <c r="AY2749" i="40"/>
  <c r="AY2750" i="40"/>
  <c r="AY2751" i="40"/>
  <c r="AY2752" i="40"/>
  <c r="AY2753" i="40"/>
  <c r="AY2754" i="40"/>
  <c r="AY2755" i="40"/>
  <c r="AY2756" i="40"/>
  <c r="AY2757" i="40"/>
  <c r="AY2758" i="40"/>
  <c r="AY2759" i="40"/>
  <c r="AY2760" i="40"/>
  <c r="AY2761" i="40"/>
  <c r="AY2762" i="40"/>
  <c r="AY2763" i="40"/>
  <c r="AY2764" i="40"/>
  <c r="AY2765" i="40"/>
  <c r="AY2766" i="40"/>
  <c r="AY2767" i="40"/>
  <c r="AY2768" i="40"/>
  <c r="AY2769" i="40"/>
  <c r="AY2770" i="40"/>
  <c r="AY2771" i="40"/>
  <c r="AY2772" i="40"/>
  <c r="AY2773" i="40"/>
  <c r="AY2774" i="40"/>
  <c r="AY2775" i="40"/>
  <c r="AY2776" i="40"/>
  <c r="AY2777" i="40"/>
  <c r="AY2778" i="40"/>
  <c r="AY2779" i="40"/>
  <c r="AY2780" i="40"/>
  <c r="AY2781" i="40"/>
  <c r="AY2782" i="40"/>
  <c r="AY2783" i="40"/>
  <c r="AY2784" i="40"/>
  <c r="AY2785" i="40"/>
  <c r="AY2786" i="40"/>
  <c r="AY2787" i="40"/>
  <c r="AY2788" i="40"/>
  <c r="AY2789" i="40"/>
  <c r="AY2790" i="40"/>
  <c r="AY2791" i="40"/>
  <c r="AY2792" i="40"/>
  <c r="AY2793" i="40"/>
  <c r="AY2794" i="40"/>
  <c r="AY2795" i="40"/>
  <c r="AY2796" i="40"/>
  <c r="AY2797" i="40"/>
  <c r="AY2798" i="40"/>
  <c r="AY2799" i="40"/>
  <c r="AY2800" i="40"/>
  <c r="AY2801" i="40"/>
  <c r="AY2802" i="40"/>
  <c r="AY2803" i="40"/>
  <c r="AY2804" i="40"/>
  <c r="AY2805" i="40"/>
  <c r="AY2806" i="40"/>
  <c r="AY2807" i="40"/>
  <c r="AY2808" i="40"/>
  <c r="AY2809" i="40"/>
  <c r="AY2810" i="40"/>
  <c r="AY2811" i="40"/>
  <c r="AY2812" i="40"/>
  <c r="AY2813" i="40"/>
  <c r="AY2814" i="40"/>
  <c r="AY2815" i="40"/>
  <c r="AY2816" i="40"/>
  <c r="AY2817" i="40"/>
  <c r="AY2818" i="40"/>
  <c r="AY2819" i="40"/>
  <c r="AY2820" i="40"/>
  <c r="AY2821" i="40"/>
  <c r="AY2822" i="40"/>
  <c r="AY2823" i="40"/>
  <c r="AY2824" i="40"/>
  <c r="AY2825" i="40"/>
  <c r="AY2826" i="40"/>
  <c r="AY2827" i="40"/>
  <c r="AY2828" i="40"/>
  <c r="AY2829" i="40"/>
  <c r="AY2830" i="40"/>
  <c r="AY2831" i="40"/>
  <c r="AY2832" i="40"/>
  <c r="AY2833" i="40"/>
  <c r="AY2834" i="40"/>
  <c r="AY2835" i="40"/>
  <c r="AY2836" i="40"/>
  <c r="AY2837" i="40"/>
  <c r="AY2838" i="40"/>
  <c r="AY2839" i="40"/>
  <c r="AY2840" i="40"/>
  <c r="AY2841" i="40"/>
  <c r="AY2842" i="40"/>
  <c r="AY2843" i="40"/>
  <c r="AY2844" i="40"/>
  <c r="AY2845" i="40"/>
  <c r="AY2846" i="40"/>
  <c r="AY2847" i="40"/>
  <c r="AY2848" i="40"/>
  <c r="AY2849" i="40"/>
  <c r="AY2850" i="40"/>
  <c r="AY2851" i="40"/>
  <c r="AY2852" i="40"/>
  <c r="AY2853" i="40"/>
  <c r="AY2854" i="40"/>
  <c r="AY2855" i="40"/>
  <c r="AY2856" i="40"/>
  <c r="AY2857" i="40"/>
  <c r="AY2858" i="40"/>
  <c r="AY2859" i="40"/>
  <c r="AY2860" i="40"/>
  <c r="AY2861" i="40"/>
  <c r="AY2862" i="40"/>
  <c r="AY2863" i="40"/>
  <c r="AY2864" i="40"/>
  <c r="AY2865" i="40"/>
  <c r="AY2866" i="40"/>
  <c r="AY2867" i="40"/>
  <c r="AY2868" i="40"/>
  <c r="AY2869" i="40"/>
  <c r="AY2870" i="40"/>
  <c r="AY2871" i="40"/>
  <c r="AY2872" i="40"/>
  <c r="AY2873" i="40"/>
  <c r="AY2874" i="40"/>
  <c r="AY2875" i="40"/>
  <c r="AY2876" i="40"/>
  <c r="AY2877" i="40"/>
  <c r="AY2878" i="40"/>
  <c r="AY2879" i="40"/>
  <c r="AY2880" i="40"/>
  <c r="AY2881" i="40"/>
  <c r="AY2882" i="40"/>
  <c r="AY2883" i="40"/>
  <c r="AY2884" i="40"/>
  <c r="AY2885" i="40"/>
  <c r="AY2886" i="40"/>
  <c r="AY2887" i="40"/>
  <c r="AY2888" i="40"/>
  <c r="AY2889" i="40"/>
  <c r="AY2890" i="40"/>
  <c r="AY2891" i="40"/>
  <c r="AY2892" i="40"/>
  <c r="AY2893" i="40"/>
  <c r="AY2894" i="40"/>
  <c r="AY2895" i="40"/>
  <c r="AY2896" i="40"/>
  <c r="AY2897" i="40"/>
  <c r="AY2898" i="40"/>
  <c r="AY2899" i="40"/>
  <c r="AY2900" i="40"/>
  <c r="AY2901" i="40"/>
  <c r="AY2902" i="40"/>
  <c r="AY2903" i="40"/>
  <c r="AY2904" i="40"/>
  <c r="AY2905" i="40"/>
  <c r="AY2906" i="40"/>
  <c r="AY2907" i="40"/>
  <c r="AY2908" i="40"/>
  <c r="AY2909" i="40"/>
  <c r="AY2910" i="40"/>
  <c r="AY2911" i="40"/>
  <c r="AY2912" i="40"/>
  <c r="AY2913" i="40"/>
  <c r="AY2914" i="40"/>
  <c r="AY2915" i="40"/>
  <c r="AY2916" i="40"/>
  <c r="AY2917" i="40"/>
  <c r="AY2918" i="40"/>
  <c r="AY2919" i="40"/>
  <c r="AY2920" i="40"/>
  <c r="AY2921" i="40"/>
  <c r="AY2922" i="40"/>
  <c r="AY2923" i="40"/>
  <c r="AY2924" i="40"/>
  <c r="AY2925" i="40"/>
  <c r="AY2926" i="40"/>
  <c r="AY2927" i="40"/>
  <c r="AY2928" i="40"/>
  <c r="AY2929" i="40"/>
  <c r="AY2930" i="40"/>
  <c r="AY2931" i="40"/>
  <c r="AY2932" i="40"/>
  <c r="AY2933" i="40"/>
  <c r="AY2934" i="40"/>
  <c r="AY2935" i="40"/>
  <c r="AY2936" i="40"/>
  <c r="AY2937" i="40"/>
  <c r="AY2938" i="40"/>
  <c r="AY2939" i="40"/>
  <c r="AY2940" i="40"/>
  <c r="AY2941" i="40"/>
  <c r="AY2942" i="40"/>
  <c r="AY2943" i="40"/>
  <c r="AY2944" i="40"/>
  <c r="AY2945" i="40"/>
  <c r="AY2946" i="40"/>
  <c r="AY2947" i="40"/>
  <c r="AY2948" i="40"/>
  <c r="AY2949" i="40"/>
  <c r="AY2950" i="40"/>
  <c r="AY2951" i="40"/>
  <c r="AY2952" i="40"/>
  <c r="AY2953" i="40"/>
  <c r="AY2954" i="40"/>
  <c r="AY2955" i="40"/>
  <c r="AY2956" i="40"/>
  <c r="AY2957" i="40"/>
  <c r="AY2958" i="40"/>
  <c r="AY2959" i="40"/>
  <c r="AY2960" i="40"/>
  <c r="AY2961" i="40"/>
  <c r="AY2962" i="40"/>
  <c r="AY2963" i="40"/>
  <c r="AY2964" i="40"/>
  <c r="AY2965" i="40"/>
  <c r="AY2966" i="40"/>
  <c r="AY2967" i="40"/>
  <c r="AY2968" i="40"/>
  <c r="AY2969" i="40"/>
  <c r="AY2970" i="40"/>
  <c r="AY2971" i="40"/>
  <c r="AY2972" i="40"/>
  <c r="AY2973" i="40"/>
  <c r="AY2974" i="40"/>
  <c r="AY2975" i="40"/>
  <c r="AY2976" i="40"/>
  <c r="AY2977" i="40"/>
  <c r="AY2978" i="40"/>
  <c r="AY2979" i="40"/>
  <c r="AY2980" i="40"/>
  <c r="AY2981" i="40"/>
  <c r="AY2982" i="40"/>
  <c r="AY2983" i="40"/>
  <c r="AY2984" i="40"/>
  <c r="AY2985" i="40"/>
  <c r="AY2986" i="40"/>
  <c r="AY2987" i="40"/>
  <c r="AY2988" i="40"/>
  <c r="AY2989" i="40"/>
  <c r="AY2990" i="40"/>
  <c r="AY2991" i="40"/>
  <c r="AY2992" i="40"/>
  <c r="AY2993" i="40"/>
  <c r="AY2994" i="40"/>
  <c r="AY2995" i="40"/>
  <c r="AY2996" i="40"/>
  <c r="AY2997" i="40"/>
  <c r="AY2998" i="40"/>
  <c r="AY2999" i="40"/>
  <c r="AY3000" i="40"/>
  <c r="AY3001" i="40"/>
  <c r="AY3002" i="40"/>
  <c r="AY3003" i="40"/>
  <c r="AY3004" i="40"/>
  <c r="AY3005" i="40"/>
  <c r="AY3006" i="40"/>
  <c r="AY3007" i="40"/>
  <c r="AY3008" i="40"/>
  <c r="AY3009" i="40"/>
  <c r="AY3010" i="40"/>
  <c r="AY3011" i="40"/>
  <c r="AY3012" i="40"/>
  <c r="AY3013" i="40"/>
  <c r="AY3014" i="40"/>
  <c r="AY3015" i="40"/>
  <c r="AY3016" i="40"/>
  <c r="AY3017" i="40"/>
  <c r="AY3018" i="40"/>
  <c r="AY3019" i="40"/>
  <c r="AY3020" i="40"/>
  <c r="AY3021" i="40"/>
  <c r="AY3022" i="40"/>
  <c r="AY3023" i="40"/>
  <c r="AY3024" i="40"/>
  <c r="AY3025" i="40"/>
  <c r="AY3026" i="40"/>
  <c r="AY3027" i="40"/>
  <c r="AY3028" i="40"/>
  <c r="AY3029" i="40"/>
  <c r="AY3030" i="40"/>
  <c r="AY3031" i="40"/>
  <c r="AY3032" i="40"/>
  <c r="AY3033" i="40"/>
  <c r="AY3034" i="40"/>
  <c r="AY3035" i="40"/>
  <c r="AY3036" i="40"/>
  <c r="AY3037" i="40"/>
  <c r="AY3038" i="40"/>
  <c r="AY3039" i="40"/>
  <c r="AY3040" i="40"/>
  <c r="AY3041" i="40"/>
  <c r="AY3042" i="40"/>
  <c r="AY3043" i="40"/>
  <c r="AY3044" i="40"/>
  <c r="AY3045" i="40"/>
  <c r="AY3046" i="40"/>
  <c r="AY3047" i="40"/>
  <c r="AY3048" i="40"/>
  <c r="AY3049" i="40"/>
  <c r="AY3050" i="40"/>
  <c r="AY3051" i="40"/>
  <c r="AY3052" i="40"/>
  <c r="AY3053" i="40"/>
  <c r="AY3054" i="40"/>
  <c r="AY3055" i="40"/>
  <c r="AY3056" i="40"/>
  <c r="AY3057" i="40"/>
  <c r="AY3058" i="40"/>
  <c r="AY3059" i="40"/>
  <c r="AY3060" i="40"/>
  <c r="AY3061" i="40"/>
  <c r="AY3062" i="40"/>
  <c r="AY3063" i="40"/>
  <c r="AY3064" i="40"/>
  <c r="AY3065" i="40"/>
  <c r="AY3066" i="40"/>
  <c r="AY3067" i="40"/>
  <c r="AY3068" i="40"/>
  <c r="AY3069" i="40"/>
  <c r="AY3070" i="40"/>
  <c r="AY3071" i="40"/>
  <c r="AY3072" i="40"/>
  <c r="AY3073" i="40"/>
  <c r="AY3074" i="40"/>
  <c r="AY3075" i="40"/>
  <c r="AY3076" i="40"/>
  <c r="AY3077" i="40"/>
  <c r="AY3078" i="40"/>
  <c r="AY3079" i="40"/>
  <c r="AY3080" i="40"/>
  <c r="AY3081" i="40"/>
  <c r="AY3082" i="40"/>
  <c r="AY3083" i="40"/>
  <c r="AY3084" i="40"/>
  <c r="AY3085" i="40"/>
  <c r="AY3086" i="40"/>
  <c r="AY3087" i="40"/>
  <c r="AY3088" i="40"/>
  <c r="AY3089" i="40"/>
  <c r="AY3090" i="40"/>
  <c r="AY3091" i="40"/>
  <c r="AY3092" i="40"/>
  <c r="AY3093" i="40"/>
  <c r="AY3094" i="40"/>
  <c r="AY3095" i="40"/>
  <c r="AY3096" i="40"/>
  <c r="AY3097" i="40"/>
  <c r="AY3098" i="40"/>
  <c r="AY3099" i="40"/>
  <c r="AY3100" i="40"/>
  <c r="AY3101" i="40"/>
  <c r="AY3102" i="40"/>
  <c r="AY3103" i="40"/>
  <c r="AY3104" i="40"/>
  <c r="AY3105" i="40"/>
  <c r="AY3106" i="40"/>
  <c r="AY3107" i="40"/>
  <c r="AY3108" i="40"/>
  <c r="AY3109" i="40"/>
  <c r="AY3110" i="40"/>
  <c r="AY3111" i="40"/>
  <c r="AY3112" i="40"/>
  <c r="AY3113" i="40"/>
  <c r="AY3114" i="40"/>
  <c r="AY3115" i="40"/>
  <c r="AY3116" i="40"/>
  <c r="AY3117" i="40"/>
  <c r="AY3118" i="40"/>
  <c r="AY3119" i="40"/>
  <c r="AY3120" i="40"/>
  <c r="AY3121" i="40"/>
  <c r="AY3122" i="40"/>
  <c r="AY3123" i="40"/>
  <c r="AY3124" i="40"/>
  <c r="AY3125" i="40"/>
  <c r="AY3126" i="40"/>
  <c r="AY3127" i="40"/>
  <c r="AY3128" i="40"/>
  <c r="AY3129" i="40"/>
  <c r="AY3130" i="40"/>
  <c r="AY3131" i="40"/>
  <c r="AY3132" i="40"/>
  <c r="AY3133" i="40"/>
  <c r="AY3134" i="40"/>
  <c r="AY3135" i="40"/>
  <c r="AY3136" i="40"/>
  <c r="AY3137" i="40"/>
  <c r="AY3138" i="40"/>
  <c r="AY3139" i="40"/>
  <c r="AY3140" i="40"/>
  <c r="AY3141" i="40"/>
  <c r="AY3142" i="40"/>
  <c r="AY3143" i="40"/>
  <c r="AY3144" i="40"/>
  <c r="AY3145" i="40"/>
  <c r="AY3146" i="40"/>
  <c r="AY3147" i="40"/>
  <c r="AY3148" i="40"/>
  <c r="AY3149" i="40"/>
  <c r="AY3150" i="40"/>
  <c r="AY3151" i="40"/>
  <c r="AY3152" i="40"/>
  <c r="AY3153" i="40"/>
  <c r="AY3154" i="40"/>
  <c r="AY3155" i="40"/>
  <c r="AY3156" i="40"/>
  <c r="AY3157" i="40"/>
  <c r="AY3158" i="40"/>
  <c r="AY3159" i="40"/>
  <c r="AY3160" i="40"/>
  <c r="AY3161" i="40"/>
  <c r="AY3162" i="40"/>
  <c r="AY3163" i="40"/>
  <c r="AY3164" i="40"/>
  <c r="AY3165" i="40"/>
  <c r="AY3166" i="40"/>
  <c r="AY3167" i="40"/>
  <c r="AY3168" i="40"/>
  <c r="AY3169" i="40"/>
  <c r="AY3170" i="40"/>
  <c r="AY3171" i="40"/>
  <c r="AY3172" i="40"/>
  <c r="AY3173" i="40"/>
  <c r="AY3174" i="40"/>
  <c r="AY3175" i="40"/>
  <c r="AY3176" i="40"/>
  <c r="AY3177" i="40"/>
  <c r="AY3178" i="40"/>
  <c r="AY3179" i="40"/>
  <c r="AY3180" i="40"/>
  <c r="AY3181" i="40"/>
  <c r="AY3182" i="40"/>
  <c r="AY3183" i="40"/>
  <c r="AY3184" i="40"/>
  <c r="AY3185" i="40"/>
  <c r="AY3186" i="40"/>
  <c r="AY3187" i="40"/>
  <c r="AY3188" i="40"/>
  <c r="AY3189" i="40"/>
  <c r="AY3190" i="40"/>
  <c r="AY3191" i="40"/>
  <c r="AY3192" i="40"/>
  <c r="AY3193" i="40"/>
  <c r="AY3194" i="40"/>
  <c r="AY3195" i="40"/>
  <c r="AY3196" i="40"/>
  <c r="AY3197" i="40"/>
  <c r="AY3198" i="40"/>
  <c r="AY3199" i="40"/>
  <c r="AY3200" i="40"/>
  <c r="AY3201" i="40"/>
  <c r="AY3202" i="40"/>
  <c r="AY3203" i="40"/>
  <c r="AY3204" i="40"/>
  <c r="AY3205" i="40"/>
  <c r="AY3206" i="40"/>
  <c r="AY3207" i="40"/>
  <c r="AY3208" i="40"/>
  <c r="AY3209" i="40"/>
  <c r="AY3210" i="40"/>
  <c r="AY3211" i="40"/>
  <c r="AY3212" i="40"/>
  <c r="AY3213" i="40"/>
  <c r="AY3214" i="40"/>
  <c r="AY3215" i="40"/>
  <c r="AY3216" i="40"/>
  <c r="AY3217" i="40"/>
  <c r="AY3218" i="40"/>
  <c r="AY3219" i="40"/>
  <c r="AY3220" i="40"/>
  <c r="AY3221" i="40"/>
  <c r="AY2" i="40"/>
  <c r="BA3" i="40"/>
  <c r="BA4" i="40"/>
  <c r="BA5" i="40"/>
  <c r="BA6" i="40"/>
  <c r="BA7" i="40"/>
  <c r="BA8" i="40"/>
  <c r="BA9" i="40"/>
  <c r="BA10" i="40"/>
  <c r="BA11" i="40"/>
  <c r="BA12" i="40"/>
  <c r="BA13" i="40"/>
  <c r="BA14" i="40"/>
  <c r="BA15" i="40"/>
  <c r="BA16" i="40"/>
  <c r="BA17" i="40"/>
  <c r="BA18" i="40"/>
  <c r="BA19" i="40"/>
  <c r="BA20" i="40"/>
  <c r="BA21" i="40"/>
  <c r="BA22" i="40"/>
  <c r="BA23" i="40"/>
  <c r="BA24" i="40"/>
  <c r="BA25" i="40"/>
  <c r="BA26" i="40"/>
  <c r="BA27" i="40"/>
  <c r="BA28" i="40"/>
  <c r="BA29" i="40"/>
  <c r="BA30" i="40"/>
  <c r="BA31" i="40"/>
  <c r="BA32" i="40"/>
  <c r="BA33" i="40"/>
  <c r="BA34" i="40"/>
  <c r="BA35" i="40"/>
  <c r="BA36" i="40"/>
  <c r="BA37" i="40"/>
  <c r="BA38" i="40"/>
  <c r="BA39" i="40"/>
  <c r="BA40" i="40"/>
  <c r="BA41" i="40"/>
  <c r="BA42" i="40"/>
  <c r="BA43" i="40"/>
  <c r="BA44" i="40"/>
  <c r="BA45" i="40"/>
  <c r="BA46" i="40"/>
  <c r="BA47" i="40"/>
  <c r="BA48" i="40"/>
  <c r="BA49" i="40"/>
  <c r="BA50" i="40"/>
  <c r="BA51" i="40"/>
  <c r="BA52" i="40"/>
  <c r="BA53" i="40"/>
  <c r="BA54" i="40"/>
  <c r="BA55" i="40"/>
  <c r="BA56" i="40"/>
  <c r="BA57" i="40"/>
  <c r="BA58" i="40"/>
  <c r="BA59" i="40"/>
  <c r="BA60" i="40"/>
  <c r="BA61" i="40"/>
  <c r="BA62" i="40"/>
  <c r="BA63" i="40"/>
  <c r="BA64" i="40"/>
  <c r="BA65" i="40"/>
  <c r="BA66" i="40"/>
  <c r="BA67" i="40"/>
  <c r="BA68" i="40"/>
  <c r="BA69" i="40"/>
  <c r="BA70" i="40"/>
  <c r="BA71" i="40"/>
  <c r="BA72" i="40"/>
  <c r="BA73" i="40"/>
  <c r="BA74" i="40"/>
  <c r="BA75" i="40"/>
  <c r="BA76" i="40"/>
  <c r="BA77" i="40"/>
  <c r="BA78" i="40"/>
  <c r="BA79" i="40"/>
  <c r="BA80" i="40"/>
  <c r="BA81" i="40"/>
  <c r="BA82" i="40"/>
  <c r="BA83" i="40"/>
  <c r="BA84" i="40"/>
  <c r="BA85" i="40"/>
  <c r="BA86" i="40"/>
  <c r="BA87" i="40"/>
  <c r="BA88" i="40"/>
  <c r="BA89" i="40"/>
  <c r="BA90" i="40"/>
  <c r="BA91" i="40"/>
  <c r="BA92" i="40"/>
  <c r="BA93" i="40"/>
  <c r="BA94" i="40"/>
  <c r="BA95" i="40"/>
  <c r="BA96" i="40"/>
  <c r="BA97" i="40"/>
  <c r="BA98" i="40"/>
  <c r="BA99" i="40"/>
  <c r="BA100" i="40"/>
  <c r="BA101" i="40"/>
  <c r="BA102" i="40"/>
  <c r="BA103" i="40"/>
  <c r="BA104" i="40"/>
  <c r="BA105" i="40"/>
  <c r="BA106" i="40"/>
  <c r="BA107" i="40"/>
  <c r="BA108" i="40"/>
  <c r="BA109" i="40"/>
  <c r="BA110" i="40"/>
  <c r="BA111" i="40"/>
  <c r="BA112" i="40"/>
  <c r="BA113" i="40"/>
  <c r="BA114" i="40"/>
  <c r="BA115" i="40"/>
  <c r="BA116" i="40"/>
  <c r="BA117" i="40"/>
  <c r="BA118" i="40"/>
  <c r="BA119" i="40"/>
  <c r="BA120" i="40"/>
  <c r="BA121" i="40"/>
  <c r="BA122" i="40"/>
  <c r="BA123" i="40"/>
  <c r="BA124" i="40"/>
  <c r="BA125" i="40"/>
  <c r="BA126" i="40"/>
  <c r="BA127" i="40"/>
  <c r="BA128" i="40"/>
  <c r="BA129" i="40"/>
  <c r="BA130" i="40"/>
  <c r="BA131" i="40"/>
  <c r="BA132" i="40"/>
  <c r="BA133" i="40"/>
  <c r="BA134" i="40"/>
  <c r="BA135" i="40"/>
  <c r="BA136" i="40"/>
  <c r="BA137" i="40"/>
  <c r="BA138" i="40"/>
  <c r="BA139" i="40"/>
  <c r="BA140" i="40"/>
  <c r="BA141" i="40"/>
  <c r="BA142" i="40"/>
  <c r="BA143" i="40"/>
  <c r="BA144" i="40"/>
  <c r="BA145" i="40"/>
  <c r="BA146" i="40"/>
  <c r="BA147" i="40"/>
  <c r="BA148" i="40"/>
  <c r="BA149" i="40"/>
  <c r="BA150" i="40"/>
  <c r="BA151" i="40"/>
  <c r="BA152" i="40"/>
  <c r="BA153" i="40"/>
  <c r="BA154" i="40"/>
  <c r="BA155" i="40"/>
  <c r="BA156" i="40"/>
  <c r="BA157" i="40"/>
  <c r="BA158" i="40"/>
  <c r="BA159" i="40"/>
  <c r="BA160" i="40"/>
  <c r="BA161" i="40"/>
  <c r="BA162" i="40"/>
  <c r="BA163" i="40"/>
  <c r="BA164" i="40"/>
  <c r="BA165" i="40"/>
  <c r="BA166" i="40"/>
  <c r="BA167" i="40"/>
  <c r="BA168" i="40"/>
  <c r="BA169" i="40"/>
  <c r="BA170" i="40"/>
  <c r="BA171" i="40"/>
  <c r="BA172" i="40"/>
  <c r="BA173" i="40"/>
  <c r="BA174" i="40"/>
  <c r="BA175" i="40"/>
  <c r="BA176" i="40"/>
  <c r="BA177" i="40"/>
  <c r="BA178" i="40"/>
  <c r="BA179" i="40"/>
  <c r="BA180" i="40"/>
  <c r="BA181" i="40"/>
  <c r="BA182" i="40"/>
  <c r="BA183" i="40"/>
  <c r="BA184" i="40"/>
  <c r="BA185" i="40"/>
  <c r="BA186" i="40"/>
  <c r="BA187" i="40"/>
  <c r="BA188" i="40"/>
  <c r="BA189" i="40"/>
  <c r="BA190" i="40"/>
  <c r="BA191" i="40"/>
  <c r="BA192" i="40"/>
  <c r="BA193" i="40"/>
  <c r="BA194" i="40"/>
  <c r="BA195" i="40"/>
  <c r="BA196" i="40"/>
  <c r="BA197" i="40"/>
  <c r="BA198" i="40"/>
  <c r="BA199" i="40"/>
  <c r="BA200" i="40"/>
  <c r="BA201" i="40"/>
  <c r="BA202" i="40"/>
  <c r="BA203" i="40"/>
  <c r="BA204" i="40"/>
  <c r="BA205" i="40"/>
  <c r="BA206" i="40"/>
  <c r="BA207" i="40"/>
  <c r="BA208" i="40"/>
  <c r="BA209" i="40"/>
  <c r="BA210" i="40"/>
  <c r="BA211" i="40"/>
  <c r="BA212" i="40"/>
  <c r="BA213" i="40"/>
  <c r="BA214" i="40"/>
  <c r="BA215" i="40"/>
  <c r="BA216" i="40"/>
  <c r="BA217" i="40"/>
  <c r="BA218" i="40"/>
  <c r="BA219" i="40"/>
  <c r="BA220" i="40"/>
  <c r="BA221" i="40"/>
  <c r="BA222" i="40"/>
  <c r="BA223" i="40"/>
  <c r="BA224" i="40"/>
  <c r="BA225" i="40"/>
  <c r="BA226" i="40"/>
  <c r="BA227" i="40"/>
  <c r="BA228" i="40"/>
  <c r="BA229" i="40"/>
  <c r="BA230" i="40"/>
  <c r="BA231" i="40"/>
  <c r="BA232" i="40"/>
  <c r="BA233" i="40"/>
  <c r="BA234" i="40"/>
  <c r="BA235" i="40"/>
  <c r="BA236" i="40"/>
  <c r="BA237" i="40"/>
  <c r="BA238" i="40"/>
  <c r="BA239" i="40"/>
  <c r="BA240" i="40"/>
  <c r="BA241" i="40"/>
  <c r="BA242" i="40"/>
  <c r="BA243" i="40"/>
  <c r="BA244" i="40"/>
  <c r="BA245" i="40"/>
  <c r="BA246" i="40"/>
  <c r="BA247" i="40"/>
  <c r="BA248" i="40"/>
  <c r="BA249" i="40"/>
  <c r="BA250" i="40"/>
  <c r="BA251" i="40"/>
  <c r="BA252" i="40"/>
  <c r="BA253" i="40"/>
  <c r="BA254" i="40"/>
  <c r="BA255" i="40"/>
  <c r="BA256" i="40"/>
  <c r="BA257" i="40"/>
  <c r="BA258" i="40"/>
  <c r="BA259" i="40"/>
  <c r="BA260" i="40"/>
  <c r="BA261" i="40"/>
  <c r="BA262" i="40"/>
  <c r="BA263" i="40"/>
  <c r="BA264" i="40"/>
  <c r="BA265" i="40"/>
  <c r="BA266" i="40"/>
  <c r="BA267" i="40"/>
  <c r="BA268" i="40"/>
  <c r="BA269" i="40"/>
  <c r="BA270" i="40"/>
  <c r="BA271" i="40"/>
  <c r="BA272" i="40"/>
  <c r="BA273" i="40"/>
  <c r="BA274" i="40"/>
  <c r="BA275" i="40"/>
  <c r="BA276" i="40"/>
  <c r="BA277" i="40"/>
  <c r="BA278" i="40"/>
  <c r="BA279" i="40"/>
  <c r="BA280" i="40"/>
  <c r="BA281" i="40"/>
  <c r="BA282" i="40"/>
  <c r="BA283" i="40"/>
  <c r="BA284" i="40"/>
  <c r="BA285" i="40"/>
  <c r="BA286" i="40"/>
  <c r="BA287" i="40"/>
  <c r="BA288" i="40"/>
  <c r="BA289" i="40"/>
  <c r="BA290" i="40"/>
  <c r="BA291" i="40"/>
  <c r="BA292" i="40"/>
  <c r="BA293" i="40"/>
  <c r="BA294" i="40"/>
  <c r="BA295" i="40"/>
  <c r="BA296" i="40"/>
  <c r="BA297" i="40"/>
  <c r="BA298" i="40"/>
  <c r="BA299" i="40"/>
  <c r="BA300" i="40"/>
  <c r="BA301" i="40"/>
  <c r="BA302" i="40"/>
  <c r="BA303" i="40"/>
  <c r="BA304" i="40"/>
  <c r="BA305" i="40"/>
  <c r="BA306" i="40"/>
  <c r="BA307" i="40"/>
  <c r="BA308" i="40"/>
  <c r="BA309" i="40"/>
  <c r="BA310" i="40"/>
  <c r="BA311" i="40"/>
  <c r="BA312" i="40"/>
  <c r="BA313" i="40"/>
  <c r="BA314" i="40"/>
  <c r="BA315" i="40"/>
  <c r="BA316" i="40"/>
  <c r="BA317" i="40"/>
  <c r="BA318" i="40"/>
  <c r="BA319" i="40"/>
  <c r="BA320" i="40"/>
  <c r="BA321" i="40"/>
  <c r="BA322" i="40"/>
  <c r="BA323" i="40"/>
  <c r="BA324" i="40"/>
  <c r="BA325" i="40"/>
  <c r="BA326" i="40"/>
  <c r="BA327" i="40"/>
  <c r="BA328" i="40"/>
  <c r="BA329" i="40"/>
  <c r="BA330" i="40"/>
  <c r="BA331" i="40"/>
  <c r="BA332" i="40"/>
  <c r="BA333" i="40"/>
  <c r="BA334" i="40"/>
  <c r="BA335" i="40"/>
  <c r="BA336" i="40"/>
  <c r="BA337" i="40"/>
  <c r="BA338" i="40"/>
  <c r="BA339" i="40"/>
  <c r="BA340" i="40"/>
  <c r="BA341" i="40"/>
  <c r="BA342" i="40"/>
  <c r="BA343" i="40"/>
  <c r="BA344" i="40"/>
  <c r="BA345" i="40"/>
  <c r="BA346" i="40"/>
  <c r="BA347" i="40"/>
  <c r="BA348" i="40"/>
  <c r="BA349" i="40"/>
  <c r="BA350" i="40"/>
  <c r="BA351" i="40"/>
  <c r="BA352" i="40"/>
  <c r="BA353" i="40"/>
  <c r="BA354" i="40"/>
  <c r="BA355" i="40"/>
  <c r="BA356" i="40"/>
  <c r="BA357" i="40"/>
  <c r="BA358" i="40"/>
  <c r="BA359" i="40"/>
  <c r="BA360" i="40"/>
  <c r="BA361" i="40"/>
  <c r="BA362" i="40"/>
  <c r="BA363" i="40"/>
  <c r="BA364" i="40"/>
  <c r="BA365" i="40"/>
  <c r="BA366" i="40"/>
  <c r="BA367" i="40"/>
  <c r="BA368" i="40"/>
  <c r="BA369" i="40"/>
  <c r="BA370" i="40"/>
  <c r="BA371" i="40"/>
  <c r="BA372" i="40"/>
  <c r="BA373" i="40"/>
  <c r="BA374" i="40"/>
  <c r="BA375" i="40"/>
  <c r="BA376" i="40"/>
  <c r="BA377" i="40"/>
  <c r="BA378" i="40"/>
  <c r="BA379" i="40"/>
  <c r="BA380" i="40"/>
  <c r="BA381" i="40"/>
  <c r="BA382" i="40"/>
  <c r="BA383" i="40"/>
  <c r="BA384" i="40"/>
  <c r="BA385" i="40"/>
  <c r="BA386" i="40"/>
  <c r="BA387" i="40"/>
  <c r="BA388" i="40"/>
  <c r="BA389" i="40"/>
  <c r="BA390" i="40"/>
  <c r="BA391" i="40"/>
  <c r="BA392" i="40"/>
  <c r="BA393" i="40"/>
  <c r="BA394" i="40"/>
  <c r="BA395" i="40"/>
  <c r="BA396" i="40"/>
  <c r="BA397" i="40"/>
  <c r="BA398" i="40"/>
  <c r="BA399" i="40"/>
  <c r="BA400" i="40"/>
  <c r="BA401" i="40"/>
  <c r="BA402" i="40"/>
  <c r="BA403" i="40"/>
  <c r="BA404" i="40"/>
  <c r="BA405" i="40"/>
  <c r="BA406" i="40"/>
  <c r="BA407" i="40"/>
  <c r="BA408" i="40"/>
  <c r="BA409" i="40"/>
  <c r="BA410" i="40"/>
  <c r="BA411" i="40"/>
  <c r="BA412" i="40"/>
  <c r="BA413" i="40"/>
  <c r="BA414" i="40"/>
  <c r="BA415" i="40"/>
  <c r="BA416" i="40"/>
  <c r="BA417" i="40"/>
  <c r="BA418" i="40"/>
  <c r="BA419" i="40"/>
  <c r="BA420" i="40"/>
  <c r="BA421" i="40"/>
  <c r="BA422" i="40"/>
  <c r="BA423" i="40"/>
  <c r="BA424" i="40"/>
  <c r="BA425" i="40"/>
  <c r="BA426" i="40"/>
  <c r="BA427" i="40"/>
  <c r="BA428" i="40"/>
  <c r="BA429" i="40"/>
  <c r="BA430" i="40"/>
  <c r="BA431" i="40"/>
  <c r="BA432" i="40"/>
  <c r="BA433" i="40"/>
  <c r="BA434" i="40"/>
  <c r="BA435" i="40"/>
  <c r="BA436" i="40"/>
  <c r="BA437" i="40"/>
  <c r="BA438" i="40"/>
  <c r="BA439" i="40"/>
  <c r="BA440" i="40"/>
  <c r="BA441" i="40"/>
  <c r="BA442" i="40"/>
  <c r="BA443" i="40"/>
  <c r="BA444" i="40"/>
  <c r="BA445" i="40"/>
  <c r="BA446" i="40"/>
  <c r="BA447" i="40"/>
  <c r="BA448" i="40"/>
  <c r="BA449" i="40"/>
  <c r="BA450" i="40"/>
  <c r="BA451" i="40"/>
  <c r="BA452" i="40"/>
  <c r="BA453" i="40"/>
  <c r="BA454" i="40"/>
  <c r="BA455" i="40"/>
  <c r="BA456" i="40"/>
  <c r="BA457" i="40"/>
  <c r="BA458" i="40"/>
  <c r="BA459" i="40"/>
  <c r="BA460" i="40"/>
  <c r="BA461" i="40"/>
  <c r="BA462" i="40"/>
  <c r="BA463" i="40"/>
  <c r="BA464" i="40"/>
  <c r="BA465" i="40"/>
  <c r="BA466" i="40"/>
  <c r="BA467" i="40"/>
  <c r="BA468" i="40"/>
  <c r="BA469" i="40"/>
  <c r="BA470" i="40"/>
  <c r="BA471" i="40"/>
  <c r="BA472" i="40"/>
  <c r="BA473" i="40"/>
  <c r="BA474" i="40"/>
  <c r="BA475" i="40"/>
  <c r="BA476" i="40"/>
  <c r="BA477" i="40"/>
  <c r="BA478" i="40"/>
  <c r="BA479" i="40"/>
  <c r="BA480" i="40"/>
  <c r="BA481" i="40"/>
  <c r="BA482" i="40"/>
  <c r="BA483" i="40"/>
  <c r="BA484" i="40"/>
  <c r="BA485" i="40"/>
  <c r="BA486" i="40"/>
  <c r="BA487" i="40"/>
  <c r="BA488" i="40"/>
  <c r="BA489" i="40"/>
  <c r="BA490" i="40"/>
  <c r="BA491" i="40"/>
  <c r="BA492" i="40"/>
  <c r="BA493" i="40"/>
  <c r="BA494" i="40"/>
  <c r="BA495" i="40"/>
  <c r="BA496" i="40"/>
  <c r="BA497" i="40"/>
  <c r="BA498" i="40"/>
  <c r="BA499" i="40"/>
  <c r="BA500" i="40"/>
  <c r="BA501" i="40"/>
  <c r="BA502" i="40"/>
  <c r="BA503" i="40"/>
  <c r="BA504" i="40"/>
  <c r="BA505" i="40"/>
  <c r="BA506" i="40"/>
  <c r="BA507" i="40"/>
  <c r="BA508" i="40"/>
  <c r="BA509" i="40"/>
  <c r="BA510" i="40"/>
  <c r="BA511" i="40"/>
  <c r="BA512" i="40"/>
  <c r="BA513" i="40"/>
  <c r="BA514" i="40"/>
  <c r="BA515" i="40"/>
  <c r="BA516" i="40"/>
  <c r="BA517" i="40"/>
  <c r="BA518" i="40"/>
  <c r="BA519" i="40"/>
  <c r="BA520" i="40"/>
  <c r="BA521" i="40"/>
  <c r="BA522" i="40"/>
  <c r="BA523" i="40"/>
  <c r="BA524" i="40"/>
  <c r="BA525" i="40"/>
  <c r="BA526" i="40"/>
  <c r="BA527" i="40"/>
  <c r="BA528" i="40"/>
  <c r="BA529" i="40"/>
  <c r="BA530" i="40"/>
  <c r="BA531" i="40"/>
  <c r="BA532" i="40"/>
  <c r="BA533" i="40"/>
  <c r="BA534" i="40"/>
  <c r="BA535" i="40"/>
  <c r="BA536" i="40"/>
  <c r="BA537" i="40"/>
  <c r="BA538" i="40"/>
  <c r="BA539" i="40"/>
  <c r="BA540" i="40"/>
  <c r="BA541" i="40"/>
  <c r="BA542" i="40"/>
  <c r="BA543" i="40"/>
  <c r="BA544" i="40"/>
  <c r="BA545" i="40"/>
  <c r="BA546" i="40"/>
  <c r="BA547" i="40"/>
  <c r="BA548" i="40"/>
  <c r="BA549" i="40"/>
  <c r="BA550" i="40"/>
  <c r="BA551" i="40"/>
  <c r="BA552" i="40"/>
  <c r="BA553" i="40"/>
  <c r="BA554" i="40"/>
  <c r="BA555" i="40"/>
  <c r="BA556" i="40"/>
  <c r="BA557" i="40"/>
  <c r="BA558" i="40"/>
  <c r="BA559" i="40"/>
  <c r="BA560" i="40"/>
  <c r="BA561" i="40"/>
  <c r="BA562" i="40"/>
  <c r="BA563" i="40"/>
  <c r="BA564" i="40"/>
  <c r="BA565" i="40"/>
  <c r="BA566" i="40"/>
  <c r="BA567" i="40"/>
  <c r="BA568" i="40"/>
  <c r="BA569" i="40"/>
  <c r="BA570" i="40"/>
  <c r="BA571" i="40"/>
  <c r="BA572" i="40"/>
  <c r="BA573" i="40"/>
  <c r="BA574" i="40"/>
  <c r="BA575" i="40"/>
  <c r="BA576" i="40"/>
  <c r="BA577" i="40"/>
  <c r="BA578" i="40"/>
  <c r="BA579" i="40"/>
  <c r="BA580" i="40"/>
  <c r="BA581" i="40"/>
  <c r="BA582" i="40"/>
  <c r="BA583" i="40"/>
  <c r="BA584" i="40"/>
  <c r="BA585" i="40"/>
  <c r="BA586" i="40"/>
  <c r="BA587" i="40"/>
  <c r="BA588" i="40"/>
  <c r="BA589" i="40"/>
  <c r="BA590" i="40"/>
  <c r="BA591" i="40"/>
  <c r="BA592" i="40"/>
  <c r="BA593" i="40"/>
  <c r="BA594" i="40"/>
  <c r="BA595" i="40"/>
  <c r="BA596" i="40"/>
  <c r="BA597" i="40"/>
  <c r="BA598" i="40"/>
  <c r="BA599" i="40"/>
  <c r="BA600" i="40"/>
  <c r="BA601" i="40"/>
  <c r="BA602" i="40"/>
  <c r="BA603" i="40"/>
  <c r="BA604" i="40"/>
  <c r="BA605" i="40"/>
  <c r="BA606" i="40"/>
  <c r="BA607" i="40"/>
  <c r="BA608" i="40"/>
  <c r="BA609" i="40"/>
  <c r="BA610" i="40"/>
  <c r="BA611" i="40"/>
  <c r="BA612" i="40"/>
  <c r="BA613" i="40"/>
  <c r="BA614" i="40"/>
  <c r="BA615" i="40"/>
  <c r="BA616" i="40"/>
  <c r="BA617" i="40"/>
  <c r="BA618" i="40"/>
  <c r="BA619" i="40"/>
  <c r="BA620" i="40"/>
  <c r="BA621" i="40"/>
  <c r="BA622" i="40"/>
  <c r="BA623" i="40"/>
  <c r="BA624" i="40"/>
  <c r="BA625" i="40"/>
  <c r="BA626" i="40"/>
  <c r="BA627" i="40"/>
  <c r="BA628" i="40"/>
  <c r="BA629" i="40"/>
  <c r="BA630" i="40"/>
  <c r="BA631" i="40"/>
  <c r="BA632" i="40"/>
  <c r="BA633" i="40"/>
  <c r="BA634" i="40"/>
  <c r="BA635" i="40"/>
  <c r="BA636" i="40"/>
  <c r="BA637" i="40"/>
  <c r="BA638" i="40"/>
  <c r="BA639" i="40"/>
  <c r="BA640" i="40"/>
  <c r="BA641" i="40"/>
  <c r="BA642" i="40"/>
  <c r="BA643" i="40"/>
  <c r="BA644" i="40"/>
  <c r="BA645" i="40"/>
  <c r="BA646" i="40"/>
  <c r="BA647" i="40"/>
  <c r="BA648" i="40"/>
  <c r="BA649" i="40"/>
  <c r="BA650" i="40"/>
  <c r="BA651" i="40"/>
  <c r="BA652" i="40"/>
  <c r="BA653" i="40"/>
  <c r="BA654" i="40"/>
  <c r="BA655" i="40"/>
  <c r="BA656" i="40"/>
  <c r="BA657" i="40"/>
  <c r="BA658" i="40"/>
  <c r="BA659" i="40"/>
  <c r="BA660" i="40"/>
  <c r="BA661" i="40"/>
  <c r="BA662" i="40"/>
  <c r="BA663" i="40"/>
  <c r="BA664" i="40"/>
  <c r="BA665" i="40"/>
  <c r="BA666" i="40"/>
  <c r="BA667" i="40"/>
  <c r="BA668" i="40"/>
  <c r="BA669" i="40"/>
  <c r="BA670" i="40"/>
  <c r="BA671" i="40"/>
  <c r="BA672" i="40"/>
  <c r="BA673" i="40"/>
  <c r="BA674" i="40"/>
  <c r="BA675" i="40"/>
  <c r="BA676" i="40"/>
  <c r="BA677" i="40"/>
  <c r="BA678" i="40"/>
  <c r="BA679" i="40"/>
  <c r="BA680" i="40"/>
  <c r="BA681" i="40"/>
  <c r="BA682" i="40"/>
  <c r="BA683" i="40"/>
  <c r="BA684" i="40"/>
  <c r="BA685" i="40"/>
  <c r="BA686" i="40"/>
  <c r="BA687" i="40"/>
  <c r="BA688" i="40"/>
  <c r="BA689" i="40"/>
  <c r="BA690" i="40"/>
  <c r="BA691" i="40"/>
  <c r="BA692" i="40"/>
  <c r="BA693" i="40"/>
  <c r="BA694" i="40"/>
  <c r="BA695" i="40"/>
  <c r="BA696" i="40"/>
  <c r="BA697" i="40"/>
  <c r="BA698" i="40"/>
  <c r="BA699" i="40"/>
  <c r="BA700" i="40"/>
  <c r="BA701" i="40"/>
  <c r="BA702" i="40"/>
  <c r="BA703" i="40"/>
  <c r="BA704" i="40"/>
  <c r="BA705" i="40"/>
  <c r="BA706" i="40"/>
  <c r="BA707" i="40"/>
  <c r="BA708" i="40"/>
  <c r="BA709" i="40"/>
  <c r="BA710" i="40"/>
  <c r="BA711" i="40"/>
  <c r="BA712" i="40"/>
  <c r="BA713" i="40"/>
  <c r="BA714" i="40"/>
  <c r="BA715" i="40"/>
  <c r="BA716" i="40"/>
  <c r="BA717" i="40"/>
  <c r="BA718" i="40"/>
  <c r="BA719" i="40"/>
  <c r="BA720" i="40"/>
  <c r="BA721" i="40"/>
  <c r="BA722" i="40"/>
  <c r="BA723" i="40"/>
  <c r="BA724" i="40"/>
  <c r="BA725" i="40"/>
  <c r="BA726" i="40"/>
  <c r="BA727" i="40"/>
  <c r="BA728" i="40"/>
  <c r="BA729" i="40"/>
  <c r="BA730" i="40"/>
  <c r="BA731" i="40"/>
  <c r="BA732" i="40"/>
  <c r="BA733" i="40"/>
  <c r="BA734" i="40"/>
  <c r="BA735" i="40"/>
  <c r="BA736" i="40"/>
  <c r="BA737" i="40"/>
  <c r="BA738" i="40"/>
  <c r="BA739" i="40"/>
  <c r="BA740" i="40"/>
  <c r="BA741" i="40"/>
  <c r="BA742" i="40"/>
  <c r="BA743" i="40"/>
  <c r="BA744" i="40"/>
  <c r="BA745" i="40"/>
  <c r="BA746" i="40"/>
  <c r="BA747" i="40"/>
  <c r="BA748" i="40"/>
  <c r="BA749" i="40"/>
  <c r="BA750" i="40"/>
  <c r="BA751" i="40"/>
  <c r="BA752" i="40"/>
  <c r="BA753" i="40"/>
  <c r="BA754" i="40"/>
  <c r="BA755" i="40"/>
  <c r="BA756" i="40"/>
  <c r="BA757" i="40"/>
  <c r="BA758" i="40"/>
  <c r="BA759" i="40"/>
  <c r="BA760" i="40"/>
  <c r="BA761" i="40"/>
  <c r="BA762" i="40"/>
  <c r="BA763" i="40"/>
  <c r="BA764" i="40"/>
  <c r="BA765" i="40"/>
  <c r="BA766" i="40"/>
  <c r="BA767" i="40"/>
  <c r="BA768" i="40"/>
  <c r="BA769" i="40"/>
  <c r="BA770" i="40"/>
  <c r="BA771" i="40"/>
  <c r="BA772" i="40"/>
  <c r="BA773" i="40"/>
  <c r="BA774" i="40"/>
  <c r="BA775" i="40"/>
  <c r="BA776" i="40"/>
  <c r="BA777" i="40"/>
  <c r="BA778" i="40"/>
  <c r="BA779" i="40"/>
  <c r="BA780" i="40"/>
  <c r="BA781" i="40"/>
  <c r="BA782" i="40"/>
  <c r="BA783" i="40"/>
  <c r="BA784" i="40"/>
  <c r="BA785" i="40"/>
  <c r="BA786" i="40"/>
  <c r="BA787" i="40"/>
  <c r="BA788" i="40"/>
  <c r="BA789" i="40"/>
  <c r="BA790" i="40"/>
  <c r="BA791" i="40"/>
  <c r="BA792" i="40"/>
  <c r="BA793" i="40"/>
  <c r="BA794" i="40"/>
  <c r="BA795" i="40"/>
  <c r="BA796" i="40"/>
  <c r="BA797" i="40"/>
  <c r="BA798" i="40"/>
  <c r="BA799" i="40"/>
  <c r="BA800" i="40"/>
  <c r="BA801" i="40"/>
  <c r="BA802" i="40"/>
  <c r="BA803" i="40"/>
  <c r="BA804" i="40"/>
  <c r="BA805" i="40"/>
  <c r="BA806" i="40"/>
  <c r="BA807" i="40"/>
  <c r="BA808" i="40"/>
  <c r="BA809" i="40"/>
  <c r="BA810" i="40"/>
  <c r="BA811" i="40"/>
  <c r="BA812" i="40"/>
  <c r="BA813" i="40"/>
  <c r="BA814" i="40"/>
  <c r="BA815" i="40"/>
  <c r="BA816" i="40"/>
  <c r="BA817" i="40"/>
  <c r="BA818" i="40"/>
  <c r="BA819" i="40"/>
  <c r="BA820" i="40"/>
  <c r="BA821" i="40"/>
  <c r="BA822" i="40"/>
  <c r="BA823" i="40"/>
  <c r="BA824" i="40"/>
  <c r="BA825" i="40"/>
  <c r="BA826" i="40"/>
  <c r="BA827" i="40"/>
  <c r="BA828" i="40"/>
  <c r="BA829" i="40"/>
  <c r="BA830" i="40"/>
  <c r="BA831" i="40"/>
  <c r="BA832" i="40"/>
  <c r="BA833" i="40"/>
  <c r="BA834" i="40"/>
  <c r="BA835" i="40"/>
  <c r="BA836" i="40"/>
  <c r="BA837" i="40"/>
  <c r="BA838" i="40"/>
  <c r="BA839" i="40"/>
  <c r="BA840" i="40"/>
  <c r="BA841" i="40"/>
  <c r="BA842" i="40"/>
  <c r="BA843" i="40"/>
  <c r="BA844" i="40"/>
  <c r="BA845" i="40"/>
  <c r="BA846" i="40"/>
  <c r="BA847" i="40"/>
  <c r="BA848" i="40"/>
  <c r="BA849" i="40"/>
  <c r="BA850" i="40"/>
  <c r="BA851" i="40"/>
  <c r="BA852" i="40"/>
  <c r="BA853" i="40"/>
  <c r="BA854" i="40"/>
  <c r="BA855" i="40"/>
  <c r="BA856" i="40"/>
  <c r="BA857" i="40"/>
  <c r="BA858" i="40"/>
  <c r="BA859" i="40"/>
  <c r="BA860" i="40"/>
  <c r="BA861" i="40"/>
  <c r="BA862" i="40"/>
  <c r="BA863" i="40"/>
  <c r="BA864" i="40"/>
  <c r="BA865" i="40"/>
  <c r="BA866" i="40"/>
  <c r="BA867" i="40"/>
  <c r="BA868" i="40"/>
  <c r="BA869" i="40"/>
  <c r="BA870" i="40"/>
  <c r="BA871" i="40"/>
  <c r="BA872" i="40"/>
  <c r="BA873" i="40"/>
  <c r="BA874" i="40"/>
  <c r="BA875" i="40"/>
  <c r="BA876" i="40"/>
  <c r="BA877" i="40"/>
  <c r="BA878" i="40"/>
  <c r="BA879" i="40"/>
  <c r="BA880" i="40"/>
  <c r="BA881" i="40"/>
  <c r="BA882" i="40"/>
  <c r="BA883" i="40"/>
  <c r="BA884" i="40"/>
  <c r="BA885" i="40"/>
  <c r="BA886" i="40"/>
  <c r="BA887" i="40"/>
  <c r="BA888" i="40"/>
  <c r="BA889" i="40"/>
  <c r="BA890" i="40"/>
  <c r="BA891" i="40"/>
  <c r="BA892" i="40"/>
  <c r="BA893" i="40"/>
  <c r="BA894" i="40"/>
  <c r="BA895" i="40"/>
  <c r="BA896" i="40"/>
  <c r="BA897" i="40"/>
  <c r="BA898" i="40"/>
  <c r="BA899" i="40"/>
  <c r="BA900" i="40"/>
  <c r="BA901" i="40"/>
  <c r="BA902" i="40"/>
  <c r="BA903" i="40"/>
  <c r="BA904" i="40"/>
  <c r="BA905" i="40"/>
  <c r="BA906" i="40"/>
  <c r="BA907" i="40"/>
  <c r="BA908" i="40"/>
  <c r="BA909" i="40"/>
  <c r="BA910" i="40"/>
  <c r="BA911" i="40"/>
  <c r="BA912" i="40"/>
  <c r="BA913" i="40"/>
  <c r="BA914" i="40"/>
  <c r="BA915" i="40"/>
  <c r="BA916" i="40"/>
  <c r="BA917" i="40"/>
  <c r="BA918" i="40"/>
  <c r="BA919" i="40"/>
  <c r="BA920" i="40"/>
  <c r="BA921" i="40"/>
  <c r="BA922" i="40"/>
  <c r="BA923" i="40"/>
  <c r="BA924" i="40"/>
  <c r="BA925" i="40"/>
  <c r="BA926" i="40"/>
  <c r="BA927" i="40"/>
  <c r="BA928" i="40"/>
  <c r="BA929" i="40"/>
  <c r="BA930" i="40"/>
  <c r="BA931" i="40"/>
  <c r="BA932" i="40"/>
  <c r="BA933" i="40"/>
  <c r="BA934" i="40"/>
  <c r="BA935" i="40"/>
  <c r="BA936" i="40"/>
  <c r="BA937" i="40"/>
  <c r="BA938" i="40"/>
  <c r="BA939" i="40"/>
  <c r="BA940" i="40"/>
  <c r="BA941" i="40"/>
  <c r="BA942" i="40"/>
  <c r="BA943" i="40"/>
  <c r="BA944" i="40"/>
  <c r="BA945" i="40"/>
  <c r="BA946" i="40"/>
  <c r="BA947" i="40"/>
  <c r="BA948" i="40"/>
  <c r="BA949" i="40"/>
  <c r="BA950" i="40"/>
  <c r="BA951" i="40"/>
  <c r="BA952" i="40"/>
  <c r="BA953" i="40"/>
  <c r="BA954" i="40"/>
  <c r="BA955" i="40"/>
  <c r="BA956" i="40"/>
  <c r="BA957" i="40"/>
  <c r="BA958" i="40"/>
  <c r="BA959" i="40"/>
  <c r="BA960" i="40"/>
  <c r="BA961" i="40"/>
  <c r="BA962" i="40"/>
  <c r="BA963" i="40"/>
  <c r="BA964" i="40"/>
  <c r="BA965" i="40"/>
  <c r="BA966" i="40"/>
  <c r="BA967" i="40"/>
  <c r="BA968" i="40"/>
  <c r="BA969" i="40"/>
  <c r="BA970" i="40"/>
  <c r="BA971" i="40"/>
  <c r="BA972" i="40"/>
  <c r="BA973" i="40"/>
  <c r="BA974" i="40"/>
  <c r="BA975" i="40"/>
  <c r="BA976" i="40"/>
  <c r="BA977" i="40"/>
  <c r="BA978" i="40"/>
  <c r="BA979" i="40"/>
  <c r="BA980" i="40"/>
  <c r="BA981" i="40"/>
  <c r="BA982" i="40"/>
  <c r="BA983" i="40"/>
  <c r="BA984" i="40"/>
  <c r="BA985" i="40"/>
  <c r="BA986" i="40"/>
  <c r="BA987" i="40"/>
  <c r="BA988" i="40"/>
  <c r="BA989" i="40"/>
  <c r="BA990" i="40"/>
  <c r="BA991" i="40"/>
  <c r="BA992" i="40"/>
  <c r="BA993" i="40"/>
  <c r="BA994" i="40"/>
  <c r="BA995" i="40"/>
  <c r="BA996" i="40"/>
  <c r="BA997" i="40"/>
  <c r="BA998" i="40"/>
  <c r="BA999" i="40"/>
  <c r="BA1000" i="40"/>
  <c r="BA1001" i="40"/>
  <c r="BA1002" i="40"/>
  <c r="BA1003" i="40"/>
  <c r="BA1004" i="40"/>
  <c r="BA1005" i="40"/>
  <c r="BA1006" i="40"/>
  <c r="BA1007" i="40"/>
  <c r="BA1008" i="40"/>
  <c r="BA1009" i="40"/>
  <c r="BA1010" i="40"/>
  <c r="BA1011" i="40"/>
  <c r="BA1012" i="40"/>
  <c r="BA1013" i="40"/>
  <c r="BA1014" i="40"/>
  <c r="BA1015" i="40"/>
  <c r="BA1016" i="40"/>
  <c r="BA1017" i="40"/>
  <c r="BA1018" i="40"/>
  <c r="BA1019" i="40"/>
  <c r="BA1020" i="40"/>
  <c r="BA1021" i="40"/>
  <c r="BA1022" i="40"/>
  <c r="BA1023" i="40"/>
  <c r="BA1024" i="40"/>
  <c r="BA1025" i="40"/>
  <c r="BA1026" i="40"/>
  <c r="BA1027" i="40"/>
  <c r="BA1028" i="40"/>
  <c r="BA1029" i="40"/>
  <c r="BA1030" i="40"/>
  <c r="BA1031" i="40"/>
  <c r="BA1032" i="40"/>
  <c r="BA1033" i="40"/>
  <c r="BA1034" i="40"/>
  <c r="BA1035" i="40"/>
  <c r="BA1036" i="40"/>
  <c r="BA1037" i="40"/>
  <c r="BA1038" i="40"/>
  <c r="BA1039" i="40"/>
  <c r="BA1040" i="40"/>
  <c r="BA1041" i="40"/>
  <c r="BA1042" i="40"/>
  <c r="BA1043" i="40"/>
  <c r="BA1044" i="40"/>
  <c r="BA1045" i="40"/>
  <c r="BA1046" i="40"/>
  <c r="BA1047" i="40"/>
  <c r="BA1048" i="40"/>
  <c r="BA1049" i="40"/>
  <c r="BA1050" i="40"/>
  <c r="BA1051" i="40"/>
  <c r="BA1052" i="40"/>
  <c r="BA1053" i="40"/>
  <c r="BA1054" i="40"/>
  <c r="BA1055" i="40"/>
  <c r="BA1056" i="40"/>
  <c r="BA1057" i="40"/>
  <c r="BA1058" i="40"/>
  <c r="BA1059" i="40"/>
  <c r="BA1060" i="40"/>
  <c r="BA1061" i="40"/>
  <c r="BA1062" i="40"/>
  <c r="BA1063" i="40"/>
  <c r="BA1064" i="40"/>
  <c r="BA1065" i="40"/>
  <c r="BA1066" i="40"/>
  <c r="BA1067" i="40"/>
  <c r="BA1068" i="40"/>
  <c r="BA1069" i="40"/>
  <c r="BA1070" i="40"/>
  <c r="BA1071" i="40"/>
  <c r="BA1072" i="40"/>
  <c r="BA1073" i="40"/>
  <c r="BA1074" i="40"/>
  <c r="BA1075" i="40"/>
  <c r="BA1076" i="40"/>
  <c r="BA1077" i="40"/>
  <c r="BA1078" i="40"/>
  <c r="BA1079" i="40"/>
  <c r="BA1080" i="40"/>
  <c r="BA1081" i="40"/>
  <c r="BA1082" i="40"/>
  <c r="BA1083" i="40"/>
  <c r="BA1084" i="40"/>
  <c r="BA1085" i="40"/>
  <c r="BA1086" i="40"/>
  <c r="BA1087" i="40"/>
  <c r="BA1088" i="40"/>
  <c r="BA1089" i="40"/>
  <c r="BA1090" i="40"/>
  <c r="BA1091" i="40"/>
  <c r="BA1092" i="40"/>
  <c r="BA1093" i="40"/>
  <c r="BA1094" i="40"/>
  <c r="BA1095" i="40"/>
  <c r="BA1096" i="40"/>
  <c r="BA1097" i="40"/>
  <c r="BA1098" i="40"/>
  <c r="BA1099" i="40"/>
  <c r="BA1100" i="40"/>
  <c r="BA1101" i="40"/>
  <c r="BA1102" i="40"/>
  <c r="BA1103" i="40"/>
  <c r="BA1104" i="40"/>
  <c r="BA1105" i="40"/>
  <c r="BA1106" i="40"/>
  <c r="BA1107" i="40"/>
  <c r="BA1108" i="40"/>
  <c r="BA1109" i="40"/>
  <c r="BA1110" i="40"/>
  <c r="BA1111" i="40"/>
  <c r="BA1112" i="40"/>
  <c r="BA1113" i="40"/>
  <c r="BA1114" i="40"/>
  <c r="BA1115" i="40"/>
  <c r="BA1116" i="40"/>
  <c r="BA1117" i="40"/>
  <c r="BA1118" i="40"/>
  <c r="BA1119" i="40"/>
  <c r="BA1120" i="40"/>
  <c r="BA1121" i="40"/>
  <c r="BA1122" i="40"/>
  <c r="BA1123" i="40"/>
  <c r="BA1124" i="40"/>
  <c r="BA1125" i="40"/>
  <c r="BA1126" i="40"/>
  <c r="BA1127" i="40"/>
  <c r="BA1128" i="40"/>
  <c r="BA1129" i="40"/>
  <c r="BA1130" i="40"/>
  <c r="BA1131" i="40"/>
  <c r="BA1132" i="40"/>
  <c r="BA1133" i="40"/>
  <c r="BA1134" i="40"/>
  <c r="BA1135" i="40"/>
  <c r="BA1136" i="40"/>
  <c r="BA1137" i="40"/>
  <c r="BA1138" i="40"/>
  <c r="BA1139" i="40"/>
  <c r="BA1140" i="40"/>
  <c r="BA1141" i="40"/>
  <c r="BA1142" i="40"/>
  <c r="BA1143" i="40"/>
  <c r="BA1144" i="40"/>
  <c r="BA1145" i="40"/>
  <c r="BA1146" i="40"/>
  <c r="BA1147" i="40"/>
  <c r="BA1148" i="40"/>
  <c r="BA1149" i="40"/>
  <c r="BA1150" i="40"/>
  <c r="BA1151" i="40"/>
  <c r="BA1152" i="40"/>
  <c r="BA1153" i="40"/>
  <c r="BA1154" i="40"/>
  <c r="BA1155" i="40"/>
  <c r="BA1156" i="40"/>
  <c r="BA1157" i="40"/>
  <c r="BA1158" i="40"/>
  <c r="BA1159" i="40"/>
  <c r="BA1160" i="40"/>
  <c r="BA1161" i="40"/>
  <c r="BA1162" i="40"/>
  <c r="BA1163" i="40"/>
  <c r="BA1164" i="40"/>
  <c r="BA1165" i="40"/>
  <c r="BA1166" i="40"/>
  <c r="BA1167" i="40"/>
  <c r="BA1168" i="40"/>
  <c r="BA1169" i="40"/>
  <c r="BA1170" i="40"/>
  <c r="BA1171" i="40"/>
  <c r="BA1172" i="40"/>
  <c r="BA1173" i="40"/>
  <c r="BA1174" i="40"/>
  <c r="BA1175" i="40"/>
  <c r="BA1176" i="40"/>
  <c r="BA1177" i="40"/>
  <c r="BA1178" i="40"/>
  <c r="BA1179" i="40"/>
  <c r="BA1180" i="40"/>
  <c r="BA1181" i="40"/>
  <c r="BA1182" i="40"/>
  <c r="BA1183" i="40"/>
  <c r="BA1184" i="40"/>
  <c r="BA1185" i="40"/>
  <c r="BA1186" i="40"/>
  <c r="BA1187" i="40"/>
  <c r="BA1188" i="40"/>
  <c r="BA1189" i="40"/>
  <c r="BA1190" i="40"/>
  <c r="BA1191" i="40"/>
  <c r="BA1192" i="40"/>
  <c r="BA1193" i="40"/>
  <c r="BA1194" i="40"/>
  <c r="BA1195" i="40"/>
  <c r="BA1196" i="40"/>
  <c r="BA1197" i="40"/>
  <c r="BA1198" i="40"/>
  <c r="BA1199" i="40"/>
  <c r="BA1200" i="40"/>
  <c r="BA1201" i="40"/>
  <c r="BA1202" i="40"/>
  <c r="BA1203" i="40"/>
  <c r="BA1204" i="40"/>
  <c r="BA1205" i="40"/>
  <c r="BA1206" i="40"/>
  <c r="BA1207" i="40"/>
  <c r="BA1208" i="40"/>
  <c r="BA1209" i="40"/>
  <c r="BA1210" i="40"/>
  <c r="BA1211" i="40"/>
  <c r="BA1212" i="40"/>
  <c r="BA1213" i="40"/>
  <c r="BA1214" i="40"/>
  <c r="BA1215" i="40"/>
  <c r="BA1216" i="40"/>
  <c r="BA1217" i="40"/>
  <c r="BA1218" i="40"/>
  <c r="BA1219" i="40"/>
  <c r="BA1220" i="40"/>
  <c r="BA1221" i="40"/>
  <c r="BA1222" i="40"/>
  <c r="BA1223" i="40"/>
  <c r="BA1224" i="40"/>
  <c r="BA1225" i="40"/>
  <c r="BA1226" i="40"/>
  <c r="BA1227" i="40"/>
  <c r="BA1228" i="40"/>
  <c r="BA1229" i="40"/>
  <c r="BA1230" i="40"/>
  <c r="BA1231" i="40"/>
  <c r="BA1232" i="40"/>
  <c r="BA1233" i="40"/>
  <c r="BA1234" i="40"/>
  <c r="BA1235" i="40"/>
  <c r="BA1236" i="40"/>
  <c r="BA1237" i="40"/>
  <c r="BA1238" i="40"/>
  <c r="BA1239" i="40"/>
  <c r="BA1240" i="40"/>
  <c r="BA1241" i="40"/>
  <c r="BA1242" i="40"/>
  <c r="BA1243" i="40"/>
  <c r="BA1244" i="40"/>
  <c r="BA1245" i="40"/>
  <c r="BA1246" i="40"/>
  <c r="BA1247" i="40"/>
  <c r="BA1248" i="40"/>
  <c r="BA1249" i="40"/>
  <c r="BA1250" i="40"/>
  <c r="BA1251" i="40"/>
  <c r="BA1252" i="40"/>
  <c r="BA1253" i="40"/>
  <c r="BA1254" i="40"/>
  <c r="BA1255" i="40"/>
  <c r="BA1256" i="40"/>
  <c r="BA1257" i="40"/>
  <c r="BA1258" i="40"/>
  <c r="BA1259" i="40"/>
  <c r="BA1260" i="40"/>
  <c r="BA1261" i="40"/>
  <c r="BA1262" i="40"/>
  <c r="BA1263" i="40"/>
  <c r="BA1264" i="40"/>
  <c r="BA1265" i="40"/>
  <c r="BA1266" i="40"/>
  <c r="BA1267" i="40"/>
  <c r="BA1268" i="40"/>
  <c r="BA1269" i="40"/>
  <c r="BA1270" i="40"/>
  <c r="BA1271" i="40"/>
  <c r="BA1272" i="40"/>
  <c r="BA1273" i="40"/>
  <c r="BA1274" i="40"/>
  <c r="BA1275" i="40"/>
  <c r="BA1276" i="40"/>
  <c r="BA1277" i="40"/>
  <c r="BA1278" i="40"/>
  <c r="BA1279" i="40"/>
  <c r="BA1280" i="40"/>
  <c r="BA1281" i="40"/>
  <c r="BA1282" i="40"/>
  <c r="BA1283" i="40"/>
  <c r="BA1284" i="40"/>
  <c r="BA1285" i="40"/>
  <c r="BA1286" i="40"/>
  <c r="BA1287" i="40"/>
  <c r="BA1288" i="40"/>
  <c r="BA1289" i="40"/>
  <c r="BA1290" i="40"/>
  <c r="BA1291" i="40"/>
  <c r="BA1292" i="40"/>
  <c r="BA1293" i="40"/>
  <c r="BA1294" i="40"/>
  <c r="BA1295" i="40"/>
  <c r="BA1296" i="40"/>
  <c r="BA1297" i="40"/>
  <c r="BA1298" i="40"/>
  <c r="BA1299" i="40"/>
  <c r="BA1300" i="40"/>
  <c r="BA1301" i="40"/>
  <c r="BA1302" i="40"/>
  <c r="BA1303" i="40"/>
  <c r="BA1304" i="40"/>
  <c r="BA1305" i="40"/>
  <c r="BA1306" i="40"/>
  <c r="BA1307" i="40"/>
  <c r="BA1308" i="40"/>
  <c r="BA1309" i="40"/>
  <c r="BA1310" i="40"/>
  <c r="BA1311" i="40"/>
  <c r="BA1312" i="40"/>
  <c r="BA1313" i="40"/>
  <c r="BA1314" i="40"/>
  <c r="BA1315" i="40"/>
  <c r="BA1316" i="40"/>
  <c r="BA1317" i="40"/>
  <c r="BA1318" i="40"/>
  <c r="BA1319" i="40"/>
  <c r="BA1320" i="40"/>
  <c r="BA1321" i="40"/>
  <c r="BA1322" i="40"/>
  <c r="BA1323" i="40"/>
  <c r="BA1324" i="40"/>
  <c r="BA1325" i="40"/>
  <c r="BA1326" i="40"/>
  <c r="BA1327" i="40"/>
  <c r="BA1328" i="40"/>
  <c r="BA1329" i="40"/>
  <c r="BA1330" i="40"/>
  <c r="BA1331" i="40"/>
  <c r="BA1332" i="40"/>
  <c r="BA1333" i="40"/>
  <c r="BA1334" i="40"/>
  <c r="BA1335" i="40"/>
  <c r="BA1336" i="40"/>
  <c r="BA1337" i="40"/>
  <c r="BA1338" i="40"/>
  <c r="BA1339" i="40"/>
  <c r="BA1340" i="40"/>
  <c r="BA1341" i="40"/>
  <c r="BA1342" i="40"/>
  <c r="BA1343" i="40"/>
  <c r="BA1344" i="40"/>
  <c r="BA1345" i="40"/>
  <c r="BA1346" i="40"/>
  <c r="BA1347" i="40"/>
  <c r="BA1348" i="40"/>
  <c r="BA1349" i="40"/>
  <c r="BA1350" i="40"/>
  <c r="BA1351" i="40"/>
  <c r="BA1352" i="40"/>
  <c r="BA1353" i="40"/>
  <c r="BA1354" i="40"/>
  <c r="BA1355" i="40"/>
  <c r="BA1356" i="40"/>
  <c r="BA1357" i="40"/>
  <c r="BA1358" i="40"/>
  <c r="BA1359" i="40"/>
  <c r="BA1360" i="40"/>
  <c r="BA1361" i="40"/>
  <c r="BA1362" i="40"/>
  <c r="BA1363" i="40"/>
  <c r="BA1364" i="40"/>
  <c r="BA1365" i="40"/>
  <c r="BA1366" i="40"/>
  <c r="BA1367" i="40"/>
  <c r="BA1368" i="40"/>
  <c r="BA1369" i="40"/>
  <c r="BA1370" i="40"/>
  <c r="BA1371" i="40"/>
  <c r="BA1372" i="40"/>
  <c r="BA1373" i="40"/>
  <c r="BA1374" i="40"/>
  <c r="BA1375" i="40"/>
  <c r="BA1376" i="40"/>
  <c r="BA1377" i="40"/>
  <c r="BA1378" i="40"/>
  <c r="BA1379" i="40"/>
  <c r="BA1380" i="40"/>
  <c r="BA1381" i="40"/>
  <c r="BA1382" i="40"/>
  <c r="BA1383" i="40"/>
  <c r="BA1384" i="40"/>
  <c r="BA1385" i="40"/>
  <c r="BA1386" i="40"/>
  <c r="BA1387" i="40"/>
  <c r="BA1388" i="40"/>
  <c r="BA1389" i="40"/>
  <c r="BA1390" i="40"/>
  <c r="BA1391" i="40"/>
  <c r="BA1392" i="40"/>
  <c r="BA1393" i="40"/>
  <c r="BA1394" i="40"/>
  <c r="BA1395" i="40"/>
  <c r="BA1396" i="40"/>
  <c r="BA1397" i="40"/>
  <c r="BA1398" i="40"/>
  <c r="BA1399" i="40"/>
  <c r="BA1400" i="40"/>
  <c r="BA1401" i="40"/>
  <c r="BA1402" i="40"/>
  <c r="BA1403" i="40"/>
  <c r="BA1404" i="40"/>
  <c r="BA1405" i="40"/>
  <c r="BA1406" i="40"/>
  <c r="BA1407" i="40"/>
  <c r="BA1408" i="40"/>
  <c r="BA1409" i="40"/>
  <c r="BA1410" i="40"/>
  <c r="BA1411" i="40"/>
  <c r="BA1412" i="40"/>
  <c r="BA1413" i="40"/>
  <c r="BA1414" i="40"/>
  <c r="BA1415" i="40"/>
  <c r="BA1416" i="40"/>
  <c r="BA1417" i="40"/>
  <c r="BA1418" i="40"/>
  <c r="BA1419" i="40"/>
  <c r="BA1420" i="40"/>
  <c r="BA1421" i="40"/>
  <c r="BA1422" i="40"/>
  <c r="BA1423" i="40"/>
  <c r="BA1424" i="40"/>
  <c r="BA1425" i="40"/>
  <c r="BA1426" i="40"/>
  <c r="BA1427" i="40"/>
  <c r="BA1428" i="40"/>
  <c r="BA1429" i="40"/>
  <c r="BA1430" i="40"/>
  <c r="BA1431" i="40"/>
  <c r="BA1432" i="40"/>
  <c r="BA1433" i="40"/>
  <c r="BA1434" i="40"/>
  <c r="BA1435" i="40"/>
  <c r="BA1436" i="40"/>
  <c r="BA1437" i="40"/>
  <c r="BA1438" i="40"/>
  <c r="BA1439" i="40"/>
  <c r="BA1440" i="40"/>
  <c r="BA1441" i="40"/>
  <c r="BA1442" i="40"/>
  <c r="BA1443" i="40"/>
  <c r="BA1444" i="40"/>
  <c r="BA1445" i="40"/>
  <c r="BA1446" i="40"/>
  <c r="BA1447" i="40"/>
  <c r="BA1448" i="40"/>
  <c r="BA1449" i="40"/>
  <c r="BA1450" i="40"/>
  <c r="BA1451" i="40"/>
  <c r="BA1452" i="40"/>
  <c r="BA1453" i="40"/>
  <c r="BA1454" i="40"/>
  <c r="BA1455" i="40"/>
  <c r="BA1456" i="40"/>
  <c r="BA1457" i="40"/>
  <c r="BA1458" i="40"/>
  <c r="BA1459" i="40"/>
  <c r="BA1460" i="40"/>
  <c r="BA1461" i="40"/>
  <c r="BA1462" i="40"/>
  <c r="BA1463" i="40"/>
  <c r="BA1464" i="40"/>
  <c r="BA1465" i="40"/>
  <c r="BA1466" i="40"/>
  <c r="BA1467" i="40"/>
  <c r="BA1468" i="40"/>
  <c r="BA1469" i="40"/>
  <c r="BA1470" i="40"/>
  <c r="BA1471" i="40"/>
  <c r="BA1472" i="40"/>
  <c r="BA1473" i="40"/>
  <c r="BA1474" i="40"/>
  <c r="BA1475" i="40"/>
  <c r="BA1476" i="40"/>
  <c r="BA1477" i="40"/>
  <c r="BA1478" i="40"/>
  <c r="BA1479" i="40"/>
  <c r="BA1480" i="40"/>
  <c r="BA1481" i="40"/>
  <c r="BA1482" i="40"/>
  <c r="BA1483" i="40"/>
  <c r="BA1484" i="40"/>
  <c r="BA1485" i="40"/>
  <c r="BA1486" i="40"/>
  <c r="BA1487" i="40"/>
  <c r="BA1488" i="40"/>
  <c r="BA1489" i="40"/>
  <c r="BA1490" i="40"/>
  <c r="BA1491" i="40"/>
  <c r="BA1492" i="40"/>
  <c r="BA1493" i="40"/>
  <c r="BA1494" i="40"/>
  <c r="BA1495" i="40"/>
  <c r="BA1496" i="40"/>
  <c r="BA1497" i="40"/>
  <c r="BA1498" i="40"/>
  <c r="BA1499" i="40"/>
  <c r="BA1500" i="40"/>
  <c r="BA1501" i="40"/>
  <c r="BA1502" i="40"/>
  <c r="BA1503" i="40"/>
  <c r="BA1504" i="40"/>
  <c r="BA1505" i="40"/>
  <c r="BA1506" i="40"/>
  <c r="BA1507" i="40"/>
  <c r="BA1508" i="40"/>
  <c r="BA1509" i="40"/>
  <c r="BA1510" i="40"/>
  <c r="BA1511" i="40"/>
  <c r="BA1512" i="40"/>
  <c r="BA1513" i="40"/>
  <c r="BA1514" i="40"/>
  <c r="BA1515" i="40"/>
  <c r="BA1516" i="40"/>
  <c r="BA1517" i="40"/>
  <c r="BA1518" i="40"/>
  <c r="BA1519" i="40"/>
  <c r="BA1520" i="40"/>
  <c r="BA1521" i="40"/>
  <c r="BA1522" i="40"/>
  <c r="BA1523" i="40"/>
  <c r="BA1524" i="40"/>
  <c r="BA1525" i="40"/>
  <c r="BA1526" i="40"/>
  <c r="BA1527" i="40"/>
  <c r="BA1528" i="40"/>
  <c r="BA1529" i="40"/>
  <c r="BA1530" i="40"/>
  <c r="BA1531" i="40"/>
  <c r="BA1532" i="40"/>
  <c r="BA1533" i="40"/>
  <c r="BA1534" i="40"/>
  <c r="BA1535" i="40"/>
  <c r="BA1536" i="40"/>
  <c r="BA1537" i="40"/>
  <c r="BA1538" i="40"/>
  <c r="BA1539" i="40"/>
  <c r="BA1540" i="40"/>
  <c r="BA1541" i="40"/>
  <c r="BA1542" i="40"/>
  <c r="BA1543" i="40"/>
  <c r="BA1544" i="40"/>
  <c r="BA1545" i="40"/>
  <c r="BA1546" i="40"/>
  <c r="BA1547" i="40"/>
  <c r="BA1548" i="40"/>
  <c r="BA1549" i="40"/>
  <c r="BA1550" i="40"/>
  <c r="BA1551" i="40"/>
  <c r="BA1552" i="40"/>
  <c r="BA1553" i="40"/>
  <c r="BA1554" i="40"/>
  <c r="BA1555" i="40"/>
  <c r="BA1556" i="40"/>
  <c r="BA1557" i="40"/>
  <c r="BA1558" i="40"/>
  <c r="BA1559" i="40"/>
  <c r="BA1560" i="40"/>
  <c r="BA1561" i="40"/>
  <c r="BA1562" i="40"/>
  <c r="BA1563" i="40"/>
  <c r="BA1564" i="40"/>
  <c r="BA1565" i="40"/>
  <c r="BA1566" i="40"/>
  <c r="BA1567" i="40"/>
  <c r="BA1568" i="40"/>
  <c r="BA1569" i="40"/>
  <c r="BA1570" i="40"/>
  <c r="BA1571" i="40"/>
  <c r="BA1572" i="40"/>
  <c r="BA1573" i="40"/>
  <c r="BA1574" i="40"/>
  <c r="BA1575" i="40"/>
  <c r="BA1576" i="40"/>
  <c r="BA1577" i="40"/>
  <c r="BA1578" i="40"/>
  <c r="BA1579" i="40"/>
  <c r="BA1580" i="40"/>
  <c r="BA1581" i="40"/>
  <c r="BA1582" i="40"/>
  <c r="BA1583" i="40"/>
  <c r="BA1584" i="40"/>
  <c r="BA1585" i="40"/>
  <c r="BA1586" i="40"/>
  <c r="BA1587" i="40"/>
  <c r="BA1588" i="40"/>
  <c r="BA1589" i="40"/>
  <c r="BA1590" i="40"/>
  <c r="BA1591" i="40"/>
  <c r="BA1592" i="40"/>
  <c r="BA1593" i="40"/>
  <c r="BA1594" i="40"/>
  <c r="BA1595" i="40"/>
  <c r="BA1596" i="40"/>
  <c r="BA1597" i="40"/>
  <c r="BA1598" i="40"/>
  <c r="BA1599" i="40"/>
  <c r="BA1600" i="40"/>
  <c r="BA1601" i="40"/>
  <c r="BA1602" i="40"/>
  <c r="BA1603" i="40"/>
  <c r="BA1604" i="40"/>
  <c r="BA1605" i="40"/>
  <c r="BA1606" i="40"/>
  <c r="BA1607" i="40"/>
  <c r="BA1608" i="40"/>
  <c r="BA1609" i="40"/>
  <c r="BA1610" i="40"/>
  <c r="BA1611" i="40"/>
  <c r="BA1612" i="40"/>
  <c r="BA1613" i="40"/>
  <c r="BA1614" i="40"/>
  <c r="BA1615" i="40"/>
  <c r="BA1616" i="40"/>
  <c r="BA1617" i="40"/>
  <c r="BA1618" i="40"/>
  <c r="BA1619" i="40"/>
  <c r="BA1620" i="40"/>
  <c r="BA1621" i="40"/>
  <c r="BA1622" i="40"/>
  <c r="BA1623" i="40"/>
  <c r="BA1624" i="40"/>
  <c r="BA1625" i="40"/>
  <c r="BA1626" i="40"/>
  <c r="BA1627" i="40"/>
  <c r="BA1628" i="40"/>
  <c r="BA1629" i="40"/>
  <c r="BA1630" i="40"/>
  <c r="BA1631" i="40"/>
  <c r="BA1632" i="40"/>
  <c r="BA1633" i="40"/>
  <c r="BA1634" i="40"/>
  <c r="BA1635" i="40"/>
  <c r="BA1636" i="40"/>
  <c r="BA1637" i="40"/>
  <c r="BA1638" i="40"/>
  <c r="BA1639" i="40"/>
  <c r="BA1640" i="40"/>
  <c r="BA1641" i="40"/>
  <c r="BA1642" i="40"/>
  <c r="BA1643" i="40"/>
  <c r="BA1644" i="40"/>
  <c r="BA1645" i="40"/>
  <c r="BA1646" i="40"/>
  <c r="BA1647" i="40"/>
  <c r="BA1648" i="40"/>
  <c r="BA1649" i="40"/>
  <c r="BA1650" i="40"/>
  <c r="BA1651" i="40"/>
  <c r="BA1652" i="40"/>
  <c r="BA1653" i="40"/>
  <c r="BA1654" i="40"/>
  <c r="BA1655" i="40"/>
  <c r="BA1656" i="40"/>
  <c r="BA1657" i="40"/>
  <c r="BA1658" i="40"/>
  <c r="BA1659" i="40"/>
  <c r="BA1660" i="40"/>
  <c r="BA1661" i="40"/>
  <c r="BA1662" i="40"/>
  <c r="BA1663" i="40"/>
  <c r="BA1664" i="40"/>
  <c r="BA1665" i="40"/>
  <c r="BA1666" i="40"/>
  <c r="BA1667" i="40"/>
  <c r="BA1668" i="40"/>
  <c r="BA1669" i="40"/>
  <c r="BA1670" i="40"/>
  <c r="BA1671" i="40"/>
  <c r="BA1672" i="40"/>
  <c r="BA1673" i="40"/>
  <c r="BA1674" i="40"/>
  <c r="BA1675" i="40"/>
  <c r="BA1676" i="40"/>
  <c r="BA1677" i="40"/>
  <c r="BA1678" i="40"/>
  <c r="BA1679" i="40"/>
  <c r="BA1680" i="40"/>
  <c r="BA1681" i="40"/>
  <c r="BA1682" i="40"/>
  <c r="BA1683" i="40"/>
  <c r="BA1684" i="40"/>
  <c r="BA1685" i="40"/>
  <c r="BA1686" i="40"/>
  <c r="BA1687" i="40"/>
  <c r="BA1688" i="40"/>
  <c r="BA1689" i="40"/>
  <c r="BA1690" i="40"/>
  <c r="BA1691" i="40"/>
  <c r="BA1692" i="40"/>
  <c r="BA1693" i="40"/>
  <c r="BA1694" i="40"/>
  <c r="BA1695" i="40"/>
  <c r="BA1696" i="40"/>
  <c r="BA1697" i="40"/>
  <c r="BA1698" i="40"/>
  <c r="BA1699" i="40"/>
  <c r="BA1700" i="40"/>
  <c r="BA1701" i="40"/>
  <c r="BA1702" i="40"/>
  <c r="BA1703" i="40"/>
  <c r="BA1704" i="40"/>
  <c r="BA1705" i="40"/>
  <c r="BA1706" i="40"/>
  <c r="BA1707" i="40"/>
  <c r="BA1708" i="40"/>
  <c r="BA1709" i="40"/>
  <c r="BA1710" i="40"/>
  <c r="BA1711" i="40"/>
  <c r="BA1712" i="40"/>
  <c r="BA1713" i="40"/>
  <c r="BA1714" i="40"/>
  <c r="BA1715" i="40"/>
  <c r="BA1716" i="40"/>
  <c r="BA1717" i="40"/>
  <c r="BA1718" i="40"/>
  <c r="BA1719" i="40"/>
  <c r="BA1720" i="40"/>
  <c r="BA1721" i="40"/>
  <c r="BA1722" i="40"/>
  <c r="BA1723" i="40"/>
  <c r="BA1724" i="40"/>
  <c r="BA1725" i="40"/>
  <c r="BA1726" i="40"/>
  <c r="BA1727" i="40"/>
  <c r="BA1728" i="40"/>
  <c r="BA1729" i="40"/>
  <c r="BA1730" i="40"/>
  <c r="BA1731" i="40"/>
  <c r="BA1732" i="40"/>
  <c r="BA1733" i="40"/>
  <c r="BA1734" i="40"/>
  <c r="BA1735" i="40"/>
  <c r="BA1736" i="40"/>
  <c r="BA1737" i="40"/>
  <c r="BA1738" i="40"/>
  <c r="BA1739" i="40"/>
  <c r="BA1740" i="40"/>
  <c r="BA1741" i="40"/>
  <c r="BA1742" i="40"/>
  <c r="BA1743" i="40"/>
  <c r="BA1744" i="40"/>
  <c r="BA1745" i="40"/>
  <c r="BA1746" i="40"/>
  <c r="BA1747" i="40"/>
  <c r="BA1748" i="40"/>
  <c r="BA1749" i="40"/>
  <c r="BA1750" i="40"/>
  <c r="BA1751" i="40"/>
  <c r="BA1752" i="40"/>
  <c r="BA1753" i="40"/>
  <c r="BA1754" i="40"/>
  <c r="BA1755" i="40"/>
  <c r="BA1756" i="40"/>
  <c r="BA1757" i="40"/>
  <c r="BA1758" i="40"/>
  <c r="BA1759" i="40"/>
  <c r="BA1760" i="40"/>
  <c r="BA1761" i="40"/>
  <c r="BA1762" i="40"/>
  <c r="BA1763" i="40"/>
  <c r="BA1764" i="40"/>
  <c r="BA1765" i="40"/>
  <c r="BA1766" i="40"/>
  <c r="BA1767" i="40"/>
  <c r="BA1768" i="40"/>
  <c r="BA1769" i="40"/>
  <c r="BA1770" i="40"/>
  <c r="BA1771" i="40"/>
  <c r="BA1772" i="40"/>
  <c r="BA1773" i="40"/>
  <c r="BA1774" i="40"/>
  <c r="BA1775" i="40"/>
  <c r="BA1776" i="40"/>
  <c r="BA1777" i="40"/>
  <c r="BA1778" i="40"/>
  <c r="BA1779" i="40"/>
  <c r="BA1780" i="40"/>
  <c r="BA1781" i="40"/>
  <c r="BA1782" i="40"/>
  <c r="BA1783" i="40"/>
  <c r="BA1784" i="40"/>
  <c r="BA1785" i="40"/>
  <c r="BA1786" i="40"/>
  <c r="BA1787" i="40"/>
  <c r="BA1788" i="40"/>
  <c r="BA1789" i="40"/>
  <c r="BA1790" i="40"/>
  <c r="BA1791" i="40"/>
  <c r="BA1792" i="40"/>
  <c r="BA1793" i="40"/>
  <c r="BA1794" i="40"/>
  <c r="BA1795" i="40"/>
  <c r="BA1796" i="40"/>
  <c r="BA1797" i="40"/>
  <c r="BA1798" i="40"/>
  <c r="BA1799" i="40"/>
  <c r="BA1800" i="40"/>
  <c r="BA1801" i="40"/>
  <c r="BA1802" i="40"/>
  <c r="BA1803" i="40"/>
  <c r="BA1804" i="40"/>
  <c r="BA1805" i="40"/>
  <c r="BA1806" i="40"/>
  <c r="BA1807" i="40"/>
  <c r="BA1808" i="40"/>
  <c r="BA1809" i="40"/>
  <c r="BA1810" i="40"/>
  <c r="BA1811" i="40"/>
  <c r="BA1812" i="40"/>
  <c r="BA1813" i="40"/>
  <c r="BA1814" i="40"/>
  <c r="BA1815" i="40"/>
  <c r="BA1816" i="40"/>
  <c r="BA1817" i="40"/>
  <c r="BA1818" i="40"/>
  <c r="BA1819" i="40"/>
  <c r="BA1820" i="40"/>
  <c r="BA1821" i="40"/>
  <c r="BA1822" i="40"/>
  <c r="BA1823" i="40"/>
  <c r="BA1824" i="40"/>
  <c r="BA1825" i="40"/>
  <c r="BA1826" i="40"/>
  <c r="BA1827" i="40"/>
  <c r="BA1828" i="40"/>
  <c r="BA1829" i="40"/>
  <c r="BA1830" i="40"/>
  <c r="BA1831" i="40"/>
  <c r="BA1832" i="40"/>
  <c r="BA1833" i="40"/>
  <c r="BA1834" i="40"/>
  <c r="BA1835" i="40"/>
  <c r="BA1836" i="40"/>
  <c r="BA1837" i="40"/>
  <c r="BA1838" i="40"/>
  <c r="BA1839" i="40"/>
  <c r="BA1840" i="40"/>
  <c r="BA1841" i="40"/>
  <c r="BA1842" i="40"/>
  <c r="BA1843" i="40"/>
  <c r="BA1844" i="40"/>
  <c r="BA1845" i="40"/>
  <c r="BA1846" i="40"/>
  <c r="BA1847" i="40"/>
  <c r="BA1848" i="40"/>
  <c r="BA1849" i="40"/>
  <c r="BA1850" i="40"/>
  <c r="BA1851" i="40"/>
  <c r="BA1852" i="40"/>
  <c r="BA1853" i="40"/>
  <c r="BA1854" i="40"/>
  <c r="BA1855" i="40"/>
  <c r="BA1856" i="40"/>
  <c r="BA1857" i="40"/>
  <c r="BA1858" i="40"/>
  <c r="BA1859" i="40"/>
  <c r="BA1860" i="40"/>
  <c r="BA1861" i="40"/>
  <c r="BA1862" i="40"/>
  <c r="BA1863" i="40"/>
  <c r="BA1864" i="40"/>
  <c r="BA1865" i="40"/>
  <c r="BA1866" i="40"/>
  <c r="BA1867" i="40"/>
  <c r="BA1868" i="40"/>
  <c r="BA1869" i="40"/>
  <c r="BA1870" i="40"/>
  <c r="BA1871" i="40"/>
  <c r="BA1872" i="40"/>
  <c r="BA1873" i="40"/>
  <c r="BA1874" i="40"/>
  <c r="BA1875" i="40"/>
  <c r="BA1876" i="40"/>
  <c r="BA1877" i="40"/>
  <c r="BA1878" i="40"/>
  <c r="BA1879" i="40"/>
  <c r="BA1880" i="40"/>
  <c r="BA1881" i="40"/>
  <c r="BA1882" i="40"/>
  <c r="BA1883" i="40"/>
  <c r="BA1884" i="40"/>
  <c r="BA1885" i="40"/>
  <c r="BA1886" i="40"/>
  <c r="BA1887" i="40"/>
  <c r="BA1888" i="40"/>
  <c r="BA1889" i="40"/>
  <c r="BA1890" i="40"/>
  <c r="BA1891" i="40"/>
  <c r="BA1892" i="40"/>
  <c r="BA1893" i="40"/>
  <c r="BA1894" i="40"/>
  <c r="BA1895" i="40"/>
  <c r="BA1896" i="40"/>
  <c r="BA1897" i="40"/>
  <c r="BA1898" i="40"/>
  <c r="BA1899" i="40"/>
  <c r="BA1900" i="40"/>
  <c r="BA1901" i="40"/>
  <c r="BA1902" i="40"/>
  <c r="BA1903" i="40"/>
  <c r="BA1904" i="40"/>
  <c r="BA1905" i="40"/>
  <c r="BA1906" i="40"/>
  <c r="BA1907" i="40"/>
  <c r="BA1908" i="40"/>
  <c r="BA1909" i="40"/>
  <c r="BA1910" i="40"/>
  <c r="BA1911" i="40"/>
  <c r="BA1912" i="40"/>
  <c r="BA1913" i="40"/>
  <c r="BA1914" i="40"/>
  <c r="BA1915" i="40"/>
  <c r="BA1916" i="40"/>
  <c r="BA1917" i="40"/>
  <c r="BA1918" i="40"/>
  <c r="BA1919" i="40"/>
  <c r="BA1920" i="40"/>
  <c r="BA1921" i="40"/>
  <c r="BA1922" i="40"/>
  <c r="BA1923" i="40"/>
  <c r="BA1924" i="40"/>
  <c r="BA1925" i="40"/>
  <c r="BA1926" i="40"/>
  <c r="BA1927" i="40"/>
  <c r="BA1928" i="40"/>
  <c r="BA1929" i="40"/>
  <c r="BA1930" i="40"/>
  <c r="BA1931" i="40"/>
  <c r="BA1932" i="40"/>
  <c r="BA1933" i="40"/>
  <c r="BA1934" i="40"/>
  <c r="BA1935" i="40"/>
  <c r="BA1936" i="40"/>
  <c r="BA1937" i="40"/>
  <c r="BA1938" i="40"/>
  <c r="BA1939" i="40"/>
  <c r="BA1940" i="40"/>
  <c r="BA1941" i="40"/>
  <c r="BA1942" i="40"/>
  <c r="BA1943" i="40"/>
  <c r="BA1944" i="40"/>
  <c r="BA1945" i="40"/>
  <c r="BA1946" i="40"/>
  <c r="BA1947" i="40"/>
  <c r="BA1948" i="40"/>
  <c r="BA1949" i="40"/>
  <c r="BA1950" i="40"/>
  <c r="BA1951" i="40"/>
  <c r="BA1952" i="40"/>
  <c r="BA1953" i="40"/>
  <c r="BA1954" i="40"/>
  <c r="BA1955" i="40"/>
  <c r="BA1956" i="40"/>
  <c r="BA1957" i="40"/>
  <c r="BA1958" i="40"/>
  <c r="BA1959" i="40"/>
  <c r="BA1960" i="40"/>
  <c r="BA1961" i="40"/>
  <c r="BA1962" i="40"/>
  <c r="BA1963" i="40"/>
  <c r="BA1964" i="40"/>
  <c r="BA1965" i="40"/>
  <c r="BA1966" i="40"/>
  <c r="BA1967" i="40"/>
  <c r="BA1968" i="40"/>
  <c r="BA1969" i="40"/>
  <c r="BA1970" i="40"/>
  <c r="BA1971" i="40"/>
  <c r="BA1972" i="40"/>
  <c r="BA1973" i="40"/>
  <c r="BA1974" i="40"/>
  <c r="BA1975" i="40"/>
  <c r="BA1976" i="40"/>
  <c r="BA1977" i="40"/>
  <c r="BA1978" i="40"/>
  <c r="BA1979" i="40"/>
  <c r="BA1980" i="40"/>
  <c r="BA1981" i="40"/>
  <c r="BA1982" i="40"/>
  <c r="BA1983" i="40"/>
  <c r="BA1984" i="40"/>
  <c r="BA1985" i="40"/>
  <c r="BA1986" i="40"/>
  <c r="BA1987" i="40"/>
  <c r="BA1988" i="40"/>
  <c r="BA1989" i="40"/>
  <c r="BA1990" i="40"/>
  <c r="BA1991" i="40"/>
  <c r="BA1992" i="40"/>
  <c r="BA1993" i="40"/>
  <c r="BA1994" i="40"/>
  <c r="BA1995" i="40"/>
  <c r="BA1996" i="40"/>
  <c r="BA1997" i="40"/>
  <c r="BA1998" i="40"/>
  <c r="BA1999" i="40"/>
  <c r="BA2000" i="40"/>
  <c r="BA2001" i="40"/>
  <c r="BA2002" i="40"/>
  <c r="BA2003" i="40"/>
  <c r="BA2004" i="40"/>
  <c r="BA2005" i="40"/>
  <c r="BA2006" i="40"/>
  <c r="BA2007" i="40"/>
  <c r="BA2008" i="40"/>
  <c r="BA2009" i="40"/>
  <c r="BA2010" i="40"/>
  <c r="BA2011" i="40"/>
  <c r="BA2012" i="40"/>
  <c r="BA2013" i="40"/>
  <c r="BA2014" i="40"/>
  <c r="BA2015" i="40"/>
  <c r="BA2016" i="40"/>
  <c r="BA2017" i="40"/>
  <c r="BA2018" i="40"/>
  <c r="BA2019" i="40"/>
  <c r="BA2020" i="40"/>
  <c r="BA2021" i="40"/>
  <c r="BA2022" i="40"/>
  <c r="BA2023" i="40"/>
  <c r="BA2024" i="40"/>
  <c r="BA2025" i="40"/>
  <c r="BA2026" i="40"/>
  <c r="BA2027" i="40"/>
  <c r="BA2028" i="40"/>
  <c r="BA2029" i="40"/>
  <c r="BA2030" i="40"/>
  <c r="BA2031" i="40"/>
  <c r="BA2032" i="40"/>
  <c r="BA2033" i="40"/>
  <c r="BA2034" i="40"/>
  <c r="BA2035" i="40"/>
  <c r="BA2036" i="40"/>
  <c r="BA2037" i="40"/>
  <c r="BA2038" i="40"/>
  <c r="BA2039" i="40"/>
  <c r="BA2040" i="40"/>
  <c r="BA2041" i="40"/>
  <c r="BA2042" i="40"/>
  <c r="BA2043" i="40"/>
  <c r="BA2044" i="40"/>
  <c r="BA2045" i="40"/>
  <c r="BA2046" i="40"/>
  <c r="BA2047" i="40"/>
  <c r="BA2048" i="40"/>
  <c r="BA2049" i="40"/>
  <c r="BA2050" i="40"/>
  <c r="BA2051" i="40"/>
  <c r="BA2052" i="40"/>
  <c r="BA2053" i="40"/>
  <c r="BA2054" i="40"/>
  <c r="BA2055" i="40"/>
  <c r="BA2056" i="40"/>
  <c r="BA2057" i="40"/>
  <c r="BA2058" i="40"/>
  <c r="BA2059" i="40"/>
  <c r="BA2060" i="40"/>
  <c r="BA2061" i="40"/>
  <c r="BA2062" i="40"/>
  <c r="BA2063" i="40"/>
  <c r="BA2064" i="40"/>
  <c r="BA2065" i="40"/>
  <c r="BA2066" i="40"/>
  <c r="BA2067" i="40"/>
  <c r="BA2068" i="40"/>
  <c r="BA2069" i="40"/>
  <c r="BA2070" i="40"/>
  <c r="BA2071" i="40"/>
  <c r="BA2072" i="40"/>
  <c r="BA2073" i="40"/>
  <c r="BA2074" i="40"/>
  <c r="BA2075" i="40"/>
  <c r="BA2076" i="40"/>
  <c r="BA2077" i="40"/>
  <c r="BA2078" i="40"/>
  <c r="BA2079" i="40"/>
  <c r="BA2080" i="40"/>
  <c r="BA2081" i="40"/>
  <c r="BA2082" i="40"/>
  <c r="BA2083" i="40"/>
  <c r="BA2084" i="40"/>
  <c r="BA2085" i="40"/>
  <c r="BA2086" i="40"/>
  <c r="BA2087" i="40"/>
  <c r="BA2088" i="40"/>
  <c r="BA2089" i="40"/>
  <c r="BA2090" i="40"/>
  <c r="BA2091" i="40"/>
  <c r="BA2092" i="40"/>
  <c r="BA2093" i="40"/>
  <c r="BA2094" i="40"/>
  <c r="BA2095" i="40"/>
  <c r="BA2096" i="40"/>
  <c r="BA2097" i="40"/>
  <c r="BA2098" i="40"/>
  <c r="BA2099" i="40"/>
  <c r="BA2100" i="40"/>
  <c r="BA2101" i="40"/>
  <c r="BA2102" i="40"/>
  <c r="BA2103" i="40"/>
  <c r="BA2104" i="40"/>
  <c r="BA2105" i="40"/>
  <c r="BA2106" i="40"/>
  <c r="BA2107" i="40"/>
  <c r="BA2108" i="40"/>
  <c r="BA2109" i="40"/>
  <c r="BA2110" i="40"/>
  <c r="BA2111" i="40"/>
  <c r="BA2112" i="40"/>
  <c r="BA2113" i="40"/>
  <c r="BA2114" i="40"/>
  <c r="BA2115" i="40"/>
  <c r="BA2116" i="40"/>
  <c r="BA2117" i="40"/>
  <c r="BA2118" i="40"/>
  <c r="BA2119" i="40"/>
  <c r="BA2120" i="40"/>
  <c r="BA2121" i="40"/>
  <c r="BA2122" i="40"/>
  <c r="BA2123" i="40"/>
  <c r="BA2124" i="40"/>
  <c r="BA2125" i="40"/>
  <c r="BA2126" i="40"/>
  <c r="BA2127" i="40"/>
  <c r="BA2128" i="40"/>
  <c r="BA2129" i="40"/>
  <c r="BA2130" i="40"/>
  <c r="BA2131" i="40"/>
  <c r="BA2132" i="40"/>
  <c r="BA2133" i="40"/>
  <c r="BA2134" i="40"/>
  <c r="BA2135" i="40"/>
  <c r="BA2136" i="40"/>
  <c r="BA2137" i="40"/>
  <c r="BA2138" i="40"/>
  <c r="BA2139" i="40"/>
  <c r="BA2140" i="40"/>
  <c r="BA2141" i="40"/>
  <c r="BA2142" i="40"/>
  <c r="BA2143" i="40"/>
  <c r="BA2144" i="40"/>
  <c r="BA2145" i="40"/>
  <c r="BA2146" i="40"/>
  <c r="BA2147" i="40"/>
  <c r="BA2148" i="40"/>
  <c r="BA2149" i="40"/>
  <c r="BA2150" i="40"/>
  <c r="BA2151" i="40"/>
  <c r="BA2152" i="40"/>
  <c r="BA2153" i="40"/>
  <c r="BA2154" i="40"/>
  <c r="BA2155" i="40"/>
  <c r="BA2156" i="40"/>
  <c r="BA2157" i="40"/>
  <c r="BA2158" i="40"/>
  <c r="BA2159" i="40"/>
  <c r="BA2160" i="40"/>
  <c r="BA2161" i="40"/>
  <c r="BA2162" i="40"/>
  <c r="BA2163" i="40"/>
  <c r="BA2164" i="40"/>
  <c r="BA2165" i="40"/>
  <c r="BA2166" i="40"/>
  <c r="BA2167" i="40"/>
  <c r="BA2168" i="40"/>
  <c r="BA2169" i="40"/>
  <c r="BA2170" i="40"/>
  <c r="BA2171" i="40"/>
  <c r="BA2172" i="40"/>
  <c r="BA2173" i="40"/>
  <c r="BA2174" i="40"/>
  <c r="BA2175" i="40"/>
  <c r="BA2176" i="40"/>
  <c r="BA2177" i="40"/>
  <c r="BA2178" i="40"/>
  <c r="BA2179" i="40"/>
  <c r="BA2180" i="40"/>
  <c r="BA2181" i="40"/>
  <c r="BA2182" i="40"/>
  <c r="BA2183" i="40"/>
  <c r="BA2184" i="40"/>
  <c r="BA2185" i="40"/>
  <c r="BA2186" i="40"/>
  <c r="BA2187" i="40"/>
  <c r="BA2188" i="40"/>
  <c r="BA2189" i="40"/>
  <c r="BA2190" i="40"/>
  <c r="BA2191" i="40"/>
  <c r="BA2192" i="40"/>
  <c r="BA2193" i="40"/>
  <c r="BA2194" i="40"/>
  <c r="BA2195" i="40"/>
  <c r="BA2196" i="40"/>
  <c r="BA2197" i="40"/>
  <c r="BA2198" i="40"/>
  <c r="BA2199" i="40"/>
  <c r="BA2200" i="40"/>
  <c r="BA2201" i="40"/>
  <c r="BA2202" i="40"/>
  <c r="BA2203" i="40"/>
  <c r="BA2204" i="40"/>
  <c r="BA2205" i="40"/>
  <c r="BA2206" i="40"/>
  <c r="BA2207" i="40"/>
  <c r="BA2208" i="40"/>
  <c r="BA2209" i="40"/>
  <c r="BA2210" i="40"/>
  <c r="BA2211" i="40"/>
  <c r="BA2212" i="40"/>
  <c r="BA2213" i="40"/>
  <c r="BA2214" i="40"/>
  <c r="BA2215" i="40"/>
  <c r="BA2216" i="40"/>
  <c r="BA2217" i="40"/>
  <c r="BA2218" i="40"/>
  <c r="BA2219" i="40"/>
  <c r="BA2220" i="40"/>
  <c r="BA2221" i="40"/>
  <c r="BA2222" i="40"/>
  <c r="BA2223" i="40"/>
  <c r="BA2224" i="40"/>
  <c r="BA2225" i="40"/>
  <c r="BA2226" i="40"/>
  <c r="BA2227" i="40"/>
  <c r="BA2228" i="40"/>
  <c r="BA2229" i="40"/>
  <c r="BA2230" i="40"/>
  <c r="BA2231" i="40"/>
  <c r="BA2232" i="40"/>
  <c r="BA2233" i="40"/>
  <c r="BA2234" i="40"/>
  <c r="BA2235" i="40"/>
  <c r="BA2236" i="40"/>
  <c r="BA2237" i="40"/>
  <c r="BA2238" i="40"/>
  <c r="BA2239" i="40"/>
  <c r="BA2240" i="40"/>
  <c r="BA2241" i="40"/>
  <c r="BA2242" i="40"/>
  <c r="BA2243" i="40"/>
  <c r="BA2244" i="40"/>
  <c r="BA2245" i="40"/>
  <c r="BA2246" i="40"/>
  <c r="BA2247" i="40"/>
  <c r="BA2248" i="40"/>
  <c r="BA2249" i="40"/>
  <c r="BA2250" i="40"/>
  <c r="BA2251" i="40"/>
  <c r="BA2252" i="40"/>
  <c r="BA2253" i="40"/>
  <c r="BA2254" i="40"/>
  <c r="BA2255" i="40"/>
  <c r="BA2256" i="40"/>
  <c r="BA2257" i="40"/>
  <c r="BA2258" i="40"/>
  <c r="BA2259" i="40"/>
  <c r="BA2260" i="40"/>
  <c r="BA2261" i="40"/>
  <c r="BA2262" i="40"/>
  <c r="BA2263" i="40"/>
  <c r="BA2264" i="40"/>
  <c r="BA2265" i="40"/>
  <c r="BA2266" i="40"/>
  <c r="BA2267" i="40"/>
  <c r="BA2268" i="40"/>
  <c r="BA2269" i="40"/>
  <c r="BA2270" i="40"/>
  <c r="BA2271" i="40"/>
  <c r="BA2272" i="40"/>
  <c r="BA2273" i="40"/>
  <c r="BA2274" i="40"/>
  <c r="BA2275" i="40"/>
  <c r="BA2276" i="40"/>
  <c r="BA2277" i="40"/>
  <c r="BA2278" i="40"/>
  <c r="BA2279" i="40"/>
  <c r="BA2280" i="40"/>
  <c r="BA2281" i="40"/>
  <c r="BA2282" i="40"/>
  <c r="BA2283" i="40"/>
  <c r="BA2284" i="40"/>
  <c r="BA2285" i="40"/>
  <c r="BA2286" i="40"/>
  <c r="BA2287" i="40"/>
  <c r="BA2288" i="40"/>
  <c r="BA2289" i="40"/>
  <c r="BA2290" i="40"/>
  <c r="BA2291" i="40"/>
  <c r="BA2292" i="40"/>
  <c r="BA2293" i="40"/>
  <c r="BA2294" i="40"/>
  <c r="BA2295" i="40"/>
  <c r="BA2296" i="40"/>
  <c r="BA2297" i="40"/>
  <c r="BA2298" i="40"/>
  <c r="BA2299" i="40"/>
  <c r="BA2300" i="40"/>
  <c r="BA2301" i="40"/>
  <c r="BA2302" i="40"/>
  <c r="BA2303" i="40"/>
  <c r="BA2304" i="40"/>
  <c r="BA2305" i="40"/>
  <c r="BA2306" i="40"/>
  <c r="BA2307" i="40"/>
  <c r="BA2308" i="40"/>
  <c r="BA2309" i="40"/>
  <c r="BA2310" i="40"/>
  <c r="BA2311" i="40"/>
  <c r="BA2312" i="40"/>
  <c r="BA2313" i="40"/>
  <c r="BA2314" i="40"/>
  <c r="BA2315" i="40"/>
  <c r="BA2316" i="40"/>
  <c r="BA2317" i="40"/>
  <c r="BA2318" i="40"/>
  <c r="BA2319" i="40"/>
  <c r="BA2320" i="40"/>
  <c r="BA2321" i="40"/>
  <c r="BA2322" i="40"/>
  <c r="BA2323" i="40"/>
  <c r="BA2324" i="40"/>
  <c r="BA2325" i="40"/>
  <c r="BA2326" i="40"/>
  <c r="BA2327" i="40"/>
  <c r="BA2328" i="40"/>
  <c r="BA2329" i="40"/>
  <c r="BA2330" i="40"/>
  <c r="BA2331" i="40"/>
  <c r="BA2332" i="40"/>
  <c r="BA2333" i="40"/>
  <c r="BA2334" i="40"/>
  <c r="BA2335" i="40"/>
  <c r="BA2336" i="40"/>
  <c r="BA2337" i="40"/>
  <c r="BA2338" i="40"/>
  <c r="BA2339" i="40"/>
  <c r="BA2340" i="40"/>
  <c r="BA2341" i="40"/>
  <c r="BA2342" i="40"/>
  <c r="BA2343" i="40"/>
  <c r="BA2344" i="40"/>
  <c r="BA2345" i="40"/>
  <c r="BA2346" i="40"/>
  <c r="BA2347" i="40"/>
  <c r="BA2348" i="40"/>
  <c r="BA2349" i="40"/>
  <c r="BA2350" i="40"/>
  <c r="BA2351" i="40"/>
  <c r="BA2352" i="40"/>
  <c r="BA2353" i="40"/>
  <c r="BA2354" i="40"/>
  <c r="BA2355" i="40"/>
  <c r="BA2356" i="40"/>
  <c r="BA2357" i="40"/>
  <c r="BA2358" i="40"/>
  <c r="BA2359" i="40"/>
  <c r="BA2360" i="40"/>
  <c r="BA2361" i="40"/>
  <c r="BA2362" i="40"/>
  <c r="BA2363" i="40"/>
  <c r="BA2364" i="40"/>
  <c r="BA2365" i="40"/>
  <c r="BA2366" i="40"/>
  <c r="BA2367" i="40"/>
  <c r="BA2368" i="40"/>
  <c r="BA2369" i="40"/>
  <c r="BA2370" i="40"/>
  <c r="BA2371" i="40"/>
  <c r="BA2372" i="40"/>
  <c r="BA2373" i="40"/>
  <c r="BA2374" i="40"/>
  <c r="BA2375" i="40"/>
  <c r="BA2376" i="40"/>
  <c r="BA2377" i="40"/>
  <c r="BA2378" i="40"/>
  <c r="BA2379" i="40"/>
  <c r="BA2380" i="40"/>
  <c r="BA2381" i="40"/>
  <c r="BA2382" i="40"/>
  <c r="BA2383" i="40"/>
  <c r="BA2384" i="40"/>
  <c r="BA2385" i="40"/>
  <c r="BA2386" i="40"/>
  <c r="BA2387" i="40"/>
  <c r="BA2388" i="40"/>
  <c r="BA2389" i="40"/>
  <c r="BA2390" i="40"/>
  <c r="BA2391" i="40"/>
  <c r="BA2392" i="40"/>
  <c r="BA2393" i="40"/>
  <c r="BA2394" i="40"/>
  <c r="BA2395" i="40"/>
  <c r="BA2396" i="40"/>
  <c r="BA2397" i="40"/>
  <c r="BA2398" i="40"/>
  <c r="BA2399" i="40"/>
  <c r="BA2400" i="40"/>
  <c r="BA2401" i="40"/>
  <c r="BA2402" i="40"/>
  <c r="BA2403" i="40"/>
  <c r="BA2404" i="40"/>
  <c r="BA2405" i="40"/>
  <c r="BA2406" i="40"/>
  <c r="BA2407" i="40"/>
  <c r="BA2408" i="40"/>
  <c r="BA2409" i="40"/>
  <c r="BA2410" i="40"/>
  <c r="BA2411" i="40"/>
  <c r="BA2412" i="40"/>
  <c r="BA2413" i="40"/>
  <c r="BA2414" i="40"/>
  <c r="BA2415" i="40"/>
  <c r="BA2416" i="40"/>
  <c r="BA2417" i="40"/>
  <c r="BA2418" i="40"/>
  <c r="BA2419" i="40"/>
  <c r="BA2420" i="40"/>
  <c r="BA2421" i="40"/>
  <c r="BA2422" i="40"/>
  <c r="BA2423" i="40"/>
  <c r="BA2424" i="40"/>
  <c r="BA2425" i="40"/>
  <c r="BA2426" i="40"/>
  <c r="BA2427" i="40"/>
  <c r="BA2428" i="40"/>
  <c r="BA2429" i="40"/>
  <c r="BA2430" i="40"/>
  <c r="BA2431" i="40"/>
  <c r="BA2432" i="40"/>
  <c r="BA2433" i="40"/>
  <c r="BA2434" i="40"/>
  <c r="BA2435" i="40"/>
  <c r="BA2436" i="40"/>
  <c r="BA2437" i="40"/>
  <c r="BA2438" i="40"/>
  <c r="BA2439" i="40"/>
  <c r="BA2440" i="40"/>
  <c r="BA2441" i="40"/>
  <c r="BA2442" i="40"/>
  <c r="BA2443" i="40"/>
  <c r="BA2444" i="40"/>
  <c r="BA2445" i="40"/>
  <c r="BA2446" i="40"/>
  <c r="BA2447" i="40"/>
  <c r="BA2448" i="40"/>
  <c r="BA2449" i="40"/>
  <c r="BA2450" i="40"/>
  <c r="BA2451" i="40"/>
  <c r="BA2452" i="40"/>
  <c r="BA2453" i="40"/>
  <c r="BA2454" i="40"/>
  <c r="BA2455" i="40"/>
  <c r="BA2456" i="40"/>
  <c r="BA2457" i="40"/>
  <c r="BA2458" i="40"/>
  <c r="BA2459" i="40"/>
  <c r="BA2460" i="40"/>
  <c r="BA2461" i="40"/>
  <c r="BA2462" i="40"/>
  <c r="BA2463" i="40"/>
  <c r="BA2464" i="40"/>
  <c r="BA2465" i="40"/>
  <c r="BA2466" i="40"/>
  <c r="BA2467" i="40"/>
  <c r="BA2468" i="40"/>
  <c r="BA2469" i="40"/>
  <c r="BA2470" i="40"/>
  <c r="BA2471" i="40"/>
  <c r="BA2472" i="40"/>
  <c r="BA2473" i="40"/>
  <c r="BA2474" i="40"/>
  <c r="BA2475" i="40"/>
  <c r="BA2476" i="40"/>
  <c r="BA2477" i="40"/>
  <c r="BA2478" i="40"/>
  <c r="BA2479" i="40"/>
  <c r="BA2480" i="40"/>
  <c r="BA2481" i="40"/>
  <c r="BA2482" i="40"/>
  <c r="BA2483" i="40"/>
  <c r="BA2484" i="40"/>
  <c r="BA2485" i="40"/>
  <c r="BA2486" i="40"/>
  <c r="BA2487" i="40"/>
  <c r="BA2488" i="40"/>
  <c r="BA2489" i="40"/>
  <c r="BA2490" i="40"/>
  <c r="BA2491" i="40"/>
  <c r="BA2492" i="40"/>
  <c r="BA2493" i="40"/>
  <c r="BA2494" i="40"/>
  <c r="BA2495" i="40"/>
  <c r="BA2496" i="40"/>
  <c r="BA2497" i="40"/>
  <c r="BA2498" i="40"/>
  <c r="BA2499" i="40"/>
  <c r="BA2500" i="40"/>
  <c r="BA2501" i="40"/>
  <c r="BA2502" i="40"/>
  <c r="BA2503" i="40"/>
  <c r="BA2504" i="40"/>
  <c r="BA2505" i="40"/>
  <c r="BA2506" i="40"/>
  <c r="BA2507" i="40"/>
  <c r="BA2508" i="40"/>
  <c r="BA2509" i="40"/>
  <c r="BA2510" i="40"/>
  <c r="BA2511" i="40"/>
  <c r="BA2512" i="40"/>
  <c r="BA2513" i="40"/>
  <c r="BA2514" i="40"/>
  <c r="BA2515" i="40"/>
  <c r="BA2516" i="40"/>
  <c r="BA2517" i="40"/>
  <c r="BA2518" i="40"/>
  <c r="BA2519" i="40"/>
  <c r="BA2520" i="40"/>
  <c r="BA2521" i="40"/>
  <c r="BA2522" i="40"/>
  <c r="BA2523" i="40"/>
  <c r="BA2524" i="40"/>
  <c r="BA2525" i="40"/>
  <c r="BA2526" i="40"/>
  <c r="BA2527" i="40"/>
  <c r="BA2528" i="40"/>
  <c r="BA2529" i="40"/>
  <c r="BA2530" i="40"/>
  <c r="BA2531" i="40"/>
  <c r="BA2532" i="40"/>
  <c r="BA2533" i="40"/>
  <c r="BA2534" i="40"/>
  <c r="BA2535" i="40"/>
  <c r="BA2536" i="40"/>
  <c r="BA2537" i="40"/>
  <c r="BA2538" i="40"/>
  <c r="BA2539" i="40"/>
  <c r="BA2540" i="40"/>
  <c r="BA2541" i="40"/>
  <c r="BA2542" i="40"/>
  <c r="BA2543" i="40"/>
  <c r="BA2544" i="40"/>
  <c r="BA2545" i="40"/>
  <c r="BA2546" i="40"/>
  <c r="BA2547" i="40"/>
  <c r="BA2548" i="40"/>
  <c r="BA2549" i="40"/>
  <c r="BA2550" i="40"/>
  <c r="BA2551" i="40"/>
  <c r="BA2552" i="40"/>
  <c r="BA2553" i="40"/>
  <c r="BA2554" i="40"/>
  <c r="BA2555" i="40"/>
  <c r="BA2556" i="40"/>
  <c r="BA2557" i="40"/>
  <c r="BA2558" i="40"/>
  <c r="BA2559" i="40"/>
  <c r="BA2560" i="40"/>
  <c r="BA2561" i="40"/>
  <c r="BA2562" i="40"/>
  <c r="BA2563" i="40"/>
  <c r="BA2564" i="40"/>
  <c r="BA2565" i="40"/>
  <c r="BA2566" i="40"/>
  <c r="BA2567" i="40"/>
  <c r="BA2568" i="40"/>
  <c r="BA2569" i="40"/>
  <c r="BA2570" i="40"/>
  <c r="BA2571" i="40"/>
  <c r="BA2572" i="40"/>
  <c r="BA2573" i="40"/>
  <c r="BA2574" i="40"/>
  <c r="BA2575" i="40"/>
  <c r="BA2576" i="40"/>
  <c r="BA2577" i="40"/>
  <c r="BA2578" i="40"/>
  <c r="BA2579" i="40"/>
  <c r="BA2580" i="40"/>
  <c r="BA2581" i="40"/>
  <c r="BA2582" i="40"/>
  <c r="BA2583" i="40"/>
  <c r="BA2584" i="40"/>
  <c r="BA2585" i="40"/>
  <c r="BA2586" i="40"/>
  <c r="BA2587" i="40"/>
  <c r="BA2588" i="40"/>
  <c r="BA2589" i="40"/>
  <c r="BA2590" i="40"/>
  <c r="BA2591" i="40"/>
  <c r="BA2592" i="40"/>
  <c r="BA2593" i="40"/>
  <c r="BA2594" i="40"/>
  <c r="BA2595" i="40"/>
  <c r="BA2596" i="40"/>
  <c r="BA2597" i="40"/>
  <c r="BA2598" i="40"/>
  <c r="BA2599" i="40"/>
  <c r="BA2600" i="40"/>
  <c r="BA2601" i="40"/>
  <c r="BA2602" i="40"/>
  <c r="BA2603" i="40"/>
  <c r="BA2604" i="40"/>
  <c r="BA2605" i="40"/>
  <c r="BA2606" i="40"/>
  <c r="BA2607" i="40"/>
  <c r="BA2608" i="40"/>
  <c r="BA2609" i="40"/>
  <c r="BA2610" i="40"/>
  <c r="BA2611" i="40"/>
  <c r="BA2612" i="40"/>
  <c r="BA2613" i="40"/>
  <c r="BA2614" i="40"/>
  <c r="BA2615" i="40"/>
  <c r="BA2616" i="40"/>
  <c r="BA2617" i="40"/>
  <c r="BA2618" i="40"/>
  <c r="BA2619" i="40"/>
  <c r="BA2620" i="40"/>
  <c r="BA2621" i="40"/>
  <c r="BA2622" i="40"/>
  <c r="BA2623" i="40"/>
  <c r="BA2624" i="40"/>
  <c r="BA2625" i="40"/>
  <c r="BA2626" i="40"/>
  <c r="BA2627" i="40"/>
  <c r="BA2628" i="40"/>
  <c r="BA2629" i="40"/>
  <c r="BA2630" i="40"/>
  <c r="BA2631" i="40"/>
  <c r="BA2632" i="40"/>
  <c r="BA2633" i="40"/>
  <c r="BA2634" i="40"/>
  <c r="BA2635" i="40"/>
  <c r="BA2636" i="40"/>
  <c r="BA2637" i="40"/>
  <c r="BA2638" i="40"/>
  <c r="BA2639" i="40"/>
  <c r="BA2640" i="40"/>
  <c r="BA2641" i="40"/>
  <c r="BA2642" i="40"/>
  <c r="BA2643" i="40"/>
  <c r="BA2644" i="40"/>
  <c r="BA2645" i="40"/>
  <c r="BA2646" i="40"/>
  <c r="BA2647" i="40"/>
  <c r="BA2648" i="40"/>
  <c r="BA2649" i="40"/>
  <c r="BA2650" i="40"/>
  <c r="BA2651" i="40"/>
  <c r="BA2652" i="40"/>
  <c r="BA2653" i="40"/>
  <c r="BA2654" i="40"/>
  <c r="BA2655" i="40"/>
  <c r="BA2656" i="40"/>
  <c r="BA2657" i="40"/>
  <c r="BA2658" i="40"/>
  <c r="BA2659" i="40"/>
  <c r="BA2660" i="40"/>
  <c r="BA2661" i="40"/>
  <c r="BA2662" i="40"/>
  <c r="BA2663" i="40"/>
  <c r="BA2664" i="40"/>
  <c r="BA2665" i="40"/>
  <c r="BA2666" i="40"/>
  <c r="BA2667" i="40"/>
  <c r="BA2668" i="40"/>
  <c r="BA2669" i="40"/>
  <c r="BA2670" i="40"/>
  <c r="BA2671" i="40"/>
  <c r="BA2672" i="40"/>
  <c r="BA2673" i="40"/>
  <c r="BA2674" i="40"/>
  <c r="BA2675" i="40"/>
  <c r="BA2676" i="40"/>
  <c r="BA2677" i="40"/>
  <c r="BA2678" i="40"/>
  <c r="BA2679" i="40"/>
  <c r="BA2680" i="40"/>
  <c r="BA2681" i="40"/>
  <c r="BA2682" i="40"/>
  <c r="BA2683" i="40"/>
  <c r="BA2684" i="40"/>
  <c r="BA2685" i="40"/>
  <c r="BA2686" i="40"/>
  <c r="BA2687" i="40"/>
  <c r="BA2688" i="40"/>
  <c r="BA2689" i="40"/>
  <c r="BA2690" i="40"/>
  <c r="BA2691" i="40"/>
  <c r="BA2692" i="40"/>
  <c r="BA2693" i="40"/>
  <c r="BA2694" i="40"/>
  <c r="BA2695" i="40"/>
  <c r="BA2696" i="40"/>
  <c r="BA2697" i="40"/>
  <c r="BA2698" i="40"/>
  <c r="BA2699" i="40"/>
  <c r="BA2700" i="40"/>
  <c r="BA2701" i="40"/>
  <c r="BA2702" i="40"/>
  <c r="BA2703" i="40"/>
  <c r="BA2704" i="40"/>
  <c r="BA2705" i="40"/>
  <c r="BA2706" i="40"/>
  <c r="BA2707" i="40"/>
  <c r="BA2708" i="40"/>
  <c r="BA2709" i="40"/>
  <c r="BA2710" i="40"/>
  <c r="BA2711" i="40"/>
  <c r="BA2712" i="40"/>
  <c r="BA2713" i="40"/>
  <c r="BA2714" i="40"/>
  <c r="BA2715" i="40"/>
  <c r="BA2716" i="40"/>
  <c r="BA2717" i="40"/>
  <c r="BA2718" i="40"/>
  <c r="BA2719" i="40"/>
  <c r="BA2720" i="40"/>
  <c r="BA2721" i="40"/>
  <c r="BA2722" i="40"/>
  <c r="BA2723" i="40"/>
  <c r="BA2724" i="40"/>
  <c r="BA2725" i="40"/>
  <c r="BA2726" i="40"/>
  <c r="BA2727" i="40"/>
  <c r="BA2728" i="40"/>
  <c r="BA2729" i="40"/>
  <c r="BA2730" i="40"/>
  <c r="BA2731" i="40"/>
  <c r="BA2732" i="40"/>
  <c r="BA2733" i="40"/>
  <c r="BA2734" i="40"/>
  <c r="BA2735" i="40"/>
  <c r="BA2736" i="40"/>
  <c r="BA2737" i="40"/>
  <c r="BA2738" i="40"/>
  <c r="BA2739" i="40"/>
  <c r="BA2740" i="40"/>
  <c r="BA2741" i="40"/>
  <c r="BA2742" i="40"/>
  <c r="BA2743" i="40"/>
  <c r="BA2744" i="40"/>
  <c r="BA2745" i="40"/>
  <c r="BA2746" i="40"/>
  <c r="BA2747" i="40"/>
  <c r="BA2748" i="40"/>
  <c r="BA2749" i="40"/>
  <c r="BA2750" i="40"/>
  <c r="BA2751" i="40"/>
  <c r="BA2752" i="40"/>
  <c r="BA2753" i="40"/>
  <c r="BA2754" i="40"/>
  <c r="BA2755" i="40"/>
  <c r="BA2756" i="40"/>
  <c r="BA2757" i="40"/>
  <c r="BA2758" i="40"/>
  <c r="BA2759" i="40"/>
  <c r="BA2760" i="40"/>
  <c r="BA2761" i="40"/>
  <c r="BA2762" i="40"/>
  <c r="BA2763" i="40"/>
  <c r="BA2764" i="40"/>
  <c r="BA2765" i="40"/>
  <c r="BA2766" i="40"/>
  <c r="BA2767" i="40"/>
  <c r="BA2768" i="40"/>
  <c r="BA2769" i="40"/>
  <c r="BA2770" i="40"/>
  <c r="BA2771" i="40"/>
  <c r="BA2772" i="40"/>
  <c r="BA2773" i="40"/>
  <c r="BA2774" i="40"/>
  <c r="BA2775" i="40"/>
  <c r="BA2776" i="40"/>
  <c r="BA2777" i="40"/>
  <c r="BA2778" i="40"/>
  <c r="BA2779" i="40"/>
  <c r="BA2780" i="40"/>
  <c r="BA2781" i="40"/>
  <c r="BA2782" i="40"/>
  <c r="BA2783" i="40"/>
  <c r="BA2784" i="40"/>
  <c r="BA2785" i="40"/>
  <c r="BA2786" i="40"/>
  <c r="BA2787" i="40"/>
  <c r="BA2788" i="40"/>
  <c r="BA2789" i="40"/>
  <c r="BA2790" i="40"/>
  <c r="BA2791" i="40"/>
  <c r="BA2792" i="40"/>
  <c r="BA2793" i="40"/>
  <c r="BA2794" i="40"/>
  <c r="BA2795" i="40"/>
  <c r="BA2796" i="40"/>
  <c r="BA2797" i="40"/>
  <c r="BA2798" i="40"/>
  <c r="BA2799" i="40"/>
  <c r="BA2800" i="40"/>
  <c r="BA2801" i="40"/>
  <c r="BA2802" i="40"/>
  <c r="BA2803" i="40"/>
  <c r="BA2804" i="40"/>
  <c r="BA2805" i="40"/>
  <c r="BA2806" i="40"/>
  <c r="BA2807" i="40"/>
  <c r="BA2808" i="40"/>
  <c r="BA2809" i="40"/>
  <c r="BA2810" i="40"/>
  <c r="BA2811" i="40"/>
  <c r="BA2812" i="40"/>
  <c r="BA2813" i="40"/>
  <c r="BA2814" i="40"/>
  <c r="BA2815" i="40"/>
  <c r="BA2816" i="40"/>
  <c r="BA2817" i="40"/>
  <c r="BA2818" i="40"/>
  <c r="BA2819" i="40"/>
  <c r="BA2820" i="40"/>
  <c r="BA2821" i="40"/>
  <c r="BA2822" i="40"/>
  <c r="BA2823" i="40"/>
  <c r="BA2824" i="40"/>
  <c r="BA2825" i="40"/>
  <c r="BA2826" i="40"/>
  <c r="BA2827" i="40"/>
  <c r="BA2828" i="40"/>
  <c r="BA2829" i="40"/>
  <c r="BA2830" i="40"/>
  <c r="BA2831" i="40"/>
  <c r="BA2832" i="40"/>
  <c r="BA2833" i="40"/>
  <c r="BA2834" i="40"/>
  <c r="BA2835" i="40"/>
  <c r="BA2836" i="40"/>
  <c r="BA2837" i="40"/>
  <c r="BA2838" i="40"/>
  <c r="BA2839" i="40"/>
  <c r="BA2840" i="40"/>
  <c r="BA2841" i="40"/>
  <c r="BA2842" i="40"/>
  <c r="BA2843" i="40"/>
  <c r="BA2844" i="40"/>
  <c r="BA2845" i="40"/>
  <c r="BA2846" i="40"/>
  <c r="BA2847" i="40"/>
  <c r="BA2848" i="40"/>
  <c r="BA2849" i="40"/>
  <c r="BA2850" i="40"/>
  <c r="BA2851" i="40"/>
  <c r="BA2852" i="40"/>
  <c r="BA2853" i="40"/>
  <c r="BA2854" i="40"/>
  <c r="BA2855" i="40"/>
  <c r="BA2856" i="40"/>
  <c r="BA2857" i="40"/>
  <c r="BA2858" i="40"/>
  <c r="BA2859" i="40"/>
  <c r="BA2860" i="40"/>
  <c r="BA2861" i="40"/>
  <c r="BA2862" i="40"/>
  <c r="BA2863" i="40"/>
  <c r="BA2864" i="40"/>
  <c r="BA2865" i="40"/>
  <c r="BA2866" i="40"/>
  <c r="BA2867" i="40"/>
  <c r="BA2868" i="40"/>
  <c r="BA2869" i="40"/>
  <c r="BA2870" i="40"/>
  <c r="BA2871" i="40"/>
  <c r="BA2872" i="40"/>
  <c r="BA2873" i="40"/>
  <c r="BA2874" i="40"/>
  <c r="BA2875" i="40"/>
  <c r="BA2876" i="40"/>
  <c r="BA2877" i="40"/>
  <c r="BA2878" i="40"/>
  <c r="BA2879" i="40"/>
  <c r="BA2880" i="40"/>
  <c r="BA2881" i="40"/>
  <c r="BA2882" i="40"/>
  <c r="BA2883" i="40"/>
  <c r="BA2884" i="40"/>
  <c r="BA2885" i="40"/>
  <c r="BA2886" i="40"/>
  <c r="BA2887" i="40"/>
  <c r="BA2888" i="40"/>
  <c r="BA2889" i="40"/>
  <c r="BA2890" i="40"/>
  <c r="BA2891" i="40"/>
  <c r="BA2892" i="40"/>
  <c r="BA2893" i="40"/>
  <c r="BA2894" i="40"/>
  <c r="BA2895" i="40"/>
  <c r="BA2896" i="40"/>
  <c r="BA2897" i="40"/>
  <c r="BA2898" i="40"/>
  <c r="BA2899" i="40"/>
  <c r="BA2900" i="40"/>
  <c r="BA2901" i="40"/>
  <c r="BA2902" i="40"/>
  <c r="BA2903" i="40"/>
  <c r="BA2904" i="40"/>
  <c r="BA2905" i="40"/>
  <c r="BA2906" i="40"/>
  <c r="BA2907" i="40"/>
  <c r="BA2908" i="40"/>
  <c r="BA2909" i="40"/>
  <c r="BA2910" i="40"/>
  <c r="BA2911" i="40"/>
  <c r="BA2912" i="40"/>
  <c r="BA2913" i="40"/>
  <c r="BA2914" i="40"/>
  <c r="BA2915" i="40"/>
  <c r="BA2916" i="40"/>
  <c r="BA2917" i="40"/>
  <c r="BA2918" i="40"/>
  <c r="BA2919" i="40"/>
  <c r="BA2920" i="40"/>
  <c r="BA2921" i="40"/>
  <c r="BA2922" i="40"/>
  <c r="BA2923" i="40"/>
  <c r="BA2924" i="40"/>
  <c r="BA2925" i="40"/>
  <c r="BA2926" i="40"/>
  <c r="BA2927" i="40"/>
  <c r="BA2928" i="40"/>
  <c r="BA2929" i="40"/>
  <c r="BA2930" i="40"/>
  <c r="BA2931" i="40"/>
  <c r="BA2932" i="40"/>
  <c r="BA2933" i="40"/>
  <c r="BA2934" i="40"/>
  <c r="BA2935" i="40"/>
  <c r="BA2936" i="40"/>
  <c r="BA2937" i="40"/>
  <c r="BA2938" i="40"/>
  <c r="BA2939" i="40"/>
  <c r="BA2940" i="40"/>
  <c r="BA2941" i="40"/>
  <c r="BA2942" i="40"/>
  <c r="BA2943" i="40"/>
  <c r="BA2944" i="40"/>
  <c r="BA2945" i="40"/>
  <c r="BA2946" i="40"/>
  <c r="BA2947" i="40"/>
  <c r="BA2948" i="40"/>
  <c r="BA2949" i="40"/>
  <c r="BA2950" i="40"/>
  <c r="BA2951" i="40"/>
  <c r="BA2952" i="40"/>
  <c r="BA2953" i="40"/>
  <c r="BA2954" i="40"/>
  <c r="BA2955" i="40"/>
  <c r="BA2956" i="40"/>
  <c r="BA2957" i="40"/>
  <c r="BA2958" i="40"/>
  <c r="BA2959" i="40"/>
  <c r="BA2960" i="40"/>
  <c r="BA2961" i="40"/>
  <c r="BA2962" i="40"/>
  <c r="BA2963" i="40"/>
  <c r="BA2964" i="40"/>
  <c r="BA2965" i="40"/>
  <c r="BA2966" i="40"/>
  <c r="BA2967" i="40"/>
  <c r="BA2968" i="40"/>
  <c r="BA2969" i="40"/>
  <c r="BA2970" i="40"/>
  <c r="BA2971" i="40"/>
  <c r="BA2972" i="40"/>
  <c r="BA2973" i="40"/>
  <c r="BA2974" i="40"/>
  <c r="BA2975" i="40"/>
  <c r="BA2976" i="40"/>
  <c r="BA2977" i="40"/>
  <c r="BA2978" i="40"/>
  <c r="BA2979" i="40"/>
  <c r="BA2980" i="40"/>
  <c r="BA2981" i="40"/>
  <c r="BA2982" i="40"/>
  <c r="BA2983" i="40"/>
  <c r="BA2984" i="40"/>
  <c r="BA2985" i="40"/>
  <c r="BA2986" i="40"/>
  <c r="BA2987" i="40"/>
  <c r="BA2988" i="40"/>
  <c r="BA2989" i="40"/>
  <c r="BA2990" i="40"/>
  <c r="BA2991" i="40"/>
  <c r="BA2992" i="40"/>
  <c r="BA2993" i="40"/>
  <c r="BA2994" i="40"/>
  <c r="BA2995" i="40"/>
  <c r="BA2996" i="40"/>
  <c r="BA2997" i="40"/>
  <c r="BA2998" i="40"/>
  <c r="BA2999" i="40"/>
  <c r="BA3000" i="40"/>
  <c r="BA3001" i="40"/>
  <c r="BA3002" i="40"/>
  <c r="BA3003" i="40"/>
  <c r="BA3004" i="40"/>
  <c r="BA3005" i="40"/>
  <c r="BA3006" i="40"/>
  <c r="BA3007" i="40"/>
  <c r="BA3008" i="40"/>
  <c r="BA3009" i="40"/>
  <c r="BA3010" i="40"/>
  <c r="BA3011" i="40"/>
  <c r="BA3012" i="40"/>
  <c r="BA3013" i="40"/>
  <c r="BA3014" i="40"/>
  <c r="BA3015" i="40"/>
  <c r="BA3016" i="40"/>
  <c r="BA3017" i="40"/>
  <c r="BA3018" i="40"/>
  <c r="BA3019" i="40"/>
  <c r="BA3020" i="40"/>
  <c r="BA3021" i="40"/>
  <c r="BA3022" i="40"/>
  <c r="BA3023" i="40"/>
  <c r="BA3024" i="40"/>
  <c r="BA3025" i="40"/>
  <c r="BA3026" i="40"/>
  <c r="BA3027" i="40"/>
  <c r="BA3028" i="40"/>
  <c r="BA3029" i="40"/>
  <c r="BA3030" i="40"/>
  <c r="BA3031" i="40"/>
  <c r="BA3032" i="40"/>
  <c r="BA3033" i="40"/>
  <c r="BA3034" i="40"/>
  <c r="BA3035" i="40"/>
  <c r="BA3036" i="40"/>
  <c r="BA3037" i="40"/>
  <c r="BA3038" i="40"/>
  <c r="BA3039" i="40"/>
  <c r="BA3040" i="40"/>
  <c r="BA3041" i="40"/>
  <c r="BA3042" i="40"/>
  <c r="BA3043" i="40"/>
  <c r="BA3044" i="40"/>
  <c r="BA3045" i="40"/>
  <c r="BA3046" i="40"/>
  <c r="BA3047" i="40"/>
  <c r="BA3048" i="40"/>
  <c r="BA3049" i="40"/>
  <c r="BA3050" i="40"/>
  <c r="BA3051" i="40"/>
  <c r="BA3052" i="40"/>
  <c r="BA3053" i="40"/>
  <c r="BA3054" i="40"/>
  <c r="BA3055" i="40"/>
  <c r="BA3056" i="40"/>
  <c r="BA3057" i="40"/>
  <c r="BA3058" i="40"/>
  <c r="BA3059" i="40"/>
  <c r="BA3060" i="40"/>
  <c r="BA3061" i="40"/>
  <c r="BA3062" i="40"/>
  <c r="BA3063" i="40"/>
  <c r="BA3064" i="40"/>
  <c r="BA3065" i="40"/>
  <c r="BA3066" i="40"/>
  <c r="BA3067" i="40"/>
  <c r="BA3068" i="40"/>
  <c r="BA3069" i="40"/>
  <c r="BA3070" i="40"/>
  <c r="BA3071" i="40"/>
  <c r="BA3072" i="40"/>
  <c r="BA3073" i="40"/>
  <c r="BA3074" i="40"/>
  <c r="BA3075" i="40"/>
  <c r="BA3076" i="40"/>
  <c r="BA3077" i="40"/>
  <c r="BA3078" i="40"/>
  <c r="BA3079" i="40"/>
  <c r="BA3080" i="40"/>
  <c r="BA3081" i="40"/>
  <c r="BA3082" i="40"/>
  <c r="BA3083" i="40"/>
  <c r="BA3084" i="40"/>
  <c r="BA3085" i="40"/>
  <c r="BA3086" i="40"/>
  <c r="BA3087" i="40"/>
  <c r="BA3088" i="40"/>
  <c r="BA3089" i="40"/>
  <c r="BA3090" i="40"/>
  <c r="BA3091" i="40"/>
  <c r="BA3092" i="40"/>
  <c r="BA3093" i="40"/>
  <c r="BA3094" i="40"/>
  <c r="BA3095" i="40"/>
  <c r="BA3096" i="40"/>
  <c r="BA3097" i="40"/>
  <c r="BA3098" i="40"/>
  <c r="BA3099" i="40"/>
  <c r="BA3100" i="40"/>
  <c r="BA3101" i="40"/>
  <c r="BA3102" i="40"/>
  <c r="BA3103" i="40"/>
  <c r="BA3104" i="40"/>
  <c r="BA3105" i="40"/>
  <c r="BA3106" i="40"/>
  <c r="BA3107" i="40"/>
  <c r="BA3108" i="40"/>
  <c r="BA3109" i="40"/>
  <c r="BA3110" i="40"/>
  <c r="BA3111" i="40"/>
  <c r="BA3112" i="40"/>
  <c r="BA3113" i="40"/>
  <c r="BA3114" i="40"/>
  <c r="BA3115" i="40"/>
  <c r="BA3116" i="40"/>
  <c r="BA3117" i="40"/>
  <c r="BA3118" i="40"/>
  <c r="BA3119" i="40"/>
  <c r="BA3120" i="40"/>
  <c r="BA3121" i="40"/>
  <c r="BA3122" i="40"/>
  <c r="BA3123" i="40"/>
  <c r="BA3124" i="40"/>
  <c r="BA3125" i="40"/>
  <c r="BA3126" i="40"/>
  <c r="BA3127" i="40"/>
  <c r="BA3128" i="40"/>
  <c r="BA3129" i="40"/>
  <c r="BA3130" i="40"/>
  <c r="BA3131" i="40"/>
  <c r="BA3132" i="40"/>
  <c r="BA3133" i="40"/>
  <c r="BA3134" i="40"/>
  <c r="BA3135" i="40"/>
  <c r="BA3136" i="40"/>
  <c r="BA3137" i="40"/>
  <c r="BA3138" i="40"/>
  <c r="BA3139" i="40"/>
  <c r="BA3140" i="40"/>
  <c r="BA3141" i="40"/>
  <c r="BA3142" i="40"/>
  <c r="BA3143" i="40"/>
  <c r="BA3144" i="40"/>
  <c r="BA3145" i="40"/>
  <c r="BA3146" i="40"/>
  <c r="BA3147" i="40"/>
  <c r="BA3148" i="40"/>
  <c r="BA3149" i="40"/>
  <c r="BA3150" i="40"/>
  <c r="BA3151" i="40"/>
  <c r="BA3152" i="40"/>
  <c r="BA3153" i="40"/>
  <c r="BA3154" i="40"/>
  <c r="BA3155" i="40"/>
  <c r="BA3156" i="40"/>
  <c r="BA3157" i="40"/>
  <c r="BA3158" i="40"/>
  <c r="BA3159" i="40"/>
  <c r="BA3160" i="40"/>
  <c r="BA3161" i="40"/>
  <c r="BA3162" i="40"/>
  <c r="BA3163" i="40"/>
  <c r="BA3164" i="40"/>
  <c r="BA3165" i="40"/>
  <c r="BA3166" i="40"/>
  <c r="BA3167" i="40"/>
  <c r="BA3168" i="40"/>
  <c r="BA3169" i="40"/>
  <c r="BA3170" i="40"/>
  <c r="BA3171" i="40"/>
  <c r="BA3172" i="40"/>
  <c r="BA3173" i="40"/>
  <c r="BA3174" i="40"/>
  <c r="BA3175" i="40"/>
  <c r="BA3176" i="40"/>
  <c r="BA3177" i="40"/>
  <c r="BA3178" i="40"/>
  <c r="BA3179" i="40"/>
  <c r="BA3180" i="40"/>
  <c r="BA3181" i="40"/>
  <c r="BA3182" i="40"/>
  <c r="BA3183" i="40"/>
  <c r="BA3184" i="40"/>
  <c r="BA3185" i="40"/>
  <c r="BA3186" i="40"/>
  <c r="BA3187" i="40"/>
  <c r="BA3188" i="40"/>
  <c r="BA3189" i="40"/>
  <c r="BA3190" i="40"/>
  <c r="BA3191" i="40"/>
  <c r="BA3192" i="40"/>
  <c r="BA3193" i="40"/>
  <c r="BA3194" i="40"/>
  <c r="BA3195" i="40"/>
  <c r="BA3196" i="40"/>
  <c r="BA3197" i="40"/>
  <c r="BA3198" i="40"/>
  <c r="BA3199" i="40"/>
  <c r="BA3200" i="40"/>
  <c r="BA3201" i="40"/>
  <c r="BA3202" i="40"/>
  <c r="BA3203" i="40"/>
  <c r="BA3204" i="40"/>
  <c r="BA3205" i="40"/>
  <c r="BA3206" i="40"/>
  <c r="BA3207" i="40"/>
  <c r="BA3208" i="40"/>
  <c r="BA3209" i="40"/>
  <c r="BA3210" i="40"/>
  <c r="BA3211" i="40"/>
  <c r="BA3212" i="40"/>
  <c r="BA3213" i="40"/>
  <c r="BA3214" i="40"/>
  <c r="BA3215" i="40"/>
  <c r="BA3216" i="40"/>
  <c r="BA3217" i="40"/>
  <c r="BA3218" i="40"/>
  <c r="BA3219" i="40"/>
  <c r="BA3220" i="40"/>
  <c r="BA3221" i="40"/>
  <c r="BA2" i="40"/>
  <c r="H8" i="57" l="1"/>
  <c r="H430" i="57"/>
  <c r="H675" i="57"/>
  <c r="H735" i="57"/>
  <c r="H366" i="57"/>
  <c r="H589" i="57"/>
  <c r="H639" i="57"/>
  <c r="H513" i="57"/>
  <c r="H719" i="57"/>
  <c r="H672" i="57"/>
  <c r="H86" i="57"/>
  <c r="H224" i="57"/>
  <c r="H777" i="57"/>
  <c r="H613" i="57"/>
  <c r="H352" i="57"/>
  <c r="H75" i="57"/>
  <c r="H216" i="57"/>
  <c r="H23" i="57"/>
  <c r="H125" i="57"/>
  <c r="H606" i="57"/>
  <c r="H569" i="57"/>
  <c r="H766" i="57"/>
  <c r="H809" i="57"/>
  <c r="H45" i="57"/>
  <c r="H46" i="57"/>
  <c r="H116" i="57"/>
  <c r="H252" i="57"/>
  <c r="H454" i="57"/>
  <c r="H619" i="57"/>
  <c r="H172" i="57"/>
  <c r="H671" i="57"/>
  <c r="H728" i="57"/>
  <c r="H108" i="57"/>
  <c r="H792" i="57"/>
  <c r="H154" i="57"/>
  <c r="H772" i="57"/>
  <c r="H203" i="57"/>
  <c r="H207" i="57"/>
  <c r="H305" i="57"/>
  <c r="H313" i="57"/>
  <c r="H423" i="57"/>
  <c r="H259" i="57"/>
  <c r="H724" i="57"/>
  <c r="H410" i="57"/>
  <c r="H336" i="57"/>
  <c r="H648" i="57"/>
  <c r="H304" i="57"/>
  <c r="H303" i="57"/>
  <c r="H808" i="57"/>
  <c r="H803" i="57"/>
  <c r="H581" i="57"/>
  <c r="H226" i="57"/>
  <c r="H37" i="57"/>
  <c r="H115" i="57"/>
  <c r="H431" i="57"/>
  <c r="H696" i="57"/>
  <c r="H463" i="57"/>
  <c r="H214" i="57"/>
  <c r="H22" i="57"/>
  <c r="H610" i="57"/>
  <c r="H289" i="57"/>
  <c r="H796" i="57"/>
  <c r="H592" i="57"/>
  <c r="H485" i="57"/>
  <c r="H109" i="57"/>
  <c r="H43" i="57"/>
  <c r="H790" i="57"/>
  <c r="H537" i="57"/>
  <c r="H137" i="57"/>
  <c r="H498" i="57"/>
  <c r="H349" i="57"/>
  <c r="H420" i="57"/>
  <c r="H299" i="57"/>
  <c r="H238" i="57"/>
  <c r="H551" i="57"/>
  <c r="H575" i="57"/>
  <c r="H232" i="57"/>
  <c r="H213" i="57"/>
  <c r="H548" i="57"/>
  <c r="H794" i="57"/>
  <c r="H464" i="57"/>
  <c r="H322" i="57"/>
  <c r="H486" i="57"/>
  <c r="H307" i="57"/>
  <c r="H199" i="57"/>
  <c r="H670" i="57"/>
  <c r="H558" i="57"/>
  <c r="H520" i="57"/>
  <c r="H428" i="57"/>
  <c r="H306" i="57"/>
  <c r="H568" i="57"/>
  <c r="H7" i="57"/>
  <c r="H500" i="57"/>
  <c r="H236" i="57"/>
  <c r="H805" i="57"/>
  <c r="H314" i="57"/>
  <c r="H13" i="57"/>
  <c r="H12" i="57"/>
  <c r="H680" i="57"/>
  <c r="H637" i="57"/>
  <c r="H157" i="57"/>
  <c r="H669" i="57"/>
  <c r="H155" i="57"/>
  <c r="H631" i="57"/>
  <c r="H170" i="57"/>
  <c r="H539" i="57"/>
  <c r="H192" i="57"/>
  <c r="H538" i="57"/>
  <c r="H71" i="57"/>
  <c r="H67" i="57"/>
  <c r="H480" i="57"/>
  <c r="H351" i="57"/>
  <c r="H325" i="57"/>
  <c r="H335" i="57"/>
  <c r="H85" i="57"/>
  <c r="H704" i="57"/>
  <c r="H765" i="57"/>
  <c r="H275" i="57"/>
  <c r="H723" i="57"/>
  <c r="H422" i="57"/>
  <c r="H396" i="57"/>
  <c r="H201" i="57"/>
  <c r="H44" i="57"/>
  <c r="H636" i="57"/>
  <c r="H302" i="57"/>
  <c r="H665" i="57"/>
  <c r="H194" i="57"/>
  <c r="H301" i="57"/>
  <c r="H93" i="57"/>
  <c r="H350" i="57"/>
  <c r="H377" i="57"/>
  <c r="H576" i="57"/>
  <c r="H717" i="57"/>
  <c r="H263" i="57"/>
  <c r="H791" i="57"/>
  <c r="H395" i="57"/>
  <c r="H764" i="57"/>
  <c r="H646" i="57"/>
  <c r="H714" i="57"/>
  <c r="H493" i="57"/>
  <c r="H554" i="57"/>
  <c r="H795" i="57"/>
  <c r="H26" i="57"/>
  <c r="H277" i="57"/>
  <c r="H738" i="57"/>
  <c r="H378" i="57"/>
  <c r="H326" i="57"/>
  <c r="H33" i="57"/>
  <c r="H462" i="57"/>
  <c r="H647" i="57"/>
  <c r="H74" i="57"/>
  <c r="H78" i="57"/>
  <c r="H421" i="57"/>
  <c r="H689" i="57"/>
  <c r="H11" i="57"/>
  <c r="H605" i="57"/>
  <c r="H478" i="57"/>
  <c r="H147" i="57"/>
  <c r="H408" i="57"/>
  <c r="H368" i="57"/>
  <c r="H683" i="57"/>
  <c r="H312" i="57"/>
  <c r="H348" i="57"/>
  <c r="H65" i="57"/>
  <c r="H763" i="57"/>
  <c r="H540" i="57"/>
  <c r="H388" i="57"/>
  <c r="H234" i="57"/>
  <c r="H549" i="57"/>
  <c r="H710" i="57"/>
  <c r="H582" i="57"/>
  <c r="H465" i="57"/>
  <c r="H442" i="57"/>
  <c r="H182" i="57"/>
  <c r="H321" i="57"/>
  <c r="H36" i="57"/>
  <c r="H705" i="57"/>
  <c r="H472" i="57"/>
  <c r="H337" i="57"/>
  <c r="H668" i="57"/>
  <c r="H667" i="57"/>
  <c r="H444" i="57"/>
  <c r="H718" i="57"/>
  <c r="H780" i="57"/>
  <c r="H621" i="57"/>
  <c r="H132" i="57"/>
  <c r="H628" i="57"/>
  <c r="H274" i="57"/>
  <c r="H101" i="57"/>
  <c r="H666" i="57"/>
  <c r="H435" i="57"/>
  <c r="H66" i="57"/>
  <c r="H499" i="57"/>
  <c r="H479" i="57"/>
  <c r="H204" i="57"/>
  <c r="H679" i="57"/>
  <c r="H6" i="57"/>
  <c r="H100" i="57"/>
  <c r="H529" i="57"/>
  <c r="H577" i="57"/>
  <c r="H583" i="57"/>
  <c r="H300" i="57"/>
  <c r="H426" i="57"/>
  <c r="H169" i="57"/>
  <c r="H298" i="57"/>
  <c r="H407" i="57"/>
  <c r="H218" i="57"/>
  <c r="H168" i="57"/>
  <c r="H42" i="57"/>
  <c r="H258" i="57"/>
  <c r="H64" i="57"/>
  <c r="H518" i="57"/>
  <c r="H297" i="57"/>
  <c r="H122" i="57"/>
  <c r="H228" i="57"/>
  <c r="H276" i="57"/>
  <c r="H21" i="57"/>
  <c r="H160" i="57"/>
  <c r="H273" i="57"/>
  <c r="H609" i="57"/>
  <c r="H436" i="57"/>
  <c r="H94" i="57"/>
  <c r="H202" i="57"/>
  <c r="H662" i="57"/>
  <c r="H782" i="57"/>
  <c r="H114" i="57"/>
  <c r="H121" i="57"/>
  <c r="H356" i="57"/>
  <c r="H559" i="57"/>
  <c r="H461" i="57"/>
  <c r="H505" i="57"/>
  <c r="H373" i="57"/>
  <c r="H734" i="57"/>
  <c r="H471" i="57"/>
  <c r="H365" i="57"/>
  <c r="H477" i="57"/>
  <c r="H762" i="57"/>
  <c r="H223" i="57"/>
  <c r="H30" i="57"/>
  <c r="H251" i="57"/>
  <c r="H296" i="57"/>
  <c r="H661" i="57"/>
  <c r="H136" i="57"/>
  <c r="H257" i="57"/>
  <c r="H678" i="57"/>
  <c r="H20" i="57"/>
  <c r="H295" i="57"/>
  <c r="H398" i="57"/>
  <c r="H63" i="57"/>
  <c r="H334" i="57"/>
  <c r="H347" i="57"/>
  <c r="H536" i="57"/>
  <c r="H497" i="57"/>
  <c r="H181" i="57"/>
  <c r="H82" i="57"/>
  <c r="H761" i="57"/>
  <c r="H525" i="57"/>
  <c r="H31" i="57"/>
  <c r="H140" i="57"/>
  <c r="H798" i="57"/>
  <c r="H324" i="57"/>
  <c r="H139" i="57"/>
  <c r="H699" i="57"/>
  <c r="H797" i="57"/>
  <c r="H616" i="57"/>
  <c r="H231" i="57"/>
  <c r="H512" i="57"/>
  <c r="H722" i="57"/>
  <c r="H618" i="57"/>
  <c r="H484" i="57"/>
  <c r="H146" i="57"/>
  <c r="H760" i="57"/>
  <c r="H5" i="57"/>
  <c r="H759" i="57"/>
  <c r="H294" i="57"/>
  <c r="H571" i="57"/>
  <c r="H311" i="57"/>
  <c r="H453" i="57"/>
  <c r="H19" i="57"/>
  <c r="H4" i="57"/>
  <c r="H150" i="57"/>
  <c r="H615" i="57"/>
  <c r="H733" i="57"/>
  <c r="H574" i="57"/>
  <c r="H660" i="57"/>
  <c r="H604" i="57"/>
  <c r="H776" i="57"/>
  <c r="H191" i="57"/>
  <c r="H448" i="57"/>
  <c r="H447" i="57"/>
  <c r="H674" i="57"/>
  <c r="H567" i="57"/>
  <c r="H460" i="57"/>
  <c r="H190" i="57"/>
  <c r="H703" i="57"/>
  <c r="H156" i="57"/>
  <c r="H180" i="57"/>
  <c r="H758" i="57"/>
  <c r="H184" i="57"/>
  <c r="H769" i="57"/>
  <c r="H711" i="57"/>
  <c r="H781" i="57"/>
  <c r="H243" i="57"/>
  <c r="H659" i="57"/>
  <c r="H721" i="57"/>
  <c r="H470" i="57"/>
  <c r="H166" i="57"/>
  <c r="H716" i="57"/>
  <c r="H504" i="57"/>
  <c r="H406" i="57"/>
  <c r="H688" i="57"/>
  <c r="H270" i="57"/>
  <c r="H256" i="57"/>
  <c r="H212" i="57"/>
  <c r="H113" i="57"/>
  <c r="H189" i="57"/>
  <c r="H112" i="57"/>
  <c r="H62" i="57"/>
  <c r="H35" i="57"/>
  <c r="H102" i="57"/>
  <c r="H807" i="57"/>
  <c r="H167" i="57"/>
  <c r="H145" i="57"/>
  <c r="H333" i="57"/>
  <c r="H483" i="57"/>
  <c r="H358" i="57"/>
  <c r="H29" i="57"/>
  <c r="H61" i="57"/>
  <c r="H387" i="57"/>
  <c r="H732" i="57"/>
  <c r="H695" i="57"/>
  <c r="H775" i="57"/>
  <c r="H757" i="57"/>
  <c r="H165" i="57"/>
  <c r="H149" i="57"/>
  <c r="H255" i="57"/>
  <c r="H60" i="57"/>
  <c r="H438" i="57"/>
  <c r="H235" i="57"/>
  <c r="H595" i="57"/>
  <c r="H429" i="57"/>
  <c r="H222" i="57"/>
  <c r="H28" i="57"/>
  <c r="H550" i="57"/>
  <c r="H384" i="57"/>
  <c r="H144" i="57"/>
  <c r="H59" i="57"/>
  <c r="H34" i="57"/>
  <c r="H756" i="57"/>
  <c r="H594" i="57"/>
  <c r="H496" i="57"/>
  <c r="H267" i="57"/>
  <c r="H755" i="57"/>
  <c r="T118" i="49"/>
  <c r="V118" i="49" s="1"/>
  <c r="H603" i="57"/>
  <c r="H482" i="57"/>
  <c r="H120" i="57"/>
  <c r="H687" i="57"/>
  <c r="H138" i="57"/>
  <c r="H153" i="57"/>
  <c r="H92" i="57"/>
  <c r="H658" i="57"/>
  <c r="H702" i="57"/>
  <c r="H620" i="57"/>
  <c r="H84" i="57"/>
  <c r="H135" i="57"/>
  <c r="H698" i="57"/>
  <c r="H293" i="57"/>
  <c r="H208" i="57"/>
  <c r="H737" i="57"/>
  <c r="H638" i="57"/>
  <c r="H586" i="57"/>
  <c r="H107" i="57"/>
  <c r="H292" i="57"/>
  <c r="H291" i="57"/>
  <c r="H346" i="57"/>
  <c r="H250" i="57"/>
  <c r="H310" i="57"/>
  <c r="H179" i="57"/>
  <c r="H355" i="57"/>
  <c r="H188" i="57"/>
  <c r="H367" i="57"/>
  <c r="H152" i="57"/>
  <c r="H543" i="57"/>
  <c r="H677" i="57"/>
  <c r="H290" i="57"/>
  <c r="H70" i="57"/>
  <c r="H332" i="57"/>
  <c r="H58" i="57"/>
  <c r="H242" i="57"/>
  <c r="H535" i="57"/>
  <c r="H635" i="57"/>
  <c r="H657" i="57"/>
  <c r="H331" i="57"/>
  <c r="H164" i="57"/>
  <c r="H602" i="57"/>
  <c r="H534" i="57"/>
  <c r="H364" i="57"/>
  <c r="H715" i="57"/>
  <c r="H557" i="57"/>
  <c r="H405" i="57"/>
  <c r="H330" i="57"/>
  <c r="H645" i="57"/>
  <c r="H288" i="57"/>
  <c r="H682" i="57"/>
  <c r="H451" i="57"/>
  <c r="H450" i="57"/>
  <c r="H417" i="57"/>
  <c r="H579" i="57"/>
  <c r="H524" i="57"/>
  <c r="H650" i="57"/>
  <c r="H753" i="57"/>
  <c r="H754" i="57"/>
  <c r="H376" i="57"/>
  <c r="H495" i="57"/>
  <c r="H580" i="57"/>
  <c r="H206" i="57"/>
  <c r="H802" i="57"/>
  <c r="H752" i="57"/>
  <c r="H217" i="57"/>
  <c r="H178" i="57"/>
  <c r="H440" i="57"/>
  <c r="H634" i="57"/>
  <c r="H612" i="57"/>
  <c r="H533" i="57"/>
  <c r="H566" i="57"/>
  <c r="H320" i="57"/>
  <c r="H434" i="57"/>
  <c r="H329" i="57"/>
  <c r="H627" i="57"/>
  <c r="H542" i="57"/>
  <c r="H57" i="57"/>
  <c r="H686" i="57"/>
  <c r="H598" i="57"/>
  <c r="H197" i="57"/>
  <c r="H319" i="57"/>
  <c r="H374" i="57"/>
  <c r="H532" i="57"/>
  <c r="H419" i="57"/>
  <c r="H10" i="57"/>
  <c r="H789" i="57"/>
  <c r="H720" i="57"/>
  <c r="H425" i="57"/>
  <c r="H328" i="57"/>
  <c r="H198" i="57"/>
  <c r="H459" i="57"/>
  <c r="H56" i="57"/>
  <c r="H18" i="57"/>
  <c r="H511" i="57"/>
  <c r="H751" i="57"/>
  <c r="H386" i="57"/>
  <c r="H183" i="57"/>
  <c r="H345" i="57"/>
  <c r="H481" i="57"/>
  <c r="H812" i="57"/>
  <c r="H676" i="57"/>
  <c r="H565" i="57"/>
  <c r="H476" i="57"/>
  <c r="H339" i="57"/>
  <c r="H249" i="57"/>
  <c r="H133" i="57"/>
  <c r="H750" i="57"/>
  <c r="H16" i="57"/>
  <c r="H372" i="57"/>
  <c r="H72" i="57"/>
  <c r="H126" i="57"/>
  <c r="H570" i="57"/>
  <c r="H469" i="57"/>
  <c r="H418" i="57"/>
  <c r="H55" i="57"/>
  <c r="H656" i="57"/>
  <c r="H54" i="57"/>
  <c r="H446" i="57"/>
  <c r="H357" i="57"/>
  <c r="H143" i="57"/>
  <c r="H510" i="57"/>
  <c r="H690" i="57"/>
  <c r="H547" i="57"/>
  <c r="H608" i="57"/>
  <c r="H458" i="57"/>
  <c r="H375" i="57"/>
  <c r="H229" i="57"/>
  <c r="H564" i="57"/>
  <c r="H383" i="57"/>
  <c r="H163" i="57"/>
  <c r="H205" i="57"/>
  <c r="H159" i="57"/>
  <c r="H39" i="57"/>
  <c r="H404" i="57"/>
  <c r="H788" i="57"/>
  <c r="H240" i="57"/>
  <c r="H516" i="57"/>
  <c r="H318" i="57"/>
  <c r="H104" i="57"/>
  <c r="H287" i="57"/>
  <c r="H573" i="57"/>
  <c r="H385" i="57"/>
  <c r="H494" i="57"/>
  <c r="H227" i="57"/>
  <c r="H556" i="57"/>
  <c r="H248" i="57"/>
  <c r="H225" i="57"/>
  <c r="H701" i="57"/>
  <c r="H269" i="57"/>
  <c r="H79" i="57"/>
  <c r="H694" i="57"/>
  <c r="H286" i="57"/>
  <c r="H749" i="57"/>
  <c r="H546" i="57"/>
  <c r="H239" i="57"/>
  <c r="H119" i="57"/>
  <c r="H317" i="57"/>
  <c r="H215" i="57"/>
  <c r="H285" i="57"/>
  <c r="H623" i="57"/>
  <c r="H457" i="57"/>
  <c r="H272" i="57"/>
  <c r="H787" i="57"/>
  <c r="H578" i="57"/>
  <c r="H786" i="57"/>
  <c r="H655" i="57"/>
  <c r="H452" i="57"/>
  <c r="H748" i="57"/>
  <c r="H309" i="57"/>
  <c r="H545" i="57"/>
  <c r="H245" i="57"/>
  <c r="H449" i="57"/>
  <c r="H344" i="57"/>
  <c r="H73" i="57"/>
  <c r="H363" i="57"/>
  <c r="H588" i="57"/>
  <c r="H162" i="57"/>
  <c r="H555" i="57"/>
  <c r="H611" i="57"/>
  <c r="H394" i="57"/>
  <c r="H785" i="57"/>
  <c r="H91" i="57"/>
  <c r="H3" i="57"/>
  <c r="H804" i="57"/>
  <c r="H118" i="57"/>
  <c r="H284" i="57"/>
  <c r="H626" i="57"/>
  <c r="H262" i="57"/>
  <c r="H211" i="57"/>
  <c r="H693" i="57"/>
  <c r="H323" i="57"/>
  <c r="H468" i="57"/>
  <c r="H266" i="57"/>
  <c r="H731" i="57"/>
  <c r="H230" i="57"/>
  <c r="H158" i="57"/>
  <c r="H654" i="57"/>
  <c r="H630" i="57"/>
  <c r="H283" i="57"/>
  <c r="H106" i="57"/>
  <c r="H585" i="57"/>
  <c r="H69" i="57"/>
  <c r="H736" i="57"/>
  <c r="H779" i="57"/>
  <c r="H784" i="57"/>
  <c r="H265" i="57"/>
  <c r="H515" i="57"/>
  <c r="H148" i="57"/>
  <c r="H697" i="57"/>
  <c r="H103" i="57"/>
  <c r="H544" i="57"/>
  <c r="H369" i="57"/>
  <c r="H541" i="57"/>
  <c r="H644" i="57"/>
  <c r="H709" i="57"/>
  <c r="H393" i="57"/>
  <c r="H380" i="57"/>
  <c r="H362" i="57"/>
  <c r="H177" i="57"/>
  <c r="H403" i="57"/>
  <c r="H27" i="57"/>
  <c r="H563" i="57"/>
  <c r="H747" i="57"/>
  <c r="H653" i="57"/>
  <c r="H47" i="57"/>
  <c r="H514" i="57"/>
  <c r="H343" i="57"/>
  <c r="H466" i="57"/>
  <c r="H2" i="57"/>
  <c r="H68" i="57"/>
  <c r="H629" i="57"/>
  <c r="H176" i="57"/>
  <c r="H801" i="57"/>
  <c r="H456" i="57"/>
  <c r="H175" i="57"/>
  <c r="H531" i="57"/>
  <c r="H587" i="57"/>
  <c r="H800" i="57"/>
  <c r="H90" i="57"/>
  <c r="H382" i="57"/>
  <c r="H17" i="57"/>
  <c r="H439" i="57"/>
  <c r="H590" i="57"/>
  <c r="H726" i="57"/>
  <c r="H492" i="57"/>
  <c r="H117" i="57"/>
  <c r="H151" i="57"/>
  <c r="H83" i="57"/>
  <c r="H354" i="57"/>
  <c r="H200" i="57"/>
  <c r="H685" i="57"/>
  <c r="H254" i="57"/>
  <c r="H77" i="57"/>
  <c r="H523" i="57"/>
  <c r="H708" i="57"/>
  <c r="H652" i="57"/>
  <c r="H491" i="57"/>
  <c r="H501" i="57"/>
  <c r="H416" i="57"/>
  <c r="H774" i="57"/>
  <c r="H706" i="57"/>
  <c r="H475" i="57"/>
  <c r="H793" i="57"/>
  <c r="H651" i="57"/>
  <c r="H597" i="57"/>
  <c r="H622" i="57"/>
  <c r="H746" i="57"/>
  <c r="H264" i="57"/>
  <c r="H131" i="57"/>
  <c r="H768" i="57"/>
  <c r="H99" i="57"/>
  <c r="H745" i="57"/>
  <c r="H402" i="57"/>
  <c r="H530" i="57"/>
  <c r="H649" i="57"/>
  <c r="H316" i="57"/>
  <c r="H503" i="57"/>
  <c r="H614" i="57"/>
  <c r="H53" i="57"/>
  <c r="H490" i="57"/>
  <c r="H282" i="57"/>
  <c r="H681" i="57"/>
  <c r="H390" i="57"/>
  <c r="H97" i="57"/>
  <c r="H105" i="57"/>
  <c r="H601" i="57"/>
  <c r="H41" i="57"/>
  <c r="H415" i="57"/>
  <c r="H489" i="57"/>
  <c r="H744" i="57"/>
  <c r="H221" i="57"/>
  <c r="H130" i="57"/>
  <c r="H52" i="57"/>
  <c r="H253" i="57"/>
  <c r="H187" i="57"/>
  <c r="H400" i="57"/>
  <c r="H271" i="57"/>
  <c r="H261" i="57"/>
  <c r="H553" i="57"/>
  <c r="H522" i="57"/>
  <c r="H76" i="57"/>
  <c r="H89" i="57"/>
  <c r="H392" i="57"/>
  <c r="H51" i="57"/>
  <c r="H281" i="57"/>
  <c r="H600" i="57"/>
  <c r="H353" i="57"/>
  <c r="H729" i="57"/>
  <c r="H517" i="57"/>
  <c r="H124" i="57"/>
  <c r="H96" i="57"/>
  <c r="H342" i="57"/>
  <c r="H521" i="57"/>
  <c r="H773" i="57"/>
  <c r="H14" i="57"/>
  <c r="H810" i="57"/>
  <c r="H414" i="57"/>
  <c r="H129" i="57"/>
  <c r="H700" i="57"/>
  <c r="H617" i="57"/>
  <c r="H771" i="57"/>
  <c r="H673" i="57"/>
  <c r="H625" i="57"/>
  <c r="H111" i="57"/>
  <c r="H743" i="57"/>
  <c r="H572" i="57"/>
  <c r="H560" i="57"/>
  <c r="H742" i="57"/>
  <c r="H593" i="57"/>
  <c r="H806" i="57"/>
  <c r="H643" i="57"/>
  <c r="H210" i="57"/>
  <c r="H399" i="57"/>
  <c r="H268" i="57"/>
  <c r="H25" i="57"/>
  <c r="H502" i="57"/>
  <c r="H433" i="57"/>
  <c r="H9" i="57"/>
  <c r="H397" i="57"/>
  <c r="H50" i="57"/>
  <c r="H371" i="57"/>
  <c r="H467" i="57"/>
  <c r="H370" i="57"/>
  <c r="H327" i="57"/>
  <c r="H741" i="57"/>
  <c r="H381" i="57"/>
  <c r="H361" i="57"/>
  <c r="H174" i="57"/>
  <c r="H128" i="57"/>
  <c r="H432" i="57"/>
  <c r="H413" i="57"/>
  <c r="H280" i="57"/>
  <c r="H173" i="57"/>
  <c r="H409" i="57"/>
  <c r="H811" i="57"/>
  <c r="H161" i="57"/>
  <c r="H642" i="57"/>
  <c r="H692" i="57"/>
  <c r="H134" i="57"/>
  <c r="H528" i="57"/>
  <c r="H767" i="57"/>
  <c r="H279" i="57"/>
  <c r="H209" i="57"/>
  <c r="H412" i="57"/>
  <c r="H778" i="57"/>
  <c r="H562" i="57"/>
  <c r="H552" i="57"/>
  <c r="H488" i="57"/>
  <c r="H110" i="57"/>
  <c r="H49" i="57"/>
  <c r="H725" i="57"/>
  <c r="H443" i="57"/>
  <c r="H783" i="57"/>
  <c r="H527" i="57"/>
  <c r="H561" i="57"/>
  <c r="H445" i="57"/>
  <c r="H487" i="57"/>
  <c r="H244" i="57"/>
  <c r="H32" i="57"/>
  <c r="H360" i="57"/>
  <c r="H437" i="57"/>
  <c r="H713" i="57"/>
  <c r="H278" i="57"/>
  <c r="H38" i="57"/>
  <c r="H507" i="57"/>
  <c r="H624" i="57"/>
  <c r="H15" i="57"/>
  <c r="H684" i="57"/>
  <c r="H770" i="57"/>
  <c r="H509" i="57"/>
  <c r="H142" i="57"/>
  <c r="H241" i="57"/>
  <c r="H379" i="57"/>
  <c r="H98" i="57"/>
  <c r="H220" i="57"/>
  <c r="H712" i="57"/>
  <c r="H359" i="57"/>
  <c r="H246" i="57"/>
  <c r="H740" i="57"/>
  <c r="H341" i="57"/>
  <c r="H424" i="57"/>
  <c r="H730" i="57"/>
  <c r="H195" i="57"/>
  <c r="H411" i="57"/>
  <c r="H641" i="57"/>
  <c r="H739" i="57"/>
  <c r="H40" i="57"/>
  <c r="H584" i="57"/>
  <c r="H141" i="57"/>
  <c r="H127" i="57"/>
  <c r="H260" i="57"/>
  <c r="H596" i="57"/>
  <c r="H474" i="57"/>
  <c r="H799" i="57"/>
  <c r="H508" i="57"/>
  <c r="H691" i="57"/>
  <c r="H389" i="57"/>
  <c r="H633" i="57"/>
  <c r="H186" i="57"/>
  <c r="H185" i="57"/>
  <c r="H233" i="57"/>
  <c r="H247" i="57"/>
  <c r="H441" i="57"/>
  <c r="H599" i="57"/>
  <c r="H391" i="57"/>
  <c r="H315" i="57"/>
  <c r="H591" i="57"/>
  <c r="H526" i="57"/>
  <c r="H24" i="57"/>
  <c r="H340" i="57"/>
  <c r="H88" i="57"/>
  <c r="H48" i="57"/>
  <c r="H607" i="57"/>
  <c r="H95" i="57"/>
  <c r="H707" i="57"/>
  <c r="H506" i="57"/>
  <c r="H237" i="57"/>
  <c r="H640" i="57"/>
  <c r="BB3221" i="40"/>
  <c r="AZ3221" i="40"/>
  <c r="BB3220" i="40"/>
  <c r="AZ3220" i="40"/>
  <c r="BB3219" i="40"/>
  <c r="AZ3219" i="40"/>
  <c r="BB3218" i="40"/>
  <c r="AZ3218" i="40"/>
  <c r="BB3217" i="40"/>
  <c r="AZ3217" i="40"/>
  <c r="BB3216" i="40"/>
  <c r="AZ3216" i="40"/>
  <c r="BB3215" i="40"/>
  <c r="AZ3215" i="40"/>
  <c r="BB3214" i="40"/>
  <c r="AZ3214" i="40"/>
  <c r="U38" i="49" l="1"/>
  <c r="N38" i="49"/>
  <c r="M38" i="49"/>
  <c r="L38" i="49"/>
  <c r="K38" i="49"/>
  <c r="I38" i="49"/>
  <c r="H38" i="49"/>
  <c r="G38" i="49"/>
  <c r="F38" i="49"/>
  <c r="D38" i="49"/>
  <c r="C38" i="49"/>
  <c r="B38" i="49"/>
  <c r="U37" i="49"/>
  <c r="N37" i="49"/>
  <c r="M37" i="49"/>
  <c r="L37" i="49"/>
  <c r="K37" i="49"/>
  <c r="I37" i="49"/>
  <c r="H37" i="49"/>
  <c r="G37" i="49"/>
  <c r="F37" i="49"/>
  <c r="D37" i="49"/>
  <c r="C37" i="49"/>
  <c r="B37" i="49"/>
  <c r="U36" i="49"/>
  <c r="N36" i="49"/>
  <c r="M36" i="49"/>
  <c r="L36" i="49"/>
  <c r="K36" i="49"/>
  <c r="I36" i="49"/>
  <c r="H36" i="49"/>
  <c r="G36" i="49"/>
  <c r="F36" i="49"/>
  <c r="D36" i="49"/>
  <c r="C36" i="49"/>
  <c r="B36" i="49"/>
  <c r="U35" i="49"/>
  <c r="N35" i="49"/>
  <c r="M35" i="49"/>
  <c r="L35" i="49"/>
  <c r="K35" i="49"/>
  <c r="I35" i="49"/>
  <c r="H35" i="49"/>
  <c r="G35" i="49"/>
  <c r="F35" i="49"/>
  <c r="D35" i="49"/>
  <c r="C35" i="49"/>
  <c r="B35" i="49"/>
  <c r="U34" i="49"/>
  <c r="N34" i="49"/>
  <c r="M34" i="49"/>
  <c r="L34" i="49"/>
  <c r="K34" i="49"/>
  <c r="I34" i="49"/>
  <c r="H34" i="49"/>
  <c r="G34" i="49"/>
  <c r="F34" i="49"/>
  <c r="D34" i="49"/>
  <c r="C34" i="49"/>
  <c r="B34" i="49"/>
  <c r="U33" i="49"/>
  <c r="N33" i="49"/>
  <c r="M33" i="49"/>
  <c r="L33" i="49"/>
  <c r="K33" i="49"/>
  <c r="I33" i="49"/>
  <c r="H33" i="49"/>
  <c r="G33" i="49"/>
  <c r="F33" i="49"/>
  <c r="D33" i="49"/>
  <c r="C33" i="49"/>
  <c r="B33" i="49"/>
  <c r="U32" i="49"/>
  <c r="N32" i="49"/>
  <c r="M32" i="49"/>
  <c r="L32" i="49"/>
  <c r="K32" i="49"/>
  <c r="I32" i="49"/>
  <c r="H32" i="49"/>
  <c r="G32" i="49"/>
  <c r="F32" i="49"/>
  <c r="D32" i="49"/>
  <c r="C32" i="49"/>
  <c r="B32" i="49"/>
  <c r="U31" i="49"/>
  <c r="N31" i="49"/>
  <c r="M31" i="49"/>
  <c r="L31" i="49"/>
  <c r="K31" i="49"/>
  <c r="I31" i="49"/>
  <c r="H31" i="49"/>
  <c r="G31" i="49"/>
  <c r="F31" i="49"/>
  <c r="D31" i="49"/>
  <c r="C31" i="49"/>
  <c r="B31" i="49"/>
  <c r="U30" i="49"/>
  <c r="N30" i="49"/>
  <c r="M30" i="49"/>
  <c r="L30" i="49"/>
  <c r="K30" i="49"/>
  <c r="I30" i="49"/>
  <c r="H30" i="49"/>
  <c r="G30" i="49"/>
  <c r="F30" i="49"/>
  <c r="D30" i="49"/>
  <c r="C30" i="49"/>
  <c r="B30" i="49"/>
  <c r="U29" i="49"/>
  <c r="N29" i="49"/>
  <c r="M29" i="49"/>
  <c r="L29" i="49"/>
  <c r="K29" i="49"/>
  <c r="I29" i="49"/>
  <c r="H29" i="49"/>
  <c r="G29" i="49"/>
  <c r="F29" i="49"/>
  <c r="D29" i="49"/>
  <c r="C29" i="49"/>
  <c r="B29" i="49"/>
  <c r="D28" i="49"/>
  <c r="T28" i="49" s="1"/>
  <c r="V28" i="49" s="1"/>
  <c r="C28" i="49"/>
  <c r="B28" i="49"/>
  <c r="D27" i="49"/>
  <c r="T27" i="49" s="1"/>
  <c r="V27" i="49" s="1"/>
  <c r="C27" i="49"/>
  <c r="B27" i="49"/>
  <c r="U124" i="49" l="1"/>
  <c r="U125" i="49"/>
  <c r="U126" i="49"/>
  <c r="U127" i="49"/>
  <c r="U128" i="49"/>
  <c r="U129" i="49"/>
  <c r="U130" i="49"/>
  <c r="U131" i="49"/>
  <c r="U132" i="49"/>
  <c r="U133" i="49"/>
  <c r="U134" i="49"/>
  <c r="U135" i="49"/>
  <c r="U136" i="49"/>
  <c r="U137" i="49"/>
  <c r="U138" i="49"/>
  <c r="U139" i="49"/>
  <c r="U70" i="49"/>
  <c r="U71" i="49"/>
  <c r="U72" i="49"/>
  <c r="U73" i="49"/>
  <c r="U74" i="49"/>
  <c r="U75" i="49"/>
  <c r="U76" i="49"/>
  <c r="U77" i="49"/>
  <c r="U78" i="49"/>
  <c r="U79" i="49"/>
  <c r="C109" i="49"/>
  <c r="C110" i="49"/>
  <c r="C111" i="49"/>
  <c r="C112" i="49"/>
  <c r="C113" i="49"/>
  <c r="C114" i="49"/>
  <c r="C115" i="49"/>
  <c r="C116" i="49"/>
  <c r="C117" i="49"/>
  <c r="C119" i="49"/>
  <c r="C120" i="49"/>
  <c r="C121" i="49"/>
  <c r="C122" i="49"/>
  <c r="C123" i="49"/>
  <c r="C124" i="49"/>
  <c r="C125" i="49"/>
  <c r="C126" i="49"/>
  <c r="C127" i="49"/>
  <c r="C128" i="49"/>
  <c r="C129" i="49"/>
  <c r="C130" i="49"/>
  <c r="C131" i="49"/>
  <c r="C132" i="49"/>
  <c r="C133" i="49"/>
  <c r="C134" i="49"/>
  <c r="C135" i="49"/>
  <c r="C136" i="49"/>
  <c r="C137" i="49"/>
  <c r="C138" i="49"/>
  <c r="C139" i="49"/>
  <c r="C108" i="49"/>
  <c r="C83" i="49"/>
  <c r="C84" i="49"/>
  <c r="C85" i="49"/>
  <c r="C86" i="49"/>
  <c r="C87" i="49"/>
  <c r="C88" i="49"/>
  <c r="C89" i="49"/>
  <c r="C90" i="49"/>
  <c r="C91" i="49"/>
  <c r="C92" i="49"/>
  <c r="C93" i="49"/>
  <c r="C82" i="49"/>
  <c r="C42" i="49"/>
  <c r="C43" i="49"/>
  <c r="C44" i="49"/>
  <c r="C45" i="49"/>
  <c r="C46" i="49"/>
  <c r="C47" i="49"/>
  <c r="C48" i="49"/>
  <c r="C49" i="49"/>
  <c r="C50" i="49"/>
  <c r="C51" i="49"/>
  <c r="C52" i="49"/>
  <c r="C53" i="49"/>
  <c r="C54" i="49"/>
  <c r="C55" i="49"/>
  <c r="C56" i="49"/>
  <c r="C57" i="49"/>
  <c r="C58" i="49"/>
  <c r="C59" i="49"/>
  <c r="C60" i="49"/>
  <c r="C61" i="49"/>
  <c r="C62" i="49"/>
  <c r="C63" i="49"/>
  <c r="C64" i="49"/>
  <c r="C65" i="49"/>
  <c r="C66" i="49"/>
  <c r="C67" i="49"/>
  <c r="C68" i="49"/>
  <c r="C69" i="49"/>
  <c r="C70" i="49"/>
  <c r="C71" i="49"/>
  <c r="C72" i="49"/>
  <c r="C73" i="49"/>
  <c r="C74" i="49"/>
  <c r="C75" i="49"/>
  <c r="C76" i="49"/>
  <c r="C77" i="49"/>
  <c r="C78" i="49"/>
  <c r="C79" i="49"/>
  <c r="C41" i="49"/>
  <c r="C4" i="49"/>
  <c r="C5" i="49"/>
  <c r="C6" i="49"/>
  <c r="C7" i="49"/>
  <c r="C8" i="49"/>
  <c r="C9" i="49"/>
  <c r="C10" i="49"/>
  <c r="C11" i="49"/>
  <c r="C12" i="49"/>
  <c r="C13" i="49"/>
  <c r="C14" i="49"/>
  <c r="C15" i="49"/>
  <c r="C16" i="49"/>
  <c r="C17" i="49"/>
  <c r="C18" i="49"/>
  <c r="C19" i="49"/>
  <c r="C20" i="49"/>
  <c r="C21" i="49"/>
  <c r="C22" i="49"/>
  <c r="C23" i="49"/>
  <c r="C24" i="49"/>
  <c r="C25" i="49"/>
  <c r="C26" i="49"/>
  <c r="C3" i="49"/>
  <c r="N139" i="49" l="1"/>
  <c r="M139" i="49"/>
  <c r="L139" i="49"/>
  <c r="K139" i="49"/>
  <c r="I139" i="49"/>
  <c r="H139" i="49"/>
  <c r="G139" i="49"/>
  <c r="F139" i="49"/>
  <c r="N138" i="49"/>
  <c r="M138" i="49"/>
  <c r="L138" i="49"/>
  <c r="K138" i="49"/>
  <c r="I138" i="49"/>
  <c r="H138" i="49"/>
  <c r="G138" i="49"/>
  <c r="F138" i="49"/>
  <c r="N137" i="49"/>
  <c r="M137" i="49"/>
  <c r="L137" i="49"/>
  <c r="K137" i="49"/>
  <c r="I137" i="49"/>
  <c r="H137" i="49"/>
  <c r="G137" i="49"/>
  <c r="F137" i="49"/>
  <c r="N136" i="49"/>
  <c r="M136" i="49"/>
  <c r="L136" i="49"/>
  <c r="K136" i="49"/>
  <c r="I136" i="49"/>
  <c r="H136" i="49"/>
  <c r="G136" i="49"/>
  <c r="F136" i="49"/>
  <c r="N135" i="49"/>
  <c r="M135" i="49"/>
  <c r="L135" i="49"/>
  <c r="K135" i="49"/>
  <c r="I135" i="49"/>
  <c r="H135" i="49"/>
  <c r="G135" i="49"/>
  <c r="F135" i="49"/>
  <c r="N134" i="49"/>
  <c r="M134" i="49"/>
  <c r="L134" i="49"/>
  <c r="K134" i="49"/>
  <c r="I134" i="49"/>
  <c r="H134" i="49"/>
  <c r="G134" i="49"/>
  <c r="F134" i="49"/>
  <c r="N133" i="49"/>
  <c r="M133" i="49"/>
  <c r="L133" i="49"/>
  <c r="K133" i="49"/>
  <c r="I133" i="49"/>
  <c r="H133" i="49"/>
  <c r="G133" i="49"/>
  <c r="F133" i="49"/>
  <c r="N132" i="49"/>
  <c r="M132" i="49"/>
  <c r="L132" i="49"/>
  <c r="K132" i="49"/>
  <c r="I132" i="49"/>
  <c r="H132" i="49"/>
  <c r="G132" i="49"/>
  <c r="F132" i="49"/>
  <c r="N131" i="49"/>
  <c r="M131" i="49"/>
  <c r="L131" i="49"/>
  <c r="K131" i="49"/>
  <c r="I131" i="49"/>
  <c r="H131" i="49"/>
  <c r="G131" i="49"/>
  <c r="F131" i="49"/>
  <c r="N130" i="49"/>
  <c r="M130" i="49"/>
  <c r="L130" i="49"/>
  <c r="K130" i="49"/>
  <c r="I130" i="49"/>
  <c r="H130" i="49"/>
  <c r="G130" i="49"/>
  <c r="F130" i="49"/>
  <c r="N129" i="49"/>
  <c r="M129" i="49"/>
  <c r="L129" i="49"/>
  <c r="K129" i="49"/>
  <c r="I129" i="49"/>
  <c r="H129" i="49"/>
  <c r="G129" i="49"/>
  <c r="F129" i="49"/>
  <c r="N128" i="49"/>
  <c r="M128" i="49"/>
  <c r="L128" i="49"/>
  <c r="K128" i="49"/>
  <c r="I128" i="49"/>
  <c r="H128" i="49"/>
  <c r="G128" i="49"/>
  <c r="F128" i="49"/>
  <c r="N127" i="49"/>
  <c r="M127" i="49"/>
  <c r="L127" i="49"/>
  <c r="K127" i="49"/>
  <c r="I127" i="49"/>
  <c r="H127" i="49"/>
  <c r="G127" i="49"/>
  <c r="F127" i="49"/>
  <c r="N126" i="49"/>
  <c r="M126" i="49"/>
  <c r="L126" i="49"/>
  <c r="K126" i="49"/>
  <c r="I126" i="49"/>
  <c r="H126" i="49"/>
  <c r="G126" i="49"/>
  <c r="F126" i="49"/>
  <c r="N125" i="49"/>
  <c r="M125" i="49"/>
  <c r="L125" i="49"/>
  <c r="K125" i="49"/>
  <c r="I125" i="49"/>
  <c r="H125" i="49"/>
  <c r="G125" i="49"/>
  <c r="F125" i="49"/>
  <c r="N124" i="49"/>
  <c r="M124" i="49"/>
  <c r="L124" i="49"/>
  <c r="K124" i="49"/>
  <c r="I124" i="49"/>
  <c r="H124" i="49"/>
  <c r="G124" i="49"/>
  <c r="F124" i="49"/>
  <c r="N79" i="49"/>
  <c r="M79" i="49"/>
  <c r="L79" i="49"/>
  <c r="K79" i="49"/>
  <c r="I79" i="49"/>
  <c r="H79" i="49"/>
  <c r="G79" i="49"/>
  <c r="F79" i="49"/>
  <c r="N78" i="49"/>
  <c r="M78" i="49"/>
  <c r="L78" i="49"/>
  <c r="K78" i="49"/>
  <c r="I78" i="49"/>
  <c r="H78" i="49"/>
  <c r="G78" i="49"/>
  <c r="F78" i="49"/>
  <c r="N77" i="49"/>
  <c r="M77" i="49"/>
  <c r="L77" i="49"/>
  <c r="K77" i="49"/>
  <c r="I77" i="49"/>
  <c r="H77" i="49"/>
  <c r="G77" i="49"/>
  <c r="F77" i="49"/>
  <c r="N76" i="49"/>
  <c r="M76" i="49"/>
  <c r="L76" i="49"/>
  <c r="K76" i="49"/>
  <c r="I76" i="49"/>
  <c r="H76" i="49"/>
  <c r="G76" i="49"/>
  <c r="F76" i="49"/>
  <c r="N75" i="49"/>
  <c r="M75" i="49"/>
  <c r="L75" i="49"/>
  <c r="K75" i="49"/>
  <c r="I75" i="49"/>
  <c r="H75" i="49"/>
  <c r="G75" i="49"/>
  <c r="F75" i="49"/>
  <c r="N74" i="49"/>
  <c r="M74" i="49"/>
  <c r="L74" i="49"/>
  <c r="K74" i="49"/>
  <c r="I74" i="49"/>
  <c r="H74" i="49"/>
  <c r="G74" i="49"/>
  <c r="F74" i="49"/>
  <c r="N73" i="49"/>
  <c r="M73" i="49"/>
  <c r="L73" i="49"/>
  <c r="K73" i="49"/>
  <c r="I73" i="49"/>
  <c r="H73" i="49"/>
  <c r="G73" i="49"/>
  <c r="F73" i="49"/>
  <c r="N72" i="49"/>
  <c r="M72" i="49"/>
  <c r="L72" i="49"/>
  <c r="K72" i="49"/>
  <c r="I72" i="49"/>
  <c r="H72" i="49"/>
  <c r="G72" i="49"/>
  <c r="F72" i="49"/>
  <c r="N71" i="49"/>
  <c r="M71" i="49"/>
  <c r="L71" i="49"/>
  <c r="K71" i="49"/>
  <c r="I71" i="49"/>
  <c r="H71" i="49"/>
  <c r="G71" i="49"/>
  <c r="F71" i="49"/>
  <c r="N70" i="49"/>
  <c r="M70" i="49"/>
  <c r="L70" i="49"/>
  <c r="K70" i="49"/>
  <c r="I70" i="49"/>
  <c r="H70" i="49"/>
  <c r="G70" i="49"/>
  <c r="F70" i="49"/>
  <c r="N69" i="49"/>
  <c r="M69" i="49"/>
  <c r="L69" i="49"/>
  <c r="K69" i="49"/>
  <c r="I69" i="49"/>
  <c r="H69" i="49"/>
  <c r="G69" i="49"/>
  <c r="F69" i="49"/>
  <c r="BB3213" i="40"/>
  <c r="AZ3213" i="40"/>
  <c r="BB3212" i="40"/>
  <c r="AZ3212" i="40"/>
  <c r="BB3211" i="40"/>
  <c r="AZ3211" i="40"/>
  <c r="BB3210" i="40"/>
  <c r="AZ3210" i="40"/>
  <c r="BB3209" i="40"/>
  <c r="AZ3209" i="40"/>
  <c r="BB3208" i="40"/>
  <c r="AZ3208" i="40"/>
  <c r="BB3207" i="40"/>
  <c r="AZ3207" i="40"/>
  <c r="BB3206" i="40"/>
  <c r="AZ3206" i="40"/>
  <c r="BB3205" i="40"/>
  <c r="AZ3205" i="40"/>
  <c r="BB3204" i="40"/>
  <c r="AZ3204" i="40"/>
  <c r="BB3203" i="40"/>
  <c r="AZ3203" i="40"/>
  <c r="BB3202" i="40"/>
  <c r="AZ3202" i="40"/>
  <c r="BB3201" i="40"/>
  <c r="AZ3201" i="40"/>
  <c r="BB3200" i="40"/>
  <c r="AZ3200" i="40"/>
  <c r="BB3199" i="40"/>
  <c r="AZ3199" i="40"/>
  <c r="BB3198" i="40"/>
  <c r="AZ3198" i="40"/>
  <c r="BB3197" i="40"/>
  <c r="AZ3197" i="40"/>
  <c r="BB3196" i="40"/>
  <c r="AZ3196" i="40"/>
  <c r="BB3195" i="40"/>
  <c r="AZ3195" i="40"/>
  <c r="BB3194" i="40"/>
  <c r="AZ3194" i="40"/>
  <c r="BB3193" i="40"/>
  <c r="AZ3193" i="40"/>
  <c r="BB3192" i="40"/>
  <c r="AZ3192" i="40"/>
  <c r="BB3191" i="40"/>
  <c r="AZ3191" i="40"/>
  <c r="BB3190" i="40"/>
  <c r="AZ3190" i="40"/>
  <c r="BB3189" i="40"/>
  <c r="AZ3189" i="40"/>
  <c r="BB3188" i="40"/>
  <c r="AZ3188" i="40"/>
  <c r="BB3187" i="40"/>
  <c r="AZ3187" i="40"/>
  <c r="BB3186" i="40"/>
  <c r="AZ3186" i="40"/>
  <c r="BB3185" i="40"/>
  <c r="AZ3185" i="40"/>
  <c r="BB3184" i="40"/>
  <c r="AZ3184" i="40"/>
  <c r="BB3183" i="40"/>
  <c r="AZ3183" i="40"/>
  <c r="BB3182" i="40"/>
  <c r="AZ3182" i="40"/>
  <c r="BB3181" i="40"/>
  <c r="AZ3181" i="40"/>
  <c r="BB3180" i="40"/>
  <c r="AZ3180" i="40"/>
  <c r="BB3179" i="40"/>
  <c r="AZ3179" i="40"/>
  <c r="BB3178" i="40"/>
  <c r="AZ3178" i="40"/>
  <c r="BB3177" i="40"/>
  <c r="AZ3177" i="40"/>
  <c r="BB3176" i="40"/>
  <c r="AZ3176" i="40"/>
  <c r="BB3175" i="40"/>
  <c r="AZ3175" i="40"/>
  <c r="BB3174" i="40"/>
  <c r="AZ3174" i="40"/>
  <c r="BB3173" i="40"/>
  <c r="AZ3173" i="40"/>
  <c r="BB3172" i="40"/>
  <c r="AZ3172" i="40"/>
  <c r="BB3171" i="40"/>
  <c r="AZ3171" i="40"/>
  <c r="BB3170" i="40"/>
  <c r="AZ3170" i="40"/>
  <c r="BB3169" i="40"/>
  <c r="AZ3169" i="40"/>
  <c r="BB3168" i="40"/>
  <c r="AZ3168" i="40"/>
  <c r="BB3167" i="40"/>
  <c r="AZ3167" i="40"/>
  <c r="BB3166" i="40"/>
  <c r="AZ3166" i="40"/>
  <c r="BB3165" i="40"/>
  <c r="AZ3165" i="40"/>
  <c r="BB3164" i="40"/>
  <c r="AZ3164" i="40"/>
  <c r="BB3163" i="40"/>
  <c r="AZ3163" i="40"/>
  <c r="BB3162" i="40"/>
  <c r="AZ3162" i="40"/>
  <c r="BB3161" i="40"/>
  <c r="AZ3161" i="40"/>
  <c r="BB3160" i="40"/>
  <c r="AZ3160" i="40"/>
  <c r="BB3159" i="40"/>
  <c r="AZ3159" i="40"/>
  <c r="BB3158" i="40"/>
  <c r="AZ3158" i="40"/>
  <c r="BB3157" i="40"/>
  <c r="AZ3157" i="40"/>
  <c r="BB3156" i="40"/>
  <c r="AZ3156" i="40"/>
  <c r="BB3155" i="40"/>
  <c r="AZ3155" i="40"/>
  <c r="BB3154" i="40"/>
  <c r="AZ3154" i="40"/>
  <c r="BB3153" i="40"/>
  <c r="AZ3153" i="40"/>
  <c r="BB3152" i="40"/>
  <c r="AZ3152" i="40"/>
  <c r="BB3151" i="40"/>
  <c r="AZ3151" i="40"/>
  <c r="BB3150" i="40"/>
  <c r="AZ3150" i="40"/>
  <c r="BB3149" i="40"/>
  <c r="AZ3149" i="40"/>
  <c r="BB3148" i="40"/>
  <c r="AZ3148" i="40"/>
  <c r="BB3147" i="40"/>
  <c r="AZ3147" i="40"/>
  <c r="BB3146" i="40"/>
  <c r="AZ3146" i="40"/>
  <c r="BB3145" i="40"/>
  <c r="AZ3145" i="40"/>
  <c r="BB3144" i="40"/>
  <c r="AZ3144" i="40"/>
  <c r="BB3143" i="40"/>
  <c r="AZ3143" i="40"/>
  <c r="BB3142" i="40"/>
  <c r="AZ3142" i="40"/>
  <c r="BB3141" i="40"/>
  <c r="AZ3141" i="40"/>
  <c r="BB3140" i="40"/>
  <c r="AZ3140" i="40"/>
  <c r="BB3139" i="40"/>
  <c r="AZ3139" i="40"/>
  <c r="BB3138" i="40"/>
  <c r="AZ3138" i="40"/>
  <c r="BB3137" i="40"/>
  <c r="AZ3137" i="40"/>
  <c r="BB3136" i="40"/>
  <c r="AZ3136" i="40"/>
  <c r="BB3135" i="40"/>
  <c r="AZ3135" i="40"/>
  <c r="BB3134" i="40"/>
  <c r="AZ3134" i="40"/>
  <c r="BB3133" i="40"/>
  <c r="AZ3133" i="40"/>
  <c r="BB3132" i="40"/>
  <c r="AZ3132" i="40"/>
  <c r="BB3131" i="40"/>
  <c r="AZ3131" i="40"/>
  <c r="BB3130" i="40"/>
  <c r="AZ3130" i="40"/>
  <c r="BB3129" i="40"/>
  <c r="AZ3129" i="40"/>
  <c r="BB3128" i="40"/>
  <c r="AZ3128" i="40"/>
  <c r="BB3127" i="40"/>
  <c r="AZ3127" i="40"/>
  <c r="BB3126" i="40"/>
  <c r="AZ3126" i="40"/>
  <c r="BB3125" i="40"/>
  <c r="AZ3125" i="40"/>
  <c r="BB3124" i="40"/>
  <c r="AZ3124" i="40"/>
  <c r="BB3123" i="40"/>
  <c r="AZ3123" i="40"/>
  <c r="BB3122" i="40"/>
  <c r="AZ3122" i="40"/>
  <c r="BB3121" i="40"/>
  <c r="AZ3121" i="40"/>
  <c r="BB3120" i="40"/>
  <c r="AZ3120" i="40"/>
  <c r="BB3119" i="40"/>
  <c r="AZ3119" i="40"/>
  <c r="BB3118" i="40"/>
  <c r="AZ3118" i="40"/>
  <c r="BB3117" i="40"/>
  <c r="AZ3117" i="40"/>
  <c r="BB3116" i="40"/>
  <c r="AZ3116" i="40"/>
  <c r="BB3115" i="40"/>
  <c r="AZ3115" i="40"/>
  <c r="BB3114" i="40"/>
  <c r="AZ3114" i="40"/>
  <c r="BB3113" i="40"/>
  <c r="AZ3113" i="40"/>
  <c r="BB3112" i="40"/>
  <c r="AZ3112" i="40"/>
  <c r="BB3111" i="40"/>
  <c r="AZ3111" i="40"/>
  <c r="BB3110" i="40"/>
  <c r="AZ3110" i="40"/>
  <c r="BB3109" i="40"/>
  <c r="AZ3109" i="40"/>
  <c r="BB3108" i="40"/>
  <c r="AZ3108" i="40"/>
  <c r="BB3107" i="40"/>
  <c r="AZ3107" i="40"/>
  <c r="BB3106" i="40"/>
  <c r="AZ3106" i="40"/>
  <c r="BB3105" i="40"/>
  <c r="AZ3105" i="40"/>
  <c r="BB3104" i="40"/>
  <c r="AZ3104" i="40"/>
  <c r="BB3103" i="40"/>
  <c r="AZ3103" i="40"/>
  <c r="BB3102" i="40"/>
  <c r="AZ3102" i="40"/>
  <c r="D93" i="49"/>
  <c r="B93" i="49"/>
  <c r="D139" i="49"/>
  <c r="B139" i="49"/>
  <c r="D138" i="49"/>
  <c r="B138" i="49"/>
  <c r="D137" i="49"/>
  <c r="B137" i="49"/>
  <c r="D136" i="49"/>
  <c r="B136" i="49"/>
  <c r="D135" i="49"/>
  <c r="B135" i="49"/>
  <c r="D134" i="49"/>
  <c r="B134" i="49"/>
  <c r="D133" i="49"/>
  <c r="B133" i="49"/>
  <c r="D132" i="49"/>
  <c r="B132" i="49"/>
  <c r="D131" i="49"/>
  <c r="B131" i="49"/>
  <c r="D130" i="49"/>
  <c r="B130" i="49"/>
  <c r="D129" i="49"/>
  <c r="B129" i="49"/>
  <c r="D128" i="49"/>
  <c r="B128" i="49"/>
  <c r="D127" i="49"/>
  <c r="B127" i="49"/>
  <c r="D126" i="49"/>
  <c r="B126" i="49"/>
  <c r="D125" i="49"/>
  <c r="B125" i="49"/>
  <c r="D124" i="49"/>
  <c r="B124" i="49"/>
  <c r="D123" i="49"/>
  <c r="T123" i="49" s="1"/>
  <c r="V123" i="49" s="1"/>
  <c r="B123" i="49"/>
  <c r="D122" i="49"/>
  <c r="T122" i="49" s="1"/>
  <c r="V122" i="49" s="1"/>
  <c r="B122" i="49"/>
  <c r="D121" i="49"/>
  <c r="T121" i="49" s="1"/>
  <c r="V121" i="49" s="1"/>
  <c r="B121" i="49"/>
  <c r="D120" i="49"/>
  <c r="T120" i="49" s="1"/>
  <c r="V120" i="49" s="1"/>
  <c r="B120" i="49"/>
  <c r="D119" i="49"/>
  <c r="T119" i="49" s="1"/>
  <c r="V119" i="49" s="1"/>
  <c r="B119" i="49"/>
  <c r="D117" i="49"/>
  <c r="T117" i="49" s="1"/>
  <c r="V117" i="49" s="1"/>
  <c r="B117" i="49"/>
  <c r="D116" i="49"/>
  <c r="T116" i="49" s="1"/>
  <c r="V116" i="49" s="1"/>
  <c r="B116" i="49"/>
  <c r="D115" i="49"/>
  <c r="T115" i="49" s="1"/>
  <c r="V115" i="49" s="1"/>
  <c r="B115" i="49"/>
  <c r="D114" i="49"/>
  <c r="T114" i="49" s="1"/>
  <c r="V114" i="49" s="1"/>
  <c r="B114" i="49"/>
  <c r="D113" i="49"/>
  <c r="T113" i="49" s="1"/>
  <c r="V113" i="49" s="1"/>
  <c r="B113" i="49"/>
  <c r="D112" i="49"/>
  <c r="T112" i="49" s="1"/>
  <c r="V112" i="49" s="1"/>
  <c r="B112" i="49"/>
  <c r="D111" i="49"/>
  <c r="T111" i="49" s="1"/>
  <c r="V111" i="49" s="1"/>
  <c r="B111" i="49"/>
  <c r="D110" i="49"/>
  <c r="T110" i="49" s="1"/>
  <c r="V110" i="49" s="1"/>
  <c r="B110" i="49"/>
  <c r="D109" i="49"/>
  <c r="T109" i="49" s="1"/>
  <c r="V109" i="49" s="1"/>
  <c r="B109" i="49"/>
  <c r="D108" i="49"/>
  <c r="T108" i="49" s="1"/>
  <c r="V108" i="49" s="1"/>
  <c r="B108" i="49"/>
  <c r="D92" i="49"/>
  <c r="T92" i="49" s="1"/>
  <c r="V92" i="49" s="1"/>
  <c r="B92" i="49"/>
  <c r="D91" i="49"/>
  <c r="T91" i="49" s="1"/>
  <c r="V91" i="49" s="1"/>
  <c r="B91" i="49"/>
  <c r="D90" i="49"/>
  <c r="T90" i="49" s="1"/>
  <c r="V90" i="49" s="1"/>
  <c r="B90" i="49"/>
  <c r="D89" i="49"/>
  <c r="T89" i="49" s="1"/>
  <c r="V89" i="49" s="1"/>
  <c r="B89" i="49"/>
  <c r="D88" i="49"/>
  <c r="T88" i="49" s="1"/>
  <c r="V88" i="49" s="1"/>
  <c r="B88" i="49"/>
  <c r="D87" i="49"/>
  <c r="T87" i="49" s="1"/>
  <c r="V87" i="49" s="1"/>
  <c r="B87" i="49"/>
  <c r="D86" i="49"/>
  <c r="T86" i="49" s="1"/>
  <c r="V86" i="49" s="1"/>
  <c r="B86" i="49"/>
  <c r="D85" i="49"/>
  <c r="T85" i="49" s="1"/>
  <c r="V85" i="49" s="1"/>
  <c r="B85" i="49"/>
  <c r="D84" i="49"/>
  <c r="T84" i="49" s="1"/>
  <c r="V84" i="49" s="1"/>
  <c r="B84" i="49"/>
  <c r="D83" i="49"/>
  <c r="T83" i="49" s="1"/>
  <c r="V83" i="49" s="1"/>
  <c r="B83" i="49"/>
  <c r="D82" i="49"/>
  <c r="T82" i="49" s="1"/>
  <c r="V82" i="49" s="1"/>
  <c r="B82" i="49"/>
  <c r="D79" i="49"/>
  <c r="B79" i="49"/>
  <c r="D78" i="49"/>
  <c r="B78" i="49"/>
  <c r="D77" i="49"/>
  <c r="B77" i="49"/>
  <c r="D76" i="49"/>
  <c r="B76" i="49"/>
  <c r="D75" i="49"/>
  <c r="B75" i="49"/>
  <c r="D74" i="49"/>
  <c r="B74" i="49"/>
  <c r="D73" i="49"/>
  <c r="B73" i="49"/>
  <c r="D72" i="49"/>
  <c r="B72" i="49"/>
  <c r="D71" i="49"/>
  <c r="B71" i="49"/>
  <c r="D70" i="49"/>
  <c r="B70" i="49"/>
  <c r="D69" i="49"/>
  <c r="B69" i="49"/>
  <c r="D68" i="49"/>
  <c r="T68" i="49" s="1"/>
  <c r="V68" i="49" s="1"/>
  <c r="B68" i="49"/>
  <c r="D67" i="49"/>
  <c r="T67" i="49" s="1"/>
  <c r="V67" i="49" s="1"/>
  <c r="B67" i="49"/>
  <c r="D66" i="49"/>
  <c r="T66" i="49" s="1"/>
  <c r="V66" i="49" s="1"/>
  <c r="B66" i="49"/>
  <c r="D65" i="49"/>
  <c r="T65" i="49" s="1"/>
  <c r="V65" i="49" s="1"/>
  <c r="B65" i="49"/>
  <c r="D64" i="49"/>
  <c r="T64" i="49" s="1"/>
  <c r="V64" i="49" s="1"/>
  <c r="B64" i="49"/>
  <c r="D63" i="49"/>
  <c r="T63" i="49" s="1"/>
  <c r="V63" i="49" s="1"/>
  <c r="B63" i="49"/>
  <c r="D62" i="49"/>
  <c r="T62" i="49" s="1"/>
  <c r="V62" i="49" s="1"/>
  <c r="B62" i="49"/>
  <c r="D61" i="49"/>
  <c r="T61" i="49" s="1"/>
  <c r="V61" i="49" s="1"/>
  <c r="B61" i="49"/>
  <c r="D60" i="49"/>
  <c r="T60" i="49" s="1"/>
  <c r="V60" i="49" s="1"/>
  <c r="B60" i="49"/>
  <c r="D59" i="49"/>
  <c r="T59" i="49" s="1"/>
  <c r="V59" i="49" s="1"/>
  <c r="B59" i="49"/>
  <c r="D58" i="49"/>
  <c r="T58" i="49" s="1"/>
  <c r="V58" i="49" s="1"/>
  <c r="B58" i="49"/>
  <c r="D57" i="49"/>
  <c r="T57" i="49" s="1"/>
  <c r="V57" i="49" s="1"/>
  <c r="B57" i="49"/>
  <c r="D56" i="49"/>
  <c r="T56" i="49" s="1"/>
  <c r="V56" i="49" s="1"/>
  <c r="B56" i="49"/>
  <c r="D55" i="49"/>
  <c r="T55" i="49" s="1"/>
  <c r="V55" i="49" s="1"/>
  <c r="B55" i="49"/>
  <c r="D54" i="49"/>
  <c r="T54" i="49" s="1"/>
  <c r="V54" i="49" s="1"/>
  <c r="B54" i="49"/>
  <c r="D53" i="49"/>
  <c r="T53" i="49" s="1"/>
  <c r="V53" i="49" s="1"/>
  <c r="B53" i="49"/>
  <c r="D52" i="49"/>
  <c r="T52" i="49" s="1"/>
  <c r="V52" i="49" s="1"/>
  <c r="B52" i="49"/>
  <c r="D51" i="49"/>
  <c r="T51" i="49" s="1"/>
  <c r="V51" i="49" s="1"/>
  <c r="B51" i="49"/>
  <c r="D50" i="49"/>
  <c r="T50" i="49" s="1"/>
  <c r="V50" i="49" s="1"/>
  <c r="B50" i="49"/>
  <c r="D49" i="49"/>
  <c r="T49" i="49" s="1"/>
  <c r="V49" i="49" s="1"/>
  <c r="B49" i="49"/>
  <c r="D48" i="49"/>
  <c r="T48" i="49" s="1"/>
  <c r="V48" i="49" s="1"/>
  <c r="B48" i="49"/>
  <c r="D47" i="49"/>
  <c r="T47" i="49" s="1"/>
  <c r="V47" i="49" s="1"/>
  <c r="B47" i="49"/>
  <c r="D46" i="49"/>
  <c r="T46" i="49" s="1"/>
  <c r="V46" i="49" s="1"/>
  <c r="B46" i="49"/>
  <c r="D45" i="49"/>
  <c r="T45" i="49" s="1"/>
  <c r="V45" i="49" s="1"/>
  <c r="B45" i="49"/>
  <c r="D44" i="49"/>
  <c r="T44" i="49" s="1"/>
  <c r="V44" i="49" s="1"/>
  <c r="B44" i="49"/>
  <c r="D43" i="49"/>
  <c r="T43" i="49" s="1"/>
  <c r="V43" i="49" s="1"/>
  <c r="B43" i="49"/>
  <c r="D42" i="49"/>
  <c r="T42" i="49" s="1"/>
  <c r="V42" i="49" s="1"/>
  <c r="B42" i="49"/>
  <c r="D41" i="49"/>
  <c r="T41" i="49" s="1"/>
  <c r="V41" i="49" s="1"/>
  <c r="B41" i="49"/>
  <c r="D26" i="49"/>
  <c r="T26" i="49" s="1"/>
  <c r="V26" i="49" s="1"/>
  <c r="B26" i="49"/>
  <c r="D25" i="49"/>
  <c r="T25" i="49" s="1"/>
  <c r="V25" i="49" s="1"/>
  <c r="B25" i="49"/>
  <c r="D24" i="49"/>
  <c r="T24" i="49" s="1"/>
  <c r="V24" i="49" s="1"/>
  <c r="B24" i="49"/>
  <c r="D23" i="49"/>
  <c r="T23" i="49" s="1"/>
  <c r="V23" i="49" s="1"/>
  <c r="B23" i="49"/>
  <c r="D22" i="49"/>
  <c r="T22" i="49" s="1"/>
  <c r="V22" i="49" s="1"/>
  <c r="B22" i="49"/>
  <c r="D21" i="49"/>
  <c r="T21" i="49" s="1"/>
  <c r="V21" i="49" s="1"/>
  <c r="B21" i="49"/>
  <c r="D20" i="49"/>
  <c r="T20" i="49" s="1"/>
  <c r="V20" i="49" s="1"/>
  <c r="B20" i="49"/>
  <c r="D19" i="49"/>
  <c r="T19" i="49" s="1"/>
  <c r="V19" i="49" s="1"/>
  <c r="B19" i="49"/>
  <c r="D18" i="49"/>
  <c r="T18" i="49" s="1"/>
  <c r="V18" i="49" s="1"/>
  <c r="B18" i="49"/>
  <c r="D17" i="49"/>
  <c r="T17" i="49" s="1"/>
  <c r="V17" i="49" s="1"/>
  <c r="B17" i="49"/>
  <c r="D16" i="49"/>
  <c r="T16" i="49" s="1"/>
  <c r="V16" i="49" s="1"/>
  <c r="B16" i="49"/>
  <c r="D15" i="49"/>
  <c r="T15" i="49" s="1"/>
  <c r="V15" i="49" s="1"/>
  <c r="B15" i="49"/>
  <c r="D14" i="49"/>
  <c r="T14" i="49" s="1"/>
  <c r="V14" i="49" s="1"/>
  <c r="B14" i="49"/>
  <c r="D13" i="49"/>
  <c r="T13" i="49" s="1"/>
  <c r="V13" i="49" s="1"/>
  <c r="B13" i="49"/>
  <c r="D12" i="49"/>
  <c r="T12" i="49" s="1"/>
  <c r="V12" i="49" s="1"/>
  <c r="B12" i="49"/>
  <c r="D11" i="49"/>
  <c r="T11" i="49" s="1"/>
  <c r="V11" i="49" s="1"/>
  <c r="B11" i="49"/>
  <c r="D10" i="49"/>
  <c r="T10" i="49" s="1"/>
  <c r="V10" i="49" s="1"/>
  <c r="B10" i="49"/>
  <c r="D9" i="49"/>
  <c r="T9" i="49" s="1"/>
  <c r="V9" i="49" s="1"/>
  <c r="B9" i="49"/>
  <c r="D8" i="49"/>
  <c r="T8" i="49" s="1"/>
  <c r="V8" i="49" s="1"/>
  <c r="B8" i="49"/>
  <c r="D7" i="49"/>
  <c r="T7" i="49" s="1"/>
  <c r="V7" i="49" s="1"/>
  <c r="B7" i="49"/>
  <c r="D6" i="49"/>
  <c r="T6" i="49" s="1"/>
  <c r="V6" i="49" s="1"/>
  <c r="B6" i="49"/>
  <c r="D5" i="49"/>
  <c r="T5" i="49" s="1"/>
  <c r="V5" i="49" s="1"/>
  <c r="B5" i="49"/>
  <c r="D4" i="49"/>
  <c r="T4" i="49" s="1"/>
  <c r="V4" i="49" s="1"/>
  <c r="B4" i="49"/>
  <c r="D3" i="49"/>
  <c r="T3" i="49" s="1"/>
  <c r="V3" i="49" s="1"/>
  <c r="B3" i="49"/>
  <c r="T93" i="49" l="1"/>
  <c r="U69" i="49"/>
  <c r="AA23" i="57"/>
  <c r="AB23" i="57"/>
  <c r="Z24" i="57"/>
  <c r="AA24" i="57"/>
  <c r="AB24" i="57"/>
  <c r="Y25" i="57"/>
  <c r="AA25" i="57"/>
  <c r="AA26" i="57"/>
  <c r="AB26" i="57"/>
  <c r="Y27" i="57"/>
  <c r="AA27" i="57"/>
  <c r="AB27" i="57"/>
  <c r="AA28" i="57"/>
  <c r="AB28" i="57"/>
  <c r="AA29" i="57"/>
  <c r="AB29" i="57"/>
  <c r="Y30" i="57"/>
  <c r="Z30" i="57"/>
  <c r="Z31" i="57"/>
  <c r="AA31" i="57"/>
  <c r="AB31" i="57"/>
  <c r="Y32" i="57"/>
  <c r="AA32" i="57"/>
  <c r="AA33" i="57"/>
  <c r="Y34" i="57"/>
  <c r="Z34" i="57"/>
  <c r="AA34" i="57"/>
  <c r="Y35" i="57"/>
  <c r="AA35" i="57"/>
  <c r="AB35" i="57"/>
  <c r="Z36" i="57"/>
  <c r="AA36" i="57"/>
  <c r="Z37" i="57"/>
  <c r="AB37" i="57"/>
  <c r="Y38" i="57"/>
  <c r="AA38" i="57"/>
  <c r="Z39" i="57"/>
  <c r="AA39" i="57"/>
  <c r="Y40" i="57"/>
  <c r="AA40" i="57"/>
  <c r="AA41" i="57"/>
  <c r="AA42" i="57"/>
  <c r="AB42" i="57"/>
  <c r="Y43" i="57"/>
  <c r="AA43" i="57"/>
  <c r="Y44" i="57"/>
  <c r="AA44" i="57"/>
  <c r="AB44" i="57"/>
  <c r="Y45" i="57"/>
  <c r="Y46" i="57"/>
  <c r="Z46" i="57"/>
  <c r="Y47" i="57"/>
  <c r="AA47" i="57"/>
  <c r="Y48" i="57"/>
  <c r="Z48" i="57"/>
  <c r="Y49" i="57"/>
  <c r="AA49" i="57"/>
  <c r="Y50" i="57"/>
  <c r="AA50" i="57"/>
  <c r="Y51" i="57"/>
  <c r="AA51" i="57"/>
  <c r="Y52" i="57"/>
  <c r="AA52" i="57"/>
  <c r="Y53" i="57"/>
  <c r="AA53" i="57"/>
  <c r="AA54" i="57"/>
  <c r="AB54" i="57"/>
  <c r="Y55" i="57"/>
  <c r="Z55" i="57"/>
  <c r="AA56" i="57"/>
  <c r="AB56" i="57"/>
  <c r="Z57" i="57"/>
  <c r="AA57" i="57"/>
  <c r="Y58" i="57"/>
  <c r="Z58" i="57"/>
  <c r="AA58" i="57"/>
  <c r="Z59" i="57"/>
  <c r="AB59" i="57"/>
  <c r="Z60" i="57"/>
  <c r="AA60" i="57"/>
  <c r="Z61" i="57"/>
  <c r="AA61" i="57"/>
  <c r="AA62" i="57"/>
  <c r="Z63" i="57"/>
  <c r="AA63" i="57"/>
  <c r="AB63" i="57"/>
  <c r="Y64" i="57"/>
  <c r="AA64" i="57"/>
  <c r="Y65" i="57"/>
  <c r="AA65" i="57"/>
  <c r="AA66" i="57"/>
  <c r="Z67" i="57"/>
  <c r="Z68" i="57"/>
  <c r="AB68" i="57"/>
  <c r="Y69" i="57"/>
  <c r="Z69" i="57"/>
  <c r="AA69" i="57"/>
  <c r="Y70" i="57"/>
  <c r="AB70" i="57"/>
  <c r="Y71" i="57"/>
  <c r="AA71" i="57"/>
  <c r="AB71" i="57"/>
  <c r="Y72" i="57"/>
  <c r="AA72" i="57"/>
  <c r="Z73" i="57"/>
  <c r="AA73" i="57"/>
  <c r="Y74" i="57"/>
  <c r="Z74" i="57"/>
  <c r="AA75" i="57"/>
  <c r="AA76" i="57"/>
  <c r="AB76" i="57"/>
  <c r="Y77" i="57"/>
  <c r="AA77" i="57"/>
  <c r="AB77" i="57"/>
  <c r="Y78" i="57"/>
  <c r="Y79" i="57"/>
  <c r="AA79" i="57"/>
  <c r="Z80" i="57"/>
  <c r="AA80" i="57"/>
  <c r="Z81" i="57"/>
  <c r="AA81" i="57"/>
  <c r="Z82" i="57"/>
  <c r="AA82" i="57"/>
  <c r="Z83" i="57"/>
  <c r="AA83" i="57"/>
  <c r="Z84" i="57"/>
  <c r="AA84" i="57"/>
  <c r="AA85" i="57"/>
  <c r="AA86" i="57"/>
  <c r="AB86" i="57"/>
  <c r="Z87" i="57"/>
  <c r="AA87" i="57"/>
  <c r="Y88" i="57"/>
  <c r="AA88" i="57"/>
  <c r="Y89" i="57"/>
  <c r="AA89" i="57"/>
  <c r="Y90" i="57"/>
  <c r="AA90" i="57"/>
  <c r="AB90" i="57"/>
  <c r="Z91" i="57"/>
  <c r="AA91" i="57"/>
  <c r="Z92" i="57"/>
  <c r="AA92" i="57"/>
  <c r="Y93" i="57"/>
  <c r="AA93" i="57"/>
  <c r="AB93" i="57"/>
  <c r="Z94" i="57"/>
  <c r="AB94" i="57"/>
  <c r="Y95" i="57"/>
  <c r="Z95" i="57"/>
  <c r="AA95" i="57"/>
  <c r="Y96" i="57"/>
  <c r="AA96" i="57"/>
  <c r="Z97" i="57"/>
  <c r="AA97" i="57"/>
  <c r="Y98" i="57"/>
  <c r="AA98" i="57"/>
  <c r="AA99" i="57"/>
  <c r="AB99" i="57"/>
  <c r="Y100" i="57"/>
  <c r="AB100" i="57"/>
  <c r="Z101" i="57"/>
  <c r="AA101" i="57"/>
  <c r="Y102" i="57"/>
  <c r="AA102" i="57"/>
  <c r="Y103" i="57"/>
  <c r="AA103" i="57"/>
  <c r="Z104" i="57"/>
  <c r="AB104" i="57"/>
  <c r="Y105" i="57"/>
  <c r="AA105" i="57"/>
  <c r="Z106" i="57"/>
  <c r="Z107" i="57"/>
  <c r="AB107" i="57"/>
  <c r="AA108" i="57"/>
  <c r="AB108" i="57"/>
  <c r="AA109" i="57"/>
  <c r="Y110" i="57"/>
  <c r="Z110" i="57"/>
  <c r="AA110" i="57"/>
  <c r="Y111" i="57"/>
  <c r="Z111" i="57"/>
  <c r="Z112" i="57"/>
  <c r="AA112" i="57"/>
  <c r="Y113" i="57"/>
  <c r="Z113" i="57"/>
  <c r="Y114" i="57"/>
  <c r="AA114" i="57"/>
  <c r="Y115" i="57"/>
  <c r="AB115" i="57"/>
  <c r="Z116" i="57"/>
  <c r="AA116" i="57"/>
  <c r="Y117" i="57"/>
  <c r="AA117" i="57"/>
  <c r="Z118" i="57"/>
  <c r="AA118" i="57"/>
  <c r="AB118" i="57"/>
  <c r="AA119" i="57"/>
  <c r="AB119" i="57"/>
  <c r="Y120" i="57"/>
  <c r="AA120" i="57"/>
  <c r="Z121" i="57"/>
  <c r="AA121" i="57"/>
  <c r="Y122" i="57"/>
  <c r="Z122" i="57"/>
  <c r="Z123" i="57"/>
  <c r="AA123" i="57"/>
  <c r="Z124" i="57"/>
  <c r="AA124" i="57"/>
  <c r="AB124" i="57"/>
  <c r="Y125" i="57"/>
  <c r="AA125" i="57"/>
  <c r="Z126" i="57"/>
  <c r="AA126" i="57"/>
  <c r="AB126" i="57"/>
  <c r="Z127" i="57"/>
  <c r="AA127" i="57"/>
  <c r="AB127" i="57"/>
  <c r="Y128" i="57"/>
  <c r="Z128" i="57"/>
  <c r="Y129" i="57"/>
  <c r="AA129" i="57"/>
  <c r="AB129" i="57"/>
  <c r="Z130" i="57"/>
  <c r="AA130" i="57"/>
  <c r="Y131" i="57"/>
  <c r="AA131" i="57"/>
  <c r="Y132" i="57"/>
  <c r="AA132" i="57"/>
  <c r="Y133" i="57"/>
  <c r="AA133" i="57"/>
  <c r="AB133" i="57"/>
  <c r="AA134" i="57"/>
  <c r="Y135" i="57"/>
  <c r="AA135" i="57"/>
  <c r="AA136" i="57"/>
  <c r="Z137" i="57"/>
  <c r="AA137" i="57"/>
  <c r="AB137" i="57"/>
  <c r="Y138" i="57"/>
  <c r="AA138" i="57"/>
  <c r="AB138" i="57"/>
  <c r="Y139" i="57"/>
  <c r="AA139" i="57"/>
  <c r="AA140" i="57"/>
  <c r="AB140" i="57"/>
  <c r="Y141" i="57"/>
  <c r="Z141" i="57"/>
  <c r="AA141" i="57"/>
  <c r="Z142" i="57"/>
  <c r="AA142" i="57"/>
  <c r="AB142" i="57"/>
  <c r="Z143" i="57"/>
  <c r="AA143" i="57"/>
  <c r="Y144" i="57"/>
  <c r="AA144" i="57"/>
  <c r="Z145" i="57"/>
  <c r="AA145" i="57"/>
  <c r="AA146" i="57"/>
  <c r="Z147" i="57"/>
  <c r="AA147" i="57"/>
  <c r="Z148" i="57"/>
  <c r="AA148" i="57"/>
  <c r="Z149" i="57"/>
  <c r="AA149" i="57"/>
  <c r="Y150" i="57"/>
  <c r="Z150" i="57"/>
  <c r="AA150" i="57"/>
  <c r="AA151" i="57"/>
  <c r="AB151" i="57"/>
  <c r="Y152" i="57"/>
  <c r="AA152" i="57"/>
  <c r="AB152" i="57"/>
  <c r="Y153" i="57"/>
  <c r="AA153" i="57"/>
  <c r="AA154" i="57"/>
  <c r="AB154" i="57"/>
  <c r="AA155" i="57"/>
  <c r="AA156" i="57"/>
  <c r="AB156" i="57"/>
  <c r="Z157" i="57"/>
  <c r="AA157" i="57"/>
  <c r="AB157" i="57"/>
  <c r="AA158" i="57"/>
  <c r="AB158" i="57"/>
  <c r="AA159" i="57"/>
  <c r="AB159" i="57"/>
  <c r="Z160" i="57"/>
  <c r="AA160" i="57"/>
  <c r="Y161" i="57"/>
  <c r="AA161" i="57"/>
  <c r="Y162" i="57"/>
  <c r="AA162" i="57"/>
  <c r="AB162" i="57"/>
  <c r="Y163" i="57"/>
  <c r="AA163" i="57"/>
  <c r="Y164" i="57"/>
  <c r="Z164" i="57"/>
  <c r="AA164" i="57"/>
  <c r="AA165" i="57"/>
  <c r="Y166" i="57"/>
  <c r="AA166" i="57"/>
  <c r="Y167" i="57"/>
  <c r="Z167" i="57"/>
  <c r="AA167" i="57"/>
  <c r="Z168" i="57"/>
  <c r="AA168" i="57"/>
  <c r="Y169" i="57"/>
  <c r="Z169" i="57"/>
  <c r="AA169" i="57"/>
  <c r="Z170" i="57"/>
  <c r="AB170" i="57"/>
  <c r="Y171" i="57"/>
  <c r="Z171" i="57"/>
  <c r="AA171" i="57"/>
  <c r="Y172" i="57"/>
  <c r="AA172" i="57"/>
  <c r="Z173" i="57"/>
  <c r="AA173" i="57"/>
  <c r="Z174" i="57"/>
  <c r="AB174" i="57"/>
  <c r="Z175" i="57"/>
  <c r="AA175" i="57"/>
  <c r="Y176" i="57"/>
  <c r="AB176" i="57"/>
  <c r="AA177" i="57"/>
  <c r="AB177" i="57"/>
  <c r="Y178" i="57"/>
  <c r="AA178" i="57"/>
  <c r="Z179" i="57"/>
  <c r="AA179" i="57"/>
  <c r="Z180" i="57"/>
  <c r="AA180" i="57"/>
  <c r="Y181" i="57"/>
  <c r="AA183" i="57"/>
  <c r="AB183" i="57"/>
  <c r="Y184" i="57"/>
  <c r="AA184" i="57"/>
  <c r="Y185" i="57"/>
  <c r="AA185" i="57"/>
  <c r="Z186" i="57"/>
  <c r="AA186" i="57"/>
  <c r="Z187" i="57"/>
  <c r="AA187" i="57"/>
  <c r="AB187" i="57"/>
  <c r="Z188" i="57"/>
  <c r="AA188" i="57"/>
  <c r="AB188" i="57"/>
  <c r="AA189" i="57"/>
  <c r="Y190" i="57"/>
  <c r="AA190" i="57"/>
  <c r="Y191" i="57"/>
  <c r="AB191" i="57"/>
  <c r="Y192" i="57"/>
  <c r="AA192" i="57"/>
  <c r="AA193" i="57"/>
  <c r="AB193" i="57"/>
  <c r="Z194" i="57"/>
  <c r="AB194" i="57"/>
  <c r="Y195" i="57"/>
  <c r="AA195" i="57"/>
  <c r="AB195" i="57"/>
  <c r="Y196" i="57"/>
  <c r="AA196" i="57"/>
  <c r="AB196" i="57"/>
  <c r="Y197" i="57"/>
  <c r="AA197" i="57"/>
  <c r="Z198" i="57"/>
  <c r="AA198" i="57"/>
  <c r="AB198" i="57"/>
  <c r="AA199" i="57"/>
  <c r="AB199" i="57"/>
  <c r="Z200" i="57"/>
  <c r="AA200" i="57"/>
  <c r="AB200" i="57"/>
  <c r="AA201" i="57"/>
  <c r="AA202" i="57"/>
  <c r="AB202" i="57"/>
  <c r="AA203" i="57"/>
  <c r="AB203" i="57"/>
  <c r="Y204" i="57"/>
  <c r="AA204" i="57"/>
  <c r="AB204" i="57"/>
  <c r="Z205" i="57"/>
  <c r="AB205" i="57"/>
  <c r="Y206" i="57"/>
  <c r="AA206" i="57"/>
  <c r="Z207" i="57"/>
  <c r="AA207" i="57"/>
  <c r="AB207" i="57"/>
  <c r="Y208" i="57"/>
  <c r="AA208" i="57"/>
  <c r="Z209" i="57"/>
  <c r="AA209" i="57"/>
  <c r="AA210" i="57"/>
  <c r="AB210" i="57"/>
  <c r="AA211" i="57"/>
  <c r="AB211" i="57"/>
  <c r="Y212" i="57"/>
  <c r="AA212" i="57"/>
  <c r="Z213" i="57"/>
  <c r="AB213" i="57"/>
  <c r="Y214" i="57"/>
  <c r="AA214" i="57"/>
  <c r="Y215" i="57"/>
  <c r="AA215" i="57"/>
  <c r="Z216" i="57"/>
  <c r="AA216" i="57"/>
  <c r="AA217" i="57"/>
  <c r="AB217" i="57"/>
  <c r="AA218" i="57"/>
  <c r="AB218" i="57"/>
  <c r="AA219" i="57"/>
  <c r="Y220" i="57"/>
  <c r="AA220" i="57"/>
  <c r="Y221" i="57"/>
  <c r="AB221" i="57"/>
  <c r="Y222" i="57"/>
  <c r="AA222" i="57"/>
  <c r="Y223" i="57"/>
  <c r="AA223" i="57"/>
  <c r="Y224" i="57"/>
  <c r="AA224" i="57"/>
  <c r="AB224" i="57"/>
  <c r="Y225" i="57"/>
  <c r="Z225" i="57"/>
  <c r="AA225" i="57"/>
  <c r="Y226" i="57"/>
  <c r="AB226" i="57"/>
  <c r="Z227" i="57"/>
  <c r="AA227" i="57"/>
  <c r="Y228" i="57"/>
  <c r="Z228" i="57"/>
  <c r="Z229" i="57"/>
  <c r="AA229" i="57"/>
  <c r="AB229" i="57"/>
  <c r="Y230" i="57"/>
  <c r="Z230" i="57"/>
  <c r="AA230" i="57"/>
  <c r="Z231" i="57"/>
  <c r="AA231" i="57"/>
  <c r="AA232" i="57"/>
  <c r="AB232" i="57"/>
  <c r="AA233" i="57"/>
  <c r="AB233" i="57"/>
  <c r="Z234" i="57"/>
  <c r="AA234" i="57"/>
  <c r="AB234" i="57"/>
  <c r="Y235" i="57"/>
  <c r="Z235" i="57"/>
  <c r="AB235" i="57"/>
  <c r="Y236" i="57"/>
  <c r="AA236" i="57"/>
  <c r="AB236" i="57"/>
  <c r="Y237" i="57"/>
  <c r="AA237" i="57"/>
  <c r="AB237" i="57"/>
  <c r="Y238" i="57"/>
  <c r="Z238" i="57"/>
  <c r="AA238" i="57"/>
  <c r="AA239" i="57"/>
  <c r="AB239" i="57"/>
  <c r="Y240" i="57"/>
  <c r="AA240" i="57"/>
  <c r="Z241" i="57"/>
  <c r="AA241" i="57"/>
  <c r="Z242" i="57"/>
  <c r="AA242" i="57"/>
  <c r="AB242" i="57"/>
  <c r="Y243" i="57"/>
  <c r="Z243" i="57"/>
  <c r="AA243" i="57"/>
  <c r="AA244" i="57"/>
  <c r="AB244" i="57"/>
  <c r="Z245" i="57"/>
  <c r="AB245" i="57"/>
  <c r="AA246" i="57"/>
  <c r="AB246" i="57"/>
  <c r="AA247" i="57"/>
  <c r="AB247" i="57"/>
  <c r="Y248" i="57"/>
  <c r="AA248" i="57"/>
  <c r="Z249" i="57"/>
  <c r="AA249" i="57"/>
  <c r="Z250" i="57"/>
  <c r="AA250" i="57"/>
  <c r="AB250" i="57"/>
  <c r="Z251" i="57"/>
  <c r="AA251" i="57"/>
  <c r="AB251" i="57"/>
  <c r="Z252" i="57"/>
  <c r="AA252" i="57"/>
  <c r="AB252" i="57"/>
  <c r="Y253" i="57"/>
  <c r="AA253" i="57"/>
  <c r="AB253" i="57"/>
  <c r="Z254" i="57"/>
  <c r="AB254" i="57"/>
  <c r="Y255" i="57"/>
  <c r="Z255" i="57"/>
  <c r="Y256" i="57"/>
  <c r="AA256" i="57"/>
  <c r="Z257" i="57"/>
  <c r="AA257" i="57"/>
  <c r="Z258" i="57"/>
  <c r="AB258" i="57"/>
  <c r="AA259" i="57"/>
  <c r="AB259" i="57"/>
  <c r="Y260" i="57"/>
  <c r="AA260" i="57"/>
  <c r="Z261" i="57"/>
  <c r="AA261" i="57"/>
  <c r="AA262" i="57"/>
  <c r="AB262" i="57"/>
  <c r="Z263" i="57"/>
  <c r="AA263" i="57"/>
  <c r="Y264" i="57"/>
  <c r="Z264" i="57"/>
  <c r="AA264" i="57"/>
  <c r="AA265" i="57"/>
  <c r="AB265" i="57"/>
  <c r="AA266" i="57"/>
  <c r="AB266" i="57"/>
  <c r="Y267" i="57"/>
  <c r="AA267" i="57"/>
  <c r="AA268" i="57"/>
  <c r="AB268" i="57"/>
  <c r="AA269" i="57"/>
  <c r="Y270" i="57"/>
  <c r="Z271" i="57"/>
  <c r="AA271" i="57"/>
  <c r="AB271" i="57"/>
  <c r="AA272" i="57"/>
  <c r="AA273" i="57"/>
  <c r="AB273" i="57"/>
  <c r="Y274" i="57"/>
  <c r="AA274" i="57"/>
  <c r="Z275" i="57"/>
  <c r="AB275" i="57"/>
  <c r="Z276" i="57"/>
  <c r="AA276" i="57"/>
  <c r="Y277" i="57"/>
  <c r="AA277" i="57"/>
  <c r="Y278" i="57"/>
  <c r="AA278" i="57"/>
  <c r="AA279" i="57"/>
  <c r="AA280" i="57"/>
  <c r="AB280" i="57"/>
  <c r="Z281" i="57"/>
  <c r="AA281" i="57"/>
  <c r="AB281" i="57"/>
  <c r="Y282" i="57"/>
  <c r="Z282" i="57"/>
  <c r="AA282" i="57"/>
  <c r="Y283" i="57"/>
  <c r="AA283" i="57"/>
  <c r="AB283" i="57"/>
  <c r="Y284" i="57"/>
  <c r="Z284" i="57"/>
  <c r="AA284" i="57"/>
  <c r="Z285" i="57"/>
  <c r="AA285" i="57"/>
  <c r="AB285" i="57"/>
  <c r="Z286" i="57"/>
  <c r="AA286" i="57"/>
  <c r="AA287" i="57"/>
  <c r="AB287" i="57"/>
  <c r="Z288" i="57"/>
  <c r="AA288" i="57"/>
  <c r="AB288" i="57"/>
  <c r="Z289" i="57"/>
  <c r="AA289" i="57"/>
  <c r="Z290" i="57"/>
  <c r="AA290" i="57"/>
  <c r="AA291" i="57"/>
  <c r="AB291" i="57"/>
  <c r="Z292" i="57"/>
  <c r="AA292" i="57"/>
  <c r="Y293" i="57"/>
  <c r="AA293" i="57"/>
  <c r="Y294" i="57"/>
  <c r="AA295" i="57"/>
  <c r="AB295" i="57"/>
  <c r="Z296" i="57"/>
  <c r="AA296" i="57"/>
  <c r="Y297" i="57"/>
  <c r="AA297" i="57"/>
  <c r="Y298" i="57"/>
  <c r="AA298" i="57"/>
  <c r="AA299" i="57"/>
  <c r="AB299" i="57"/>
  <c r="AA300" i="57"/>
  <c r="AB300" i="57"/>
  <c r="Z301" i="57"/>
  <c r="AA301" i="57"/>
  <c r="Y302" i="57"/>
  <c r="AA302" i="57"/>
  <c r="AB302" i="57"/>
  <c r="AA303" i="57"/>
  <c r="Y304" i="57"/>
  <c r="AA304" i="57"/>
  <c r="AB304" i="57"/>
  <c r="AA305" i="57"/>
  <c r="AB305" i="57"/>
  <c r="AA306" i="57"/>
  <c r="AB306" i="57"/>
  <c r="Y307" i="57"/>
  <c r="Z307" i="57"/>
  <c r="Y308" i="57"/>
  <c r="Z308" i="57"/>
  <c r="AA308" i="57"/>
  <c r="Y309" i="57"/>
  <c r="AA309" i="57"/>
  <c r="AB309" i="57"/>
  <c r="Y310" i="57"/>
  <c r="AA310" i="57"/>
  <c r="AB310" i="57"/>
  <c r="AA311" i="57"/>
  <c r="Z312" i="57"/>
  <c r="AA312" i="57"/>
  <c r="Y313" i="57"/>
  <c r="AA313" i="57"/>
  <c r="Z314" i="57"/>
  <c r="AA314" i="57"/>
  <c r="AA315" i="57"/>
  <c r="AB315" i="57"/>
  <c r="AA316" i="57"/>
  <c r="AB316" i="57"/>
  <c r="Z317" i="57"/>
  <c r="AA317" i="57"/>
  <c r="AA318" i="57"/>
  <c r="AB318" i="57"/>
  <c r="Y319" i="57"/>
  <c r="AA319" i="57"/>
  <c r="Z320" i="57"/>
  <c r="AA320" i="57"/>
  <c r="Z321" i="57"/>
  <c r="AA321" i="57"/>
  <c r="Z322" i="57"/>
  <c r="AA322" i="57"/>
  <c r="AB322" i="57"/>
  <c r="Y323" i="57"/>
  <c r="AA323" i="57"/>
  <c r="AA324" i="57"/>
  <c r="AB324" i="57"/>
  <c r="Y325" i="57"/>
  <c r="AA325" i="57"/>
  <c r="Y326" i="57"/>
  <c r="Z326" i="57"/>
  <c r="AA326" i="57"/>
  <c r="Z327" i="57"/>
  <c r="AA327" i="57"/>
  <c r="Z328" i="57"/>
  <c r="AA328" i="57"/>
  <c r="AB328" i="57"/>
  <c r="Z329" i="57"/>
  <c r="AA329" i="57"/>
  <c r="AB329" i="57"/>
  <c r="Z330" i="57"/>
  <c r="AA330" i="57"/>
  <c r="AB330" i="57"/>
  <c r="AA331" i="57"/>
  <c r="AB331" i="57"/>
  <c r="AA332" i="57"/>
  <c r="AB332" i="57"/>
  <c r="Y333" i="57"/>
  <c r="Z333" i="57"/>
  <c r="AA333" i="57"/>
  <c r="AA334" i="57"/>
  <c r="Z335" i="57"/>
  <c r="AA335" i="57"/>
  <c r="AB335" i="57"/>
  <c r="Y336" i="57"/>
  <c r="AA336" i="57"/>
  <c r="Y337" i="57"/>
  <c r="Z337" i="57"/>
  <c r="Z338" i="57"/>
  <c r="AA338" i="57"/>
  <c r="Z339" i="57"/>
  <c r="AA339" i="57"/>
  <c r="AA340" i="57"/>
  <c r="AB340" i="57"/>
  <c r="AA341" i="57"/>
  <c r="AA342" i="57"/>
  <c r="AA343" i="57"/>
  <c r="Y344" i="57"/>
  <c r="AA344" i="57"/>
  <c r="AB344" i="57"/>
  <c r="AB345" i="57"/>
  <c r="Y346" i="57"/>
  <c r="Y347" i="57"/>
  <c r="Z347" i="57"/>
  <c r="AA347" i="57"/>
  <c r="Z348" i="57"/>
  <c r="AA348" i="57"/>
  <c r="AA349" i="57"/>
  <c r="AB349" i="57"/>
  <c r="Z350" i="57"/>
  <c r="AA350" i="57"/>
  <c r="AB350" i="57"/>
  <c r="Z351" i="57"/>
  <c r="AA351" i="57"/>
  <c r="Y352" i="57"/>
  <c r="AA352" i="57"/>
  <c r="Y353" i="57"/>
  <c r="AA353" i="57"/>
  <c r="Z354" i="57"/>
  <c r="AA354" i="57"/>
  <c r="AA355" i="57"/>
  <c r="AB355" i="57"/>
  <c r="AA356" i="57"/>
  <c r="AB356" i="57"/>
  <c r="Z357" i="57"/>
  <c r="AA357" i="57"/>
  <c r="Z358" i="57"/>
  <c r="AA358" i="57"/>
  <c r="AB358" i="57"/>
  <c r="Y359" i="57"/>
  <c r="AA359" i="57"/>
  <c r="AB359" i="57"/>
  <c r="Y360" i="57"/>
  <c r="Z360" i="57"/>
  <c r="AA361" i="57"/>
  <c r="Y362" i="57"/>
  <c r="AA362" i="57"/>
  <c r="AA363" i="57"/>
  <c r="AB363" i="57"/>
  <c r="Z364" i="57"/>
  <c r="AA364" i="57"/>
  <c r="AB364" i="57"/>
  <c r="Z365" i="57"/>
  <c r="AA365" i="57"/>
  <c r="Y366" i="57"/>
  <c r="AB366" i="57"/>
  <c r="AA367" i="57"/>
  <c r="Z368" i="57"/>
  <c r="AA368" i="57"/>
  <c r="AA369" i="57"/>
  <c r="AB369" i="57"/>
  <c r="AA370" i="57"/>
  <c r="AB370" i="57"/>
  <c r="Z371" i="57"/>
  <c r="AA371" i="57"/>
  <c r="Z372" i="57"/>
  <c r="AA372" i="57"/>
  <c r="AB372" i="57"/>
  <c r="AA373" i="57"/>
  <c r="AB373" i="57"/>
  <c r="Y374" i="57"/>
  <c r="AA374" i="57"/>
  <c r="Z375" i="57"/>
  <c r="AA375" i="57"/>
  <c r="AB375" i="57"/>
  <c r="Z376" i="57"/>
  <c r="AA376" i="57"/>
  <c r="AA377" i="57"/>
  <c r="AB377" i="57"/>
  <c r="Y378" i="57"/>
  <c r="AA378" i="57"/>
  <c r="AA379" i="57"/>
  <c r="AB379" i="57"/>
  <c r="Y380" i="57"/>
  <c r="AA380" i="57"/>
  <c r="Y381" i="57"/>
  <c r="AA381" i="57"/>
  <c r="Z382" i="57"/>
  <c r="AA382" i="57"/>
  <c r="Z383" i="57"/>
  <c r="AA383" i="57"/>
  <c r="Z384" i="57"/>
  <c r="AA384" i="57"/>
  <c r="AB384" i="57"/>
  <c r="Y385" i="57"/>
  <c r="Z385" i="57"/>
  <c r="AA385" i="57"/>
  <c r="Z386" i="57"/>
  <c r="AA386" i="57"/>
  <c r="AA387" i="57"/>
  <c r="Z388" i="57"/>
  <c r="AA388" i="57"/>
  <c r="AB388" i="57"/>
  <c r="AA389" i="57"/>
  <c r="AB389" i="57"/>
  <c r="Z390" i="57"/>
  <c r="AA390" i="57"/>
  <c r="Y391" i="57"/>
  <c r="Z391" i="57"/>
  <c r="AA391" i="57"/>
  <c r="Z392" i="57"/>
  <c r="Z393" i="57"/>
  <c r="AB393" i="57"/>
  <c r="Z394" i="57"/>
  <c r="AA394" i="57"/>
  <c r="AB394" i="57"/>
  <c r="Y395" i="57"/>
  <c r="AA395" i="57"/>
  <c r="AA396" i="57"/>
  <c r="Y397" i="57"/>
  <c r="Z398" i="57"/>
  <c r="Z399" i="57"/>
  <c r="AA399" i="57"/>
  <c r="Y400" i="57"/>
  <c r="AA400" i="57"/>
  <c r="Y401" i="57"/>
  <c r="AA401" i="57"/>
  <c r="Y402" i="57"/>
  <c r="Z402" i="57"/>
  <c r="AA402" i="57"/>
  <c r="Y403" i="57"/>
  <c r="Z403" i="57"/>
  <c r="AA403" i="57"/>
  <c r="Y404" i="57"/>
  <c r="Z404" i="57"/>
  <c r="AA404" i="57"/>
  <c r="Z405" i="57"/>
  <c r="AA405" i="57"/>
  <c r="Y406" i="57"/>
  <c r="AA406" i="57"/>
  <c r="Z407" i="57"/>
  <c r="AA407" i="57"/>
  <c r="AB407" i="57"/>
  <c r="Z408" i="57"/>
  <c r="Z409" i="57"/>
  <c r="AA409" i="57"/>
  <c r="Z410" i="57"/>
  <c r="AB410" i="57"/>
  <c r="Y411" i="57"/>
  <c r="Z411" i="57"/>
  <c r="AA411" i="57"/>
  <c r="Y412" i="57"/>
  <c r="AA412" i="57"/>
  <c r="Z413" i="57"/>
  <c r="AA413" i="57"/>
  <c r="Y414" i="57"/>
  <c r="AA414" i="57"/>
  <c r="Y415" i="57"/>
  <c r="AA415" i="57"/>
  <c r="Y416" i="57"/>
  <c r="AA416" i="57"/>
  <c r="Z417" i="57"/>
  <c r="AA417" i="57"/>
  <c r="Y418" i="57"/>
  <c r="AA418" i="57"/>
  <c r="Z420" i="57"/>
  <c r="Z421" i="57"/>
  <c r="AA421" i="57"/>
  <c r="Y422" i="57"/>
  <c r="Z422" i="57"/>
  <c r="AA422" i="57"/>
  <c r="Y423" i="57"/>
  <c r="AA423" i="57"/>
  <c r="Y424" i="57"/>
  <c r="Y425" i="57"/>
  <c r="AA425" i="57"/>
  <c r="Y426" i="57"/>
  <c r="AA426" i="57"/>
  <c r="Z427" i="57"/>
  <c r="Z428" i="57"/>
  <c r="AA428" i="57"/>
  <c r="Z429" i="57"/>
  <c r="AB429" i="57"/>
  <c r="Y430" i="57"/>
  <c r="Z430" i="57"/>
  <c r="Y431" i="57"/>
  <c r="Z431" i="57"/>
  <c r="AA431" i="57"/>
  <c r="Y432" i="57"/>
  <c r="AA432" i="57"/>
  <c r="AB432" i="57"/>
  <c r="Y433" i="57"/>
  <c r="AA433" i="57"/>
  <c r="AB433" i="57"/>
  <c r="Z434" i="57"/>
  <c r="AA434" i="57"/>
  <c r="AB434" i="57"/>
  <c r="Z435" i="57"/>
  <c r="AA435" i="57"/>
  <c r="AB435" i="57"/>
  <c r="Y436" i="57"/>
  <c r="AA436" i="57"/>
  <c r="AA437" i="57"/>
  <c r="AB437" i="57"/>
  <c r="AA438" i="57"/>
  <c r="AB438" i="57"/>
  <c r="Y439" i="57"/>
  <c r="AA439" i="57"/>
  <c r="Z440" i="57"/>
  <c r="AA440" i="57"/>
  <c r="AA441" i="57"/>
  <c r="AB441" i="57"/>
  <c r="Z442" i="57"/>
  <c r="AA442" i="57"/>
  <c r="Z443" i="57"/>
  <c r="AB443" i="57"/>
  <c r="Y444" i="57"/>
  <c r="Z444" i="57"/>
  <c r="Y445" i="57"/>
  <c r="Z445" i="57"/>
  <c r="Y446" i="57"/>
  <c r="AA446" i="57"/>
  <c r="Y447" i="57"/>
  <c r="AA447" i="57"/>
  <c r="Z448" i="57"/>
  <c r="AB448" i="57"/>
  <c r="AA449" i="57"/>
  <c r="AB449" i="57"/>
  <c r="Y450" i="57"/>
  <c r="AA450" i="57"/>
  <c r="Y451" i="57"/>
  <c r="AA451" i="57"/>
  <c r="AA452" i="57"/>
  <c r="AA453" i="57"/>
  <c r="AB453" i="57"/>
  <c r="Z454" i="57"/>
  <c r="AA454" i="57"/>
  <c r="AB454" i="57"/>
  <c r="AA455" i="57"/>
  <c r="AB455" i="57"/>
  <c r="Y456" i="57"/>
  <c r="AA456" i="57"/>
  <c r="Z457" i="57"/>
  <c r="AA457" i="57"/>
  <c r="Y458" i="57"/>
  <c r="AA458" i="57"/>
  <c r="Z459" i="57"/>
  <c r="AA459" i="57"/>
  <c r="Y460" i="57"/>
  <c r="Z460" i="57"/>
  <c r="AA460" i="57"/>
  <c r="Z461" i="57"/>
  <c r="AA461" i="57"/>
  <c r="Y462" i="57"/>
  <c r="AA462" i="57"/>
  <c r="Z463" i="57"/>
  <c r="AA463" i="57"/>
  <c r="AB463" i="57"/>
  <c r="AA464" i="57"/>
  <c r="AB464" i="57"/>
  <c r="AA465" i="57"/>
  <c r="Y466" i="57"/>
  <c r="Z466" i="57"/>
  <c r="AA466" i="57"/>
  <c r="Y467" i="57"/>
  <c r="Z467" i="57"/>
  <c r="AA468" i="57"/>
  <c r="Z469" i="57"/>
  <c r="AA469" i="57"/>
  <c r="AB469" i="57"/>
  <c r="Z470" i="57"/>
  <c r="AA470" i="57"/>
  <c r="AB471" i="57"/>
  <c r="Y472" i="57"/>
  <c r="AA472" i="57"/>
  <c r="Z473" i="57"/>
  <c r="AA473" i="57"/>
  <c r="AB473" i="57"/>
  <c r="Y474" i="57"/>
  <c r="Z474" i="57"/>
  <c r="AA474" i="57"/>
  <c r="Z475" i="57"/>
  <c r="AB475" i="57"/>
  <c r="AA476" i="57"/>
  <c r="AB476" i="57"/>
  <c r="Z477" i="57"/>
  <c r="AA477" i="57"/>
  <c r="Y478" i="57"/>
  <c r="Z478" i="57"/>
  <c r="AA478" i="57"/>
  <c r="AA479" i="57"/>
  <c r="AB479" i="57"/>
  <c r="AA480" i="57"/>
  <c r="AB480" i="57"/>
  <c r="AA481" i="57"/>
  <c r="Z482" i="57"/>
  <c r="AA482" i="57"/>
  <c r="Y483" i="57"/>
  <c r="Z483" i="57"/>
  <c r="Y484" i="57"/>
  <c r="AA484" i="57"/>
  <c r="Z485" i="57"/>
  <c r="AA485" i="57"/>
  <c r="AB485" i="57"/>
  <c r="Z486" i="57"/>
  <c r="AA486" i="57"/>
  <c r="Z487" i="57"/>
  <c r="AA487" i="57"/>
  <c r="Z488" i="57"/>
  <c r="AA488" i="57"/>
  <c r="AA489" i="57"/>
  <c r="Y490" i="57"/>
  <c r="AB490" i="57"/>
  <c r="AA491" i="57"/>
  <c r="AB491" i="57"/>
  <c r="Y492" i="57"/>
  <c r="AA492" i="57"/>
  <c r="Y493" i="57"/>
  <c r="AA493" i="57"/>
  <c r="Z494" i="57"/>
  <c r="AA494" i="57"/>
  <c r="AB494" i="57"/>
  <c r="Y495" i="57"/>
  <c r="AA495" i="57"/>
  <c r="Z496" i="57"/>
  <c r="AA496" i="57"/>
  <c r="Y497" i="57"/>
  <c r="AA497" i="57"/>
  <c r="AB497" i="57"/>
  <c r="Z498" i="57"/>
  <c r="AA498" i="57"/>
  <c r="Y499" i="57"/>
  <c r="AA499" i="57"/>
  <c r="AA500" i="57"/>
  <c r="AB500" i="57"/>
  <c r="AA501" i="57"/>
  <c r="AB501" i="57"/>
  <c r="Z502" i="57"/>
  <c r="AA502" i="57"/>
  <c r="Z503" i="57"/>
  <c r="AA503" i="57"/>
  <c r="AB503" i="57"/>
  <c r="Y504" i="57"/>
  <c r="AA504" i="57"/>
  <c r="AB504" i="57"/>
  <c r="Z505" i="57"/>
  <c r="AB505" i="57"/>
  <c r="AA506" i="57"/>
  <c r="AB506" i="57"/>
  <c r="AA507" i="57"/>
  <c r="AB507" i="57"/>
  <c r="Y508" i="57"/>
  <c r="AA508" i="57"/>
  <c r="Z509" i="57"/>
  <c r="AA509" i="57"/>
  <c r="AB509" i="57"/>
  <c r="Y510" i="57"/>
  <c r="AA510" i="57"/>
  <c r="Z511" i="57"/>
  <c r="AA511" i="57"/>
  <c r="Z512" i="57"/>
  <c r="AA512" i="57"/>
  <c r="Z513" i="57"/>
  <c r="AA513" i="57"/>
  <c r="AB513" i="57"/>
  <c r="AA514" i="57"/>
  <c r="AA515" i="57"/>
  <c r="AA516" i="57"/>
  <c r="Y517" i="57"/>
  <c r="Z517" i="57"/>
  <c r="AA518" i="57"/>
  <c r="Y519" i="57"/>
  <c r="AA519" i="57"/>
  <c r="Y520" i="57"/>
  <c r="AA520" i="57"/>
  <c r="Y521" i="57"/>
  <c r="AA521" i="57"/>
  <c r="AA522" i="57"/>
  <c r="AB522" i="57"/>
  <c r="Z523" i="57"/>
  <c r="AA523" i="57"/>
  <c r="AB523" i="57"/>
  <c r="AA524" i="57"/>
  <c r="AB524" i="57"/>
  <c r="Y525" i="57"/>
  <c r="AA525" i="57"/>
  <c r="AA526" i="57"/>
  <c r="AA527" i="57"/>
  <c r="AB527" i="57"/>
  <c r="AA528" i="57"/>
  <c r="AB528" i="57"/>
  <c r="Z529" i="57"/>
  <c r="AA529" i="57"/>
  <c r="Z530" i="57"/>
  <c r="AB530" i="57"/>
  <c r="Y531" i="57"/>
  <c r="Z531" i="57"/>
  <c r="AB531" i="57"/>
  <c r="Y532" i="57"/>
  <c r="AB532" i="57"/>
  <c r="Y533" i="57"/>
  <c r="Z533" i="57"/>
  <c r="Y534" i="57"/>
  <c r="AA534" i="57"/>
  <c r="Z535" i="57"/>
  <c r="AB535" i="57"/>
  <c r="Y536" i="57"/>
  <c r="Z536" i="57"/>
  <c r="AA536" i="57"/>
  <c r="AA537" i="57"/>
  <c r="AB537" i="57"/>
  <c r="Z538" i="57"/>
  <c r="AA538" i="57"/>
  <c r="AB538" i="57"/>
  <c r="Z539" i="57"/>
  <c r="AA539" i="57"/>
  <c r="Y540" i="57"/>
  <c r="AA540" i="57"/>
  <c r="Y541" i="57"/>
  <c r="Z541" i="57"/>
  <c r="AB541" i="57"/>
  <c r="Y542" i="57"/>
  <c r="AA542" i="57"/>
  <c r="Y543" i="57"/>
  <c r="AB543" i="57"/>
  <c r="AA544" i="57"/>
  <c r="Z545" i="57"/>
  <c r="AA545" i="57"/>
  <c r="AB545" i="57"/>
  <c r="AA546" i="57"/>
  <c r="AB546" i="57"/>
  <c r="Z547" i="57"/>
  <c r="AB547" i="57"/>
  <c r="Z548" i="57"/>
  <c r="AA548" i="57"/>
  <c r="AA549" i="57"/>
  <c r="Y550" i="57"/>
  <c r="Z550" i="57"/>
  <c r="AA550" i="57"/>
  <c r="Y551" i="57"/>
  <c r="AA551" i="57"/>
  <c r="Y552" i="57"/>
  <c r="AA552" i="57"/>
  <c r="Z553" i="57"/>
  <c r="AA553" i="57"/>
  <c r="Y554" i="57"/>
  <c r="AA554" i="57"/>
  <c r="AB554" i="57"/>
  <c r="Y555" i="57"/>
  <c r="AA555" i="57"/>
  <c r="AA556" i="57"/>
  <c r="AB556" i="57"/>
  <c r="Z557" i="57"/>
  <c r="AA557" i="57"/>
  <c r="AA558" i="57"/>
  <c r="Y559" i="57"/>
  <c r="AA559" i="57"/>
  <c r="Y560" i="57"/>
  <c r="Z560" i="57"/>
  <c r="AA560" i="57"/>
  <c r="Z561" i="57"/>
  <c r="AA561" i="57"/>
  <c r="AA562" i="57"/>
  <c r="Y563" i="57"/>
  <c r="AA563" i="57"/>
  <c r="AB563" i="57"/>
  <c r="Y564" i="57"/>
  <c r="Z564" i="57"/>
  <c r="AA564" i="57"/>
  <c r="Y565" i="57"/>
  <c r="AA565" i="57"/>
  <c r="Y566" i="57"/>
  <c r="AA566" i="57"/>
  <c r="Z567" i="57"/>
  <c r="AA567" i="57"/>
  <c r="AB567" i="57"/>
  <c r="Y568" i="57"/>
  <c r="Z568" i="57"/>
  <c r="Z569" i="57"/>
  <c r="AA569" i="57"/>
  <c r="AB569" i="57"/>
  <c r="Z570" i="57"/>
  <c r="AA570" i="57"/>
  <c r="AB570" i="57"/>
  <c r="AA571" i="57"/>
  <c r="AB571" i="57"/>
  <c r="Z572" i="57"/>
  <c r="AA572" i="57"/>
  <c r="AB572" i="57"/>
  <c r="Y573" i="57"/>
  <c r="AA573" i="57"/>
  <c r="Y574" i="57"/>
  <c r="Z574" i="57"/>
  <c r="Z575" i="57"/>
  <c r="AA575" i="57"/>
  <c r="AA576" i="57"/>
  <c r="AB576" i="57"/>
  <c r="Y577" i="57"/>
  <c r="Z577" i="57"/>
  <c r="AA578" i="57"/>
  <c r="AB578" i="57"/>
  <c r="Y579" i="57"/>
  <c r="AA579" i="57"/>
  <c r="AB579" i="57"/>
  <c r="Y580" i="57"/>
  <c r="Z580" i="57"/>
  <c r="AA580" i="57"/>
  <c r="Z581" i="57"/>
  <c r="AA581" i="57"/>
  <c r="Z582" i="57"/>
  <c r="AB582" i="57"/>
  <c r="AA583" i="57"/>
  <c r="Z584" i="57"/>
  <c r="AA584" i="57"/>
  <c r="Y585" i="57"/>
  <c r="Z585" i="57"/>
  <c r="Z586" i="57"/>
  <c r="AA586" i="57"/>
  <c r="AB586" i="57"/>
  <c r="Y587" i="57"/>
  <c r="AA587" i="57"/>
  <c r="Y588" i="57"/>
  <c r="AA588" i="57"/>
  <c r="Y589" i="57"/>
  <c r="AA589" i="57"/>
  <c r="Y590" i="57"/>
  <c r="AA590" i="57"/>
  <c r="Z591" i="57"/>
  <c r="AA591" i="57"/>
  <c r="Y592" i="57"/>
  <c r="AA592" i="57"/>
  <c r="AB592" i="57"/>
  <c r="AA593" i="57"/>
  <c r="AB593" i="57"/>
  <c r="Z594" i="57"/>
  <c r="AB594" i="57"/>
  <c r="Y595" i="57"/>
  <c r="AA595" i="57"/>
  <c r="Y596" i="57"/>
  <c r="AA596" i="57"/>
  <c r="AA597" i="57"/>
  <c r="Z598" i="57"/>
  <c r="AA598" i="57"/>
  <c r="Z599" i="57"/>
  <c r="AA599" i="57"/>
  <c r="AB599" i="57"/>
  <c r="Y600" i="57"/>
  <c r="AA600" i="57"/>
  <c r="Y601" i="57"/>
  <c r="AA601" i="57"/>
  <c r="Y602" i="57"/>
  <c r="AA602" i="57"/>
  <c r="Y603" i="57"/>
  <c r="AA603" i="57"/>
  <c r="Z604" i="57"/>
  <c r="AA604" i="57"/>
  <c r="AB604" i="57"/>
  <c r="Y605" i="57"/>
  <c r="Z605" i="57"/>
  <c r="Y606" i="57"/>
  <c r="AA606" i="57"/>
  <c r="Y607" i="57"/>
  <c r="AA607" i="57"/>
  <c r="Z608" i="57"/>
  <c r="AB608" i="57"/>
  <c r="Z609" i="57"/>
  <c r="AA609" i="57"/>
  <c r="AA610" i="57"/>
  <c r="AB610" i="57"/>
  <c r="Z611" i="57"/>
  <c r="AA611" i="57"/>
  <c r="AB611" i="57"/>
  <c r="Z612" i="57"/>
  <c r="AB612" i="57"/>
  <c r="Y613" i="57"/>
  <c r="Z613" i="57"/>
  <c r="AA613" i="57"/>
  <c r="Z614" i="57"/>
  <c r="AA614" i="57"/>
  <c r="Y615" i="57"/>
  <c r="Z615" i="57"/>
  <c r="AA615" i="57"/>
  <c r="AA616" i="57"/>
  <c r="AB616" i="57"/>
  <c r="AA617" i="57"/>
  <c r="AB617" i="57"/>
  <c r="Z618" i="57"/>
  <c r="AB618" i="57"/>
  <c r="AA619" i="57"/>
  <c r="AB619" i="57"/>
  <c r="Y620" i="57"/>
  <c r="AA620" i="57"/>
  <c r="Y621" i="57"/>
  <c r="AB621" i="57"/>
  <c r="Y622" i="57"/>
  <c r="AA622" i="57"/>
  <c r="Y623" i="57"/>
  <c r="AA623" i="57"/>
  <c r="Z624" i="57"/>
  <c r="AA624" i="57"/>
  <c r="Y625" i="57"/>
  <c r="AA625" i="57"/>
  <c r="AB625" i="57"/>
  <c r="Z626" i="57"/>
  <c r="AA626" i="57"/>
  <c r="Y627" i="57"/>
  <c r="AA627" i="57"/>
  <c r="Z628" i="57"/>
  <c r="AA628" i="57"/>
  <c r="AB628" i="57"/>
  <c r="Z629" i="57"/>
  <c r="AA629" i="57"/>
  <c r="Y630" i="57"/>
  <c r="AA631" i="57"/>
  <c r="AB631" i="57"/>
  <c r="Z632" i="57"/>
  <c r="AA632" i="57"/>
  <c r="Y633" i="57"/>
  <c r="AA633" i="57"/>
  <c r="Z634" i="57"/>
  <c r="AA634" i="57"/>
  <c r="AB634" i="57"/>
  <c r="Y635" i="57"/>
  <c r="Z635" i="57"/>
  <c r="AA636" i="57"/>
  <c r="AB636" i="57"/>
  <c r="Z637" i="57"/>
  <c r="AA637" i="57"/>
  <c r="AB637" i="57"/>
  <c r="Y638" i="57"/>
  <c r="Z638" i="57"/>
  <c r="AA639" i="57"/>
  <c r="AB639" i="57"/>
  <c r="Y640" i="57"/>
  <c r="Z640" i="57"/>
  <c r="AA641" i="57"/>
  <c r="AB641" i="57"/>
  <c r="AA642" i="57"/>
  <c r="Z643" i="57"/>
  <c r="AA644" i="57"/>
  <c r="AB644" i="57"/>
  <c r="Z645" i="57"/>
  <c r="AA645" i="57"/>
  <c r="Z646" i="57"/>
  <c r="AA646" i="57"/>
  <c r="AB646" i="57"/>
  <c r="Y647" i="57"/>
  <c r="Z647" i="57"/>
  <c r="AA647" i="57"/>
  <c r="Z648" i="57"/>
  <c r="AA648" i="57"/>
  <c r="Y649" i="57"/>
  <c r="AA649" i="57"/>
  <c r="Z650" i="57"/>
  <c r="AA650" i="57"/>
  <c r="AB650" i="57"/>
  <c r="Y651" i="57"/>
  <c r="AB651" i="57"/>
  <c r="AA652" i="57"/>
  <c r="AB652" i="57"/>
  <c r="AA653" i="57"/>
  <c r="AB653" i="57"/>
  <c r="Y654" i="57"/>
  <c r="AA654" i="57"/>
  <c r="Y655" i="57"/>
  <c r="Y656" i="57"/>
  <c r="Z656" i="57"/>
  <c r="AA657" i="57"/>
  <c r="AB657" i="57"/>
  <c r="AA658" i="57"/>
  <c r="AB658" i="57"/>
  <c r="AA659" i="57"/>
  <c r="Y660" i="57"/>
  <c r="AB660" i="57"/>
  <c r="Y661" i="57"/>
  <c r="AA661" i="57"/>
  <c r="Y662" i="57"/>
  <c r="AA662" i="57"/>
  <c r="AB662" i="57"/>
  <c r="Y663" i="57"/>
  <c r="AA663" i="57"/>
  <c r="AA664" i="57"/>
  <c r="AA665" i="57"/>
  <c r="AB665" i="57"/>
  <c r="AA666" i="57"/>
  <c r="Z667" i="57"/>
  <c r="AA667" i="57"/>
  <c r="AA668" i="57"/>
  <c r="AA669" i="57"/>
  <c r="AB669" i="57"/>
  <c r="AA670" i="57"/>
  <c r="AA671" i="57"/>
  <c r="AA672" i="57"/>
  <c r="Z673" i="57"/>
  <c r="AB673" i="57"/>
  <c r="Z674" i="57"/>
  <c r="AA674" i="57"/>
  <c r="AA675" i="57"/>
  <c r="AB675" i="57"/>
  <c r="Y676" i="57"/>
  <c r="Z676" i="57"/>
  <c r="Y677" i="57"/>
  <c r="AA678" i="57"/>
  <c r="AB678" i="57"/>
  <c r="Y679" i="57"/>
  <c r="AA679" i="57"/>
  <c r="AB679" i="57"/>
  <c r="Z680" i="57"/>
  <c r="AB680" i="57"/>
  <c r="Y681" i="57"/>
  <c r="AB681" i="57"/>
  <c r="Z682" i="57"/>
  <c r="AA682" i="57"/>
  <c r="Y683" i="57"/>
  <c r="AA683" i="57"/>
  <c r="Y684" i="57"/>
  <c r="AA684" i="57"/>
  <c r="Y685" i="57"/>
  <c r="AA685" i="57"/>
  <c r="Z686" i="57"/>
  <c r="AA686" i="57"/>
  <c r="AB686" i="57"/>
  <c r="Y687" i="57"/>
  <c r="Z687" i="57"/>
  <c r="AA687" i="57"/>
  <c r="Z688" i="57"/>
  <c r="AB688" i="57"/>
  <c r="Z689" i="57"/>
  <c r="AA689" i="57"/>
  <c r="AB689" i="57"/>
  <c r="Z690" i="57"/>
  <c r="AA690" i="57"/>
  <c r="Y691" i="57"/>
  <c r="Z691" i="57"/>
  <c r="Y692" i="57"/>
  <c r="AB692" i="57"/>
  <c r="Y693" i="57"/>
  <c r="AA693" i="57"/>
  <c r="Y694" i="57"/>
  <c r="AA694" i="57"/>
  <c r="AB694" i="57"/>
  <c r="Y695" i="57"/>
  <c r="AA695" i="57"/>
  <c r="Y696" i="57"/>
  <c r="AA696" i="57"/>
  <c r="AB696" i="57"/>
  <c r="Y697" i="57"/>
  <c r="Z697" i="57"/>
  <c r="Y698" i="57"/>
  <c r="AA699" i="57"/>
  <c r="AA700" i="57"/>
  <c r="AB700" i="57"/>
  <c r="Z701" i="57"/>
  <c r="AA701" i="57"/>
  <c r="Z702" i="57"/>
  <c r="AA702" i="57"/>
  <c r="Y703" i="57"/>
  <c r="AA703" i="57"/>
  <c r="Y704" i="57"/>
  <c r="AA704" i="57"/>
  <c r="AA705" i="57"/>
  <c r="AB705" i="57"/>
  <c r="AA706" i="57"/>
  <c r="AB706" i="57"/>
  <c r="Y707" i="57"/>
  <c r="AA707" i="57"/>
  <c r="Z708" i="57"/>
  <c r="Z709" i="57"/>
  <c r="AA709" i="57"/>
  <c r="Y710" i="57"/>
  <c r="AA710" i="57"/>
  <c r="Z711" i="57"/>
  <c r="AA711" i="57"/>
  <c r="Y712" i="57"/>
  <c r="AA712" i="57"/>
  <c r="Z713" i="57"/>
  <c r="AA714" i="57"/>
  <c r="AB714" i="57"/>
  <c r="Y715" i="57"/>
  <c r="AB715" i="57"/>
  <c r="Z716" i="57"/>
  <c r="AA716" i="57"/>
  <c r="Y717" i="57"/>
  <c r="AA717" i="57"/>
  <c r="Z718" i="57"/>
  <c r="AA718" i="57"/>
  <c r="AB718" i="57"/>
  <c r="Y719" i="57"/>
  <c r="AA719" i="57"/>
  <c r="Y720" i="57"/>
  <c r="AA720" i="57"/>
  <c r="Z721" i="57"/>
  <c r="AA721" i="57"/>
  <c r="Y722" i="57"/>
  <c r="AA722" i="57"/>
  <c r="Z723" i="57"/>
  <c r="AA723" i="57"/>
  <c r="Y724" i="57"/>
  <c r="AA724" i="57"/>
  <c r="AA725" i="57"/>
  <c r="Z726" i="57"/>
  <c r="AB726" i="57"/>
  <c r="Z727" i="57"/>
  <c r="AA727" i="57"/>
  <c r="AA728" i="57"/>
  <c r="AB728" i="57"/>
  <c r="AA729" i="57"/>
  <c r="AA730" i="57"/>
  <c r="Y731" i="57"/>
  <c r="AA731" i="57"/>
  <c r="AA732" i="57"/>
  <c r="Y733" i="57"/>
  <c r="AB733" i="57"/>
  <c r="Y734" i="57"/>
  <c r="Z734" i="57"/>
  <c r="AA734" i="57"/>
  <c r="Y735" i="57"/>
  <c r="AA735" i="57"/>
  <c r="Z736" i="57"/>
  <c r="AB736" i="57"/>
  <c r="Z737" i="57"/>
  <c r="AA737" i="57"/>
  <c r="Y738" i="57"/>
  <c r="AA738" i="57"/>
  <c r="AB738" i="57"/>
  <c r="Z739" i="57"/>
  <c r="AA739" i="57"/>
  <c r="AB739" i="57"/>
  <c r="Z740" i="57"/>
  <c r="AB740" i="57"/>
  <c r="Y741" i="57"/>
  <c r="AB741" i="57"/>
  <c r="Z742" i="57"/>
  <c r="AA742" i="57"/>
  <c r="AA743" i="57"/>
  <c r="AB743" i="57"/>
  <c r="Y744" i="57"/>
  <c r="AA744" i="57"/>
  <c r="AB744" i="57"/>
  <c r="Y745" i="57"/>
  <c r="AA746" i="57"/>
  <c r="AB746" i="57"/>
  <c r="Y747" i="57"/>
  <c r="Z747" i="57"/>
  <c r="Y748" i="57"/>
  <c r="Z748" i="57"/>
  <c r="Y749" i="57"/>
  <c r="Z749" i="57"/>
  <c r="AA750" i="57"/>
  <c r="AB750" i="57"/>
  <c r="Y751" i="57"/>
  <c r="AA751" i="57"/>
  <c r="AB751" i="57"/>
  <c r="Z752" i="57"/>
  <c r="AA752" i="57"/>
  <c r="AB752" i="57"/>
  <c r="Y753" i="57"/>
  <c r="AA753" i="57"/>
  <c r="Z754" i="57"/>
  <c r="AA754" i="57"/>
  <c r="Z755" i="57"/>
  <c r="AA755" i="57"/>
  <c r="Y756" i="57"/>
  <c r="AA756" i="57"/>
  <c r="AA757" i="57"/>
  <c r="Y758" i="57"/>
  <c r="AA758" i="57"/>
  <c r="Y759" i="57"/>
  <c r="Y760" i="57"/>
  <c r="AA760" i="57"/>
  <c r="AB760" i="57"/>
  <c r="Y761" i="57"/>
  <c r="AA761" i="57"/>
  <c r="Y762" i="57"/>
  <c r="AA762" i="57"/>
  <c r="AB762" i="57"/>
  <c r="Y763" i="57"/>
  <c r="AA763" i="57"/>
  <c r="AA764" i="57"/>
  <c r="AB764" i="57"/>
  <c r="AA765" i="57"/>
  <c r="AB765" i="57"/>
  <c r="AA766" i="57"/>
  <c r="AB766" i="57"/>
  <c r="Y767" i="57"/>
  <c r="AA767" i="57"/>
  <c r="Y768" i="57"/>
  <c r="Z768" i="57"/>
  <c r="AA768" i="57"/>
  <c r="AA769" i="57"/>
  <c r="AB769" i="57"/>
  <c r="Y770" i="57"/>
  <c r="Z770" i="57"/>
  <c r="AA770" i="57"/>
  <c r="AA771" i="57"/>
  <c r="AA772" i="57"/>
  <c r="Y773" i="57"/>
  <c r="AA773" i="57"/>
  <c r="Y774" i="57"/>
  <c r="AA774" i="57"/>
  <c r="AA775" i="57"/>
  <c r="AB775" i="57"/>
  <c r="Y776" i="57"/>
  <c r="Z777" i="57"/>
  <c r="Z778" i="57"/>
  <c r="AA778" i="57"/>
  <c r="AB778" i="57"/>
  <c r="AA779" i="57"/>
  <c r="Z780" i="57"/>
  <c r="AA780" i="57"/>
  <c r="Z781" i="57"/>
  <c r="AA781" i="57"/>
  <c r="AB781" i="57"/>
  <c r="Y782" i="57"/>
  <c r="Z782" i="57"/>
  <c r="AA782" i="57"/>
  <c r="Y783" i="57"/>
  <c r="Y784" i="57"/>
  <c r="Z785" i="57"/>
  <c r="AA785" i="57"/>
  <c r="AB785" i="57"/>
  <c r="AA786" i="57"/>
  <c r="AB786" i="57"/>
  <c r="Z787" i="57"/>
  <c r="AA787" i="57"/>
  <c r="Y788" i="57"/>
  <c r="AA788" i="57"/>
  <c r="Z789" i="57"/>
  <c r="AA789" i="57"/>
  <c r="AB789" i="57"/>
  <c r="AA790" i="57"/>
  <c r="AB790" i="57"/>
  <c r="Y791" i="57"/>
  <c r="AA791" i="57"/>
  <c r="Y792" i="57"/>
  <c r="AA792" i="57"/>
  <c r="AA793" i="57"/>
  <c r="Y794" i="57"/>
  <c r="Z794" i="57"/>
  <c r="Z795" i="57"/>
  <c r="AA795" i="57"/>
  <c r="AA796" i="57"/>
  <c r="Y797" i="57"/>
  <c r="AA797" i="57"/>
  <c r="Y798" i="57"/>
  <c r="AA798" i="57"/>
  <c r="Y799" i="57"/>
  <c r="AA799" i="57"/>
  <c r="Y800" i="57"/>
  <c r="AA800" i="57"/>
  <c r="Z801" i="57"/>
  <c r="AA801" i="57"/>
  <c r="Y802" i="57"/>
  <c r="Z802" i="57"/>
  <c r="Y803" i="57"/>
  <c r="AB803" i="57"/>
  <c r="Z804" i="57"/>
  <c r="AA804" i="57"/>
  <c r="Z805" i="57"/>
  <c r="AA805" i="57"/>
  <c r="AB805" i="57"/>
  <c r="Z806" i="57"/>
  <c r="AB806" i="57"/>
  <c r="Y807" i="57"/>
  <c r="AA807" i="57"/>
  <c r="Y808" i="57"/>
  <c r="AA808" i="57"/>
  <c r="Z809" i="57"/>
  <c r="AA809" i="57"/>
  <c r="AB809" i="57"/>
  <c r="Z810" i="57"/>
  <c r="AA810" i="57"/>
  <c r="Y811" i="57"/>
  <c r="AA811" i="57"/>
  <c r="AB811" i="57"/>
  <c r="Z812" i="57"/>
  <c r="AA812" i="57"/>
  <c r="Y3" i="57"/>
  <c r="AB3" i="57"/>
  <c r="AA4" i="57"/>
  <c r="AB4" i="57"/>
  <c r="Y5" i="57"/>
  <c r="AA5" i="57"/>
  <c r="Z6" i="57"/>
  <c r="AB6" i="57"/>
  <c r="Y7" i="57"/>
  <c r="AA7" i="57"/>
  <c r="Y8" i="57"/>
  <c r="Z8" i="57"/>
  <c r="AA8" i="57"/>
  <c r="Z9" i="57"/>
  <c r="AA9" i="57"/>
  <c r="AA10" i="57"/>
  <c r="AB10" i="57"/>
  <c r="Z11" i="57"/>
  <c r="AA11" i="57"/>
  <c r="Y12" i="57"/>
  <c r="AA12" i="57"/>
  <c r="AB12" i="57"/>
  <c r="AA13" i="57"/>
  <c r="AB13" i="57"/>
  <c r="Z14" i="57"/>
  <c r="AA14" i="57"/>
  <c r="AB14" i="57"/>
  <c r="Y15" i="57"/>
  <c r="AA15" i="57"/>
  <c r="Z16" i="57"/>
  <c r="AA16" i="57"/>
  <c r="Z17" i="57"/>
  <c r="AA17" i="57"/>
  <c r="Z18" i="57"/>
  <c r="AA18" i="57"/>
  <c r="Z19" i="57"/>
  <c r="AA19" i="57"/>
  <c r="AA20" i="57"/>
  <c r="AB20" i="57"/>
  <c r="AA21" i="57"/>
  <c r="AB21" i="57"/>
  <c r="Z22" i="57"/>
  <c r="AA22" i="57"/>
  <c r="AB2" i="57"/>
  <c r="AA2" i="57"/>
  <c r="Z2" i="57"/>
  <c r="Z3" i="57" s="1"/>
  <c r="Y2" i="57"/>
  <c r="V93" i="49" l="1"/>
  <c r="Y4" i="57"/>
  <c r="Z4" i="57"/>
  <c r="AB5" i="57"/>
  <c r="AA3" i="57"/>
  <c r="A2" i="40"/>
  <c r="P94" i="49" l="1"/>
  <c r="R94" i="49"/>
  <c r="Q94" i="49"/>
  <c r="S94" i="49"/>
  <c r="AK105" i="49"/>
  <c r="AF105" i="49"/>
  <c r="AA105" i="49"/>
  <c r="AK104" i="49"/>
  <c r="AF104" i="49"/>
  <c r="AA104" i="49"/>
  <c r="AK103" i="49"/>
  <c r="AF103" i="49"/>
  <c r="AA103" i="49"/>
  <c r="AK102" i="49"/>
  <c r="AF102" i="49"/>
  <c r="AA102" i="49"/>
  <c r="AK101" i="49"/>
  <c r="AF101" i="49"/>
  <c r="AA101" i="49"/>
  <c r="AK100" i="49"/>
  <c r="AF100" i="49"/>
  <c r="AA100" i="49"/>
  <c r="AK99" i="49"/>
  <c r="AF99" i="49"/>
  <c r="AA99" i="49"/>
  <c r="AK98" i="49"/>
  <c r="AF98" i="49"/>
  <c r="AA98" i="49"/>
  <c r="AK97" i="49"/>
  <c r="AF97" i="49"/>
  <c r="AA97" i="49"/>
  <c r="AK96" i="49"/>
  <c r="AF96" i="49"/>
  <c r="AA96" i="49"/>
  <c r="AK95" i="49"/>
  <c r="AF95" i="49"/>
  <c r="AA95" i="49"/>
  <c r="AJ105" i="49"/>
  <c r="AJ104" i="49"/>
  <c r="Z104" i="49"/>
  <c r="AJ103" i="49"/>
  <c r="Z103" i="49"/>
  <c r="AE102" i="49"/>
  <c r="AJ101" i="49"/>
  <c r="Z101" i="49"/>
  <c r="AE100" i="49"/>
  <c r="AJ99" i="49"/>
  <c r="Z99" i="49"/>
  <c r="AE98" i="49"/>
  <c r="AJ97" i="49"/>
  <c r="Z97" i="49"/>
  <c r="AE96" i="49"/>
  <c r="AJ95" i="49"/>
  <c r="Z95" i="49"/>
  <c r="AI105" i="49"/>
  <c r="AD105" i="49"/>
  <c r="Y105" i="49"/>
  <c r="AI104" i="49"/>
  <c r="AD104" i="49"/>
  <c r="Y104" i="49"/>
  <c r="AI103" i="49"/>
  <c r="AD103" i="49"/>
  <c r="Y103" i="49"/>
  <c r="AI102" i="49"/>
  <c r="AD102" i="49"/>
  <c r="Y102" i="49"/>
  <c r="AI101" i="49"/>
  <c r="AD101" i="49"/>
  <c r="Y101" i="49"/>
  <c r="AI100" i="49"/>
  <c r="AD100" i="49"/>
  <c r="Y100" i="49"/>
  <c r="AI99" i="49"/>
  <c r="AD99" i="49"/>
  <c r="Y99" i="49"/>
  <c r="AI98" i="49"/>
  <c r="AD98" i="49"/>
  <c r="Y98" i="49"/>
  <c r="AI97" i="49"/>
  <c r="AD97" i="49"/>
  <c r="Y97" i="49"/>
  <c r="AI96" i="49"/>
  <c r="AD96" i="49"/>
  <c r="Y96" i="49"/>
  <c r="AI95" i="49"/>
  <c r="AD95" i="49"/>
  <c r="Y95" i="49"/>
  <c r="AH105" i="49"/>
  <c r="AC105" i="49"/>
  <c r="X105" i="49"/>
  <c r="AH104" i="49"/>
  <c r="AC104" i="49"/>
  <c r="X104" i="49"/>
  <c r="AH103" i="49"/>
  <c r="AC103" i="49"/>
  <c r="X103" i="49"/>
  <c r="AH102" i="49"/>
  <c r="AC102" i="49"/>
  <c r="X102" i="49"/>
  <c r="AH101" i="49"/>
  <c r="AC101" i="49"/>
  <c r="X101" i="49"/>
  <c r="AH100" i="49"/>
  <c r="AC100" i="49"/>
  <c r="X100" i="49"/>
  <c r="AH99" i="49"/>
  <c r="AC99" i="49"/>
  <c r="X99" i="49"/>
  <c r="AH98" i="49"/>
  <c r="AC98" i="49"/>
  <c r="X98" i="49"/>
  <c r="AH97" i="49"/>
  <c r="AC97" i="49"/>
  <c r="X97" i="49"/>
  <c r="AH96" i="49"/>
  <c r="AC96" i="49"/>
  <c r="X96" i="49"/>
  <c r="AH95" i="49"/>
  <c r="AC95" i="49"/>
  <c r="X95" i="49"/>
  <c r="AE105" i="49"/>
  <c r="Z105" i="49"/>
  <c r="AE104" i="49"/>
  <c r="AE103" i="49"/>
  <c r="AJ102" i="49"/>
  <c r="Z102" i="49"/>
  <c r="AE101" i="49"/>
  <c r="AJ100" i="49"/>
  <c r="Z100" i="49"/>
  <c r="AE99" i="49"/>
  <c r="AJ98" i="49"/>
  <c r="Z98" i="49"/>
  <c r="AE97" i="49"/>
  <c r="AJ96" i="49"/>
  <c r="Z96" i="49"/>
  <c r="AE95" i="49"/>
  <c r="P93" i="49"/>
  <c r="Q93" i="49"/>
  <c r="R93" i="49"/>
  <c r="S93" i="49"/>
  <c r="AH32" i="49"/>
  <c r="AJ34" i="49"/>
  <c r="AK37" i="49"/>
  <c r="AK30" i="49"/>
  <c r="AC33" i="49"/>
  <c r="AE35" i="49"/>
  <c r="AH37" i="49"/>
  <c r="AA38" i="49"/>
  <c r="AA29" i="49"/>
  <c r="AF33" i="49"/>
  <c r="AJ38" i="49"/>
  <c r="Y32" i="49"/>
  <c r="AH30" i="49"/>
  <c r="AK31" i="49"/>
  <c r="AJ32" i="49"/>
  <c r="AH34" i="49"/>
  <c r="AA35" i="49"/>
  <c r="AJ36" i="49"/>
  <c r="AH38" i="49"/>
  <c r="AJ30" i="49"/>
  <c r="Y35" i="49"/>
  <c r="AJ31" i="49"/>
  <c r="AA34" i="49"/>
  <c r="AE29" i="49"/>
  <c r="AH31" i="49"/>
  <c r="AA32" i="49"/>
  <c r="AE33" i="49"/>
  <c r="AH35" i="49"/>
  <c r="AA36" i="49"/>
  <c r="AE37" i="49"/>
  <c r="AC32" i="49"/>
  <c r="Z34" i="49"/>
  <c r="AH29" i="49"/>
  <c r="AA30" i="49"/>
  <c r="X33" i="49"/>
  <c r="AI36" i="49"/>
  <c r="AC37" i="49"/>
  <c r="AF38" i="49"/>
  <c r="AI31" i="49"/>
  <c r="AK33" i="49"/>
  <c r="Z38" i="49"/>
  <c r="AI29" i="49"/>
  <c r="AC30" i="49"/>
  <c r="AA31" i="49"/>
  <c r="AI33" i="49"/>
  <c r="AC34" i="49"/>
  <c r="AK35" i="49"/>
  <c r="AI37" i="49"/>
  <c r="AC38" i="49"/>
  <c r="Z30" i="49"/>
  <c r="AH36" i="49"/>
  <c r="Z31" i="49"/>
  <c r="AF34" i="49"/>
  <c r="AI30" i="49"/>
  <c r="AC31" i="49"/>
  <c r="AF32" i="49"/>
  <c r="AI34" i="49"/>
  <c r="AC35" i="49"/>
  <c r="AF36" i="49"/>
  <c r="AI38" i="49"/>
  <c r="X32" i="49"/>
  <c r="AF37" i="49"/>
  <c r="AC29" i="49"/>
  <c r="AF30" i="49"/>
  <c r="AJ35" i="49"/>
  <c r="AD36" i="49"/>
  <c r="X37" i="49"/>
  <c r="AF29" i="49"/>
  <c r="AD31" i="49"/>
  <c r="AA33" i="49"/>
  <c r="AI32" i="49"/>
  <c r="AD29" i="49"/>
  <c r="X30" i="49"/>
  <c r="AE32" i="49"/>
  <c r="AD33" i="49"/>
  <c r="X34" i="49"/>
  <c r="AE36" i="49"/>
  <c r="AD37" i="49"/>
  <c r="X38" i="49"/>
  <c r="AI35" i="49"/>
  <c r="AC36" i="49"/>
  <c r="AE31" i="49"/>
  <c r="AJ29" i="49"/>
  <c r="AD30" i="49"/>
  <c r="X31" i="49"/>
  <c r="AE34" i="49"/>
  <c r="Z35" i="49"/>
  <c r="Y31" i="49"/>
  <c r="AF31" i="49"/>
  <c r="Z36" i="49"/>
  <c r="X36" i="49"/>
  <c r="AK32" i="49"/>
  <c r="Y34" i="49"/>
  <c r="Z37" i="49"/>
  <c r="AA37" i="49"/>
  <c r="Y36" i="49"/>
  <c r="AE38" i="49"/>
  <c r="Z32" i="49"/>
  <c r="Y37" i="49"/>
  <c r="AK34" i="49"/>
  <c r="AJ33" i="49"/>
  <c r="X35" i="49"/>
  <c r="AD38" i="49"/>
  <c r="X29" i="49"/>
  <c r="AK38" i="49"/>
  <c r="AD32" i="49"/>
  <c r="Y33" i="49"/>
  <c r="AE30" i="49"/>
  <c r="Z29" i="49"/>
  <c r="Z33" i="49"/>
  <c r="AK36" i="49"/>
  <c r="Y38" i="49"/>
  <c r="AH33" i="49"/>
  <c r="AK29" i="49"/>
  <c r="Y29" i="49"/>
  <c r="AF35" i="49"/>
  <c r="AD35" i="49"/>
  <c r="Y30" i="49"/>
  <c r="AD34" i="49"/>
  <c r="AJ37" i="49"/>
  <c r="X69" i="49"/>
  <c r="X71" i="49"/>
  <c r="AH72" i="49"/>
  <c r="X73" i="49"/>
  <c r="AH75" i="49"/>
  <c r="AC76" i="49"/>
  <c r="X77" i="49"/>
  <c r="AH79" i="49"/>
  <c r="AC124" i="49"/>
  <c r="X125" i="49"/>
  <c r="AH127" i="49"/>
  <c r="AC128" i="49"/>
  <c r="X129" i="49"/>
  <c r="AH131" i="49"/>
  <c r="AC132" i="49"/>
  <c r="X133" i="49"/>
  <c r="AH135" i="49"/>
  <c r="AC136" i="49"/>
  <c r="X137" i="49"/>
  <c r="AH139" i="49"/>
  <c r="AD69" i="49"/>
  <c r="Y70" i="49"/>
  <c r="AI72" i="49"/>
  <c r="AD73" i="49"/>
  <c r="Y74" i="49"/>
  <c r="AI76" i="49"/>
  <c r="AD77" i="49"/>
  <c r="Y78" i="49"/>
  <c r="Y124" i="49"/>
  <c r="AD125" i="49"/>
  <c r="Y126" i="49"/>
  <c r="Y128" i="49"/>
  <c r="AD129" i="49"/>
  <c r="Y130" i="49"/>
  <c r="Y132" i="49"/>
  <c r="AD133" i="49"/>
  <c r="Y134" i="49"/>
  <c r="Y136" i="49"/>
  <c r="AD137" i="49"/>
  <c r="Y138" i="49"/>
  <c r="AE69" i="49"/>
  <c r="AE70" i="49"/>
  <c r="Z71" i="49"/>
  <c r="Z73" i="49"/>
  <c r="AE74" i="49"/>
  <c r="AE75" i="49"/>
  <c r="AJ77" i="49"/>
  <c r="Z78" i="49"/>
  <c r="AE79" i="49"/>
  <c r="AJ125" i="49"/>
  <c r="AE126" i="49"/>
  <c r="Z127" i="49"/>
  <c r="AJ129" i="49"/>
  <c r="AE130" i="49"/>
  <c r="Z131" i="49"/>
  <c r="AJ133" i="49"/>
  <c r="AE134" i="49"/>
  <c r="Z135" i="49"/>
  <c r="AJ137" i="49"/>
  <c r="AE138" i="49"/>
  <c r="Z139" i="49"/>
  <c r="AF70" i="49"/>
  <c r="AF71" i="49"/>
  <c r="AK72" i="49"/>
  <c r="AF74" i="49"/>
  <c r="AA75" i="49"/>
  <c r="AA76" i="49"/>
  <c r="AF78" i="49"/>
  <c r="AA79" i="49"/>
  <c r="AA124" i="49"/>
  <c r="AK126" i="49"/>
  <c r="AF127" i="49"/>
  <c r="AA128" i="49"/>
  <c r="AK130" i="49"/>
  <c r="AF131" i="49"/>
  <c r="AA132" i="49"/>
  <c r="AK134" i="49"/>
  <c r="AF135" i="49"/>
  <c r="AA136" i="49"/>
  <c r="AK138" i="49"/>
  <c r="AF139" i="49"/>
  <c r="X70" i="49"/>
  <c r="AC71" i="49"/>
  <c r="X72" i="49"/>
  <c r="AH74" i="49"/>
  <c r="AH70" i="49"/>
  <c r="AH73" i="49"/>
  <c r="AC75" i="49"/>
  <c r="AH77" i="49"/>
  <c r="X78" i="49"/>
  <c r="X124" i="49"/>
  <c r="AC126" i="49"/>
  <c r="AH128" i="49"/>
  <c r="AH130" i="49"/>
  <c r="X131" i="49"/>
  <c r="AC133" i="49"/>
  <c r="AC135" i="49"/>
  <c r="AH137" i="49"/>
  <c r="X138" i="49"/>
  <c r="Y69" i="49"/>
  <c r="AD71" i="49"/>
  <c r="AI73" i="49"/>
  <c r="AI75" i="49"/>
  <c r="Y76" i="49"/>
  <c r="AD78" i="49"/>
  <c r="AD124" i="49"/>
  <c r="AD126" i="49"/>
  <c r="Y127" i="49"/>
  <c r="AI129" i="49"/>
  <c r="AD131" i="49"/>
  <c r="Y133" i="49"/>
  <c r="AI135" i="49"/>
  <c r="AD136" i="49"/>
  <c r="AI138" i="49"/>
  <c r="AJ69" i="49"/>
  <c r="AE71" i="49"/>
  <c r="AE72" i="49"/>
  <c r="AJ74" i="49"/>
  <c r="Z76" i="49"/>
  <c r="AE78" i="49"/>
  <c r="AJ124" i="49"/>
  <c r="Z125" i="49"/>
  <c r="AE127" i="49"/>
  <c r="AE129" i="49"/>
  <c r="AJ131" i="49"/>
  <c r="Z132" i="49"/>
  <c r="Z134" i="49"/>
  <c r="AE136" i="49"/>
  <c r="AJ138" i="49"/>
  <c r="AK69" i="49"/>
  <c r="AA70" i="49"/>
  <c r="AF72" i="49"/>
  <c r="AK74" i="49"/>
  <c r="AF76" i="49"/>
  <c r="AF77" i="49"/>
  <c r="AF79" i="49"/>
  <c r="AF125" i="49"/>
  <c r="AK127" i="49"/>
  <c r="AK129" i="49"/>
  <c r="AA130" i="49"/>
  <c r="AF132" i="49"/>
  <c r="AF134" i="49"/>
  <c r="AK136" i="49"/>
  <c r="AA137" i="49"/>
  <c r="AA139" i="49"/>
  <c r="AH69" i="49"/>
  <c r="X74" i="49"/>
  <c r="AH76" i="49"/>
  <c r="AH78" i="49"/>
  <c r="X79" i="49"/>
  <c r="AC125" i="49"/>
  <c r="AC127" i="49"/>
  <c r="AH129" i="49"/>
  <c r="X130" i="49"/>
  <c r="X132" i="49"/>
  <c r="AC134" i="49"/>
  <c r="AH136" i="49"/>
  <c r="AH138" i="49"/>
  <c r="X139" i="49"/>
  <c r="AD70" i="49"/>
  <c r="AD72" i="49"/>
  <c r="Y75" i="49"/>
  <c r="AD79" i="49"/>
  <c r="AI127" i="49"/>
  <c r="AD128" i="49"/>
  <c r="AI132" i="49"/>
  <c r="AD135" i="49"/>
  <c r="AD139" i="49"/>
  <c r="Z70" i="49"/>
  <c r="AJ73" i="49"/>
  <c r="Z77" i="49"/>
  <c r="Z124" i="49"/>
  <c r="AE128" i="49"/>
  <c r="AJ130" i="49"/>
  <c r="Z133" i="49"/>
  <c r="AE137" i="49"/>
  <c r="AJ139" i="49"/>
  <c r="AA71" i="49"/>
  <c r="AK75" i="49"/>
  <c r="AK78" i="49"/>
  <c r="AF126" i="49"/>
  <c r="AK128" i="49"/>
  <c r="AA131" i="49"/>
  <c r="AK135" i="49"/>
  <c r="AA138" i="49"/>
  <c r="AC72" i="49"/>
  <c r="AC74" i="49"/>
  <c r="X76" i="49"/>
  <c r="AH124" i="49"/>
  <c r="X127" i="49"/>
  <c r="AC131" i="49"/>
  <c r="AH133" i="49"/>
  <c r="X136" i="49"/>
  <c r="AI69" i="49"/>
  <c r="AC70" i="49"/>
  <c r="AC73" i="49"/>
  <c r="X75" i="49"/>
  <c r="AC77" i="49"/>
  <c r="AC79" i="49"/>
  <c r="AH125" i="49"/>
  <c r="X126" i="49"/>
  <c r="X128" i="49"/>
  <c r="AC130" i="49"/>
  <c r="AH132" i="49"/>
  <c r="AH134" i="49"/>
  <c r="X135" i="49"/>
  <c r="AC137" i="49"/>
  <c r="AC139" i="49"/>
  <c r="AI70" i="49"/>
  <c r="Y71" i="49"/>
  <c r="Y73" i="49"/>
  <c r="AD75" i="49"/>
  <c r="AI77" i="49"/>
  <c r="AI79" i="49"/>
  <c r="AI124" i="49"/>
  <c r="AI126" i="49"/>
  <c r="AI128" i="49"/>
  <c r="AD130" i="49"/>
  <c r="Y131" i="49"/>
  <c r="AI133" i="49"/>
  <c r="Y135" i="49"/>
  <c r="Y137" i="49"/>
  <c r="AI139" i="49"/>
  <c r="Z69" i="49"/>
  <c r="AJ71" i="49"/>
  <c r="AE73" i="49"/>
  <c r="AJ75" i="49"/>
  <c r="AJ76" i="49"/>
  <c r="AJ78" i="49"/>
  <c r="AE124" i="49"/>
  <c r="AJ126" i="49"/>
  <c r="AJ128" i="49"/>
  <c r="Z129" i="49"/>
  <c r="AE131" i="49"/>
  <c r="AE133" i="49"/>
  <c r="AJ135" i="49"/>
  <c r="Z136" i="49"/>
  <c r="Z138" i="49"/>
  <c r="AA69" i="49"/>
  <c r="AK71" i="49"/>
  <c r="AA73" i="49"/>
  <c r="AA74" i="49"/>
  <c r="AK76" i="49"/>
  <c r="AA78" i="49"/>
  <c r="AK124" i="49"/>
  <c r="AA125" i="49"/>
  <c r="AA127" i="49"/>
  <c r="AF129" i="49"/>
  <c r="AK131" i="49"/>
  <c r="AK133" i="49"/>
  <c r="AA134" i="49"/>
  <c r="AF136" i="49"/>
  <c r="AF138" i="49"/>
  <c r="AH71" i="49"/>
  <c r="AI74" i="49"/>
  <c r="Y77" i="49"/>
  <c r="Y125" i="49"/>
  <c r="AI130" i="49"/>
  <c r="AD134" i="49"/>
  <c r="AI137" i="49"/>
  <c r="AJ72" i="49"/>
  <c r="Z75" i="49"/>
  <c r="AJ79" i="49"/>
  <c r="Z126" i="49"/>
  <c r="AJ132" i="49"/>
  <c r="AE135" i="49"/>
  <c r="AF69" i="49"/>
  <c r="AF73" i="49"/>
  <c r="AK77" i="49"/>
  <c r="AF124" i="49"/>
  <c r="AA129" i="49"/>
  <c r="AF133" i="49"/>
  <c r="AK137" i="49"/>
  <c r="AC69" i="49"/>
  <c r="AC78" i="49"/>
  <c r="AH126" i="49"/>
  <c r="AC129" i="49"/>
  <c r="X134" i="49"/>
  <c r="AC138" i="49"/>
  <c r="AD74" i="49"/>
  <c r="AI125" i="49"/>
  <c r="AD132" i="49"/>
  <c r="Y139" i="49"/>
  <c r="AE76" i="49"/>
  <c r="AJ127" i="49"/>
  <c r="AJ134" i="49"/>
  <c r="AK70" i="49"/>
  <c r="AA77" i="49"/>
  <c r="AF128" i="49"/>
  <c r="AA135" i="49"/>
  <c r="Y72" i="49"/>
  <c r="AA126" i="49"/>
  <c r="AD76" i="49"/>
  <c r="AD127" i="49"/>
  <c r="AI134" i="49"/>
  <c r="AJ70" i="49"/>
  <c r="AE77" i="49"/>
  <c r="Z128" i="49"/>
  <c r="AJ136" i="49"/>
  <c r="AA72" i="49"/>
  <c r="AK79" i="49"/>
  <c r="AF130" i="49"/>
  <c r="AF137" i="49"/>
  <c r="Y79" i="49"/>
  <c r="AI71" i="49"/>
  <c r="AI78" i="49"/>
  <c r="Y129" i="49"/>
  <c r="AI136" i="49"/>
  <c r="Z72" i="49"/>
  <c r="Z79" i="49"/>
  <c r="Z130" i="49"/>
  <c r="Z137" i="49"/>
  <c r="AK73" i="49"/>
  <c r="AK125" i="49"/>
  <c r="AK132" i="49"/>
  <c r="AK139" i="49"/>
  <c r="AI131" i="49"/>
  <c r="AD138" i="49"/>
  <c r="Z74" i="49"/>
  <c r="AE125" i="49"/>
  <c r="AE132" i="49"/>
  <c r="AE139" i="49"/>
  <c r="AF75" i="49"/>
  <c r="AA133" i="49"/>
  <c r="P4" i="49"/>
  <c r="P5" i="49"/>
  <c r="P6" i="49"/>
  <c r="P7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61" i="49"/>
  <c r="P62" i="49"/>
  <c r="P63" i="49"/>
  <c r="P64" i="49"/>
  <c r="P65" i="49"/>
  <c r="P66" i="49"/>
  <c r="P67" i="49"/>
  <c r="P68" i="49"/>
  <c r="P83" i="49"/>
  <c r="P84" i="49"/>
  <c r="P85" i="49"/>
  <c r="P86" i="49"/>
  <c r="P87" i="49"/>
  <c r="P88" i="49"/>
  <c r="P89" i="49"/>
  <c r="P90" i="49"/>
  <c r="P91" i="49"/>
  <c r="P92" i="49"/>
  <c r="P109" i="49"/>
  <c r="P110" i="49"/>
  <c r="P111" i="49"/>
  <c r="P112" i="49"/>
  <c r="P113" i="49"/>
  <c r="P114" i="49"/>
  <c r="P115" i="49"/>
  <c r="P116" i="49"/>
  <c r="P117" i="49"/>
  <c r="P118" i="49"/>
  <c r="P119" i="49"/>
  <c r="P120" i="49"/>
  <c r="P121" i="49"/>
  <c r="P122" i="49"/>
  <c r="P123" i="49"/>
  <c r="S108" i="49"/>
  <c r="S82" i="49"/>
  <c r="S41" i="49"/>
  <c r="S3" i="49"/>
  <c r="R4" i="49"/>
  <c r="R5" i="49"/>
  <c r="R6" i="49"/>
  <c r="R7" i="49"/>
  <c r="R8" i="49"/>
  <c r="R9" i="49"/>
  <c r="R10" i="49"/>
  <c r="R11" i="49"/>
  <c r="R12" i="49"/>
  <c r="R13" i="49"/>
  <c r="R14" i="49"/>
  <c r="R15" i="49"/>
  <c r="R16" i="49"/>
  <c r="R17" i="49"/>
  <c r="R18" i="49"/>
  <c r="R19" i="49"/>
  <c r="R20" i="49"/>
  <c r="R21" i="49"/>
  <c r="R22" i="49"/>
  <c r="R23" i="49"/>
  <c r="R24" i="49"/>
  <c r="R25" i="49"/>
  <c r="R26" i="49"/>
  <c r="R27" i="49"/>
  <c r="R28" i="49"/>
  <c r="R42" i="49"/>
  <c r="R43" i="49"/>
  <c r="R44" i="49"/>
  <c r="R45" i="49"/>
  <c r="R46" i="49"/>
  <c r="R47" i="49"/>
  <c r="R48" i="49"/>
  <c r="R49" i="49"/>
  <c r="R50" i="49"/>
  <c r="R51" i="49"/>
  <c r="R52" i="49"/>
  <c r="R53" i="49"/>
  <c r="R54" i="49"/>
  <c r="R55" i="49"/>
  <c r="R56" i="49"/>
  <c r="R57" i="49"/>
  <c r="R58" i="49"/>
  <c r="R59" i="49"/>
  <c r="R60" i="49"/>
  <c r="R61" i="49"/>
  <c r="R62" i="49"/>
  <c r="R63" i="49"/>
  <c r="R64" i="49"/>
  <c r="R65" i="49"/>
  <c r="R66" i="49"/>
  <c r="R67" i="49"/>
  <c r="R68" i="49"/>
  <c r="R83" i="49"/>
  <c r="R84" i="49"/>
  <c r="R85" i="49"/>
  <c r="R86" i="49"/>
  <c r="R87" i="49"/>
  <c r="R88" i="49"/>
  <c r="R89" i="49"/>
  <c r="R90" i="49"/>
  <c r="R91" i="49"/>
  <c r="R92" i="49"/>
  <c r="R109" i="49"/>
  <c r="R110" i="49"/>
  <c r="R111" i="49"/>
  <c r="R112" i="49"/>
  <c r="R113" i="49"/>
  <c r="R114" i="49"/>
  <c r="R115" i="49"/>
  <c r="R116" i="49"/>
  <c r="R117" i="49"/>
  <c r="R118" i="49"/>
  <c r="R119" i="49"/>
  <c r="R120" i="49"/>
  <c r="R121" i="49"/>
  <c r="R122" i="49"/>
  <c r="R123" i="49"/>
  <c r="Q108" i="49"/>
  <c r="Q82" i="49"/>
  <c r="Q41" i="49"/>
  <c r="Q3" i="49"/>
  <c r="Q4" i="49"/>
  <c r="Q6" i="49"/>
  <c r="Q8" i="49"/>
  <c r="Q10" i="49"/>
  <c r="Q12" i="49"/>
  <c r="Q14" i="49"/>
  <c r="Q16" i="49"/>
  <c r="Q18" i="49"/>
  <c r="Q20" i="49"/>
  <c r="Q22" i="49"/>
  <c r="Q24" i="49"/>
  <c r="Q26" i="49"/>
  <c r="Q28" i="49"/>
  <c r="Q43" i="49"/>
  <c r="Q45" i="49"/>
  <c r="Q47" i="49"/>
  <c r="Q49" i="49"/>
  <c r="Q51" i="49"/>
  <c r="Q53" i="49"/>
  <c r="Q55" i="49"/>
  <c r="Q57" i="49"/>
  <c r="Q59" i="49"/>
  <c r="Q61" i="49"/>
  <c r="Q63" i="49"/>
  <c r="Q65" i="49"/>
  <c r="Q67" i="49"/>
  <c r="Q83" i="49"/>
  <c r="Q85" i="49"/>
  <c r="Q87" i="49"/>
  <c r="Q89" i="49"/>
  <c r="Q91" i="49"/>
  <c r="Q109" i="49"/>
  <c r="Q111" i="49"/>
  <c r="Q113" i="49"/>
  <c r="Q115" i="49"/>
  <c r="Q117" i="49"/>
  <c r="Q119" i="49"/>
  <c r="Q121" i="49"/>
  <c r="Q123" i="49"/>
  <c r="R82" i="49"/>
  <c r="R3" i="49"/>
  <c r="S4" i="49"/>
  <c r="S6" i="49"/>
  <c r="S8" i="49"/>
  <c r="S10" i="49"/>
  <c r="S12" i="49"/>
  <c r="S14" i="49"/>
  <c r="S16" i="49"/>
  <c r="S18" i="49"/>
  <c r="S20" i="49"/>
  <c r="S22" i="49"/>
  <c r="S24" i="49"/>
  <c r="S26" i="49"/>
  <c r="S28" i="49"/>
  <c r="S43" i="49"/>
  <c r="S45" i="49"/>
  <c r="S47" i="49"/>
  <c r="S49" i="49"/>
  <c r="S51" i="49"/>
  <c r="S53" i="49"/>
  <c r="S55" i="49"/>
  <c r="S57" i="49"/>
  <c r="S59" i="49"/>
  <c r="S61" i="49"/>
  <c r="S63" i="49"/>
  <c r="S65" i="49"/>
  <c r="S67" i="49"/>
  <c r="S83" i="49"/>
  <c r="S85" i="49"/>
  <c r="S87" i="49"/>
  <c r="S89" i="49"/>
  <c r="S91" i="49"/>
  <c r="S109" i="49"/>
  <c r="S111" i="49"/>
  <c r="S113" i="49"/>
  <c r="S115" i="49"/>
  <c r="S117" i="49"/>
  <c r="S119" i="49"/>
  <c r="S121" i="49"/>
  <c r="S123" i="49"/>
  <c r="P82" i="49"/>
  <c r="P3" i="49"/>
  <c r="Q5" i="49"/>
  <c r="Q7" i="49"/>
  <c r="Q9" i="49"/>
  <c r="Q11" i="49"/>
  <c r="Q13" i="49"/>
  <c r="Q15" i="49"/>
  <c r="Q17" i="49"/>
  <c r="Q19" i="49"/>
  <c r="Q21" i="49"/>
  <c r="Q23" i="49"/>
  <c r="Q25" i="49"/>
  <c r="Q27" i="49"/>
  <c r="Q42" i="49"/>
  <c r="Q44" i="49"/>
  <c r="Q46" i="49"/>
  <c r="Q48" i="49"/>
  <c r="Q50" i="49"/>
  <c r="Q52" i="49"/>
  <c r="Q54" i="49"/>
  <c r="Q56" i="49"/>
  <c r="Q58" i="49"/>
  <c r="Q60" i="49"/>
  <c r="Q62" i="49"/>
  <c r="Q64" i="49"/>
  <c r="Q66" i="49"/>
  <c r="Q68" i="49"/>
  <c r="Q84" i="49"/>
  <c r="Q86" i="49"/>
  <c r="Q88" i="49"/>
  <c r="Q90" i="49"/>
  <c r="Q92" i="49"/>
  <c r="Q110" i="49"/>
  <c r="Q112" i="49"/>
  <c r="Q114" i="49"/>
  <c r="Q116" i="49"/>
  <c r="Q118" i="49"/>
  <c r="Q120" i="49"/>
  <c r="Q122" i="49"/>
  <c r="R108" i="49"/>
  <c r="R41" i="49"/>
  <c r="S5" i="49"/>
  <c r="S7" i="49"/>
  <c r="S9" i="49"/>
  <c r="S11" i="49"/>
  <c r="S13" i="49"/>
  <c r="S15" i="49"/>
  <c r="S17" i="49"/>
  <c r="S19" i="49"/>
  <c r="S21" i="49"/>
  <c r="S23" i="49"/>
  <c r="S25" i="49"/>
  <c r="S27" i="49"/>
  <c r="S42" i="49"/>
  <c r="S44" i="49"/>
  <c r="S46" i="49"/>
  <c r="S48" i="49"/>
  <c r="S50" i="49"/>
  <c r="S52" i="49"/>
  <c r="S54" i="49"/>
  <c r="S56" i="49"/>
  <c r="S58" i="49"/>
  <c r="S60" i="49"/>
  <c r="S62" i="49"/>
  <c r="S64" i="49"/>
  <c r="S66" i="49"/>
  <c r="S68" i="49"/>
  <c r="S84" i="49"/>
  <c r="S86" i="49"/>
  <c r="S88" i="49"/>
  <c r="S90" i="49"/>
  <c r="S92" i="49"/>
  <c r="S110" i="49"/>
  <c r="S112" i="49"/>
  <c r="S114" i="49"/>
  <c r="S116" i="49"/>
  <c r="S118" i="49"/>
  <c r="S120" i="49"/>
  <c r="S122" i="49"/>
  <c r="P108" i="49"/>
  <c r="P41" i="49"/>
  <c r="Y6" i="57"/>
  <c r="Z5" i="57"/>
  <c r="AA6" i="57"/>
  <c r="D2" i="58" s="1"/>
  <c r="AB7" i="57"/>
  <c r="T401" i="57"/>
  <c r="U401" i="57"/>
  <c r="T727" i="57"/>
  <c r="T80" i="57"/>
  <c r="U81" i="57"/>
  <c r="U171" i="57"/>
  <c r="U727" i="57"/>
  <c r="U219" i="57"/>
  <c r="U427" i="57"/>
  <c r="U80" i="57"/>
  <c r="T219" i="57"/>
  <c r="T125" i="57"/>
  <c r="M113" i="49" s="1"/>
  <c r="T366" i="57"/>
  <c r="M93" i="49" s="1"/>
  <c r="T519" i="57"/>
  <c r="T735" i="57"/>
  <c r="T613" i="57"/>
  <c r="T777" i="57"/>
  <c r="T8" i="57"/>
  <c r="T473" i="57"/>
  <c r="T193" i="57"/>
  <c r="T308" i="57"/>
  <c r="T123" i="57"/>
  <c r="T81" i="57"/>
  <c r="T338" i="57"/>
  <c r="T589" i="57"/>
  <c r="T23" i="57"/>
  <c r="M23" i="49" s="1"/>
  <c r="T216" i="57"/>
  <c r="T75" i="57"/>
  <c r="T352" i="57"/>
  <c r="M112" i="49" s="1"/>
  <c r="T675" i="57"/>
  <c r="T224" i="57"/>
  <c r="M56" i="49" s="1"/>
  <c r="T455" i="57"/>
  <c r="T632" i="57"/>
  <c r="T87" i="57"/>
  <c r="T196" i="57"/>
  <c r="M66" i="49" s="1"/>
  <c r="T171" i="57"/>
  <c r="U338" i="57"/>
  <c r="U589" i="57"/>
  <c r="U23" i="57"/>
  <c r="N23" i="49" s="1"/>
  <c r="U216" i="57"/>
  <c r="U75" i="57"/>
  <c r="U352" i="57"/>
  <c r="N112" i="49" s="1"/>
  <c r="U675" i="57"/>
  <c r="U224" i="57"/>
  <c r="N56" i="49" s="1"/>
  <c r="U455" i="57"/>
  <c r="U632" i="57"/>
  <c r="U87" i="57"/>
  <c r="U196" i="57"/>
  <c r="N66" i="49" s="1"/>
  <c r="T427" i="57"/>
  <c r="U125" i="57"/>
  <c r="N113" i="49" s="1"/>
  <c r="U366" i="57"/>
  <c r="N93" i="49" s="1"/>
  <c r="U519" i="57"/>
  <c r="U735" i="57"/>
  <c r="U613" i="57"/>
  <c r="U777" i="57"/>
  <c r="U8" i="57"/>
  <c r="U473" i="57"/>
  <c r="U193" i="57"/>
  <c r="U308" i="57"/>
  <c r="U123" i="57"/>
  <c r="C2" i="58"/>
  <c r="T640" i="57"/>
  <c r="U640" i="57"/>
  <c r="T237" i="57"/>
  <c r="U237" i="57"/>
  <c r="T506" i="57"/>
  <c r="U506" i="57"/>
  <c r="T707" i="57"/>
  <c r="U707" i="57"/>
  <c r="T95" i="57"/>
  <c r="U95" i="57"/>
  <c r="T607" i="57"/>
  <c r="U607" i="57"/>
  <c r="T48" i="57"/>
  <c r="U48" i="57"/>
  <c r="T88" i="57"/>
  <c r="U88" i="57"/>
  <c r="T340" i="57"/>
  <c r="U340" i="57"/>
  <c r="T24" i="57"/>
  <c r="U24" i="57"/>
  <c r="T526" i="57"/>
  <c r="U526" i="57"/>
  <c r="T591" i="57"/>
  <c r="U591" i="57"/>
  <c r="T315" i="57"/>
  <c r="U315" i="57"/>
  <c r="T391" i="57"/>
  <c r="U391" i="57"/>
  <c r="T599" i="57"/>
  <c r="U599" i="57"/>
  <c r="T441" i="57"/>
  <c r="U441" i="57"/>
  <c r="T247" i="57"/>
  <c r="U247" i="57"/>
  <c r="T233" i="57"/>
  <c r="U233" i="57"/>
  <c r="T185" i="57"/>
  <c r="U185" i="57"/>
  <c r="T186" i="57"/>
  <c r="U186" i="57"/>
  <c r="T633" i="57"/>
  <c r="U633" i="57"/>
  <c r="T389" i="57"/>
  <c r="U389" i="57"/>
  <c r="T691" i="57"/>
  <c r="U691" i="57"/>
  <c r="T508" i="57"/>
  <c r="U508" i="57"/>
  <c r="T799" i="57"/>
  <c r="U799" i="57"/>
  <c r="T474" i="57"/>
  <c r="U474" i="57"/>
  <c r="T596" i="57"/>
  <c r="U596" i="57"/>
  <c r="T260" i="57"/>
  <c r="U260" i="57"/>
  <c r="T127" i="57"/>
  <c r="U127" i="57"/>
  <c r="T141" i="57"/>
  <c r="U141" i="57"/>
  <c r="T584" i="57"/>
  <c r="U584" i="57"/>
  <c r="T40" i="57"/>
  <c r="U40" i="57"/>
  <c r="T739" i="57"/>
  <c r="U739" i="57"/>
  <c r="T641" i="57"/>
  <c r="U641" i="57"/>
  <c r="T411" i="57"/>
  <c r="U411" i="57"/>
  <c r="T195" i="57"/>
  <c r="M57" i="49" s="1"/>
  <c r="U195" i="57"/>
  <c r="N57" i="49" s="1"/>
  <c r="T730" i="57"/>
  <c r="U730" i="57"/>
  <c r="T424" i="57"/>
  <c r="U424" i="57"/>
  <c r="T341" i="57"/>
  <c r="U341" i="57"/>
  <c r="T740" i="57"/>
  <c r="U740" i="57"/>
  <c r="T246" i="57"/>
  <c r="U246" i="57"/>
  <c r="T359" i="57"/>
  <c r="U359" i="57"/>
  <c r="T712" i="57"/>
  <c r="U712" i="57"/>
  <c r="T220" i="57"/>
  <c r="U220" i="57"/>
  <c r="T98" i="57"/>
  <c r="U98" i="57"/>
  <c r="T379" i="57"/>
  <c r="U379" i="57"/>
  <c r="T241" i="57"/>
  <c r="M13" i="49" s="1"/>
  <c r="U241" i="57"/>
  <c r="N13" i="49" s="1"/>
  <c r="T142" i="57"/>
  <c r="M10" i="49" s="1"/>
  <c r="U142" i="57"/>
  <c r="N10" i="49" s="1"/>
  <c r="T509" i="57"/>
  <c r="U509" i="57"/>
  <c r="T770" i="57"/>
  <c r="U770" i="57"/>
  <c r="T684" i="57"/>
  <c r="U684" i="57"/>
  <c r="T15" i="57"/>
  <c r="U15" i="57"/>
  <c r="T624" i="57"/>
  <c r="U624" i="57"/>
  <c r="T507" i="57"/>
  <c r="M59" i="49" s="1"/>
  <c r="U507" i="57"/>
  <c r="N59" i="49" s="1"/>
  <c r="T38" i="57"/>
  <c r="U38" i="57"/>
  <c r="T278" i="57"/>
  <c r="U278" i="57"/>
  <c r="T713" i="57"/>
  <c r="U713" i="57"/>
  <c r="T437" i="57"/>
  <c r="U437" i="57"/>
  <c r="T360" i="57"/>
  <c r="M119" i="49" s="1"/>
  <c r="U360" i="57"/>
  <c r="N119" i="49" s="1"/>
  <c r="T32" i="57"/>
  <c r="M55" i="49" s="1"/>
  <c r="U32" i="57"/>
  <c r="N55" i="49" s="1"/>
  <c r="T244" i="57"/>
  <c r="U244" i="57"/>
  <c r="T487" i="57"/>
  <c r="U487" i="57"/>
  <c r="T445" i="57"/>
  <c r="U445" i="57"/>
  <c r="T561" i="57"/>
  <c r="U561" i="57"/>
  <c r="T527" i="57"/>
  <c r="U527" i="57"/>
  <c r="T783" i="57"/>
  <c r="U783" i="57"/>
  <c r="T443" i="57"/>
  <c r="U443" i="57"/>
  <c r="T725" i="57"/>
  <c r="U725" i="57"/>
  <c r="T49" i="57"/>
  <c r="U49" i="57"/>
  <c r="T110" i="57"/>
  <c r="U110" i="57"/>
  <c r="T488" i="57"/>
  <c r="U488" i="57"/>
  <c r="T552" i="57"/>
  <c r="U552" i="57"/>
  <c r="T562" i="57"/>
  <c r="U562" i="57"/>
  <c r="T778" i="57"/>
  <c r="U778" i="57"/>
  <c r="T412" i="57"/>
  <c r="U412" i="57"/>
  <c r="T209" i="57"/>
  <c r="U209" i="57"/>
  <c r="T279" i="57"/>
  <c r="U279" i="57"/>
  <c r="T767" i="57"/>
  <c r="U767" i="57"/>
  <c r="T528" i="57"/>
  <c r="U528" i="57"/>
  <c r="T134" i="57"/>
  <c r="U134" i="57"/>
  <c r="T692" i="57"/>
  <c r="U692" i="57"/>
  <c r="T642" i="57"/>
  <c r="M27" i="49" s="1"/>
  <c r="U642" i="57"/>
  <c r="N27" i="49" s="1"/>
  <c r="T161" i="57"/>
  <c r="U161" i="57"/>
  <c r="T811" i="57"/>
  <c r="U811" i="57"/>
  <c r="T409" i="57"/>
  <c r="U409" i="57"/>
  <c r="T173" i="57"/>
  <c r="U173" i="57"/>
  <c r="T280" i="57"/>
  <c r="U280" i="57"/>
  <c r="T413" i="57"/>
  <c r="U413" i="57"/>
  <c r="T432" i="57"/>
  <c r="U432" i="57"/>
  <c r="T128" i="57"/>
  <c r="U128" i="57"/>
  <c r="T174" i="57"/>
  <c r="M86" i="49" s="1"/>
  <c r="U174" i="57"/>
  <c r="N86" i="49" s="1"/>
  <c r="T361" i="57"/>
  <c r="U361" i="57"/>
  <c r="T381" i="57"/>
  <c r="U381" i="57"/>
  <c r="T741" i="57"/>
  <c r="U741" i="57"/>
  <c r="T327" i="57"/>
  <c r="U327" i="57"/>
  <c r="T370" i="57"/>
  <c r="U370" i="57"/>
  <c r="T467" i="57"/>
  <c r="U467" i="57"/>
  <c r="T371" i="57"/>
  <c r="U371" i="57"/>
  <c r="T50" i="57"/>
  <c r="U50" i="57"/>
  <c r="T397" i="57"/>
  <c r="U397" i="57"/>
  <c r="T9" i="57"/>
  <c r="U9" i="57"/>
  <c r="T433" i="57"/>
  <c r="U433" i="57"/>
  <c r="T502" i="57"/>
  <c r="U502" i="57"/>
  <c r="T25" i="57"/>
  <c r="U25" i="57"/>
  <c r="T268" i="57"/>
  <c r="U268" i="57"/>
  <c r="T399" i="57"/>
  <c r="U399" i="57"/>
  <c r="T210" i="57"/>
  <c r="U210" i="57"/>
  <c r="T643" i="57"/>
  <c r="M17" i="49" s="1"/>
  <c r="U643" i="57"/>
  <c r="N17" i="49" s="1"/>
  <c r="T806" i="57"/>
  <c r="U806" i="57"/>
  <c r="T593" i="57"/>
  <c r="U593" i="57"/>
  <c r="T742" i="57"/>
  <c r="U742" i="57"/>
  <c r="T560" i="57"/>
  <c r="U560" i="57"/>
  <c r="T572" i="57"/>
  <c r="U572" i="57"/>
  <c r="T743" i="57"/>
  <c r="U743" i="57"/>
  <c r="T111" i="57"/>
  <c r="U111" i="57"/>
  <c r="T625" i="57"/>
  <c r="U625" i="57"/>
  <c r="T673" i="57"/>
  <c r="M7" i="49" s="1"/>
  <c r="U673" i="57"/>
  <c r="N7" i="49" s="1"/>
  <c r="T771" i="57"/>
  <c r="U771" i="57"/>
  <c r="T617" i="57"/>
  <c r="U617" i="57"/>
  <c r="T700" i="57"/>
  <c r="M44" i="49" s="1"/>
  <c r="U700" i="57"/>
  <c r="N44" i="49" s="1"/>
  <c r="T129" i="57"/>
  <c r="M45" i="49" s="1"/>
  <c r="U129" i="57"/>
  <c r="N45" i="49" s="1"/>
  <c r="T414" i="57"/>
  <c r="U414" i="57"/>
  <c r="T810" i="57"/>
  <c r="U810" i="57"/>
  <c r="T14" i="57"/>
  <c r="U14" i="57"/>
  <c r="T773" i="57"/>
  <c r="U773" i="57"/>
  <c r="T521" i="57"/>
  <c r="U521" i="57"/>
  <c r="T342" i="57"/>
  <c r="U342" i="57"/>
  <c r="T96" i="57"/>
  <c r="U96" i="57"/>
  <c r="T124" i="57"/>
  <c r="U124" i="57"/>
  <c r="T517" i="57"/>
  <c r="U517" i="57"/>
  <c r="T729" i="57"/>
  <c r="U729" i="57"/>
  <c r="T353" i="57"/>
  <c r="U353" i="57"/>
  <c r="T600" i="57"/>
  <c r="M47" i="49" s="1"/>
  <c r="U600" i="57"/>
  <c r="N47" i="49" s="1"/>
  <c r="T281" i="57"/>
  <c r="M26" i="49" s="1"/>
  <c r="U281" i="57"/>
  <c r="N26" i="49" s="1"/>
  <c r="T51" i="57"/>
  <c r="U51" i="57"/>
  <c r="T392" i="57"/>
  <c r="U392" i="57"/>
  <c r="T89" i="57"/>
  <c r="U89" i="57"/>
  <c r="T76" i="57"/>
  <c r="M51" i="49" s="1"/>
  <c r="U76" i="57"/>
  <c r="N51" i="49" s="1"/>
  <c r="T522" i="57"/>
  <c r="M50" i="49" s="1"/>
  <c r="U522" i="57"/>
  <c r="N50" i="49" s="1"/>
  <c r="T553" i="57"/>
  <c r="U553" i="57"/>
  <c r="T261" i="57"/>
  <c r="U261" i="57"/>
  <c r="T271" i="57"/>
  <c r="U271" i="57"/>
  <c r="T400" i="57"/>
  <c r="U400" i="57"/>
  <c r="T187" i="57"/>
  <c r="U187" i="57"/>
  <c r="T253" i="57"/>
  <c r="U253" i="57"/>
  <c r="T52" i="57"/>
  <c r="U52" i="57"/>
  <c r="T130" i="57"/>
  <c r="U130" i="57"/>
  <c r="T221" i="57"/>
  <c r="U221" i="57"/>
  <c r="T744" i="57"/>
  <c r="U744" i="57"/>
  <c r="T489" i="57"/>
  <c r="U489" i="57"/>
  <c r="T415" i="57"/>
  <c r="U415" i="57"/>
  <c r="T41" i="57"/>
  <c r="U41" i="57"/>
  <c r="T601" i="57"/>
  <c r="M109" i="49" s="1"/>
  <c r="U601" i="57"/>
  <c r="N109" i="49" s="1"/>
  <c r="T105" i="57"/>
  <c r="U105" i="57"/>
  <c r="T97" i="57"/>
  <c r="U97" i="57"/>
  <c r="T390" i="57"/>
  <c r="M121" i="49" s="1"/>
  <c r="U390" i="57"/>
  <c r="N121" i="49" s="1"/>
  <c r="T681" i="57"/>
  <c r="M87" i="49" s="1"/>
  <c r="U681" i="57"/>
  <c r="N87" i="49" s="1"/>
  <c r="T282" i="57"/>
  <c r="U282" i="57"/>
  <c r="T490" i="57"/>
  <c r="U490" i="57"/>
  <c r="T53" i="57"/>
  <c r="U53" i="57"/>
  <c r="T614" i="57"/>
  <c r="U614" i="57"/>
  <c r="T503" i="57"/>
  <c r="U503" i="57"/>
  <c r="T316" i="57"/>
  <c r="U316" i="57"/>
  <c r="T649" i="57"/>
  <c r="U649" i="57"/>
  <c r="T530" i="57"/>
  <c r="U530" i="57"/>
  <c r="T402" i="57"/>
  <c r="U402" i="57"/>
  <c r="T745" i="57"/>
  <c r="U745" i="57"/>
  <c r="T99" i="57"/>
  <c r="U99" i="57"/>
  <c r="T768" i="57"/>
  <c r="U768" i="57"/>
  <c r="T131" i="57"/>
  <c r="U131" i="57"/>
  <c r="T264" i="57"/>
  <c r="U264" i="57"/>
  <c r="T650" i="57"/>
  <c r="U650" i="57"/>
  <c r="T746" i="57"/>
  <c r="U746" i="57"/>
  <c r="T622" i="57"/>
  <c r="U622" i="57"/>
  <c r="T597" i="57"/>
  <c r="U597" i="57"/>
  <c r="T651" i="57"/>
  <c r="U651" i="57"/>
  <c r="T793" i="57"/>
  <c r="U793" i="57"/>
  <c r="T475" i="57"/>
  <c r="U475" i="57"/>
  <c r="T706" i="57"/>
  <c r="U706" i="57"/>
  <c r="T774" i="57"/>
  <c r="U774" i="57"/>
  <c r="T416" i="57"/>
  <c r="M111" i="49" s="1"/>
  <c r="U416" i="57"/>
  <c r="N111" i="49" s="1"/>
  <c r="T501" i="57"/>
  <c r="U501" i="57"/>
  <c r="T491" i="57"/>
  <c r="U491" i="57"/>
  <c r="T652" i="57"/>
  <c r="U652" i="57"/>
  <c r="T708" i="57"/>
  <c r="U708" i="57"/>
  <c r="T523" i="57"/>
  <c r="U523" i="57"/>
  <c r="T77" i="57"/>
  <c r="U77" i="57"/>
  <c r="T254" i="57"/>
  <c r="U254" i="57"/>
  <c r="T685" i="57"/>
  <c r="U685" i="57"/>
  <c r="T200" i="57"/>
  <c r="U200" i="57"/>
  <c r="T354" i="57"/>
  <c r="U354" i="57"/>
  <c r="T83" i="57"/>
  <c r="U83" i="57"/>
  <c r="T151" i="57"/>
  <c r="U151" i="57"/>
  <c r="T117" i="57"/>
  <c r="U117" i="57"/>
  <c r="T492" i="57"/>
  <c r="U492" i="57"/>
  <c r="T726" i="57"/>
  <c r="U726" i="57"/>
  <c r="T590" i="57"/>
  <c r="U590" i="57"/>
  <c r="T439" i="57"/>
  <c r="U439" i="57"/>
  <c r="T17" i="57"/>
  <c r="U17" i="57"/>
  <c r="T382" i="57"/>
  <c r="M19" i="49" s="1"/>
  <c r="U382" i="57"/>
  <c r="N19" i="49" s="1"/>
  <c r="T90" i="57"/>
  <c r="U90" i="57"/>
  <c r="T800" i="57"/>
  <c r="U800" i="57"/>
  <c r="T587" i="57"/>
  <c r="U587" i="57"/>
  <c r="T531" i="57"/>
  <c r="U531" i="57"/>
  <c r="T175" i="57"/>
  <c r="M115" i="49" s="1"/>
  <c r="U175" i="57"/>
  <c r="N115" i="49" s="1"/>
  <c r="T456" i="57"/>
  <c r="U456" i="57"/>
  <c r="T801" i="57"/>
  <c r="U801" i="57"/>
  <c r="T176" i="57"/>
  <c r="U176" i="57"/>
  <c r="T629" i="57"/>
  <c r="U629" i="57"/>
  <c r="T68" i="57"/>
  <c r="U68" i="57"/>
  <c r="T2" i="57"/>
  <c r="M25" i="49" s="1"/>
  <c r="U2" i="57"/>
  <c r="N25" i="49" s="1"/>
  <c r="T466" i="57"/>
  <c r="U466" i="57"/>
  <c r="T343" i="57"/>
  <c r="U343" i="57"/>
  <c r="T514" i="57"/>
  <c r="U514" i="57"/>
  <c r="T47" i="57"/>
  <c r="U47" i="57"/>
  <c r="T653" i="57"/>
  <c r="U653" i="57"/>
  <c r="T747" i="57"/>
  <c r="U747" i="57"/>
  <c r="T563" i="57"/>
  <c r="M42" i="49" s="1"/>
  <c r="U563" i="57"/>
  <c r="N42" i="49" s="1"/>
  <c r="T27" i="57"/>
  <c r="U27" i="57"/>
  <c r="T403" i="57"/>
  <c r="U403" i="57"/>
  <c r="T177" i="57"/>
  <c r="U177" i="57"/>
  <c r="T362" i="57"/>
  <c r="U362" i="57"/>
  <c r="T380" i="57"/>
  <c r="U380" i="57"/>
  <c r="T393" i="57"/>
  <c r="U393" i="57"/>
  <c r="T709" i="57"/>
  <c r="U709" i="57"/>
  <c r="T644" i="57"/>
  <c r="U644" i="57"/>
  <c r="T541" i="57"/>
  <c r="M83" i="49" s="1"/>
  <c r="U541" i="57"/>
  <c r="N83" i="49" s="1"/>
  <c r="T369" i="57"/>
  <c r="U369" i="57"/>
  <c r="T544" i="57"/>
  <c r="U544" i="57"/>
  <c r="T103" i="57"/>
  <c r="U103" i="57"/>
  <c r="T697" i="57"/>
  <c r="U697" i="57"/>
  <c r="T148" i="57"/>
  <c r="U148" i="57"/>
  <c r="T515" i="57"/>
  <c r="U515" i="57"/>
  <c r="T265" i="57"/>
  <c r="U265" i="57"/>
  <c r="T784" i="57"/>
  <c r="U784" i="57"/>
  <c r="T779" i="57"/>
  <c r="U779" i="57"/>
  <c r="T736" i="57"/>
  <c r="M84" i="49" s="1"/>
  <c r="U736" i="57"/>
  <c r="N84" i="49" s="1"/>
  <c r="T69" i="57"/>
  <c r="U69" i="57"/>
  <c r="T585" i="57"/>
  <c r="U585" i="57"/>
  <c r="T106" i="57"/>
  <c r="U106" i="57"/>
  <c r="T283" i="57"/>
  <c r="U283" i="57"/>
  <c r="T630" i="57"/>
  <c r="M116" i="49" s="1"/>
  <c r="U630" i="57"/>
  <c r="N116" i="49" s="1"/>
  <c r="T654" i="57"/>
  <c r="U654" i="57"/>
  <c r="T158" i="57"/>
  <c r="U158" i="57"/>
  <c r="T230" i="57"/>
  <c r="U230" i="57"/>
  <c r="T731" i="57"/>
  <c r="M120" i="49" s="1"/>
  <c r="U731" i="57"/>
  <c r="N120" i="49" s="1"/>
  <c r="T266" i="57"/>
  <c r="U266" i="57"/>
  <c r="T468" i="57"/>
  <c r="U468" i="57"/>
  <c r="T323" i="57"/>
  <c r="U323" i="57"/>
  <c r="T693" i="57"/>
  <c r="U693" i="57"/>
  <c r="T211" i="57"/>
  <c r="U211" i="57"/>
  <c r="T262" i="57"/>
  <c r="U262" i="57"/>
  <c r="T626" i="57"/>
  <c r="U626" i="57"/>
  <c r="T524" i="57"/>
  <c r="U524" i="57"/>
  <c r="T284" i="57"/>
  <c r="U284" i="57"/>
  <c r="T118" i="57"/>
  <c r="U118" i="57"/>
  <c r="T804" i="57"/>
  <c r="U804" i="57"/>
  <c r="T3" i="57"/>
  <c r="M62" i="49" s="1"/>
  <c r="U3" i="57"/>
  <c r="N62" i="49" s="1"/>
  <c r="T91" i="57"/>
  <c r="U91" i="57"/>
  <c r="T785" i="57"/>
  <c r="U785" i="57"/>
  <c r="T394" i="57"/>
  <c r="U394" i="57"/>
  <c r="T611" i="57"/>
  <c r="U611" i="57"/>
  <c r="T555" i="57"/>
  <c r="U555" i="57"/>
  <c r="T162" i="57"/>
  <c r="U162" i="57"/>
  <c r="T588" i="57"/>
  <c r="U588" i="57"/>
  <c r="T363" i="57"/>
  <c r="U363" i="57"/>
  <c r="T73" i="57"/>
  <c r="U73" i="57"/>
  <c r="T344" i="57"/>
  <c r="U344" i="57"/>
  <c r="T449" i="57"/>
  <c r="U449" i="57"/>
  <c r="T245" i="57"/>
  <c r="U245" i="57"/>
  <c r="T545" i="57"/>
  <c r="U545" i="57"/>
  <c r="T309" i="57"/>
  <c r="U309" i="57"/>
  <c r="T748" i="57"/>
  <c r="U748" i="57"/>
  <c r="T452" i="57"/>
  <c r="U452" i="57"/>
  <c r="T655" i="57"/>
  <c r="U655" i="57"/>
  <c r="T786" i="57"/>
  <c r="U786" i="57"/>
  <c r="T578" i="57"/>
  <c r="U578" i="57"/>
  <c r="T787" i="57"/>
  <c r="U787" i="57"/>
  <c r="T272" i="57"/>
  <c r="M108" i="49" s="1"/>
  <c r="U272" i="57"/>
  <c r="N108" i="49" s="1"/>
  <c r="T457" i="57"/>
  <c r="U457" i="57"/>
  <c r="T623" i="57"/>
  <c r="U623" i="57"/>
  <c r="T285" i="57"/>
  <c r="U285" i="57"/>
  <c r="T215" i="57"/>
  <c r="U215" i="57"/>
  <c r="T317" i="57"/>
  <c r="U317" i="57"/>
  <c r="T119" i="57"/>
  <c r="U119" i="57"/>
  <c r="T239" i="57"/>
  <c r="U239" i="57"/>
  <c r="T546" i="57"/>
  <c r="U546" i="57"/>
  <c r="T749" i="57"/>
  <c r="U749" i="57"/>
  <c r="T286" i="57"/>
  <c r="M123" i="49" s="1"/>
  <c r="U286" i="57"/>
  <c r="N123" i="49" s="1"/>
  <c r="T694" i="57"/>
  <c r="U694" i="57"/>
  <c r="T79" i="57"/>
  <c r="U79" i="57"/>
  <c r="T269" i="57"/>
  <c r="U269" i="57"/>
  <c r="T701" i="57"/>
  <c r="U701" i="57"/>
  <c r="T225" i="57"/>
  <c r="U225" i="57"/>
  <c r="T248" i="57"/>
  <c r="U248" i="57"/>
  <c r="T579" i="57"/>
  <c r="U579" i="57"/>
  <c r="T556" i="57"/>
  <c r="U556" i="57"/>
  <c r="T227" i="57"/>
  <c r="U227" i="57"/>
  <c r="T494" i="57"/>
  <c r="U494" i="57"/>
  <c r="T385" i="57"/>
  <c r="U385" i="57"/>
  <c r="T573" i="57"/>
  <c r="U573" i="57"/>
  <c r="T287" i="57"/>
  <c r="U287" i="57"/>
  <c r="T104" i="57"/>
  <c r="U104" i="57"/>
  <c r="T318" i="57"/>
  <c r="U318" i="57"/>
  <c r="T516" i="57"/>
  <c r="U516" i="57"/>
  <c r="T240" i="57"/>
  <c r="M63" i="49" s="1"/>
  <c r="U240" i="57"/>
  <c r="N63" i="49" s="1"/>
  <c r="T788" i="57"/>
  <c r="U788" i="57"/>
  <c r="T404" i="57"/>
  <c r="U404" i="57"/>
  <c r="T39" i="57"/>
  <c r="U39" i="57"/>
  <c r="T159" i="57"/>
  <c r="U159" i="57"/>
  <c r="T205" i="57"/>
  <c r="U205" i="57"/>
  <c r="T163" i="57"/>
  <c r="U163" i="57"/>
  <c r="T383" i="57"/>
  <c r="U383" i="57"/>
  <c r="T564" i="57"/>
  <c r="U564" i="57"/>
  <c r="T229" i="57"/>
  <c r="U229" i="57"/>
  <c r="T375" i="57"/>
  <c r="U375" i="57"/>
  <c r="T458" i="57"/>
  <c r="U458" i="57"/>
  <c r="T608" i="57"/>
  <c r="U608" i="57"/>
  <c r="T547" i="57"/>
  <c r="U547" i="57"/>
  <c r="T690" i="57"/>
  <c r="M24" i="49" s="1"/>
  <c r="U690" i="57"/>
  <c r="N24" i="49" s="1"/>
  <c r="T510" i="57"/>
  <c r="U510" i="57"/>
  <c r="T143" i="57"/>
  <c r="U143" i="57"/>
  <c r="T357" i="57"/>
  <c r="U357" i="57"/>
  <c r="T446" i="57"/>
  <c r="U446" i="57"/>
  <c r="T54" i="57"/>
  <c r="U54" i="57"/>
  <c r="T656" i="57"/>
  <c r="M88" i="49" s="1"/>
  <c r="U656" i="57"/>
  <c r="N88" i="49" s="1"/>
  <c r="T55" i="57"/>
  <c r="U55" i="57"/>
  <c r="T418" i="57"/>
  <c r="U418" i="57"/>
  <c r="T469" i="57"/>
  <c r="U469" i="57"/>
  <c r="T570" i="57"/>
  <c r="U570" i="57"/>
  <c r="T126" i="57"/>
  <c r="U126" i="57"/>
  <c r="T72" i="57"/>
  <c r="U72" i="57"/>
  <c r="T372" i="57"/>
  <c r="U372" i="57"/>
  <c r="T16" i="57"/>
  <c r="U16" i="57"/>
  <c r="T750" i="57"/>
  <c r="U750" i="57"/>
  <c r="T133" i="57"/>
  <c r="U133" i="57"/>
  <c r="T249" i="57"/>
  <c r="U249" i="57"/>
  <c r="T339" i="57"/>
  <c r="U339" i="57"/>
  <c r="T476" i="57"/>
  <c r="U476" i="57"/>
  <c r="T565" i="57"/>
  <c r="U565" i="57"/>
  <c r="T676" i="57"/>
  <c r="U676" i="57"/>
  <c r="T812" i="57"/>
  <c r="U812" i="57"/>
  <c r="T481" i="57"/>
  <c r="U481" i="57"/>
  <c r="T345" i="57"/>
  <c r="U345" i="57"/>
  <c r="T183" i="57"/>
  <c r="U183" i="57"/>
  <c r="T386" i="57"/>
  <c r="U386" i="57"/>
  <c r="T751" i="57"/>
  <c r="U751" i="57"/>
  <c r="T511" i="57"/>
  <c r="U511" i="57"/>
  <c r="T18" i="57"/>
  <c r="U18" i="57"/>
  <c r="T56" i="57"/>
  <c r="U56" i="57"/>
  <c r="T459" i="57"/>
  <c r="U459" i="57"/>
  <c r="T198" i="57"/>
  <c r="U198" i="57"/>
  <c r="T328" i="57"/>
  <c r="U328" i="57"/>
  <c r="T425" i="57"/>
  <c r="M43" i="49" s="1"/>
  <c r="U425" i="57"/>
  <c r="N43" i="49" s="1"/>
  <c r="T720" i="57"/>
  <c r="U720" i="57"/>
  <c r="T789" i="57"/>
  <c r="U789" i="57"/>
  <c r="T10" i="57"/>
  <c r="U10" i="57"/>
  <c r="T419" i="57"/>
  <c r="U419" i="57"/>
  <c r="T417" i="57"/>
  <c r="M122" i="49" s="1"/>
  <c r="U417" i="57"/>
  <c r="N122" i="49" s="1"/>
  <c r="T532" i="57"/>
  <c r="U532" i="57"/>
  <c r="T374" i="57"/>
  <c r="U374" i="57"/>
  <c r="T319" i="57"/>
  <c r="U319" i="57"/>
  <c r="T197" i="57"/>
  <c r="U197" i="57"/>
  <c r="T598" i="57"/>
  <c r="U598" i="57"/>
  <c r="T686" i="57"/>
  <c r="U686" i="57"/>
  <c r="T57" i="57"/>
  <c r="U57" i="57"/>
  <c r="T542" i="57"/>
  <c r="U542" i="57"/>
  <c r="T627" i="57"/>
  <c r="U627" i="57"/>
  <c r="T329" i="57"/>
  <c r="U329" i="57"/>
  <c r="T434" i="57"/>
  <c r="U434" i="57"/>
  <c r="T320" i="57"/>
  <c r="U320" i="57"/>
  <c r="T566" i="57"/>
  <c r="U566" i="57"/>
  <c r="T533" i="57"/>
  <c r="M89" i="49" s="1"/>
  <c r="U533" i="57"/>
  <c r="N89" i="49" s="1"/>
  <c r="T612" i="57"/>
  <c r="U612" i="57"/>
  <c r="T634" i="57"/>
  <c r="M3" i="49" s="1"/>
  <c r="U634" i="57"/>
  <c r="N3" i="49" s="1"/>
  <c r="T440" i="57"/>
  <c r="U440" i="57"/>
  <c r="T178" i="57"/>
  <c r="U178" i="57"/>
  <c r="T217" i="57"/>
  <c r="U217" i="57"/>
  <c r="T752" i="57"/>
  <c r="U752" i="57"/>
  <c r="T802" i="57"/>
  <c r="U802" i="57"/>
  <c r="T450" i="57"/>
  <c r="U450" i="57"/>
  <c r="T206" i="57"/>
  <c r="U206" i="57"/>
  <c r="T580" i="57"/>
  <c r="U580" i="57"/>
  <c r="T495" i="57"/>
  <c r="U495" i="57"/>
  <c r="T376" i="57"/>
  <c r="U376" i="57"/>
  <c r="T451" i="57"/>
  <c r="U451" i="57"/>
  <c r="T682" i="57"/>
  <c r="U682" i="57"/>
  <c r="T288" i="57"/>
  <c r="U288" i="57"/>
  <c r="T645" i="57"/>
  <c r="U645" i="57"/>
  <c r="T330" i="57"/>
  <c r="U330" i="57"/>
  <c r="T405" i="57"/>
  <c r="U405" i="57"/>
  <c r="T557" i="57"/>
  <c r="U557" i="57"/>
  <c r="T715" i="57"/>
  <c r="M61" i="49" s="1"/>
  <c r="U715" i="57"/>
  <c r="N61" i="49" s="1"/>
  <c r="T364" i="57"/>
  <c r="U364" i="57"/>
  <c r="T534" i="57"/>
  <c r="U534" i="57"/>
  <c r="T602" i="57"/>
  <c r="U602" i="57"/>
  <c r="T164" i="57"/>
  <c r="U164" i="57"/>
  <c r="T331" i="57"/>
  <c r="M4" i="49" s="1"/>
  <c r="U331" i="57"/>
  <c r="N4" i="49" s="1"/>
  <c r="T657" i="57"/>
  <c r="U657" i="57"/>
  <c r="T635" i="57"/>
  <c r="M118" i="49" s="1"/>
  <c r="U635" i="57"/>
  <c r="N118" i="49" s="1"/>
  <c r="T535" i="57"/>
  <c r="U535" i="57"/>
  <c r="T242" i="57"/>
  <c r="M11" i="49" s="1"/>
  <c r="U242" i="57"/>
  <c r="N11" i="49" s="1"/>
  <c r="T58" i="57"/>
  <c r="U58" i="57"/>
  <c r="T332" i="57"/>
  <c r="U332" i="57"/>
  <c r="T70" i="57"/>
  <c r="M85" i="49" s="1"/>
  <c r="U70" i="57"/>
  <c r="N85" i="49" s="1"/>
  <c r="T290" i="57"/>
  <c r="U290" i="57"/>
  <c r="T677" i="57"/>
  <c r="M90" i="49" s="1"/>
  <c r="U677" i="57"/>
  <c r="N90" i="49" s="1"/>
  <c r="T543" i="57"/>
  <c r="U543" i="57"/>
  <c r="T152" i="57"/>
  <c r="U152" i="57"/>
  <c r="T367" i="57"/>
  <c r="U367" i="57"/>
  <c r="T188" i="57"/>
  <c r="U188" i="57"/>
  <c r="T355" i="57"/>
  <c r="U355" i="57"/>
  <c r="T179" i="57"/>
  <c r="U179" i="57"/>
  <c r="T310" i="57"/>
  <c r="U310" i="57"/>
  <c r="T250" i="57"/>
  <c r="U250" i="57"/>
  <c r="T346" i="57"/>
  <c r="U346" i="57"/>
  <c r="T291" i="57"/>
  <c r="U291" i="57"/>
  <c r="T292" i="57"/>
  <c r="U292" i="57"/>
  <c r="T107" i="57"/>
  <c r="U107" i="57"/>
  <c r="T586" i="57"/>
  <c r="U586" i="57"/>
  <c r="T638" i="57"/>
  <c r="U638" i="57"/>
  <c r="T737" i="57"/>
  <c r="U737" i="57"/>
  <c r="T208" i="57"/>
  <c r="M53" i="49" s="1"/>
  <c r="U208" i="57"/>
  <c r="N53" i="49" s="1"/>
  <c r="T293" i="57"/>
  <c r="U293" i="57"/>
  <c r="T698" i="57"/>
  <c r="M94" i="49" s="1"/>
  <c r="U698" i="57"/>
  <c r="N94" i="49" s="1"/>
  <c r="T135" i="57"/>
  <c r="U135" i="57"/>
  <c r="T84" i="57"/>
  <c r="U84" i="57"/>
  <c r="T620" i="57"/>
  <c r="U620" i="57"/>
  <c r="T702" i="57"/>
  <c r="U702" i="57"/>
  <c r="T658" i="57"/>
  <c r="U658" i="57"/>
  <c r="T92" i="57"/>
  <c r="U92" i="57"/>
  <c r="T153" i="57"/>
  <c r="U153" i="57"/>
  <c r="T138" i="57"/>
  <c r="U138" i="57"/>
  <c r="T687" i="57"/>
  <c r="U687" i="57"/>
  <c r="T120" i="57"/>
  <c r="U120" i="57"/>
  <c r="T482" i="57"/>
  <c r="U482" i="57"/>
  <c r="T603" i="57"/>
  <c r="U603" i="57"/>
  <c r="T755" i="57"/>
  <c r="U755" i="57"/>
  <c r="T267" i="57"/>
  <c r="U267" i="57"/>
  <c r="T496" i="57"/>
  <c r="U496" i="57"/>
  <c r="T594" i="57"/>
  <c r="U594" i="57"/>
  <c r="T756" i="57"/>
  <c r="U756" i="57"/>
  <c r="T34" i="57"/>
  <c r="U34" i="57"/>
  <c r="T59" i="57"/>
  <c r="U59" i="57"/>
  <c r="T144" i="57"/>
  <c r="U144" i="57"/>
  <c r="T384" i="57"/>
  <c r="U384" i="57"/>
  <c r="T550" i="57"/>
  <c r="U550" i="57"/>
  <c r="T28" i="57"/>
  <c r="M67" i="49" s="1"/>
  <c r="U28" i="57"/>
  <c r="N67" i="49" s="1"/>
  <c r="T222" i="57"/>
  <c r="U222" i="57"/>
  <c r="T429" i="57"/>
  <c r="U429" i="57"/>
  <c r="T595" i="57"/>
  <c r="U595" i="57"/>
  <c r="T235" i="57"/>
  <c r="U235" i="57"/>
  <c r="T438" i="57"/>
  <c r="U438" i="57"/>
  <c r="T60" i="57"/>
  <c r="M15" i="49" s="1"/>
  <c r="U60" i="57"/>
  <c r="N15" i="49" s="1"/>
  <c r="T255" i="57"/>
  <c r="U255" i="57"/>
  <c r="T149" i="57"/>
  <c r="U149" i="57"/>
  <c r="T165" i="57"/>
  <c r="U165" i="57"/>
  <c r="T757" i="57"/>
  <c r="U757" i="57"/>
  <c r="T775" i="57"/>
  <c r="U775" i="57"/>
  <c r="T695" i="57"/>
  <c r="U695" i="57"/>
  <c r="T732" i="57"/>
  <c r="U732" i="57"/>
  <c r="T387" i="57"/>
  <c r="U387" i="57"/>
  <c r="T61" i="57"/>
  <c r="U61" i="57"/>
  <c r="T29" i="57"/>
  <c r="U29" i="57"/>
  <c r="T166" i="57"/>
  <c r="U166" i="57"/>
  <c r="T358" i="57"/>
  <c r="U358" i="57"/>
  <c r="T483" i="57"/>
  <c r="U483" i="57"/>
  <c r="T470" i="57"/>
  <c r="U470" i="57"/>
  <c r="T333" i="57"/>
  <c r="U333" i="57"/>
  <c r="T721" i="57"/>
  <c r="U721" i="57"/>
  <c r="T145" i="57"/>
  <c r="U145" i="57"/>
  <c r="T659" i="57"/>
  <c r="U659" i="57"/>
  <c r="T167" i="57"/>
  <c r="U167" i="57"/>
  <c r="T807" i="57"/>
  <c r="M48" i="49" s="1"/>
  <c r="U807" i="57"/>
  <c r="N48" i="49" s="1"/>
  <c r="T243" i="57"/>
  <c r="U243" i="57"/>
  <c r="T102" i="57"/>
  <c r="U102" i="57"/>
  <c r="T781" i="57"/>
  <c r="U781" i="57"/>
  <c r="T35" i="57"/>
  <c r="M58" i="49" s="1"/>
  <c r="U35" i="57"/>
  <c r="N58" i="49" s="1"/>
  <c r="T711" i="57"/>
  <c r="U711" i="57"/>
  <c r="T62" i="57"/>
  <c r="U62" i="57"/>
  <c r="T769" i="57"/>
  <c r="U769" i="57"/>
  <c r="T112" i="57"/>
  <c r="M18" i="49" s="1"/>
  <c r="U112" i="57"/>
  <c r="N18" i="49" s="1"/>
  <c r="T184" i="57"/>
  <c r="U184" i="57"/>
  <c r="T189" i="57"/>
  <c r="U189" i="57"/>
  <c r="T758" i="57"/>
  <c r="U758" i="57"/>
  <c r="T113" i="57"/>
  <c r="U113" i="57"/>
  <c r="T180" i="57"/>
  <c r="M20" i="49" s="1"/>
  <c r="U180" i="57"/>
  <c r="N20" i="49" s="1"/>
  <c r="T212" i="57"/>
  <c r="U212" i="57"/>
  <c r="T156" i="57"/>
  <c r="U156" i="57"/>
  <c r="T256" i="57"/>
  <c r="U256" i="57"/>
  <c r="T270" i="57"/>
  <c r="U270" i="57"/>
  <c r="T703" i="57"/>
  <c r="U703" i="57"/>
  <c r="T688" i="57"/>
  <c r="U688" i="57"/>
  <c r="T190" i="57"/>
  <c r="U190" i="57"/>
  <c r="T406" i="57"/>
  <c r="U406" i="57"/>
  <c r="T460" i="57"/>
  <c r="U460" i="57"/>
  <c r="T504" i="57"/>
  <c r="U504" i="57"/>
  <c r="T567" i="57"/>
  <c r="U567" i="57"/>
  <c r="T716" i="57"/>
  <c r="U716" i="57"/>
  <c r="T674" i="57"/>
  <c r="U674" i="57"/>
  <c r="T447" i="57"/>
  <c r="U447" i="57"/>
  <c r="T448" i="57"/>
  <c r="U448" i="57"/>
  <c r="T191" i="57"/>
  <c r="U191" i="57"/>
  <c r="T776" i="57"/>
  <c r="U776" i="57"/>
  <c r="T604" i="57"/>
  <c r="U604" i="57"/>
  <c r="T660" i="57"/>
  <c r="M91" i="49" s="1"/>
  <c r="U660" i="57"/>
  <c r="N91" i="49" s="1"/>
  <c r="T574" i="57"/>
  <c r="U574" i="57"/>
  <c r="T733" i="57"/>
  <c r="U733" i="57"/>
  <c r="T615" i="57"/>
  <c r="U615" i="57"/>
  <c r="T150" i="57"/>
  <c r="U150" i="57"/>
  <c r="T4" i="57"/>
  <c r="U4" i="57"/>
  <c r="T19" i="57"/>
  <c r="U19" i="57"/>
  <c r="T453" i="57"/>
  <c r="M54" i="49" s="1"/>
  <c r="U453" i="57"/>
  <c r="N54" i="49" s="1"/>
  <c r="T311" i="57"/>
  <c r="U311" i="57"/>
  <c r="T571" i="57"/>
  <c r="U571" i="57"/>
  <c r="T294" i="57"/>
  <c r="U294" i="57"/>
  <c r="T759" i="57"/>
  <c r="U759" i="57"/>
  <c r="T5" i="57"/>
  <c r="U5" i="57"/>
  <c r="T760" i="57"/>
  <c r="U760" i="57"/>
  <c r="T146" i="57"/>
  <c r="U146" i="57"/>
  <c r="T484" i="57"/>
  <c r="U484" i="57"/>
  <c r="T618" i="57"/>
  <c r="U618" i="57"/>
  <c r="T722" i="57"/>
  <c r="U722" i="57"/>
  <c r="T512" i="57"/>
  <c r="U512" i="57"/>
  <c r="T231" i="57"/>
  <c r="U231" i="57"/>
  <c r="T616" i="57"/>
  <c r="U616" i="57"/>
  <c r="T797" i="57"/>
  <c r="U797" i="57"/>
  <c r="T699" i="57"/>
  <c r="U699" i="57"/>
  <c r="T139" i="57"/>
  <c r="M41" i="49" s="1"/>
  <c r="U139" i="57"/>
  <c r="N41" i="49" s="1"/>
  <c r="T324" i="57"/>
  <c r="M60" i="49" s="1"/>
  <c r="U324" i="57"/>
  <c r="N60" i="49" s="1"/>
  <c r="T798" i="57"/>
  <c r="U798" i="57"/>
  <c r="T140" i="57"/>
  <c r="U140" i="57"/>
  <c r="T31" i="57"/>
  <c r="U31" i="57"/>
  <c r="T525" i="57"/>
  <c r="U525" i="57"/>
  <c r="T761" i="57"/>
  <c r="U761" i="57"/>
  <c r="T82" i="57"/>
  <c r="U82" i="57"/>
  <c r="T181" i="57"/>
  <c r="U181" i="57"/>
  <c r="T497" i="57"/>
  <c r="U497" i="57"/>
  <c r="T536" i="57"/>
  <c r="U536" i="57"/>
  <c r="T347" i="57"/>
  <c r="U347" i="57"/>
  <c r="T334" i="57"/>
  <c r="U334" i="57"/>
  <c r="T63" i="57"/>
  <c r="U63" i="57"/>
  <c r="T398" i="57"/>
  <c r="U398" i="57"/>
  <c r="T295" i="57"/>
  <c r="U295" i="57"/>
  <c r="T20" i="57"/>
  <c r="U20" i="57"/>
  <c r="T678" i="57"/>
  <c r="U678" i="57"/>
  <c r="T257" i="57"/>
  <c r="U257" i="57"/>
  <c r="T136" i="57"/>
  <c r="U136" i="57"/>
  <c r="T661" i="57"/>
  <c r="U661" i="57"/>
  <c r="T296" i="57"/>
  <c r="U296" i="57"/>
  <c r="T251" i="57"/>
  <c r="U251" i="57"/>
  <c r="T30" i="57"/>
  <c r="U30" i="57"/>
  <c r="T223" i="57"/>
  <c r="U223" i="57"/>
  <c r="T762" i="57"/>
  <c r="U762" i="57"/>
  <c r="T477" i="57"/>
  <c r="U477" i="57"/>
  <c r="T365" i="57"/>
  <c r="U365" i="57"/>
  <c r="T471" i="57"/>
  <c r="U471" i="57"/>
  <c r="T734" i="57"/>
  <c r="U734" i="57"/>
  <c r="T373" i="57"/>
  <c r="U373" i="57"/>
  <c r="T505" i="57"/>
  <c r="U505" i="57"/>
  <c r="T461" i="57"/>
  <c r="U461" i="57"/>
  <c r="T559" i="57"/>
  <c r="U559" i="57"/>
  <c r="T356" i="57"/>
  <c r="U356" i="57"/>
  <c r="T121" i="57"/>
  <c r="U121" i="57"/>
  <c r="T114" i="57"/>
  <c r="U114" i="57"/>
  <c r="T782" i="57"/>
  <c r="U782" i="57"/>
  <c r="T662" i="57"/>
  <c r="U662" i="57"/>
  <c r="T202" i="57"/>
  <c r="U202" i="57"/>
  <c r="T94" i="57"/>
  <c r="U94" i="57"/>
  <c r="T436" i="57"/>
  <c r="U436" i="57"/>
  <c r="T609" i="57"/>
  <c r="U609" i="57"/>
  <c r="T273" i="57"/>
  <c r="U273" i="57"/>
  <c r="T160" i="57"/>
  <c r="U160" i="57"/>
  <c r="T21" i="57"/>
  <c r="U21" i="57"/>
  <c r="T276" i="57"/>
  <c r="U276" i="57"/>
  <c r="T228" i="57"/>
  <c r="U228" i="57"/>
  <c r="T122" i="57"/>
  <c r="U122" i="57"/>
  <c r="T297" i="57"/>
  <c r="U297" i="57"/>
  <c r="T518" i="57"/>
  <c r="U518" i="57"/>
  <c r="T64" i="57"/>
  <c r="U64" i="57"/>
  <c r="T664" i="57"/>
  <c r="U664" i="57"/>
  <c r="T663" i="57"/>
  <c r="U663" i="57"/>
  <c r="T258" i="57"/>
  <c r="U258" i="57"/>
  <c r="T42" i="57"/>
  <c r="U42" i="57"/>
  <c r="T168" i="57"/>
  <c r="U168" i="57"/>
  <c r="T218" i="57"/>
  <c r="U218" i="57"/>
  <c r="T407" i="57"/>
  <c r="U407" i="57"/>
  <c r="T298" i="57"/>
  <c r="U298" i="57"/>
  <c r="T169" i="57"/>
  <c r="U169" i="57"/>
  <c r="T794" i="57"/>
  <c r="U794" i="57"/>
  <c r="T548" i="57"/>
  <c r="U548" i="57"/>
  <c r="T213" i="57"/>
  <c r="M16" i="49" s="1"/>
  <c r="U213" i="57"/>
  <c r="N16" i="49" s="1"/>
  <c r="T232" i="57"/>
  <c r="U232" i="57"/>
  <c r="T575" i="57"/>
  <c r="U575" i="57"/>
  <c r="T551" i="57"/>
  <c r="U551" i="57"/>
  <c r="T763" i="57"/>
  <c r="M65" i="49" s="1"/>
  <c r="U763" i="57"/>
  <c r="N65" i="49" s="1"/>
  <c r="T238" i="57"/>
  <c r="U238" i="57"/>
  <c r="T65" i="57"/>
  <c r="U65" i="57"/>
  <c r="T348" i="57"/>
  <c r="U348" i="57"/>
  <c r="T299" i="57"/>
  <c r="U299" i="57"/>
  <c r="T312" i="57"/>
  <c r="U312" i="57"/>
  <c r="T683" i="57"/>
  <c r="U683" i="57"/>
  <c r="T420" i="57"/>
  <c r="U420" i="57"/>
  <c r="T368" i="57"/>
  <c r="U368" i="57"/>
  <c r="T408" i="57"/>
  <c r="U408" i="57"/>
  <c r="T349" i="57"/>
  <c r="U349" i="57"/>
  <c r="T147" i="57"/>
  <c r="U147" i="57"/>
  <c r="T478" i="57"/>
  <c r="U478" i="57"/>
  <c r="T498" i="57"/>
  <c r="M28" i="49" s="1"/>
  <c r="U498" i="57"/>
  <c r="N28" i="49" s="1"/>
  <c r="T605" i="57"/>
  <c r="U605" i="57"/>
  <c r="T11" i="57"/>
  <c r="U11" i="57"/>
  <c r="T137" i="57"/>
  <c r="U137" i="57"/>
  <c r="T689" i="57"/>
  <c r="U689" i="57"/>
  <c r="T421" i="57"/>
  <c r="U421" i="57"/>
  <c r="T537" i="57"/>
  <c r="U537" i="57"/>
  <c r="T78" i="57"/>
  <c r="U78" i="57"/>
  <c r="T74" i="57"/>
  <c r="U74" i="57"/>
  <c r="T426" i="57"/>
  <c r="U426" i="57"/>
  <c r="T647" i="57"/>
  <c r="U647" i="57"/>
  <c r="T790" i="57"/>
  <c r="U790" i="57"/>
  <c r="T462" i="57"/>
  <c r="U462" i="57"/>
  <c r="T33" i="57"/>
  <c r="U33" i="57"/>
  <c r="T43" i="57"/>
  <c r="U43" i="57"/>
  <c r="T300" i="57"/>
  <c r="M8" i="49" s="1"/>
  <c r="U300" i="57"/>
  <c r="N8" i="49" s="1"/>
  <c r="T326" i="57"/>
  <c r="U326" i="57"/>
  <c r="T109" i="57"/>
  <c r="U109" i="57"/>
  <c r="T378" i="57"/>
  <c r="U378" i="57"/>
  <c r="T583" i="57"/>
  <c r="U583" i="57"/>
  <c r="T738" i="57"/>
  <c r="U738" i="57"/>
  <c r="T485" i="57"/>
  <c r="U485" i="57"/>
  <c r="T277" i="57"/>
  <c r="U277" i="57"/>
  <c r="T577" i="57"/>
  <c r="U577" i="57"/>
  <c r="T26" i="57"/>
  <c r="U26" i="57"/>
  <c r="T592" i="57"/>
  <c r="U592" i="57"/>
  <c r="T795" i="57"/>
  <c r="U795" i="57"/>
  <c r="T529" i="57"/>
  <c r="U529" i="57"/>
  <c r="T554" i="57"/>
  <c r="U554" i="57"/>
  <c r="T796" i="57"/>
  <c r="U796" i="57"/>
  <c r="T493" i="57"/>
  <c r="U493" i="57"/>
  <c r="T100" i="57"/>
  <c r="M82" i="49" s="1"/>
  <c r="U100" i="57"/>
  <c r="N82" i="49" s="1"/>
  <c r="T714" i="57"/>
  <c r="U714" i="57"/>
  <c r="T289" i="57"/>
  <c r="U289" i="57"/>
  <c r="T646" i="57"/>
  <c r="U646" i="57"/>
  <c r="T6" i="57"/>
  <c r="U6" i="57"/>
  <c r="T764" i="57"/>
  <c r="M52" i="49" s="1"/>
  <c r="U764" i="57"/>
  <c r="N52" i="49" s="1"/>
  <c r="T610" i="57"/>
  <c r="U610" i="57"/>
  <c r="T395" i="57"/>
  <c r="U395" i="57"/>
  <c r="T679" i="57"/>
  <c r="U679" i="57"/>
  <c r="T791" i="57"/>
  <c r="M110" i="49" s="1"/>
  <c r="U791" i="57"/>
  <c r="N110" i="49" s="1"/>
  <c r="T22" i="57"/>
  <c r="U22" i="57"/>
  <c r="T263" i="57"/>
  <c r="U263" i="57"/>
  <c r="T204" i="57"/>
  <c r="U204" i="57"/>
  <c r="T717" i="57"/>
  <c r="U717" i="57"/>
  <c r="T214" i="57"/>
  <c r="M49" i="49" s="1"/>
  <c r="U214" i="57"/>
  <c r="N49" i="49" s="1"/>
  <c r="T479" i="57"/>
  <c r="U479" i="57"/>
  <c r="T576" i="57"/>
  <c r="U576" i="57"/>
  <c r="T463" i="57"/>
  <c r="U463" i="57"/>
  <c r="T377" i="57"/>
  <c r="U377" i="57"/>
  <c r="T499" i="57"/>
  <c r="U499" i="57"/>
  <c r="T350" i="57"/>
  <c r="M12" i="49" s="1"/>
  <c r="U350" i="57"/>
  <c r="N12" i="49" s="1"/>
  <c r="T696" i="57"/>
  <c r="U696" i="57"/>
  <c r="T93" i="57"/>
  <c r="U93" i="57"/>
  <c r="T66" i="57"/>
  <c r="U66" i="57"/>
  <c r="T301" i="57"/>
  <c r="U301" i="57"/>
  <c r="T431" i="57"/>
  <c r="U431" i="57"/>
  <c r="T194" i="57"/>
  <c r="U194" i="57"/>
  <c r="T435" i="57"/>
  <c r="M22" i="49" s="1"/>
  <c r="U435" i="57"/>
  <c r="N22" i="49" s="1"/>
  <c r="T665" i="57"/>
  <c r="U665" i="57"/>
  <c r="T115" i="57"/>
  <c r="M92" i="49" s="1"/>
  <c r="U115" i="57"/>
  <c r="N92" i="49" s="1"/>
  <c r="T302" i="57"/>
  <c r="U302" i="57"/>
  <c r="T666" i="57"/>
  <c r="U666" i="57"/>
  <c r="T636" i="57"/>
  <c r="U636" i="57"/>
  <c r="T37" i="57"/>
  <c r="U37" i="57"/>
  <c r="T44" i="57"/>
  <c r="U44" i="57"/>
  <c r="T101" i="57"/>
  <c r="M14" i="49" s="1"/>
  <c r="U101" i="57"/>
  <c r="N14" i="49" s="1"/>
  <c r="T201" i="57"/>
  <c r="U201" i="57"/>
  <c r="T226" i="57"/>
  <c r="U226" i="57"/>
  <c r="T274" i="57"/>
  <c r="U274" i="57"/>
  <c r="T396" i="57"/>
  <c r="U396" i="57"/>
  <c r="T422" i="57"/>
  <c r="U422" i="57"/>
  <c r="T581" i="57"/>
  <c r="U581" i="57"/>
  <c r="T628" i="57"/>
  <c r="U628" i="57"/>
  <c r="T723" i="57"/>
  <c r="U723" i="57"/>
  <c r="T803" i="57"/>
  <c r="U803" i="57"/>
  <c r="T275" i="57"/>
  <c r="U275" i="57"/>
  <c r="T132" i="57"/>
  <c r="U132" i="57"/>
  <c r="T765" i="57"/>
  <c r="U765" i="57"/>
  <c r="T808" i="57"/>
  <c r="U808" i="57"/>
  <c r="T704" i="57"/>
  <c r="U704" i="57"/>
  <c r="T621" i="57"/>
  <c r="U621" i="57"/>
  <c r="T85" i="57"/>
  <c r="U85" i="57"/>
  <c r="T303" i="57"/>
  <c r="U303" i="57"/>
  <c r="T335" i="57"/>
  <c r="U335" i="57"/>
  <c r="T780" i="57"/>
  <c r="M114" i="49" s="1"/>
  <c r="U780" i="57"/>
  <c r="N114" i="49" s="1"/>
  <c r="T325" i="57"/>
  <c r="U325" i="57"/>
  <c r="T304" i="57"/>
  <c r="U304" i="57"/>
  <c r="T351" i="57"/>
  <c r="U351" i="57"/>
  <c r="T718" i="57"/>
  <c r="U718" i="57"/>
  <c r="T480" i="57"/>
  <c r="U480" i="57"/>
  <c r="T648" i="57"/>
  <c r="U648" i="57"/>
  <c r="T444" i="57"/>
  <c r="U444" i="57"/>
  <c r="T67" i="57"/>
  <c r="U67" i="57"/>
  <c r="T71" i="57"/>
  <c r="U71" i="57"/>
  <c r="T336" i="57"/>
  <c r="U336" i="57"/>
  <c r="T667" i="57"/>
  <c r="U667" i="57"/>
  <c r="T538" i="57"/>
  <c r="U538" i="57"/>
  <c r="T192" i="57"/>
  <c r="U192" i="57"/>
  <c r="T410" i="57"/>
  <c r="U410" i="57"/>
  <c r="T668" i="57"/>
  <c r="U668" i="57"/>
  <c r="T539" i="57"/>
  <c r="U539" i="57"/>
  <c r="T170" i="57"/>
  <c r="U170" i="57"/>
  <c r="T724" i="57"/>
  <c r="M68" i="49" s="1"/>
  <c r="U724" i="57"/>
  <c r="N68" i="49" s="1"/>
  <c r="T337" i="57"/>
  <c r="U337" i="57"/>
  <c r="T631" i="57"/>
  <c r="U631" i="57"/>
  <c r="T155" i="57"/>
  <c r="U155" i="57"/>
  <c r="T259" i="57"/>
  <c r="U259" i="57"/>
  <c r="T472" i="57"/>
  <c r="U472" i="57"/>
  <c r="T669" i="57"/>
  <c r="U669" i="57"/>
  <c r="T157" i="57"/>
  <c r="U157" i="57"/>
  <c r="T423" i="57"/>
  <c r="U423" i="57"/>
  <c r="T705" i="57"/>
  <c r="U705" i="57"/>
  <c r="T637" i="57"/>
  <c r="U637" i="57"/>
  <c r="T680" i="57"/>
  <c r="U680" i="57"/>
  <c r="T313" i="57"/>
  <c r="U313" i="57"/>
  <c r="T36" i="57"/>
  <c r="U36" i="57"/>
  <c r="T12" i="57"/>
  <c r="U12" i="57"/>
  <c r="T321" i="57"/>
  <c r="U321" i="57"/>
  <c r="T13" i="57"/>
  <c r="U13" i="57"/>
  <c r="T305" i="57"/>
  <c r="U305" i="57"/>
  <c r="T314" i="57"/>
  <c r="U314" i="57"/>
  <c r="T182" i="57"/>
  <c r="U182" i="57"/>
  <c r="T207" i="57"/>
  <c r="U207" i="57"/>
  <c r="T805" i="57"/>
  <c r="U805" i="57"/>
  <c r="T236" i="57"/>
  <c r="U236" i="57"/>
  <c r="T442" i="57"/>
  <c r="U442" i="57"/>
  <c r="T203" i="57"/>
  <c r="U203" i="57"/>
  <c r="T500" i="57"/>
  <c r="U500" i="57"/>
  <c r="T7" i="57"/>
  <c r="U7" i="57"/>
  <c r="T465" i="57"/>
  <c r="U465" i="57"/>
  <c r="T772" i="57"/>
  <c r="U772" i="57"/>
  <c r="T568" i="57"/>
  <c r="U568" i="57"/>
  <c r="T306" i="57"/>
  <c r="M64" i="49" s="1"/>
  <c r="U306" i="57"/>
  <c r="N64" i="49" s="1"/>
  <c r="T582" i="57"/>
  <c r="U582" i="57"/>
  <c r="T154" i="57"/>
  <c r="U154" i="57"/>
  <c r="T428" i="57"/>
  <c r="U428" i="57"/>
  <c r="T520" i="57"/>
  <c r="U520" i="57"/>
  <c r="T710" i="57"/>
  <c r="U710" i="57"/>
  <c r="T792" i="57"/>
  <c r="U792" i="57"/>
  <c r="T558" i="57"/>
  <c r="U558" i="57"/>
  <c r="T670" i="57"/>
  <c r="U670" i="57"/>
  <c r="T549" i="57"/>
  <c r="U549" i="57"/>
  <c r="T108" i="57"/>
  <c r="U108" i="57"/>
  <c r="T199" i="57"/>
  <c r="U199" i="57"/>
  <c r="T234" i="57"/>
  <c r="U234" i="57"/>
  <c r="T728" i="57"/>
  <c r="U728" i="57"/>
  <c r="T307" i="57"/>
  <c r="U307" i="57"/>
  <c r="T486" i="57"/>
  <c r="U486" i="57"/>
  <c r="T388" i="57"/>
  <c r="U388" i="57"/>
  <c r="T671" i="57"/>
  <c r="U671" i="57"/>
  <c r="T322" i="57"/>
  <c r="U322" i="57"/>
  <c r="T464" i="57"/>
  <c r="U464" i="57"/>
  <c r="T540" i="57"/>
  <c r="U540" i="57"/>
  <c r="T172" i="57"/>
  <c r="U172" i="57"/>
  <c r="T619" i="57"/>
  <c r="U619" i="57"/>
  <c r="T430" i="57"/>
  <c r="M117" i="49" s="1"/>
  <c r="U430" i="57"/>
  <c r="N117" i="49" s="1"/>
  <c r="T86" i="57"/>
  <c r="U86" i="57"/>
  <c r="T454" i="57"/>
  <c r="M9" i="49" s="1"/>
  <c r="U454" i="57"/>
  <c r="N9" i="49" s="1"/>
  <c r="T672" i="57"/>
  <c r="U672" i="57"/>
  <c r="T252" i="57"/>
  <c r="U252" i="57"/>
  <c r="T116" i="57"/>
  <c r="U116" i="57"/>
  <c r="T719" i="57"/>
  <c r="U719" i="57"/>
  <c r="T46" i="57"/>
  <c r="U46" i="57"/>
  <c r="T45" i="57"/>
  <c r="U45" i="57"/>
  <c r="T513" i="57"/>
  <c r="M5" i="49" s="1"/>
  <c r="U513" i="57"/>
  <c r="N5" i="49" s="1"/>
  <c r="T809" i="57"/>
  <c r="M6" i="49" s="1"/>
  <c r="U809" i="57"/>
  <c r="N6" i="49" s="1"/>
  <c r="T766" i="57"/>
  <c r="U766" i="57"/>
  <c r="T639" i="57"/>
  <c r="U639" i="57"/>
  <c r="T569" i="57"/>
  <c r="U569" i="57"/>
  <c r="T606" i="57"/>
  <c r="U606" i="57"/>
  <c r="C3" i="58" l="1"/>
  <c r="B2" i="58"/>
  <c r="Z7" i="57"/>
  <c r="Z10" i="57" s="1"/>
  <c r="Z12" i="57" s="1"/>
  <c r="Z13" i="57" s="1"/>
  <c r="Y9" i="57"/>
  <c r="B3" i="58" s="1"/>
  <c r="E2" i="58"/>
  <c r="AB8" i="57"/>
  <c r="AA30" i="57"/>
  <c r="N21" i="49"/>
  <c r="N46" i="49"/>
  <c r="M21" i="49"/>
  <c r="M46" i="49"/>
  <c r="T753" i="57"/>
  <c r="T754" i="57"/>
  <c r="U753" i="57"/>
  <c r="U754" i="57"/>
  <c r="G33" i="55"/>
  <c r="D33" i="55"/>
  <c r="G32" i="55"/>
  <c r="D32" i="55"/>
  <c r="G31" i="55"/>
  <c r="D31" i="55"/>
  <c r="G30" i="55"/>
  <c r="D30" i="55"/>
  <c r="G29" i="55"/>
  <c r="D29" i="55"/>
  <c r="G28" i="55"/>
  <c r="D28" i="55"/>
  <c r="G27" i="55"/>
  <c r="D27" i="55"/>
  <c r="G26" i="55"/>
  <c r="D26" i="55"/>
  <c r="G25" i="55"/>
  <c r="D25" i="55"/>
  <c r="G24" i="55"/>
  <c r="D24" i="55"/>
  <c r="G23" i="55"/>
  <c r="D23" i="55"/>
  <c r="G22" i="55"/>
  <c r="D22" i="55"/>
  <c r="G21" i="55"/>
  <c r="D21" i="55"/>
  <c r="G20" i="55"/>
  <c r="D20" i="55"/>
  <c r="G19" i="55"/>
  <c r="D19" i="55"/>
  <c r="G18" i="55"/>
  <c r="D18" i="55"/>
  <c r="G17" i="55"/>
  <c r="D17" i="55"/>
  <c r="G16" i="55"/>
  <c r="D16" i="55"/>
  <c r="G15" i="55"/>
  <c r="D15" i="55"/>
  <c r="G14" i="55"/>
  <c r="D14" i="55"/>
  <c r="G13" i="55"/>
  <c r="D13" i="55"/>
  <c r="G12" i="55"/>
  <c r="D12" i="55"/>
  <c r="G11" i="55"/>
  <c r="D11" i="55"/>
  <c r="G10" i="55"/>
  <c r="D10" i="55"/>
  <c r="G9" i="55"/>
  <c r="D9" i="55"/>
  <c r="G8" i="55"/>
  <c r="D8" i="55"/>
  <c r="G7" i="55"/>
  <c r="D7" i="55"/>
  <c r="G6" i="55"/>
  <c r="D6" i="55"/>
  <c r="G5" i="55"/>
  <c r="D5" i="55"/>
  <c r="Y10" i="57" l="1"/>
  <c r="C4" i="58"/>
  <c r="AA37" i="57"/>
  <c r="E3" i="58"/>
  <c r="AB9" i="57"/>
  <c r="C5" i="58"/>
  <c r="C6" i="58"/>
  <c r="Z15" i="57"/>
  <c r="H33" i="55"/>
  <c r="H32" i="55"/>
  <c r="H31" i="55"/>
  <c r="H30" i="55"/>
  <c r="H29" i="55"/>
  <c r="H28" i="55"/>
  <c r="H27" i="55"/>
  <c r="H26" i="55"/>
  <c r="H25" i="55"/>
  <c r="H24" i="55"/>
  <c r="H23" i="55"/>
  <c r="H22" i="55"/>
  <c r="H21" i="55"/>
  <c r="H20" i="55"/>
  <c r="H19" i="55"/>
  <c r="H18" i="55"/>
  <c r="H17" i="55"/>
  <c r="H16" i="55"/>
  <c r="H15" i="55"/>
  <c r="H14" i="55"/>
  <c r="H13" i="55"/>
  <c r="H12" i="55"/>
  <c r="H11" i="55"/>
  <c r="H10" i="55"/>
  <c r="H9" i="55"/>
  <c r="H8" i="55"/>
  <c r="H7" i="55"/>
  <c r="H6" i="55"/>
  <c r="H5" i="55"/>
  <c r="H4" i="55"/>
  <c r="D4" i="55"/>
  <c r="AB11" i="57" l="1"/>
  <c r="Y11" i="57"/>
  <c r="T26" i="55"/>
  <c r="T22" i="55"/>
  <c r="T16" i="55"/>
  <c r="T8" i="55"/>
  <c r="T6" i="55"/>
  <c r="T25" i="55"/>
  <c r="T19" i="55"/>
  <c r="T15" i="55"/>
  <c r="T9" i="55"/>
  <c r="T24" i="55"/>
  <c r="T18" i="55"/>
  <c r="T14" i="55"/>
  <c r="T10" i="55"/>
  <c r="T27" i="55"/>
  <c r="T23" i="55"/>
  <c r="T17" i="55"/>
  <c r="T7" i="55"/>
  <c r="T11" i="55"/>
  <c r="AB15" i="57"/>
  <c r="AB16" i="57" s="1"/>
  <c r="B4" i="58"/>
  <c r="AA45" i="57"/>
  <c r="AA46" i="57" s="1"/>
  <c r="E4" i="58"/>
  <c r="C7" i="58"/>
  <c r="Z20" i="57"/>
  <c r="G4" i="55"/>
  <c r="E5" i="58" l="1"/>
  <c r="Y13" i="57"/>
  <c r="Y14" i="57" s="1"/>
  <c r="B5" i="58" s="1"/>
  <c r="T21" i="55"/>
  <c r="T13" i="55"/>
  <c r="T5" i="55"/>
  <c r="Y16" i="57"/>
  <c r="Y17" i="57" s="1"/>
  <c r="AA48" i="57"/>
  <c r="AB17" i="57"/>
  <c r="E7" i="58" s="1"/>
  <c r="AA55" i="57"/>
  <c r="E6" i="58"/>
  <c r="Y18" i="57"/>
  <c r="Z21" i="57"/>
  <c r="BB3101" i="40"/>
  <c r="AZ3101" i="40"/>
  <c r="BB3100" i="40"/>
  <c r="AZ3100" i="40"/>
  <c r="BB3099" i="40"/>
  <c r="AZ3099" i="40"/>
  <c r="BB3098" i="40"/>
  <c r="AZ3098" i="40"/>
  <c r="BB3097" i="40"/>
  <c r="AZ3097" i="40"/>
  <c r="BB3096" i="40"/>
  <c r="AZ3096" i="40"/>
  <c r="BB3095" i="40"/>
  <c r="AZ3095" i="40"/>
  <c r="BB3094" i="40"/>
  <c r="AZ3094" i="40"/>
  <c r="BB3093" i="40"/>
  <c r="AZ3093" i="40"/>
  <c r="BB3092" i="40"/>
  <c r="AZ3092" i="40"/>
  <c r="BB3091" i="40"/>
  <c r="AZ3091" i="40"/>
  <c r="BB3090" i="40"/>
  <c r="AZ3090" i="40"/>
  <c r="BB3089" i="40"/>
  <c r="AZ3089" i="40"/>
  <c r="BB3088" i="40"/>
  <c r="AZ3088" i="40"/>
  <c r="BB3087" i="40"/>
  <c r="AZ3087" i="40"/>
  <c r="BB3086" i="40"/>
  <c r="AZ3086" i="40"/>
  <c r="BB3085" i="40"/>
  <c r="AZ3085" i="40"/>
  <c r="BB3084" i="40"/>
  <c r="AZ3084" i="40"/>
  <c r="BB3083" i="40"/>
  <c r="AZ3083" i="40"/>
  <c r="BB3082" i="40"/>
  <c r="AZ3082" i="40"/>
  <c r="BB3081" i="40"/>
  <c r="AZ3081" i="40"/>
  <c r="BB3080" i="40"/>
  <c r="AZ3080" i="40"/>
  <c r="BB3079" i="40"/>
  <c r="AZ3079" i="40"/>
  <c r="BB3078" i="40"/>
  <c r="AZ3078" i="40"/>
  <c r="B7" i="58" l="1"/>
  <c r="B6" i="58"/>
  <c r="Y19" i="57"/>
  <c r="D3" i="58"/>
  <c r="AB18" i="57"/>
  <c r="AB19" i="57"/>
  <c r="AA59" i="57"/>
  <c r="AB22" i="57"/>
  <c r="Z23" i="57"/>
  <c r="Z25" i="57" s="1"/>
  <c r="E8" i="58" l="1"/>
  <c r="Y20" i="57"/>
  <c r="Y21" i="57" s="1"/>
  <c r="AB25" i="57"/>
  <c r="AB30" i="57" s="1"/>
  <c r="E10" i="58" s="1"/>
  <c r="Y22" i="57"/>
  <c r="AA67" i="57"/>
  <c r="Z26" i="57"/>
  <c r="Z27" i="57" s="1"/>
  <c r="Z28" i="57" s="1"/>
  <c r="AA68" i="57"/>
  <c r="Y23" i="57"/>
  <c r="Y24" i="57" s="1"/>
  <c r="B11" i="58" s="1"/>
  <c r="C8" i="58"/>
  <c r="P87" i="57"/>
  <c r="P196" i="57"/>
  <c r="I66" i="49" s="1"/>
  <c r="O308" i="57"/>
  <c r="O123" i="57"/>
  <c r="P308" i="57"/>
  <c r="P123" i="57"/>
  <c r="N123" i="57"/>
  <c r="O87" i="57"/>
  <c r="N87" i="57"/>
  <c r="O196" i="57"/>
  <c r="H66" i="49" s="1"/>
  <c r="N308" i="57"/>
  <c r="N196" i="57"/>
  <c r="G66" i="49" s="1"/>
  <c r="M196" i="57"/>
  <c r="F66" i="49" s="1"/>
  <c r="M308" i="57"/>
  <c r="M123" i="57"/>
  <c r="M87" i="57"/>
  <c r="S237" i="57"/>
  <c r="S95" i="57"/>
  <c r="S88" i="57"/>
  <c r="S591" i="57"/>
  <c r="S441" i="57"/>
  <c r="S233" i="57"/>
  <c r="S738" i="57"/>
  <c r="S508" i="57"/>
  <c r="S260" i="57"/>
  <c r="S40" i="57"/>
  <c r="S195" i="57"/>
  <c r="L57" i="49" s="1"/>
  <c r="S740" i="57"/>
  <c r="S220" i="57"/>
  <c r="S241" i="57"/>
  <c r="L13" i="49" s="1"/>
  <c r="S770" i="57"/>
  <c r="S507" i="57"/>
  <c r="L59" i="49" s="1"/>
  <c r="S437" i="57"/>
  <c r="S244" i="57"/>
  <c r="S527" i="57"/>
  <c r="S49" i="57"/>
  <c r="S562" i="57"/>
  <c r="S209" i="57"/>
  <c r="S134" i="57"/>
  <c r="S811" i="57"/>
  <c r="S280" i="57"/>
  <c r="S174" i="57"/>
  <c r="L86" i="49" s="1"/>
  <c r="S327" i="57"/>
  <c r="S50" i="57"/>
  <c r="S502" i="57"/>
  <c r="S210" i="57"/>
  <c r="S742" i="57"/>
  <c r="S111" i="57"/>
  <c r="S617" i="57"/>
  <c r="S810" i="57"/>
  <c r="S342" i="57"/>
  <c r="S729" i="57"/>
  <c r="S51" i="57"/>
  <c r="S522" i="57"/>
  <c r="S400" i="57"/>
  <c r="S130" i="57"/>
  <c r="S415" i="57"/>
  <c r="S97" i="57"/>
  <c r="S490" i="57"/>
  <c r="S316" i="57"/>
  <c r="S529" i="57"/>
  <c r="S768" i="57"/>
  <c r="S746" i="57"/>
  <c r="S793" i="57"/>
  <c r="S554" i="57"/>
  <c r="S652" i="57"/>
  <c r="S77" i="57"/>
  <c r="S354" i="57"/>
  <c r="S492" i="57"/>
  <c r="S17" i="57"/>
  <c r="S587" i="57"/>
  <c r="S493" i="57"/>
  <c r="S68" i="57"/>
  <c r="S514" i="57"/>
  <c r="S563" i="57"/>
  <c r="S362" i="57"/>
  <c r="S644" i="57"/>
  <c r="S103" i="57"/>
  <c r="S265" i="57"/>
  <c r="S69" i="57"/>
  <c r="S630" i="57"/>
  <c r="L116" i="49" s="1"/>
  <c r="S731" i="57"/>
  <c r="L120" i="49" s="1"/>
  <c r="S693" i="57"/>
  <c r="S626" i="57"/>
  <c r="S804" i="57"/>
  <c r="S394" i="57"/>
  <c r="S588" i="57"/>
  <c r="S449" i="57"/>
  <c r="S748" i="57"/>
  <c r="S578" i="57"/>
  <c r="S623" i="57"/>
  <c r="S119" i="57"/>
  <c r="S286" i="57"/>
  <c r="L123" i="49" s="1"/>
  <c r="S701" i="57"/>
  <c r="S556" i="57"/>
  <c r="S573" i="57"/>
  <c r="S516" i="57"/>
  <c r="S39" i="57"/>
  <c r="S383" i="57"/>
  <c r="S707" i="57"/>
  <c r="S340" i="57"/>
  <c r="S391" i="57"/>
  <c r="S583" i="57"/>
  <c r="S389" i="57"/>
  <c r="S474" i="57"/>
  <c r="S584" i="57"/>
  <c r="S730" i="57"/>
  <c r="S359" i="57"/>
  <c r="S277" i="57"/>
  <c r="S684" i="57"/>
  <c r="S278" i="57"/>
  <c r="S32" i="57"/>
  <c r="S783" i="57"/>
  <c r="S488" i="57"/>
  <c r="S412" i="57"/>
  <c r="S692" i="57"/>
  <c r="S795" i="57"/>
  <c r="S128" i="57"/>
  <c r="S370" i="57"/>
  <c r="S9" i="57"/>
  <c r="S399" i="57"/>
  <c r="S560" i="57"/>
  <c r="S673" i="57"/>
  <c r="L7" i="49" s="1"/>
  <c r="S414" i="57"/>
  <c r="S96" i="57"/>
  <c r="S600" i="57"/>
  <c r="S76" i="57"/>
  <c r="L51" i="49" s="1"/>
  <c r="S187" i="57"/>
  <c r="S744" i="57"/>
  <c r="S105" i="57"/>
  <c r="S53" i="57"/>
  <c r="S649" i="57"/>
  <c r="S99" i="57"/>
  <c r="S622" i="57"/>
  <c r="S706" i="57"/>
  <c r="S491" i="57"/>
  <c r="S254" i="57"/>
  <c r="S151" i="57"/>
  <c r="S439" i="57"/>
  <c r="S531" i="57"/>
  <c r="S176" i="57"/>
  <c r="S343" i="57"/>
  <c r="S27" i="57"/>
  <c r="S393" i="57"/>
  <c r="S544" i="57"/>
  <c r="S784" i="57"/>
  <c r="S106" i="57"/>
  <c r="S230" i="57"/>
  <c r="S211" i="57"/>
  <c r="S284" i="57"/>
  <c r="S785" i="57"/>
  <c r="S363" i="57"/>
  <c r="S545" i="57"/>
  <c r="S786" i="57"/>
  <c r="S285" i="57"/>
  <c r="S546" i="57"/>
  <c r="S269" i="57"/>
  <c r="S227" i="57"/>
  <c r="S104" i="57"/>
  <c r="S404" i="57"/>
  <c r="S564" i="57"/>
  <c r="S608" i="57"/>
  <c r="S143" i="57"/>
  <c r="S656" i="57"/>
  <c r="L88" i="49" s="1"/>
  <c r="S570" i="57"/>
  <c r="S750" i="57"/>
  <c r="S339" i="57"/>
  <c r="S812" i="57"/>
  <c r="S386" i="57"/>
  <c r="S56" i="57"/>
  <c r="S425" i="57"/>
  <c r="L43" i="49" s="1"/>
  <c r="S419" i="57"/>
  <c r="S319" i="57"/>
  <c r="S57" i="57"/>
  <c r="S434" i="57"/>
  <c r="S612" i="57"/>
  <c r="S217" i="57"/>
  <c r="S206" i="57"/>
  <c r="S451" i="57"/>
  <c r="S330" i="57"/>
  <c r="S364" i="57"/>
  <c r="S331" i="57"/>
  <c r="S242" i="57"/>
  <c r="L11" i="49" s="1"/>
  <c r="S289" i="57"/>
  <c r="S543" i="57"/>
  <c r="S367" i="57"/>
  <c r="S310" i="57"/>
  <c r="S292" i="57"/>
  <c r="S737" i="57"/>
  <c r="S135" i="57"/>
  <c r="S658" i="57"/>
  <c r="S687" i="57"/>
  <c r="S755" i="57"/>
  <c r="S756" i="57"/>
  <c r="S384" i="57"/>
  <c r="S429" i="57"/>
  <c r="S60" i="57"/>
  <c r="L15" i="49" s="1"/>
  <c r="S757" i="57"/>
  <c r="S387" i="57"/>
  <c r="S358" i="57"/>
  <c r="S721" i="57"/>
  <c r="S807" i="57"/>
  <c r="L48" i="49" s="1"/>
  <c r="S35" i="57"/>
  <c r="L58" i="49" s="1"/>
  <c r="S112" i="57"/>
  <c r="L18" i="49" s="1"/>
  <c r="S727" i="57"/>
  <c r="S156" i="57"/>
  <c r="S688" i="57"/>
  <c r="S504" i="57"/>
  <c r="S447" i="57"/>
  <c r="S604" i="57"/>
  <c r="S615" i="57"/>
  <c r="S453" i="57"/>
  <c r="S759" i="57"/>
  <c r="S646" i="57"/>
  <c r="S512" i="57"/>
  <c r="S699" i="57"/>
  <c r="S140" i="57"/>
  <c r="S82" i="57"/>
  <c r="S347" i="57"/>
  <c r="S295" i="57"/>
  <c r="S136" i="57"/>
  <c r="S30" i="57"/>
  <c r="S365" i="57"/>
  <c r="S505" i="57"/>
  <c r="S121" i="57"/>
  <c r="S202" i="57"/>
  <c r="S273" i="57"/>
  <c r="S228" i="57"/>
  <c r="S64" i="57"/>
  <c r="S42" i="57"/>
  <c r="S298" i="57"/>
  <c r="S213" i="57"/>
  <c r="L16" i="49" s="1"/>
  <c r="S763" i="57"/>
  <c r="L65" i="49" s="1"/>
  <c r="S299" i="57"/>
  <c r="S368" i="57"/>
  <c r="S478" i="57"/>
  <c r="S137" i="57"/>
  <c r="S537" i="57"/>
  <c r="S647" i="57"/>
  <c r="S43" i="57"/>
  <c r="S395" i="57"/>
  <c r="S263" i="57"/>
  <c r="S214" i="57"/>
  <c r="L49" i="49" s="1"/>
  <c r="S377" i="57"/>
  <c r="S93" i="57"/>
  <c r="S194" i="57"/>
  <c r="S302" i="57"/>
  <c r="S44" i="57"/>
  <c r="S274" i="57"/>
  <c r="S628" i="57"/>
  <c r="S132" i="57"/>
  <c r="S621" i="57"/>
  <c r="S780" i="57"/>
  <c r="L114" i="49" s="1"/>
  <c r="S718" i="57"/>
  <c r="S67" i="57"/>
  <c r="S538" i="57"/>
  <c r="S539" i="57"/>
  <c r="S631" i="57"/>
  <c r="S669" i="57"/>
  <c r="S637" i="57"/>
  <c r="S12" i="57"/>
  <c r="S314" i="57"/>
  <c r="S236" i="57"/>
  <c r="S7" i="57"/>
  <c r="S171" i="57"/>
  <c r="S154" i="57"/>
  <c r="S710" i="57"/>
  <c r="S549" i="57"/>
  <c r="S640" i="57"/>
  <c r="S607" i="57"/>
  <c r="S315" i="57"/>
  <c r="S185" i="57"/>
  <c r="S485" i="57"/>
  <c r="S141" i="57"/>
  <c r="S424" i="57"/>
  <c r="S98" i="57"/>
  <c r="S509" i="57"/>
  <c r="S713" i="57"/>
  <c r="S445" i="57"/>
  <c r="S110" i="57"/>
  <c r="S279" i="57"/>
  <c r="S161" i="57"/>
  <c r="S432" i="57"/>
  <c r="S467" i="57"/>
  <c r="S25" i="57"/>
  <c r="S593" i="57"/>
  <c r="S771" i="57"/>
  <c r="S773" i="57"/>
  <c r="S353" i="57"/>
  <c r="S553" i="57"/>
  <c r="S52" i="57"/>
  <c r="S601" i="57"/>
  <c r="S614" i="57"/>
  <c r="S402" i="57"/>
  <c r="S650" i="57"/>
  <c r="S774" i="57"/>
  <c r="S796" i="57"/>
  <c r="S83" i="57"/>
  <c r="S382" i="57"/>
  <c r="L19" i="49" s="1"/>
  <c r="S456" i="57"/>
  <c r="S466" i="57"/>
  <c r="S403" i="57"/>
  <c r="S541" i="57"/>
  <c r="L83" i="49" s="1"/>
  <c r="S515" i="57"/>
  <c r="S283" i="57"/>
  <c r="S468" i="57"/>
  <c r="S524" i="57"/>
  <c r="S611" i="57"/>
  <c r="S344" i="57"/>
  <c r="S655" i="57"/>
  <c r="S215" i="57"/>
  <c r="S694" i="57"/>
  <c r="S579" i="57"/>
  <c r="S318" i="57"/>
  <c r="S205" i="57"/>
  <c r="S458" i="57"/>
  <c r="S357" i="57"/>
  <c r="S418" i="57"/>
  <c r="S16" i="57"/>
  <c r="S476" i="57"/>
  <c r="S345" i="57"/>
  <c r="S18" i="57"/>
  <c r="S720" i="57"/>
  <c r="S532" i="57"/>
  <c r="S686" i="57"/>
  <c r="S320" i="57"/>
  <c r="S440" i="57"/>
  <c r="S450" i="57"/>
  <c r="S682" i="57"/>
  <c r="S557" i="57"/>
  <c r="S164" i="57"/>
  <c r="S58" i="57"/>
  <c r="S677" i="57"/>
  <c r="L90" i="49" s="1"/>
  <c r="S152" i="57"/>
  <c r="S250" i="57"/>
  <c r="S586" i="57"/>
  <c r="S698" i="57"/>
  <c r="L94" i="49" s="1"/>
  <c r="S92" i="57"/>
  <c r="S482" i="57"/>
  <c r="S594" i="57"/>
  <c r="S550" i="57"/>
  <c r="S235" i="57"/>
  <c r="S165" i="57"/>
  <c r="S61" i="57"/>
  <c r="S470" i="57"/>
  <c r="S167" i="57"/>
  <c r="S711" i="57"/>
  <c r="S189" i="57"/>
  <c r="S212" i="57"/>
  <c r="S190" i="57"/>
  <c r="S716" i="57"/>
  <c r="S776" i="57"/>
  <c r="S150" i="57"/>
  <c r="S571" i="57"/>
  <c r="S146" i="57"/>
  <c r="S231" i="57"/>
  <c r="S324" i="57"/>
  <c r="L60" i="49" s="1"/>
  <c r="S761" i="57"/>
  <c r="S334" i="57"/>
  <c r="S678" i="57"/>
  <c r="S251" i="57"/>
  <c r="S471" i="57"/>
  <c r="S559" i="57"/>
  <c r="S662" i="57"/>
  <c r="S160" i="57"/>
  <c r="S297" i="57"/>
  <c r="S258" i="57"/>
  <c r="S169" i="57"/>
  <c r="S575" i="57"/>
  <c r="S348" i="57"/>
  <c r="S408" i="57"/>
  <c r="S605" i="57"/>
  <c r="S421" i="57"/>
  <c r="S790" i="57"/>
  <c r="S764" i="57"/>
  <c r="L52" i="49" s="1"/>
  <c r="S22" i="57"/>
  <c r="S479" i="57"/>
  <c r="S350" i="57"/>
  <c r="L12" i="49" s="1"/>
  <c r="S431" i="57"/>
  <c r="S666" i="57"/>
  <c r="S201" i="57"/>
  <c r="S581" i="57"/>
  <c r="S765" i="57"/>
  <c r="S303" i="57"/>
  <c r="S351" i="57"/>
  <c r="S71" i="57"/>
  <c r="S410" i="57"/>
  <c r="S337" i="57"/>
  <c r="S157" i="57"/>
  <c r="S313" i="57"/>
  <c r="S305" i="57"/>
  <c r="S442" i="57"/>
  <c r="S772" i="57"/>
  <c r="S582" i="57"/>
  <c r="S792" i="57"/>
  <c r="S338" i="57"/>
  <c r="S307" i="57"/>
  <c r="S322" i="57"/>
  <c r="S619" i="57"/>
  <c r="S672" i="57"/>
  <c r="S46" i="57"/>
  <c r="S766" i="57"/>
  <c r="S589" i="57"/>
  <c r="S216" i="57"/>
  <c r="S352" i="57"/>
  <c r="L112" i="49" s="1"/>
  <c r="S224" i="57"/>
  <c r="L56" i="49" s="1"/>
  <c r="S632" i="57"/>
  <c r="S196" i="57"/>
  <c r="L66" i="49" s="1"/>
  <c r="R237" i="57"/>
  <c r="R95" i="57"/>
  <c r="R88" i="57"/>
  <c r="R591" i="57"/>
  <c r="R441" i="57"/>
  <c r="R233" i="57"/>
  <c r="R738" i="57"/>
  <c r="R508" i="57"/>
  <c r="R260" i="57"/>
  <c r="R40" i="57"/>
  <c r="R195" i="57"/>
  <c r="K57" i="49" s="1"/>
  <c r="R740" i="57"/>
  <c r="R220" i="57"/>
  <c r="R241" i="57"/>
  <c r="K13" i="49" s="1"/>
  <c r="R770" i="57"/>
  <c r="R507" i="57"/>
  <c r="K59" i="49" s="1"/>
  <c r="R437" i="57"/>
  <c r="R244" i="57"/>
  <c r="R527" i="57"/>
  <c r="R49" i="57"/>
  <c r="R562" i="57"/>
  <c r="R209" i="57"/>
  <c r="R134" i="57"/>
  <c r="R811" i="57"/>
  <c r="R280" i="57"/>
  <c r="R174" i="57"/>
  <c r="K86" i="49" s="1"/>
  <c r="R327" i="57"/>
  <c r="R50" i="57"/>
  <c r="R502" i="57"/>
  <c r="R210" i="57"/>
  <c r="R742" i="57"/>
  <c r="R111" i="57"/>
  <c r="R617" i="57"/>
  <c r="R810" i="57"/>
  <c r="R342" i="57"/>
  <c r="R729" i="57"/>
  <c r="R51" i="57"/>
  <c r="R522" i="57"/>
  <c r="R400" i="57"/>
  <c r="R130" i="57"/>
  <c r="R415" i="57"/>
  <c r="R97" i="57"/>
  <c r="R490" i="57"/>
  <c r="R316" i="57"/>
  <c r="R529" i="57"/>
  <c r="R768" i="57"/>
  <c r="R746" i="57"/>
  <c r="R793" i="57"/>
  <c r="R554" i="57"/>
  <c r="R652" i="57"/>
  <c r="R77" i="57"/>
  <c r="R354" i="57"/>
  <c r="R492" i="57"/>
  <c r="R17" i="57"/>
  <c r="R587" i="57"/>
  <c r="R493" i="57"/>
  <c r="R68" i="57"/>
  <c r="R514" i="57"/>
  <c r="R563" i="57"/>
  <c r="R362" i="57"/>
  <c r="R644" i="57"/>
  <c r="R103" i="57"/>
  <c r="R265" i="57"/>
  <c r="R69" i="57"/>
  <c r="R630" i="57"/>
  <c r="K116" i="49" s="1"/>
  <c r="R731" i="57"/>
  <c r="K120" i="49" s="1"/>
  <c r="R693" i="57"/>
  <c r="R626" i="57"/>
  <c r="R804" i="57"/>
  <c r="R394" i="57"/>
  <c r="R588" i="57"/>
  <c r="R449" i="57"/>
  <c r="R748" i="57"/>
  <c r="R578" i="57"/>
  <c r="R623" i="57"/>
  <c r="R119" i="57"/>
  <c r="R286" i="57"/>
  <c r="K123" i="49" s="1"/>
  <c r="R701" i="57"/>
  <c r="R556" i="57"/>
  <c r="R573" i="57"/>
  <c r="R516" i="57"/>
  <c r="R39" i="57"/>
  <c r="R383" i="57"/>
  <c r="R458" i="57"/>
  <c r="R510" i="57"/>
  <c r="R54" i="57"/>
  <c r="R469" i="57"/>
  <c r="R16" i="57"/>
  <c r="R249" i="57"/>
  <c r="R676" i="57"/>
  <c r="R183" i="57"/>
  <c r="R18" i="57"/>
  <c r="R328" i="57"/>
  <c r="R10" i="57"/>
  <c r="R374" i="57"/>
  <c r="R686" i="57"/>
  <c r="R329" i="57"/>
  <c r="R533" i="57"/>
  <c r="R178" i="57"/>
  <c r="R450" i="57"/>
  <c r="R376" i="57"/>
  <c r="R645" i="57"/>
  <c r="R715" i="57"/>
  <c r="R164" i="57"/>
  <c r="R535" i="57"/>
  <c r="R70" i="57"/>
  <c r="K85" i="49" s="1"/>
  <c r="R80" i="57"/>
  <c r="R152" i="57"/>
  <c r="R179" i="57"/>
  <c r="R291" i="57"/>
  <c r="R638" i="57"/>
  <c r="R698" i="57"/>
  <c r="K94" i="49" s="1"/>
  <c r="R702" i="57"/>
  <c r="R138" i="57"/>
  <c r="R603" i="57"/>
  <c r="R594" i="57"/>
  <c r="R144" i="57"/>
  <c r="R222" i="57"/>
  <c r="R438" i="57"/>
  <c r="R165" i="57"/>
  <c r="R732" i="57"/>
  <c r="R166" i="57"/>
  <c r="R333" i="57"/>
  <c r="R167" i="57"/>
  <c r="R781" i="57"/>
  <c r="R769" i="57"/>
  <c r="R758" i="57"/>
  <c r="R212" i="57"/>
  <c r="R703" i="57"/>
  <c r="R460" i="57"/>
  <c r="R674" i="57"/>
  <c r="R776" i="57"/>
  <c r="R733" i="57"/>
  <c r="R19" i="57"/>
  <c r="R294" i="57"/>
  <c r="R146" i="57"/>
  <c r="R722" i="57"/>
  <c r="R797" i="57"/>
  <c r="R798" i="57"/>
  <c r="R761" i="57"/>
  <c r="R536" i="57"/>
  <c r="R398" i="57"/>
  <c r="R257" i="57"/>
  <c r="R251" i="57"/>
  <c r="R477" i="57"/>
  <c r="R373" i="57"/>
  <c r="R356" i="57"/>
  <c r="R662" i="57"/>
  <c r="R609" i="57"/>
  <c r="R276" i="57"/>
  <c r="R518" i="57"/>
  <c r="R258" i="57"/>
  <c r="R407" i="57"/>
  <c r="R548" i="57"/>
  <c r="R551" i="57"/>
  <c r="R348" i="57"/>
  <c r="R420" i="57"/>
  <c r="R147" i="57"/>
  <c r="R11" i="57"/>
  <c r="R421" i="57"/>
  <c r="R426" i="57"/>
  <c r="R33" i="57"/>
  <c r="R610" i="57"/>
  <c r="R22" i="57"/>
  <c r="R717" i="57"/>
  <c r="R463" i="57"/>
  <c r="R696" i="57"/>
  <c r="R431" i="57"/>
  <c r="R115" i="57"/>
  <c r="K92" i="49" s="1"/>
  <c r="R37" i="57"/>
  <c r="R226" i="57"/>
  <c r="R581" i="57"/>
  <c r="R275" i="57"/>
  <c r="R704" i="57"/>
  <c r="R335" i="57"/>
  <c r="R351" i="57"/>
  <c r="R444" i="57"/>
  <c r="R667" i="57"/>
  <c r="R668" i="57"/>
  <c r="R337" i="57"/>
  <c r="R472" i="57"/>
  <c r="R705" i="57"/>
  <c r="R36" i="57"/>
  <c r="R305" i="57"/>
  <c r="R805" i="57"/>
  <c r="R500" i="57"/>
  <c r="R568" i="57"/>
  <c r="R582" i="57"/>
  <c r="R520" i="57"/>
  <c r="R670" i="57"/>
  <c r="R199" i="57"/>
  <c r="R486" i="57"/>
  <c r="R464" i="57"/>
  <c r="R430" i="57"/>
  <c r="K117" i="49" s="1"/>
  <c r="R252" i="57"/>
  <c r="R45" i="57"/>
  <c r="R639" i="57"/>
  <c r="R125" i="57"/>
  <c r="K113" i="49" s="1"/>
  <c r="R519" i="57"/>
  <c r="R613" i="57"/>
  <c r="R8" i="57"/>
  <c r="S72" i="57"/>
  <c r="S24" i="57"/>
  <c r="S247" i="57"/>
  <c r="S799" i="57"/>
  <c r="S641" i="57"/>
  <c r="S712" i="57"/>
  <c r="S15" i="57"/>
  <c r="S26" i="57"/>
  <c r="S725" i="57"/>
  <c r="S767" i="57"/>
  <c r="S173" i="57"/>
  <c r="S741" i="57"/>
  <c r="S268" i="57"/>
  <c r="S743" i="57"/>
  <c r="S14" i="57"/>
  <c r="S281" i="57"/>
  <c r="L26" i="49" s="1"/>
  <c r="S271" i="57"/>
  <c r="S41" i="57"/>
  <c r="S503" i="57"/>
  <c r="S131" i="57"/>
  <c r="S475" i="57"/>
  <c r="S523" i="57"/>
  <c r="S726" i="57"/>
  <c r="S175" i="57"/>
  <c r="L115" i="49" s="1"/>
  <c r="S47" i="57"/>
  <c r="S380" i="57"/>
  <c r="S148" i="57"/>
  <c r="S654" i="57"/>
  <c r="S100" i="57"/>
  <c r="S91" i="57"/>
  <c r="S245" i="57"/>
  <c r="S272" i="57"/>
  <c r="S749" i="57"/>
  <c r="S494" i="57"/>
  <c r="S788" i="57"/>
  <c r="S375" i="57"/>
  <c r="S446" i="57"/>
  <c r="S126" i="57"/>
  <c r="S249" i="57"/>
  <c r="S183" i="57"/>
  <c r="S198" i="57"/>
  <c r="S417" i="57"/>
  <c r="L122" i="49" s="1"/>
  <c r="S542" i="57"/>
  <c r="S533" i="57"/>
  <c r="S802" i="57"/>
  <c r="S288" i="57"/>
  <c r="S534" i="57"/>
  <c r="S535" i="57"/>
  <c r="S80" i="57"/>
  <c r="S355" i="57"/>
  <c r="S107" i="57"/>
  <c r="S84" i="57"/>
  <c r="S138" i="57"/>
  <c r="S496" i="57"/>
  <c r="S28" i="57"/>
  <c r="L67" i="49" s="1"/>
  <c r="S255" i="57"/>
  <c r="S732" i="57"/>
  <c r="S333" i="57"/>
  <c r="S102" i="57"/>
  <c r="S184" i="57"/>
  <c r="S256" i="57"/>
  <c r="S460" i="57"/>
  <c r="S191" i="57"/>
  <c r="S4" i="57"/>
  <c r="S5" i="57"/>
  <c r="S722" i="57"/>
  <c r="S798" i="57"/>
  <c r="S497" i="57"/>
  <c r="S20" i="57"/>
  <c r="S223" i="57"/>
  <c r="S373" i="57"/>
  <c r="S782" i="57"/>
  <c r="S21" i="57"/>
  <c r="S664" i="57"/>
  <c r="S407" i="57"/>
  <c r="S551" i="57"/>
  <c r="S683" i="57"/>
  <c r="S498" i="57"/>
  <c r="L28" i="49" s="1"/>
  <c r="S78" i="57"/>
  <c r="S33" i="57"/>
  <c r="S791" i="57"/>
  <c r="L110" i="49" s="1"/>
  <c r="S576" i="57"/>
  <c r="S66" i="57"/>
  <c r="S115" i="57"/>
  <c r="L92" i="49" s="1"/>
  <c r="S226" i="57"/>
  <c r="S803" i="57"/>
  <c r="S85" i="57"/>
  <c r="S480" i="57"/>
  <c r="S667" i="57"/>
  <c r="S724" i="57"/>
  <c r="L68" i="49" s="1"/>
  <c r="S423" i="57"/>
  <c r="S321" i="57"/>
  <c r="S805" i="57"/>
  <c r="S568" i="57"/>
  <c r="S428" i="57"/>
  <c r="S108" i="57"/>
  <c r="S486" i="57"/>
  <c r="S540" i="57"/>
  <c r="S454" i="57"/>
  <c r="L9" i="49" s="1"/>
  <c r="S45" i="57"/>
  <c r="S569" i="57"/>
  <c r="S366" i="57"/>
  <c r="L93" i="49" s="1"/>
  <c r="S613" i="57"/>
  <c r="S455" i="57"/>
  <c r="S308" i="57"/>
  <c r="R72" i="57"/>
  <c r="R607" i="57"/>
  <c r="R526" i="57"/>
  <c r="R378" i="57"/>
  <c r="R186" i="57"/>
  <c r="R485" i="57"/>
  <c r="R127" i="57"/>
  <c r="R641" i="57"/>
  <c r="R341" i="57"/>
  <c r="R98" i="57"/>
  <c r="R577" i="57"/>
  <c r="R624" i="57"/>
  <c r="R360" i="57"/>
  <c r="K119" i="49" s="1"/>
  <c r="R445" i="57"/>
  <c r="R725" i="57"/>
  <c r="R778" i="57"/>
  <c r="R767" i="57"/>
  <c r="R161" i="57"/>
  <c r="R413" i="57"/>
  <c r="R381" i="57"/>
  <c r="R371" i="57"/>
  <c r="R25" i="57"/>
  <c r="R806" i="57"/>
  <c r="R743" i="57"/>
  <c r="R700" i="57"/>
  <c r="K44" i="49" s="1"/>
  <c r="R773" i="57"/>
  <c r="R517" i="57"/>
  <c r="R392" i="57"/>
  <c r="R261" i="57"/>
  <c r="R52" i="57"/>
  <c r="R41" i="57"/>
  <c r="R681" i="57"/>
  <c r="K87" i="49" s="1"/>
  <c r="R503" i="57"/>
  <c r="R402" i="57"/>
  <c r="R264" i="57"/>
  <c r="R651" i="57"/>
  <c r="R416" i="57"/>
  <c r="K111" i="49" s="1"/>
  <c r="R796" i="57"/>
  <c r="R200" i="57"/>
  <c r="R726" i="57"/>
  <c r="R90" i="57"/>
  <c r="R456" i="57"/>
  <c r="R2" i="57"/>
  <c r="K25" i="49" s="1"/>
  <c r="R653" i="57"/>
  <c r="R177" i="57"/>
  <c r="R541" i="57"/>
  <c r="K83" i="49" s="1"/>
  <c r="R148" i="57"/>
  <c r="R736" i="57"/>
  <c r="R654" i="57"/>
  <c r="R468" i="57"/>
  <c r="R262" i="57"/>
  <c r="R3" i="57"/>
  <c r="K62" i="49" s="1"/>
  <c r="R555" i="57"/>
  <c r="R344" i="57"/>
  <c r="R452" i="57"/>
  <c r="R272" i="57"/>
  <c r="R317" i="57"/>
  <c r="R694" i="57"/>
  <c r="R248" i="57"/>
  <c r="R385" i="57"/>
  <c r="R240" i="57"/>
  <c r="K63" i="49" s="1"/>
  <c r="R205" i="57"/>
  <c r="R375" i="57"/>
  <c r="R143" i="57"/>
  <c r="R55" i="57"/>
  <c r="R372" i="57"/>
  <c r="R339" i="57"/>
  <c r="R481" i="57"/>
  <c r="R511" i="57"/>
  <c r="R425" i="57"/>
  <c r="K43" i="49" s="1"/>
  <c r="R417" i="57"/>
  <c r="K122" i="49" s="1"/>
  <c r="R598" i="57"/>
  <c r="R434" i="57"/>
  <c r="R634" i="57"/>
  <c r="K3" i="49" s="1"/>
  <c r="R802" i="57"/>
  <c r="R451" i="57"/>
  <c r="R405" i="57"/>
  <c r="R602" i="57"/>
  <c r="R242" i="57"/>
  <c r="K11" i="49" s="1"/>
  <c r="R290" i="57"/>
  <c r="R753" i="57"/>
  <c r="R310" i="57"/>
  <c r="R107" i="57"/>
  <c r="R293" i="57"/>
  <c r="R658" i="57"/>
  <c r="R120" i="57"/>
  <c r="R496" i="57"/>
  <c r="R384" i="57"/>
  <c r="R595" i="57"/>
  <c r="R149" i="57"/>
  <c r="R387" i="57"/>
  <c r="R483" i="57"/>
  <c r="R659" i="57"/>
  <c r="R35" i="57"/>
  <c r="K58" i="49" s="1"/>
  <c r="R184" i="57"/>
  <c r="R180" i="57"/>
  <c r="K20" i="49" s="1"/>
  <c r="R688" i="57"/>
  <c r="R567" i="57"/>
  <c r="R191" i="57"/>
  <c r="R615" i="57"/>
  <c r="R311" i="57"/>
  <c r="R760" i="57"/>
  <c r="R512" i="57"/>
  <c r="R139" i="57"/>
  <c r="K41" i="49" s="1"/>
  <c r="R525" i="57"/>
  <c r="R347" i="57"/>
  <c r="R20" i="57"/>
  <c r="R296" i="57"/>
  <c r="R365" i="57"/>
  <c r="R461" i="57"/>
  <c r="R782" i="57"/>
  <c r="R273" i="57"/>
  <c r="R122" i="57"/>
  <c r="R663" i="57"/>
  <c r="R298" i="57"/>
  <c r="R232" i="57"/>
  <c r="R65" i="57"/>
  <c r="R368" i="57"/>
  <c r="R498" i="57"/>
  <c r="K28" i="49" s="1"/>
  <c r="R689" i="57"/>
  <c r="R647" i="57"/>
  <c r="R300" i="57"/>
  <c r="R791" i="57"/>
  <c r="K110" i="49" s="1"/>
  <c r="R214" i="57"/>
  <c r="K49" i="49" s="1"/>
  <c r="R499" i="57"/>
  <c r="R301" i="57"/>
  <c r="R302" i="57"/>
  <c r="R101" i="57"/>
  <c r="R422" i="57"/>
  <c r="R132" i="57"/>
  <c r="R85" i="57"/>
  <c r="R304" i="57"/>
  <c r="R67" i="57"/>
  <c r="R192" i="57"/>
  <c r="R724" i="57"/>
  <c r="K68" i="49" s="1"/>
  <c r="R669" i="57"/>
  <c r="R680" i="57"/>
  <c r="R13" i="57"/>
  <c r="R236" i="57"/>
  <c r="R465" i="57"/>
  <c r="R306" i="57"/>
  <c r="K64" i="49" s="1"/>
  <c r="R710" i="57"/>
  <c r="R108" i="57"/>
  <c r="R307" i="57"/>
  <c r="R540" i="57"/>
  <c r="R454" i="57"/>
  <c r="K9" i="49" s="1"/>
  <c r="R46" i="57"/>
  <c r="R569" i="57"/>
  <c r="R366" i="57"/>
  <c r="K93" i="49" s="1"/>
  <c r="R352" i="57"/>
  <c r="K112" i="49" s="1"/>
  <c r="R455" i="57"/>
  <c r="R87" i="57"/>
  <c r="R326" i="57"/>
  <c r="S506" i="57"/>
  <c r="S526" i="57"/>
  <c r="S186" i="57"/>
  <c r="S596" i="57"/>
  <c r="S411" i="57"/>
  <c r="S379" i="57"/>
  <c r="S624" i="57"/>
  <c r="S487" i="57"/>
  <c r="S552" i="57"/>
  <c r="S528" i="57"/>
  <c r="S413" i="57"/>
  <c r="S371" i="57"/>
  <c r="S643" i="57"/>
  <c r="L17" i="49" s="1"/>
  <c r="S625" i="57"/>
  <c r="S521" i="57"/>
  <c r="S392" i="57"/>
  <c r="S253" i="57"/>
  <c r="S390" i="57"/>
  <c r="L121" i="49" s="1"/>
  <c r="S401" i="57"/>
  <c r="S264" i="57"/>
  <c r="S416" i="57"/>
  <c r="L111" i="49" s="1"/>
  <c r="S685" i="57"/>
  <c r="S590" i="57"/>
  <c r="S801" i="57"/>
  <c r="S653" i="57"/>
  <c r="S709" i="57"/>
  <c r="S779" i="57"/>
  <c r="S158" i="57"/>
  <c r="S262" i="57"/>
  <c r="S555" i="57"/>
  <c r="S309" i="57"/>
  <c r="S457" i="57"/>
  <c r="S79" i="57"/>
  <c r="S385" i="57"/>
  <c r="S159" i="57"/>
  <c r="S547" i="57"/>
  <c r="S54" i="57"/>
  <c r="S372" i="57"/>
  <c r="S565" i="57"/>
  <c r="S751" i="57"/>
  <c r="S328" i="57"/>
  <c r="S374" i="57"/>
  <c r="S627" i="57"/>
  <c r="S634" i="57"/>
  <c r="S580" i="57"/>
  <c r="S645" i="57"/>
  <c r="S602" i="57"/>
  <c r="S332" i="57"/>
  <c r="S754" i="57"/>
  <c r="S179" i="57"/>
  <c r="S638" i="57"/>
  <c r="S620" i="57"/>
  <c r="S120" i="57"/>
  <c r="S34" i="57"/>
  <c r="S222" i="57"/>
  <c r="S149" i="57"/>
  <c r="S29" i="57"/>
  <c r="S145" i="57"/>
  <c r="S781" i="57"/>
  <c r="S758" i="57"/>
  <c r="S270" i="57"/>
  <c r="S567" i="57"/>
  <c r="S660" i="57"/>
  <c r="L91" i="49" s="1"/>
  <c r="S19" i="57"/>
  <c r="S760" i="57"/>
  <c r="S616" i="57"/>
  <c r="S31" i="57"/>
  <c r="S536" i="57"/>
  <c r="S257" i="57"/>
  <c r="S762" i="57"/>
  <c r="S461" i="57"/>
  <c r="S94" i="57"/>
  <c r="S276" i="57"/>
  <c r="S663" i="57"/>
  <c r="S794" i="57"/>
  <c r="S238" i="57"/>
  <c r="S420" i="57"/>
  <c r="S11" i="57"/>
  <c r="S74" i="57"/>
  <c r="S300" i="57"/>
  <c r="S204" i="57"/>
  <c r="S463" i="57"/>
  <c r="S301" i="57"/>
  <c r="S636" i="57"/>
  <c r="S396" i="57"/>
  <c r="S275" i="57"/>
  <c r="S335" i="57"/>
  <c r="S648" i="57"/>
  <c r="S192" i="57"/>
  <c r="S155" i="57"/>
  <c r="S705" i="57"/>
  <c r="S13" i="57"/>
  <c r="S203" i="57"/>
  <c r="S219" i="57"/>
  <c r="S520" i="57"/>
  <c r="S199" i="57"/>
  <c r="S388" i="57"/>
  <c r="S172" i="57"/>
  <c r="S252" i="57"/>
  <c r="S513" i="57"/>
  <c r="L5" i="49" s="1"/>
  <c r="S606" i="57"/>
  <c r="S519" i="57"/>
  <c r="S675" i="57"/>
  <c r="S473" i="57"/>
  <c r="S123" i="57"/>
  <c r="R506" i="57"/>
  <c r="R48" i="57"/>
  <c r="R315" i="57"/>
  <c r="R247" i="57"/>
  <c r="R633" i="57"/>
  <c r="R799" i="57"/>
  <c r="R141" i="57"/>
  <c r="R411" i="57"/>
  <c r="R246" i="57"/>
  <c r="R379" i="57"/>
  <c r="R509" i="57"/>
  <c r="R38" i="57"/>
  <c r="R26" i="57"/>
  <c r="R561" i="57"/>
  <c r="R110" i="57"/>
  <c r="R592" i="57"/>
  <c r="R528" i="57"/>
  <c r="R409" i="57"/>
  <c r="R432" i="57"/>
  <c r="R741" i="57"/>
  <c r="R397" i="57"/>
  <c r="R268" i="57"/>
  <c r="R593" i="57"/>
  <c r="R625" i="57"/>
  <c r="R129" i="57"/>
  <c r="K45" i="49" s="1"/>
  <c r="R521" i="57"/>
  <c r="R353" i="57"/>
  <c r="R89" i="57"/>
  <c r="R271" i="57"/>
  <c r="R221" i="57"/>
  <c r="R601" i="57"/>
  <c r="R282" i="57"/>
  <c r="R401" i="57"/>
  <c r="R745" i="57"/>
  <c r="R650" i="57"/>
  <c r="R475" i="57"/>
  <c r="R501" i="57"/>
  <c r="R523" i="57"/>
  <c r="R83" i="57"/>
  <c r="R590" i="57"/>
  <c r="R800" i="57"/>
  <c r="R801" i="57"/>
  <c r="R466" i="57"/>
  <c r="R747" i="57"/>
  <c r="R380" i="57"/>
  <c r="R369" i="57"/>
  <c r="R515" i="57"/>
  <c r="R585" i="57"/>
  <c r="R158" i="57"/>
  <c r="R323" i="57"/>
  <c r="R524" i="57"/>
  <c r="R91" i="57"/>
  <c r="R162" i="57"/>
  <c r="R245" i="57"/>
  <c r="R655" i="57"/>
  <c r="R457" i="57"/>
  <c r="R239" i="57"/>
  <c r="R79" i="57"/>
  <c r="R579" i="57"/>
  <c r="R287" i="57"/>
  <c r="R788" i="57"/>
  <c r="R163" i="57"/>
  <c r="R608" i="57"/>
  <c r="R357" i="57"/>
  <c r="R418" i="57"/>
  <c r="R750" i="57"/>
  <c r="R476" i="57"/>
  <c r="R345" i="57"/>
  <c r="R56" i="57"/>
  <c r="R720" i="57"/>
  <c r="R532" i="57"/>
  <c r="R57" i="57"/>
  <c r="R320" i="57"/>
  <c r="R440" i="57"/>
  <c r="R206" i="57"/>
  <c r="R682" i="57"/>
  <c r="R557" i="57"/>
  <c r="R331" i="57"/>
  <c r="R58" i="57"/>
  <c r="R677" i="57"/>
  <c r="K90" i="49" s="1"/>
  <c r="R367" i="57"/>
  <c r="R250" i="57"/>
  <c r="R586" i="57"/>
  <c r="R135" i="57"/>
  <c r="R92" i="57"/>
  <c r="R482" i="57"/>
  <c r="R756" i="57"/>
  <c r="R550" i="57"/>
  <c r="R235" i="57"/>
  <c r="R757" i="57"/>
  <c r="R61" i="57"/>
  <c r="R470" i="57"/>
  <c r="R807" i="57"/>
  <c r="K48" i="49" s="1"/>
  <c r="R711" i="57"/>
  <c r="R189" i="57"/>
  <c r="R156" i="57"/>
  <c r="R190" i="57"/>
  <c r="R716" i="57"/>
  <c r="R604" i="57"/>
  <c r="R150" i="57"/>
  <c r="R571" i="57"/>
  <c r="R646" i="57"/>
  <c r="R231" i="57"/>
  <c r="R324" i="57"/>
  <c r="K60" i="49" s="1"/>
  <c r="R82" i="57"/>
  <c r="R334" i="57"/>
  <c r="R678" i="57"/>
  <c r="R30" i="57"/>
  <c r="R471" i="57"/>
  <c r="R559" i="57"/>
  <c r="R202" i="57"/>
  <c r="R160" i="57"/>
  <c r="R297" i="57"/>
  <c r="R42" i="57"/>
  <c r="R169" i="57"/>
  <c r="R575" i="57"/>
  <c r="R299" i="57"/>
  <c r="R408" i="57"/>
  <c r="R605" i="57"/>
  <c r="R537" i="57"/>
  <c r="R790" i="57"/>
  <c r="R764" i="57"/>
  <c r="K52" i="49" s="1"/>
  <c r="R263" i="57"/>
  <c r="R479" i="57"/>
  <c r="R350" i="57"/>
  <c r="K12" i="49" s="1"/>
  <c r="R194" i="57"/>
  <c r="R666" i="57"/>
  <c r="R201" i="57"/>
  <c r="R628" i="57"/>
  <c r="R765" i="57"/>
  <c r="R303" i="57"/>
  <c r="R718" i="57"/>
  <c r="R71" i="57"/>
  <c r="R410" i="57"/>
  <c r="R631" i="57"/>
  <c r="R157" i="57"/>
  <c r="R313" i="57"/>
  <c r="R314" i="57"/>
  <c r="R442" i="57"/>
  <c r="R772" i="57"/>
  <c r="R154" i="57"/>
  <c r="R792" i="57"/>
  <c r="R338" i="57"/>
  <c r="R388" i="57"/>
  <c r="R172" i="57"/>
  <c r="R672" i="57"/>
  <c r="R513" i="57"/>
  <c r="K5" i="49" s="1"/>
  <c r="R606" i="57"/>
  <c r="R216" i="57"/>
  <c r="R675" i="57"/>
  <c r="R473" i="57"/>
  <c r="R308" i="57"/>
  <c r="S109" i="57"/>
  <c r="S599" i="57"/>
  <c r="S633" i="57"/>
  <c r="S127" i="57"/>
  <c r="S341" i="57"/>
  <c r="S142" i="57"/>
  <c r="S38" i="57"/>
  <c r="S561" i="57"/>
  <c r="S778" i="57"/>
  <c r="S642" i="57"/>
  <c r="L27" i="49" s="1"/>
  <c r="S361" i="57"/>
  <c r="S397" i="57"/>
  <c r="S806" i="57"/>
  <c r="S700" i="57"/>
  <c r="L44" i="49" s="1"/>
  <c r="S124" i="57"/>
  <c r="S89" i="57"/>
  <c r="S221" i="57"/>
  <c r="S681" i="57"/>
  <c r="L87" i="49" s="1"/>
  <c r="S530" i="57"/>
  <c r="S597" i="57"/>
  <c r="S501" i="57"/>
  <c r="S200" i="57"/>
  <c r="S90" i="57"/>
  <c r="S629" i="57"/>
  <c r="S747" i="57"/>
  <c r="S369" i="57"/>
  <c r="S736" i="57"/>
  <c r="L84" i="49" s="1"/>
  <c r="S266" i="57"/>
  <c r="S118" i="57"/>
  <c r="S162" i="57"/>
  <c r="S452" i="57"/>
  <c r="S317" i="57"/>
  <c r="S225" i="57"/>
  <c r="S287" i="57"/>
  <c r="S163" i="57"/>
  <c r="S690" i="57"/>
  <c r="L24" i="49" s="1"/>
  <c r="S55" i="57"/>
  <c r="S714" i="57"/>
  <c r="S676" i="57"/>
  <c r="S511" i="57"/>
  <c r="S789" i="57"/>
  <c r="S197" i="57"/>
  <c r="S329" i="57"/>
  <c r="S178" i="57"/>
  <c r="S495" i="57"/>
  <c r="S405" i="57"/>
  <c r="S657" i="57"/>
  <c r="S70" i="57"/>
  <c r="L85" i="49" s="1"/>
  <c r="S753" i="57"/>
  <c r="S346" i="57"/>
  <c r="S208" i="57"/>
  <c r="L53" i="49" s="1"/>
  <c r="S702" i="57"/>
  <c r="S603" i="57"/>
  <c r="S59" i="57"/>
  <c r="S595" i="57"/>
  <c r="S775" i="57"/>
  <c r="S166" i="57"/>
  <c r="S659" i="57"/>
  <c r="S62" i="57"/>
  <c r="S113" i="57"/>
  <c r="S703" i="57"/>
  <c r="S674" i="57"/>
  <c r="S574" i="57"/>
  <c r="S311" i="57"/>
  <c r="S484" i="57"/>
  <c r="S797" i="57"/>
  <c r="S525" i="57"/>
  <c r="S63" i="57"/>
  <c r="S661" i="57"/>
  <c r="S477" i="57"/>
  <c r="S356" i="57"/>
  <c r="S436" i="57"/>
  <c r="S122" i="57"/>
  <c r="S168" i="57"/>
  <c r="S548" i="57"/>
  <c r="S65" i="57"/>
  <c r="S349" i="57"/>
  <c r="S6" i="57"/>
  <c r="S426" i="57"/>
  <c r="S610" i="57"/>
  <c r="S81" i="57"/>
  <c r="S499" i="57"/>
  <c r="S435" i="57"/>
  <c r="L22" i="49" s="1"/>
  <c r="S37" i="57"/>
  <c r="S422" i="57"/>
  <c r="S808" i="57"/>
  <c r="S325" i="57"/>
  <c r="S444" i="57"/>
  <c r="S668" i="57"/>
  <c r="S259" i="57"/>
  <c r="S680" i="57"/>
  <c r="S182" i="57"/>
  <c r="S500" i="57"/>
  <c r="S306" i="57"/>
  <c r="L64" i="49" s="1"/>
  <c r="S558" i="57"/>
  <c r="S234" i="57"/>
  <c r="S671" i="57"/>
  <c r="S430" i="57"/>
  <c r="L117" i="49" s="1"/>
  <c r="S116" i="57"/>
  <c r="S809" i="57"/>
  <c r="L6" i="49" s="1"/>
  <c r="S125" i="57"/>
  <c r="L113" i="49" s="1"/>
  <c r="S75" i="57"/>
  <c r="S777" i="57"/>
  <c r="S193" i="57"/>
  <c r="S326" i="57"/>
  <c r="R707" i="57"/>
  <c r="R340" i="57"/>
  <c r="R391" i="57"/>
  <c r="R583" i="57"/>
  <c r="R389" i="57"/>
  <c r="R474" i="57"/>
  <c r="R584" i="57"/>
  <c r="R730" i="57"/>
  <c r="R359" i="57"/>
  <c r="R277" i="57"/>
  <c r="R684" i="57"/>
  <c r="R278" i="57"/>
  <c r="R32" i="57"/>
  <c r="R783" i="57"/>
  <c r="R488" i="57"/>
  <c r="R412" i="57"/>
  <c r="R692" i="57"/>
  <c r="R795" i="57"/>
  <c r="R128" i="57"/>
  <c r="R370" i="57"/>
  <c r="R9" i="57"/>
  <c r="R399" i="57"/>
  <c r="R560" i="57"/>
  <c r="R673" i="57"/>
  <c r="K7" i="49" s="1"/>
  <c r="R414" i="57"/>
  <c r="R96" i="57"/>
  <c r="R600" i="57"/>
  <c r="R76" i="57"/>
  <c r="K51" i="49" s="1"/>
  <c r="R187" i="57"/>
  <c r="R744" i="57"/>
  <c r="R105" i="57"/>
  <c r="R53" i="57"/>
  <c r="R649" i="57"/>
  <c r="R99" i="57"/>
  <c r="R622" i="57"/>
  <c r="R706" i="57"/>
  <c r="R491" i="57"/>
  <c r="R254" i="57"/>
  <c r="R151" i="57"/>
  <c r="R439" i="57"/>
  <c r="R531" i="57"/>
  <c r="R176" i="57"/>
  <c r="R343" i="57"/>
  <c r="R27" i="57"/>
  <c r="R393" i="57"/>
  <c r="R544" i="57"/>
  <c r="R784" i="57"/>
  <c r="R106" i="57"/>
  <c r="R230" i="57"/>
  <c r="R211" i="57"/>
  <c r="R284" i="57"/>
  <c r="R785" i="57"/>
  <c r="R363" i="57"/>
  <c r="R545" i="57"/>
  <c r="R786" i="57"/>
  <c r="R285" i="57"/>
  <c r="R546" i="57"/>
  <c r="R269" i="57"/>
  <c r="R227" i="57"/>
  <c r="R104" i="57"/>
  <c r="R404" i="57"/>
  <c r="R564" i="57"/>
  <c r="S48" i="57"/>
  <c r="S246" i="57"/>
  <c r="S592" i="57"/>
  <c r="S572" i="57"/>
  <c r="S489" i="57"/>
  <c r="S708" i="57"/>
  <c r="S177" i="57"/>
  <c r="S3" i="57"/>
  <c r="L62" i="49" s="1"/>
  <c r="S248" i="57"/>
  <c r="S469" i="57"/>
  <c r="S10" i="57"/>
  <c r="S376" i="57"/>
  <c r="S188" i="57"/>
  <c r="S267" i="57"/>
  <c r="S483" i="57"/>
  <c r="S406" i="57"/>
  <c r="S618" i="57"/>
  <c r="S296" i="57"/>
  <c r="S518" i="57"/>
  <c r="S147" i="57"/>
  <c r="S717" i="57"/>
  <c r="S723" i="57"/>
  <c r="S170" i="57"/>
  <c r="S465" i="57"/>
  <c r="S464" i="57"/>
  <c r="S23" i="57"/>
  <c r="R640" i="57"/>
  <c r="R185" i="57"/>
  <c r="R424" i="57"/>
  <c r="R713" i="57"/>
  <c r="R279" i="57"/>
  <c r="R467" i="57"/>
  <c r="R771" i="57"/>
  <c r="R553" i="57"/>
  <c r="R614" i="57"/>
  <c r="R774" i="57"/>
  <c r="R382" i="57"/>
  <c r="K19" i="49" s="1"/>
  <c r="R403" i="57"/>
  <c r="R283" i="57"/>
  <c r="R611" i="57"/>
  <c r="R215" i="57"/>
  <c r="R318" i="57"/>
  <c r="R690" i="57"/>
  <c r="K24" i="49" s="1"/>
  <c r="R126" i="57"/>
  <c r="R812" i="57"/>
  <c r="R198" i="57"/>
  <c r="R197" i="57"/>
  <c r="R612" i="57"/>
  <c r="R495" i="57"/>
  <c r="R534" i="57"/>
  <c r="R289" i="57"/>
  <c r="R355" i="57"/>
  <c r="R208" i="57"/>
  <c r="K53" i="49" s="1"/>
  <c r="R687" i="57"/>
  <c r="R59" i="57"/>
  <c r="R255" i="57"/>
  <c r="R358" i="57"/>
  <c r="R102" i="57"/>
  <c r="R113" i="57"/>
  <c r="R504" i="57"/>
  <c r="R574" i="57"/>
  <c r="R5" i="57"/>
  <c r="R699" i="57"/>
  <c r="R497" i="57"/>
  <c r="R661" i="57"/>
  <c r="R505" i="57"/>
  <c r="R436" i="57"/>
  <c r="R664" i="57"/>
  <c r="R213" i="57"/>
  <c r="K16" i="49" s="1"/>
  <c r="R683" i="57"/>
  <c r="R6" i="57"/>
  <c r="R43" i="57"/>
  <c r="R81" i="57"/>
  <c r="R66" i="57"/>
  <c r="R44" i="57"/>
  <c r="R803" i="57"/>
  <c r="R325" i="57"/>
  <c r="R538" i="57"/>
  <c r="R259" i="57"/>
  <c r="R321" i="57"/>
  <c r="R7" i="57"/>
  <c r="R428" i="57"/>
  <c r="R728" i="57"/>
  <c r="R86" i="57"/>
  <c r="R766" i="57"/>
  <c r="R735" i="57"/>
  <c r="R193" i="57"/>
  <c r="S378" i="57"/>
  <c r="S577" i="57"/>
  <c r="S409" i="57"/>
  <c r="S129" i="57"/>
  <c r="L45" i="49" s="1"/>
  <c r="S282" i="57"/>
  <c r="S117" i="57"/>
  <c r="S697" i="57"/>
  <c r="S73" i="57"/>
  <c r="S240" i="57"/>
  <c r="L63" i="49" s="1"/>
  <c r="S133" i="57"/>
  <c r="S598" i="57"/>
  <c r="S715" i="57"/>
  <c r="S291" i="57"/>
  <c r="S144" i="57"/>
  <c r="S243" i="57"/>
  <c r="S448" i="57"/>
  <c r="S139" i="57"/>
  <c r="L41" i="49" s="1"/>
  <c r="S734" i="57"/>
  <c r="S218" i="57"/>
  <c r="S689" i="57"/>
  <c r="S696" i="57"/>
  <c r="S704" i="57"/>
  <c r="S472" i="57"/>
  <c r="S427" i="57"/>
  <c r="S86" i="57"/>
  <c r="S735" i="57"/>
  <c r="R109" i="57"/>
  <c r="R691" i="57"/>
  <c r="R712" i="57"/>
  <c r="R487" i="57"/>
  <c r="R642" i="57"/>
  <c r="K27" i="49" s="1"/>
  <c r="R433" i="57"/>
  <c r="R14" i="57"/>
  <c r="R253" i="57"/>
  <c r="R530" i="57"/>
  <c r="R708" i="57"/>
  <c r="R175" i="57"/>
  <c r="K115" i="49" s="1"/>
  <c r="R709" i="57"/>
  <c r="R266" i="57"/>
  <c r="R73" i="57"/>
  <c r="R749" i="57"/>
  <c r="R159" i="57"/>
  <c r="R446" i="57"/>
  <c r="R714" i="57"/>
  <c r="R386" i="57"/>
  <c r="R789" i="57"/>
  <c r="R542" i="57"/>
  <c r="R217" i="57"/>
  <c r="R288" i="57"/>
  <c r="R657" i="57"/>
  <c r="R543" i="57"/>
  <c r="R346" i="57"/>
  <c r="R84" i="57"/>
  <c r="R755" i="57"/>
  <c r="R28" i="57"/>
  <c r="K67" i="49" s="1"/>
  <c r="R775" i="57"/>
  <c r="R721" i="57"/>
  <c r="R62" i="57"/>
  <c r="R256" i="57"/>
  <c r="R447" i="57"/>
  <c r="R4" i="57"/>
  <c r="R484" i="57"/>
  <c r="R140" i="57"/>
  <c r="R63" i="57"/>
  <c r="R223" i="57"/>
  <c r="R121" i="57"/>
  <c r="R21" i="57"/>
  <c r="R168" i="57"/>
  <c r="R763" i="57"/>
  <c r="K65" i="49" s="1"/>
  <c r="R349" i="57"/>
  <c r="R78" i="57"/>
  <c r="R395" i="57"/>
  <c r="R576" i="57"/>
  <c r="R435" i="57"/>
  <c r="K22" i="49" s="1"/>
  <c r="R274" i="57"/>
  <c r="R808" i="57"/>
  <c r="R480" i="57"/>
  <c r="R539" i="57"/>
  <c r="R423" i="57"/>
  <c r="R182" i="57"/>
  <c r="R171" i="57"/>
  <c r="R558" i="57"/>
  <c r="R671" i="57"/>
  <c r="R116" i="57"/>
  <c r="R589" i="57"/>
  <c r="R777" i="57"/>
  <c r="R196" i="57"/>
  <c r="K66" i="49" s="1"/>
  <c r="S691" i="57"/>
  <c r="S360" i="57"/>
  <c r="L119" i="49" s="1"/>
  <c r="S381" i="57"/>
  <c r="S517" i="57"/>
  <c r="S745" i="57"/>
  <c r="S800" i="57"/>
  <c r="S585" i="57"/>
  <c r="S787" i="57"/>
  <c r="S229" i="57"/>
  <c r="S481" i="57"/>
  <c r="S566" i="57"/>
  <c r="S635" i="57"/>
  <c r="L118" i="49" s="1"/>
  <c r="S293" i="57"/>
  <c r="S438" i="57"/>
  <c r="S769" i="57"/>
  <c r="S733" i="57"/>
  <c r="S181" i="57"/>
  <c r="S114" i="57"/>
  <c r="S232" i="57"/>
  <c r="S462" i="57"/>
  <c r="S665" i="57"/>
  <c r="S304" i="57"/>
  <c r="S36" i="57"/>
  <c r="S670" i="57"/>
  <c r="S719" i="57"/>
  <c r="S8" i="57"/>
  <c r="R24" i="57"/>
  <c r="R596" i="57"/>
  <c r="R142" i="57"/>
  <c r="R443" i="57"/>
  <c r="R173" i="57"/>
  <c r="R643" i="57"/>
  <c r="K17" i="49" s="1"/>
  <c r="R124" i="57"/>
  <c r="R489" i="57"/>
  <c r="R131" i="57"/>
  <c r="R685" i="57"/>
  <c r="R629" i="57"/>
  <c r="R697" i="57"/>
  <c r="R100" i="57"/>
  <c r="R309" i="57"/>
  <c r="R225" i="57"/>
  <c r="R229" i="57"/>
  <c r="R656" i="57"/>
  <c r="K88" i="49" s="1"/>
  <c r="R133" i="57"/>
  <c r="R751" i="57"/>
  <c r="R419" i="57"/>
  <c r="R627" i="57"/>
  <c r="R752" i="57"/>
  <c r="R330" i="57"/>
  <c r="R635" i="57"/>
  <c r="K118" i="49" s="1"/>
  <c r="R754" i="57"/>
  <c r="R292" i="57"/>
  <c r="R620" i="57"/>
  <c r="R267" i="57"/>
  <c r="R429" i="57"/>
  <c r="R695" i="57"/>
  <c r="R145" i="57"/>
  <c r="R112" i="57"/>
  <c r="K18" i="49" s="1"/>
  <c r="R270" i="57"/>
  <c r="R448" i="57"/>
  <c r="R453" i="57"/>
  <c r="R618" i="57"/>
  <c r="R31" i="57"/>
  <c r="R295" i="57"/>
  <c r="R762" i="57"/>
  <c r="R114" i="57"/>
  <c r="R228" i="57"/>
  <c r="R218" i="57"/>
  <c r="R238" i="57"/>
  <c r="R478" i="57"/>
  <c r="R74" i="57"/>
  <c r="R679" i="57"/>
  <c r="R377" i="57"/>
  <c r="R665" i="57"/>
  <c r="R396" i="57"/>
  <c r="R621" i="57"/>
  <c r="R648" i="57"/>
  <c r="R170" i="57"/>
  <c r="R637" i="57"/>
  <c r="R207" i="57"/>
  <c r="R219" i="57"/>
  <c r="R549" i="57"/>
  <c r="R322" i="57"/>
  <c r="R719" i="57"/>
  <c r="R23" i="57"/>
  <c r="R224" i="57"/>
  <c r="K56" i="49" s="1"/>
  <c r="R123" i="57"/>
  <c r="S739" i="57"/>
  <c r="S443" i="57"/>
  <c r="S433" i="57"/>
  <c r="S261" i="57"/>
  <c r="S651" i="57"/>
  <c r="S2" i="57"/>
  <c r="L25" i="49" s="1"/>
  <c r="S323" i="57"/>
  <c r="S239" i="57"/>
  <c r="S510" i="57"/>
  <c r="S459" i="57"/>
  <c r="S752" i="57"/>
  <c r="S290" i="57"/>
  <c r="S153" i="57"/>
  <c r="S695" i="57"/>
  <c r="S180" i="57"/>
  <c r="L20" i="49" s="1"/>
  <c r="S294" i="57"/>
  <c r="S398" i="57"/>
  <c r="S609" i="57"/>
  <c r="S312" i="57"/>
  <c r="S679" i="57"/>
  <c r="S101" i="57"/>
  <c r="S336" i="57"/>
  <c r="S207" i="57"/>
  <c r="S728" i="57"/>
  <c r="S639" i="57"/>
  <c r="S87" i="57"/>
  <c r="R599" i="57"/>
  <c r="R739" i="57"/>
  <c r="R15" i="57"/>
  <c r="R552" i="57"/>
  <c r="R361" i="57"/>
  <c r="R572" i="57"/>
  <c r="R281" i="57"/>
  <c r="K26" i="49" s="1"/>
  <c r="R390" i="57"/>
  <c r="K121" i="49" s="1"/>
  <c r="R597" i="57"/>
  <c r="R117" i="57"/>
  <c r="R47" i="57"/>
  <c r="R779" i="57"/>
  <c r="R118" i="57"/>
  <c r="R787" i="57"/>
  <c r="R494" i="57"/>
  <c r="R547" i="57"/>
  <c r="R570" i="57"/>
  <c r="R565" i="57"/>
  <c r="R459" i="57"/>
  <c r="R319" i="57"/>
  <c r="R566" i="57"/>
  <c r="R580" i="57"/>
  <c r="R364" i="57"/>
  <c r="R332" i="57"/>
  <c r="R188" i="57"/>
  <c r="R737" i="57"/>
  <c r="R153" i="57"/>
  <c r="R34" i="57"/>
  <c r="R60" i="57"/>
  <c r="K15" i="49" s="1"/>
  <c r="R29" i="57"/>
  <c r="R243" i="57"/>
  <c r="R727" i="57"/>
  <c r="R406" i="57"/>
  <c r="R660" i="57"/>
  <c r="K91" i="49" s="1"/>
  <c r="R759" i="57"/>
  <c r="R616" i="57"/>
  <c r="R181" i="57"/>
  <c r="R136" i="57"/>
  <c r="R734" i="57"/>
  <c r="R94" i="57"/>
  <c r="R64" i="57"/>
  <c r="R794" i="57"/>
  <c r="R312" i="57"/>
  <c r="R137" i="57"/>
  <c r="R462" i="57"/>
  <c r="R204" i="57"/>
  <c r="R93" i="57"/>
  <c r="R636" i="57"/>
  <c r="R723" i="57"/>
  <c r="R780" i="57"/>
  <c r="K114" i="49" s="1"/>
  <c r="R336" i="57"/>
  <c r="R155" i="57"/>
  <c r="R12" i="57"/>
  <c r="R203" i="57"/>
  <c r="R427" i="57"/>
  <c r="R234" i="57"/>
  <c r="R619" i="57"/>
  <c r="R809" i="57"/>
  <c r="K6" i="49" s="1"/>
  <c r="R75" i="57"/>
  <c r="R632" i="57"/>
  <c r="I123" i="57"/>
  <c r="I196" i="57"/>
  <c r="I308" i="57"/>
  <c r="I87" i="57"/>
  <c r="I193" i="57"/>
  <c r="I632" i="57"/>
  <c r="I473" i="57"/>
  <c r="I455" i="57"/>
  <c r="I8" i="57"/>
  <c r="I224" i="57"/>
  <c r="I777" i="57"/>
  <c r="I675" i="57"/>
  <c r="I613" i="57"/>
  <c r="I352" i="57"/>
  <c r="I735" i="57"/>
  <c r="I75" i="57"/>
  <c r="I519" i="57"/>
  <c r="I216" i="57"/>
  <c r="I366" i="57"/>
  <c r="I23" i="57"/>
  <c r="I125" i="57"/>
  <c r="I589" i="57"/>
  <c r="I606" i="57"/>
  <c r="I569" i="57"/>
  <c r="I639" i="57"/>
  <c r="I766" i="57"/>
  <c r="I809" i="57"/>
  <c r="I513" i="57"/>
  <c r="I45" i="57"/>
  <c r="I46" i="57"/>
  <c r="I719" i="57"/>
  <c r="I116" i="57"/>
  <c r="I252" i="57"/>
  <c r="I672" i="57"/>
  <c r="I454" i="57"/>
  <c r="I86" i="57"/>
  <c r="I430" i="57"/>
  <c r="I619" i="57"/>
  <c r="I172" i="57"/>
  <c r="I540" i="57"/>
  <c r="I464" i="57"/>
  <c r="I322" i="57"/>
  <c r="I671" i="57"/>
  <c r="I388" i="57"/>
  <c r="I486" i="57"/>
  <c r="I307" i="57"/>
  <c r="I728" i="57"/>
  <c r="I234" i="57"/>
  <c r="I199" i="57"/>
  <c r="I338" i="57"/>
  <c r="I108" i="57"/>
  <c r="I549" i="57"/>
  <c r="I670" i="57"/>
  <c r="I558" i="57"/>
  <c r="I792" i="57"/>
  <c r="I710" i="57"/>
  <c r="I520" i="57"/>
  <c r="I428" i="57"/>
  <c r="I427" i="57"/>
  <c r="I154" i="57"/>
  <c r="I582" i="57"/>
  <c r="I306" i="57"/>
  <c r="I219" i="57"/>
  <c r="I171" i="57"/>
  <c r="I568" i="57"/>
  <c r="I772" i="57"/>
  <c r="I465" i="57"/>
  <c r="I7" i="57"/>
  <c r="I500" i="57"/>
  <c r="I203" i="57"/>
  <c r="I442" i="57"/>
  <c r="I236" i="57"/>
  <c r="I805" i="57"/>
  <c r="I207" i="57"/>
  <c r="I182" i="57"/>
  <c r="I314" i="57"/>
  <c r="I305" i="57"/>
  <c r="I13" i="57"/>
  <c r="I321" i="57"/>
  <c r="I12" i="57"/>
  <c r="I36" i="57"/>
  <c r="I313" i="57"/>
  <c r="I680" i="57"/>
  <c r="I637" i="57"/>
  <c r="I705" i="57"/>
  <c r="I423" i="57"/>
  <c r="I157" i="57"/>
  <c r="I669" i="57"/>
  <c r="I472" i="57"/>
  <c r="I259" i="57"/>
  <c r="I155" i="57"/>
  <c r="I631" i="57"/>
  <c r="I337" i="57"/>
  <c r="I724" i="57"/>
  <c r="I170" i="57"/>
  <c r="I539" i="57"/>
  <c r="I668" i="57"/>
  <c r="I410" i="57"/>
  <c r="I192" i="57"/>
  <c r="I538" i="57"/>
  <c r="I667" i="57"/>
  <c r="I336" i="57"/>
  <c r="I71" i="57"/>
  <c r="I67" i="57"/>
  <c r="I444" i="57"/>
  <c r="I648" i="57"/>
  <c r="I480" i="57"/>
  <c r="I718" i="57"/>
  <c r="I351" i="57"/>
  <c r="I304" i="57"/>
  <c r="I325" i="57"/>
  <c r="I780" i="57"/>
  <c r="I335" i="57"/>
  <c r="I303" i="57"/>
  <c r="I85" i="57"/>
  <c r="I621" i="57"/>
  <c r="I704" i="57"/>
  <c r="I808" i="57"/>
  <c r="I765" i="57"/>
  <c r="I132" i="57"/>
  <c r="I275" i="57"/>
  <c r="I803" i="57"/>
  <c r="I723" i="57"/>
  <c r="I628" i="57"/>
  <c r="I581" i="57"/>
  <c r="I422" i="57"/>
  <c r="I396" i="57"/>
  <c r="I274" i="57"/>
  <c r="I226" i="57"/>
  <c r="I201" i="57"/>
  <c r="I101" i="57"/>
  <c r="I44" i="57"/>
  <c r="I37" i="57"/>
  <c r="I636" i="57"/>
  <c r="I666" i="57"/>
  <c r="I302" i="57"/>
  <c r="I115" i="57"/>
  <c r="I665" i="57"/>
  <c r="I435" i="57"/>
  <c r="I194" i="57"/>
  <c r="I431" i="57"/>
  <c r="I301" i="57"/>
  <c r="I66" i="57"/>
  <c r="I93" i="57"/>
  <c r="I696" i="57"/>
  <c r="I350" i="57"/>
  <c r="I499" i="57"/>
  <c r="I377" i="57"/>
  <c r="I463" i="57"/>
  <c r="I576" i="57"/>
  <c r="I479" i="57"/>
  <c r="I214" i="57"/>
  <c r="I717" i="57"/>
  <c r="I81" i="57"/>
  <c r="I204" i="57"/>
  <c r="I263" i="57"/>
  <c r="I22" i="57"/>
  <c r="I791" i="57"/>
  <c r="I679" i="57"/>
  <c r="I395" i="57"/>
  <c r="I610" i="57"/>
  <c r="I764" i="57"/>
  <c r="I300" i="57"/>
  <c r="I43" i="57"/>
  <c r="I33" i="57"/>
  <c r="I462" i="57"/>
  <c r="I790" i="57"/>
  <c r="I647" i="57"/>
  <c r="I426" i="57"/>
  <c r="I74" i="57"/>
  <c r="I78" i="57"/>
  <c r="I537" i="57"/>
  <c r="I421" i="57"/>
  <c r="I689" i="57"/>
  <c r="I6" i="57"/>
  <c r="I137" i="57"/>
  <c r="I11" i="57"/>
  <c r="I605" i="57"/>
  <c r="I498" i="57"/>
  <c r="I478" i="57"/>
  <c r="I147" i="57"/>
  <c r="I349" i="57"/>
  <c r="I408" i="57"/>
  <c r="I368" i="57"/>
  <c r="I420" i="57"/>
  <c r="I683" i="57"/>
  <c r="I312" i="57"/>
  <c r="I299" i="57"/>
  <c r="I348" i="57"/>
  <c r="I65" i="57"/>
  <c r="I238" i="57"/>
  <c r="I763" i="57"/>
  <c r="I551" i="57"/>
  <c r="I575" i="57"/>
  <c r="I232" i="57"/>
  <c r="I213" i="57"/>
  <c r="I548" i="57"/>
  <c r="I794" i="57"/>
  <c r="I169" i="57"/>
  <c r="I298" i="57"/>
  <c r="I407" i="57"/>
  <c r="I218" i="57"/>
  <c r="I168" i="57"/>
  <c r="I42" i="57"/>
  <c r="I258" i="57"/>
  <c r="I663" i="57"/>
  <c r="I664" i="57"/>
  <c r="I64" i="57"/>
  <c r="I518" i="57"/>
  <c r="I297" i="57"/>
  <c r="I122" i="57"/>
  <c r="I228" i="57"/>
  <c r="I276" i="57"/>
  <c r="I21" i="57"/>
  <c r="I160" i="57"/>
  <c r="I273" i="57"/>
  <c r="I609" i="57"/>
  <c r="I436" i="57"/>
  <c r="I94" i="57"/>
  <c r="I202" i="57"/>
  <c r="I662" i="57"/>
  <c r="I782" i="57"/>
  <c r="I114" i="57"/>
  <c r="I121" i="57"/>
  <c r="I356" i="57"/>
  <c r="I559" i="57"/>
  <c r="I461" i="57"/>
  <c r="I505" i="57"/>
  <c r="I373" i="57"/>
  <c r="I734" i="57"/>
  <c r="I471" i="57"/>
  <c r="I365" i="57"/>
  <c r="I477" i="57"/>
  <c r="I762" i="57"/>
  <c r="I223" i="57"/>
  <c r="I30" i="57"/>
  <c r="I251" i="57"/>
  <c r="I296" i="57"/>
  <c r="I661" i="57"/>
  <c r="I136" i="57"/>
  <c r="I257" i="57"/>
  <c r="I678" i="57"/>
  <c r="I20" i="57"/>
  <c r="I295" i="57"/>
  <c r="I398" i="57"/>
  <c r="I63" i="57"/>
  <c r="I334" i="57"/>
  <c r="I347" i="57"/>
  <c r="I536" i="57"/>
  <c r="I497" i="57"/>
  <c r="I181" i="57"/>
  <c r="I82" i="57"/>
  <c r="I761" i="57"/>
  <c r="I525" i="57"/>
  <c r="I31" i="57"/>
  <c r="I140" i="57"/>
  <c r="I798" i="57"/>
  <c r="I324" i="57"/>
  <c r="I139" i="57"/>
  <c r="I699" i="57"/>
  <c r="I797" i="57"/>
  <c r="I616" i="57"/>
  <c r="I231" i="57"/>
  <c r="I512" i="57"/>
  <c r="I722" i="57"/>
  <c r="I618" i="57"/>
  <c r="I484" i="57"/>
  <c r="I646" i="57"/>
  <c r="I146" i="57"/>
  <c r="I760" i="57"/>
  <c r="I5" i="57"/>
  <c r="I759" i="57"/>
  <c r="I294" i="57"/>
  <c r="I571" i="57"/>
  <c r="I311" i="57"/>
  <c r="I453" i="57"/>
  <c r="I19" i="57"/>
  <c r="I4" i="57"/>
  <c r="I150" i="57"/>
  <c r="I615" i="57"/>
  <c r="I733" i="57"/>
  <c r="I574" i="57"/>
  <c r="I660" i="57"/>
  <c r="I604" i="57"/>
  <c r="I776" i="57"/>
  <c r="I191" i="57"/>
  <c r="I448" i="57"/>
  <c r="I447" i="57"/>
  <c r="I674" i="57"/>
  <c r="I716" i="57"/>
  <c r="I567" i="57"/>
  <c r="I504" i="57"/>
  <c r="I460" i="57"/>
  <c r="I406" i="57"/>
  <c r="I190" i="57"/>
  <c r="I688" i="57"/>
  <c r="I703" i="57"/>
  <c r="I270" i="57"/>
  <c r="I256" i="57"/>
  <c r="I156" i="57"/>
  <c r="I212" i="57"/>
  <c r="I180" i="57"/>
  <c r="I113" i="57"/>
  <c r="I727" i="57"/>
  <c r="I758" i="57"/>
  <c r="I189" i="57"/>
  <c r="I184" i="57"/>
  <c r="I112" i="57"/>
  <c r="I769" i="57"/>
  <c r="I62" i="57"/>
  <c r="I711" i="57"/>
  <c r="I35" i="57"/>
  <c r="I781" i="57"/>
  <c r="I102" i="57"/>
  <c r="I243" i="57"/>
  <c r="I807" i="57"/>
  <c r="I167" i="57"/>
  <c r="I659" i="57"/>
  <c r="I145" i="57"/>
  <c r="I721" i="57"/>
  <c r="I333" i="57"/>
  <c r="I470" i="57"/>
  <c r="I483" i="57"/>
  <c r="I358" i="57"/>
  <c r="I166" i="57"/>
  <c r="I29" i="57"/>
  <c r="I61" i="57"/>
  <c r="I387" i="57"/>
  <c r="I732" i="57"/>
  <c r="I695" i="57"/>
  <c r="I775" i="57"/>
  <c r="I757" i="57"/>
  <c r="I165" i="57"/>
  <c r="I149" i="57"/>
  <c r="I255" i="57"/>
  <c r="I60" i="57"/>
  <c r="I438" i="57"/>
  <c r="I235" i="57"/>
  <c r="I595" i="57"/>
  <c r="I429" i="57"/>
  <c r="I222" i="57"/>
  <c r="I28" i="57"/>
  <c r="I550" i="57"/>
  <c r="I384" i="57"/>
  <c r="I144" i="57"/>
  <c r="I59" i="57"/>
  <c r="I34" i="57"/>
  <c r="I756" i="57"/>
  <c r="I594" i="57"/>
  <c r="I496" i="57"/>
  <c r="I267" i="57"/>
  <c r="I755" i="57"/>
  <c r="I603" i="57"/>
  <c r="I482" i="57"/>
  <c r="I120" i="57"/>
  <c r="I687" i="57"/>
  <c r="I138" i="57"/>
  <c r="I153" i="57"/>
  <c r="I92" i="57"/>
  <c r="I658" i="57"/>
  <c r="I702" i="57"/>
  <c r="I620" i="57"/>
  <c r="I84" i="57"/>
  <c r="I135" i="57"/>
  <c r="I698" i="57"/>
  <c r="I293" i="57"/>
  <c r="I208" i="57"/>
  <c r="I737" i="57"/>
  <c r="I638" i="57"/>
  <c r="I586" i="57"/>
  <c r="I107" i="57"/>
  <c r="I292" i="57"/>
  <c r="I291" i="57"/>
  <c r="I346" i="57"/>
  <c r="I250" i="57"/>
  <c r="I310" i="57"/>
  <c r="I179" i="57"/>
  <c r="I355" i="57"/>
  <c r="I188" i="57"/>
  <c r="I367" i="57"/>
  <c r="I152" i="57"/>
  <c r="I753" i="57"/>
  <c r="I754" i="57"/>
  <c r="I543" i="57"/>
  <c r="I80" i="57"/>
  <c r="I677" i="57"/>
  <c r="I290" i="57"/>
  <c r="I289" i="57"/>
  <c r="I70" i="57"/>
  <c r="I332" i="57"/>
  <c r="I58" i="57"/>
  <c r="I242" i="57"/>
  <c r="I535" i="57"/>
  <c r="I635" i="57"/>
  <c r="I657" i="57"/>
  <c r="I331" i="57"/>
  <c r="I164" i="57"/>
  <c r="I602" i="57"/>
  <c r="I534" i="57"/>
  <c r="I364" i="57"/>
  <c r="I715" i="57"/>
  <c r="I557" i="57"/>
  <c r="I405" i="57"/>
  <c r="I330" i="57"/>
  <c r="I645" i="57"/>
  <c r="I288" i="57"/>
  <c r="I682" i="57"/>
  <c r="I451" i="57"/>
  <c r="I376" i="57"/>
  <c r="I495" i="57"/>
  <c r="I580" i="57"/>
  <c r="I206" i="57"/>
  <c r="I450" i="57"/>
  <c r="I802" i="57"/>
  <c r="I752" i="57"/>
  <c r="I217" i="57"/>
  <c r="I178" i="57"/>
  <c r="I440" i="57"/>
  <c r="I634" i="57"/>
  <c r="I612" i="57"/>
  <c r="I533" i="57"/>
  <c r="I566" i="57"/>
  <c r="I320" i="57"/>
  <c r="I434" i="57"/>
  <c r="I329" i="57"/>
  <c r="I627" i="57"/>
  <c r="I542" i="57"/>
  <c r="I57" i="57"/>
  <c r="I686" i="57"/>
  <c r="I598" i="57"/>
  <c r="I197" i="57"/>
  <c r="I319" i="57"/>
  <c r="I374" i="57"/>
  <c r="I532" i="57"/>
  <c r="I417" i="57"/>
  <c r="I419" i="57"/>
  <c r="I10" i="57"/>
  <c r="I789" i="57"/>
  <c r="I720" i="57"/>
  <c r="I425" i="57"/>
  <c r="I328" i="57"/>
  <c r="I198" i="57"/>
  <c r="I459" i="57"/>
  <c r="I56" i="57"/>
  <c r="I18" i="57"/>
  <c r="I511" i="57"/>
  <c r="I751" i="57"/>
  <c r="I386" i="57"/>
  <c r="I183" i="57"/>
  <c r="I345" i="57"/>
  <c r="I481" i="57"/>
  <c r="I812" i="57"/>
  <c r="I676" i="57"/>
  <c r="I565" i="57"/>
  <c r="I476" i="57"/>
  <c r="I339" i="57"/>
  <c r="I249" i="57"/>
  <c r="I133" i="57"/>
  <c r="I714" i="57"/>
  <c r="I750" i="57"/>
  <c r="I16" i="57"/>
  <c r="I372" i="57"/>
  <c r="I126" i="57"/>
  <c r="I570" i="57"/>
  <c r="I469" i="57"/>
  <c r="I418" i="57"/>
  <c r="I55" i="57"/>
  <c r="I656" i="57"/>
  <c r="I54" i="57"/>
  <c r="I446" i="57"/>
  <c r="I357" i="57"/>
  <c r="I143" i="57"/>
  <c r="I510" i="57"/>
  <c r="I690" i="57"/>
  <c r="I547" i="57"/>
  <c r="I608" i="57"/>
  <c r="I458" i="57"/>
  <c r="I375" i="57"/>
  <c r="I229" i="57"/>
  <c r="I564" i="57"/>
  <c r="I383" i="57"/>
  <c r="I163" i="57"/>
  <c r="I205" i="57"/>
  <c r="I159" i="57"/>
  <c r="I39" i="57"/>
  <c r="I404" i="57"/>
  <c r="I788" i="57"/>
  <c r="I240" i="57"/>
  <c r="I516" i="57"/>
  <c r="I318" i="57"/>
  <c r="I104" i="57"/>
  <c r="I287" i="57"/>
  <c r="I573" i="57"/>
  <c r="I385" i="57"/>
  <c r="I494" i="57"/>
  <c r="I227" i="57"/>
  <c r="I556" i="57"/>
  <c r="I579" i="57"/>
  <c r="I248" i="57"/>
  <c r="I225" i="57"/>
  <c r="I701" i="57"/>
  <c r="I269" i="57"/>
  <c r="I79" i="57"/>
  <c r="I694" i="57"/>
  <c r="I286" i="57"/>
  <c r="I749" i="57"/>
  <c r="I546" i="57"/>
  <c r="I239" i="57"/>
  <c r="I119" i="57"/>
  <c r="I317" i="57"/>
  <c r="I215" i="57"/>
  <c r="I285" i="57"/>
  <c r="I623" i="57"/>
  <c r="I457" i="57"/>
  <c r="I272" i="57"/>
  <c r="I787" i="57"/>
  <c r="I578" i="57"/>
  <c r="I786" i="57"/>
  <c r="I655" i="57"/>
  <c r="I452" i="57"/>
  <c r="I748" i="57"/>
  <c r="I309" i="57"/>
  <c r="I545" i="57"/>
  <c r="I245" i="57"/>
  <c r="I449" i="57"/>
  <c r="I344" i="57"/>
  <c r="I73" i="57"/>
  <c r="I363" i="57"/>
  <c r="I588" i="57"/>
  <c r="I162" i="57"/>
  <c r="I555" i="57"/>
  <c r="I611" i="57"/>
  <c r="I394" i="57"/>
  <c r="I785" i="57"/>
  <c r="I91" i="57"/>
  <c r="I3" i="57"/>
  <c r="I804" i="57"/>
  <c r="I118" i="57"/>
  <c r="I284" i="57"/>
  <c r="I524" i="57"/>
  <c r="I626" i="57"/>
  <c r="I262" i="57"/>
  <c r="I100" i="57"/>
  <c r="I211" i="57"/>
  <c r="I693" i="57"/>
  <c r="I323" i="57"/>
  <c r="I468" i="57"/>
  <c r="I266" i="57"/>
  <c r="I731" i="57"/>
  <c r="I230" i="57"/>
  <c r="I158" i="57"/>
  <c r="I654" i="57"/>
  <c r="I630" i="57"/>
  <c r="I283" i="57"/>
  <c r="I106" i="57"/>
  <c r="I585" i="57"/>
  <c r="I69" i="57"/>
  <c r="I736" i="57"/>
  <c r="I779" i="57"/>
  <c r="I784" i="57"/>
  <c r="I265" i="57"/>
  <c r="I515" i="57"/>
  <c r="I148" i="57"/>
  <c r="I697" i="57"/>
  <c r="I103" i="57"/>
  <c r="I544" i="57"/>
  <c r="I369" i="57"/>
  <c r="I541" i="57"/>
  <c r="I644" i="57"/>
  <c r="I709" i="57"/>
  <c r="I393" i="57"/>
  <c r="I380" i="57"/>
  <c r="I362" i="57"/>
  <c r="I177" i="57"/>
  <c r="I403" i="57"/>
  <c r="I27" i="57"/>
  <c r="I563" i="57"/>
  <c r="I747" i="57"/>
  <c r="I653" i="57"/>
  <c r="I47" i="57"/>
  <c r="I514" i="57"/>
  <c r="I343" i="57"/>
  <c r="I466" i="57"/>
  <c r="I2" i="57"/>
  <c r="I68" i="57"/>
  <c r="I629" i="57"/>
  <c r="I176" i="57"/>
  <c r="I801" i="57"/>
  <c r="I493" i="57"/>
  <c r="I456" i="57"/>
  <c r="I175" i="57"/>
  <c r="I531" i="57"/>
  <c r="I587" i="57"/>
  <c r="I800" i="57"/>
  <c r="I90" i="57"/>
  <c r="I382" i="57"/>
  <c r="I17" i="57"/>
  <c r="I439" i="57"/>
  <c r="I590" i="57"/>
  <c r="I726" i="57"/>
  <c r="I492" i="57"/>
  <c r="I117" i="57"/>
  <c r="I151" i="57"/>
  <c r="I83" i="57"/>
  <c r="I354" i="57"/>
  <c r="I200" i="57"/>
  <c r="I685" i="57"/>
  <c r="I254" i="57"/>
  <c r="I77" i="57"/>
  <c r="I523" i="57"/>
  <c r="I796" i="57"/>
  <c r="I708" i="57"/>
  <c r="I652" i="57"/>
  <c r="I491" i="57"/>
  <c r="I501" i="57"/>
  <c r="I416" i="57"/>
  <c r="I554" i="57"/>
  <c r="I774" i="57"/>
  <c r="I706" i="57"/>
  <c r="I475" i="57"/>
  <c r="I793" i="57"/>
  <c r="I651" i="57"/>
  <c r="I597" i="57"/>
  <c r="I622" i="57"/>
  <c r="I746" i="57"/>
  <c r="I650" i="57"/>
  <c r="I264" i="57"/>
  <c r="I131" i="57"/>
  <c r="I768" i="57"/>
  <c r="I99" i="57"/>
  <c r="I745" i="57"/>
  <c r="I402" i="57"/>
  <c r="I529" i="57"/>
  <c r="I530" i="57"/>
  <c r="I649" i="57"/>
  <c r="I401" i="57"/>
  <c r="I316" i="57"/>
  <c r="I503" i="57"/>
  <c r="I614" i="57"/>
  <c r="I53" i="57"/>
  <c r="I490" i="57"/>
  <c r="I282" i="57"/>
  <c r="I681" i="57"/>
  <c r="I390" i="57"/>
  <c r="I97" i="57"/>
  <c r="I105" i="57"/>
  <c r="I601" i="57"/>
  <c r="I41" i="57"/>
  <c r="I415" i="57"/>
  <c r="I489" i="57"/>
  <c r="I744" i="57"/>
  <c r="I221" i="57"/>
  <c r="I130" i="57"/>
  <c r="I52" i="57"/>
  <c r="I253" i="57"/>
  <c r="I187" i="57"/>
  <c r="I400" i="57"/>
  <c r="I271" i="57"/>
  <c r="I261" i="57"/>
  <c r="I553" i="57"/>
  <c r="I522" i="57"/>
  <c r="I76" i="57"/>
  <c r="I89" i="57"/>
  <c r="I392" i="57"/>
  <c r="I51" i="57"/>
  <c r="I281" i="57"/>
  <c r="I600" i="57"/>
  <c r="I353" i="57"/>
  <c r="I729" i="57"/>
  <c r="I517" i="57"/>
  <c r="I124" i="57"/>
  <c r="I96" i="57"/>
  <c r="I342" i="57"/>
  <c r="I521" i="57"/>
  <c r="I773" i="57"/>
  <c r="I14" i="57"/>
  <c r="I810" i="57"/>
  <c r="I414" i="57"/>
  <c r="I129" i="57"/>
  <c r="I700" i="57"/>
  <c r="I617" i="57"/>
  <c r="I771" i="57"/>
  <c r="I673" i="57"/>
  <c r="I625" i="57"/>
  <c r="I111" i="57"/>
  <c r="I743" i="57"/>
  <c r="I572" i="57"/>
  <c r="I560" i="57"/>
  <c r="I742" i="57"/>
  <c r="I593" i="57"/>
  <c r="I806" i="57"/>
  <c r="I643" i="57"/>
  <c r="I210" i="57"/>
  <c r="I399" i="57"/>
  <c r="I268" i="57"/>
  <c r="I25" i="57"/>
  <c r="I502" i="57"/>
  <c r="I433" i="57"/>
  <c r="I9" i="57"/>
  <c r="I397" i="57"/>
  <c r="I50" i="57"/>
  <c r="I371" i="57"/>
  <c r="I467" i="57"/>
  <c r="I370" i="57"/>
  <c r="I327" i="57"/>
  <c r="I741" i="57"/>
  <c r="I381" i="57"/>
  <c r="I361" i="57"/>
  <c r="I174" i="57"/>
  <c r="I128" i="57"/>
  <c r="I432" i="57"/>
  <c r="I413" i="57"/>
  <c r="I280" i="57"/>
  <c r="I173" i="57"/>
  <c r="I795" i="57"/>
  <c r="I409" i="57"/>
  <c r="I811" i="57"/>
  <c r="I161" i="57"/>
  <c r="I642" i="57"/>
  <c r="I692" i="57"/>
  <c r="I134" i="57"/>
  <c r="I528" i="57"/>
  <c r="I767" i="57"/>
  <c r="I279" i="57"/>
  <c r="I209" i="57"/>
  <c r="I412" i="57"/>
  <c r="I592" i="57"/>
  <c r="I778" i="57"/>
  <c r="I562" i="57"/>
  <c r="I552" i="57"/>
  <c r="I488" i="57"/>
  <c r="I110" i="57"/>
  <c r="I49" i="57"/>
  <c r="I725" i="57"/>
  <c r="I443" i="57"/>
  <c r="I783" i="57"/>
  <c r="I527" i="57"/>
  <c r="I561" i="57"/>
  <c r="I445" i="57"/>
  <c r="I487" i="57"/>
  <c r="I244" i="57"/>
  <c r="I32" i="57"/>
  <c r="I26" i="57"/>
  <c r="I360" i="57"/>
  <c r="I437" i="57"/>
  <c r="I713" i="57"/>
  <c r="I278" i="57"/>
  <c r="I38" i="57"/>
  <c r="I507" i="57"/>
  <c r="I624" i="57"/>
  <c r="I15" i="57"/>
  <c r="I684" i="57"/>
  <c r="I770" i="57"/>
  <c r="I509" i="57"/>
  <c r="I577" i="57"/>
  <c r="I142" i="57"/>
  <c r="I241" i="57"/>
  <c r="I277" i="57"/>
  <c r="I379" i="57"/>
  <c r="I98" i="57"/>
  <c r="I220" i="57"/>
  <c r="I712" i="57"/>
  <c r="I359" i="57"/>
  <c r="I246" i="57"/>
  <c r="I740" i="57"/>
  <c r="I341" i="57"/>
  <c r="I424" i="57"/>
  <c r="I730" i="57"/>
  <c r="I195" i="57"/>
  <c r="I411" i="57"/>
  <c r="I641" i="57"/>
  <c r="I739" i="57"/>
  <c r="I40" i="57"/>
  <c r="I584" i="57"/>
  <c r="I141" i="57"/>
  <c r="I127" i="57"/>
  <c r="I260" i="57"/>
  <c r="I596" i="57"/>
  <c r="I474" i="57"/>
  <c r="I799" i="57"/>
  <c r="I508" i="57"/>
  <c r="I485" i="57"/>
  <c r="I691" i="57"/>
  <c r="I389" i="57"/>
  <c r="I738" i="57"/>
  <c r="I633" i="57"/>
  <c r="I186" i="57"/>
  <c r="I185" i="57"/>
  <c r="I233" i="57"/>
  <c r="I583" i="57"/>
  <c r="I247" i="57"/>
  <c r="I378" i="57"/>
  <c r="I441" i="57"/>
  <c r="I599" i="57"/>
  <c r="I391" i="57"/>
  <c r="I315" i="57"/>
  <c r="I591" i="57"/>
  <c r="I526" i="57"/>
  <c r="I24" i="57"/>
  <c r="I340" i="57"/>
  <c r="I88" i="57"/>
  <c r="I48" i="57"/>
  <c r="I607" i="57"/>
  <c r="I109" i="57"/>
  <c r="I95" i="57"/>
  <c r="I707" i="57"/>
  <c r="I506" i="57"/>
  <c r="I72" i="57"/>
  <c r="I237" i="57"/>
  <c r="I640" i="57"/>
  <c r="I326" i="57"/>
  <c r="B8" i="58" l="1"/>
  <c r="K8" i="49"/>
  <c r="AI66" i="49"/>
  <c r="AD66" i="49"/>
  <c r="Y66" i="49"/>
  <c r="L8" i="49"/>
  <c r="AJ66" i="49"/>
  <c r="Z66" i="49"/>
  <c r="AE66" i="49"/>
  <c r="AF66" i="49"/>
  <c r="AA66" i="49"/>
  <c r="AK66" i="49"/>
  <c r="AH66" i="49"/>
  <c r="AC66" i="49"/>
  <c r="X66" i="49"/>
  <c r="E9" i="58"/>
  <c r="Y26" i="57"/>
  <c r="AB32" i="57"/>
  <c r="AB33" i="57" s="1"/>
  <c r="B9" i="58"/>
  <c r="C9" i="58"/>
  <c r="C10" i="58"/>
  <c r="AA70" i="57"/>
  <c r="B10" i="58"/>
  <c r="Y28" i="57"/>
  <c r="AA182" i="57"/>
  <c r="U66" i="49"/>
  <c r="L23" i="49"/>
  <c r="K23" i="49"/>
  <c r="L89" i="49"/>
  <c r="L108" i="49"/>
  <c r="K82" i="49"/>
  <c r="K47" i="49"/>
  <c r="K46" i="49"/>
  <c r="L109" i="49"/>
  <c r="L46" i="49"/>
  <c r="L54" i="49"/>
  <c r="L55" i="49"/>
  <c r="L14" i="49"/>
  <c r="K109" i="49"/>
  <c r="L3" i="49"/>
  <c r="K61" i="49"/>
  <c r="K42" i="49"/>
  <c r="K21" i="49"/>
  <c r="L42" i="49"/>
  <c r="L21" i="49"/>
  <c r="K54" i="49"/>
  <c r="K10" i="49"/>
  <c r="L61" i="49"/>
  <c r="K55" i="49"/>
  <c r="L10" i="49"/>
  <c r="K4" i="49"/>
  <c r="K14" i="49"/>
  <c r="K108" i="49"/>
  <c r="K84" i="49"/>
  <c r="L82" i="49"/>
  <c r="K89" i="49"/>
  <c r="K50" i="49"/>
  <c r="L4" i="49"/>
  <c r="L47" i="49"/>
  <c r="L50" i="49"/>
  <c r="Z29" i="57"/>
  <c r="E11" i="58" l="1"/>
  <c r="AB34" i="57"/>
  <c r="AA74" i="57"/>
  <c r="AA78" i="57" s="1"/>
  <c r="AA94" i="57"/>
  <c r="Y29" i="57"/>
  <c r="B12" i="58"/>
  <c r="Z32" i="57"/>
  <c r="C11" i="58" s="1"/>
  <c r="S8" i="55"/>
  <c r="S10" i="55"/>
  <c r="S9" i="55"/>
  <c r="S27" i="55"/>
  <c r="S26" i="55"/>
  <c r="S11" i="55"/>
  <c r="S17" i="55"/>
  <c r="S23" i="55"/>
  <c r="S6" i="55"/>
  <c r="S14" i="55"/>
  <c r="S18" i="55"/>
  <c r="S24" i="55"/>
  <c r="S7" i="55"/>
  <c r="S15" i="55"/>
  <c r="S19" i="55"/>
  <c r="S25" i="55"/>
  <c r="S16" i="55"/>
  <c r="S22" i="55"/>
  <c r="S13" i="55" l="1"/>
  <c r="Z33" i="57"/>
  <c r="D5" i="58"/>
  <c r="D6" i="58"/>
  <c r="AB36" i="57"/>
  <c r="AA100" i="57"/>
  <c r="Y31" i="57"/>
  <c r="B13" i="58" s="1"/>
  <c r="Z35" i="57"/>
  <c r="S21" i="55"/>
  <c r="S5" i="55"/>
  <c r="E12" i="58" l="1"/>
  <c r="AA104" i="57"/>
  <c r="AA107" i="57" s="1"/>
  <c r="AB38" i="57"/>
  <c r="Y33" i="57"/>
  <c r="C12" i="58"/>
  <c r="Z38" i="57"/>
  <c r="L7" i="55"/>
  <c r="P7" i="55" s="1"/>
  <c r="L8" i="55"/>
  <c r="P8" i="55" s="1"/>
  <c r="L6" i="55"/>
  <c r="P6" i="55" s="1"/>
  <c r="L5" i="55"/>
  <c r="P5" i="55" s="1"/>
  <c r="E13" i="58" l="1"/>
  <c r="AA106" i="57"/>
  <c r="AA111" i="57" s="1"/>
  <c r="AA113" i="57"/>
  <c r="D9" i="58" s="1"/>
  <c r="Y36" i="57"/>
  <c r="Y37" i="57" s="1"/>
  <c r="D7" i="58"/>
  <c r="AB39" i="57"/>
  <c r="Y39" i="57"/>
  <c r="C13" i="58"/>
  <c r="Z40" i="57"/>
  <c r="L10" i="55"/>
  <c r="P10" i="55" s="1"/>
  <c r="AA115" i="57" l="1"/>
  <c r="AB40" i="57"/>
  <c r="AA122" i="57"/>
  <c r="D10" i="58" s="1"/>
  <c r="Y41" i="57"/>
  <c r="Y42" i="57" s="1"/>
  <c r="B14" i="58"/>
  <c r="Z41" i="57"/>
  <c r="L12" i="55"/>
  <c r="P12" i="55" s="1"/>
  <c r="AB41" i="57" l="1"/>
  <c r="E14" i="58"/>
  <c r="B15" i="58"/>
  <c r="AB43" i="57"/>
  <c r="Y54" i="57"/>
  <c r="AA128" i="57"/>
  <c r="Z42" i="57"/>
  <c r="Z43" i="57"/>
  <c r="Z44" i="57" s="1"/>
  <c r="Z45" i="57" s="1"/>
  <c r="Z47" i="57" s="1"/>
  <c r="C15" i="58"/>
  <c r="E15" i="58" l="1"/>
  <c r="E16" i="58"/>
  <c r="AB45" i="57"/>
  <c r="Z49" i="57"/>
  <c r="Z50" i="57" s="1"/>
  <c r="D11" i="58"/>
  <c r="AA170" i="57"/>
  <c r="B16" i="58"/>
  <c r="Y56" i="57"/>
  <c r="C18" i="58"/>
  <c r="C17" i="58"/>
  <c r="AZ2" i="40"/>
  <c r="AZ3" i="40"/>
  <c r="AZ4" i="40"/>
  <c r="AZ5" i="40"/>
  <c r="AZ6" i="40"/>
  <c r="AZ7" i="40"/>
  <c r="AZ8" i="40"/>
  <c r="AZ9" i="40"/>
  <c r="AZ10" i="40"/>
  <c r="AZ11" i="40"/>
  <c r="AZ12" i="40"/>
  <c r="AZ13" i="40"/>
  <c r="AZ14" i="40"/>
  <c r="AZ15" i="40"/>
  <c r="AZ16" i="40"/>
  <c r="AZ17" i="40"/>
  <c r="AZ18" i="40"/>
  <c r="AZ19" i="40"/>
  <c r="AZ20" i="40"/>
  <c r="AZ21" i="40"/>
  <c r="AZ22" i="40"/>
  <c r="AZ23" i="40"/>
  <c r="AZ24" i="40"/>
  <c r="AZ25" i="40"/>
  <c r="AZ26" i="40"/>
  <c r="AZ27" i="40"/>
  <c r="AZ28" i="40"/>
  <c r="AZ29" i="40"/>
  <c r="AZ30" i="40"/>
  <c r="AZ31" i="40"/>
  <c r="AZ32" i="40"/>
  <c r="AZ33" i="40"/>
  <c r="AZ34" i="40"/>
  <c r="AZ35" i="40"/>
  <c r="AZ36" i="40"/>
  <c r="AZ37" i="40"/>
  <c r="AZ38" i="40"/>
  <c r="AZ39" i="40"/>
  <c r="AZ40" i="40"/>
  <c r="AZ41" i="40"/>
  <c r="AZ42" i="40"/>
  <c r="AZ43" i="40"/>
  <c r="AZ44" i="40"/>
  <c r="AZ45" i="40"/>
  <c r="AZ46" i="40"/>
  <c r="AZ47" i="40"/>
  <c r="AZ48" i="40"/>
  <c r="AZ49" i="40"/>
  <c r="AZ50" i="40"/>
  <c r="AZ51" i="40"/>
  <c r="AZ52" i="40"/>
  <c r="AZ53" i="40"/>
  <c r="AZ54" i="40"/>
  <c r="AZ55" i="40"/>
  <c r="AZ56" i="40"/>
  <c r="AZ57" i="40"/>
  <c r="AZ58" i="40"/>
  <c r="AZ59" i="40"/>
  <c r="AZ60" i="40"/>
  <c r="AZ61" i="40"/>
  <c r="AZ62" i="40"/>
  <c r="AZ63" i="40"/>
  <c r="AZ64" i="40"/>
  <c r="AZ65" i="40"/>
  <c r="AZ66" i="40"/>
  <c r="AZ67" i="40"/>
  <c r="AZ68" i="40"/>
  <c r="AZ69" i="40"/>
  <c r="AZ70" i="40"/>
  <c r="AZ71" i="40"/>
  <c r="AZ72" i="40"/>
  <c r="AZ73" i="40"/>
  <c r="AZ74" i="40"/>
  <c r="AZ75" i="40"/>
  <c r="AZ76" i="40"/>
  <c r="AZ77" i="40"/>
  <c r="AZ78" i="40"/>
  <c r="AZ79" i="40"/>
  <c r="AZ80" i="40"/>
  <c r="AZ81" i="40"/>
  <c r="AZ82" i="40"/>
  <c r="AZ83" i="40"/>
  <c r="AZ84" i="40"/>
  <c r="AZ85" i="40"/>
  <c r="AZ86" i="40"/>
  <c r="AZ87" i="40"/>
  <c r="AZ88" i="40"/>
  <c r="AZ89" i="40"/>
  <c r="AZ90" i="40"/>
  <c r="AZ91" i="40"/>
  <c r="AZ92" i="40"/>
  <c r="AZ93" i="40"/>
  <c r="AZ94" i="40"/>
  <c r="AZ95" i="40"/>
  <c r="AZ96" i="40"/>
  <c r="AZ97" i="40"/>
  <c r="AZ98" i="40"/>
  <c r="AZ99" i="40"/>
  <c r="AZ100" i="40"/>
  <c r="AZ101" i="40"/>
  <c r="AZ102" i="40"/>
  <c r="AZ103" i="40"/>
  <c r="AZ104" i="40"/>
  <c r="AZ105" i="40"/>
  <c r="AZ106" i="40"/>
  <c r="AZ107" i="40"/>
  <c r="AZ108" i="40"/>
  <c r="AZ109" i="40"/>
  <c r="AZ110" i="40"/>
  <c r="AZ111" i="40"/>
  <c r="AZ112" i="40"/>
  <c r="AZ113" i="40"/>
  <c r="AZ114" i="40"/>
  <c r="AZ115" i="40"/>
  <c r="AZ116" i="40"/>
  <c r="AZ117" i="40"/>
  <c r="AZ118" i="40"/>
  <c r="AZ119" i="40"/>
  <c r="AZ120" i="40"/>
  <c r="AZ121" i="40"/>
  <c r="AZ122" i="40"/>
  <c r="AZ123" i="40"/>
  <c r="AZ124" i="40"/>
  <c r="AZ125" i="40"/>
  <c r="AZ126" i="40"/>
  <c r="AZ127" i="40"/>
  <c r="AZ128" i="40"/>
  <c r="AZ129" i="40"/>
  <c r="AZ130" i="40"/>
  <c r="AZ131" i="40"/>
  <c r="AZ132" i="40"/>
  <c r="AZ133" i="40"/>
  <c r="AZ134" i="40"/>
  <c r="AZ135" i="40"/>
  <c r="AZ136" i="40"/>
  <c r="AZ137" i="40"/>
  <c r="AZ138" i="40"/>
  <c r="AZ139" i="40"/>
  <c r="AZ140" i="40"/>
  <c r="AZ141" i="40"/>
  <c r="AZ142" i="40"/>
  <c r="AZ143" i="40"/>
  <c r="AZ144" i="40"/>
  <c r="AZ145" i="40"/>
  <c r="AZ146" i="40"/>
  <c r="AZ147" i="40"/>
  <c r="AZ148" i="40"/>
  <c r="AZ149" i="40"/>
  <c r="AZ150" i="40"/>
  <c r="AZ151" i="40"/>
  <c r="AZ152" i="40"/>
  <c r="AZ153" i="40"/>
  <c r="AZ154" i="40"/>
  <c r="AZ155" i="40"/>
  <c r="AZ156" i="40"/>
  <c r="AZ157" i="40"/>
  <c r="AZ158" i="40"/>
  <c r="AZ159" i="40"/>
  <c r="AZ160" i="40"/>
  <c r="AZ161" i="40"/>
  <c r="AZ162" i="40"/>
  <c r="AZ163" i="40"/>
  <c r="AZ164" i="40"/>
  <c r="AZ165" i="40"/>
  <c r="AZ166" i="40"/>
  <c r="AZ167" i="40"/>
  <c r="AZ168" i="40"/>
  <c r="AZ169" i="40"/>
  <c r="AZ170" i="40"/>
  <c r="AZ171" i="40"/>
  <c r="AZ172" i="40"/>
  <c r="AZ173" i="40"/>
  <c r="AZ174" i="40"/>
  <c r="AZ175" i="40"/>
  <c r="AZ176" i="40"/>
  <c r="AZ177" i="40"/>
  <c r="AZ178" i="40"/>
  <c r="AZ179" i="40"/>
  <c r="AZ180" i="40"/>
  <c r="AZ181" i="40"/>
  <c r="AZ182" i="40"/>
  <c r="AZ183" i="40"/>
  <c r="AZ184" i="40"/>
  <c r="AZ185" i="40"/>
  <c r="AZ186" i="40"/>
  <c r="AZ187" i="40"/>
  <c r="AZ188" i="40"/>
  <c r="AZ189" i="40"/>
  <c r="AZ190" i="40"/>
  <c r="AZ191" i="40"/>
  <c r="AZ192" i="40"/>
  <c r="AZ193" i="40"/>
  <c r="AZ194" i="40"/>
  <c r="AZ195" i="40"/>
  <c r="AZ196" i="40"/>
  <c r="AZ197" i="40"/>
  <c r="AZ198" i="40"/>
  <c r="AZ199" i="40"/>
  <c r="AZ200" i="40"/>
  <c r="AZ201" i="40"/>
  <c r="AZ202" i="40"/>
  <c r="AZ203" i="40"/>
  <c r="AZ204" i="40"/>
  <c r="AZ205" i="40"/>
  <c r="AZ206" i="40"/>
  <c r="AZ207" i="40"/>
  <c r="AZ208" i="40"/>
  <c r="AZ209" i="40"/>
  <c r="AZ210" i="40"/>
  <c r="AZ211" i="40"/>
  <c r="AZ212" i="40"/>
  <c r="AZ213" i="40"/>
  <c r="AZ214" i="40"/>
  <c r="AZ215" i="40"/>
  <c r="AZ216" i="40"/>
  <c r="AZ217" i="40"/>
  <c r="AZ218" i="40"/>
  <c r="AZ219" i="40"/>
  <c r="AZ220" i="40"/>
  <c r="AZ221" i="40"/>
  <c r="AZ222" i="40"/>
  <c r="AZ223" i="40"/>
  <c r="AZ224" i="40"/>
  <c r="AZ225" i="40"/>
  <c r="AZ226" i="40"/>
  <c r="AZ227" i="40"/>
  <c r="AZ228" i="40"/>
  <c r="AZ229" i="40"/>
  <c r="AZ230" i="40"/>
  <c r="AZ231" i="40"/>
  <c r="AZ232" i="40"/>
  <c r="AZ233" i="40"/>
  <c r="AZ234" i="40"/>
  <c r="AZ235" i="40"/>
  <c r="AZ236" i="40"/>
  <c r="AZ237" i="40"/>
  <c r="AZ238" i="40"/>
  <c r="AZ239" i="40"/>
  <c r="AZ240" i="40"/>
  <c r="AZ241" i="40"/>
  <c r="AZ242" i="40"/>
  <c r="AZ243" i="40"/>
  <c r="AZ244" i="40"/>
  <c r="AZ245" i="40"/>
  <c r="AZ246" i="40"/>
  <c r="AZ247" i="40"/>
  <c r="AZ248" i="40"/>
  <c r="AZ249" i="40"/>
  <c r="AZ250" i="40"/>
  <c r="AZ251" i="40"/>
  <c r="AZ252" i="40"/>
  <c r="AZ253" i="40"/>
  <c r="AZ254" i="40"/>
  <c r="AZ255" i="40"/>
  <c r="AZ256" i="40"/>
  <c r="AZ257" i="40"/>
  <c r="AZ258" i="40"/>
  <c r="AZ259" i="40"/>
  <c r="AZ260" i="40"/>
  <c r="AZ261" i="40"/>
  <c r="AZ262" i="40"/>
  <c r="AZ263" i="40"/>
  <c r="AZ264" i="40"/>
  <c r="AZ265" i="40"/>
  <c r="AZ266" i="40"/>
  <c r="AZ267" i="40"/>
  <c r="AZ268" i="40"/>
  <c r="AZ269" i="40"/>
  <c r="AZ270" i="40"/>
  <c r="AZ271" i="40"/>
  <c r="AZ272" i="40"/>
  <c r="AZ273" i="40"/>
  <c r="AZ274" i="40"/>
  <c r="AZ275" i="40"/>
  <c r="AZ276" i="40"/>
  <c r="AZ277" i="40"/>
  <c r="AZ278" i="40"/>
  <c r="AZ279" i="40"/>
  <c r="AZ280" i="40"/>
  <c r="AZ281" i="40"/>
  <c r="AZ282" i="40"/>
  <c r="AZ283" i="40"/>
  <c r="AZ284" i="40"/>
  <c r="AZ285" i="40"/>
  <c r="AZ286" i="40"/>
  <c r="AZ287" i="40"/>
  <c r="AZ288" i="40"/>
  <c r="AZ289" i="40"/>
  <c r="AZ290" i="40"/>
  <c r="AZ291" i="40"/>
  <c r="AZ292" i="40"/>
  <c r="AZ293" i="40"/>
  <c r="AZ294" i="40"/>
  <c r="AZ295" i="40"/>
  <c r="AZ296" i="40"/>
  <c r="AZ297" i="40"/>
  <c r="AZ298" i="40"/>
  <c r="AZ299" i="40"/>
  <c r="AZ300" i="40"/>
  <c r="AZ301" i="40"/>
  <c r="AZ302" i="40"/>
  <c r="AZ303" i="40"/>
  <c r="AZ304" i="40"/>
  <c r="AZ305" i="40"/>
  <c r="AZ306" i="40"/>
  <c r="AZ307" i="40"/>
  <c r="AZ308" i="40"/>
  <c r="AZ309" i="40"/>
  <c r="AZ310" i="40"/>
  <c r="AZ311" i="40"/>
  <c r="AZ312" i="40"/>
  <c r="AZ313" i="40"/>
  <c r="AZ314" i="40"/>
  <c r="AZ315" i="40"/>
  <c r="AZ316" i="40"/>
  <c r="AZ317" i="40"/>
  <c r="AZ318" i="40"/>
  <c r="AZ319" i="40"/>
  <c r="AZ320" i="40"/>
  <c r="AZ321" i="40"/>
  <c r="AZ322" i="40"/>
  <c r="AZ323" i="40"/>
  <c r="AZ324" i="40"/>
  <c r="AZ325" i="40"/>
  <c r="AZ326" i="40"/>
  <c r="AZ327" i="40"/>
  <c r="AZ328" i="40"/>
  <c r="AZ329" i="40"/>
  <c r="AZ330" i="40"/>
  <c r="AZ331" i="40"/>
  <c r="AZ332" i="40"/>
  <c r="AZ333" i="40"/>
  <c r="AZ334" i="40"/>
  <c r="AZ335" i="40"/>
  <c r="AZ336" i="40"/>
  <c r="AZ337" i="40"/>
  <c r="AZ338" i="40"/>
  <c r="AZ339" i="40"/>
  <c r="AZ340" i="40"/>
  <c r="AZ341" i="40"/>
  <c r="AZ342" i="40"/>
  <c r="AZ343" i="40"/>
  <c r="AZ344" i="40"/>
  <c r="AZ345" i="40"/>
  <c r="AZ346" i="40"/>
  <c r="AZ347" i="40"/>
  <c r="AZ348" i="40"/>
  <c r="AZ349" i="40"/>
  <c r="AZ350" i="40"/>
  <c r="AZ351" i="40"/>
  <c r="AZ352" i="40"/>
  <c r="AZ353" i="40"/>
  <c r="AZ354" i="40"/>
  <c r="AZ355" i="40"/>
  <c r="AZ356" i="40"/>
  <c r="AZ357" i="40"/>
  <c r="AZ358" i="40"/>
  <c r="AZ359" i="40"/>
  <c r="AZ360" i="40"/>
  <c r="AZ361" i="40"/>
  <c r="AZ362" i="40"/>
  <c r="AZ363" i="40"/>
  <c r="AZ364" i="40"/>
  <c r="AZ365" i="40"/>
  <c r="AZ366" i="40"/>
  <c r="AZ367" i="40"/>
  <c r="AZ368" i="40"/>
  <c r="AZ369" i="40"/>
  <c r="AZ370" i="40"/>
  <c r="AZ371" i="40"/>
  <c r="AZ372" i="40"/>
  <c r="AZ373" i="40"/>
  <c r="AZ374" i="40"/>
  <c r="AZ375" i="40"/>
  <c r="AZ376" i="40"/>
  <c r="AZ377" i="40"/>
  <c r="AZ378" i="40"/>
  <c r="AZ379" i="40"/>
  <c r="AZ380" i="40"/>
  <c r="AZ381" i="40"/>
  <c r="AZ382" i="40"/>
  <c r="AZ383" i="40"/>
  <c r="AZ384" i="40"/>
  <c r="AZ385" i="40"/>
  <c r="AZ386" i="40"/>
  <c r="AZ387" i="40"/>
  <c r="AZ388" i="40"/>
  <c r="AZ389" i="40"/>
  <c r="AZ390" i="40"/>
  <c r="AZ391" i="40"/>
  <c r="AZ392" i="40"/>
  <c r="AZ393" i="40"/>
  <c r="AZ394" i="40"/>
  <c r="AZ395" i="40"/>
  <c r="AZ396" i="40"/>
  <c r="AZ397" i="40"/>
  <c r="AZ398" i="40"/>
  <c r="AZ399" i="40"/>
  <c r="AZ400" i="40"/>
  <c r="AZ401" i="40"/>
  <c r="AZ402" i="40"/>
  <c r="AZ403" i="40"/>
  <c r="AZ404" i="40"/>
  <c r="AZ405" i="40"/>
  <c r="AZ406" i="40"/>
  <c r="AZ407" i="40"/>
  <c r="AZ408" i="40"/>
  <c r="AZ409" i="40"/>
  <c r="AZ410" i="40"/>
  <c r="AZ411" i="40"/>
  <c r="AZ412" i="40"/>
  <c r="AZ413" i="40"/>
  <c r="AZ414" i="40"/>
  <c r="AZ415" i="40"/>
  <c r="AZ416" i="40"/>
  <c r="AZ417" i="40"/>
  <c r="AZ418" i="40"/>
  <c r="AZ419" i="40"/>
  <c r="AZ420" i="40"/>
  <c r="AZ421" i="40"/>
  <c r="AZ422" i="40"/>
  <c r="AZ423" i="40"/>
  <c r="AZ424" i="40"/>
  <c r="AZ425" i="40"/>
  <c r="AZ426" i="40"/>
  <c r="AZ427" i="40"/>
  <c r="AZ428" i="40"/>
  <c r="AZ429" i="40"/>
  <c r="AZ430" i="40"/>
  <c r="AZ431" i="40"/>
  <c r="AZ432" i="40"/>
  <c r="AZ433" i="40"/>
  <c r="AZ434" i="40"/>
  <c r="AZ435" i="40"/>
  <c r="AZ436" i="40"/>
  <c r="AZ437" i="40"/>
  <c r="AZ438" i="40"/>
  <c r="AZ439" i="40"/>
  <c r="AZ440" i="40"/>
  <c r="AZ441" i="40"/>
  <c r="AZ442" i="40"/>
  <c r="AZ443" i="40"/>
  <c r="AZ444" i="40"/>
  <c r="AZ445" i="40"/>
  <c r="AZ446" i="40"/>
  <c r="AZ447" i="40"/>
  <c r="AZ448" i="40"/>
  <c r="AZ449" i="40"/>
  <c r="AZ450" i="40"/>
  <c r="AZ451" i="40"/>
  <c r="AZ452" i="40"/>
  <c r="AZ453" i="40"/>
  <c r="AZ454" i="40"/>
  <c r="AZ455" i="40"/>
  <c r="AZ456" i="40"/>
  <c r="AZ457" i="40"/>
  <c r="AZ458" i="40"/>
  <c r="AZ459" i="40"/>
  <c r="AZ460" i="40"/>
  <c r="AZ461" i="40"/>
  <c r="AZ462" i="40"/>
  <c r="AZ463" i="40"/>
  <c r="AZ464" i="40"/>
  <c r="AZ465" i="40"/>
  <c r="AZ466" i="40"/>
  <c r="AZ467" i="40"/>
  <c r="AZ468" i="40"/>
  <c r="AZ469" i="40"/>
  <c r="AZ470" i="40"/>
  <c r="AZ471" i="40"/>
  <c r="AZ472" i="40"/>
  <c r="AZ473" i="40"/>
  <c r="AZ474" i="40"/>
  <c r="AZ475" i="40"/>
  <c r="AZ476" i="40"/>
  <c r="AZ477" i="40"/>
  <c r="AZ478" i="40"/>
  <c r="AZ479" i="40"/>
  <c r="AZ480" i="40"/>
  <c r="AZ481" i="40"/>
  <c r="AZ482" i="40"/>
  <c r="AZ483" i="40"/>
  <c r="AZ484" i="40"/>
  <c r="AZ485" i="40"/>
  <c r="AZ486" i="40"/>
  <c r="AZ487" i="40"/>
  <c r="AZ488" i="40"/>
  <c r="AZ489" i="40"/>
  <c r="AZ490" i="40"/>
  <c r="AZ491" i="40"/>
  <c r="AZ492" i="40"/>
  <c r="AZ493" i="40"/>
  <c r="AZ494" i="40"/>
  <c r="AZ495" i="40"/>
  <c r="AZ496" i="40"/>
  <c r="AZ497" i="40"/>
  <c r="AZ498" i="40"/>
  <c r="AZ499" i="40"/>
  <c r="AZ500" i="40"/>
  <c r="AZ501" i="40"/>
  <c r="AZ502" i="40"/>
  <c r="AZ503" i="40"/>
  <c r="AZ504" i="40"/>
  <c r="AZ505" i="40"/>
  <c r="AZ506" i="40"/>
  <c r="AZ507" i="40"/>
  <c r="AZ508" i="40"/>
  <c r="AZ509" i="40"/>
  <c r="AZ510" i="40"/>
  <c r="AZ511" i="40"/>
  <c r="AZ512" i="40"/>
  <c r="AZ513" i="40"/>
  <c r="AZ514" i="40"/>
  <c r="AZ515" i="40"/>
  <c r="AZ516" i="40"/>
  <c r="AZ517" i="40"/>
  <c r="AZ518" i="40"/>
  <c r="AZ519" i="40"/>
  <c r="AZ520" i="40"/>
  <c r="AZ521" i="40"/>
  <c r="AZ522" i="40"/>
  <c r="AZ523" i="40"/>
  <c r="AZ524" i="40"/>
  <c r="AZ525" i="40"/>
  <c r="AZ526" i="40"/>
  <c r="AZ527" i="40"/>
  <c r="AZ528" i="40"/>
  <c r="AZ529" i="40"/>
  <c r="AZ530" i="40"/>
  <c r="AZ531" i="40"/>
  <c r="AZ532" i="40"/>
  <c r="AZ533" i="40"/>
  <c r="AZ534" i="40"/>
  <c r="AZ535" i="40"/>
  <c r="AZ536" i="40"/>
  <c r="AZ537" i="40"/>
  <c r="AZ538" i="40"/>
  <c r="AZ539" i="40"/>
  <c r="AZ540" i="40"/>
  <c r="AZ541" i="40"/>
  <c r="AZ542" i="40"/>
  <c r="AZ543" i="40"/>
  <c r="AZ544" i="40"/>
  <c r="AZ545" i="40"/>
  <c r="AZ546" i="40"/>
  <c r="AZ547" i="40"/>
  <c r="AZ548" i="40"/>
  <c r="AZ549" i="40"/>
  <c r="AZ550" i="40"/>
  <c r="AZ551" i="40"/>
  <c r="AZ552" i="40"/>
  <c r="AZ553" i="40"/>
  <c r="AZ554" i="40"/>
  <c r="AZ555" i="40"/>
  <c r="AZ556" i="40"/>
  <c r="AZ557" i="40"/>
  <c r="AZ558" i="40"/>
  <c r="AZ559" i="40"/>
  <c r="AZ560" i="40"/>
  <c r="AZ561" i="40"/>
  <c r="AZ562" i="40"/>
  <c r="AZ563" i="40"/>
  <c r="AZ564" i="40"/>
  <c r="AZ565" i="40"/>
  <c r="AZ566" i="40"/>
  <c r="AZ567" i="40"/>
  <c r="AZ568" i="40"/>
  <c r="AZ569" i="40"/>
  <c r="AZ570" i="40"/>
  <c r="AZ571" i="40"/>
  <c r="AZ572" i="40"/>
  <c r="AZ573" i="40"/>
  <c r="AZ574" i="40"/>
  <c r="AZ575" i="40"/>
  <c r="AZ576" i="40"/>
  <c r="AZ577" i="40"/>
  <c r="AZ578" i="40"/>
  <c r="AZ579" i="40"/>
  <c r="AZ580" i="40"/>
  <c r="AZ581" i="40"/>
  <c r="AZ582" i="40"/>
  <c r="AZ583" i="40"/>
  <c r="AZ584" i="40"/>
  <c r="AZ585" i="40"/>
  <c r="AZ586" i="40"/>
  <c r="AZ587" i="40"/>
  <c r="AZ588" i="40"/>
  <c r="AZ589" i="40"/>
  <c r="AZ590" i="40"/>
  <c r="AZ591" i="40"/>
  <c r="AZ592" i="40"/>
  <c r="AZ593" i="40"/>
  <c r="AZ594" i="40"/>
  <c r="AZ595" i="40"/>
  <c r="AZ596" i="40"/>
  <c r="AZ597" i="40"/>
  <c r="AZ598" i="40"/>
  <c r="AZ599" i="40"/>
  <c r="AZ600" i="40"/>
  <c r="AZ601" i="40"/>
  <c r="AZ602" i="40"/>
  <c r="AZ603" i="40"/>
  <c r="AZ604" i="40"/>
  <c r="AZ605" i="40"/>
  <c r="AZ606" i="40"/>
  <c r="AZ607" i="40"/>
  <c r="AZ608" i="40"/>
  <c r="AZ609" i="40"/>
  <c r="AZ610" i="40"/>
  <c r="AZ611" i="40"/>
  <c r="AZ612" i="40"/>
  <c r="AZ613" i="40"/>
  <c r="AZ614" i="40"/>
  <c r="AZ615" i="40"/>
  <c r="AZ616" i="40"/>
  <c r="AZ617" i="40"/>
  <c r="AZ618" i="40"/>
  <c r="AZ619" i="40"/>
  <c r="AZ620" i="40"/>
  <c r="AZ621" i="40"/>
  <c r="AZ622" i="40"/>
  <c r="AZ623" i="40"/>
  <c r="AZ624" i="40"/>
  <c r="AZ625" i="40"/>
  <c r="AZ626" i="40"/>
  <c r="AZ627" i="40"/>
  <c r="AZ628" i="40"/>
  <c r="AZ629" i="40"/>
  <c r="AZ630" i="40"/>
  <c r="AZ631" i="40"/>
  <c r="AZ632" i="40"/>
  <c r="AZ633" i="40"/>
  <c r="AZ634" i="40"/>
  <c r="AZ635" i="40"/>
  <c r="AZ636" i="40"/>
  <c r="AZ637" i="40"/>
  <c r="AZ638" i="40"/>
  <c r="AZ639" i="40"/>
  <c r="AZ640" i="40"/>
  <c r="AZ641" i="40"/>
  <c r="AZ642" i="40"/>
  <c r="AZ643" i="40"/>
  <c r="AZ644" i="40"/>
  <c r="AZ645" i="40"/>
  <c r="AZ646" i="40"/>
  <c r="AZ647" i="40"/>
  <c r="AZ648" i="40"/>
  <c r="AZ649" i="40"/>
  <c r="AZ650" i="40"/>
  <c r="AZ651" i="40"/>
  <c r="AZ652" i="40"/>
  <c r="AZ653" i="40"/>
  <c r="AZ654" i="40"/>
  <c r="AZ655" i="40"/>
  <c r="AZ656" i="40"/>
  <c r="AZ657" i="40"/>
  <c r="AZ658" i="40"/>
  <c r="AZ659" i="40"/>
  <c r="AZ660" i="40"/>
  <c r="AZ661" i="40"/>
  <c r="AZ662" i="40"/>
  <c r="AZ663" i="40"/>
  <c r="AZ664" i="40"/>
  <c r="AZ665" i="40"/>
  <c r="AZ666" i="40"/>
  <c r="AZ667" i="40"/>
  <c r="AZ668" i="40"/>
  <c r="AZ669" i="40"/>
  <c r="AZ670" i="40"/>
  <c r="AZ671" i="40"/>
  <c r="AZ672" i="40"/>
  <c r="AZ673" i="40"/>
  <c r="AZ674" i="40"/>
  <c r="AZ675" i="40"/>
  <c r="AZ676" i="40"/>
  <c r="AZ677" i="40"/>
  <c r="AZ678" i="40"/>
  <c r="AZ679" i="40"/>
  <c r="AZ680" i="40"/>
  <c r="AZ681" i="40"/>
  <c r="AZ682" i="40"/>
  <c r="AZ683" i="40"/>
  <c r="AZ684" i="40"/>
  <c r="AZ685" i="40"/>
  <c r="AZ686" i="40"/>
  <c r="AZ687" i="40"/>
  <c r="AZ688" i="40"/>
  <c r="AZ689" i="40"/>
  <c r="AZ690" i="40"/>
  <c r="AZ691" i="40"/>
  <c r="AZ692" i="40"/>
  <c r="AZ693" i="40"/>
  <c r="AZ694" i="40"/>
  <c r="AZ695" i="40"/>
  <c r="AZ696" i="40"/>
  <c r="AZ697" i="40"/>
  <c r="AZ698" i="40"/>
  <c r="AZ699" i="40"/>
  <c r="AZ700" i="40"/>
  <c r="AZ701" i="40"/>
  <c r="AZ702" i="40"/>
  <c r="AZ703" i="40"/>
  <c r="AZ704" i="40"/>
  <c r="AZ705" i="40"/>
  <c r="AZ706" i="40"/>
  <c r="AZ707" i="40"/>
  <c r="AZ708" i="40"/>
  <c r="AZ709" i="40"/>
  <c r="AZ710" i="40"/>
  <c r="AZ711" i="40"/>
  <c r="AZ712" i="40"/>
  <c r="AZ713" i="40"/>
  <c r="AZ714" i="40"/>
  <c r="AZ715" i="40"/>
  <c r="AZ716" i="40"/>
  <c r="AZ717" i="40"/>
  <c r="AZ718" i="40"/>
  <c r="AZ719" i="40"/>
  <c r="AZ720" i="40"/>
  <c r="AZ721" i="40"/>
  <c r="AZ722" i="40"/>
  <c r="AZ723" i="40"/>
  <c r="AZ724" i="40"/>
  <c r="AZ725" i="40"/>
  <c r="AZ726" i="40"/>
  <c r="AZ727" i="40"/>
  <c r="AZ728" i="40"/>
  <c r="AZ729" i="40"/>
  <c r="AZ730" i="40"/>
  <c r="AZ731" i="40"/>
  <c r="AZ732" i="40"/>
  <c r="AZ733" i="40"/>
  <c r="AZ734" i="40"/>
  <c r="AZ735" i="40"/>
  <c r="AZ736" i="40"/>
  <c r="AZ737" i="40"/>
  <c r="AZ738" i="40"/>
  <c r="AZ739" i="40"/>
  <c r="AZ740" i="40"/>
  <c r="AZ741" i="40"/>
  <c r="AZ742" i="40"/>
  <c r="AZ743" i="40"/>
  <c r="AZ744" i="40"/>
  <c r="AZ745" i="40"/>
  <c r="AZ746" i="40"/>
  <c r="AZ747" i="40"/>
  <c r="AZ748" i="40"/>
  <c r="AZ749" i="40"/>
  <c r="AZ750" i="40"/>
  <c r="AZ751" i="40"/>
  <c r="AZ752" i="40"/>
  <c r="AZ753" i="40"/>
  <c r="AZ754" i="40"/>
  <c r="AZ755" i="40"/>
  <c r="AZ756" i="40"/>
  <c r="AZ757" i="40"/>
  <c r="AZ758" i="40"/>
  <c r="AZ759" i="40"/>
  <c r="AZ760" i="40"/>
  <c r="AZ761" i="40"/>
  <c r="AZ762" i="40"/>
  <c r="AZ763" i="40"/>
  <c r="AZ764" i="40"/>
  <c r="AZ765" i="40"/>
  <c r="AZ766" i="40"/>
  <c r="AZ767" i="40"/>
  <c r="AZ768" i="40"/>
  <c r="AZ769" i="40"/>
  <c r="AZ770" i="40"/>
  <c r="AZ771" i="40"/>
  <c r="AZ772" i="40"/>
  <c r="AZ773" i="40"/>
  <c r="AZ774" i="40"/>
  <c r="AZ775" i="40"/>
  <c r="AZ776" i="40"/>
  <c r="AZ777" i="40"/>
  <c r="AZ778" i="40"/>
  <c r="AZ779" i="40"/>
  <c r="AZ780" i="40"/>
  <c r="AZ781" i="40"/>
  <c r="AZ782" i="40"/>
  <c r="AZ783" i="40"/>
  <c r="AZ784" i="40"/>
  <c r="AZ785" i="40"/>
  <c r="AZ786" i="40"/>
  <c r="AZ787" i="40"/>
  <c r="AZ788" i="40"/>
  <c r="AZ789" i="40"/>
  <c r="AZ790" i="40"/>
  <c r="AZ791" i="40"/>
  <c r="AZ792" i="40"/>
  <c r="AZ793" i="40"/>
  <c r="AZ794" i="40"/>
  <c r="AZ795" i="40"/>
  <c r="AZ796" i="40"/>
  <c r="AZ797" i="40"/>
  <c r="AZ798" i="40"/>
  <c r="AZ799" i="40"/>
  <c r="AZ800" i="40"/>
  <c r="AZ801" i="40"/>
  <c r="AZ802" i="40"/>
  <c r="AZ803" i="40"/>
  <c r="AZ804" i="40"/>
  <c r="AZ805" i="40"/>
  <c r="AZ806" i="40"/>
  <c r="AZ807" i="40"/>
  <c r="AZ808" i="40"/>
  <c r="AZ809" i="40"/>
  <c r="AZ810" i="40"/>
  <c r="AZ811" i="40"/>
  <c r="AZ812" i="40"/>
  <c r="AZ813" i="40"/>
  <c r="AZ814" i="40"/>
  <c r="AZ815" i="40"/>
  <c r="AZ816" i="40"/>
  <c r="AZ817" i="40"/>
  <c r="AZ818" i="40"/>
  <c r="AZ819" i="40"/>
  <c r="AZ820" i="40"/>
  <c r="AZ821" i="40"/>
  <c r="AZ822" i="40"/>
  <c r="AZ823" i="40"/>
  <c r="AZ824" i="40"/>
  <c r="AZ825" i="40"/>
  <c r="AZ826" i="40"/>
  <c r="AZ827" i="40"/>
  <c r="AZ828" i="40"/>
  <c r="AZ829" i="40"/>
  <c r="AZ830" i="40"/>
  <c r="AZ831" i="40"/>
  <c r="AZ832" i="40"/>
  <c r="AZ833" i="40"/>
  <c r="AZ834" i="40"/>
  <c r="AZ835" i="40"/>
  <c r="AZ836" i="40"/>
  <c r="AZ837" i="40"/>
  <c r="AZ838" i="40"/>
  <c r="AZ839" i="40"/>
  <c r="AZ840" i="40"/>
  <c r="AZ841" i="40"/>
  <c r="AZ842" i="40"/>
  <c r="AZ843" i="40"/>
  <c r="AZ844" i="40"/>
  <c r="AZ845" i="40"/>
  <c r="AZ846" i="40"/>
  <c r="AZ847" i="40"/>
  <c r="AZ848" i="40"/>
  <c r="AZ849" i="40"/>
  <c r="AZ850" i="40"/>
  <c r="AZ851" i="40"/>
  <c r="AZ852" i="40"/>
  <c r="AZ853" i="40"/>
  <c r="AZ854" i="40"/>
  <c r="AZ855" i="40"/>
  <c r="AZ856" i="40"/>
  <c r="AZ857" i="40"/>
  <c r="AZ858" i="40"/>
  <c r="AZ859" i="40"/>
  <c r="AZ860" i="40"/>
  <c r="AZ861" i="40"/>
  <c r="AZ862" i="40"/>
  <c r="AZ863" i="40"/>
  <c r="AZ864" i="40"/>
  <c r="AZ865" i="40"/>
  <c r="AZ866" i="40"/>
  <c r="AZ867" i="40"/>
  <c r="AZ868" i="40"/>
  <c r="AZ869" i="40"/>
  <c r="AZ870" i="40"/>
  <c r="AZ871" i="40"/>
  <c r="AZ872" i="40"/>
  <c r="AZ873" i="40"/>
  <c r="AZ874" i="40"/>
  <c r="AZ875" i="40"/>
  <c r="AZ876" i="40"/>
  <c r="AZ877" i="40"/>
  <c r="AZ878" i="40"/>
  <c r="AZ879" i="40"/>
  <c r="AZ880" i="40"/>
  <c r="AZ881" i="40"/>
  <c r="AZ882" i="40"/>
  <c r="AZ883" i="40"/>
  <c r="AZ884" i="40"/>
  <c r="AZ885" i="40"/>
  <c r="AZ886" i="40"/>
  <c r="AZ887" i="40"/>
  <c r="AZ888" i="40"/>
  <c r="AZ889" i="40"/>
  <c r="AZ890" i="40"/>
  <c r="AZ891" i="40"/>
  <c r="AZ892" i="40"/>
  <c r="AZ893" i="40"/>
  <c r="AZ894" i="40"/>
  <c r="AZ895" i="40"/>
  <c r="AZ896" i="40"/>
  <c r="AZ897" i="40"/>
  <c r="AZ898" i="40"/>
  <c r="AZ899" i="40"/>
  <c r="AZ900" i="40"/>
  <c r="AZ901" i="40"/>
  <c r="AZ902" i="40"/>
  <c r="AZ903" i="40"/>
  <c r="AZ904" i="40"/>
  <c r="AZ905" i="40"/>
  <c r="AZ906" i="40"/>
  <c r="AZ907" i="40"/>
  <c r="AZ908" i="40"/>
  <c r="AZ909" i="40"/>
  <c r="AZ910" i="40"/>
  <c r="AZ911" i="40"/>
  <c r="AZ912" i="40"/>
  <c r="AZ913" i="40"/>
  <c r="AZ914" i="40"/>
  <c r="AZ915" i="40"/>
  <c r="AZ916" i="40"/>
  <c r="AZ917" i="40"/>
  <c r="AZ918" i="40"/>
  <c r="AZ919" i="40"/>
  <c r="AZ920" i="40"/>
  <c r="AZ921" i="40"/>
  <c r="AZ922" i="40"/>
  <c r="AZ923" i="40"/>
  <c r="AZ924" i="40"/>
  <c r="AZ925" i="40"/>
  <c r="AZ926" i="40"/>
  <c r="AZ927" i="40"/>
  <c r="AZ928" i="40"/>
  <c r="AZ929" i="40"/>
  <c r="AZ930" i="40"/>
  <c r="AZ931" i="40"/>
  <c r="AZ932" i="40"/>
  <c r="AZ933" i="40"/>
  <c r="AZ934" i="40"/>
  <c r="AZ935" i="40"/>
  <c r="AZ936" i="40"/>
  <c r="AZ937" i="40"/>
  <c r="AZ938" i="40"/>
  <c r="AZ939" i="40"/>
  <c r="AZ940" i="40"/>
  <c r="AZ941" i="40"/>
  <c r="AZ942" i="40"/>
  <c r="AZ943" i="40"/>
  <c r="AZ944" i="40"/>
  <c r="AZ945" i="40"/>
  <c r="AZ946" i="40"/>
  <c r="AZ947" i="40"/>
  <c r="AZ948" i="40"/>
  <c r="AZ949" i="40"/>
  <c r="AZ950" i="40"/>
  <c r="AZ951" i="40"/>
  <c r="AZ952" i="40"/>
  <c r="AZ953" i="40"/>
  <c r="AZ954" i="40"/>
  <c r="AZ955" i="40"/>
  <c r="AZ956" i="40"/>
  <c r="AZ957" i="40"/>
  <c r="AZ958" i="40"/>
  <c r="AZ959" i="40"/>
  <c r="AZ960" i="40"/>
  <c r="AZ961" i="40"/>
  <c r="AZ962" i="40"/>
  <c r="AZ963" i="40"/>
  <c r="AZ964" i="40"/>
  <c r="AZ965" i="40"/>
  <c r="AZ966" i="40"/>
  <c r="AZ967" i="40"/>
  <c r="AZ968" i="40"/>
  <c r="AZ969" i="40"/>
  <c r="AZ970" i="40"/>
  <c r="AZ971" i="40"/>
  <c r="AZ972" i="40"/>
  <c r="AZ973" i="40"/>
  <c r="AZ974" i="40"/>
  <c r="AZ975" i="40"/>
  <c r="AZ976" i="40"/>
  <c r="AZ977" i="40"/>
  <c r="AZ978" i="40"/>
  <c r="AZ979" i="40"/>
  <c r="AZ980" i="40"/>
  <c r="AZ981" i="40"/>
  <c r="AZ982" i="40"/>
  <c r="AZ983" i="40"/>
  <c r="AZ984" i="40"/>
  <c r="AZ985" i="40"/>
  <c r="AZ986" i="40"/>
  <c r="AZ987" i="40"/>
  <c r="AZ988" i="40"/>
  <c r="AZ989" i="40"/>
  <c r="AZ990" i="40"/>
  <c r="AZ991" i="40"/>
  <c r="AZ992" i="40"/>
  <c r="AZ993" i="40"/>
  <c r="AZ994" i="40"/>
  <c r="AZ995" i="40"/>
  <c r="AZ996" i="40"/>
  <c r="AZ997" i="40"/>
  <c r="AZ998" i="40"/>
  <c r="AZ999" i="40"/>
  <c r="AZ1000" i="40"/>
  <c r="AZ1001" i="40"/>
  <c r="AZ1002" i="40"/>
  <c r="AZ1003" i="40"/>
  <c r="AZ1004" i="40"/>
  <c r="AZ1005" i="40"/>
  <c r="AZ1006" i="40"/>
  <c r="AZ1007" i="40"/>
  <c r="AZ1008" i="40"/>
  <c r="AZ1009" i="40"/>
  <c r="AZ1010" i="40"/>
  <c r="AZ1011" i="40"/>
  <c r="AZ1012" i="40"/>
  <c r="AZ1013" i="40"/>
  <c r="AZ1014" i="40"/>
  <c r="AZ1015" i="40"/>
  <c r="AZ1016" i="40"/>
  <c r="AZ1017" i="40"/>
  <c r="AZ1018" i="40"/>
  <c r="AZ1019" i="40"/>
  <c r="AZ1020" i="40"/>
  <c r="AZ1021" i="40"/>
  <c r="AZ1022" i="40"/>
  <c r="AZ1023" i="40"/>
  <c r="AZ1024" i="40"/>
  <c r="AZ1025" i="40"/>
  <c r="AZ1026" i="40"/>
  <c r="AZ1027" i="40"/>
  <c r="AZ1028" i="40"/>
  <c r="AZ1029" i="40"/>
  <c r="AZ1030" i="40"/>
  <c r="AZ1031" i="40"/>
  <c r="AZ1032" i="40"/>
  <c r="AZ1033" i="40"/>
  <c r="AZ1034" i="40"/>
  <c r="AZ1035" i="40"/>
  <c r="AZ1036" i="40"/>
  <c r="AZ1037" i="40"/>
  <c r="AZ1038" i="40"/>
  <c r="AZ1039" i="40"/>
  <c r="AZ1040" i="40"/>
  <c r="AZ1041" i="40"/>
  <c r="AZ1042" i="40"/>
  <c r="AZ1043" i="40"/>
  <c r="AZ1044" i="40"/>
  <c r="AZ1045" i="40"/>
  <c r="AZ1046" i="40"/>
  <c r="AZ1047" i="40"/>
  <c r="AZ1048" i="40"/>
  <c r="AZ1049" i="40"/>
  <c r="AZ1050" i="40"/>
  <c r="AZ1051" i="40"/>
  <c r="AZ1052" i="40"/>
  <c r="AZ1053" i="40"/>
  <c r="AZ1054" i="40"/>
  <c r="AZ1055" i="40"/>
  <c r="AZ1056" i="40"/>
  <c r="AZ1057" i="40"/>
  <c r="AZ1058" i="40"/>
  <c r="AZ1059" i="40"/>
  <c r="AZ1060" i="40"/>
  <c r="AZ1061" i="40"/>
  <c r="AZ1062" i="40"/>
  <c r="AZ1063" i="40"/>
  <c r="AZ1064" i="40"/>
  <c r="AZ1065" i="40"/>
  <c r="AZ1066" i="40"/>
  <c r="AZ1067" i="40"/>
  <c r="AZ1068" i="40"/>
  <c r="AZ1069" i="40"/>
  <c r="AZ1070" i="40"/>
  <c r="AZ1071" i="40"/>
  <c r="AZ1072" i="40"/>
  <c r="AZ1073" i="40"/>
  <c r="AZ1074" i="40"/>
  <c r="AZ1075" i="40"/>
  <c r="AZ1076" i="40"/>
  <c r="AZ1077" i="40"/>
  <c r="AZ1078" i="40"/>
  <c r="AZ1079" i="40"/>
  <c r="AZ1080" i="40"/>
  <c r="AZ1081" i="40"/>
  <c r="AZ1082" i="40"/>
  <c r="AZ1083" i="40"/>
  <c r="AZ1084" i="40"/>
  <c r="AZ1085" i="40"/>
  <c r="AZ1086" i="40"/>
  <c r="AZ1087" i="40"/>
  <c r="AZ1088" i="40"/>
  <c r="AZ1089" i="40"/>
  <c r="AZ1090" i="40"/>
  <c r="AZ1091" i="40"/>
  <c r="AZ1092" i="40"/>
  <c r="AZ1093" i="40"/>
  <c r="AZ1094" i="40"/>
  <c r="AZ1095" i="40"/>
  <c r="AZ1096" i="40"/>
  <c r="AZ1097" i="40"/>
  <c r="AZ1098" i="40"/>
  <c r="AZ1099" i="40"/>
  <c r="AZ1100" i="40"/>
  <c r="AZ1101" i="40"/>
  <c r="AZ1102" i="40"/>
  <c r="AZ1103" i="40"/>
  <c r="AZ1104" i="40"/>
  <c r="AZ1105" i="40"/>
  <c r="AZ1106" i="40"/>
  <c r="AZ1107" i="40"/>
  <c r="AZ1108" i="40"/>
  <c r="AZ1109" i="40"/>
  <c r="AZ1110" i="40"/>
  <c r="AZ1111" i="40"/>
  <c r="AZ1112" i="40"/>
  <c r="AZ1113" i="40"/>
  <c r="AZ1114" i="40"/>
  <c r="AZ1115" i="40"/>
  <c r="AZ1116" i="40"/>
  <c r="AZ1117" i="40"/>
  <c r="AZ1118" i="40"/>
  <c r="AZ1119" i="40"/>
  <c r="AZ1120" i="40"/>
  <c r="AZ1121" i="40"/>
  <c r="AZ1122" i="40"/>
  <c r="AZ1123" i="40"/>
  <c r="AZ1124" i="40"/>
  <c r="AZ1125" i="40"/>
  <c r="AZ1126" i="40"/>
  <c r="AZ1127" i="40"/>
  <c r="AZ1128" i="40"/>
  <c r="AZ1129" i="40"/>
  <c r="AZ1130" i="40"/>
  <c r="AZ1131" i="40"/>
  <c r="AZ1132" i="40"/>
  <c r="AZ1133" i="40"/>
  <c r="AZ1134" i="40"/>
  <c r="AZ1135" i="40"/>
  <c r="AZ1136" i="40"/>
  <c r="AZ1137" i="40"/>
  <c r="AZ1138" i="40"/>
  <c r="AZ1139" i="40"/>
  <c r="AZ1140" i="40"/>
  <c r="AZ1141" i="40"/>
  <c r="AZ1142" i="40"/>
  <c r="AZ1143" i="40"/>
  <c r="AZ1144" i="40"/>
  <c r="AZ1145" i="40"/>
  <c r="AZ1146" i="40"/>
  <c r="AZ1147" i="40"/>
  <c r="AZ1148" i="40"/>
  <c r="AZ1149" i="40"/>
  <c r="AZ1150" i="40"/>
  <c r="AZ1151" i="40"/>
  <c r="AZ1152" i="40"/>
  <c r="AZ1153" i="40"/>
  <c r="AZ1154" i="40"/>
  <c r="AZ1155" i="40"/>
  <c r="AZ1156" i="40"/>
  <c r="AZ1157" i="40"/>
  <c r="AZ1158" i="40"/>
  <c r="AZ1159" i="40"/>
  <c r="AZ1160" i="40"/>
  <c r="AZ1161" i="40"/>
  <c r="AZ1162" i="40"/>
  <c r="AZ1163" i="40"/>
  <c r="AZ1164" i="40"/>
  <c r="AZ1165" i="40"/>
  <c r="AZ1166" i="40"/>
  <c r="AZ1167" i="40"/>
  <c r="AZ1168" i="40"/>
  <c r="AZ1169" i="40"/>
  <c r="AZ1170" i="40"/>
  <c r="AZ1171" i="40"/>
  <c r="AZ1172" i="40"/>
  <c r="AZ1173" i="40"/>
  <c r="AZ1174" i="40"/>
  <c r="AZ1175" i="40"/>
  <c r="AZ1176" i="40"/>
  <c r="AZ1177" i="40"/>
  <c r="AZ1178" i="40"/>
  <c r="AZ1179" i="40"/>
  <c r="AZ1180" i="40"/>
  <c r="AZ1181" i="40"/>
  <c r="AZ1182" i="40"/>
  <c r="AZ1183" i="40"/>
  <c r="AZ1184" i="40"/>
  <c r="AZ1185" i="40"/>
  <c r="AZ1186" i="40"/>
  <c r="AZ1187" i="40"/>
  <c r="AZ1188" i="40"/>
  <c r="AZ1189" i="40"/>
  <c r="AZ1190" i="40"/>
  <c r="AZ1191" i="40"/>
  <c r="AZ1192" i="40"/>
  <c r="AZ1193" i="40"/>
  <c r="AZ1194" i="40"/>
  <c r="AZ1195" i="40"/>
  <c r="AZ1196" i="40"/>
  <c r="AZ1197" i="40"/>
  <c r="AZ1198" i="40"/>
  <c r="AZ1199" i="40"/>
  <c r="AZ1200" i="40"/>
  <c r="AZ1201" i="40"/>
  <c r="AZ1202" i="40"/>
  <c r="AZ1203" i="40"/>
  <c r="AZ1204" i="40"/>
  <c r="AZ1205" i="40"/>
  <c r="AZ1206" i="40"/>
  <c r="AZ1207" i="40"/>
  <c r="AZ1208" i="40"/>
  <c r="AZ1209" i="40"/>
  <c r="AZ1210" i="40"/>
  <c r="AZ1211" i="40"/>
  <c r="AZ1212" i="40"/>
  <c r="AZ1213" i="40"/>
  <c r="AZ1214" i="40"/>
  <c r="AZ1215" i="40"/>
  <c r="AZ1216" i="40"/>
  <c r="AZ1217" i="40"/>
  <c r="AZ1218" i="40"/>
  <c r="AZ1219" i="40"/>
  <c r="AZ1220" i="40"/>
  <c r="AZ1221" i="40"/>
  <c r="AZ1222" i="40"/>
  <c r="AZ1223" i="40"/>
  <c r="AZ1224" i="40"/>
  <c r="AZ1225" i="40"/>
  <c r="AZ1226" i="40"/>
  <c r="AZ1227" i="40"/>
  <c r="AZ1228" i="40"/>
  <c r="AZ1229" i="40"/>
  <c r="AZ1230" i="40"/>
  <c r="AZ1231" i="40"/>
  <c r="AZ1232" i="40"/>
  <c r="AZ1233" i="40"/>
  <c r="AZ1234" i="40"/>
  <c r="AZ1235" i="40"/>
  <c r="AZ1236" i="40"/>
  <c r="AZ1237" i="40"/>
  <c r="AZ1238" i="40"/>
  <c r="AZ1239" i="40"/>
  <c r="AZ1240" i="40"/>
  <c r="AZ1241" i="40"/>
  <c r="AZ1242" i="40"/>
  <c r="AZ1243" i="40"/>
  <c r="AZ1244" i="40"/>
  <c r="AZ1245" i="40"/>
  <c r="AZ1246" i="40"/>
  <c r="AZ1247" i="40"/>
  <c r="AZ1248" i="40"/>
  <c r="AZ1249" i="40"/>
  <c r="AZ1250" i="40"/>
  <c r="AZ1251" i="40"/>
  <c r="AZ1252" i="40"/>
  <c r="AZ1253" i="40"/>
  <c r="AZ1254" i="40"/>
  <c r="AZ1255" i="40"/>
  <c r="AZ1256" i="40"/>
  <c r="AZ1257" i="40"/>
  <c r="AZ1258" i="40"/>
  <c r="AZ1259" i="40"/>
  <c r="AZ1260" i="40"/>
  <c r="AZ1261" i="40"/>
  <c r="AZ1262" i="40"/>
  <c r="AZ1263" i="40"/>
  <c r="AZ1264" i="40"/>
  <c r="AZ1265" i="40"/>
  <c r="AZ1266" i="40"/>
  <c r="AZ1267" i="40"/>
  <c r="AZ1268" i="40"/>
  <c r="AZ1269" i="40"/>
  <c r="AZ1270" i="40"/>
  <c r="AZ1271" i="40"/>
  <c r="AZ1272" i="40"/>
  <c r="AZ1273" i="40"/>
  <c r="AZ1274" i="40"/>
  <c r="AZ1275" i="40"/>
  <c r="AZ1276" i="40"/>
  <c r="AZ1277" i="40"/>
  <c r="AZ1278" i="40"/>
  <c r="AZ1279" i="40"/>
  <c r="AZ1280" i="40"/>
  <c r="AZ1281" i="40"/>
  <c r="AZ1282" i="40"/>
  <c r="AZ1283" i="40"/>
  <c r="AZ1284" i="40"/>
  <c r="AZ1285" i="40"/>
  <c r="AZ1286" i="40"/>
  <c r="AZ1287" i="40"/>
  <c r="AZ1288" i="40"/>
  <c r="AZ1289" i="40"/>
  <c r="AZ1290" i="40"/>
  <c r="AZ1291" i="40"/>
  <c r="AZ1292" i="40"/>
  <c r="AZ1293" i="40"/>
  <c r="AZ1294" i="40"/>
  <c r="AZ1295" i="40"/>
  <c r="AZ1296" i="40"/>
  <c r="AZ1297" i="40"/>
  <c r="AZ1298" i="40"/>
  <c r="AZ1299" i="40"/>
  <c r="AZ1300" i="40"/>
  <c r="AZ1301" i="40"/>
  <c r="AZ1302" i="40"/>
  <c r="AZ1303" i="40"/>
  <c r="AZ1304" i="40"/>
  <c r="AZ1305" i="40"/>
  <c r="AZ1306" i="40"/>
  <c r="AZ1307" i="40"/>
  <c r="AZ1308" i="40"/>
  <c r="AZ1309" i="40"/>
  <c r="AZ1310" i="40"/>
  <c r="AZ1311" i="40"/>
  <c r="AZ1312" i="40"/>
  <c r="AZ1313" i="40"/>
  <c r="AZ1314" i="40"/>
  <c r="AZ1315" i="40"/>
  <c r="AZ1316" i="40"/>
  <c r="AZ1317" i="40"/>
  <c r="AZ1318" i="40"/>
  <c r="AZ1319" i="40"/>
  <c r="AZ1320" i="40"/>
  <c r="AZ1321" i="40"/>
  <c r="AZ1322" i="40"/>
  <c r="AZ1323" i="40"/>
  <c r="AZ1324" i="40"/>
  <c r="AZ1325" i="40"/>
  <c r="AZ1326" i="40"/>
  <c r="AZ1327" i="40"/>
  <c r="AZ1328" i="40"/>
  <c r="AZ1329" i="40"/>
  <c r="AZ1330" i="40"/>
  <c r="AZ1331" i="40"/>
  <c r="AZ1332" i="40"/>
  <c r="AZ1333" i="40"/>
  <c r="AZ1334" i="40"/>
  <c r="AZ1335" i="40"/>
  <c r="AZ1336" i="40"/>
  <c r="AZ1337" i="40"/>
  <c r="AZ1338" i="40"/>
  <c r="AZ1339" i="40"/>
  <c r="AZ1340" i="40"/>
  <c r="AZ1341" i="40"/>
  <c r="AZ1342" i="40"/>
  <c r="AZ1343" i="40"/>
  <c r="AZ1344" i="40"/>
  <c r="AZ1345" i="40"/>
  <c r="AZ1346" i="40"/>
  <c r="AZ1347" i="40"/>
  <c r="AZ1348" i="40"/>
  <c r="AZ1349" i="40"/>
  <c r="AZ1350" i="40"/>
  <c r="AZ1351" i="40"/>
  <c r="AZ1352" i="40"/>
  <c r="AZ1353" i="40"/>
  <c r="AZ1354" i="40"/>
  <c r="AZ1355" i="40"/>
  <c r="AZ1356" i="40"/>
  <c r="AZ1357" i="40"/>
  <c r="AZ1358" i="40"/>
  <c r="AZ1359" i="40"/>
  <c r="AZ1360" i="40"/>
  <c r="AZ1361" i="40"/>
  <c r="AZ1362" i="40"/>
  <c r="AZ1363" i="40"/>
  <c r="AZ1364" i="40"/>
  <c r="AZ1365" i="40"/>
  <c r="AZ1366" i="40"/>
  <c r="AZ1367" i="40"/>
  <c r="AZ1368" i="40"/>
  <c r="AZ1369" i="40"/>
  <c r="AZ1370" i="40"/>
  <c r="AZ1371" i="40"/>
  <c r="AZ1372" i="40"/>
  <c r="AZ1373" i="40"/>
  <c r="AZ1374" i="40"/>
  <c r="AZ1375" i="40"/>
  <c r="AZ1376" i="40"/>
  <c r="AZ1377" i="40"/>
  <c r="AZ1378" i="40"/>
  <c r="AZ1379" i="40"/>
  <c r="AZ1380" i="40"/>
  <c r="AZ1381" i="40"/>
  <c r="AZ1382" i="40"/>
  <c r="AZ1383" i="40"/>
  <c r="AZ1384" i="40"/>
  <c r="AZ1385" i="40"/>
  <c r="AZ1386" i="40"/>
  <c r="AZ1387" i="40"/>
  <c r="AZ1388" i="40"/>
  <c r="AZ1389" i="40"/>
  <c r="AZ1390" i="40"/>
  <c r="AZ1391" i="40"/>
  <c r="AZ1392" i="40"/>
  <c r="AZ1393" i="40"/>
  <c r="AZ1394" i="40"/>
  <c r="AZ1395" i="40"/>
  <c r="AZ1396" i="40"/>
  <c r="AZ1397" i="40"/>
  <c r="AZ1398" i="40"/>
  <c r="AZ1399" i="40"/>
  <c r="AZ1400" i="40"/>
  <c r="AZ1401" i="40"/>
  <c r="AZ1402" i="40"/>
  <c r="AZ1403" i="40"/>
  <c r="AZ1404" i="40"/>
  <c r="AZ1405" i="40"/>
  <c r="AZ1406" i="40"/>
  <c r="AZ1407" i="40"/>
  <c r="AZ1408" i="40"/>
  <c r="AZ1409" i="40"/>
  <c r="AZ1410" i="40"/>
  <c r="AZ1411" i="40"/>
  <c r="AZ1412" i="40"/>
  <c r="AZ1413" i="40"/>
  <c r="AZ1414" i="40"/>
  <c r="AZ1415" i="40"/>
  <c r="AZ1416" i="40"/>
  <c r="AZ1417" i="40"/>
  <c r="AZ1418" i="40"/>
  <c r="AZ1419" i="40"/>
  <c r="AZ1420" i="40"/>
  <c r="AZ1421" i="40"/>
  <c r="AZ1422" i="40"/>
  <c r="AZ1423" i="40"/>
  <c r="AZ1424" i="40"/>
  <c r="AZ1425" i="40"/>
  <c r="AZ1426" i="40"/>
  <c r="AZ1427" i="40"/>
  <c r="AZ1428" i="40"/>
  <c r="AZ1429" i="40"/>
  <c r="AZ1430" i="40"/>
  <c r="AZ1431" i="40"/>
  <c r="AZ1432" i="40"/>
  <c r="AZ1433" i="40"/>
  <c r="AZ1434" i="40"/>
  <c r="AZ1435" i="40"/>
  <c r="AZ1436" i="40"/>
  <c r="AZ1437" i="40"/>
  <c r="AZ1438" i="40"/>
  <c r="AZ1439" i="40"/>
  <c r="AZ1440" i="40"/>
  <c r="AZ1441" i="40"/>
  <c r="AZ1442" i="40"/>
  <c r="AZ1443" i="40"/>
  <c r="AZ1444" i="40"/>
  <c r="AZ1445" i="40"/>
  <c r="AZ1446" i="40"/>
  <c r="AZ1447" i="40"/>
  <c r="AZ1448" i="40"/>
  <c r="AZ1449" i="40"/>
  <c r="AZ1450" i="40"/>
  <c r="AZ1451" i="40"/>
  <c r="AZ1452" i="40"/>
  <c r="AZ1453" i="40"/>
  <c r="AZ1454" i="40"/>
  <c r="AZ1455" i="40"/>
  <c r="AZ1456" i="40"/>
  <c r="AZ1457" i="40"/>
  <c r="AZ1458" i="40"/>
  <c r="AZ1459" i="40"/>
  <c r="AZ1460" i="40"/>
  <c r="AZ1461" i="40"/>
  <c r="AZ1462" i="40"/>
  <c r="AZ1463" i="40"/>
  <c r="AZ1464" i="40"/>
  <c r="AZ1465" i="40"/>
  <c r="AZ1466" i="40"/>
  <c r="AZ1467" i="40"/>
  <c r="AZ1468" i="40"/>
  <c r="AZ1469" i="40"/>
  <c r="AZ1470" i="40"/>
  <c r="AZ1471" i="40"/>
  <c r="AZ1472" i="40"/>
  <c r="AZ1473" i="40"/>
  <c r="AZ1474" i="40"/>
  <c r="AZ1475" i="40"/>
  <c r="AZ1476" i="40"/>
  <c r="AZ1477" i="40"/>
  <c r="AZ1478" i="40"/>
  <c r="AZ1479" i="40"/>
  <c r="AZ1480" i="40"/>
  <c r="AZ1481" i="40"/>
  <c r="AZ1482" i="40"/>
  <c r="AZ1483" i="40"/>
  <c r="AZ1484" i="40"/>
  <c r="AZ1485" i="40"/>
  <c r="AZ1486" i="40"/>
  <c r="AZ1487" i="40"/>
  <c r="AZ1488" i="40"/>
  <c r="AZ1489" i="40"/>
  <c r="AZ1490" i="40"/>
  <c r="AZ1491" i="40"/>
  <c r="AZ1492" i="40"/>
  <c r="AZ1493" i="40"/>
  <c r="AZ1494" i="40"/>
  <c r="AZ1495" i="40"/>
  <c r="AZ1496" i="40"/>
  <c r="AZ1497" i="40"/>
  <c r="AZ1498" i="40"/>
  <c r="AZ1499" i="40"/>
  <c r="AZ1500" i="40"/>
  <c r="AZ1501" i="40"/>
  <c r="AZ1502" i="40"/>
  <c r="AZ1503" i="40"/>
  <c r="AZ1504" i="40"/>
  <c r="AZ1505" i="40"/>
  <c r="AZ1506" i="40"/>
  <c r="AZ1507" i="40"/>
  <c r="AZ1508" i="40"/>
  <c r="AZ1509" i="40"/>
  <c r="AZ1510" i="40"/>
  <c r="AZ1511" i="40"/>
  <c r="AZ1512" i="40"/>
  <c r="AZ1513" i="40"/>
  <c r="AZ1514" i="40"/>
  <c r="AZ1515" i="40"/>
  <c r="AZ1516" i="40"/>
  <c r="AZ1517" i="40"/>
  <c r="AZ1518" i="40"/>
  <c r="AZ1519" i="40"/>
  <c r="AZ1520" i="40"/>
  <c r="AZ1521" i="40"/>
  <c r="AZ1522" i="40"/>
  <c r="AZ1523" i="40"/>
  <c r="AZ1524" i="40"/>
  <c r="AZ1525" i="40"/>
  <c r="AZ1526" i="40"/>
  <c r="AZ1527" i="40"/>
  <c r="AZ1528" i="40"/>
  <c r="AZ1529" i="40"/>
  <c r="AZ1530" i="40"/>
  <c r="AZ1531" i="40"/>
  <c r="AZ1532" i="40"/>
  <c r="AZ1533" i="40"/>
  <c r="AZ1534" i="40"/>
  <c r="AZ1535" i="40"/>
  <c r="AZ1536" i="40"/>
  <c r="AZ1537" i="40"/>
  <c r="AZ1538" i="40"/>
  <c r="AZ1539" i="40"/>
  <c r="AZ1540" i="40"/>
  <c r="AZ1541" i="40"/>
  <c r="AZ1542" i="40"/>
  <c r="AZ1543" i="40"/>
  <c r="AZ1544" i="40"/>
  <c r="AZ1545" i="40"/>
  <c r="AZ1546" i="40"/>
  <c r="AZ1547" i="40"/>
  <c r="AZ1548" i="40"/>
  <c r="AZ1549" i="40"/>
  <c r="AZ1550" i="40"/>
  <c r="AZ1551" i="40"/>
  <c r="AZ1552" i="40"/>
  <c r="AZ1553" i="40"/>
  <c r="AZ1554" i="40"/>
  <c r="AZ1555" i="40"/>
  <c r="AZ1556" i="40"/>
  <c r="AZ1557" i="40"/>
  <c r="AZ1558" i="40"/>
  <c r="AZ1559" i="40"/>
  <c r="AZ1560" i="40"/>
  <c r="AZ1561" i="40"/>
  <c r="AZ1562" i="40"/>
  <c r="AZ1563" i="40"/>
  <c r="AZ1564" i="40"/>
  <c r="AZ1565" i="40"/>
  <c r="AZ1566" i="40"/>
  <c r="AZ1567" i="40"/>
  <c r="AZ1568" i="40"/>
  <c r="AZ1569" i="40"/>
  <c r="AZ1570" i="40"/>
  <c r="AZ1571" i="40"/>
  <c r="AZ1572" i="40"/>
  <c r="AZ1573" i="40"/>
  <c r="AZ1574" i="40"/>
  <c r="AZ1575" i="40"/>
  <c r="AZ1576" i="40"/>
  <c r="AZ1577" i="40"/>
  <c r="AZ1578" i="40"/>
  <c r="AZ1579" i="40"/>
  <c r="AZ1580" i="40"/>
  <c r="AZ1581" i="40"/>
  <c r="AZ1582" i="40"/>
  <c r="AZ1583" i="40"/>
  <c r="AZ1584" i="40"/>
  <c r="AZ1585" i="40"/>
  <c r="AZ1586" i="40"/>
  <c r="AZ1587" i="40"/>
  <c r="AZ1588" i="40"/>
  <c r="AZ1589" i="40"/>
  <c r="AZ1590" i="40"/>
  <c r="AZ1591" i="40"/>
  <c r="AZ1592" i="40"/>
  <c r="AZ1593" i="40"/>
  <c r="AZ1594" i="40"/>
  <c r="AZ1595" i="40"/>
  <c r="AZ1596" i="40"/>
  <c r="AZ1597" i="40"/>
  <c r="AZ1598" i="40"/>
  <c r="AZ1599" i="40"/>
  <c r="AZ1600" i="40"/>
  <c r="AZ1601" i="40"/>
  <c r="AZ1602" i="40"/>
  <c r="AZ1603" i="40"/>
  <c r="AZ1604" i="40"/>
  <c r="AZ1605" i="40"/>
  <c r="AZ1606" i="40"/>
  <c r="AZ1607" i="40"/>
  <c r="AZ1608" i="40"/>
  <c r="AZ1609" i="40"/>
  <c r="AZ1610" i="40"/>
  <c r="AZ1611" i="40"/>
  <c r="AZ1612" i="40"/>
  <c r="AZ1613" i="40"/>
  <c r="AZ1614" i="40"/>
  <c r="AZ1615" i="40"/>
  <c r="AZ1616" i="40"/>
  <c r="AZ1617" i="40"/>
  <c r="AZ1618" i="40"/>
  <c r="AZ1619" i="40"/>
  <c r="AZ1620" i="40"/>
  <c r="AZ1621" i="40"/>
  <c r="AZ1622" i="40"/>
  <c r="AZ1623" i="40"/>
  <c r="AZ1624" i="40"/>
  <c r="AZ1625" i="40"/>
  <c r="AZ1626" i="40"/>
  <c r="AZ1627" i="40"/>
  <c r="AZ1628" i="40"/>
  <c r="AZ1629" i="40"/>
  <c r="AZ1630" i="40"/>
  <c r="AZ1631" i="40"/>
  <c r="AZ1632" i="40"/>
  <c r="AZ1633" i="40"/>
  <c r="AZ1634" i="40"/>
  <c r="AZ1635" i="40"/>
  <c r="AZ1636" i="40"/>
  <c r="AZ1637" i="40"/>
  <c r="AZ1638" i="40"/>
  <c r="AZ1639" i="40"/>
  <c r="AZ1640" i="40"/>
  <c r="AZ1641" i="40"/>
  <c r="AZ1642" i="40"/>
  <c r="AZ1643" i="40"/>
  <c r="AZ1644" i="40"/>
  <c r="AZ1645" i="40"/>
  <c r="AZ1646" i="40"/>
  <c r="AZ1647" i="40"/>
  <c r="AZ1648" i="40"/>
  <c r="AZ1649" i="40"/>
  <c r="AZ1650" i="40"/>
  <c r="AZ1651" i="40"/>
  <c r="AZ1652" i="40"/>
  <c r="AZ1653" i="40"/>
  <c r="AZ1654" i="40"/>
  <c r="AZ1655" i="40"/>
  <c r="AZ1656" i="40"/>
  <c r="AZ1657" i="40"/>
  <c r="AZ1658" i="40"/>
  <c r="AZ1659" i="40"/>
  <c r="AZ1660" i="40"/>
  <c r="AZ1661" i="40"/>
  <c r="AZ1662" i="40"/>
  <c r="AZ1663" i="40"/>
  <c r="AZ1664" i="40"/>
  <c r="AZ1665" i="40"/>
  <c r="AZ1666" i="40"/>
  <c r="AZ1667" i="40"/>
  <c r="AZ1668" i="40"/>
  <c r="AZ1669" i="40"/>
  <c r="AZ1670" i="40"/>
  <c r="AZ1671" i="40"/>
  <c r="AZ1672" i="40"/>
  <c r="AZ1673" i="40"/>
  <c r="AZ1674" i="40"/>
  <c r="AZ1675" i="40"/>
  <c r="AZ1676" i="40"/>
  <c r="AZ1677" i="40"/>
  <c r="AZ1678" i="40"/>
  <c r="AZ1679" i="40"/>
  <c r="AZ1680" i="40"/>
  <c r="AZ1681" i="40"/>
  <c r="AZ1682" i="40"/>
  <c r="AZ1683" i="40"/>
  <c r="AZ1684" i="40"/>
  <c r="AZ1685" i="40"/>
  <c r="AZ1686" i="40"/>
  <c r="AZ1687" i="40"/>
  <c r="AZ1688" i="40"/>
  <c r="AZ1689" i="40"/>
  <c r="AZ1690" i="40"/>
  <c r="AZ1691" i="40"/>
  <c r="AZ1692" i="40"/>
  <c r="AZ1693" i="40"/>
  <c r="AZ1694" i="40"/>
  <c r="AZ1695" i="40"/>
  <c r="AZ1696" i="40"/>
  <c r="AZ1697" i="40"/>
  <c r="AZ1698" i="40"/>
  <c r="AZ1699" i="40"/>
  <c r="AZ1700" i="40"/>
  <c r="AZ1701" i="40"/>
  <c r="AZ1702" i="40"/>
  <c r="AZ1703" i="40"/>
  <c r="AZ1704" i="40"/>
  <c r="AZ1705" i="40"/>
  <c r="AZ1706" i="40"/>
  <c r="AZ1707" i="40"/>
  <c r="AZ1708" i="40"/>
  <c r="AZ1709" i="40"/>
  <c r="AZ1710" i="40"/>
  <c r="AZ1711" i="40"/>
  <c r="AZ1712" i="40"/>
  <c r="AZ1713" i="40"/>
  <c r="AZ1714" i="40"/>
  <c r="AZ1715" i="40"/>
  <c r="AZ1716" i="40"/>
  <c r="AZ1717" i="40"/>
  <c r="AZ1718" i="40"/>
  <c r="AZ1719" i="40"/>
  <c r="AZ1720" i="40"/>
  <c r="AZ1721" i="40"/>
  <c r="AZ1722" i="40"/>
  <c r="AZ1723" i="40"/>
  <c r="AZ1724" i="40"/>
  <c r="AZ1725" i="40"/>
  <c r="AZ1726" i="40"/>
  <c r="AZ1727" i="40"/>
  <c r="AZ1728" i="40"/>
  <c r="AZ1729" i="40"/>
  <c r="AZ1730" i="40"/>
  <c r="AZ1731" i="40"/>
  <c r="AZ1732" i="40"/>
  <c r="AZ1733" i="40"/>
  <c r="AZ1734" i="40"/>
  <c r="AZ1735" i="40"/>
  <c r="AZ1736" i="40"/>
  <c r="AZ1737" i="40"/>
  <c r="AZ1738" i="40"/>
  <c r="AZ1739" i="40"/>
  <c r="AZ1740" i="40"/>
  <c r="AZ1741" i="40"/>
  <c r="AZ1742" i="40"/>
  <c r="AZ1743" i="40"/>
  <c r="AZ1744" i="40"/>
  <c r="AZ1745" i="40"/>
  <c r="AZ1746" i="40"/>
  <c r="AZ1747" i="40"/>
  <c r="AZ1748" i="40"/>
  <c r="AZ1749" i="40"/>
  <c r="AZ1750" i="40"/>
  <c r="AZ1751" i="40"/>
  <c r="AZ1752" i="40"/>
  <c r="AZ1753" i="40"/>
  <c r="AZ1754" i="40"/>
  <c r="AZ1755" i="40"/>
  <c r="AZ1756" i="40"/>
  <c r="AZ1757" i="40"/>
  <c r="AZ1758" i="40"/>
  <c r="AZ1759" i="40"/>
  <c r="AZ1760" i="40"/>
  <c r="AZ1761" i="40"/>
  <c r="AZ1762" i="40"/>
  <c r="AZ1763" i="40"/>
  <c r="AZ1764" i="40"/>
  <c r="AZ1765" i="40"/>
  <c r="AZ1766" i="40"/>
  <c r="AZ1767" i="40"/>
  <c r="AZ1768" i="40"/>
  <c r="AZ1769" i="40"/>
  <c r="AZ1770" i="40"/>
  <c r="AZ1771" i="40"/>
  <c r="AZ1772" i="40"/>
  <c r="AZ1773" i="40"/>
  <c r="AZ1774" i="40"/>
  <c r="AZ1775" i="40"/>
  <c r="AZ1776" i="40"/>
  <c r="AZ1777" i="40"/>
  <c r="AZ1778" i="40"/>
  <c r="AZ1779" i="40"/>
  <c r="AZ1780" i="40"/>
  <c r="AZ1781" i="40"/>
  <c r="AZ1782" i="40"/>
  <c r="AZ1783" i="40"/>
  <c r="AZ1784" i="40"/>
  <c r="AZ1785" i="40"/>
  <c r="AZ1786" i="40"/>
  <c r="AZ1787" i="40"/>
  <c r="AZ1788" i="40"/>
  <c r="AZ1789" i="40"/>
  <c r="AZ1790" i="40"/>
  <c r="AZ1791" i="40"/>
  <c r="AZ1792" i="40"/>
  <c r="AZ1793" i="40"/>
  <c r="AZ1794" i="40"/>
  <c r="AZ1795" i="40"/>
  <c r="AZ1796" i="40"/>
  <c r="AZ1797" i="40"/>
  <c r="AZ1798" i="40"/>
  <c r="AZ1799" i="40"/>
  <c r="AZ1800" i="40"/>
  <c r="AZ1801" i="40"/>
  <c r="AZ1802" i="40"/>
  <c r="AZ1803" i="40"/>
  <c r="AZ1804" i="40"/>
  <c r="AZ1805" i="40"/>
  <c r="AZ1806" i="40"/>
  <c r="AZ1807" i="40"/>
  <c r="AZ1808" i="40"/>
  <c r="AZ1809" i="40"/>
  <c r="AZ1810" i="40"/>
  <c r="AZ1811" i="40"/>
  <c r="AZ1812" i="40"/>
  <c r="AZ1813" i="40"/>
  <c r="AZ1814" i="40"/>
  <c r="AZ1815" i="40"/>
  <c r="AZ1816" i="40"/>
  <c r="AZ1817" i="40"/>
  <c r="AZ1818" i="40"/>
  <c r="AZ1819" i="40"/>
  <c r="AZ1820" i="40"/>
  <c r="AZ1821" i="40"/>
  <c r="AZ1822" i="40"/>
  <c r="AZ1823" i="40"/>
  <c r="AZ1824" i="40"/>
  <c r="AZ1825" i="40"/>
  <c r="AZ1826" i="40"/>
  <c r="AZ1827" i="40"/>
  <c r="AZ1828" i="40"/>
  <c r="AZ1829" i="40"/>
  <c r="AZ1830" i="40"/>
  <c r="AZ1831" i="40"/>
  <c r="AZ1832" i="40"/>
  <c r="AZ1833" i="40"/>
  <c r="AZ1834" i="40"/>
  <c r="AZ1835" i="40"/>
  <c r="AZ1836" i="40"/>
  <c r="AZ1837" i="40"/>
  <c r="AZ1838" i="40"/>
  <c r="AZ1839" i="40"/>
  <c r="AZ1840" i="40"/>
  <c r="AZ1841" i="40"/>
  <c r="AZ1842" i="40"/>
  <c r="AZ1843" i="40"/>
  <c r="AZ1844" i="40"/>
  <c r="AZ1845" i="40"/>
  <c r="AZ1846" i="40"/>
  <c r="AZ1847" i="40"/>
  <c r="AZ1848" i="40"/>
  <c r="AZ1849" i="40"/>
  <c r="AZ1850" i="40"/>
  <c r="AZ1851" i="40"/>
  <c r="AZ1852" i="40"/>
  <c r="AZ1853" i="40"/>
  <c r="AZ1854" i="40"/>
  <c r="AZ1855" i="40"/>
  <c r="AZ1856" i="40"/>
  <c r="AZ1857" i="40"/>
  <c r="AZ1858" i="40"/>
  <c r="AZ1859" i="40"/>
  <c r="AZ1860" i="40"/>
  <c r="AZ1861" i="40"/>
  <c r="AZ1862" i="40"/>
  <c r="AZ1863" i="40"/>
  <c r="AZ1864" i="40"/>
  <c r="AZ1865" i="40"/>
  <c r="AZ1866" i="40"/>
  <c r="AZ1867" i="40"/>
  <c r="AZ1868" i="40"/>
  <c r="AZ1869" i="40"/>
  <c r="AZ1870" i="40"/>
  <c r="AZ1871" i="40"/>
  <c r="AZ1872" i="40"/>
  <c r="AZ1873" i="40"/>
  <c r="AZ1874" i="40"/>
  <c r="AZ1875" i="40"/>
  <c r="AZ1876" i="40"/>
  <c r="AZ1877" i="40"/>
  <c r="AZ1878" i="40"/>
  <c r="AZ1879" i="40"/>
  <c r="AZ1880" i="40"/>
  <c r="AZ1881" i="40"/>
  <c r="AZ1882" i="40"/>
  <c r="AZ1883" i="40"/>
  <c r="AZ1884" i="40"/>
  <c r="AZ1885" i="40"/>
  <c r="AZ1886" i="40"/>
  <c r="AZ1887" i="40"/>
  <c r="AZ1888" i="40"/>
  <c r="AZ1889" i="40"/>
  <c r="AZ1890" i="40"/>
  <c r="AZ1891" i="40"/>
  <c r="AZ1892" i="40"/>
  <c r="AZ1893" i="40"/>
  <c r="AZ1894" i="40"/>
  <c r="AZ1895" i="40"/>
  <c r="AZ1896" i="40"/>
  <c r="AZ1897" i="40"/>
  <c r="AZ1898" i="40"/>
  <c r="AZ1899" i="40"/>
  <c r="AZ1900" i="40"/>
  <c r="AZ1901" i="40"/>
  <c r="AZ1902" i="40"/>
  <c r="AZ1903" i="40"/>
  <c r="AZ1904" i="40"/>
  <c r="AZ1905" i="40"/>
  <c r="AZ1906" i="40"/>
  <c r="AZ1907" i="40"/>
  <c r="AZ1908" i="40"/>
  <c r="AZ1909" i="40"/>
  <c r="AZ1910" i="40"/>
  <c r="AZ1911" i="40"/>
  <c r="AZ1912" i="40"/>
  <c r="AZ1913" i="40"/>
  <c r="AZ1914" i="40"/>
  <c r="AZ1915" i="40"/>
  <c r="AZ1916" i="40"/>
  <c r="AZ1917" i="40"/>
  <c r="AZ1918" i="40"/>
  <c r="AZ1919" i="40"/>
  <c r="AZ1920" i="40"/>
  <c r="AZ1921" i="40"/>
  <c r="AZ1922" i="40"/>
  <c r="AZ1923" i="40"/>
  <c r="AZ1924" i="40"/>
  <c r="AZ1925" i="40"/>
  <c r="AZ1926" i="40"/>
  <c r="AZ1927" i="40"/>
  <c r="AZ1928" i="40"/>
  <c r="AZ1929" i="40"/>
  <c r="AZ1930" i="40"/>
  <c r="AZ1931" i="40"/>
  <c r="AZ1932" i="40"/>
  <c r="AZ1933" i="40"/>
  <c r="AZ1934" i="40"/>
  <c r="AZ1935" i="40"/>
  <c r="AZ1936" i="40"/>
  <c r="AZ1937" i="40"/>
  <c r="AZ1938" i="40"/>
  <c r="AZ1939" i="40"/>
  <c r="AZ1940" i="40"/>
  <c r="AZ1941" i="40"/>
  <c r="AZ1942" i="40"/>
  <c r="AZ1943" i="40"/>
  <c r="AZ1944" i="40"/>
  <c r="AZ1945" i="40"/>
  <c r="AZ1946" i="40"/>
  <c r="AZ1947" i="40"/>
  <c r="AZ1948" i="40"/>
  <c r="AZ1949" i="40"/>
  <c r="AZ1950" i="40"/>
  <c r="AZ1951" i="40"/>
  <c r="AZ1952" i="40"/>
  <c r="AZ1953" i="40"/>
  <c r="AZ1954" i="40"/>
  <c r="AZ1955" i="40"/>
  <c r="AZ1956" i="40"/>
  <c r="AZ1957" i="40"/>
  <c r="AZ1958" i="40"/>
  <c r="AZ1959" i="40"/>
  <c r="AZ1960" i="40"/>
  <c r="AZ1961" i="40"/>
  <c r="AZ1962" i="40"/>
  <c r="AZ1963" i="40"/>
  <c r="AZ1964" i="40"/>
  <c r="AZ1965" i="40"/>
  <c r="AZ1966" i="40"/>
  <c r="AZ1967" i="40"/>
  <c r="AZ1968" i="40"/>
  <c r="AZ1969" i="40"/>
  <c r="AZ1970" i="40"/>
  <c r="AZ1971" i="40"/>
  <c r="AZ1972" i="40"/>
  <c r="AZ1973" i="40"/>
  <c r="AZ1974" i="40"/>
  <c r="AZ1975" i="40"/>
  <c r="AZ1976" i="40"/>
  <c r="AZ1977" i="40"/>
  <c r="AZ1978" i="40"/>
  <c r="AZ1979" i="40"/>
  <c r="AZ1980" i="40"/>
  <c r="AZ1981" i="40"/>
  <c r="AZ1982" i="40"/>
  <c r="AZ1983" i="40"/>
  <c r="AZ1984" i="40"/>
  <c r="AZ1985" i="40"/>
  <c r="AZ1986" i="40"/>
  <c r="AZ1987" i="40"/>
  <c r="AZ1988" i="40"/>
  <c r="AZ1989" i="40"/>
  <c r="AZ1990" i="40"/>
  <c r="AZ1991" i="40"/>
  <c r="AZ1992" i="40"/>
  <c r="AZ1993" i="40"/>
  <c r="AZ1994" i="40"/>
  <c r="AZ1995" i="40"/>
  <c r="AZ1996" i="40"/>
  <c r="AZ1997" i="40"/>
  <c r="AZ1998" i="40"/>
  <c r="AZ1999" i="40"/>
  <c r="AZ2000" i="40"/>
  <c r="AZ2001" i="40"/>
  <c r="AZ2002" i="40"/>
  <c r="AZ2003" i="40"/>
  <c r="AZ2004" i="40"/>
  <c r="AZ2005" i="40"/>
  <c r="AZ2006" i="40"/>
  <c r="AZ2007" i="40"/>
  <c r="AZ2008" i="40"/>
  <c r="AZ2009" i="40"/>
  <c r="AZ2010" i="40"/>
  <c r="AZ2011" i="40"/>
  <c r="AZ2012" i="40"/>
  <c r="AZ2013" i="40"/>
  <c r="AZ2014" i="40"/>
  <c r="AZ2015" i="40"/>
  <c r="AZ2016" i="40"/>
  <c r="AZ2017" i="40"/>
  <c r="AZ2018" i="40"/>
  <c r="AZ2019" i="40"/>
  <c r="AZ2020" i="40"/>
  <c r="AZ2021" i="40"/>
  <c r="AZ2022" i="40"/>
  <c r="AZ2023" i="40"/>
  <c r="AZ2024" i="40"/>
  <c r="AZ2025" i="40"/>
  <c r="AZ2026" i="40"/>
  <c r="AZ2027" i="40"/>
  <c r="AZ2028" i="40"/>
  <c r="AZ2029" i="40"/>
  <c r="AZ2030" i="40"/>
  <c r="AZ2031" i="40"/>
  <c r="AZ2032" i="40"/>
  <c r="AZ2033" i="40"/>
  <c r="AZ2034" i="40"/>
  <c r="AZ2035" i="40"/>
  <c r="AZ2036" i="40"/>
  <c r="AZ2037" i="40"/>
  <c r="AZ2038" i="40"/>
  <c r="AZ2039" i="40"/>
  <c r="AZ2040" i="40"/>
  <c r="AZ2041" i="40"/>
  <c r="AZ2042" i="40"/>
  <c r="AZ2043" i="40"/>
  <c r="AZ2044" i="40"/>
  <c r="AZ2045" i="40"/>
  <c r="AZ2046" i="40"/>
  <c r="AZ2047" i="40"/>
  <c r="AZ2048" i="40"/>
  <c r="AZ2049" i="40"/>
  <c r="AZ2050" i="40"/>
  <c r="AZ2051" i="40"/>
  <c r="AZ2052" i="40"/>
  <c r="AZ2053" i="40"/>
  <c r="AZ2054" i="40"/>
  <c r="AZ2055" i="40"/>
  <c r="AZ2056" i="40"/>
  <c r="AZ2057" i="40"/>
  <c r="AZ2058" i="40"/>
  <c r="AZ2059" i="40"/>
  <c r="AZ2060" i="40"/>
  <c r="AZ2061" i="40"/>
  <c r="AZ2062" i="40"/>
  <c r="AZ2063" i="40"/>
  <c r="AZ2064" i="40"/>
  <c r="AZ2065" i="40"/>
  <c r="AZ2066" i="40"/>
  <c r="AZ2067" i="40"/>
  <c r="AZ2068" i="40"/>
  <c r="AZ2069" i="40"/>
  <c r="AZ2070" i="40"/>
  <c r="AZ2071" i="40"/>
  <c r="AZ2072" i="40"/>
  <c r="AZ2073" i="40"/>
  <c r="AZ2074" i="40"/>
  <c r="AZ2075" i="40"/>
  <c r="AZ2076" i="40"/>
  <c r="AZ2077" i="40"/>
  <c r="AZ2078" i="40"/>
  <c r="AZ2079" i="40"/>
  <c r="AZ2080" i="40"/>
  <c r="AZ2081" i="40"/>
  <c r="AZ2082" i="40"/>
  <c r="AZ2083" i="40"/>
  <c r="AZ2084" i="40"/>
  <c r="AZ2085" i="40"/>
  <c r="AZ2086" i="40"/>
  <c r="AZ2087" i="40"/>
  <c r="AZ2088" i="40"/>
  <c r="AZ2089" i="40"/>
  <c r="AZ2090" i="40"/>
  <c r="AZ2091" i="40"/>
  <c r="AZ2092" i="40"/>
  <c r="AZ2093" i="40"/>
  <c r="AZ2094" i="40"/>
  <c r="AZ2095" i="40"/>
  <c r="AZ2096" i="40"/>
  <c r="AZ2097" i="40"/>
  <c r="AZ2098" i="40"/>
  <c r="AZ2099" i="40"/>
  <c r="AZ2100" i="40"/>
  <c r="AZ2101" i="40"/>
  <c r="AZ2102" i="40"/>
  <c r="AZ2103" i="40"/>
  <c r="AZ2104" i="40"/>
  <c r="AZ2105" i="40"/>
  <c r="AZ2106" i="40"/>
  <c r="AZ2107" i="40"/>
  <c r="AZ2108" i="40"/>
  <c r="AZ2109" i="40"/>
  <c r="AZ2110" i="40"/>
  <c r="AZ2111" i="40"/>
  <c r="AZ2112" i="40"/>
  <c r="AZ2113" i="40"/>
  <c r="AZ2114" i="40"/>
  <c r="AZ2115" i="40"/>
  <c r="AZ2116" i="40"/>
  <c r="AZ2117" i="40"/>
  <c r="AZ2118" i="40"/>
  <c r="AZ2119" i="40"/>
  <c r="AZ2120" i="40"/>
  <c r="AZ2121" i="40"/>
  <c r="AZ2122" i="40"/>
  <c r="AZ2123" i="40"/>
  <c r="AZ2124" i="40"/>
  <c r="AZ2125" i="40"/>
  <c r="AZ2126" i="40"/>
  <c r="AZ2127" i="40"/>
  <c r="AZ2128" i="40"/>
  <c r="AZ2129" i="40"/>
  <c r="AZ2130" i="40"/>
  <c r="AZ2131" i="40"/>
  <c r="AZ2132" i="40"/>
  <c r="AZ2133" i="40"/>
  <c r="AZ2134" i="40"/>
  <c r="AZ2135" i="40"/>
  <c r="AZ2136" i="40"/>
  <c r="AZ2137" i="40"/>
  <c r="AZ2138" i="40"/>
  <c r="AZ2139" i="40"/>
  <c r="AZ2140" i="40"/>
  <c r="AZ2141" i="40"/>
  <c r="AZ2142" i="40"/>
  <c r="AZ2143" i="40"/>
  <c r="AZ2144" i="40"/>
  <c r="AZ2145" i="40"/>
  <c r="AZ2146" i="40"/>
  <c r="AZ2147" i="40"/>
  <c r="AZ2148" i="40"/>
  <c r="AZ2149" i="40"/>
  <c r="AZ2150" i="40"/>
  <c r="AZ2151" i="40"/>
  <c r="AZ2152" i="40"/>
  <c r="AZ2153" i="40"/>
  <c r="AZ2154" i="40"/>
  <c r="AZ2155" i="40"/>
  <c r="AZ2156" i="40"/>
  <c r="AZ2157" i="40"/>
  <c r="AZ2158" i="40"/>
  <c r="AZ2159" i="40"/>
  <c r="AZ2160" i="40"/>
  <c r="AZ2161" i="40"/>
  <c r="AZ2162" i="40"/>
  <c r="AZ2163" i="40"/>
  <c r="AZ2164" i="40"/>
  <c r="AZ2165" i="40"/>
  <c r="AZ2166" i="40"/>
  <c r="AZ2167" i="40"/>
  <c r="AZ2168" i="40"/>
  <c r="AZ2169" i="40"/>
  <c r="AZ2170" i="40"/>
  <c r="AZ2171" i="40"/>
  <c r="AZ2172" i="40"/>
  <c r="AZ2173" i="40"/>
  <c r="AZ2174" i="40"/>
  <c r="AZ2175" i="40"/>
  <c r="AZ2176" i="40"/>
  <c r="AZ2177" i="40"/>
  <c r="AZ2178" i="40"/>
  <c r="AZ2179" i="40"/>
  <c r="AZ2180" i="40"/>
  <c r="AZ2181" i="40"/>
  <c r="AZ2182" i="40"/>
  <c r="AZ2183" i="40"/>
  <c r="AZ2184" i="40"/>
  <c r="AZ2185" i="40"/>
  <c r="AZ2186" i="40"/>
  <c r="AZ2187" i="40"/>
  <c r="AZ2188" i="40"/>
  <c r="AZ2189" i="40"/>
  <c r="AZ2190" i="40"/>
  <c r="AZ2191" i="40"/>
  <c r="AZ2192" i="40"/>
  <c r="AZ2193" i="40"/>
  <c r="AZ2194" i="40"/>
  <c r="AZ2195" i="40"/>
  <c r="AZ2196" i="40"/>
  <c r="AZ2197" i="40"/>
  <c r="AZ2198" i="40"/>
  <c r="AZ2199" i="40"/>
  <c r="AZ2200" i="40"/>
  <c r="AZ2201" i="40"/>
  <c r="AZ2202" i="40"/>
  <c r="AZ2203" i="40"/>
  <c r="AZ2204" i="40"/>
  <c r="AZ2205" i="40"/>
  <c r="AZ2206" i="40"/>
  <c r="AZ2207" i="40"/>
  <c r="AZ2208" i="40"/>
  <c r="AZ2209" i="40"/>
  <c r="AZ2210" i="40"/>
  <c r="AZ2211" i="40"/>
  <c r="AZ2212" i="40"/>
  <c r="AZ2213" i="40"/>
  <c r="AZ2214" i="40"/>
  <c r="AZ2215" i="40"/>
  <c r="AZ2216" i="40"/>
  <c r="AZ2217" i="40"/>
  <c r="AZ2218" i="40"/>
  <c r="AZ2219" i="40"/>
  <c r="AZ2220" i="40"/>
  <c r="AZ2221" i="40"/>
  <c r="AZ2222" i="40"/>
  <c r="AZ2223" i="40"/>
  <c r="AZ2224" i="40"/>
  <c r="AZ2225" i="40"/>
  <c r="AZ2226" i="40"/>
  <c r="AZ2227" i="40"/>
  <c r="AZ2228" i="40"/>
  <c r="AZ2229" i="40"/>
  <c r="AZ2230" i="40"/>
  <c r="AZ2231" i="40"/>
  <c r="AZ2232" i="40"/>
  <c r="AZ2233" i="40"/>
  <c r="AZ2234" i="40"/>
  <c r="AZ2235" i="40"/>
  <c r="AZ2236" i="40"/>
  <c r="AZ2237" i="40"/>
  <c r="AZ2238" i="40"/>
  <c r="AZ2239" i="40"/>
  <c r="AZ2240" i="40"/>
  <c r="AZ2241" i="40"/>
  <c r="AZ2242" i="40"/>
  <c r="AZ2243" i="40"/>
  <c r="AZ2244" i="40"/>
  <c r="AZ2245" i="40"/>
  <c r="AZ2246" i="40"/>
  <c r="AZ2247" i="40"/>
  <c r="AZ2248" i="40"/>
  <c r="AZ2249" i="40"/>
  <c r="AZ2250" i="40"/>
  <c r="AZ2251" i="40"/>
  <c r="AZ2252" i="40"/>
  <c r="AZ2253" i="40"/>
  <c r="AZ2254" i="40"/>
  <c r="AZ2255" i="40"/>
  <c r="AZ2256" i="40"/>
  <c r="AZ2257" i="40"/>
  <c r="AZ2258" i="40"/>
  <c r="AZ2259" i="40"/>
  <c r="AZ2260" i="40"/>
  <c r="AZ2261" i="40"/>
  <c r="AZ2262" i="40"/>
  <c r="AZ2263" i="40"/>
  <c r="AZ2264" i="40"/>
  <c r="AZ2265" i="40"/>
  <c r="AZ2266" i="40"/>
  <c r="AZ2267" i="40"/>
  <c r="AZ2268" i="40"/>
  <c r="AZ2269" i="40"/>
  <c r="AZ2270" i="40"/>
  <c r="AZ2271" i="40"/>
  <c r="AZ2272" i="40"/>
  <c r="AZ2273" i="40"/>
  <c r="AZ2274" i="40"/>
  <c r="AZ2275" i="40"/>
  <c r="AZ2276" i="40"/>
  <c r="AZ2277" i="40"/>
  <c r="AZ2278" i="40"/>
  <c r="AZ2279" i="40"/>
  <c r="AZ2280" i="40"/>
  <c r="AZ2281" i="40"/>
  <c r="AZ2282" i="40"/>
  <c r="AZ2283" i="40"/>
  <c r="AZ2284" i="40"/>
  <c r="AZ2285" i="40"/>
  <c r="AZ2286" i="40"/>
  <c r="AZ2287" i="40"/>
  <c r="AZ2288" i="40"/>
  <c r="AZ2289" i="40"/>
  <c r="AZ2290" i="40"/>
  <c r="AZ2291" i="40"/>
  <c r="AZ2292" i="40"/>
  <c r="AZ2293" i="40"/>
  <c r="AZ2294" i="40"/>
  <c r="AZ2295" i="40"/>
  <c r="AZ2296" i="40"/>
  <c r="AZ2297" i="40"/>
  <c r="AZ2298" i="40"/>
  <c r="AZ2299" i="40"/>
  <c r="AZ2300" i="40"/>
  <c r="AZ2301" i="40"/>
  <c r="AZ2302" i="40"/>
  <c r="AZ2303" i="40"/>
  <c r="AZ2304" i="40"/>
  <c r="AZ2305" i="40"/>
  <c r="AZ2306" i="40"/>
  <c r="AZ2307" i="40"/>
  <c r="AZ2308" i="40"/>
  <c r="AZ2309" i="40"/>
  <c r="AZ2310" i="40"/>
  <c r="AZ2311" i="40"/>
  <c r="AZ2312" i="40"/>
  <c r="AZ2313" i="40"/>
  <c r="AZ2314" i="40"/>
  <c r="AZ2315" i="40"/>
  <c r="AZ2316" i="40"/>
  <c r="AZ2317" i="40"/>
  <c r="AZ2318" i="40"/>
  <c r="AZ2319" i="40"/>
  <c r="AZ2320" i="40"/>
  <c r="AZ2321" i="40"/>
  <c r="AZ2322" i="40"/>
  <c r="AZ2323" i="40"/>
  <c r="AZ2324" i="40"/>
  <c r="AZ2325" i="40"/>
  <c r="AZ2326" i="40"/>
  <c r="AZ2327" i="40"/>
  <c r="AZ2328" i="40"/>
  <c r="AZ2329" i="40"/>
  <c r="AZ2330" i="40"/>
  <c r="AZ2331" i="40"/>
  <c r="AZ2332" i="40"/>
  <c r="AZ2333" i="40"/>
  <c r="AZ2334" i="40"/>
  <c r="AZ2335" i="40"/>
  <c r="AZ2336" i="40"/>
  <c r="AZ2337" i="40"/>
  <c r="AZ2338" i="40"/>
  <c r="AZ2339" i="40"/>
  <c r="AZ2340" i="40"/>
  <c r="AZ2341" i="40"/>
  <c r="AZ2342" i="40"/>
  <c r="AZ2343" i="40"/>
  <c r="AZ2344" i="40"/>
  <c r="AZ2345" i="40"/>
  <c r="AZ2346" i="40"/>
  <c r="AZ2347" i="40"/>
  <c r="AZ2348" i="40"/>
  <c r="AZ2349" i="40"/>
  <c r="AZ2350" i="40"/>
  <c r="AZ2351" i="40"/>
  <c r="AZ2352" i="40"/>
  <c r="AZ2353" i="40"/>
  <c r="AZ2354" i="40"/>
  <c r="AZ2355" i="40"/>
  <c r="AZ2356" i="40"/>
  <c r="AZ2357" i="40"/>
  <c r="AZ2358" i="40"/>
  <c r="AZ2359" i="40"/>
  <c r="AZ2360" i="40"/>
  <c r="AZ2361" i="40"/>
  <c r="AZ2362" i="40"/>
  <c r="AZ2363" i="40"/>
  <c r="AZ2364" i="40"/>
  <c r="AZ2365" i="40"/>
  <c r="AZ2366" i="40"/>
  <c r="AZ2367" i="40"/>
  <c r="AZ2368" i="40"/>
  <c r="AZ2369" i="40"/>
  <c r="AZ2370" i="40"/>
  <c r="AZ2371" i="40"/>
  <c r="AZ2372" i="40"/>
  <c r="AZ2373" i="40"/>
  <c r="AZ2374" i="40"/>
  <c r="AZ2375" i="40"/>
  <c r="AZ2376" i="40"/>
  <c r="AZ2377" i="40"/>
  <c r="AZ2378" i="40"/>
  <c r="AZ2379" i="40"/>
  <c r="AZ2380" i="40"/>
  <c r="AZ2381" i="40"/>
  <c r="AZ2382" i="40"/>
  <c r="AZ2383" i="40"/>
  <c r="AZ2384" i="40"/>
  <c r="AZ2385" i="40"/>
  <c r="AZ2386" i="40"/>
  <c r="AZ2387" i="40"/>
  <c r="AZ2388" i="40"/>
  <c r="AZ2389" i="40"/>
  <c r="AZ2390" i="40"/>
  <c r="AZ2391" i="40"/>
  <c r="AZ2392" i="40"/>
  <c r="AZ2393" i="40"/>
  <c r="AZ2394" i="40"/>
  <c r="AZ2395" i="40"/>
  <c r="AZ2396" i="40"/>
  <c r="AZ2397" i="40"/>
  <c r="AZ2398" i="40"/>
  <c r="AZ2399" i="40"/>
  <c r="AZ2400" i="40"/>
  <c r="AZ2401" i="40"/>
  <c r="AZ2402" i="40"/>
  <c r="AZ2403" i="40"/>
  <c r="AZ2404" i="40"/>
  <c r="AZ2405" i="40"/>
  <c r="AZ2406" i="40"/>
  <c r="AZ2407" i="40"/>
  <c r="AZ2408" i="40"/>
  <c r="AZ2409" i="40"/>
  <c r="AZ2410" i="40"/>
  <c r="AZ2411" i="40"/>
  <c r="AZ2412" i="40"/>
  <c r="AZ2413" i="40"/>
  <c r="AZ2414" i="40"/>
  <c r="AZ2415" i="40"/>
  <c r="AZ2416" i="40"/>
  <c r="AZ2417" i="40"/>
  <c r="AZ2418" i="40"/>
  <c r="AZ2419" i="40"/>
  <c r="AZ2420" i="40"/>
  <c r="AZ2421" i="40"/>
  <c r="AZ2422" i="40"/>
  <c r="AZ2423" i="40"/>
  <c r="AZ2424" i="40"/>
  <c r="AZ2425" i="40"/>
  <c r="AZ2426" i="40"/>
  <c r="AZ2427" i="40"/>
  <c r="AZ2428" i="40"/>
  <c r="AZ2429" i="40"/>
  <c r="AZ2430" i="40"/>
  <c r="AZ2431" i="40"/>
  <c r="AZ2432" i="40"/>
  <c r="AZ2433" i="40"/>
  <c r="AZ2434" i="40"/>
  <c r="AZ2435" i="40"/>
  <c r="AZ2436" i="40"/>
  <c r="AZ2437" i="40"/>
  <c r="AZ2438" i="40"/>
  <c r="AZ2439" i="40"/>
  <c r="AZ2440" i="40"/>
  <c r="AZ2441" i="40"/>
  <c r="AZ2442" i="40"/>
  <c r="AZ2443" i="40"/>
  <c r="AZ2444" i="40"/>
  <c r="AZ2445" i="40"/>
  <c r="AZ2446" i="40"/>
  <c r="AZ2447" i="40"/>
  <c r="AZ2448" i="40"/>
  <c r="AZ2449" i="40"/>
  <c r="AZ2450" i="40"/>
  <c r="AZ2451" i="40"/>
  <c r="AZ2452" i="40"/>
  <c r="AZ2453" i="40"/>
  <c r="AZ2454" i="40"/>
  <c r="AZ2455" i="40"/>
  <c r="AZ2456" i="40"/>
  <c r="AZ2457" i="40"/>
  <c r="AZ2458" i="40"/>
  <c r="AZ2459" i="40"/>
  <c r="AZ2460" i="40"/>
  <c r="AZ2461" i="40"/>
  <c r="AZ2462" i="40"/>
  <c r="AZ2463" i="40"/>
  <c r="AZ2464" i="40"/>
  <c r="AZ2465" i="40"/>
  <c r="AZ2466" i="40"/>
  <c r="AZ2467" i="40"/>
  <c r="AZ2468" i="40"/>
  <c r="AZ2469" i="40"/>
  <c r="AZ2470" i="40"/>
  <c r="AZ2471" i="40"/>
  <c r="AZ2472" i="40"/>
  <c r="AZ2473" i="40"/>
  <c r="AZ2474" i="40"/>
  <c r="AZ2475" i="40"/>
  <c r="AZ2476" i="40"/>
  <c r="AZ2477" i="40"/>
  <c r="AZ2478" i="40"/>
  <c r="AZ2479" i="40"/>
  <c r="AZ2480" i="40"/>
  <c r="AZ2481" i="40"/>
  <c r="AZ2482" i="40"/>
  <c r="AZ2483" i="40"/>
  <c r="AZ2484" i="40"/>
  <c r="AZ2485" i="40"/>
  <c r="AZ2486" i="40"/>
  <c r="AZ2487" i="40"/>
  <c r="AZ2488" i="40"/>
  <c r="AZ2489" i="40"/>
  <c r="AZ2490" i="40"/>
  <c r="AZ2491" i="40"/>
  <c r="AZ2492" i="40"/>
  <c r="AZ2493" i="40"/>
  <c r="AZ2494" i="40"/>
  <c r="AZ2495" i="40"/>
  <c r="AZ2496" i="40"/>
  <c r="AZ2497" i="40"/>
  <c r="AZ2498" i="40"/>
  <c r="AZ2499" i="40"/>
  <c r="AZ2500" i="40"/>
  <c r="AZ2501" i="40"/>
  <c r="AZ2502" i="40"/>
  <c r="AZ2503" i="40"/>
  <c r="AZ2504" i="40"/>
  <c r="AZ2505" i="40"/>
  <c r="AZ2506" i="40"/>
  <c r="AZ2507" i="40"/>
  <c r="AZ2508" i="40"/>
  <c r="AZ2509" i="40"/>
  <c r="AZ2510" i="40"/>
  <c r="AZ2511" i="40"/>
  <c r="AZ2512" i="40"/>
  <c r="AZ2513" i="40"/>
  <c r="AZ2514" i="40"/>
  <c r="AZ2515" i="40"/>
  <c r="AZ2516" i="40"/>
  <c r="AZ2517" i="40"/>
  <c r="AZ2518" i="40"/>
  <c r="AZ2519" i="40"/>
  <c r="AZ2520" i="40"/>
  <c r="AZ2521" i="40"/>
  <c r="AZ2522" i="40"/>
  <c r="AZ2523" i="40"/>
  <c r="AZ2524" i="40"/>
  <c r="AZ2525" i="40"/>
  <c r="AZ2526" i="40"/>
  <c r="AZ2527" i="40"/>
  <c r="AZ2528" i="40"/>
  <c r="AZ2529" i="40"/>
  <c r="AZ2530" i="40"/>
  <c r="AZ2531" i="40"/>
  <c r="AZ2532" i="40"/>
  <c r="AZ2533" i="40"/>
  <c r="AZ2534" i="40"/>
  <c r="AZ2535" i="40"/>
  <c r="AZ2536" i="40"/>
  <c r="AZ2537" i="40"/>
  <c r="AZ2538" i="40"/>
  <c r="AZ2539" i="40"/>
  <c r="AZ2540" i="40"/>
  <c r="AZ2541" i="40"/>
  <c r="AZ2542" i="40"/>
  <c r="AZ2543" i="40"/>
  <c r="AZ2544" i="40"/>
  <c r="AZ2545" i="40"/>
  <c r="AZ2546" i="40"/>
  <c r="AZ2547" i="40"/>
  <c r="AZ2548" i="40"/>
  <c r="AZ2549" i="40"/>
  <c r="AZ2550" i="40"/>
  <c r="AZ2551" i="40"/>
  <c r="AZ2552" i="40"/>
  <c r="AZ2553" i="40"/>
  <c r="AZ2554" i="40"/>
  <c r="AZ2555" i="40"/>
  <c r="AZ2556" i="40"/>
  <c r="AZ2557" i="40"/>
  <c r="AZ2558" i="40"/>
  <c r="AZ2559" i="40"/>
  <c r="AZ2560" i="40"/>
  <c r="AZ2561" i="40"/>
  <c r="AZ2562" i="40"/>
  <c r="AZ2563" i="40"/>
  <c r="AZ2564" i="40"/>
  <c r="AZ2565" i="40"/>
  <c r="AZ2566" i="40"/>
  <c r="AZ2567" i="40"/>
  <c r="AZ2568" i="40"/>
  <c r="AZ2569" i="40"/>
  <c r="AZ2570" i="40"/>
  <c r="AZ2571" i="40"/>
  <c r="AZ2572" i="40"/>
  <c r="AZ2573" i="40"/>
  <c r="AZ2574" i="40"/>
  <c r="AZ2575" i="40"/>
  <c r="AZ2576" i="40"/>
  <c r="AZ2577" i="40"/>
  <c r="AZ2578" i="40"/>
  <c r="AZ2579" i="40"/>
  <c r="AZ2580" i="40"/>
  <c r="AZ2581" i="40"/>
  <c r="AZ2582" i="40"/>
  <c r="AZ2583" i="40"/>
  <c r="AZ2584" i="40"/>
  <c r="AZ2585" i="40"/>
  <c r="AZ2586" i="40"/>
  <c r="AZ2587" i="40"/>
  <c r="AZ2588" i="40"/>
  <c r="AZ2589" i="40"/>
  <c r="AZ2590" i="40"/>
  <c r="AZ2591" i="40"/>
  <c r="AZ2592" i="40"/>
  <c r="AZ2593" i="40"/>
  <c r="AZ2594" i="40"/>
  <c r="AZ2595" i="40"/>
  <c r="AZ2596" i="40"/>
  <c r="AZ2597" i="40"/>
  <c r="AZ2598" i="40"/>
  <c r="AZ2599" i="40"/>
  <c r="AZ2600" i="40"/>
  <c r="AZ2601" i="40"/>
  <c r="AZ2602" i="40"/>
  <c r="AZ2603" i="40"/>
  <c r="AZ2604" i="40"/>
  <c r="AZ2605" i="40"/>
  <c r="AZ2606" i="40"/>
  <c r="AZ2607" i="40"/>
  <c r="AZ2608" i="40"/>
  <c r="AZ2609" i="40"/>
  <c r="AZ2610" i="40"/>
  <c r="AZ2611" i="40"/>
  <c r="AZ2612" i="40"/>
  <c r="AZ2613" i="40"/>
  <c r="AZ2614" i="40"/>
  <c r="AZ2615" i="40"/>
  <c r="AZ2616" i="40"/>
  <c r="AZ2617" i="40"/>
  <c r="AZ2618" i="40"/>
  <c r="AZ2619" i="40"/>
  <c r="AZ2620" i="40"/>
  <c r="AZ2621" i="40"/>
  <c r="AZ2622" i="40"/>
  <c r="AZ2623" i="40"/>
  <c r="AZ2624" i="40"/>
  <c r="AZ2625" i="40"/>
  <c r="AZ2626" i="40"/>
  <c r="AZ2627" i="40"/>
  <c r="AZ2628" i="40"/>
  <c r="AZ2629" i="40"/>
  <c r="AZ2630" i="40"/>
  <c r="AZ2631" i="40"/>
  <c r="AZ2632" i="40"/>
  <c r="AZ2633" i="40"/>
  <c r="AZ2634" i="40"/>
  <c r="AZ2635" i="40"/>
  <c r="AZ2636" i="40"/>
  <c r="AZ2637" i="40"/>
  <c r="AZ2638" i="40"/>
  <c r="AZ2639" i="40"/>
  <c r="AZ2640" i="40"/>
  <c r="AZ2641" i="40"/>
  <c r="AZ2642" i="40"/>
  <c r="AZ2643" i="40"/>
  <c r="AZ2644" i="40"/>
  <c r="AZ2645" i="40"/>
  <c r="AZ2646" i="40"/>
  <c r="AZ2647" i="40"/>
  <c r="AZ2648" i="40"/>
  <c r="AZ2649" i="40"/>
  <c r="AZ2650" i="40"/>
  <c r="AZ2651" i="40"/>
  <c r="AZ2652" i="40"/>
  <c r="AZ2653" i="40"/>
  <c r="AZ2654" i="40"/>
  <c r="AZ2655" i="40"/>
  <c r="AZ2656" i="40"/>
  <c r="AZ2657" i="40"/>
  <c r="AZ2658" i="40"/>
  <c r="AZ2659" i="40"/>
  <c r="AZ2660" i="40"/>
  <c r="AZ2661" i="40"/>
  <c r="AZ2662" i="40"/>
  <c r="AZ2663" i="40"/>
  <c r="AZ2664" i="40"/>
  <c r="AZ2665" i="40"/>
  <c r="AZ2666" i="40"/>
  <c r="AZ2667" i="40"/>
  <c r="AZ2668" i="40"/>
  <c r="AZ2669" i="40"/>
  <c r="AZ2670" i="40"/>
  <c r="AZ2671" i="40"/>
  <c r="AZ2672" i="40"/>
  <c r="AZ2673" i="40"/>
  <c r="AZ2674" i="40"/>
  <c r="AZ2675" i="40"/>
  <c r="AZ2676" i="40"/>
  <c r="AZ2677" i="40"/>
  <c r="AZ2678" i="40"/>
  <c r="AZ2679" i="40"/>
  <c r="AZ2680" i="40"/>
  <c r="AZ2681" i="40"/>
  <c r="AZ2682" i="40"/>
  <c r="AZ2683" i="40"/>
  <c r="AZ2684" i="40"/>
  <c r="AZ2685" i="40"/>
  <c r="AZ2686" i="40"/>
  <c r="AZ2687" i="40"/>
  <c r="AZ2688" i="40"/>
  <c r="AZ2689" i="40"/>
  <c r="AZ2690" i="40"/>
  <c r="AZ2691" i="40"/>
  <c r="AZ2692" i="40"/>
  <c r="AZ2693" i="40"/>
  <c r="AZ2694" i="40"/>
  <c r="AZ2695" i="40"/>
  <c r="AZ2696" i="40"/>
  <c r="AZ2697" i="40"/>
  <c r="AZ2698" i="40"/>
  <c r="AZ2699" i="40"/>
  <c r="AZ2700" i="40"/>
  <c r="AZ2701" i="40"/>
  <c r="AZ2702" i="40"/>
  <c r="AZ2703" i="40"/>
  <c r="AZ2704" i="40"/>
  <c r="AZ2705" i="40"/>
  <c r="AZ2706" i="40"/>
  <c r="AZ2707" i="40"/>
  <c r="AZ2708" i="40"/>
  <c r="AZ2709" i="40"/>
  <c r="AZ2710" i="40"/>
  <c r="AZ2711" i="40"/>
  <c r="AZ2712" i="40"/>
  <c r="AZ2713" i="40"/>
  <c r="AZ2714" i="40"/>
  <c r="AZ2715" i="40"/>
  <c r="AZ2716" i="40"/>
  <c r="AZ2717" i="40"/>
  <c r="AZ2718" i="40"/>
  <c r="AZ2719" i="40"/>
  <c r="AZ2720" i="40"/>
  <c r="AZ2721" i="40"/>
  <c r="AZ2722" i="40"/>
  <c r="AZ2723" i="40"/>
  <c r="AZ2724" i="40"/>
  <c r="AZ2725" i="40"/>
  <c r="AZ2726" i="40"/>
  <c r="AZ2727" i="40"/>
  <c r="AZ2728" i="40"/>
  <c r="AZ2729" i="40"/>
  <c r="AZ2730" i="40"/>
  <c r="AZ2731" i="40"/>
  <c r="AZ2732" i="40"/>
  <c r="AZ2733" i="40"/>
  <c r="AZ2734" i="40"/>
  <c r="AZ2735" i="40"/>
  <c r="AZ2736" i="40"/>
  <c r="AZ2737" i="40"/>
  <c r="AZ2738" i="40"/>
  <c r="AZ2739" i="40"/>
  <c r="AZ2740" i="40"/>
  <c r="AZ2741" i="40"/>
  <c r="AZ2742" i="40"/>
  <c r="AZ2743" i="40"/>
  <c r="AZ2744" i="40"/>
  <c r="AZ2745" i="40"/>
  <c r="AZ2746" i="40"/>
  <c r="AZ2747" i="40"/>
  <c r="AZ2748" i="40"/>
  <c r="AZ2749" i="40"/>
  <c r="AZ2750" i="40"/>
  <c r="AZ2751" i="40"/>
  <c r="AZ2752" i="40"/>
  <c r="AZ2753" i="40"/>
  <c r="AZ2754" i="40"/>
  <c r="AZ2755" i="40"/>
  <c r="AZ2756" i="40"/>
  <c r="AZ2757" i="40"/>
  <c r="AZ2758" i="40"/>
  <c r="AZ2759" i="40"/>
  <c r="AZ2760" i="40"/>
  <c r="AZ2761" i="40"/>
  <c r="AZ2762" i="40"/>
  <c r="AZ2763" i="40"/>
  <c r="AZ2764" i="40"/>
  <c r="AZ2765" i="40"/>
  <c r="AZ2766" i="40"/>
  <c r="AZ2767" i="40"/>
  <c r="AZ2768" i="40"/>
  <c r="AZ2769" i="40"/>
  <c r="AZ2770" i="40"/>
  <c r="AZ2771" i="40"/>
  <c r="AZ2772" i="40"/>
  <c r="AZ2773" i="40"/>
  <c r="AZ2774" i="40"/>
  <c r="AZ2775" i="40"/>
  <c r="AZ2776" i="40"/>
  <c r="AZ2777" i="40"/>
  <c r="AZ2778" i="40"/>
  <c r="AZ2779" i="40"/>
  <c r="AZ2780" i="40"/>
  <c r="AZ2781" i="40"/>
  <c r="AZ2782" i="40"/>
  <c r="AZ2783" i="40"/>
  <c r="AZ2784" i="40"/>
  <c r="AZ2785" i="40"/>
  <c r="AZ2786" i="40"/>
  <c r="AZ2787" i="40"/>
  <c r="AZ2788" i="40"/>
  <c r="AZ2789" i="40"/>
  <c r="AZ2790" i="40"/>
  <c r="AZ2791" i="40"/>
  <c r="AZ2792" i="40"/>
  <c r="AZ2793" i="40"/>
  <c r="AZ2794" i="40"/>
  <c r="AZ2795" i="40"/>
  <c r="AZ2796" i="40"/>
  <c r="AZ2797" i="40"/>
  <c r="AZ2798" i="40"/>
  <c r="AZ2799" i="40"/>
  <c r="AZ2800" i="40"/>
  <c r="AZ2801" i="40"/>
  <c r="AZ2802" i="40"/>
  <c r="AZ2803" i="40"/>
  <c r="AZ2804" i="40"/>
  <c r="AZ2805" i="40"/>
  <c r="AZ2806" i="40"/>
  <c r="AZ2807" i="40"/>
  <c r="AZ2808" i="40"/>
  <c r="AZ2809" i="40"/>
  <c r="AZ2810" i="40"/>
  <c r="AZ2811" i="40"/>
  <c r="AZ2812" i="40"/>
  <c r="AZ2813" i="40"/>
  <c r="AZ2814" i="40"/>
  <c r="AZ2815" i="40"/>
  <c r="AZ2816" i="40"/>
  <c r="AZ2817" i="40"/>
  <c r="AZ2818" i="40"/>
  <c r="AZ2819" i="40"/>
  <c r="AZ2820" i="40"/>
  <c r="AZ2821" i="40"/>
  <c r="AZ2822" i="40"/>
  <c r="AZ2823" i="40"/>
  <c r="AZ2824" i="40"/>
  <c r="AZ2825" i="40"/>
  <c r="AZ2826" i="40"/>
  <c r="AZ2827" i="40"/>
  <c r="AZ2828" i="40"/>
  <c r="AZ2829" i="40"/>
  <c r="AZ2830" i="40"/>
  <c r="AZ2831" i="40"/>
  <c r="AZ2832" i="40"/>
  <c r="AZ2833" i="40"/>
  <c r="AZ2834" i="40"/>
  <c r="AZ2835" i="40"/>
  <c r="AZ2836" i="40"/>
  <c r="AZ2837" i="40"/>
  <c r="AZ2838" i="40"/>
  <c r="AZ2839" i="40"/>
  <c r="AZ2840" i="40"/>
  <c r="AZ2841" i="40"/>
  <c r="AZ2842" i="40"/>
  <c r="AZ2843" i="40"/>
  <c r="AZ2844" i="40"/>
  <c r="AZ2845" i="40"/>
  <c r="AZ2846" i="40"/>
  <c r="AZ2847" i="40"/>
  <c r="AZ2848" i="40"/>
  <c r="AZ2849" i="40"/>
  <c r="AZ2850" i="40"/>
  <c r="AZ2851" i="40"/>
  <c r="AZ2852" i="40"/>
  <c r="AZ2853" i="40"/>
  <c r="AZ2854" i="40"/>
  <c r="AZ2855" i="40"/>
  <c r="AZ2856" i="40"/>
  <c r="AZ2857" i="40"/>
  <c r="AZ2858" i="40"/>
  <c r="AZ2859" i="40"/>
  <c r="AZ2860" i="40"/>
  <c r="AZ2861" i="40"/>
  <c r="AZ2862" i="40"/>
  <c r="AZ2863" i="40"/>
  <c r="AZ2864" i="40"/>
  <c r="AZ2865" i="40"/>
  <c r="AZ2866" i="40"/>
  <c r="AZ2867" i="40"/>
  <c r="AZ2868" i="40"/>
  <c r="AZ2869" i="40"/>
  <c r="AZ2870" i="40"/>
  <c r="AZ2871" i="40"/>
  <c r="AZ2872" i="40"/>
  <c r="AZ2873" i="40"/>
  <c r="AZ2874" i="40"/>
  <c r="AZ2875" i="40"/>
  <c r="AZ2876" i="40"/>
  <c r="AZ2877" i="40"/>
  <c r="AZ2878" i="40"/>
  <c r="AZ2879" i="40"/>
  <c r="AZ2880" i="40"/>
  <c r="AZ2881" i="40"/>
  <c r="AZ2882" i="40"/>
  <c r="AZ2883" i="40"/>
  <c r="AZ2884" i="40"/>
  <c r="AZ2885" i="40"/>
  <c r="AZ2886" i="40"/>
  <c r="AZ2887" i="40"/>
  <c r="AZ2888" i="40"/>
  <c r="AZ2889" i="40"/>
  <c r="AZ2890" i="40"/>
  <c r="AZ2891" i="40"/>
  <c r="AZ2892" i="40"/>
  <c r="AZ2893" i="40"/>
  <c r="AZ2894" i="40"/>
  <c r="AZ2895" i="40"/>
  <c r="AZ2896" i="40"/>
  <c r="AZ2897" i="40"/>
  <c r="AZ2898" i="40"/>
  <c r="AZ2899" i="40"/>
  <c r="AZ2900" i="40"/>
  <c r="AZ2901" i="40"/>
  <c r="AZ2902" i="40"/>
  <c r="AZ2903" i="40"/>
  <c r="AZ2904" i="40"/>
  <c r="AZ2905" i="40"/>
  <c r="AZ2906" i="40"/>
  <c r="AZ2907" i="40"/>
  <c r="AZ2908" i="40"/>
  <c r="AZ2909" i="40"/>
  <c r="AZ2910" i="40"/>
  <c r="AZ2911" i="40"/>
  <c r="AZ2912" i="40"/>
  <c r="AZ2913" i="40"/>
  <c r="AZ2914" i="40"/>
  <c r="AZ2915" i="40"/>
  <c r="AZ2916" i="40"/>
  <c r="AZ2917" i="40"/>
  <c r="AZ2918" i="40"/>
  <c r="AZ2919" i="40"/>
  <c r="AZ2920" i="40"/>
  <c r="AZ2921" i="40"/>
  <c r="AZ2922" i="40"/>
  <c r="AZ2923" i="40"/>
  <c r="AZ2924" i="40"/>
  <c r="AZ2925" i="40"/>
  <c r="AZ2926" i="40"/>
  <c r="AZ2927" i="40"/>
  <c r="AZ2928" i="40"/>
  <c r="AZ2929" i="40"/>
  <c r="AZ2930" i="40"/>
  <c r="AZ2931" i="40"/>
  <c r="AZ2932" i="40"/>
  <c r="AZ2933" i="40"/>
  <c r="AZ2934" i="40"/>
  <c r="AZ2935" i="40"/>
  <c r="AZ2936" i="40"/>
  <c r="AZ2937" i="40"/>
  <c r="AZ2938" i="40"/>
  <c r="AZ2939" i="40"/>
  <c r="AZ2940" i="40"/>
  <c r="AZ2941" i="40"/>
  <c r="AZ2942" i="40"/>
  <c r="AZ2943" i="40"/>
  <c r="AZ2944" i="40"/>
  <c r="AZ2945" i="40"/>
  <c r="AZ2946" i="40"/>
  <c r="AZ2947" i="40"/>
  <c r="AZ2948" i="40"/>
  <c r="AZ2949" i="40"/>
  <c r="AZ2950" i="40"/>
  <c r="AZ2951" i="40"/>
  <c r="AZ2952" i="40"/>
  <c r="AZ2953" i="40"/>
  <c r="AZ2954" i="40"/>
  <c r="AZ2955" i="40"/>
  <c r="AZ2956" i="40"/>
  <c r="AZ2957" i="40"/>
  <c r="AZ2958" i="40"/>
  <c r="AZ2959" i="40"/>
  <c r="AZ2960" i="40"/>
  <c r="AZ2961" i="40"/>
  <c r="AZ2962" i="40"/>
  <c r="AZ2963" i="40"/>
  <c r="AZ2964" i="40"/>
  <c r="AZ2965" i="40"/>
  <c r="AZ2966" i="40"/>
  <c r="AZ2967" i="40"/>
  <c r="AZ2968" i="40"/>
  <c r="AZ2969" i="40"/>
  <c r="AZ2970" i="40"/>
  <c r="AZ2971" i="40"/>
  <c r="AZ2972" i="40"/>
  <c r="AZ2973" i="40"/>
  <c r="AZ2974" i="40"/>
  <c r="AZ2975" i="40"/>
  <c r="AZ2976" i="40"/>
  <c r="AZ2977" i="40"/>
  <c r="AZ2978" i="40"/>
  <c r="AZ2979" i="40"/>
  <c r="AZ2980" i="40"/>
  <c r="AZ2981" i="40"/>
  <c r="AZ2982" i="40"/>
  <c r="AZ2983" i="40"/>
  <c r="AZ2984" i="40"/>
  <c r="AZ2985" i="40"/>
  <c r="AZ2986" i="40"/>
  <c r="AZ2987" i="40"/>
  <c r="AZ2988" i="40"/>
  <c r="AZ2989" i="40"/>
  <c r="AZ2990" i="40"/>
  <c r="AZ2991" i="40"/>
  <c r="AZ2992" i="40"/>
  <c r="AZ2993" i="40"/>
  <c r="AZ2994" i="40"/>
  <c r="AZ2995" i="40"/>
  <c r="AZ2996" i="40"/>
  <c r="AZ2997" i="40"/>
  <c r="AZ2998" i="40"/>
  <c r="AZ2999" i="40"/>
  <c r="AZ3000" i="40"/>
  <c r="AZ3001" i="40"/>
  <c r="AZ3002" i="40"/>
  <c r="AZ3003" i="40"/>
  <c r="AZ3004" i="40"/>
  <c r="AZ3005" i="40"/>
  <c r="AZ3006" i="40"/>
  <c r="AZ3007" i="40"/>
  <c r="AZ3008" i="40"/>
  <c r="AZ3009" i="40"/>
  <c r="AZ3010" i="40"/>
  <c r="AZ3011" i="40"/>
  <c r="AZ3012" i="40"/>
  <c r="AZ3013" i="40"/>
  <c r="AZ3014" i="40"/>
  <c r="AZ3015" i="40"/>
  <c r="AZ3016" i="40"/>
  <c r="AZ3017" i="40"/>
  <c r="AZ3018" i="40"/>
  <c r="AZ3019" i="40"/>
  <c r="AZ3020" i="40"/>
  <c r="AZ3021" i="40"/>
  <c r="AZ3022" i="40"/>
  <c r="AZ3023" i="40"/>
  <c r="AZ3024" i="40"/>
  <c r="AZ3025" i="40"/>
  <c r="AZ3026" i="40"/>
  <c r="AZ3027" i="40"/>
  <c r="AZ3028" i="40"/>
  <c r="AZ3029" i="40"/>
  <c r="AZ3030" i="40"/>
  <c r="AZ3031" i="40"/>
  <c r="AZ3032" i="40"/>
  <c r="AZ3033" i="40"/>
  <c r="AZ3034" i="40"/>
  <c r="AZ3035" i="40"/>
  <c r="AZ3036" i="40"/>
  <c r="AZ3037" i="40"/>
  <c r="AZ3038" i="40"/>
  <c r="AZ3039" i="40"/>
  <c r="AZ3040" i="40"/>
  <c r="AZ3041" i="40"/>
  <c r="AZ3042" i="40"/>
  <c r="AZ3043" i="40"/>
  <c r="AZ3044" i="40"/>
  <c r="AZ3045" i="40"/>
  <c r="AZ3046" i="40"/>
  <c r="AZ3047" i="40"/>
  <c r="AZ3048" i="40"/>
  <c r="AZ3049" i="40"/>
  <c r="AZ3050" i="40"/>
  <c r="AZ3051" i="40"/>
  <c r="AZ3052" i="40"/>
  <c r="AZ3053" i="40"/>
  <c r="AZ3054" i="40"/>
  <c r="AZ3055" i="40"/>
  <c r="AZ3056" i="40"/>
  <c r="AZ3057" i="40"/>
  <c r="AZ3058" i="40"/>
  <c r="AZ3059" i="40"/>
  <c r="AZ3060" i="40"/>
  <c r="AZ3061" i="40"/>
  <c r="AZ3062" i="40"/>
  <c r="AZ3063" i="40"/>
  <c r="AZ3064" i="40"/>
  <c r="AZ3065" i="40"/>
  <c r="AZ3066" i="40"/>
  <c r="AZ3067" i="40"/>
  <c r="AZ3068" i="40"/>
  <c r="AZ3069" i="40"/>
  <c r="AZ3070" i="40"/>
  <c r="AZ3071" i="40"/>
  <c r="AZ3072" i="40"/>
  <c r="AZ3073" i="40"/>
  <c r="AZ3074" i="40"/>
  <c r="AZ3075" i="40"/>
  <c r="AZ3076" i="40"/>
  <c r="AZ3077" i="40"/>
  <c r="B17" i="58" l="1"/>
  <c r="AA174" i="57"/>
  <c r="AA181" i="57"/>
  <c r="AA191" i="57" s="1"/>
  <c r="AB46" i="57"/>
  <c r="Y57" i="57"/>
  <c r="Z51" i="57"/>
  <c r="Z53" i="57" l="1"/>
  <c r="Z52" i="57"/>
  <c r="AA194" i="57"/>
  <c r="AA176" i="57"/>
  <c r="D13" i="58"/>
  <c r="AA205" i="57"/>
  <c r="D14" i="58"/>
  <c r="E17" i="58"/>
  <c r="AB47" i="57"/>
  <c r="AB48" i="57" s="1"/>
  <c r="B18" i="58"/>
  <c r="Y59" i="57"/>
  <c r="Z54" i="57" l="1"/>
  <c r="C19" i="58"/>
  <c r="E18" i="58"/>
  <c r="Y60" i="57"/>
  <c r="AB49" i="57"/>
  <c r="AA213" i="57"/>
  <c r="D15" i="58"/>
  <c r="AB52" i="57"/>
  <c r="B19" i="58"/>
  <c r="BB2" i="40"/>
  <c r="BB3" i="40"/>
  <c r="BB4" i="40"/>
  <c r="BB5" i="40"/>
  <c r="BB6" i="40"/>
  <c r="BB7" i="40"/>
  <c r="BB8" i="40"/>
  <c r="BB9" i="40"/>
  <c r="BB10" i="40"/>
  <c r="BB11" i="40"/>
  <c r="BB12" i="40"/>
  <c r="BB13" i="40"/>
  <c r="BB14" i="40"/>
  <c r="BB15" i="40"/>
  <c r="BB16" i="40"/>
  <c r="BB17" i="40"/>
  <c r="BB18" i="40"/>
  <c r="BB19" i="40"/>
  <c r="BB20" i="40"/>
  <c r="BB21" i="40"/>
  <c r="BB22" i="40"/>
  <c r="BB23" i="40"/>
  <c r="BB24" i="40"/>
  <c r="BB25" i="40"/>
  <c r="BB26" i="40"/>
  <c r="BB27" i="40"/>
  <c r="BB28" i="40"/>
  <c r="BB29" i="40"/>
  <c r="BB30" i="40"/>
  <c r="BB31" i="40"/>
  <c r="BB32" i="40"/>
  <c r="BB33" i="40"/>
  <c r="BB34" i="40"/>
  <c r="BB35" i="40"/>
  <c r="BB36" i="40"/>
  <c r="BB37" i="40"/>
  <c r="BB38" i="40"/>
  <c r="BB39" i="40"/>
  <c r="BB40" i="40"/>
  <c r="BB41" i="40"/>
  <c r="BB42" i="40"/>
  <c r="BB43" i="40"/>
  <c r="BB44" i="40"/>
  <c r="BB45" i="40"/>
  <c r="BB46" i="40"/>
  <c r="BB47" i="40"/>
  <c r="BB48" i="40"/>
  <c r="BB49" i="40"/>
  <c r="BB50" i="40"/>
  <c r="BB51" i="40"/>
  <c r="BB52" i="40"/>
  <c r="BB53" i="40"/>
  <c r="BB54" i="40"/>
  <c r="BB55" i="40"/>
  <c r="BB56" i="40"/>
  <c r="BB57" i="40"/>
  <c r="BB58" i="40"/>
  <c r="BB59" i="40"/>
  <c r="BB60" i="40"/>
  <c r="BB61" i="40"/>
  <c r="BB62" i="40"/>
  <c r="BB63" i="40"/>
  <c r="BB64" i="40"/>
  <c r="BB65" i="40"/>
  <c r="BB66" i="40"/>
  <c r="BB67" i="40"/>
  <c r="BB68" i="40"/>
  <c r="BB69" i="40"/>
  <c r="BB70" i="40"/>
  <c r="BB71" i="40"/>
  <c r="BB72" i="40"/>
  <c r="BB73" i="40"/>
  <c r="BB74" i="40"/>
  <c r="BB75" i="40"/>
  <c r="BB76" i="40"/>
  <c r="BB77" i="40"/>
  <c r="BB78" i="40"/>
  <c r="BB79" i="40"/>
  <c r="BB80" i="40"/>
  <c r="BB81" i="40"/>
  <c r="BB82" i="40"/>
  <c r="BB83" i="40"/>
  <c r="BB84" i="40"/>
  <c r="BB85" i="40"/>
  <c r="BB86" i="40"/>
  <c r="BB87" i="40"/>
  <c r="BB88" i="40"/>
  <c r="BB89" i="40"/>
  <c r="BB90" i="40"/>
  <c r="BB91" i="40"/>
  <c r="BB92" i="40"/>
  <c r="BB93" i="40"/>
  <c r="BB94" i="40"/>
  <c r="BB95" i="40"/>
  <c r="BB96" i="40"/>
  <c r="BB97" i="40"/>
  <c r="BB98" i="40"/>
  <c r="BB99" i="40"/>
  <c r="BB100" i="40"/>
  <c r="BB101" i="40"/>
  <c r="BB102" i="40"/>
  <c r="BB103" i="40"/>
  <c r="BB104" i="40"/>
  <c r="BB105" i="40"/>
  <c r="BB106" i="40"/>
  <c r="BB107" i="40"/>
  <c r="BB108" i="40"/>
  <c r="BB109" i="40"/>
  <c r="BB110" i="40"/>
  <c r="BB111" i="40"/>
  <c r="BB112" i="40"/>
  <c r="BB113" i="40"/>
  <c r="BB114" i="40"/>
  <c r="BB115" i="40"/>
  <c r="BB116" i="40"/>
  <c r="BB117" i="40"/>
  <c r="BB118" i="40"/>
  <c r="BB119" i="40"/>
  <c r="BB120" i="40"/>
  <c r="BB121" i="40"/>
  <c r="BB122" i="40"/>
  <c r="BB123" i="40"/>
  <c r="BB124" i="40"/>
  <c r="BB125" i="40"/>
  <c r="BB126" i="40"/>
  <c r="BB127" i="40"/>
  <c r="BB128" i="40"/>
  <c r="BB129" i="40"/>
  <c r="BB130" i="40"/>
  <c r="BB131" i="40"/>
  <c r="BB132" i="40"/>
  <c r="BB133" i="40"/>
  <c r="BB134" i="40"/>
  <c r="BB135" i="40"/>
  <c r="BB136" i="40"/>
  <c r="BB137" i="40"/>
  <c r="BB138" i="40"/>
  <c r="BB139" i="40"/>
  <c r="BB140" i="40"/>
  <c r="BB141" i="40"/>
  <c r="BB142" i="40"/>
  <c r="BB143" i="40"/>
  <c r="BB144" i="40"/>
  <c r="BB145" i="40"/>
  <c r="BB146" i="40"/>
  <c r="BB147" i="40"/>
  <c r="BB148" i="40"/>
  <c r="BB149" i="40"/>
  <c r="BB150" i="40"/>
  <c r="BB151" i="40"/>
  <c r="BB152" i="40"/>
  <c r="BB153" i="40"/>
  <c r="BB154" i="40"/>
  <c r="BB155" i="40"/>
  <c r="BB156" i="40"/>
  <c r="BB157" i="40"/>
  <c r="BB158" i="40"/>
  <c r="BB159" i="40"/>
  <c r="BB160" i="40"/>
  <c r="BB161" i="40"/>
  <c r="BB162" i="40"/>
  <c r="BB163" i="40"/>
  <c r="BB164" i="40"/>
  <c r="BB165" i="40"/>
  <c r="BB166" i="40"/>
  <c r="BB167" i="40"/>
  <c r="BB168" i="40"/>
  <c r="BB169" i="40"/>
  <c r="BB170" i="40"/>
  <c r="BB171" i="40"/>
  <c r="BB172" i="40"/>
  <c r="BB173" i="40"/>
  <c r="BB174" i="40"/>
  <c r="BB175" i="40"/>
  <c r="BB176" i="40"/>
  <c r="BB177" i="40"/>
  <c r="BB178" i="40"/>
  <c r="BB179" i="40"/>
  <c r="BB180" i="40"/>
  <c r="BB181" i="40"/>
  <c r="BB182" i="40"/>
  <c r="BB183" i="40"/>
  <c r="BB184" i="40"/>
  <c r="BB185" i="40"/>
  <c r="BB186" i="40"/>
  <c r="BB187" i="40"/>
  <c r="BB188" i="40"/>
  <c r="BB189" i="40"/>
  <c r="BB190" i="40"/>
  <c r="BB191" i="40"/>
  <c r="BB192" i="40"/>
  <c r="BB193" i="40"/>
  <c r="BB194" i="40"/>
  <c r="BB195" i="40"/>
  <c r="BB196" i="40"/>
  <c r="BB197" i="40"/>
  <c r="BB198" i="40"/>
  <c r="BB199" i="40"/>
  <c r="BB200" i="40"/>
  <c r="BB201" i="40"/>
  <c r="BB202" i="40"/>
  <c r="BB203" i="40"/>
  <c r="BB204" i="40"/>
  <c r="BB205" i="40"/>
  <c r="BB206" i="40"/>
  <c r="BB207" i="40"/>
  <c r="BB208" i="40"/>
  <c r="BB209" i="40"/>
  <c r="BB210" i="40"/>
  <c r="BB211" i="40"/>
  <c r="BB212" i="40"/>
  <c r="BB213" i="40"/>
  <c r="BB214" i="40"/>
  <c r="BB215" i="40"/>
  <c r="BB216" i="40"/>
  <c r="BB217" i="40"/>
  <c r="BB218" i="40"/>
  <c r="BB219" i="40"/>
  <c r="BB220" i="40"/>
  <c r="BB221" i="40"/>
  <c r="BB222" i="40"/>
  <c r="BB223" i="40"/>
  <c r="BB224" i="40"/>
  <c r="BB225" i="40"/>
  <c r="BB226" i="40"/>
  <c r="BB227" i="40"/>
  <c r="BB228" i="40"/>
  <c r="BB229" i="40"/>
  <c r="BB230" i="40"/>
  <c r="BB231" i="40"/>
  <c r="BB232" i="40"/>
  <c r="BB233" i="40"/>
  <c r="BB234" i="40"/>
  <c r="BB235" i="40"/>
  <c r="BB236" i="40"/>
  <c r="BB237" i="40"/>
  <c r="BB238" i="40"/>
  <c r="BB239" i="40"/>
  <c r="BB240" i="40"/>
  <c r="BB241" i="40"/>
  <c r="BB242" i="40"/>
  <c r="BB243" i="40"/>
  <c r="BB244" i="40"/>
  <c r="BB245" i="40"/>
  <c r="BB246" i="40"/>
  <c r="BB247" i="40"/>
  <c r="BB248" i="40"/>
  <c r="BB249" i="40"/>
  <c r="BB250" i="40"/>
  <c r="BB251" i="40"/>
  <c r="BB252" i="40"/>
  <c r="BB253" i="40"/>
  <c r="BB254" i="40"/>
  <c r="BB255" i="40"/>
  <c r="BB256" i="40"/>
  <c r="BB257" i="40"/>
  <c r="BB258" i="40"/>
  <c r="BB259" i="40"/>
  <c r="BB260" i="40"/>
  <c r="BB261" i="40"/>
  <c r="BB262" i="40"/>
  <c r="BB263" i="40"/>
  <c r="BB264" i="40"/>
  <c r="BB265" i="40"/>
  <c r="BB266" i="40"/>
  <c r="BB267" i="40"/>
  <c r="BB268" i="40"/>
  <c r="BB269" i="40"/>
  <c r="BB270" i="40"/>
  <c r="BB271" i="40"/>
  <c r="BB272" i="40"/>
  <c r="BB273" i="40"/>
  <c r="BB274" i="40"/>
  <c r="BB275" i="40"/>
  <c r="BB276" i="40"/>
  <c r="BB277" i="40"/>
  <c r="BB278" i="40"/>
  <c r="BB279" i="40"/>
  <c r="BB280" i="40"/>
  <c r="BB281" i="40"/>
  <c r="BB282" i="40"/>
  <c r="BB283" i="40"/>
  <c r="BB284" i="40"/>
  <c r="BB285" i="40"/>
  <c r="BB286" i="40"/>
  <c r="BB287" i="40"/>
  <c r="BB288" i="40"/>
  <c r="BB289" i="40"/>
  <c r="BB290" i="40"/>
  <c r="BB291" i="40"/>
  <c r="BB292" i="40"/>
  <c r="BB293" i="40"/>
  <c r="BB294" i="40"/>
  <c r="BB295" i="40"/>
  <c r="BB296" i="40"/>
  <c r="BB297" i="40"/>
  <c r="BB298" i="40"/>
  <c r="BB299" i="40"/>
  <c r="BB300" i="40"/>
  <c r="BB301" i="40"/>
  <c r="BB302" i="40"/>
  <c r="BB303" i="40"/>
  <c r="BB304" i="40"/>
  <c r="BB305" i="40"/>
  <c r="BB306" i="40"/>
  <c r="BB307" i="40"/>
  <c r="BB308" i="40"/>
  <c r="BB309" i="40"/>
  <c r="BB310" i="40"/>
  <c r="BB311" i="40"/>
  <c r="BB312" i="40"/>
  <c r="BB313" i="40"/>
  <c r="BB314" i="40"/>
  <c r="BB315" i="40"/>
  <c r="BB316" i="40"/>
  <c r="BB317" i="40"/>
  <c r="BB318" i="40"/>
  <c r="BB319" i="40"/>
  <c r="BB320" i="40"/>
  <c r="BB321" i="40"/>
  <c r="BB322" i="40"/>
  <c r="BB323" i="40"/>
  <c r="BB324" i="40"/>
  <c r="BB325" i="40"/>
  <c r="BB326" i="40"/>
  <c r="BB327" i="40"/>
  <c r="BB328" i="40"/>
  <c r="BB329" i="40"/>
  <c r="BB330" i="40"/>
  <c r="BB331" i="40"/>
  <c r="BB332" i="40"/>
  <c r="BB333" i="40"/>
  <c r="BB334" i="40"/>
  <c r="BB335" i="40"/>
  <c r="BB336" i="40"/>
  <c r="BB337" i="40"/>
  <c r="BB338" i="40"/>
  <c r="BB339" i="40"/>
  <c r="BB340" i="40"/>
  <c r="BB341" i="40"/>
  <c r="BB342" i="40"/>
  <c r="BB343" i="40"/>
  <c r="BB344" i="40"/>
  <c r="BB345" i="40"/>
  <c r="BB346" i="40"/>
  <c r="BB347" i="40"/>
  <c r="BB348" i="40"/>
  <c r="BB349" i="40"/>
  <c r="BB350" i="40"/>
  <c r="BB351" i="40"/>
  <c r="BB352" i="40"/>
  <c r="BB353" i="40"/>
  <c r="BB354" i="40"/>
  <c r="BB355" i="40"/>
  <c r="BB356" i="40"/>
  <c r="BB357" i="40"/>
  <c r="BB358" i="40"/>
  <c r="BB359" i="40"/>
  <c r="BB360" i="40"/>
  <c r="BB361" i="40"/>
  <c r="BB362" i="40"/>
  <c r="BB363" i="40"/>
  <c r="BB364" i="40"/>
  <c r="BB365" i="40"/>
  <c r="BB366" i="40"/>
  <c r="BB367" i="40"/>
  <c r="BB368" i="40"/>
  <c r="BB369" i="40"/>
  <c r="BB370" i="40"/>
  <c r="BB371" i="40"/>
  <c r="BB372" i="40"/>
  <c r="BB373" i="40"/>
  <c r="BB374" i="40"/>
  <c r="BB375" i="40"/>
  <c r="BB376" i="40"/>
  <c r="BB377" i="40"/>
  <c r="BB378" i="40"/>
  <c r="BB379" i="40"/>
  <c r="BB380" i="40"/>
  <c r="BB381" i="40"/>
  <c r="BB382" i="40"/>
  <c r="BB383" i="40"/>
  <c r="BB384" i="40"/>
  <c r="BB385" i="40"/>
  <c r="BB386" i="40"/>
  <c r="BB387" i="40"/>
  <c r="BB388" i="40"/>
  <c r="BB389" i="40"/>
  <c r="BB390" i="40"/>
  <c r="BB391" i="40"/>
  <c r="BB392" i="40"/>
  <c r="BB393" i="40"/>
  <c r="BB394" i="40"/>
  <c r="BB395" i="40"/>
  <c r="BB396" i="40"/>
  <c r="BB397" i="40"/>
  <c r="BB398" i="40"/>
  <c r="BB399" i="40"/>
  <c r="BB400" i="40"/>
  <c r="BB401" i="40"/>
  <c r="BB402" i="40"/>
  <c r="BB403" i="40"/>
  <c r="BB404" i="40"/>
  <c r="BB405" i="40"/>
  <c r="BB406" i="40"/>
  <c r="BB407" i="40"/>
  <c r="BB408" i="40"/>
  <c r="BB409" i="40"/>
  <c r="BB410" i="40"/>
  <c r="BB411" i="40"/>
  <c r="BB412" i="40"/>
  <c r="BB413" i="40"/>
  <c r="BB414" i="40"/>
  <c r="BB415" i="40"/>
  <c r="BB416" i="40"/>
  <c r="BB417" i="40"/>
  <c r="BB418" i="40"/>
  <c r="BB419" i="40"/>
  <c r="BB420" i="40"/>
  <c r="BB421" i="40"/>
  <c r="BB422" i="40"/>
  <c r="BB423" i="40"/>
  <c r="BB424" i="40"/>
  <c r="BB425" i="40"/>
  <c r="BB426" i="40"/>
  <c r="BB427" i="40"/>
  <c r="BB428" i="40"/>
  <c r="BB429" i="40"/>
  <c r="BB430" i="40"/>
  <c r="BB431" i="40"/>
  <c r="BB432" i="40"/>
  <c r="BB433" i="40"/>
  <c r="BB434" i="40"/>
  <c r="BB435" i="40"/>
  <c r="BB436" i="40"/>
  <c r="BB437" i="40"/>
  <c r="BB438" i="40"/>
  <c r="BB439" i="40"/>
  <c r="BB440" i="40"/>
  <c r="BB441" i="40"/>
  <c r="BB442" i="40"/>
  <c r="BB443" i="40"/>
  <c r="BB444" i="40"/>
  <c r="BB445" i="40"/>
  <c r="BB446" i="40"/>
  <c r="BB447" i="40"/>
  <c r="BB448" i="40"/>
  <c r="BB449" i="40"/>
  <c r="BB450" i="40"/>
  <c r="BB451" i="40"/>
  <c r="BB452" i="40"/>
  <c r="BB453" i="40"/>
  <c r="BB454" i="40"/>
  <c r="BB455" i="40"/>
  <c r="BB456" i="40"/>
  <c r="BB457" i="40"/>
  <c r="BB458" i="40"/>
  <c r="BB459" i="40"/>
  <c r="BB460" i="40"/>
  <c r="BB461" i="40"/>
  <c r="BB462" i="40"/>
  <c r="BB463" i="40"/>
  <c r="BB464" i="40"/>
  <c r="BB465" i="40"/>
  <c r="BB466" i="40"/>
  <c r="BB467" i="40"/>
  <c r="BB468" i="40"/>
  <c r="BB469" i="40"/>
  <c r="BB470" i="40"/>
  <c r="BB471" i="40"/>
  <c r="BB472" i="40"/>
  <c r="BB473" i="40"/>
  <c r="BB474" i="40"/>
  <c r="BB475" i="40"/>
  <c r="BB476" i="40"/>
  <c r="BB477" i="40"/>
  <c r="BB478" i="40"/>
  <c r="BB479" i="40"/>
  <c r="BB480" i="40"/>
  <c r="BB481" i="40"/>
  <c r="BB482" i="40"/>
  <c r="BB483" i="40"/>
  <c r="BB484" i="40"/>
  <c r="BB485" i="40"/>
  <c r="BB486" i="40"/>
  <c r="BB487" i="40"/>
  <c r="BB488" i="40"/>
  <c r="BB489" i="40"/>
  <c r="BB490" i="40"/>
  <c r="BB491" i="40"/>
  <c r="BB492" i="40"/>
  <c r="BB493" i="40"/>
  <c r="BB494" i="40"/>
  <c r="BB495" i="40"/>
  <c r="BB496" i="40"/>
  <c r="BB497" i="40"/>
  <c r="BB498" i="40"/>
  <c r="BB499" i="40"/>
  <c r="BB500" i="40"/>
  <c r="BB501" i="40"/>
  <c r="BB502" i="40"/>
  <c r="BB503" i="40"/>
  <c r="BB504" i="40"/>
  <c r="BB505" i="40"/>
  <c r="BB506" i="40"/>
  <c r="BB507" i="40"/>
  <c r="BB508" i="40"/>
  <c r="BB509" i="40"/>
  <c r="BB510" i="40"/>
  <c r="BB511" i="40"/>
  <c r="BB512" i="40"/>
  <c r="BB513" i="40"/>
  <c r="BB514" i="40"/>
  <c r="BB515" i="40"/>
  <c r="BB516" i="40"/>
  <c r="BB517" i="40"/>
  <c r="BB518" i="40"/>
  <c r="BB519" i="40"/>
  <c r="BB520" i="40"/>
  <c r="BB521" i="40"/>
  <c r="BB522" i="40"/>
  <c r="BB523" i="40"/>
  <c r="BB524" i="40"/>
  <c r="BB525" i="40"/>
  <c r="BB526" i="40"/>
  <c r="BB527" i="40"/>
  <c r="BB528" i="40"/>
  <c r="BB529" i="40"/>
  <c r="BB530" i="40"/>
  <c r="BB531" i="40"/>
  <c r="BB532" i="40"/>
  <c r="BB533" i="40"/>
  <c r="BB534" i="40"/>
  <c r="BB535" i="40"/>
  <c r="BB536" i="40"/>
  <c r="BB537" i="40"/>
  <c r="BB538" i="40"/>
  <c r="BB539" i="40"/>
  <c r="BB540" i="40"/>
  <c r="BB541" i="40"/>
  <c r="BB542" i="40"/>
  <c r="BB543" i="40"/>
  <c r="BB544" i="40"/>
  <c r="BB545" i="40"/>
  <c r="BB546" i="40"/>
  <c r="BB547" i="40"/>
  <c r="BB548" i="40"/>
  <c r="BB549" i="40"/>
  <c r="BB550" i="40"/>
  <c r="BB551" i="40"/>
  <c r="BB552" i="40"/>
  <c r="BB553" i="40"/>
  <c r="BB554" i="40"/>
  <c r="BB555" i="40"/>
  <c r="BB556" i="40"/>
  <c r="BB557" i="40"/>
  <c r="BB558" i="40"/>
  <c r="BB559" i="40"/>
  <c r="BB560" i="40"/>
  <c r="BB561" i="40"/>
  <c r="BB562" i="40"/>
  <c r="BB563" i="40"/>
  <c r="BB564" i="40"/>
  <c r="BB565" i="40"/>
  <c r="BB566" i="40"/>
  <c r="BB567" i="40"/>
  <c r="BB568" i="40"/>
  <c r="BB569" i="40"/>
  <c r="BB570" i="40"/>
  <c r="BB571" i="40"/>
  <c r="BB572" i="40"/>
  <c r="BB573" i="40"/>
  <c r="BB574" i="40"/>
  <c r="BB575" i="40"/>
  <c r="BB576" i="40"/>
  <c r="BB577" i="40"/>
  <c r="BB578" i="40"/>
  <c r="BB579" i="40"/>
  <c r="BB580" i="40"/>
  <c r="BB581" i="40"/>
  <c r="BB582" i="40"/>
  <c r="BB583" i="40"/>
  <c r="BB584" i="40"/>
  <c r="BB585" i="40"/>
  <c r="BB586" i="40"/>
  <c r="BB587" i="40"/>
  <c r="BB588" i="40"/>
  <c r="BB589" i="40"/>
  <c r="BB590" i="40"/>
  <c r="BB591" i="40"/>
  <c r="BB592" i="40"/>
  <c r="BB593" i="40"/>
  <c r="BB594" i="40"/>
  <c r="BB595" i="40"/>
  <c r="BB596" i="40"/>
  <c r="BB597" i="40"/>
  <c r="BB598" i="40"/>
  <c r="BB599" i="40"/>
  <c r="BB600" i="40"/>
  <c r="BB601" i="40"/>
  <c r="BB602" i="40"/>
  <c r="BB603" i="40"/>
  <c r="BB604" i="40"/>
  <c r="BB605" i="40"/>
  <c r="BB606" i="40"/>
  <c r="BB607" i="40"/>
  <c r="BB608" i="40"/>
  <c r="BB609" i="40"/>
  <c r="BB610" i="40"/>
  <c r="BB611" i="40"/>
  <c r="BB612" i="40"/>
  <c r="BB613" i="40"/>
  <c r="BB614" i="40"/>
  <c r="BB615" i="40"/>
  <c r="BB616" i="40"/>
  <c r="BB617" i="40"/>
  <c r="BB618" i="40"/>
  <c r="BB619" i="40"/>
  <c r="BB620" i="40"/>
  <c r="BB621" i="40"/>
  <c r="BB622" i="40"/>
  <c r="BB623" i="40"/>
  <c r="BB624" i="40"/>
  <c r="BB625" i="40"/>
  <c r="BB626" i="40"/>
  <c r="BB627" i="40"/>
  <c r="BB628" i="40"/>
  <c r="BB629" i="40"/>
  <c r="BB630" i="40"/>
  <c r="BB631" i="40"/>
  <c r="BB632" i="40"/>
  <c r="BB633" i="40"/>
  <c r="BB634" i="40"/>
  <c r="BB635" i="40"/>
  <c r="BB636" i="40"/>
  <c r="BB637" i="40"/>
  <c r="BB638" i="40"/>
  <c r="BB639" i="40"/>
  <c r="BB640" i="40"/>
  <c r="BB641" i="40"/>
  <c r="BB642" i="40"/>
  <c r="BB643" i="40"/>
  <c r="BB644" i="40"/>
  <c r="BB645" i="40"/>
  <c r="BB646" i="40"/>
  <c r="BB647" i="40"/>
  <c r="BB648" i="40"/>
  <c r="BB649" i="40"/>
  <c r="BB650" i="40"/>
  <c r="BB651" i="40"/>
  <c r="BB652" i="40"/>
  <c r="BB653" i="40"/>
  <c r="BB654" i="40"/>
  <c r="BB655" i="40"/>
  <c r="BB656" i="40"/>
  <c r="BB657" i="40"/>
  <c r="BB658" i="40"/>
  <c r="BB659" i="40"/>
  <c r="BB660" i="40"/>
  <c r="BB661" i="40"/>
  <c r="BB662" i="40"/>
  <c r="BB663" i="40"/>
  <c r="BB664" i="40"/>
  <c r="BB665" i="40"/>
  <c r="BB666" i="40"/>
  <c r="BB667" i="40"/>
  <c r="BB668" i="40"/>
  <c r="BB669" i="40"/>
  <c r="BB670" i="40"/>
  <c r="BB671" i="40"/>
  <c r="BB672" i="40"/>
  <c r="BB673" i="40"/>
  <c r="BB674" i="40"/>
  <c r="BB675" i="40"/>
  <c r="BB676" i="40"/>
  <c r="BB677" i="40"/>
  <c r="BB678" i="40"/>
  <c r="BB679" i="40"/>
  <c r="BB680" i="40"/>
  <c r="BB681" i="40"/>
  <c r="BB682" i="40"/>
  <c r="BB683" i="40"/>
  <c r="BB684" i="40"/>
  <c r="BB685" i="40"/>
  <c r="BB686" i="40"/>
  <c r="BB687" i="40"/>
  <c r="BB688" i="40"/>
  <c r="BB689" i="40"/>
  <c r="BB690" i="40"/>
  <c r="BB691" i="40"/>
  <c r="BB692" i="40"/>
  <c r="BB693" i="40"/>
  <c r="BB694" i="40"/>
  <c r="BB695" i="40"/>
  <c r="BB696" i="40"/>
  <c r="BB697" i="40"/>
  <c r="BB698" i="40"/>
  <c r="BB699" i="40"/>
  <c r="BB700" i="40"/>
  <c r="BB701" i="40"/>
  <c r="BB702" i="40"/>
  <c r="BB703" i="40"/>
  <c r="BB704" i="40"/>
  <c r="BB705" i="40"/>
  <c r="BB706" i="40"/>
  <c r="BB707" i="40"/>
  <c r="BB708" i="40"/>
  <c r="BB709" i="40"/>
  <c r="BB710" i="40"/>
  <c r="BB711" i="40"/>
  <c r="BB712" i="40"/>
  <c r="BB713" i="40"/>
  <c r="BB714" i="40"/>
  <c r="BB715" i="40"/>
  <c r="BB716" i="40"/>
  <c r="BB717" i="40"/>
  <c r="BB718" i="40"/>
  <c r="BB719" i="40"/>
  <c r="BB720" i="40"/>
  <c r="BB721" i="40"/>
  <c r="BB722" i="40"/>
  <c r="BB723" i="40"/>
  <c r="BB724" i="40"/>
  <c r="BB725" i="40"/>
  <c r="BB726" i="40"/>
  <c r="BB727" i="40"/>
  <c r="BB728" i="40"/>
  <c r="BB729" i="40"/>
  <c r="BB730" i="40"/>
  <c r="BB731" i="40"/>
  <c r="BB732" i="40"/>
  <c r="BB733" i="40"/>
  <c r="BB734" i="40"/>
  <c r="BB735" i="40"/>
  <c r="BB736" i="40"/>
  <c r="BB737" i="40"/>
  <c r="BB738" i="40"/>
  <c r="BB739" i="40"/>
  <c r="BB740" i="40"/>
  <c r="BB741" i="40"/>
  <c r="BB742" i="40"/>
  <c r="BB743" i="40"/>
  <c r="BB744" i="40"/>
  <c r="BB745" i="40"/>
  <c r="BB746" i="40"/>
  <c r="BB747" i="40"/>
  <c r="BB748" i="40"/>
  <c r="BB749" i="40"/>
  <c r="BB750" i="40"/>
  <c r="BB751" i="40"/>
  <c r="BB752" i="40"/>
  <c r="BB753" i="40"/>
  <c r="BB754" i="40"/>
  <c r="BB755" i="40"/>
  <c r="BB756" i="40"/>
  <c r="BB757" i="40"/>
  <c r="BB758" i="40"/>
  <c r="BB759" i="40"/>
  <c r="BB760" i="40"/>
  <c r="BB761" i="40"/>
  <c r="BB762" i="40"/>
  <c r="BB763" i="40"/>
  <c r="BB764" i="40"/>
  <c r="BB765" i="40"/>
  <c r="BB766" i="40"/>
  <c r="BB767" i="40"/>
  <c r="BB768" i="40"/>
  <c r="BB769" i="40"/>
  <c r="BB770" i="40"/>
  <c r="BB771" i="40"/>
  <c r="BB772" i="40"/>
  <c r="BB773" i="40"/>
  <c r="BB774" i="40"/>
  <c r="BB775" i="40"/>
  <c r="BB776" i="40"/>
  <c r="BB777" i="40"/>
  <c r="BB778" i="40"/>
  <c r="BB779" i="40"/>
  <c r="BB780" i="40"/>
  <c r="BB781" i="40"/>
  <c r="BB782" i="40"/>
  <c r="BB783" i="40"/>
  <c r="BB784" i="40"/>
  <c r="BB785" i="40"/>
  <c r="BB786" i="40"/>
  <c r="BB787" i="40"/>
  <c r="BB788" i="40"/>
  <c r="BB789" i="40"/>
  <c r="BB790" i="40"/>
  <c r="BB791" i="40"/>
  <c r="BB792" i="40"/>
  <c r="BB793" i="40"/>
  <c r="BB794" i="40"/>
  <c r="BB795" i="40"/>
  <c r="BB796" i="40"/>
  <c r="BB797" i="40"/>
  <c r="BB798" i="40"/>
  <c r="BB799" i="40"/>
  <c r="BB800" i="40"/>
  <c r="BB801" i="40"/>
  <c r="BB802" i="40"/>
  <c r="BB803" i="40"/>
  <c r="BB804" i="40"/>
  <c r="BB805" i="40"/>
  <c r="BB806" i="40"/>
  <c r="BB807" i="40"/>
  <c r="BB808" i="40"/>
  <c r="BB809" i="40"/>
  <c r="BB810" i="40"/>
  <c r="BB811" i="40"/>
  <c r="BB812" i="40"/>
  <c r="BB813" i="40"/>
  <c r="BB814" i="40"/>
  <c r="BB815" i="40"/>
  <c r="BB816" i="40"/>
  <c r="BB817" i="40"/>
  <c r="BB818" i="40"/>
  <c r="BB819" i="40"/>
  <c r="BB820" i="40"/>
  <c r="BB821" i="40"/>
  <c r="BB822" i="40"/>
  <c r="BB823" i="40"/>
  <c r="BB824" i="40"/>
  <c r="BB825" i="40"/>
  <c r="BB826" i="40"/>
  <c r="BB827" i="40"/>
  <c r="BB828" i="40"/>
  <c r="BB829" i="40"/>
  <c r="BB830" i="40"/>
  <c r="BB831" i="40"/>
  <c r="BB832" i="40"/>
  <c r="BB833" i="40"/>
  <c r="BB834" i="40"/>
  <c r="BB835" i="40"/>
  <c r="BB836" i="40"/>
  <c r="BB837" i="40"/>
  <c r="BB838" i="40"/>
  <c r="BB839" i="40"/>
  <c r="BB840" i="40"/>
  <c r="BB841" i="40"/>
  <c r="BB842" i="40"/>
  <c r="BB843" i="40"/>
  <c r="BB844" i="40"/>
  <c r="BB845" i="40"/>
  <c r="BB846" i="40"/>
  <c r="BB847" i="40"/>
  <c r="BB848" i="40"/>
  <c r="BB849" i="40"/>
  <c r="BB850" i="40"/>
  <c r="BB851" i="40"/>
  <c r="BB852" i="40"/>
  <c r="BB853" i="40"/>
  <c r="BB854" i="40"/>
  <c r="BB855" i="40"/>
  <c r="BB856" i="40"/>
  <c r="BB857" i="40"/>
  <c r="BB858" i="40"/>
  <c r="BB859" i="40"/>
  <c r="BB860" i="40"/>
  <c r="BB861" i="40"/>
  <c r="BB862" i="40"/>
  <c r="BB863" i="40"/>
  <c r="BB864" i="40"/>
  <c r="BB865" i="40"/>
  <c r="BB866" i="40"/>
  <c r="BB867" i="40"/>
  <c r="BB868" i="40"/>
  <c r="BB869" i="40"/>
  <c r="BB870" i="40"/>
  <c r="BB871" i="40"/>
  <c r="BB872" i="40"/>
  <c r="BB873" i="40"/>
  <c r="BB874" i="40"/>
  <c r="BB875" i="40"/>
  <c r="BB876" i="40"/>
  <c r="BB877" i="40"/>
  <c r="BB878" i="40"/>
  <c r="BB879" i="40"/>
  <c r="BB880" i="40"/>
  <c r="BB881" i="40"/>
  <c r="BB882" i="40"/>
  <c r="BB883" i="40"/>
  <c r="BB884" i="40"/>
  <c r="BB885" i="40"/>
  <c r="BB886" i="40"/>
  <c r="BB887" i="40"/>
  <c r="BB888" i="40"/>
  <c r="BB889" i="40"/>
  <c r="BB890" i="40"/>
  <c r="BB891" i="40"/>
  <c r="BB892" i="40"/>
  <c r="BB893" i="40"/>
  <c r="BB894" i="40"/>
  <c r="BB895" i="40"/>
  <c r="BB896" i="40"/>
  <c r="BB897" i="40"/>
  <c r="BB898" i="40"/>
  <c r="BB899" i="40"/>
  <c r="BB900" i="40"/>
  <c r="BB901" i="40"/>
  <c r="BB902" i="40"/>
  <c r="BB903" i="40"/>
  <c r="BB904" i="40"/>
  <c r="BB905" i="40"/>
  <c r="BB906" i="40"/>
  <c r="BB907" i="40"/>
  <c r="BB908" i="40"/>
  <c r="BB909" i="40"/>
  <c r="BB910" i="40"/>
  <c r="BB911" i="40"/>
  <c r="BB912" i="40"/>
  <c r="BB913" i="40"/>
  <c r="BB914" i="40"/>
  <c r="BB915" i="40"/>
  <c r="BB916" i="40"/>
  <c r="BB917" i="40"/>
  <c r="BB918" i="40"/>
  <c r="BB919" i="40"/>
  <c r="BB920" i="40"/>
  <c r="BB921" i="40"/>
  <c r="BB922" i="40"/>
  <c r="BB923" i="40"/>
  <c r="BB924" i="40"/>
  <c r="BB925" i="40"/>
  <c r="BB926" i="40"/>
  <c r="BB927" i="40"/>
  <c r="BB928" i="40"/>
  <c r="BB929" i="40"/>
  <c r="BB930" i="40"/>
  <c r="BB931" i="40"/>
  <c r="BB932" i="40"/>
  <c r="BB933" i="40"/>
  <c r="BB934" i="40"/>
  <c r="BB935" i="40"/>
  <c r="BB936" i="40"/>
  <c r="BB937" i="40"/>
  <c r="BB938" i="40"/>
  <c r="BB939" i="40"/>
  <c r="BB940" i="40"/>
  <c r="BB941" i="40"/>
  <c r="BB942" i="40"/>
  <c r="BB943" i="40"/>
  <c r="BB944" i="40"/>
  <c r="BB945" i="40"/>
  <c r="BB946" i="40"/>
  <c r="BB947" i="40"/>
  <c r="BB948" i="40"/>
  <c r="BB949" i="40"/>
  <c r="BB950" i="40"/>
  <c r="BB951" i="40"/>
  <c r="BB952" i="40"/>
  <c r="BB953" i="40"/>
  <c r="BB954" i="40"/>
  <c r="BB955" i="40"/>
  <c r="BB956" i="40"/>
  <c r="BB957" i="40"/>
  <c r="BB958" i="40"/>
  <c r="BB959" i="40"/>
  <c r="BB960" i="40"/>
  <c r="BB961" i="40"/>
  <c r="BB962" i="40"/>
  <c r="BB963" i="40"/>
  <c r="BB964" i="40"/>
  <c r="BB965" i="40"/>
  <c r="BB966" i="40"/>
  <c r="BB967" i="40"/>
  <c r="BB968" i="40"/>
  <c r="BB969" i="40"/>
  <c r="BB970" i="40"/>
  <c r="BB971" i="40"/>
  <c r="BB972" i="40"/>
  <c r="BB973" i="40"/>
  <c r="BB974" i="40"/>
  <c r="BB975" i="40"/>
  <c r="BB976" i="40"/>
  <c r="BB977" i="40"/>
  <c r="BB978" i="40"/>
  <c r="BB979" i="40"/>
  <c r="BB980" i="40"/>
  <c r="BB981" i="40"/>
  <c r="BB982" i="40"/>
  <c r="BB983" i="40"/>
  <c r="BB984" i="40"/>
  <c r="BB985" i="40"/>
  <c r="BB986" i="40"/>
  <c r="BB987" i="40"/>
  <c r="BB988" i="40"/>
  <c r="BB989" i="40"/>
  <c r="BB990" i="40"/>
  <c r="BB991" i="40"/>
  <c r="BB992" i="40"/>
  <c r="BB993" i="40"/>
  <c r="BB994" i="40"/>
  <c r="BB995" i="40"/>
  <c r="BB996" i="40"/>
  <c r="BB997" i="40"/>
  <c r="BB998" i="40"/>
  <c r="BB999" i="40"/>
  <c r="BB1000" i="40"/>
  <c r="BB1001" i="40"/>
  <c r="BB1002" i="40"/>
  <c r="BB1003" i="40"/>
  <c r="BB1004" i="40"/>
  <c r="BB1005" i="40"/>
  <c r="BB1006" i="40"/>
  <c r="BB1007" i="40"/>
  <c r="BB1008" i="40"/>
  <c r="BB1009" i="40"/>
  <c r="BB1010" i="40"/>
  <c r="BB1011" i="40"/>
  <c r="BB1012" i="40"/>
  <c r="BB1013" i="40"/>
  <c r="BB1014" i="40"/>
  <c r="BB1015" i="40"/>
  <c r="BB1016" i="40"/>
  <c r="BB1017" i="40"/>
  <c r="BB1018" i="40"/>
  <c r="BB1019" i="40"/>
  <c r="BB1020" i="40"/>
  <c r="BB1021" i="40"/>
  <c r="BB1022" i="40"/>
  <c r="BB1023" i="40"/>
  <c r="BB1024" i="40"/>
  <c r="BB1025" i="40"/>
  <c r="BB1026" i="40"/>
  <c r="BB1027" i="40"/>
  <c r="BB1028" i="40"/>
  <c r="BB1029" i="40"/>
  <c r="BB1030" i="40"/>
  <c r="BB1031" i="40"/>
  <c r="BB1032" i="40"/>
  <c r="BB1033" i="40"/>
  <c r="BB1034" i="40"/>
  <c r="BB1035" i="40"/>
  <c r="BB1036" i="40"/>
  <c r="BB1037" i="40"/>
  <c r="BB1038" i="40"/>
  <c r="BB1039" i="40"/>
  <c r="BB1040" i="40"/>
  <c r="BB1041" i="40"/>
  <c r="BB1042" i="40"/>
  <c r="BB1043" i="40"/>
  <c r="BB1044" i="40"/>
  <c r="BB1045" i="40"/>
  <c r="BB1046" i="40"/>
  <c r="BB1047" i="40"/>
  <c r="BB1048" i="40"/>
  <c r="BB1049" i="40"/>
  <c r="BB1050" i="40"/>
  <c r="BB1051" i="40"/>
  <c r="BB1052" i="40"/>
  <c r="BB1053" i="40"/>
  <c r="BB1054" i="40"/>
  <c r="BB1055" i="40"/>
  <c r="BB1056" i="40"/>
  <c r="BB1057" i="40"/>
  <c r="BB1058" i="40"/>
  <c r="BB1059" i="40"/>
  <c r="BB1060" i="40"/>
  <c r="BB1061" i="40"/>
  <c r="BB1062" i="40"/>
  <c r="BB1063" i="40"/>
  <c r="BB1064" i="40"/>
  <c r="BB1065" i="40"/>
  <c r="BB1066" i="40"/>
  <c r="BB1067" i="40"/>
  <c r="BB1068" i="40"/>
  <c r="BB1069" i="40"/>
  <c r="BB1070" i="40"/>
  <c r="BB1071" i="40"/>
  <c r="BB1072" i="40"/>
  <c r="BB1073" i="40"/>
  <c r="BB1074" i="40"/>
  <c r="BB1075" i="40"/>
  <c r="BB1076" i="40"/>
  <c r="BB1077" i="40"/>
  <c r="BB1078" i="40"/>
  <c r="BB1079" i="40"/>
  <c r="BB1080" i="40"/>
  <c r="BB1081" i="40"/>
  <c r="BB1082" i="40"/>
  <c r="BB1083" i="40"/>
  <c r="BB1084" i="40"/>
  <c r="BB1085" i="40"/>
  <c r="BB1086" i="40"/>
  <c r="BB1087" i="40"/>
  <c r="BB1088" i="40"/>
  <c r="BB1089" i="40"/>
  <c r="BB1090" i="40"/>
  <c r="BB1091" i="40"/>
  <c r="BB1092" i="40"/>
  <c r="BB1093" i="40"/>
  <c r="BB1094" i="40"/>
  <c r="BB1095" i="40"/>
  <c r="BB1096" i="40"/>
  <c r="BB1097" i="40"/>
  <c r="BB1098" i="40"/>
  <c r="BB1099" i="40"/>
  <c r="BB1100" i="40"/>
  <c r="BB1101" i="40"/>
  <c r="BB1102" i="40"/>
  <c r="BB1103" i="40"/>
  <c r="BB1104" i="40"/>
  <c r="BB1105" i="40"/>
  <c r="BB1106" i="40"/>
  <c r="BB1107" i="40"/>
  <c r="BB1108" i="40"/>
  <c r="BB1109" i="40"/>
  <c r="BB1110" i="40"/>
  <c r="BB1111" i="40"/>
  <c r="BB1112" i="40"/>
  <c r="BB1113" i="40"/>
  <c r="BB1114" i="40"/>
  <c r="BB1115" i="40"/>
  <c r="BB1116" i="40"/>
  <c r="BB1117" i="40"/>
  <c r="BB1118" i="40"/>
  <c r="BB1119" i="40"/>
  <c r="BB1120" i="40"/>
  <c r="BB1121" i="40"/>
  <c r="BB1122" i="40"/>
  <c r="BB1123" i="40"/>
  <c r="BB1124" i="40"/>
  <c r="BB1125" i="40"/>
  <c r="BB1126" i="40"/>
  <c r="BB1127" i="40"/>
  <c r="BB1128" i="40"/>
  <c r="BB1129" i="40"/>
  <c r="BB1130" i="40"/>
  <c r="BB1131" i="40"/>
  <c r="BB1132" i="40"/>
  <c r="BB1133" i="40"/>
  <c r="BB1134" i="40"/>
  <c r="BB1135" i="40"/>
  <c r="BB1136" i="40"/>
  <c r="BB1137" i="40"/>
  <c r="BB1138" i="40"/>
  <c r="BB1139" i="40"/>
  <c r="BB1140" i="40"/>
  <c r="BB1141" i="40"/>
  <c r="BB1142" i="40"/>
  <c r="BB1143" i="40"/>
  <c r="BB1144" i="40"/>
  <c r="BB1145" i="40"/>
  <c r="BB1146" i="40"/>
  <c r="BB1147" i="40"/>
  <c r="BB1148" i="40"/>
  <c r="BB1149" i="40"/>
  <c r="BB1150" i="40"/>
  <c r="BB1151" i="40"/>
  <c r="BB1152" i="40"/>
  <c r="BB1153" i="40"/>
  <c r="BB1154" i="40"/>
  <c r="BB1155" i="40"/>
  <c r="BB1156" i="40"/>
  <c r="BB1157" i="40"/>
  <c r="BB1158" i="40"/>
  <c r="BB1159" i="40"/>
  <c r="BB1160" i="40"/>
  <c r="BB1161" i="40"/>
  <c r="BB1162" i="40"/>
  <c r="BB1163" i="40"/>
  <c r="BB1164" i="40"/>
  <c r="BB1165" i="40"/>
  <c r="BB1166" i="40"/>
  <c r="BB1167" i="40"/>
  <c r="BB1168" i="40"/>
  <c r="BB1169" i="40"/>
  <c r="BB1170" i="40"/>
  <c r="BB1171" i="40"/>
  <c r="BB1172" i="40"/>
  <c r="BB1173" i="40"/>
  <c r="BB1174" i="40"/>
  <c r="BB1175" i="40"/>
  <c r="BB1176" i="40"/>
  <c r="BB1177" i="40"/>
  <c r="BB1178" i="40"/>
  <c r="BB1179" i="40"/>
  <c r="BB1180" i="40"/>
  <c r="BB1181" i="40"/>
  <c r="BB1182" i="40"/>
  <c r="BB1183" i="40"/>
  <c r="BB1184" i="40"/>
  <c r="BB1185" i="40"/>
  <c r="BB1186" i="40"/>
  <c r="BB1187" i="40"/>
  <c r="BB1188" i="40"/>
  <c r="BB1189" i="40"/>
  <c r="BB1190" i="40"/>
  <c r="BB1191" i="40"/>
  <c r="BB1192" i="40"/>
  <c r="BB1193" i="40"/>
  <c r="BB1194" i="40"/>
  <c r="BB1195" i="40"/>
  <c r="BB1196" i="40"/>
  <c r="BB1197" i="40"/>
  <c r="BB1198" i="40"/>
  <c r="BB1199" i="40"/>
  <c r="BB1200" i="40"/>
  <c r="BB1201" i="40"/>
  <c r="BB1202" i="40"/>
  <c r="BB1203" i="40"/>
  <c r="BB1204" i="40"/>
  <c r="BB1205" i="40"/>
  <c r="BB1206" i="40"/>
  <c r="BB1207" i="40"/>
  <c r="BB1208" i="40"/>
  <c r="BB1209" i="40"/>
  <c r="BB1210" i="40"/>
  <c r="BB1211" i="40"/>
  <c r="BB1212" i="40"/>
  <c r="BB1213" i="40"/>
  <c r="BB1214" i="40"/>
  <c r="BB1215" i="40"/>
  <c r="BB1216" i="40"/>
  <c r="BB1217" i="40"/>
  <c r="BB1218" i="40"/>
  <c r="BB1219" i="40"/>
  <c r="BB1220" i="40"/>
  <c r="BB1221" i="40"/>
  <c r="BB1222" i="40"/>
  <c r="BB1223" i="40"/>
  <c r="BB1224" i="40"/>
  <c r="BB1225" i="40"/>
  <c r="BB1226" i="40"/>
  <c r="BB1227" i="40"/>
  <c r="BB1228" i="40"/>
  <c r="BB1229" i="40"/>
  <c r="BB1230" i="40"/>
  <c r="BB1231" i="40"/>
  <c r="BB1232" i="40"/>
  <c r="BB1233" i="40"/>
  <c r="BB1234" i="40"/>
  <c r="BB1235" i="40"/>
  <c r="BB1236" i="40"/>
  <c r="BB1237" i="40"/>
  <c r="BB1238" i="40"/>
  <c r="BB1239" i="40"/>
  <c r="BB1240" i="40"/>
  <c r="BB1241" i="40"/>
  <c r="BB1242" i="40"/>
  <c r="BB1243" i="40"/>
  <c r="BB1244" i="40"/>
  <c r="BB1245" i="40"/>
  <c r="BB1246" i="40"/>
  <c r="BB1247" i="40"/>
  <c r="BB1248" i="40"/>
  <c r="BB1249" i="40"/>
  <c r="BB1250" i="40"/>
  <c r="BB1251" i="40"/>
  <c r="BB1252" i="40"/>
  <c r="BB1253" i="40"/>
  <c r="BB1254" i="40"/>
  <c r="BB1255" i="40"/>
  <c r="BB1256" i="40"/>
  <c r="BB1257" i="40"/>
  <c r="BB1258" i="40"/>
  <c r="BB1259" i="40"/>
  <c r="BB1260" i="40"/>
  <c r="BB1261" i="40"/>
  <c r="BB1262" i="40"/>
  <c r="BB1263" i="40"/>
  <c r="BB1264" i="40"/>
  <c r="BB1265" i="40"/>
  <c r="BB1266" i="40"/>
  <c r="BB1267" i="40"/>
  <c r="BB1268" i="40"/>
  <c r="BB1269" i="40"/>
  <c r="BB1270" i="40"/>
  <c r="BB1271" i="40"/>
  <c r="BB1272" i="40"/>
  <c r="BB1273" i="40"/>
  <c r="BB1274" i="40"/>
  <c r="BB1275" i="40"/>
  <c r="BB1276" i="40"/>
  <c r="BB1277" i="40"/>
  <c r="BB1278" i="40"/>
  <c r="BB1279" i="40"/>
  <c r="BB1280" i="40"/>
  <c r="BB1281" i="40"/>
  <c r="BB1282" i="40"/>
  <c r="BB1283" i="40"/>
  <c r="BB1284" i="40"/>
  <c r="BB1285" i="40"/>
  <c r="BB1286" i="40"/>
  <c r="BB1287" i="40"/>
  <c r="BB1288" i="40"/>
  <c r="BB1289" i="40"/>
  <c r="BB1290" i="40"/>
  <c r="BB1291" i="40"/>
  <c r="BB1292" i="40"/>
  <c r="BB1293" i="40"/>
  <c r="BB1294" i="40"/>
  <c r="BB1295" i="40"/>
  <c r="BB1296" i="40"/>
  <c r="BB1297" i="40"/>
  <c r="BB1298" i="40"/>
  <c r="BB1299" i="40"/>
  <c r="BB1300" i="40"/>
  <c r="BB1301" i="40"/>
  <c r="BB1302" i="40"/>
  <c r="BB1303" i="40"/>
  <c r="BB1304" i="40"/>
  <c r="BB1305" i="40"/>
  <c r="BB1306" i="40"/>
  <c r="BB1307" i="40"/>
  <c r="BB1308" i="40"/>
  <c r="BB1309" i="40"/>
  <c r="BB1310" i="40"/>
  <c r="BB1311" i="40"/>
  <c r="BB1312" i="40"/>
  <c r="BB1313" i="40"/>
  <c r="BB1314" i="40"/>
  <c r="BB1315" i="40"/>
  <c r="BB1316" i="40"/>
  <c r="BB1317" i="40"/>
  <c r="BB1318" i="40"/>
  <c r="BB1319" i="40"/>
  <c r="BB1320" i="40"/>
  <c r="BB1321" i="40"/>
  <c r="BB1322" i="40"/>
  <c r="BB1323" i="40"/>
  <c r="BB1324" i="40"/>
  <c r="BB1325" i="40"/>
  <c r="BB1326" i="40"/>
  <c r="BB1327" i="40"/>
  <c r="BB1328" i="40"/>
  <c r="BB1329" i="40"/>
  <c r="BB1330" i="40"/>
  <c r="BB1331" i="40"/>
  <c r="BB1332" i="40"/>
  <c r="BB1333" i="40"/>
  <c r="BB1334" i="40"/>
  <c r="BB1335" i="40"/>
  <c r="BB1336" i="40"/>
  <c r="BB1337" i="40"/>
  <c r="BB1338" i="40"/>
  <c r="BB1339" i="40"/>
  <c r="BB1340" i="40"/>
  <c r="BB1341" i="40"/>
  <c r="BB1342" i="40"/>
  <c r="BB1343" i="40"/>
  <c r="BB1344" i="40"/>
  <c r="BB1345" i="40"/>
  <c r="BB1346" i="40"/>
  <c r="BB1347" i="40"/>
  <c r="BB1348" i="40"/>
  <c r="BB1349" i="40"/>
  <c r="BB1350" i="40"/>
  <c r="BB1351" i="40"/>
  <c r="BB1352" i="40"/>
  <c r="BB1353" i="40"/>
  <c r="BB1354" i="40"/>
  <c r="BB1355" i="40"/>
  <c r="BB1356" i="40"/>
  <c r="BB1357" i="40"/>
  <c r="BB1358" i="40"/>
  <c r="BB1359" i="40"/>
  <c r="BB1360" i="40"/>
  <c r="BB1361" i="40"/>
  <c r="BB1362" i="40"/>
  <c r="BB1363" i="40"/>
  <c r="BB1364" i="40"/>
  <c r="BB1365" i="40"/>
  <c r="BB1366" i="40"/>
  <c r="BB1367" i="40"/>
  <c r="BB1368" i="40"/>
  <c r="BB1369" i="40"/>
  <c r="BB1370" i="40"/>
  <c r="BB1371" i="40"/>
  <c r="BB1372" i="40"/>
  <c r="BB1373" i="40"/>
  <c r="BB1374" i="40"/>
  <c r="BB1375" i="40"/>
  <c r="BB1376" i="40"/>
  <c r="BB1377" i="40"/>
  <c r="BB1378" i="40"/>
  <c r="BB1379" i="40"/>
  <c r="BB1380" i="40"/>
  <c r="BB1381" i="40"/>
  <c r="BB1382" i="40"/>
  <c r="BB1383" i="40"/>
  <c r="BB1384" i="40"/>
  <c r="BB1385" i="40"/>
  <c r="BB1386" i="40"/>
  <c r="BB1387" i="40"/>
  <c r="BB1388" i="40"/>
  <c r="BB1389" i="40"/>
  <c r="BB1390" i="40"/>
  <c r="BB1391" i="40"/>
  <c r="BB1392" i="40"/>
  <c r="BB1393" i="40"/>
  <c r="BB1394" i="40"/>
  <c r="BB1395" i="40"/>
  <c r="BB1396" i="40"/>
  <c r="BB1397" i="40"/>
  <c r="BB1398" i="40"/>
  <c r="BB1399" i="40"/>
  <c r="BB1400" i="40"/>
  <c r="BB1401" i="40"/>
  <c r="BB1402" i="40"/>
  <c r="BB1403" i="40"/>
  <c r="BB1404" i="40"/>
  <c r="BB1405" i="40"/>
  <c r="BB1406" i="40"/>
  <c r="BB1407" i="40"/>
  <c r="BB1408" i="40"/>
  <c r="BB1409" i="40"/>
  <c r="BB1410" i="40"/>
  <c r="BB1411" i="40"/>
  <c r="BB1412" i="40"/>
  <c r="BB1413" i="40"/>
  <c r="BB1414" i="40"/>
  <c r="BB1415" i="40"/>
  <c r="BB1416" i="40"/>
  <c r="BB1417" i="40"/>
  <c r="BB1418" i="40"/>
  <c r="BB1419" i="40"/>
  <c r="BB1420" i="40"/>
  <c r="BB1421" i="40"/>
  <c r="BB1422" i="40"/>
  <c r="BB1423" i="40"/>
  <c r="BB1424" i="40"/>
  <c r="BB1425" i="40"/>
  <c r="BB1426" i="40"/>
  <c r="BB1427" i="40"/>
  <c r="BB1428" i="40"/>
  <c r="BB1429" i="40"/>
  <c r="BB1430" i="40"/>
  <c r="BB1431" i="40"/>
  <c r="BB1432" i="40"/>
  <c r="BB1433" i="40"/>
  <c r="BB1434" i="40"/>
  <c r="BB1435" i="40"/>
  <c r="BB1436" i="40"/>
  <c r="BB1437" i="40"/>
  <c r="BB1438" i="40"/>
  <c r="BB1439" i="40"/>
  <c r="BB1440" i="40"/>
  <c r="BB1441" i="40"/>
  <c r="BB1442" i="40"/>
  <c r="BB1443" i="40"/>
  <c r="BB1444" i="40"/>
  <c r="BB1445" i="40"/>
  <c r="BB1446" i="40"/>
  <c r="BB1447" i="40"/>
  <c r="BB1448" i="40"/>
  <c r="BB1449" i="40"/>
  <c r="BB1450" i="40"/>
  <c r="BB1451" i="40"/>
  <c r="BB1452" i="40"/>
  <c r="BB1453" i="40"/>
  <c r="BB1454" i="40"/>
  <c r="BB1455" i="40"/>
  <c r="BB1456" i="40"/>
  <c r="BB1457" i="40"/>
  <c r="BB1458" i="40"/>
  <c r="BB1459" i="40"/>
  <c r="BB1460" i="40"/>
  <c r="BB1461" i="40"/>
  <c r="BB1462" i="40"/>
  <c r="BB1463" i="40"/>
  <c r="BB1464" i="40"/>
  <c r="BB1465" i="40"/>
  <c r="BB1466" i="40"/>
  <c r="BB1467" i="40"/>
  <c r="BB1468" i="40"/>
  <c r="BB1469" i="40"/>
  <c r="BB1470" i="40"/>
  <c r="BB1471" i="40"/>
  <c r="BB1472" i="40"/>
  <c r="BB1473" i="40"/>
  <c r="BB1474" i="40"/>
  <c r="BB1475" i="40"/>
  <c r="BB1476" i="40"/>
  <c r="BB1477" i="40"/>
  <c r="BB1478" i="40"/>
  <c r="BB1479" i="40"/>
  <c r="BB1480" i="40"/>
  <c r="BB1481" i="40"/>
  <c r="BB1482" i="40"/>
  <c r="BB1483" i="40"/>
  <c r="BB1484" i="40"/>
  <c r="BB1485" i="40"/>
  <c r="BB1486" i="40"/>
  <c r="BB1487" i="40"/>
  <c r="BB1488" i="40"/>
  <c r="BB1489" i="40"/>
  <c r="BB1490" i="40"/>
  <c r="BB1491" i="40"/>
  <c r="BB1492" i="40"/>
  <c r="BB1493" i="40"/>
  <c r="BB1494" i="40"/>
  <c r="BB1495" i="40"/>
  <c r="BB1496" i="40"/>
  <c r="BB1497" i="40"/>
  <c r="BB1498" i="40"/>
  <c r="BB1499" i="40"/>
  <c r="BB1500" i="40"/>
  <c r="BB1501" i="40"/>
  <c r="BB1502" i="40"/>
  <c r="BB1503" i="40"/>
  <c r="BB1504" i="40"/>
  <c r="BB1505" i="40"/>
  <c r="BB1506" i="40"/>
  <c r="BB1507" i="40"/>
  <c r="BB1508" i="40"/>
  <c r="BB1509" i="40"/>
  <c r="BB1510" i="40"/>
  <c r="BB1511" i="40"/>
  <c r="BB1512" i="40"/>
  <c r="BB1513" i="40"/>
  <c r="BB1514" i="40"/>
  <c r="BB1515" i="40"/>
  <c r="BB1516" i="40"/>
  <c r="BB1517" i="40"/>
  <c r="BB1518" i="40"/>
  <c r="BB1519" i="40"/>
  <c r="BB1520" i="40"/>
  <c r="BB1521" i="40"/>
  <c r="BB1522" i="40"/>
  <c r="BB1523" i="40"/>
  <c r="BB1524" i="40"/>
  <c r="BB1525" i="40"/>
  <c r="BB1526" i="40"/>
  <c r="BB1527" i="40"/>
  <c r="BB1528" i="40"/>
  <c r="BB1529" i="40"/>
  <c r="BB1530" i="40"/>
  <c r="BB1531" i="40"/>
  <c r="BB1532" i="40"/>
  <c r="BB1533" i="40"/>
  <c r="BB1534" i="40"/>
  <c r="BB1535" i="40"/>
  <c r="BB1536" i="40"/>
  <c r="BB1537" i="40"/>
  <c r="BB1538" i="40"/>
  <c r="BB1539" i="40"/>
  <c r="BB1540" i="40"/>
  <c r="BB1541" i="40"/>
  <c r="BB1542" i="40"/>
  <c r="BB1543" i="40"/>
  <c r="BB1544" i="40"/>
  <c r="BB1545" i="40"/>
  <c r="BB1546" i="40"/>
  <c r="BB1547" i="40"/>
  <c r="BB1548" i="40"/>
  <c r="BB1549" i="40"/>
  <c r="BB1550" i="40"/>
  <c r="BB1551" i="40"/>
  <c r="BB1552" i="40"/>
  <c r="BB1553" i="40"/>
  <c r="BB1554" i="40"/>
  <c r="BB1555" i="40"/>
  <c r="BB1556" i="40"/>
  <c r="BB1557" i="40"/>
  <c r="BB1558" i="40"/>
  <c r="BB1559" i="40"/>
  <c r="BB1560" i="40"/>
  <c r="BB1561" i="40"/>
  <c r="BB1562" i="40"/>
  <c r="BB1563" i="40"/>
  <c r="BB1564" i="40"/>
  <c r="BB1565" i="40"/>
  <c r="BB1566" i="40"/>
  <c r="BB1567" i="40"/>
  <c r="BB1568" i="40"/>
  <c r="BB1569" i="40"/>
  <c r="BB1570" i="40"/>
  <c r="BB1571" i="40"/>
  <c r="BB1572" i="40"/>
  <c r="BB1573" i="40"/>
  <c r="BB1574" i="40"/>
  <c r="BB1575" i="40"/>
  <c r="BB1576" i="40"/>
  <c r="BB1577" i="40"/>
  <c r="BB1578" i="40"/>
  <c r="BB1579" i="40"/>
  <c r="BB1580" i="40"/>
  <c r="BB1581" i="40"/>
  <c r="BB1582" i="40"/>
  <c r="BB1583" i="40"/>
  <c r="BB1584" i="40"/>
  <c r="BB1585" i="40"/>
  <c r="BB1586" i="40"/>
  <c r="BB1587" i="40"/>
  <c r="BB1588" i="40"/>
  <c r="BB1589" i="40"/>
  <c r="BB1590" i="40"/>
  <c r="BB1591" i="40"/>
  <c r="BB1592" i="40"/>
  <c r="BB1593" i="40"/>
  <c r="BB1594" i="40"/>
  <c r="BB1595" i="40"/>
  <c r="BB1596" i="40"/>
  <c r="BB1597" i="40"/>
  <c r="BB1598" i="40"/>
  <c r="BB1599" i="40"/>
  <c r="BB1600" i="40"/>
  <c r="BB1601" i="40"/>
  <c r="BB1602" i="40"/>
  <c r="BB1603" i="40"/>
  <c r="BB1604" i="40"/>
  <c r="BB1605" i="40"/>
  <c r="BB1606" i="40"/>
  <c r="BB1607" i="40"/>
  <c r="BB1608" i="40"/>
  <c r="BB1609" i="40"/>
  <c r="BB1610" i="40"/>
  <c r="BB1611" i="40"/>
  <c r="BB1612" i="40"/>
  <c r="BB1613" i="40"/>
  <c r="BB1614" i="40"/>
  <c r="BB1615" i="40"/>
  <c r="BB1616" i="40"/>
  <c r="BB1617" i="40"/>
  <c r="BB1618" i="40"/>
  <c r="BB1619" i="40"/>
  <c r="BB1620" i="40"/>
  <c r="BB1621" i="40"/>
  <c r="BB1622" i="40"/>
  <c r="BB1623" i="40"/>
  <c r="BB1624" i="40"/>
  <c r="BB1625" i="40"/>
  <c r="BB1626" i="40"/>
  <c r="BB1627" i="40"/>
  <c r="BB1628" i="40"/>
  <c r="BB1629" i="40"/>
  <c r="BB1630" i="40"/>
  <c r="BB1631" i="40"/>
  <c r="BB1632" i="40"/>
  <c r="BB1633" i="40"/>
  <c r="BB1634" i="40"/>
  <c r="BB1635" i="40"/>
  <c r="BB1636" i="40"/>
  <c r="BB1637" i="40"/>
  <c r="BB1638" i="40"/>
  <c r="BB1639" i="40"/>
  <c r="BB1640" i="40"/>
  <c r="BB1641" i="40"/>
  <c r="BB1642" i="40"/>
  <c r="BB1643" i="40"/>
  <c r="BB1644" i="40"/>
  <c r="BB1645" i="40"/>
  <c r="BB1646" i="40"/>
  <c r="BB1647" i="40"/>
  <c r="BB1648" i="40"/>
  <c r="BB1649" i="40"/>
  <c r="BB1650" i="40"/>
  <c r="BB1651" i="40"/>
  <c r="BB1652" i="40"/>
  <c r="BB1653" i="40"/>
  <c r="BB1654" i="40"/>
  <c r="BB1655" i="40"/>
  <c r="BB1656" i="40"/>
  <c r="BB1657" i="40"/>
  <c r="BB1658" i="40"/>
  <c r="BB1659" i="40"/>
  <c r="BB1660" i="40"/>
  <c r="BB1661" i="40"/>
  <c r="BB1662" i="40"/>
  <c r="BB1663" i="40"/>
  <c r="BB1664" i="40"/>
  <c r="BB1665" i="40"/>
  <c r="BB1666" i="40"/>
  <c r="BB1667" i="40"/>
  <c r="BB1668" i="40"/>
  <c r="BB1669" i="40"/>
  <c r="BB1670" i="40"/>
  <c r="BB1671" i="40"/>
  <c r="BB1672" i="40"/>
  <c r="BB1673" i="40"/>
  <c r="BB1674" i="40"/>
  <c r="BB1675" i="40"/>
  <c r="BB1676" i="40"/>
  <c r="BB1677" i="40"/>
  <c r="BB1678" i="40"/>
  <c r="BB1679" i="40"/>
  <c r="BB1680" i="40"/>
  <c r="BB1681" i="40"/>
  <c r="BB1682" i="40"/>
  <c r="BB1683" i="40"/>
  <c r="BB1684" i="40"/>
  <c r="BB1685" i="40"/>
  <c r="BB1686" i="40"/>
  <c r="BB1687" i="40"/>
  <c r="BB1688" i="40"/>
  <c r="BB1689" i="40"/>
  <c r="BB1690" i="40"/>
  <c r="BB1691" i="40"/>
  <c r="BB1692" i="40"/>
  <c r="BB1693" i="40"/>
  <c r="BB1694" i="40"/>
  <c r="BB1695" i="40"/>
  <c r="BB1696" i="40"/>
  <c r="BB1697" i="40"/>
  <c r="BB1698" i="40"/>
  <c r="BB1699" i="40"/>
  <c r="BB1700" i="40"/>
  <c r="BB1701" i="40"/>
  <c r="BB1702" i="40"/>
  <c r="BB1703" i="40"/>
  <c r="BB1704" i="40"/>
  <c r="BB1705" i="40"/>
  <c r="BB1706" i="40"/>
  <c r="BB1707" i="40"/>
  <c r="BB1708" i="40"/>
  <c r="BB1709" i="40"/>
  <c r="BB1710" i="40"/>
  <c r="BB1711" i="40"/>
  <c r="BB1712" i="40"/>
  <c r="BB1713" i="40"/>
  <c r="BB1714" i="40"/>
  <c r="BB1715" i="40"/>
  <c r="BB1716" i="40"/>
  <c r="BB1717" i="40"/>
  <c r="BB1718" i="40"/>
  <c r="BB1719" i="40"/>
  <c r="BB1720" i="40"/>
  <c r="BB1721" i="40"/>
  <c r="BB1722" i="40"/>
  <c r="BB1723" i="40"/>
  <c r="BB1724" i="40"/>
  <c r="BB1725" i="40"/>
  <c r="BB1726" i="40"/>
  <c r="BB1727" i="40"/>
  <c r="BB1728" i="40"/>
  <c r="BB1729" i="40"/>
  <c r="BB1730" i="40"/>
  <c r="BB1731" i="40"/>
  <c r="BB1732" i="40"/>
  <c r="BB1733" i="40"/>
  <c r="BB1734" i="40"/>
  <c r="BB1735" i="40"/>
  <c r="BB1736" i="40"/>
  <c r="BB1737" i="40"/>
  <c r="BB1738" i="40"/>
  <c r="BB1739" i="40"/>
  <c r="BB1740" i="40"/>
  <c r="BB1741" i="40"/>
  <c r="BB1742" i="40"/>
  <c r="BB1743" i="40"/>
  <c r="BB1744" i="40"/>
  <c r="BB1745" i="40"/>
  <c r="BB1746" i="40"/>
  <c r="BB1747" i="40"/>
  <c r="BB1748" i="40"/>
  <c r="BB1749" i="40"/>
  <c r="BB1750" i="40"/>
  <c r="BB1751" i="40"/>
  <c r="BB1752" i="40"/>
  <c r="BB1753" i="40"/>
  <c r="BB1754" i="40"/>
  <c r="BB1755" i="40"/>
  <c r="BB1756" i="40"/>
  <c r="BB1757" i="40"/>
  <c r="BB1758" i="40"/>
  <c r="BB1759" i="40"/>
  <c r="BB1760" i="40"/>
  <c r="BB1761" i="40"/>
  <c r="BB1762" i="40"/>
  <c r="BB1763" i="40"/>
  <c r="BB1764" i="40"/>
  <c r="BB1765" i="40"/>
  <c r="BB1766" i="40"/>
  <c r="BB1767" i="40"/>
  <c r="BB1768" i="40"/>
  <c r="BB1769" i="40"/>
  <c r="BB1770" i="40"/>
  <c r="BB1771" i="40"/>
  <c r="BB1772" i="40"/>
  <c r="BB1773" i="40"/>
  <c r="BB1774" i="40"/>
  <c r="BB1775" i="40"/>
  <c r="BB1776" i="40"/>
  <c r="BB1777" i="40"/>
  <c r="BB1778" i="40"/>
  <c r="BB1779" i="40"/>
  <c r="BB1780" i="40"/>
  <c r="BB1781" i="40"/>
  <c r="BB1782" i="40"/>
  <c r="BB1783" i="40"/>
  <c r="BB1784" i="40"/>
  <c r="BB1785" i="40"/>
  <c r="BB1786" i="40"/>
  <c r="BB1787" i="40"/>
  <c r="BB1788" i="40"/>
  <c r="BB1789" i="40"/>
  <c r="BB1790" i="40"/>
  <c r="BB1791" i="40"/>
  <c r="BB1792" i="40"/>
  <c r="BB1793" i="40"/>
  <c r="BB1794" i="40"/>
  <c r="BB1795" i="40"/>
  <c r="BB1796" i="40"/>
  <c r="BB1797" i="40"/>
  <c r="BB1798" i="40"/>
  <c r="BB1799" i="40"/>
  <c r="BB1800" i="40"/>
  <c r="BB1801" i="40"/>
  <c r="BB1802" i="40"/>
  <c r="BB1803" i="40"/>
  <c r="BB1804" i="40"/>
  <c r="BB1805" i="40"/>
  <c r="BB1806" i="40"/>
  <c r="BB1807" i="40"/>
  <c r="BB1808" i="40"/>
  <c r="BB1809" i="40"/>
  <c r="BB1810" i="40"/>
  <c r="BB1811" i="40"/>
  <c r="BB1812" i="40"/>
  <c r="BB1813" i="40"/>
  <c r="BB1814" i="40"/>
  <c r="BB1815" i="40"/>
  <c r="BB1816" i="40"/>
  <c r="BB1817" i="40"/>
  <c r="BB1818" i="40"/>
  <c r="BB1819" i="40"/>
  <c r="BB1820" i="40"/>
  <c r="BB1821" i="40"/>
  <c r="BB1822" i="40"/>
  <c r="BB1823" i="40"/>
  <c r="BB1824" i="40"/>
  <c r="BB1825" i="40"/>
  <c r="BB1826" i="40"/>
  <c r="BB1827" i="40"/>
  <c r="BB1828" i="40"/>
  <c r="BB1829" i="40"/>
  <c r="BB1830" i="40"/>
  <c r="BB1831" i="40"/>
  <c r="BB1832" i="40"/>
  <c r="BB1833" i="40"/>
  <c r="BB1834" i="40"/>
  <c r="BB1835" i="40"/>
  <c r="BB1836" i="40"/>
  <c r="BB1837" i="40"/>
  <c r="BB1838" i="40"/>
  <c r="BB1839" i="40"/>
  <c r="BB1840" i="40"/>
  <c r="BB1841" i="40"/>
  <c r="BB1842" i="40"/>
  <c r="BB1843" i="40"/>
  <c r="BB1844" i="40"/>
  <c r="BB1845" i="40"/>
  <c r="BB1846" i="40"/>
  <c r="BB1847" i="40"/>
  <c r="BB1848" i="40"/>
  <c r="BB1849" i="40"/>
  <c r="BB1850" i="40"/>
  <c r="BB1851" i="40"/>
  <c r="BB1852" i="40"/>
  <c r="BB1853" i="40"/>
  <c r="BB1854" i="40"/>
  <c r="BB1855" i="40"/>
  <c r="BB1856" i="40"/>
  <c r="BB1857" i="40"/>
  <c r="BB1858" i="40"/>
  <c r="BB1859" i="40"/>
  <c r="BB1860" i="40"/>
  <c r="BB1861" i="40"/>
  <c r="BB1862" i="40"/>
  <c r="BB1863" i="40"/>
  <c r="BB1864" i="40"/>
  <c r="BB1865" i="40"/>
  <c r="BB1866" i="40"/>
  <c r="BB1867" i="40"/>
  <c r="BB1868" i="40"/>
  <c r="BB1869" i="40"/>
  <c r="BB1870" i="40"/>
  <c r="BB1871" i="40"/>
  <c r="BB1872" i="40"/>
  <c r="BB1873" i="40"/>
  <c r="BB1874" i="40"/>
  <c r="BB1875" i="40"/>
  <c r="BB1876" i="40"/>
  <c r="BB1877" i="40"/>
  <c r="BB1878" i="40"/>
  <c r="BB1879" i="40"/>
  <c r="BB1880" i="40"/>
  <c r="BB1881" i="40"/>
  <c r="BB1882" i="40"/>
  <c r="BB1883" i="40"/>
  <c r="BB1884" i="40"/>
  <c r="BB1885" i="40"/>
  <c r="BB1886" i="40"/>
  <c r="BB1887" i="40"/>
  <c r="BB1888" i="40"/>
  <c r="BB1889" i="40"/>
  <c r="BB1890" i="40"/>
  <c r="BB1891" i="40"/>
  <c r="BB1892" i="40"/>
  <c r="BB1893" i="40"/>
  <c r="BB1894" i="40"/>
  <c r="BB1895" i="40"/>
  <c r="BB1896" i="40"/>
  <c r="BB1897" i="40"/>
  <c r="BB1898" i="40"/>
  <c r="BB1899" i="40"/>
  <c r="BB1900" i="40"/>
  <c r="BB1901" i="40"/>
  <c r="BB1902" i="40"/>
  <c r="BB1903" i="40"/>
  <c r="BB1904" i="40"/>
  <c r="BB1905" i="40"/>
  <c r="BB1906" i="40"/>
  <c r="BB1907" i="40"/>
  <c r="BB1908" i="40"/>
  <c r="BB1909" i="40"/>
  <c r="BB1910" i="40"/>
  <c r="BB1911" i="40"/>
  <c r="BB1912" i="40"/>
  <c r="BB1913" i="40"/>
  <c r="BB1914" i="40"/>
  <c r="BB1915" i="40"/>
  <c r="BB1916" i="40"/>
  <c r="BB1917" i="40"/>
  <c r="BB1918" i="40"/>
  <c r="BB1919" i="40"/>
  <c r="BB1920" i="40"/>
  <c r="BB1921" i="40"/>
  <c r="BB1922" i="40"/>
  <c r="BB1923" i="40"/>
  <c r="BB1924" i="40"/>
  <c r="BB1925" i="40"/>
  <c r="BB1926" i="40"/>
  <c r="BB1927" i="40"/>
  <c r="BB1928" i="40"/>
  <c r="BB1929" i="40"/>
  <c r="BB1930" i="40"/>
  <c r="BB1931" i="40"/>
  <c r="BB1932" i="40"/>
  <c r="BB1933" i="40"/>
  <c r="BB1934" i="40"/>
  <c r="BB1935" i="40"/>
  <c r="BB1936" i="40"/>
  <c r="BB1937" i="40"/>
  <c r="BB1938" i="40"/>
  <c r="BB1939" i="40"/>
  <c r="BB1940" i="40"/>
  <c r="BB1941" i="40"/>
  <c r="BB1942" i="40"/>
  <c r="BB1943" i="40"/>
  <c r="BB1944" i="40"/>
  <c r="BB1945" i="40"/>
  <c r="BB1946" i="40"/>
  <c r="BB1947" i="40"/>
  <c r="BB1948" i="40"/>
  <c r="BB1949" i="40"/>
  <c r="BB1950" i="40"/>
  <c r="BB1951" i="40"/>
  <c r="BB1952" i="40"/>
  <c r="BB1953" i="40"/>
  <c r="BB1954" i="40"/>
  <c r="BB1955" i="40"/>
  <c r="BB1956" i="40"/>
  <c r="BB1957" i="40"/>
  <c r="BB1958" i="40"/>
  <c r="BB1959" i="40"/>
  <c r="BB1960" i="40"/>
  <c r="BB1961" i="40"/>
  <c r="BB1962" i="40"/>
  <c r="BB1963" i="40"/>
  <c r="BB1964" i="40"/>
  <c r="BB1965" i="40"/>
  <c r="BB1966" i="40"/>
  <c r="BB1967" i="40"/>
  <c r="BB1968" i="40"/>
  <c r="BB1969" i="40"/>
  <c r="BB1970" i="40"/>
  <c r="BB1971" i="40"/>
  <c r="BB1972" i="40"/>
  <c r="BB1973" i="40"/>
  <c r="BB1974" i="40"/>
  <c r="BB1975" i="40"/>
  <c r="BB1976" i="40"/>
  <c r="BB1977" i="40"/>
  <c r="BB1978" i="40"/>
  <c r="BB1979" i="40"/>
  <c r="BB1980" i="40"/>
  <c r="BB1981" i="40"/>
  <c r="BB1982" i="40"/>
  <c r="BB1983" i="40"/>
  <c r="BB1984" i="40"/>
  <c r="BB1985" i="40"/>
  <c r="BB1986" i="40"/>
  <c r="BB1987" i="40"/>
  <c r="BB1988" i="40"/>
  <c r="BB1989" i="40"/>
  <c r="BB1990" i="40"/>
  <c r="BB1991" i="40"/>
  <c r="BB1992" i="40"/>
  <c r="BB1993" i="40"/>
  <c r="BB1994" i="40"/>
  <c r="BB1995" i="40"/>
  <c r="BB1996" i="40"/>
  <c r="BB1997" i="40"/>
  <c r="BB1998" i="40"/>
  <c r="BB1999" i="40"/>
  <c r="BB2000" i="40"/>
  <c r="BB2001" i="40"/>
  <c r="BB2002" i="40"/>
  <c r="BB2003" i="40"/>
  <c r="BB2004" i="40"/>
  <c r="BB2005" i="40"/>
  <c r="BB2006" i="40"/>
  <c r="BB2007" i="40"/>
  <c r="BB2008" i="40"/>
  <c r="BB2009" i="40"/>
  <c r="BB2010" i="40"/>
  <c r="BB2011" i="40"/>
  <c r="BB2012" i="40"/>
  <c r="BB2013" i="40"/>
  <c r="BB2014" i="40"/>
  <c r="BB2015" i="40"/>
  <c r="BB2016" i="40"/>
  <c r="BB2017" i="40"/>
  <c r="BB2018" i="40"/>
  <c r="BB2019" i="40"/>
  <c r="BB2020" i="40"/>
  <c r="BB2021" i="40"/>
  <c r="BB2022" i="40"/>
  <c r="BB2023" i="40"/>
  <c r="BB2024" i="40"/>
  <c r="BB2025" i="40"/>
  <c r="BB2026" i="40"/>
  <c r="BB2027" i="40"/>
  <c r="BB2028" i="40"/>
  <c r="BB2029" i="40"/>
  <c r="BB2030" i="40"/>
  <c r="BB2031" i="40"/>
  <c r="BB2032" i="40"/>
  <c r="BB2033" i="40"/>
  <c r="BB2034" i="40"/>
  <c r="BB2035" i="40"/>
  <c r="BB2036" i="40"/>
  <c r="BB2037" i="40"/>
  <c r="BB2038" i="40"/>
  <c r="BB2039" i="40"/>
  <c r="BB2040" i="40"/>
  <c r="BB2041" i="40"/>
  <c r="BB2042" i="40"/>
  <c r="BB2043" i="40"/>
  <c r="BB2044" i="40"/>
  <c r="BB2045" i="40"/>
  <c r="BB2046" i="40"/>
  <c r="BB2047" i="40"/>
  <c r="BB2048" i="40"/>
  <c r="BB2049" i="40"/>
  <c r="BB2050" i="40"/>
  <c r="BB2051" i="40"/>
  <c r="BB2052" i="40"/>
  <c r="BB2053" i="40"/>
  <c r="BB2054" i="40"/>
  <c r="BB2055" i="40"/>
  <c r="BB2056" i="40"/>
  <c r="BB2057" i="40"/>
  <c r="BB2058" i="40"/>
  <c r="BB2059" i="40"/>
  <c r="BB2060" i="40"/>
  <c r="BB2061" i="40"/>
  <c r="BB2062" i="40"/>
  <c r="BB2063" i="40"/>
  <c r="BB2064" i="40"/>
  <c r="BB2065" i="40"/>
  <c r="BB2066" i="40"/>
  <c r="BB2067" i="40"/>
  <c r="BB2068" i="40"/>
  <c r="BB2069" i="40"/>
  <c r="BB2070" i="40"/>
  <c r="BB2071" i="40"/>
  <c r="BB2072" i="40"/>
  <c r="BB2073" i="40"/>
  <c r="BB2074" i="40"/>
  <c r="BB2075" i="40"/>
  <c r="BB2076" i="40"/>
  <c r="BB2077" i="40"/>
  <c r="BB2078" i="40"/>
  <c r="BB2079" i="40"/>
  <c r="BB2080" i="40"/>
  <c r="BB2081" i="40"/>
  <c r="BB2082" i="40"/>
  <c r="BB2083" i="40"/>
  <c r="BB2084" i="40"/>
  <c r="BB2085" i="40"/>
  <c r="BB2086" i="40"/>
  <c r="BB2087" i="40"/>
  <c r="BB2088" i="40"/>
  <c r="BB2089" i="40"/>
  <c r="BB2090" i="40"/>
  <c r="BB2091" i="40"/>
  <c r="BB2092" i="40"/>
  <c r="BB2093" i="40"/>
  <c r="BB2094" i="40"/>
  <c r="BB2095" i="40"/>
  <c r="BB2096" i="40"/>
  <c r="BB2097" i="40"/>
  <c r="BB2098" i="40"/>
  <c r="BB2099" i="40"/>
  <c r="BB2100" i="40"/>
  <c r="BB2101" i="40"/>
  <c r="BB2102" i="40"/>
  <c r="BB2103" i="40"/>
  <c r="BB2104" i="40"/>
  <c r="BB2105" i="40"/>
  <c r="BB2106" i="40"/>
  <c r="BB2107" i="40"/>
  <c r="BB2108" i="40"/>
  <c r="BB2109" i="40"/>
  <c r="BB2110" i="40"/>
  <c r="BB2111" i="40"/>
  <c r="BB2112" i="40"/>
  <c r="BB2113" i="40"/>
  <c r="BB2114" i="40"/>
  <c r="BB2115" i="40"/>
  <c r="BB2116" i="40"/>
  <c r="BB2117" i="40"/>
  <c r="BB2118" i="40"/>
  <c r="BB2119" i="40"/>
  <c r="BB2120" i="40"/>
  <c r="BB2121" i="40"/>
  <c r="BB2122" i="40"/>
  <c r="BB2123" i="40"/>
  <c r="BB2124" i="40"/>
  <c r="BB2125" i="40"/>
  <c r="BB2126" i="40"/>
  <c r="BB2127" i="40"/>
  <c r="BB2128" i="40"/>
  <c r="BB2129" i="40"/>
  <c r="BB2130" i="40"/>
  <c r="BB2131" i="40"/>
  <c r="BB2132" i="40"/>
  <c r="BB2133" i="40"/>
  <c r="BB2134" i="40"/>
  <c r="BB2135" i="40"/>
  <c r="BB2136" i="40"/>
  <c r="BB2137" i="40"/>
  <c r="BB2138" i="40"/>
  <c r="BB2139" i="40"/>
  <c r="BB2140" i="40"/>
  <c r="BB2141" i="40"/>
  <c r="BB2142" i="40"/>
  <c r="BB2143" i="40"/>
  <c r="BB2144" i="40"/>
  <c r="BB2145" i="40"/>
  <c r="BB2146" i="40"/>
  <c r="BB2147" i="40"/>
  <c r="BB2148" i="40"/>
  <c r="BB2149" i="40"/>
  <c r="BB2150" i="40"/>
  <c r="BB2151" i="40"/>
  <c r="BB2152" i="40"/>
  <c r="BB2153" i="40"/>
  <c r="BB2154" i="40"/>
  <c r="BB2155" i="40"/>
  <c r="BB2156" i="40"/>
  <c r="BB2157" i="40"/>
  <c r="BB2158" i="40"/>
  <c r="BB2159" i="40"/>
  <c r="BB2160" i="40"/>
  <c r="BB2161" i="40"/>
  <c r="BB2162" i="40"/>
  <c r="BB2163" i="40"/>
  <c r="BB2164" i="40"/>
  <c r="BB2165" i="40"/>
  <c r="BB2166" i="40"/>
  <c r="BB2167" i="40"/>
  <c r="BB2168" i="40"/>
  <c r="BB2169" i="40"/>
  <c r="BB2170" i="40"/>
  <c r="BB2171" i="40"/>
  <c r="BB2172" i="40"/>
  <c r="BB2173" i="40"/>
  <c r="BB2174" i="40"/>
  <c r="BB2175" i="40"/>
  <c r="BB2176" i="40"/>
  <c r="BB2177" i="40"/>
  <c r="BB2178" i="40"/>
  <c r="BB2179" i="40"/>
  <c r="BB2180" i="40"/>
  <c r="BB2181" i="40"/>
  <c r="BB2182" i="40"/>
  <c r="BB2183" i="40"/>
  <c r="BB2184" i="40"/>
  <c r="BB2185" i="40"/>
  <c r="BB2186" i="40"/>
  <c r="BB2187" i="40"/>
  <c r="BB2188" i="40"/>
  <c r="BB2189" i="40"/>
  <c r="BB2190" i="40"/>
  <c r="BB2191" i="40"/>
  <c r="BB2192" i="40"/>
  <c r="BB2193" i="40"/>
  <c r="BB2194" i="40"/>
  <c r="BB2195" i="40"/>
  <c r="BB2196" i="40"/>
  <c r="BB2197" i="40"/>
  <c r="BB2198" i="40"/>
  <c r="BB2199" i="40"/>
  <c r="BB2200" i="40"/>
  <c r="BB2201" i="40"/>
  <c r="BB2202" i="40"/>
  <c r="BB2203" i="40"/>
  <c r="BB2204" i="40"/>
  <c r="BB2205" i="40"/>
  <c r="BB2206" i="40"/>
  <c r="BB2207" i="40"/>
  <c r="BB2208" i="40"/>
  <c r="BB2209" i="40"/>
  <c r="BB2210" i="40"/>
  <c r="BB2211" i="40"/>
  <c r="BB2212" i="40"/>
  <c r="BB2213" i="40"/>
  <c r="BB2214" i="40"/>
  <c r="BB2215" i="40"/>
  <c r="BB2216" i="40"/>
  <c r="BB2217" i="40"/>
  <c r="BB2218" i="40"/>
  <c r="BB2219" i="40"/>
  <c r="BB2220" i="40"/>
  <c r="BB2221" i="40"/>
  <c r="BB2222" i="40"/>
  <c r="BB2223" i="40"/>
  <c r="BB2224" i="40"/>
  <c r="BB2225" i="40"/>
  <c r="BB2226" i="40"/>
  <c r="BB2227" i="40"/>
  <c r="BB2228" i="40"/>
  <c r="BB2229" i="40"/>
  <c r="BB2230" i="40"/>
  <c r="BB2231" i="40"/>
  <c r="BB2232" i="40"/>
  <c r="BB2233" i="40"/>
  <c r="BB2234" i="40"/>
  <c r="BB2235" i="40"/>
  <c r="BB2236" i="40"/>
  <c r="BB2237" i="40"/>
  <c r="BB2238" i="40"/>
  <c r="BB2239" i="40"/>
  <c r="BB2240" i="40"/>
  <c r="BB2241" i="40"/>
  <c r="BB2242" i="40"/>
  <c r="BB2243" i="40"/>
  <c r="BB2244" i="40"/>
  <c r="BB2245" i="40"/>
  <c r="BB2246" i="40"/>
  <c r="BB2247" i="40"/>
  <c r="BB2248" i="40"/>
  <c r="BB2249" i="40"/>
  <c r="BB2250" i="40"/>
  <c r="BB2251" i="40"/>
  <c r="BB2252" i="40"/>
  <c r="BB2253" i="40"/>
  <c r="BB2254" i="40"/>
  <c r="BB2255" i="40"/>
  <c r="BB2256" i="40"/>
  <c r="BB2257" i="40"/>
  <c r="BB2258" i="40"/>
  <c r="BB2259" i="40"/>
  <c r="BB2260" i="40"/>
  <c r="BB2261" i="40"/>
  <c r="BB2262" i="40"/>
  <c r="BB2263" i="40"/>
  <c r="BB2264" i="40"/>
  <c r="BB2265" i="40"/>
  <c r="BB2266" i="40"/>
  <c r="BB2267" i="40"/>
  <c r="BB2268" i="40"/>
  <c r="BB2269" i="40"/>
  <c r="BB2270" i="40"/>
  <c r="BB2271" i="40"/>
  <c r="BB2272" i="40"/>
  <c r="BB2273" i="40"/>
  <c r="BB2274" i="40"/>
  <c r="BB2275" i="40"/>
  <c r="BB2276" i="40"/>
  <c r="BB2277" i="40"/>
  <c r="BB2278" i="40"/>
  <c r="BB2279" i="40"/>
  <c r="BB2280" i="40"/>
  <c r="BB2281" i="40"/>
  <c r="BB2282" i="40"/>
  <c r="BB2283" i="40"/>
  <c r="BB2284" i="40"/>
  <c r="BB2285" i="40"/>
  <c r="BB2286" i="40"/>
  <c r="BB2287" i="40"/>
  <c r="BB2288" i="40"/>
  <c r="BB2289" i="40"/>
  <c r="BB2290" i="40"/>
  <c r="BB2291" i="40"/>
  <c r="BB2292" i="40"/>
  <c r="BB2293" i="40"/>
  <c r="BB2294" i="40"/>
  <c r="BB2295" i="40"/>
  <c r="BB2296" i="40"/>
  <c r="BB2297" i="40"/>
  <c r="BB2298" i="40"/>
  <c r="BB2299" i="40"/>
  <c r="BB2300" i="40"/>
  <c r="BB2301" i="40"/>
  <c r="BB2302" i="40"/>
  <c r="BB2303" i="40"/>
  <c r="BB2304" i="40"/>
  <c r="BB2305" i="40"/>
  <c r="BB2306" i="40"/>
  <c r="BB2307" i="40"/>
  <c r="BB2308" i="40"/>
  <c r="BB2309" i="40"/>
  <c r="BB2310" i="40"/>
  <c r="BB2311" i="40"/>
  <c r="BB2312" i="40"/>
  <c r="BB2313" i="40"/>
  <c r="BB2314" i="40"/>
  <c r="BB2315" i="40"/>
  <c r="BB2316" i="40"/>
  <c r="BB2317" i="40"/>
  <c r="BB2318" i="40"/>
  <c r="BB2319" i="40"/>
  <c r="BB2320" i="40"/>
  <c r="BB2321" i="40"/>
  <c r="BB2322" i="40"/>
  <c r="BB2323" i="40"/>
  <c r="BB2324" i="40"/>
  <c r="BB2325" i="40"/>
  <c r="BB2326" i="40"/>
  <c r="BB2327" i="40"/>
  <c r="BB2328" i="40"/>
  <c r="BB2329" i="40"/>
  <c r="BB2330" i="40"/>
  <c r="BB2331" i="40"/>
  <c r="BB2332" i="40"/>
  <c r="BB2333" i="40"/>
  <c r="BB2334" i="40"/>
  <c r="BB2335" i="40"/>
  <c r="BB2336" i="40"/>
  <c r="BB2337" i="40"/>
  <c r="BB2338" i="40"/>
  <c r="BB2339" i="40"/>
  <c r="BB2340" i="40"/>
  <c r="BB2341" i="40"/>
  <c r="BB2342" i="40"/>
  <c r="BB2343" i="40"/>
  <c r="BB2344" i="40"/>
  <c r="BB2345" i="40"/>
  <c r="BB2346" i="40"/>
  <c r="BB2347" i="40"/>
  <c r="BB2348" i="40"/>
  <c r="BB2349" i="40"/>
  <c r="BB2350" i="40"/>
  <c r="BB2351" i="40"/>
  <c r="BB2352" i="40"/>
  <c r="BB2353" i="40"/>
  <c r="BB2354" i="40"/>
  <c r="BB2355" i="40"/>
  <c r="BB2356" i="40"/>
  <c r="BB2357" i="40"/>
  <c r="BB2358" i="40"/>
  <c r="BB2359" i="40"/>
  <c r="BB2360" i="40"/>
  <c r="BB2361" i="40"/>
  <c r="BB2362" i="40"/>
  <c r="BB2363" i="40"/>
  <c r="BB2364" i="40"/>
  <c r="BB2365" i="40"/>
  <c r="BB2366" i="40"/>
  <c r="BB2367" i="40"/>
  <c r="BB2368" i="40"/>
  <c r="BB2369" i="40"/>
  <c r="BB2370" i="40"/>
  <c r="BB2371" i="40"/>
  <c r="BB2372" i="40"/>
  <c r="BB2373" i="40"/>
  <c r="BB2374" i="40"/>
  <c r="BB2375" i="40"/>
  <c r="BB2376" i="40"/>
  <c r="BB2377" i="40"/>
  <c r="BB2378" i="40"/>
  <c r="BB2379" i="40"/>
  <c r="BB2380" i="40"/>
  <c r="BB2381" i="40"/>
  <c r="BB2382" i="40"/>
  <c r="BB2383" i="40"/>
  <c r="BB2384" i="40"/>
  <c r="BB2385" i="40"/>
  <c r="BB2386" i="40"/>
  <c r="BB2387" i="40"/>
  <c r="BB2388" i="40"/>
  <c r="BB2389" i="40"/>
  <c r="BB2390" i="40"/>
  <c r="BB2391" i="40"/>
  <c r="BB2392" i="40"/>
  <c r="BB2393" i="40"/>
  <c r="BB2394" i="40"/>
  <c r="BB2395" i="40"/>
  <c r="BB2396" i="40"/>
  <c r="BB2397" i="40"/>
  <c r="BB2398" i="40"/>
  <c r="BB2399" i="40"/>
  <c r="BB2400" i="40"/>
  <c r="BB2401" i="40"/>
  <c r="BB2402" i="40"/>
  <c r="BB2403" i="40"/>
  <c r="BB2404" i="40"/>
  <c r="BB2405" i="40"/>
  <c r="BB2406" i="40"/>
  <c r="BB2407" i="40"/>
  <c r="BB2408" i="40"/>
  <c r="BB2409" i="40"/>
  <c r="BB2410" i="40"/>
  <c r="BB2411" i="40"/>
  <c r="BB2412" i="40"/>
  <c r="BB2413" i="40"/>
  <c r="BB2414" i="40"/>
  <c r="BB2415" i="40"/>
  <c r="BB2416" i="40"/>
  <c r="BB2417" i="40"/>
  <c r="BB2418" i="40"/>
  <c r="BB2419" i="40"/>
  <c r="BB2420" i="40"/>
  <c r="BB2421" i="40"/>
  <c r="BB2422" i="40"/>
  <c r="BB2423" i="40"/>
  <c r="BB2424" i="40"/>
  <c r="BB2425" i="40"/>
  <c r="BB2426" i="40"/>
  <c r="BB2427" i="40"/>
  <c r="BB2428" i="40"/>
  <c r="BB2429" i="40"/>
  <c r="BB2430" i="40"/>
  <c r="BB2431" i="40"/>
  <c r="BB2432" i="40"/>
  <c r="BB2433" i="40"/>
  <c r="BB2434" i="40"/>
  <c r="BB2435" i="40"/>
  <c r="BB2436" i="40"/>
  <c r="BB2437" i="40"/>
  <c r="BB2438" i="40"/>
  <c r="BB2439" i="40"/>
  <c r="BB2440" i="40"/>
  <c r="BB2441" i="40"/>
  <c r="BB2442" i="40"/>
  <c r="BB2443" i="40"/>
  <c r="BB2444" i="40"/>
  <c r="BB2445" i="40"/>
  <c r="BB2446" i="40"/>
  <c r="BB2447" i="40"/>
  <c r="BB2448" i="40"/>
  <c r="BB2449" i="40"/>
  <c r="BB2450" i="40"/>
  <c r="BB2451" i="40"/>
  <c r="BB2452" i="40"/>
  <c r="BB2453" i="40"/>
  <c r="BB2454" i="40"/>
  <c r="BB2455" i="40"/>
  <c r="BB2456" i="40"/>
  <c r="BB2457" i="40"/>
  <c r="BB2458" i="40"/>
  <c r="BB2459" i="40"/>
  <c r="BB2460" i="40"/>
  <c r="BB2461" i="40"/>
  <c r="BB2462" i="40"/>
  <c r="BB2463" i="40"/>
  <c r="BB2464" i="40"/>
  <c r="BB2465" i="40"/>
  <c r="BB2466" i="40"/>
  <c r="BB2467" i="40"/>
  <c r="BB2468" i="40"/>
  <c r="BB2469" i="40"/>
  <c r="BB2470" i="40"/>
  <c r="BB2471" i="40"/>
  <c r="BB2472" i="40"/>
  <c r="BB2473" i="40"/>
  <c r="BB2474" i="40"/>
  <c r="BB2475" i="40"/>
  <c r="BB2476" i="40"/>
  <c r="BB2477" i="40"/>
  <c r="BB2478" i="40"/>
  <c r="BB2479" i="40"/>
  <c r="BB2480" i="40"/>
  <c r="BB2481" i="40"/>
  <c r="BB2482" i="40"/>
  <c r="BB2483" i="40"/>
  <c r="BB2484" i="40"/>
  <c r="BB2485" i="40"/>
  <c r="BB2486" i="40"/>
  <c r="BB2487" i="40"/>
  <c r="BB2488" i="40"/>
  <c r="BB2489" i="40"/>
  <c r="BB2490" i="40"/>
  <c r="BB2491" i="40"/>
  <c r="BB2492" i="40"/>
  <c r="BB2493" i="40"/>
  <c r="BB2494" i="40"/>
  <c r="BB2495" i="40"/>
  <c r="BB2496" i="40"/>
  <c r="BB2497" i="40"/>
  <c r="BB2498" i="40"/>
  <c r="BB2499" i="40"/>
  <c r="BB2500" i="40"/>
  <c r="BB2501" i="40"/>
  <c r="BB2502" i="40"/>
  <c r="BB2503" i="40"/>
  <c r="BB2504" i="40"/>
  <c r="BB2505" i="40"/>
  <c r="BB2506" i="40"/>
  <c r="BB2507" i="40"/>
  <c r="BB2508" i="40"/>
  <c r="BB2509" i="40"/>
  <c r="BB2510" i="40"/>
  <c r="BB2511" i="40"/>
  <c r="BB2512" i="40"/>
  <c r="BB2513" i="40"/>
  <c r="BB2514" i="40"/>
  <c r="BB2515" i="40"/>
  <c r="BB2516" i="40"/>
  <c r="BB2517" i="40"/>
  <c r="BB2518" i="40"/>
  <c r="BB2519" i="40"/>
  <c r="BB2520" i="40"/>
  <c r="BB2521" i="40"/>
  <c r="BB2522" i="40"/>
  <c r="BB2523" i="40"/>
  <c r="BB2524" i="40"/>
  <c r="BB2525" i="40"/>
  <c r="BB2526" i="40"/>
  <c r="BB2527" i="40"/>
  <c r="BB2528" i="40"/>
  <c r="BB2529" i="40"/>
  <c r="BB2530" i="40"/>
  <c r="BB2531" i="40"/>
  <c r="BB2532" i="40"/>
  <c r="BB2533" i="40"/>
  <c r="BB2534" i="40"/>
  <c r="BB2535" i="40"/>
  <c r="BB2536" i="40"/>
  <c r="BB2537" i="40"/>
  <c r="BB2538" i="40"/>
  <c r="BB2539" i="40"/>
  <c r="BB2540" i="40"/>
  <c r="BB2541" i="40"/>
  <c r="BB2542" i="40"/>
  <c r="BB2543" i="40"/>
  <c r="BB2544" i="40"/>
  <c r="BB2545" i="40"/>
  <c r="BB2546" i="40"/>
  <c r="BB2547" i="40"/>
  <c r="BB2548" i="40"/>
  <c r="BB2549" i="40"/>
  <c r="BB2550" i="40"/>
  <c r="BB2551" i="40"/>
  <c r="BB2552" i="40"/>
  <c r="BB2553" i="40"/>
  <c r="BB2554" i="40"/>
  <c r="BB2555" i="40"/>
  <c r="BB2556" i="40"/>
  <c r="BB2557" i="40"/>
  <c r="BB2558" i="40"/>
  <c r="BB2559" i="40"/>
  <c r="BB2560" i="40"/>
  <c r="BB2561" i="40"/>
  <c r="BB2562" i="40"/>
  <c r="BB2563" i="40"/>
  <c r="BB2564" i="40"/>
  <c r="BB2565" i="40"/>
  <c r="BB2566" i="40"/>
  <c r="BB2567" i="40"/>
  <c r="BB2568" i="40"/>
  <c r="BB2569" i="40"/>
  <c r="BB2570" i="40"/>
  <c r="BB2571" i="40"/>
  <c r="BB2572" i="40"/>
  <c r="BB2573" i="40"/>
  <c r="BB2574" i="40"/>
  <c r="BB2575" i="40"/>
  <c r="BB2576" i="40"/>
  <c r="BB2577" i="40"/>
  <c r="BB2578" i="40"/>
  <c r="BB2579" i="40"/>
  <c r="BB2580" i="40"/>
  <c r="BB2581" i="40"/>
  <c r="BB2582" i="40"/>
  <c r="BB2583" i="40"/>
  <c r="BB2584" i="40"/>
  <c r="BB2585" i="40"/>
  <c r="BB2586" i="40"/>
  <c r="BB2587" i="40"/>
  <c r="BB2588" i="40"/>
  <c r="BB2589" i="40"/>
  <c r="BB2590" i="40"/>
  <c r="BB2591" i="40"/>
  <c r="BB2592" i="40"/>
  <c r="BB2593" i="40"/>
  <c r="BB2594" i="40"/>
  <c r="BB2595" i="40"/>
  <c r="BB2596" i="40"/>
  <c r="BB2597" i="40"/>
  <c r="BB2598" i="40"/>
  <c r="BB2599" i="40"/>
  <c r="BB2600" i="40"/>
  <c r="BB2601" i="40"/>
  <c r="BB2602" i="40"/>
  <c r="BB2603" i="40"/>
  <c r="BB2604" i="40"/>
  <c r="BB2605" i="40"/>
  <c r="BB2606" i="40"/>
  <c r="BB2607" i="40"/>
  <c r="BB2608" i="40"/>
  <c r="BB2609" i="40"/>
  <c r="BB2610" i="40"/>
  <c r="BB2611" i="40"/>
  <c r="BB2612" i="40"/>
  <c r="BB2613" i="40"/>
  <c r="BB2614" i="40"/>
  <c r="BB2615" i="40"/>
  <c r="BB2616" i="40"/>
  <c r="BB2617" i="40"/>
  <c r="BB2618" i="40"/>
  <c r="BB2619" i="40"/>
  <c r="BB2620" i="40"/>
  <c r="BB2621" i="40"/>
  <c r="BB2622" i="40"/>
  <c r="BB2623" i="40"/>
  <c r="BB2624" i="40"/>
  <c r="BB2625" i="40"/>
  <c r="BB2626" i="40"/>
  <c r="BB2627" i="40"/>
  <c r="BB2628" i="40"/>
  <c r="BB2629" i="40"/>
  <c r="BB2630" i="40"/>
  <c r="BB2631" i="40"/>
  <c r="BB2632" i="40"/>
  <c r="BB2633" i="40"/>
  <c r="BB2634" i="40"/>
  <c r="BB2635" i="40"/>
  <c r="BB2636" i="40"/>
  <c r="BB2637" i="40"/>
  <c r="BB2638" i="40"/>
  <c r="BB2639" i="40"/>
  <c r="BB2640" i="40"/>
  <c r="BB2641" i="40"/>
  <c r="BB2642" i="40"/>
  <c r="BB2643" i="40"/>
  <c r="BB2644" i="40"/>
  <c r="BB2645" i="40"/>
  <c r="BB2646" i="40"/>
  <c r="BB2647" i="40"/>
  <c r="BB2648" i="40"/>
  <c r="BB2649" i="40"/>
  <c r="BB2650" i="40"/>
  <c r="BB2651" i="40"/>
  <c r="BB2652" i="40"/>
  <c r="BB2653" i="40"/>
  <c r="BB2654" i="40"/>
  <c r="BB2655" i="40"/>
  <c r="BB2656" i="40"/>
  <c r="BB2657" i="40"/>
  <c r="BB2658" i="40"/>
  <c r="BB2659" i="40"/>
  <c r="BB2660" i="40"/>
  <c r="BB2661" i="40"/>
  <c r="BB2662" i="40"/>
  <c r="BB2663" i="40"/>
  <c r="BB2664" i="40"/>
  <c r="BB2665" i="40"/>
  <c r="BB2666" i="40"/>
  <c r="BB2667" i="40"/>
  <c r="BB2668" i="40"/>
  <c r="BB2669" i="40"/>
  <c r="BB2670" i="40"/>
  <c r="BB2671" i="40"/>
  <c r="BB2672" i="40"/>
  <c r="BB2673" i="40"/>
  <c r="BB2674" i="40"/>
  <c r="BB2675" i="40"/>
  <c r="BB2676" i="40"/>
  <c r="BB2677" i="40"/>
  <c r="BB2678" i="40"/>
  <c r="BB2679" i="40"/>
  <c r="BB2680" i="40"/>
  <c r="BB2681" i="40"/>
  <c r="BB2682" i="40"/>
  <c r="BB2683" i="40"/>
  <c r="BB2684" i="40"/>
  <c r="BB2685" i="40"/>
  <c r="BB2686" i="40"/>
  <c r="BB2687" i="40"/>
  <c r="BB2688" i="40"/>
  <c r="BB2689" i="40"/>
  <c r="BB2690" i="40"/>
  <c r="BB2691" i="40"/>
  <c r="BB2692" i="40"/>
  <c r="BB2693" i="40"/>
  <c r="BB2694" i="40"/>
  <c r="BB2695" i="40"/>
  <c r="BB2696" i="40"/>
  <c r="BB2697" i="40"/>
  <c r="BB2698" i="40"/>
  <c r="BB2699" i="40"/>
  <c r="BB2700" i="40"/>
  <c r="BB2701" i="40"/>
  <c r="BB2702" i="40"/>
  <c r="BB2703" i="40"/>
  <c r="BB2704" i="40"/>
  <c r="BB2705" i="40"/>
  <c r="BB2706" i="40"/>
  <c r="BB2707" i="40"/>
  <c r="BB2708" i="40"/>
  <c r="BB2709" i="40"/>
  <c r="BB2710" i="40"/>
  <c r="BB2711" i="40"/>
  <c r="BB2712" i="40"/>
  <c r="BB2713" i="40"/>
  <c r="BB2714" i="40"/>
  <c r="BB2715" i="40"/>
  <c r="BB2716" i="40"/>
  <c r="BB2717" i="40"/>
  <c r="BB2718" i="40"/>
  <c r="BB2719" i="40"/>
  <c r="BB2720" i="40"/>
  <c r="BB2721" i="40"/>
  <c r="BB2722" i="40"/>
  <c r="BB2723" i="40"/>
  <c r="BB2724" i="40"/>
  <c r="BB2725" i="40"/>
  <c r="BB2726" i="40"/>
  <c r="BB2727" i="40"/>
  <c r="BB2728" i="40"/>
  <c r="BB2729" i="40"/>
  <c r="BB2730" i="40"/>
  <c r="BB2731" i="40"/>
  <c r="BB2732" i="40"/>
  <c r="BB2733" i="40"/>
  <c r="BB2734" i="40"/>
  <c r="BB2735" i="40"/>
  <c r="BB2736" i="40"/>
  <c r="BB2737" i="40"/>
  <c r="BB2738" i="40"/>
  <c r="BB2739" i="40"/>
  <c r="BB2740" i="40"/>
  <c r="BB2741" i="40"/>
  <c r="BB2742" i="40"/>
  <c r="BB2743" i="40"/>
  <c r="BB2744" i="40"/>
  <c r="BB2745" i="40"/>
  <c r="BB2746" i="40"/>
  <c r="BB2747" i="40"/>
  <c r="BB2748" i="40"/>
  <c r="BB2749" i="40"/>
  <c r="BB2750" i="40"/>
  <c r="BB2751" i="40"/>
  <c r="BB2752" i="40"/>
  <c r="BB2753" i="40"/>
  <c r="BB2754" i="40"/>
  <c r="BB2755" i="40"/>
  <c r="BB2756" i="40"/>
  <c r="BB2757" i="40"/>
  <c r="BB2758" i="40"/>
  <c r="BB2759" i="40"/>
  <c r="BB2760" i="40"/>
  <c r="BB2761" i="40"/>
  <c r="BB2762" i="40"/>
  <c r="BB2763" i="40"/>
  <c r="BB2764" i="40"/>
  <c r="BB2765" i="40"/>
  <c r="BB2766" i="40"/>
  <c r="BB2767" i="40"/>
  <c r="BB2768" i="40"/>
  <c r="BB2769" i="40"/>
  <c r="BB2770" i="40"/>
  <c r="BB2771" i="40"/>
  <c r="BB2772" i="40"/>
  <c r="BB2773" i="40"/>
  <c r="BB2774" i="40"/>
  <c r="BB2775" i="40"/>
  <c r="BB2776" i="40"/>
  <c r="BB2777" i="40"/>
  <c r="BB2778" i="40"/>
  <c r="BB2779" i="40"/>
  <c r="BB2780" i="40"/>
  <c r="BB2781" i="40"/>
  <c r="BB2782" i="40"/>
  <c r="BB2783" i="40"/>
  <c r="BB2784" i="40"/>
  <c r="BB2785" i="40"/>
  <c r="BB2786" i="40"/>
  <c r="BB2787" i="40"/>
  <c r="BB2788" i="40"/>
  <c r="BB2789" i="40"/>
  <c r="BB2790" i="40"/>
  <c r="BB2791" i="40"/>
  <c r="BB2792" i="40"/>
  <c r="BB2793" i="40"/>
  <c r="BB2794" i="40"/>
  <c r="BB2795" i="40"/>
  <c r="BB2796" i="40"/>
  <c r="BB2797" i="40"/>
  <c r="BB2798" i="40"/>
  <c r="BB2799" i="40"/>
  <c r="BB2800" i="40"/>
  <c r="BB2801" i="40"/>
  <c r="BB2802" i="40"/>
  <c r="BB2803" i="40"/>
  <c r="BB2804" i="40"/>
  <c r="BB2805" i="40"/>
  <c r="BB2806" i="40"/>
  <c r="BB2807" i="40"/>
  <c r="BB2808" i="40"/>
  <c r="BB2809" i="40"/>
  <c r="BB2810" i="40"/>
  <c r="BB2811" i="40"/>
  <c r="BB2812" i="40"/>
  <c r="BB2813" i="40"/>
  <c r="BB2814" i="40"/>
  <c r="BB2815" i="40"/>
  <c r="BB2816" i="40"/>
  <c r="BB2817" i="40"/>
  <c r="BB2818" i="40"/>
  <c r="BB2819" i="40"/>
  <c r="BB2820" i="40"/>
  <c r="BB2821" i="40"/>
  <c r="BB2822" i="40"/>
  <c r="BB2823" i="40"/>
  <c r="BB2824" i="40"/>
  <c r="BB2825" i="40"/>
  <c r="BB2826" i="40"/>
  <c r="BB2827" i="40"/>
  <c r="BB2828" i="40"/>
  <c r="BB2829" i="40"/>
  <c r="BB2830" i="40"/>
  <c r="BB2831" i="40"/>
  <c r="BB2832" i="40"/>
  <c r="BB2833" i="40"/>
  <c r="BB2834" i="40"/>
  <c r="BB2835" i="40"/>
  <c r="BB2836" i="40"/>
  <c r="BB2837" i="40"/>
  <c r="BB2838" i="40"/>
  <c r="BB2839" i="40"/>
  <c r="BB2840" i="40"/>
  <c r="BB2841" i="40"/>
  <c r="BB2842" i="40"/>
  <c r="BB2843" i="40"/>
  <c r="BB2844" i="40"/>
  <c r="BB2845" i="40"/>
  <c r="BB2846" i="40"/>
  <c r="BB2847" i="40"/>
  <c r="BB2848" i="40"/>
  <c r="BB2849" i="40"/>
  <c r="BB2850" i="40"/>
  <c r="BB2851" i="40"/>
  <c r="BB2852" i="40"/>
  <c r="BB2853" i="40"/>
  <c r="BB2854" i="40"/>
  <c r="BB2855" i="40"/>
  <c r="BB2856" i="40"/>
  <c r="BB2857" i="40"/>
  <c r="BB2858" i="40"/>
  <c r="BB2859" i="40"/>
  <c r="BB2860" i="40"/>
  <c r="BB2861" i="40"/>
  <c r="BB2862" i="40"/>
  <c r="BB2863" i="40"/>
  <c r="BB2864" i="40"/>
  <c r="BB2865" i="40"/>
  <c r="BB2866" i="40"/>
  <c r="BB2867" i="40"/>
  <c r="BB2868" i="40"/>
  <c r="BB2869" i="40"/>
  <c r="BB2870" i="40"/>
  <c r="BB2871" i="40"/>
  <c r="BB2872" i="40"/>
  <c r="BB2873" i="40"/>
  <c r="BB2874" i="40"/>
  <c r="BB2875" i="40"/>
  <c r="BB2876" i="40"/>
  <c r="BB2877" i="40"/>
  <c r="BB2878" i="40"/>
  <c r="BB2879" i="40"/>
  <c r="BB2880" i="40"/>
  <c r="BB2881" i="40"/>
  <c r="BB2882" i="40"/>
  <c r="BB2883" i="40"/>
  <c r="BB2884" i="40"/>
  <c r="BB2885" i="40"/>
  <c r="BB2886" i="40"/>
  <c r="BB2887" i="40"/>
  <c r="BB2888" i="40"/>
  <c r="BB2889" i="40"/>
  <c r="BB2890" i="40"/>
  <c r="BB2891" i="40"/>
  <c r="BB2892" i="40"/>
  <c r="BB2893" i="40"/>
  <c r="BB2894" i="40"/>
  <c r="BB2895" i="40"/>
  <c r="BB2896" i="40"/>
  <c r="BB2897" i="40"/>
  <c r="BB2898" i="40"/>
  <c r="BB2899" i="40"/>
  <c r="BB2900" i="40"/>
  <c r="BB2901" i="40"/>
  <c r="BB2902" i="40"/>
  <c r="BB2903" i="40"/>
  <c r="BB2904" i="40"/>
  <c r="BB2905" i="40"/>
  <c r="BB2906" i="40"/>
  <c r="BB2907" i="40"/>
  <c r="BB2908" i="40"/>
  <c r="BB2909" i="40"/>
  <c r="BB2910" i="40"/>
  <c r="BB2911" i="40"/>
  <c r="BB2912" i="40"/>
  <c r="BB2913" i="40"/>
  <c r="BB2914" i="40"/>
  <c r="BB2915" i="40"/>
  <c r="BB2916" i="40"/>
  <c r="BB2917" i="40"/>
  <c r="BB2918" i="40"/>
  <c r="BB2919" i="40"/>
  <c r="BB2920" i="40"/>
  <c r="BB2921" i="40"/>
  <c r="BB2922" i="40"/>
  <c r="BB2923" i="40"/>
  <c r="BB2924" i="40"/>
  <c r="BB2925" i="40"/>
  <c r="BB2926" i="40"/>
  <c r="BB2927" i="40"/>
  <c r="BB2928" i="40"/>
  <c r="BB2929" i="40"/>
  <c r="BB2930" i="40"/>
  <c r="BB2931" i="40"/>
  <c r="BB2932" i="40"/>
  <c r="BB2933" i="40"/>
  <c r="BB2934" i="40"/>
  <c r="BB2935" i="40"/>
  <c r="BB2936" i="40"/>
  <c r="BB2937" i="40"/>
  <c r="BB2938" i="40"/>
  <c r="BB2939" i="40"/>
  <c r="BB2940" i="40"/>
  <c r="BB2941" i="40"/>
  <c r="BB2942" i="40"/>
  <c r="BB2943" i="40"/>
  <c r="BB2944" i="40"/>
  <c r="BB2945" i="40"/>
  <c r="BB2946" i="40"/>
  <c r="BB2947" i="40"/>
  <c r="BB2948" i="40"/>
  <c r="BB2949" i="40"/>
  <c r="BB2950" i="40"/>
  <c r="BB2951" i="40"/>
  <c r="BB2952" i="40"/>
  <c r="BB2953" i="40"/>
  <c r="BB2954" i="40"/>
  <c r="BB2955" i="40"/>
  <c r="BB2956" i="40"/>
  <c r="BB2957" i="40"/>
  <c r="BB2958" i="40"/>
  <c r="BB2959" i="40"/>
  <c r="BB2960" i="40"/>
  <c r="BB2961" i="40"/>
  <c r="BB2962" i="40"/>
  <c r="BB2963" i="40"/>
  <c r="BB2964" i="40"/>
  <c r="BB2965" i="40"/>
  <c r="BB2966" i="40"/>
  <c r="BB2967" i="40"/>
  <c r="BB2968" i="40"/>
  <c r="BB2969" i="40"/>
  <c r="BB2970" i="40"/>
  <c r="BB2971" i="40"/>
  <c r="BB2972" i="40"/>
  <c r="BB2973" i="40"/>
  <c r="BB2974" i="40"/>
  <c r="BB2975" i="40"/>
  <c r="BB2976" i="40"/>
  <c r="BB2977" i="40"/>
  <c r="BB2978" i="40"/>
  <c r="BB2979" i="40"/>
  <c r="BB2980" i="40"/>
  <c r="BB2981" i="40"/>
  <c r="BB2982" i="40"/>
  <c r="BB2983" i="40"/>
  <c r="BB2984" i="40"/>
  <c r="BB2985" i="40"/>
  <c r="BB2986" i="40"/>
  <c r="BB2987" i="40"/>
  <c r="BB2988" i="40"/>
  <c r="BB2989" i="40"/>
  <c r="BB2990" i="40"/>
  <c r="BB2991" i="40"/>
  <c r="BB2992" i="40"/>
  <c r="BB2993" i="40"/>
  <c r="BB2994" i="40"/>
  <c r="BB2995" i="40"/>
  <c r="BB2996" i="40"/>
  <c r="BB2997" i="40"/>
  <c r="BB2998" i="40"/>
  <c r="BB2999" i="40"/>
  <c r="BB3000" i="40"/>
  <c r="BB3001" i="40"/>
  <c r="BB3002" i="40"/>
  <c r="BB3003" i="40"/>
  <c r="BB3004" i="40"/>
  <c r="BB3005" i="40"/>
  <c r="BB3006" i="40"/>
  <c r="BB3007" i="40"/>
  <c r="BB3008" i="40"/>
  <c r="BB3009" i="40"/>
  <c r="BB3010" i="40"/>
  <c r="BB3011" i="40"/>
  <c r="BB3012" i="40"/>
  <c r="BB3013" i="40"/>
  <c r="BB3014" i="40"/>
  <c r="BB3015" i="40"/>
  <c r="BB3016" i="40"/>
  <c r="BB3017" i="40"/>
  <c r="BB3018" i="40"/>
  <c r="BB3019" i="40"/>
  <c r="BB3020" i="40"/>
  <c r="BB3021" i="40"/>
  <c r="BB3022" i="40"/>
  <c r="BB3023" i="40"/>
  <c r="BB3024" i="40"/>
  <c r="BB3025" i="40"/>
  <c r="BB3026" i="40"/>
  <c r="BB3027" i="40"/>
  <c r="BB3028" i="40"/>
  <c r="BB3029" i="40"/>
  <c r="BB3030" i="40"/>
  <c r="BB3031" i="40"/>
  <c r="BB3032" i="40"/>
  <c r="BB3033" i="40"/>
  <c r="BB3034" i="40"/>
  <c r="BB3035" i="40"/>
  <c r="BB3036" i="40"/>
  <c r="BB3037" i="40"/>
  <c r="BB3038" i="40"/>
  <c r="BB3039" i="40"/>
  <c r="BB3040" i="40"/>
  <c r="BB3041" i="40"/>
  <c r="BB3042" i="40"/>
  <c r="BB3043" i="40"/>
  <c r="BB3044" i="40"/>
  <c r="BB3045" i="40"/>
  <c r="BB3046" i="40"/>
  <c r="BB3047" i="40"/>
  <c r="BB3048" i="40"/>
  <c r="BB3049" i="40"/>
  <c r="BB3050" i="40"/>
  <c r="BB3051" i="40"/>
  <c r="BB3052" i="40"/>
  <c r="BB3053" i="40"/>
  <c r="BB3054" i="40"/>
  <c r="BB3055" i="40"/>
  <c r="BB3056" i="40"/>
  <c r="BB3057" i="40"/>
  <c r="BB3058" i="40"/>
  <c r="BB3059" i="40"/>
  <c r="BB3060" i="40"/>
  <c r="BB3061" i="40"/>
  <c r="BB3062" i="40"/>
  <c r="BB3063" i="40"/>
  <c r="BB3064" i="40"/>
  <c r="BB3065" i="40"/>
  <c r="BB3066" i="40"/>
  <c r="BB3067" i="40"/>
  <c r="BB3068" i="40"/>
  <c r="BB3069" i="40"/>
  <c r="BB3070" i="40"/>
  <c r="BB3071" i="40"/>
  <c r="BB3072" i="40"/>
  <c r="BB3073" i="40"/>
  <c r="BB3074" i="40"/>
  <c r="BB3075" i="40"/>
  <c r="BB3076" i="40"/>
  <c r="BB3077" i="40"/>
  <c r="D16" i="58" l="1"/>
  <c r="Z56" i="57"/>
  <c r="C20" i="58"/>
  <c r="AB50" i="57"/>
  <c r="Y61" i="57"/>
  <c r="E19" i="58"/>
  <c r="Y68" i="57"/>
  <c r="AA221" i="57"/>
  <c r="Y75" i="57"/>
  <c r="M193" i="57"/>
  <c r="M45" i="57"/>
  <c r="N193" i="57"/>
  <c r="N45" i="57"/>
  <c r="O193" i="57"/>
  <c r="O45" i="57"/>
  <c r="P193" i="57"/>
  <c r="P45" i="57"/>
  <c r="M632" i="57"/>
  <c r="M46" i="57"/>
  <c r="N632" i="57"/>
  <c r="N46" i="57"/>
  <c r="O632" i="57"/>
  <c r="O46" i="57"/>
  <c r="P632" i="57"/>
  <c r="P46" i="57"/>
  <c r="AB51" i="57" l="1"/>
  <c r="E20" i="58"/>
  <c r="E21" i="58"/>
  <c r="Z62" i="57"/>
  <c r="Y62" i="57"/>
  <c r="AB60" i="57"/>
  <c r="AA226" i="57"/>
  <c r="D17" i="58"/>
  <c r="Y76" i="57"/>
  <c r="AB61" i="57"/>
  <c r="M380" i="57"/>
  <c r="N380" i="57"/>
  <c r="O380" i="57"/>
  <c r="P380" i="57"/>
  <c r="M244" i="57"/>
  <c r="N244" i="57"/>
  <c r="O244" i="57"/>
  <c r="P244" i="57"/>
  <c r="M642" i="57"/>
  <c r="F27" i="49" s="1"/>
  <c r="N642" i="57"/>
  <c r="G27" i="49" s="1"/>
  <c r="O642" i="57"/>
  <c r="H27" i="49" s="1"/>
  <c r="P642" i="57"/>
  <c r="I27" i="49" s="1"/>
  <c r="M327" i="57"/>
  <c r="N327" i="57"/>
  <c r="O327" i="57"/>
  <c r="P327" i="57"/>
  <c r="M246" i="57"/>
  <c r="N246" i="57"/>
  <c r="O246" i="57"/>
  <c r="P246" i="57"/>
  <c r="M412" i="57"/>
  <c r="N412" i="57"/>
  <c r="O412" i="57"/>
  <c r="P412" i="57"/>
  <c r="M143" i="57"/>
  <c r="N143" i="57"/>
  <c r="O143" i="57"/>
  <c r="P143" i="57"/>
  <c r="M389" i="57"/>
  <c r="N389" i="57"/>
  <c r="O389" i="57"/>
  <c r="P389" i="57"/>
  <c r="M227" i="57"/>
  <c r="N227" i="57"/>
  <c r="O227" i="57"/>
  <c r="P227" i="57"/>
  <c r="M784" i="57"/>
  <c r="N784" i="57"/>
  <c r="O784" i="57"/>
  <c r="P784" i="57"/>
  <c r="M403" i="57"/>
  <c r="N403" i="57"/>
  <c r="O403" i="57"/>
  <c r="P403" i="57"/>
  <c r="M746" i="57"/>
  <c r="N746" i="57"/>
  <c r="O746" i="57"/>
  <c r="P746" i="57"/>
  <c r="M622" i="57"/>
  <c r="N622" i="57"/>
  <c r="O622" i="57"/>
  <c r="P622" i="57"/>
  <c r="M519" i="57"/>
  <c r="N519" i="57"/>
  <c r="O519" i="57"/>
  <c r="P519" i="57"/>
  <c r="M515" i="57"/>
  <c r="N515" i="57"/>
  <c r="O515" i="57"/>
  <c r="P515" i="57"/>
  <c r="M468" i="57"/>
  <c r="N468" i="57"/>
  <c r="O468" i="57"/>
  <c r="P468" i="57"/>
  <c r="M111" i="57"/>
  <c r="N111" i="57"/>
  <c r="O111" i="57"/>
  <c r="P111" i="57"/>
  <c r="M729" i="57"/>
  <c r="N729" i="57"/>
  <c r="O729" i="57"/>
  <c r="P729" i="57"/>
  <c r="M195" i="57"/>
  <c r="N195" i="57"/>
  <c r="G57" i="49" s="1"/>
  <c r="O195" i="57"/>
  <c r="H57" i="49" s="1"/>
  <c r="P195" i="57"/>
  <c r="I57" i="49" s="1"/>
  <c r="M788" i="57"/>
  <c r="N788" i="57"/>
  <c r="O788" i="57"/>
  <c r="P788" i="57"/>
  <c r="M83" i="57"/>
  <c r="N83" i="57"/>
  <c r="O83" i="57"/>
  <c r="P83" i="57"/>
  <c r="M96" i="57"/>
  <c r="N96" i="57"/>
  <c r="O96" i="57"/>
  <c r="P96" i="57"/>
  <c r="M501" i="57"/>
  <c r="N501" i="57"/>
  <c r="O501" i="57"/>
  <c r="P501" i="57"/>
  <c r="M357" i="57"/>
  <c r="N357" i="57"/>
  <c r="O357" i="57"/>
  <c r="P357" i="57"/>
  <c r="M265" i="57"/>
  <c r="N265" i="57"/>
  <c r="O265" i="57"/>
  <c r="P265" i="57"/>
  <c r="M68" i="57"/>
  <c r="N68" i="57"/>
  <c r="O68" i="57"/>
  <c r="P68" i="57"/>
  <c r="M689" i="57"/>
  <c r="N689" i="57"/>
  <c r="O689" i="57"/>
  <c r="P689" i="57"/>
  <c r="M785" i="57"/>
  <c r="N785" i="57"/>
  <c r="O785" i="57"/>
  <c r="P785" i="57"/>
  <c r="M369" i="57"/>
  <c r="N369" i="57"/>
  <c r="O369" i="57"/>
  <c r="P369" i="57"/>
  <c r="M353" i="57"/>
  <c r="N353" i="57"/>
  <c r="O353" i="57"/>
  <c r="P353" i="57"/>
  <c r="M132" i="57"/>
  <c r="N132" i="57"/>
  <c r="O132" i="57"/>
  <c r="P132" i="57"/>
  <c r="M180" i="57"/>
  <c r="N180" i="57"/>
  <c r="G20" i="49" s="1"/>
  <c r="O180" i="57"/>
  <c r="H20" i="49" s="1"/>
  <c r="P180" i="57"/>
  <c r="I20" i="49" s="1"/>
  <c r="M394" i="57"/>
  <c r="N394" i="57"/>
  <c r="O394" i="57"/>
  <c r="P394" i="57"/>
  <c r="M697" i="57"/>
  <c r="N697" i="57"/>
  <c r="O697" i="57"/>
  <c r="P697" i="57"/>
  <c r="M513" i="57"/>
  <c r="N513" i="57"/>
  <c r="G5" i="49" s="1"/>
  <c r="O513" i="57"/>
  <c r="H5" i="49" s="1"/>
  <c r="P513" i="57"/>
  <c r="I5" i="49" s="1"/>
  <c r="M370" i="57"/>
  <c r="N370" i="57"/>
  <c r="O370" i="57"/>
  <c r="P370" i="57"/>
  <c r="M404" i="57"/>
  <c r="N404" i="57"/>
  <c r="O404" i="57"/>
  <c r="P404" i="57"/>
  <c r="M439" i="57"/>
  <c r="N439" i="57"/>
  <c r="O439" i="57"/>
  <c r="P439" i="57"/>
  <c r="M611" i="57"/>
  <c r="N611" i="57"/>
  <c r="O611" i="57"/>
  <c r="P611" i="57"/>
  <c r="M130" i="57"/>
  <c r="N130" i="57"/>
  <c r="O130" i="57"/>
  <c r="P130" i="57"/>
  <c r="M216" i="57"/>
  <c r="N216" i="57"/>
  <c r="O216" i="57"/>
  <c r="P216" i="57"/>
  <c r="M773" i="57"/>
  <c r="N773" i="57"/>
  <c r="O773" i="57"/>
  <c r="P773" i="57"/>
  <c r="M401" i="57"/>
  <c r="N401" i="57"/>
  <c r="O401" i="57"/>
  <c r="P401" i="57"/>
  <c r="M640" i="57"/>
  <c r="N640" i="57"/>
  <c r="O640" i="57"/>
  <c r="P640" i="57"/>
  <c r="M237" i="57"/>
  <c r="N237" i="57"/>
  <c r="O237" i="57"/>
  <c r="P237" i="57"/>
  <c r="M506" i="57"/>
  <c r="N506" i="57"/>
  <c r="O506" i="57"/>
  <c r="P506" i="57"/>
  <c r="M707" i="57"/>
  <c r="N707" i="57"/>
  <c r="O707" i="57"/>
  <c r="P707" i="57"/>
  <c r="M95" i="57"/>
  <c r="N95" i="57"/>
  <c r="O95" i="57"/>
  <c r="P95" i="57"/>
  <c r="M607" i="57"/>
  <c r="N607" i="57"/>
  <c r="O607" i="57"/>
  <c r="P607" i="57"/>
  <c r="M48" i="57"/>
  <c r="N48" i="57"/>
  <c r="O48" i="57"/>
  <c r="P48" i="57"/>
  <c r="M88" i="57"/>
  <c r="N88" i="57"/>
  <c r="O88" i="57"/>
  <c r="P88" i="57"/>
  <c r="M340" i="57"/>
  <c r="N340" i="57"/>
  <c r="O340" i="57"/>
  <c r="P340" i="57"/>
  <c r="M24" i="57"/>
  <c r="N24" i="57"/>
  <c r="O24" i="57"/>
  <c r="P24" i="57"/>
  <c r="M526" i="57"/>
  <c r="N526" i="57"/>
  <c r="O526" i="57"/>
  <c r="P526" i="57"/>
  <c r="M591" i="57"/>
  <c r="N591" i="57"/>
  <c r="O591" i="57"/>
  <c r="P591" i="57"/>
  <c r="M315" i="57"/>
  <c r="N315" i="57"/>
  <c r="O315" i="57"/>
  <c r="P315" i="57"/>
  <c r="M391" i="57"/>
  <c r="N391" i="57"/>
  <c r="O391" i="57"/>
  <c r="P391" i="57"/>
  <c r="M599" i="57"/>
  <c r="N599" i="57"/>
  <c r="O599" i="57"/>
  <c r="P599" i="57"/>
  <c r="M441" i="57"/>
  <c r="N441" i="57"/>
  <c r="O441" i="57"/>
  <c r="P441" i="57"/>
  <c r="M247" i="57"/>
  <c r="N247" i="57"/>
  <c r="O247" i="57"/>
  <c r="P247" i="57"/>
  <c r="M233" i="57"/>
  <c r="N233" i="57"/>
  <c r="O233" i="57"/>
  <c r="P233" i="57"/>
  <c r="M185" i="57"/>
  <c r="N185" i="57"/>
  <c r="O185" i="57"/>
  <c r="P185" i="57"/>
  <c r="M186" i="57"/>
  <c r="N186" i="57"/>
  <c r="O186" i="57"/>
  <c r="P186" i="57"/>
  <c r="M633" i="57"/>
  <c r="N633" i="57"/>
  <c r="O633" i="57"/>
  <c r="P633" i="57"/>
  <c r="M691" i="57"/>
  <c r="N691" i="57"/>
  <c r="O691" i="57"/>
  <c r="P691" i="57"/>
  <c r="M508" i="57"/>
  <c r="N508" i="57"/>
  <c r="O508" i="57"/>
  <c r="P508" i="57"/>
  <c r="M799" i="57"/>
  <c r="N799" i="57"/>
  <c r="O799" i="57"/>
  <c r="P799" i="57"/>
  <c r="M474" i="57"/>
  <c r="N474" i="57"/>
  <c r="O474" i="57"/>
  <c r="P474" i="57"/>
  <c r="M596" i="57"/>
  <c r="N596" i="57"/>
  <c r="O596" i="57"/>
  <c r="P596" i="57"/>
  <c r="M260" i="57"/>
  <c r="N260" i="57"/>
  <c r="O260" i="57"/>
  <c r="P260" i="57"/>
  <c r="M127" i="57"/>
  <c r="N127" i="57"/>
  <c r="O127" i="57"/>
  <c r="P127" i="57"/>
  <c r="M141" i="57"/>
  <c r="N141" i="57"/>
  <c r="O141" i="57"/>
  <c r="P141" i="57"/>
  <c r="M584" i="57"/>
  <c r="N584" i="57"/>
  <c r="O584" i="57"/>
  <c r="P584" i="57"/>
  <c r="M40" i="57"/>
  <c r="N40" i="57"/>
  <c r="O40" i="57"/>
  <c r="P40" i="57"/>
  <c r="M739" i="57"/>
  <c r="N739" i="57"/>
  <c r="O739" i="57"/>
  <c r="P739" i="57"/>
  <c r="M641" i="57"/>
  <c r="N641" i="57"/>
  <c r="O641" i="57"/>
  <c r="P641" i="57"/>
  <c r="M411" i="57"/>
  <c r="N411" i="57"/>
  <c r="O411" i="57"/>
  <c r="P411" i="57"/>
  <c r="M730" i="57"/>
  <c r="N730" i="57"/>
  <c r="O730" i="57"/>
  <c r="P730" i="57"/>
  <c r="M424" i="57"/>
  <c r="N424" i="57"/>
  <c r="O424" i="57"/>
  <c r="P424" i="57"/>
  <c r="M341" i="57"/>
  <c r="N341" i="57"/>
  <c r="O341" i="57"/>
  <c r="P341" i="57"/>
  <c r="M740" i="57"/>
  <c r="N740" i="57"/>
  <c r="O740" i="57"/>
  <c r="P740" i="57"/>
  <c r="M359" i="57"/>
  <c r="N359" i="57"/>
  <c r="O359" i="57"/>
  <c r="P359" i="57"/>
  <c r="M712" i="57"/>
  <c r="N712" i="57"/>
  <c r="O712" i="57"/>
  <c r="P712" i="57"/>
  <c r="M220" i="57"/>
  <c r="N220" i="57"/>
  <c r="O220" i="57"/>
  <c r="P220" i="57"/>
  <c r="M98" i="57"/>
  <c r="N98" i="57"/>
  <c r="O98" i="57"/>
  <c r="P98" i="57"/>
  <c r="M379" i="57"/>
  <c r="N379" i="57"/>
  <c r="O379" i="57"/>
  <c r="P379" i="57"/>
  <c r="M241" i="57"/>
  <c r="N241" i="57"/>
  <c r="G13" i="49" s="1"/>
  <c r="O241" i="57"/>
  <c r="H13" i="49" s="1"/>
  <c r="P241" i="57"/>
  <c r="I13" i="49" s="1"/>
  <c r="O142" i="57"/>
  <c r="H10" i="49" s="1"/>
  <c r="P142" i="57"/>
  <c r="I10" i="49" s="1"/>
  <c r="M509" i="57"/>
  <c r="N509" i="57"/>
  <c r="O509" i="57"/>
  <c r="P509" i="57"/>
  <c r="M770" i="57"/>
  <c r="N770" i="57"/>
  <c r="O770" i="57"/>
  <c r="P770" i="57"/>
  <c r="M684" i="57"/>
  <c r="N684" i="57"/>
  <c r="O684" i="57"/>
  <c r="P684" i="57"/>
  <c r="M15" i="57"/>
  <c r="N15" i="57"/>
  <c r="O15" i="57"/>
  <c r="P15" i="57"/>
  <c r="M624" i="57"/>
  <c r="N624" i="57"/>
  <c r="O624" i="57"/>
  <c r="P624" i="57"/>
  <c r="M507" i="57"/>
  <c r="N507" i="57"/>
  <c r="G59" i="49" s="1"/>
  <c r="O507" i="57"/>
  <c r="H59" i="49" s="1"/>
  <c r="P507" i="57"/>
  <c r="I59" i="49" s="1"/>
  <c r="M38" i="57"/>
  <c r="N38" i="57"/>
  <c r="O38" i="57"/>
  <c r="P38" i="57"/>
  <c r="M278" i="57"/>
  <c r="N278" i="57"/>
  <c r="O278" i="57"/>
  <c r="P278" i="57"/>
  <c r="M713" i="57"/>
  <c r="N713" i="57"/>
  <c r="O713" i="57"/>
  <c r="P713" i="57"/>
  <c r="M437" i="57"/>
  <c r="N437" i="57"/>
  <c r="O437" i="57"/>
  <c r="P437" i="57"/>
  <c r="M360" i="57"/>
  <c r="N360" i="57"/>
  <c r="G119" i="49" s="1"/>
  <c r="O360" i="57"/>
  <c r="H119" i="49" s="1"/>
  <c r="P360" i="57"/>
  <c r="I119" i="49" s="1"/>
  <c r="O32" i="57"/>
  <c r="H55" i="49" s="1"/>
  <c r="P32" i="57"/>
  <c r="I55" i="49" s="1"/>
  <c r="M487" i="57"/>
  <c r="N487" i="57"/>
  <c r="O487" i="57"/>
  <c r="P487" i="57"/>
  <c r="M445" i="57"/>
  <c r="N445" i="57"/>
  <c r="O445" i="57"/>
  <c r="P445" i="57"/>
  <c r="M561" i="57"/>
  <c r="N561" i="57"/>
  <c r="O561" i="57"/>
  <c r="P561" i="57"/>
  <c r="M527" i="57"/>
  <c r="N527" i="57"/>
  <c r="O527" i="57"/>
  <c r="P527" i="57"/>
  <c r="M783" i="57"/>
  <c r="N783" i="57"/>
  <c r="O783" i="57"/>
  <c r="P783" i="57"/>
  <c r="M443" i="57"/>
  <c r="N443" i="57"/>
  <c r="O443" i="57"/>
  <c r="P443" i="57"/>
  <c r="M725" i="57"/>
  <c r="N725" i="57"/>
  <c r="O725" i="57"/>
  <c r="P725" i="57"/>
  <c r="M49" i="57"/>
  <c r="N49" i="57"/>
  <c r="O49" i="57"/>
  <c r="P49" i="57"/>
  <c r="M110" i="57"/>
  <c r="N110" i="57"/>
  <c r="O110" i="57"/>
  <c r="P110" i="57"/>
  <c r="M488" i="57"/>
  <c r="N488" i="57"/>
  <c r="O488" i="57"/>
  <c r="P488" i="57"/>
  <c r="M552" i="57"/>
  <c r="N552" i="57"/>
  <c r="O552" i="57"/>
  <c r="P552" i="57"/>
  <c r="M562" i="57"/>
  <c r="N562" i="57"/>
  <c r="O562" i="57"/>
  <c r="P562" i="57"/>
  <c r="M778" i="57"/>
  <c r="N778" i="57"/>
  <c r="O778" i="57"/>
  <c r="P778" i="57"/>
  <c r="M209" i="57"/>
  <c r="N209" i="57"/>
  <c r="O209" i="57"/>
  <c r="P209" i="57"/>
  <c r="M279" i="57"/>
  <c r="N279" i="57"/>
  <c r="O279" i="57"/>
  <c r="P279" i="57"/>
  <c r="M767" i="57"/>
  <c r="N767" i="57"/>
  <c r="O767" i="57"/>
  <c r="P767" i="57"/>
  <c r="M528" i="57"/>
  <c r="N528" i="57"/>
  <c r="O528" i="57"/>
  <c r="P528" i="57"/>
  <c r="M134" i="57"/>
  <c r="N134" i="57"/>
  <c r="O134" i="57"/>
  <c r="P134" i="57"/>
  <c r="M692" i="57"/>
  <c r="N692" i="57"/>
  <c r="O692" i="57"/>
  <c r="P692" i="57"/>
  <c r="M161" i="57"/>
  <c r="N161" i="57"/>
  <c r="O161" i="57"/>
  <c r="P161" i="57"/>
  <c r="M811" i="57"/>
  <c r="N811" i="57"/>
  <c r="O811" i="57"/>
  <c r="P811" i="57"/>
  <c r="M409" i="57"/>
  <c r="N409" i="57"/>
  <c r="O409" i="57"/>
  <c r="P409" i="57"/>
  <c r="M173" i="57"/>
  <c r="N173" i="57"/>
  <c r="O173" i="57"/>
  <c r="P173" i="57"/>
  <c r="M280" i="57"/>
  <c r="N280" i="57"/>
  <c r="O280" i="57"/>
  <c r="P280" i="57"/>
  <c r="M413" i="57"/>
  <c r="N413" i="57"/>
  <c r="O413" i="57"/>
  <c r="P413" i="57"/>
  <c r="M432" i="57"/>
  <c r="N432" i="57"/>
  <c r="O432" i="57"/>
  <c r="P432" i="57"/>
  <c r="M128" i="57"/>
  <c r="N128" i="57"/>
  <c r="O128" i="57"/>
  <c r="P128" i="57"/>
  <c r="M174" i="57"/>
  <c r="N174" i="57"/>
  <c r="G86" i="49" s="1"/>
  <c r="O174" i="57"/>
  <c r="H86" i="49" s="1"/>
  <c r="P174" i="57"/>
  <c r="I86" i="49" s="1"/>
  <c r="M361" i="57"/>
  <c r="N361" i="57"/>
  <c r="O361" i="57"/>
  <c r="P361" i="57"/>
  <c r="M381" i="57"/>
  <c r="N381" i="57"/>
  <c r="O381" i="57"/>
  <c r="P381" i="57"/>
  <c r="M741" i="57"/>
  <c r="N741" i="57"/>
  <c r="O741" i="57"/>
  <c r="P741" i="57"/>
  <c r="M467" i="57"/>
  <c r="N467" i="57"/>
  <c r="O467" i="57"/>
  <c r="P467" i="57"/>
  <c r="M371" i="57"/>
  <c r="N371" i="57"/>
  <c r="O371" i="57"/>
  <c r="P371" i="57"/>
  <c r="M50" i="57"/>
  <c r="N50" i="57"/>
  <c r="O50" i="57"/>
  <c r="P50" i="57"/>
  <c r="M397" i="57"/>
  <c r="N397" i="57"/>
  <c r="O397" i="57"/>
  <c r="P397" i="57"/>
  <c r="M9" i="57"/>
  <c r="N9" i="57"/>
  <c r="O9" i="57"/>
  <c r="P9" i="57"/>
  <c r="M433" i="57"/>
  <c r="N433" i="57"/>
  <c r="O433" i="57"/>
  <c r="P433" i="57"/>
  <c r="M502" i="57"/>
  <c r="N502" i="57"/>
  <c r="O502" i="57"/>
  <c r="P502" i="57"/>
  <c r="M25" i="57"/>
  <c r="N25" i="57"/>
  <c r="O25" i="57"/>
  <c r="P25" i="57"/>
  <c r="M268" i="57"/>
  <c r="N268" i="57"/>
  <c r="O268" i="57"/>
  <c r="P268" i="57"/>
  <c r="M399" i="57"/>
  <c r="N399" i="57"/>
  <c r="O399" i="57"/>
  <c r="P399" i="57"/>
  <c r="M210" i="57"/>
  <c r="N210" i="57"/>
  <c r="O210" i="57"/>
  <c r="P210" i="57"/>
  <c r="M643" i="57"/>
  <c r="N643" i="57"/>
  <c r="G17" i="49" s="1"/>
  <c r="O643" i="57"/>
  <c r="H17" i="49" s="1"/>
  <c r="P643" i="57"/>
  <c r="I17" i="49" s="1"/>
  <c r="M806" i="57"/>
  <c r="N806" i="57"/>
  <c r="O806" i="57"/>
  <c r="P806" i="57"/>
  <c r="M593" i="57"/>
  <c r="N593" i="57"/>
  <c r="O593" i="57"/>
  <c r="P593" i="57"/>
  <c r="M742" i="57"/>
  <c r="N742" i="57"/>
  <c r="O742" i="57"/>
  <c r="P742" i="57"/>
  <c r="M560" i="57"/>
  <c r="N560" i="57"/>
  <c r="O560" i="57"/>
  <c r="P560" i="57"/>
  <c r="M572" i="57"/>
  <c r="N572" i="57"/>
  <c r="O572" i="57"/>
  <c r="P572" i="57"/>
  <c r="M743" i="57"/>
  <c r="N743" i="57"/>
  <c r="O743" i="57"/>
  <c r="P743" i="57"/>
  <c r="M625" i="57"/>
  <c r="N625" i="57"/>
  <c r="O625" i="57"/>
  <c r="P625" i="57"/>
  <c r="M673" i="57"/>
  <c r="N673" i="57"/>
  <c r="G7" i="49" s="1"/>
  <c r="O673" i="57"/>
  <c r="H7" i="49" s="1"/>
  <c r="P673" i="57"/>
  <c r="I7" i="49" s="1"/>
  <c r="M771" i="57"/>
  <c r="N771" i="57"/>
  <c r="O771" i="57"/>
  <c r="P771" i="57"/>
  <c r="M617" i="57"/>
  <c r="N617" i="57"/>
  <c r="O617" i="57"/>
  <c r="P617" i="57"/>
  <c r="M700" i="57"/>
  <c r="N700" i="57"/>
  <c r="G44" i="49" s="1"/>
  <c r="O700" i="57"/>
  <c r="H44" i="49" s="1"/>
  <c r="P700" i="57"/>
  <c r="I44" i="49" s="1"/>
  <c r="M129" i="57"/>
  <c r="N129" i="57"/>
  <c r="G45" i="49" s="1"/>
  <c r="O129" i="57"/>
  <c r="H45" i="49" s="1"/>
  <c r="P129" i="57"/>
  <c r="I45" i="49" s="1"/>
  <c r="M414" i="57"/>
  <c r="N414" i="57"/>
  <c r="O414" i="57"/>
  <c r="P414" i="57"/>
  <c r="M810" i="57"/>
  <c r="N810" i="57"/>
  <c r="O810" i="57"/>
  <c r="P810" i="57"/>
  <c r="M14" i="57"/>
  <c r="N14" i="57"/>
  <c r="O14" i="57"/>
  <c r="P14" i="57"/>
  <c r="M521" i="57"/>
  <c r="N521" i="57"/>
  <c r="O521" i="57"/>
  <c r="P521" i="57"/>
  <c r="M342" i="57"/>
  <c r="N342" i="57"/>
  <c r="O342" i="57"/>
  <c r="P342" i="57"/>
  <c r="M124" i="57"/>
  <c r="N124" i="57"/>
  <c r="O124" i="57"/>
  <c r="P124" i="57"/>
  <c r="M517" i="57"/>
  <c r="N517" i="57"/>
  <c r="O517" i="57"/>
  <c r="P517" i="57"/>
  <c r="O600" i="57"/>
  <c r="H47" i="49" s="1"/>
  <c r="P600" i="57"/>
  <c r="I47" i="49" s="1"/>
  <c r="M281" i="57"/>
  <c r="N281" i="57"/>
  <c r="G26" i="49" s="1"/>
  <c r="O281" i="57"/>
  <c r="H26" i="49" s="1"/>
  <c r="P281" i="57"/>
  <c r="I26" i="49" s="1"/>
  <c r="M51" i="57"/>
  <c r="N51" i="57"/>
  <c r="O51" i="57"/>
  <c r="P51" i="57"/>
  <c r="M392" i="57"/>
  <c r="N392" i="57"/>
  <c r="O392" i="57"/>
  <c r="P392" i="57"/>
  <c r="M89" i="57"/>
  <c r="N89" i="57"/>
  <c r="O89" i="57"/>
  <c r="P89" i="57"/>
  <c r="M76" i="57"/>
  <c r="N76" i="57"/>
  <c r="G51" i="49" s="1"/>
  <c r="O76" i="57"/>
  <c r="H51" i="49" s="1"/>
  <c r="P76" i="57"/>
  <c r="I51" i="49" s="1"/>
  <c r="O522" i="57"/>
  <c r="H50" i="49" s="1"/>
  <c r="P522" i="57"/>
  <c r="I50" i="49" s="1"/>
  <c r="M553" i="57"/>
  <c r="N553" i="57"/>
  <c r="O553" i="57"/>
  <c r="P553" i="57"/>
  <c r="M261" i="57"/>
  <c r="N261" i="57"/>
  <c r="O261" i="57"/>
  <c r="P261" i="57"/>
  <c r="M271" i="57"/>
  <c r="N271" i="57"/>
  <c r="O271" i="57"/>
  <c r="P271" i="57"/>
  <c r="M400" i="57"/>
  <c r="N400" i="57"/>
  <c r="O400" i="57"/>
  <c r="P400" i="57"/>
  <c r="M187" i="57"/>
  <c r="N187" i="57"/>
  <c r="O187" i="57"/>
  <c r="P187" i="57"/>
  <c r="M253" i="57"/>
  <c r="N253" i="57"/>
  <c r="O253" i="57"/>
  <c r="P253" i="57"/>
  <c r="M52" i="57"/>
  <c r="N52" i="57"/>
  <c r="O52" i="57"/>
  <c r="P52" i="57"/>
  <c r="M221" i="57"/>
  <c r="N221" i="57"/>
  <c r="O221" i="57"/>
  <c r="P221" i="57"/>
  <c r="M744" i="57"/>
  <c r="N744" i="57"/>
  <c r="O744" i="57"/>
  <c r="P744" i="57"/>
  <c r="M489" i="57"/>
  <c r="N489" i="57"/>
  <c r="O489" i="57"/>
  <c r="P489" i="57"/>
  <c r="M415" i="57"/>
  <c r="N415" i="57"/>
  <c r="O415" i="57"/>
  <c r="P415" i="57"/>
  <c r="M41" i="57"/>
  <c r="N41" i="57"/>
  <c r="O41" i="57"/>
  <c r="P41" i="57"/>
  <c r="O601" i="57"/>
  <c r="H109" i="49" s="1"/>
  <c r="P601" i="57"/>
  <c r="I109" i="49" s="1"/>
  <c r="M105" i="57"/>
  <c r="N105" i="57"/>
  <c r="O105" i="57"/>
  <c r="P105" i="57"/>
  <c r="M97" i="57"/>
  <c r="N97" i="57"/>
  <c r="O97" i="57"/>
  <c r="P97" i="57"/>
  <c r="M390" i="57"/>
  <c r="N390" i="57"/>
  <c r="G121" i="49" s="1"/>
  <c r="O390" i="57"/>
  <c r="H121" i="49" s="1"/>
  <c r="P390" i="57"/>
  <c r="I121" i="49" s="1"/>
  <c r="M681" i="57"/>
  <c r="N681" i="57"/>
  <c r="G87" i="49" s="1"/>
  <c r="O681" i="57"/>
  <c r="H87" i="49" s="1"/>
  <c r="P681" i="57"/>
  <c r="I87" i="49" s="1"/>
  <c r="M282" i="57"/>
  <c r="N282" i="57"/>
  <c r="O282" i="57"/>
  <c r="P282" i="57"/>
  <c r="M490" i="57"/>
  <c r="N490" i="57"/>
  <c r="O490" i="57"/>
  <c r="P490" i="57"/>
  <c r="M53" i="57"/>
  <c r="N53" i="57"/>
  <c r="O53" i="57"/>
  <c r="P53" i="57"/>
  <c r="M614" i="57"/>
  <c r="N614" i="57"/>
  <c r="O614" i="57"/>
  <c r="P614" i="57"/>
  <c r="M503" i="57"/>
  <c r="N503" i="57"/>
  <c r="O503" i="57"/>
  <c r="P503" i="57"/>
  <c r="M316" i="57"/>
  <c r="N316" i="57"/>
  <c r="O316" i="57"/>
  <c r="P316" i="57"/>
  <c r="M649" i="57"/>
  <c r="N649" i="57"/>
  <c r="O649" i="57"/>
  <c r="P649" i="57"/>
  <c r="M530" i="57"/>
  <c r="N530" i="57"/>
  <c r="O530" i="57"/>
  <c r="P530" i="57"/>
  <c r="M402" i="57"/>
  <c r="N402" i="57"/>
  <c r="O402" i="57"/>
  <c r="P402" i="57"/>
  <c r="M745" i="57"/>
  <c r="N745" i="57"/>
  <c r="O745" i="57"/>
  <c r="P745" i="57"/>
  <c r="M99" i="57"/>
  <c r="N99" i="57"/>
  <c r="O99" i="57"/>
  <c r="P99" i="57"/>
  <c r="M768" i="57"/>
  <c r="N768" i="57"/>
  <c r="O768" i="57"/>
  <c r="P768" i="57"/>
  <c r="M131" i="57"/>
  <c r="N131" i="57"/>
  <c r="O131" i="57"/>
  <c r="P131" i="57"/>
  <c r="M264" i="57"/>
  <c r="N264" i="57"/>
  <c r="O264" i="57"/>
  <c r="P264" i="57"/>
  <c r="M650" i="57"/>
  <c r="N650" i="57"/>
  <c r="O650" i="57"/>
  <c r="P650" i="57"/>
  <c r="M597" i="57"/>
  <c r="N597" i="57"/>
  <c r="O597" i="57"/>
  <c r="P597" i="57"/>
  <c r="M651" i="57"/>
  <c r="N651" i="57"/>
  <c r="O651" i="57"/>
  <c r="P651" i="57"/>
  <c r="M793" i="57"/>
  <c r="N793" i="57"/>
  <c r="O793" i="57"/>
  <c r="P793" i="57"/>
  <c r="M475" i="57"/>
  <c r="N475" i="57"/>
  <c r="O475" i="57"/>
  <c r="P475" i="57"/>
  <c r="M706" i="57"/>
  <c r="N706" i="57"/>
  <c r="O706" i="57"/>
  <c r="P706" i="57"/>
  <c r="M774" i="57"/>
  <c r="N774" i="57"/>
  <c r="O774" i="57"/>
  <c r="P774" i="57"/>
  <c r="M416" i="57"/>
  <c r="N416" i="57"/>
  <c r="G111" i="49" s="1"/>
  <c r="O416" i="57"/>
  <c r="H111" i="49" s="1"/>
  <c r="P416" i="57"/>
  <c r="I111" i="49" s="1"/>
  <c r="M491" i="57"/>
  <c r="N491" i="57"/>
  <c r="O491" i="57"/>
  <c r="P491" i="57"/>
  <c r="M652" i="57"/>
  <c r="N652" i="57"/>
  <c r="O652" i="57"/>
  <c r="P652" i="57"/>
  <c r="M708" i="57"/>
  <c r="N708" i="57"/>
  <c r="O708" i="57"/>
  <c r="P708" i="57"/>
  <c r="M523" i="57"/>
  <c r="N523" i="57"/>
  <c r="O523" i="57"/>
  <c r="P523" i="57"/>
  <c r="M77" i="57"/>
  <c r="N77" i="57"/>
  <c r="O77" i="57"/>
  <c r="P77" i="57"/>
  <c r="M254" i="57"/>
  <c r="N254" i="57"/>
  <c r="O254" i="57"/>
  <c r="P254" i="57"/>
  <c r="M685" i="57"/>
  <c r="N685" i="57"/>
  <c r="O685" i="57"/>
  <c r="P685" i="57"/>
  <c r="M200" i="57"/>
  <c r="N200" i="57"/>
  <c r="O200" i="57"/>
  <c r="P200" i="57"/>
  <c r="M354" i="57"/>
  <c r="N354" i="57"/>
  <c r="O354" i="57"/>
  <c r="P354" i="57"/>
  <c r="M151" i="57"/>
  <c r="N151" i="57"/>
  <c r="O151" i="57"/>
  <c r="P151" i="57"/>
  <c r="M117" i="57"/>
  <c r="N117" i="57"/>
  <c r="O117" i="57"/>
  <c r="P117" i="57"/>
  <c r="M492" i="57"/>
  <c r="N492" i="57"/>
  <c r="O492" i="57"/>
  <c r="P492" i="57"/>
  <c r="M726" i="57"/>
  <c r="N726" i="57"/>
  <c r="O726" i="57"/>
  <c r="P726" i="57"/>
  <c r="M590" i="57"/>
  <c r="N590" i="57"/>
  <c r="O590" i="57"/>
  <c r="P590" i="57"/>
  <c r="M17" i="57"/>
  <c r="N17" i="57"/>
  <c r="O17" i="57"/>
  <c r="P17" i="57"/>
  <c r="M382" i="57"/>
  <c r="N382" i="57"/>
  <c r="G19" i="49" s="1"/>
  <c r="O382" i="57"/>
  <c r="H19" i="49" s="1"/>
  <c r="P382" i="57"/>
  <c r="I19" i="49" s="1"/>
  <c r="M90" i="57"/>
  <c r="N90" i="57"/>
  <c r="O90" i="57"/>
  <c r="P90" i="57"/>
  <c r="M800" i="57"/>
  <c r="N800" i="57"/>
  <c r="O800" i="57"/>
  <c r="P800" i="57"/>
  <c r="M587" i="57"/>
  <c r="N587" i="57"/>
  <c r="O587" i="57"/>
  <c r="P587" i="57"/>
  <c r="M531" i="57"/>
  <c r="N531" i="57"/>
  <c r="O531" i="57"/>
  <c r="P531" i="57"/>
  <c r="M175" i="57"/>
  <c r="N175" i="57"/>
  <c r="G115" i="49" s="1"/>
  <c r="O175" i="57"/>
  <c r="H115" i="49" s="1"/>
  <c r="P175" i="57"/>
  <c r="I115" i="49" s="1"/>
  <c r="M456" i="57"/>
  <c r="N456" i="57"/>
  <c r="O456" i="57"/>
  <c r="P456" i="57"/>
  <c r="M801" i="57"/>
  <c r="N801" i="57"/>
  <c r="O801" i="57"/>
  <c r="P801" i="57"/>
  <c r="M176" i="57"/>
  <c r="N176" i="57"/>
  <c r="O176" i="57"/>
  <c r="P176" i="57"/>
  <c r="M629" i="57"/>
  <c r="N629" i="57"/>
  <c r="O629" i="57"/>
  <c r="P629" i="57"/>
  <c r="M2" i="57"/>
  <c r="N2" i="57"/>
  <c r="G25" i="49" s="1"/>
  <c r="O2" i="57"/>
  <c r="H25" i="49" s="1"/>
  <c r="P2" i="57"/>
  <c r="I25" i="49" s="1"/>
  <c r="M466" i="57"/>
  <c r="N466" i="57"/>
  <c r="O466" i="57"/>
  <c r="P466" i="57"/>
  <c r="M343" i="57"/>
  <c r="N343" i="57"/>
  <c r="O343" i="57"/>
  <c r="P343" i="57"/>
  <c r="M514" i="57"/>
  <c r="N514" i="57"/>
  <c r="O514" i="57"/>
  <c r="P514" i="57"/>
  <c r="M47" i="57"/>
  <c r="N47" i="57"/>
  <c r="O47" i="57"/>
  <c r="P47" i="57"/>
  <c r="M653" i="57"/>
  <c r="N653" i="57"/>
  <c r="O653" i="57"/>
  <c r="P653" i="57"/>
  <c r="M747" i="57"/>
  <c r="N747" i="57"/>
  <c r="O747" i="57"/>
  <c r="P747" i="57"/>
  <c r="O563" i="57"/>
  <c r="H42" i="49" s="1"/>
  <c r="P563" i="57"/>
  <c r="I42" i="49" s="1"/>
  <c r="M27" i="57"/>
  <c r="N27" i="57"/>
  <c r="O27" i="57"/>
  <c r="P27" i="57"/>
  <c r="M177" i="57"/>
  <c r="N177" i="57"/>
  <c r="O177" i="57"/>
  <c r="P177" i="57"/>
  <c r="M362" i="57"/>
  <c r="N362" i="57"/>
  <c r="O362" i="57"/>
  <c r="P362" i="57"/>
  <c r="M393" i="57"/>
  <c r="N393" i="57"/>
  <c r="O393" i="57"/>
  <c r="P393" i="57"/>
  <c r="M709" i="57"/>
  <c r="N709" i="57"/>
  <c r="O709" i="57"/>
  <c r="P709" i="57"/>
  <c r="M644" i="57"/>
  <c r="N644" i="57"/>
  <c r="O644" i="57"/>
  <c r="P644" i="57"/>
  <c r="M541" i="57"/>
  <c r="N541" i="57"/>
  <c r="G83" i="49" s="1"/>
  <c r="O541" i="57"/>
  <c r="H83" i="49" s="1"/>
  <c r="P541" i="57"/>
  <c r="I83" i="49" s="1"/>
  <c r="M544" i="57"/>
  <c r="N544" i="57"/>
  <c r="O544" i="57"/>
  <c r="P544" i="57"/>
  <c r="M103" i="57"/>
  <c r="N103" i="57"/>
  <c r="O103" i="57"/>
  <c r="P103" i="57"/>
  <c r="M148" i="57"/>
  <c r="N148" i="57"/>
  <c r="O148" i="57"/>
  <c r="P148" i="57"/>
  <c r="M779" i="57"/>
  <c r="N779" i="57"/>
  <c r="O779" i="57"/>
  <c r="P779" i="57"/>
  <c r="M736" i="57"/>
  <c r="N736" i="57"/>
  <c r="G84" i="49" s="1"/>
  <c r="O736" i="57"/>
  <c r="H84" i="49" s="1"/>
  <c r="P736" i="57"/>
  <c r="I84" i="49" s="1"/>
  <c r="M69" i="57"/>
  <c r="N69" i="57"/>
  <c r="O69" i="57"/>
  <c r="P69" i="57"/>
  <c r="M585" i="57"/>
  <c r="N585" i="57"/>
  <c r="O585" i="57"/>
  <c r="P585" i="57"/>
  <c r="M106" i="57"/>
  <c r="N106" i="57"/>
  <c r="O106" i="57"/>
  <c r="P106" i="57"/>
  <c r="M283" i="57"/>
  <c r="N283" i="57"/>
  <c r="O283" i="57"/>
  <c r="P283" i="57"/>
  <c r="M630" i="57"/>
  <c r="N630" i="57"/>
  <c r="G116" i="49" s="1"/>
  <c r="O630" i="57"/>
  <c r="H116" i="49" s="1"/>
  <c r="P630" i="57"/>
  <c r="I116" i="49" s="1"/>
  <c r="M654" i="57"/>
  <c r="N654" i="57"/>
  <c r="O654" i="57"/>
  <c r="P654" i="57"/>
  <c r="M158" i="57"/>
  <c r="N158" i="57"/>
  <c r="O158" i="57"/>
  <c r="P158" i="57"/>
  <c r="M230" i="57"/>
  <c r="N230" i="57"/>
  <c r="O230" i="57"/>
  <c r="P230" i="57"/>
  <c r="M731" i="57"/>
  <c r="N731" i="57"/>
  <c r="G120" i="49" s="1"/>
  <c r="O731" i="57"/>
  <c r="H120" i="49" s="1"/>
  <c r="P731" i="57"/>
  <c r="I120" i="49" s="1"/>
  <c r="M266" i="57"/>
  <c r="N266" i="57"/>
  <c r="O266" i="57"/>
  <c r="P266" i="57"/>
  <c r="M323" i="57"/>
  <c r="N323" i="57"/>
  <c r="O323" i="57"/>
  <c r="P323" i="57"/>
  <c r="M693" i="57"/>
  <c r="N693" i="57"/>
  <c r="O693" i="57"/>
  <c r="P693" i="57"/>
  <c r="M211" i="57"/>
  <c r="N211" i="57"/>
  <c r="O211" i="57"/>
  <c r="P211" i="57"/>
  <c r="M262" i="57"/>
  <c r="N262" i="57"/>
  <c r="O262" i="57"/>
  <c r="P262" i="57"/>
  <c r="M626" i="57"/>
  <c r="N626" i="57"/>
  <c r="O626" i="57"/>
  <c r="P626" i="57"/>
  <c r="M524" i="57"/>
  <c r="N524" i="57"/>
  <c r="O524" i="57"/>
  <c r="P524" i="57"/>
  <c r="M284" i="57"/>
  <c r="N284" i="57"/>
  <c r="O284" i="57"/>
  <c r="P284" i="57"/>
  <c r="M118" i="57"/>
  <c r="N118" i="57"/>
  <c r="O118" i="57"/>
  <c r="P118" i="57"/>
  <c r="M804" i="57"/>
  <c r="N804" i="57"/>
  <c r="O804" i="57"/>
  <c r="P804" i="57"/>
  <c r="M3" i="57"/>
  <c r="N3" i="57"/>
  <c r="G62" i="49" s="1"/>
  <c r="O3" i="57"/>
  <c r="H62" i="49" s="1"/>
  <c r="P3" i="57"/>
  <c r="I62" i="49" s="1"/>
  <c r="M91" i="57"/>
  <c r="N91" i="57"/>
  <c r="O91" i="57"/>
  <c r="P91" i="57"/>
  <c r="M555" i="57"/>
  <c r="N555" i="57"/>
  <c r="O555" i="57"/>
  <c r="P555" i="57"/>
  <c r="M162" i="57"/>
  <c r="N162" i="57"/>
  <c r="O162" i="57"/>
  <c r="P162" i="57"/>
  <c r="M588" i="57"/>
  <c r="N588" i="57"/>
  <c r="O588" i="57"/>
  <c r="P588" i="57"/>
  <c r="M363" i="57"/>
  <c r="N363" i="57"/>
  <c r="O363" i="57"/>
  <c r="P363" i="57"/>
  <c r="M73" i="57"/>
  <c r="N73" i="57"/>
  <c r="O73" i="57"/>
  <c r="P73" i="57"/>
  <c r="M344" i="57"/>
  <c r="N344" i="57"/>
  <c r="O344" i="57"/>
  <c r="P344" i="57"/>
  <c r="M449" i="57"/>
  <c r="N449" i="57"/>
  <c r="O449" i="57"/>
  <c r="P449" i="57"/>
  <c r="M245" i="57"/>
  <c r="N245" i="57"/>
  <c r="O245" i="57"/>
  <c r="P245" i="57"/>
  <c r="M545" i="57"/>
  <c r="N545" i="57"/>
  <c r="O545" i="57"/>
  <c r="P545" i="57"/>
  <c r="M309" i="57"/>
  <c r="N309" i="57"/>
  <c r="O309" i="57"/>
  <c r="P309" i="57"/>
  <c r="M748" i="57"/>
  <c r="N748" i="57"/>
  <c r="O748" i="57"/>
  <c r="P748" i="57"/>
  <c r="M452" i="57"/>
  <c r="N452" i="57"/>
  <c r="O452" i="57"/>
  <c r="P452" i="57"/>
  <c r="M655" i="57"/>
  <c r="N655" i="57"/>
  <c r="O655" i="57"/>
  <c r="P655" i="57"/>
  <c r="M786" i="57"/>
  <c r="N786" i="57"/>
  <c r="O786" i="57"/>
  <c r="P786" i="57"/>
  <c r="M578" i="57"/>
  <c r="N578" i="57"/>
  <c r="O578" i="57"/>
  <c r="P578" i="57"/>
  <c r="M787" i="57"/>
  <c r="N787" i="57"/>
  <c r="O787" i="57"/>
  <c r="P787" i="57"/>
  <c r="O272" i="57"/>
  <c r="H108" i="49" s="1"/>
  <c r="P272" i="57"/>
  <c r="I108" i="49" s="1"/>
  <c r="M457" i="57"/>
  <c r="N457" i="57"/>
  <c r="O457" i="57"/>
  <c r="P457" i="57"/>
  <c r="M623" i="57"/>
  <c r="N623" i="57"/>
  <c r="O623" i="57"/>
  <c r="P623" i="57"/>
  <c r="M285" i="57"/>
  <c r="N285" i="57"/>
  <c r="O285" i="57"/>
  <c r="P285" i="57"/>
  <c r="M215" i="57"/>
  <c r="N215" i="57"/>
  <c r="O215" i="57"/>
  <c r="P215" i="57"/>
  <c r="M317" i="57"/>
  <c r="N317" i="57"/>
  <c r="O317" i="57"/>
  <c r="P317" i="57"/>
  <c r="M119" i="57"/>
  <c r="N119" i="57"/>
  <c r="O119" i="57"/>
  <c r="P119" i="57"/>
  <c r="M239" i="57"/>
  <c r="N239" i="57"/>
  <c r="O239" i="57"/>
  <c r="P239" i="57"/>
  <c r="M546" i="57"/>
  <c r="N546" i="57"/>
  <c r="O546" i="57"/>
  <c r="P546" i="57"/>
  <c r="M749" i="57"/>
  <c r="N749" i="57"/>
  <c r="O749" i="57"/>
  <c r="P749" i="57"/>
  <c r="M286" i="57"/>
  <c r="N286" i="57"/>
  <c r="G123" i="49" s="1"/>
  <c r="O286" i="57"/>
  <c r="H123" i="49" s="1"/>
  <c r="P286" i="57"/>
  <c r="I123" i="49" s="1"/>
  <c r="M694" i="57"/>
  <c r="N694" i="57"/>
  <c r="O694" i="57"/>
  <c r="P694" i="57"/>
  <c r="M79" i="57"/>
  <c r="N79" i="57"/>
  <c r="O79" i="57"/>
  <c r="P79" i="57"/>
  <c r="M269" i="57"/>
  <c r="N269" i="57"/>
  <c r="O269" i="57"/>
  <c r="P269" i="57"/>
  <c r="M701" i="57"/>
  <c r="N701" i="57"/>
  <c r="O701" i="57"/>
  <c r="P701" i="57"/>
  <c r="M225" i="57"/>
  <c r="N225" i="57"/>
  <c r="O225" i="57"/>
  <c r="P225" i="57"/>
  <c r="M248" i="57"/>
  <c r="N248" i="57"/>
  <c r="O248" i="57"/>
  <c r="P248" i="57"/>
  <c r="M579" i="57"/>
  <c r="N579" i="57"/>
  <c r="O579" i="57"/>
  <c r="P579" i="57"/>
  <c r="M556" i="57"/>
  <c r="N556" i="57"/>
  <c r="O556" i="57"/>
  <c r="P556" i="57"/>
  <c r="M494" i="57"/>
  <c r="N494" i="57"/>
  <c r="O494" i="57"/>
  <c r="P494" i="57"/>
  <c r="M385" i="57"/>
  <c r="N385" i="57"/>
  <c r="O385" i="57"/>
  <c r="P385" i="57"/>
  <c r="M573" i="57"/>
  <c r="N573" i="57"/>
  <c r="O573" i="57"/>
  <c r="P573" i="57"/>
  <c r="M287" i="57"/>
  <c r="N287" i="57"/>
  <c r="O287" i="57"/>
  <c r="P287" i="57"/>
  <c r="M104" i="57"/>
  <c r="N104" i="57"/>
  <c r="O104" i="57"/>
  <c r="P104" i="57"/>
  <c r="M318" i="57"/>
  <c r="N318" i="57"/>
  <c r="O318" i="57"/>
  <c r="P318" i="57"/>
  <c r="M516" i="57"/>
  <c r="N516" i="57"/>
  <c r="O516" i="57"/>
  <c r="P516" i="57"/>
  <c r="M240" i="57"/>
  <c r="N240" i="57"/>
  <c r="G63" i="49" s="1"/>
  <c r="O240" i="57"/>
  <c r="H63" i="49" s="1"/>
  <c r="P240" i="57"/>
  <c r="I63" i="49" s="1"/>
  <c r="M39" i="57"/>
  <c r="N39" i="57"/>
  <c r="O39" i="57"/>
  <c r="P39" i="57"/>
  <c r="M159" i="57"/>
  <c r="N159" i="57"/>
  <c r="O159" i="57"/>
  <c r="P159" i="57"/>
  <c r="M205" i="57"/>
  <c r="N205" i="57"/>
  <c r="O205" i="57"/>
  <c r="P205" i="57"/>
  <c r="M163" i="57"/>
  <c r="N163" i="57"/>
  <c r="O163" i="57"/>
  <c r="P163" i="57"/>
  <c r="M383" i="57"/>
  <c r="N383" i="57"/>
  <c r="O383" i="57"/>
  <c r="P383" i="57"/>
  <c r="M564" i="57"/>
  <c r="N564" i="57"/>
  <c r="O564" i="57"/>
  <c r="P564" i="57"/>
  <c r="M229" i="57"/>
  <c r="N229" i="57"/>
  <c r="O229" i="57"/>
  <c r="P229" i="57"/>
  <c r="M375" i="57"/>
  <c r="N375" i="57"/>
  <c r="O375" i="57"/>
  <c r="P375" i="57"/>
  <c r="M458" i="57"/>
  <c r="N458" i="57"/>
  <c r="O458" i="57"/>
  <c r="P458" i="57"/>
  <c r="M608" i="57"/>
  <c r="N608" i="57"/>
  <c r="O608" i="57"/>
  <c r="P608" i="57"/>
  <c r="M547" i="57"/>
  <c r="N547" i="57"/>
  <c r="O547" i="57"/>
  <c r="P547" i="57"/>
  <c r="M690" i="57"/>
  <c r="N690" i="57"/>
  <c r="G24" i="49" s="1"/>
  <c r="O690" i="57"/>
  <c r="H24" i="49" s="1"/>
  <c r="P690" i="57"/>
  <c r="I24" i="49" s="1"/>
  <c r="M510" i="57"/>
  <c r="N510" i="57"/>
  <c r="O510" i="57"/>
  <c r="P510" i="57"/>
  <c r="M446" i="57"/>
  <c r="N446" i="57"/>
  <c r="O446" i="57"/>
  <c r="P446" i="57"/>
  <c r="M54" i="57"/>
  <c r="N54" i="57"/>
  <c r="O54" i="57"/>
  <c r="P54" i="57"/>
  <c r="M656" i="57"/>
  <c r="N656" i="57"/>
  <c r="G88" i="49" s="1"/>
  <c r="O656" i="57"/>
  <c r="H88" i="49" s="1"/>
  <c r="P656" i="57"/>
  <c r="I88" i="49" s="1"/>
  <c r="M55" i="57"/>
  <c r="N55" i="57"/>
  <c r="O55" i="57"/>
  <c r="P55" i="57"/>
  <c r="M418" i="57"/>
  <c r="N418" i="57"/>
  <c r="O418" i="57"/>
  <c r="P418" i="57"/>
  <c r="M469" i="57"/>
  <c r="N469" i="57"/>
  <c r="O469" i="57"/>
  <c r="P469" i="57"/>
  <c r="M570" i="57"/>
  <c r="N570" i="57"/>
  <c r="O570" i="57"/>
  <c r="P570" i="57"/>
  <c r="M126" i="57"/>
  <c r="N126" i="57"/>
  <c r="O126" i="57"/>
  <c r="P126" i="57"/>
  <c r="M339" i="57"/>
  <c r="N339" i="57"/>
  <c r="O339" i="57"/>
  <c r="P339" i="57"/>
  <c r="M183" i="57"/>
  <c r="N183" i="57"/>
  <c r="O183" i="57"/>
  <c r="P183" i="57"/>
  <c r="M789" i="57"/>
  <c r="N789" i="57"/>
  <c r="O789" i="57"/>
  <c r="P789" i="57"/>
  <c r="M434" i="57"/>
  <c r="N434" i="57"/>
  <c r="O434" i="57"/>
  <c r="P434" i="57"/>
  <c r="M566" i="57"/>
  <c r="N566" i="57"/>
  <c r="O566" i="57"/>
  <c r="P566" i="57"/>
  <c r="M330" i="57"/>
  <c r="N330" i="57"/>
  <c r="O330" i="57"/>
  <c r="P330" i="57"/>
  <c r="M188" i="57"/>
  <c r="N188" i="57"/>
  <c r="O188" i="57"/>
  <c r="P188" i="57"/>
  <c r="M250" i="57"/>
  <c r="N250" i="57"/>
  <c r="O250" i="57"/>
  <c r="P250" i="57"/>
  <c r="M595" i="57"/>
  <c r="N595" i="57"/>
  <c r="O595" i="57"/>
  <c r="P595" i="57"/>
  <c r="M61" i="57"/>
  <c r="N61" i="57"/>
  <c r="O61" i="57"/>
  <c r="P61" i="57"/>
  <c r="M166" i="57"/>
  <c r="N166" i="57"/>
  <c r="O166" i="57"/>
  <c r="P166" i="57"/>
  <c r="M727" i="57"/>
  <c r="N727" i="57"/>
  <c r="O727" i="57"/>
  <c r="P727" i="57"/>
  <c r="M504" i="57"/>
  <c r="N504" i="57"/>
  <c r="O504" i="57"/>
  <c r="P504" i="57"/>
  <c r="M574" i="57"/>
  <c r="N574" i="57"/>
  <c r="O574" i="57"/>
  <c r="P574" i="57"/>
  <c r="M618" i="57"/>
  <c r="N618" i="57"/>
  <c r="O618" i="57"/>
  <c r="P618" i="57"/>
  <c r="M324" i="57"/>
  <c r="N324" i="57"/>
  <c r="G60" i="49" s="1"/>
  <c r="O324" i="57"/>
  <c r="H60" i="49" s="1"/>
  <c r="P324" i="57"/>
  <c r="I60" i="49" s="1"/>
  <c r="M295" i="57"/>
  <c r="N295" i="57"/>
  <c r="O295" i="57"/>
  <c r="P295" i="57"/>
  <c r="M202" i="57"/>
  <c r="N202" i="57"/>
  <c r="O202" i="57"/>
  <c r="P202" i="57"/>
  <c r="M21" i="57"/>
  <c r="N21" i="57"/>
  <c r="O21" i="57"/>
  <c r="P21" i="57"/>
  <c r="M518" i="57"/>
  <c r="N518" i="57"/>
  <c r="O518" i="57"/>
  <c r="P518" i="57"/>
  <c r="M258" i="57"/>
  <c r="N258" i="57"/>
  <c r="O258" i="57"/>
  <c r="P258" i="57"/>
  <c r="M548" i="57"/>
  <c r="N548" i="57"/>
  <c r="O548" i="57"/>
  <c r="P548" i="57"/>
  <c r="O147" i="57"/>
  <c r="P147" i="57"/>
  <c r="N647" i="57"/>
  <c r="O647" i="57"/>
  <c r="P647" i="57"/>
  <c r="M790" i="57"/>
  <c r="N790" i="57"/>
  <c r="O790" i="57"/>
  <c r="P790" i="57"/>
  <c r="M301" i="57"/>
  <c r="O301" i="57"/>
  <c r="P301" i="57"/>
  <c r="M431" i="57"/>
  <c r="N431" i="57"/>
  <c r="O431" i="57"/>
  <c r="P431" i="57"/>
  <c r="M302" i="57"/>
  <c r="N302" i="57"/>
  <c r="O302" i="57"/>
  <c r="P302" i="57"/>
  <c r="M666" i="57"/>
  <c r="N666" i="57"/>
  <c r="O666" i="57"/>
  <c r="P666" i="57"/>
  <c r="M803" i="57"/>
  <c r="N803" i="57"/>
  <c r="O803" i="57"/>
  <c r="P803" i="57"/>
  <c r="M539" i="57"/>
  <c r="N539" i="57"/>
  <c r="O539" i="57"/>
  <c r="P539" i="57"/>
  <c r="M170" i="57"/>
  <c r="N170" i="57"/>
  <c r="O170" i="57"/>
  <c r="P170" i="57"/>
  <c r="M724" i="57"/>
  <c r="F68" i="49" s="1"/>
  <c r="N724" i="57"/>
  <c r="G68" i="49" s="1"/>
  <c r="O724" i="57"/>
  <c r="H68" i="49" s="1"/>
  <c r="P724" i="57"/>
  <c r="I68" i="49" s="1"/>
  <c r="M337" i="57"/>
  <c r="N337" i="57"/>
  <c r="O337" i="57"/>
  <c r="P337" i="57"/>
  <c r="M7" i="57"/>
  <c r="N7" i="57"/>
  <c r="O7" i="57"/>
  <c r="P7" i="57"/>
  <c r="M171" i="57"/>
  <c r="N171" i="57"/>
  <c r="O171" i="57"/>
  <c r="P171" i="57"/>
  <c r="M710" i="57"/>
  <c r="N710" i="57"/>
  <c r="O710" i="57"/>
  <c r="P710" i="57"/>
  <c r="M549" i="57"/>
  <c r="N549" i="57"/>
  <c r="O549" i="57"/>
  <c r="P549" i="57"/>
  <c r="M464" i="57"/>
  <c r="N464" i="57"/>
  <c r="O464" i="57"/>
  <c r="P464" i="57"/>
  <c r="M809" i="57"/>
  <c r="N809" i="57"/>
  <c r="G6" i="49" s="1"/>
  <c r="O809" i="57"/>
  <c r="H6" i="49" s="1"/>
  <c r="P809" i="57"/>
  <c r="I6" i="49" s="1"/>
  <c r="M766" i="57"/>
  <c r="N766" i="57"/>
  <c r="O766" i="57"/>
  <c r="P766" i="57"/>
  <c r="M639" i="57"/>
  <c r="N639" i="57"/>
  <c r="O639" i="57"/>
  <c r="P639" i="57"/>
  <c r="M569" i="57"/>
  <c r="N569" i="57"/>
  <c r="O569" i="57"/>
  <c r="P569" i="57"/>
  <c r="M606" i="57"/>
  <c r="N606" i="57"/>
  <c r="O606" i="57"/>
  <c r="P606" i="57"/>
  <c r="M589" i="57"/>
  <c r="N589" i="57"/>
  <c r="O589" i="57"/>
  <c r="P589" i="57"/>
  <c r="O125" i="57"/>
  <c r="H113" i="49" s="1"/>
  <c r="P125" i="57"/>
  <c r="I113" i="49" s="1"/>
  <c r="O23" i="57"/>
  <c r="H23" i="49" s="1"/>
  <c r="P23" i="57"/>
  <c r="I23" i="49" s="1"/>
  <c r="M366" i="57"/>
  <c r="F93" i="49" s="1"/>
  <c r="N366" i="57"/>
  <c r="G93" i="49" s="1"/>
  <c r="O366" i="57"/>
  <c r="H93" i="49" s="1"/>
  <c r="P366" i="57"/>
  <c r="I93" i="49" s="1"/>
  <c r="M75" i="57"/>
  <c r="N75" i="57"/>
  <c r="O75" i="57"/>
  <c r="P75" i="57"/>
  <c r="M735" i="57"/>
  <c r="N735" i="57"/>
  <c r="O735" i="57"/>
  <c r="P735" i="57"/>
  <c r="M352" i="57"/>
  <c r="N352" i="57"/>
  <c r="G112" i="49" s="1"/>
  <c r="O352" i="57"/>
  <c r="H112" i="49" s="1"/>
  <c r="P352" i="57"/>
  <c r="I112" i="49" s="1"/>
  <c r="M613" i="57"/>
  <c r="N613" i="57"/>
  <c r="O613" i="57"/>
  <c r="P613" i="57"/>
  <c r="M675" i="57"/>
  <c r="N675" i="57"/>
  <c r="O675" i="57"/>
  <c r="P675" i="57"/>
  <c r="M777" i="57"/>
  <c r="N777" i="57"/>
  <c r="O777" i="57"/>
  <c r="P777" i="57"/>
  <c r="M224" i="57"/>
  <c r="N224" i="57"/>
  <c r="G56" i="49" s="1"/>
  <c r="O224" i="57"/>
  <c r="H56" i="49" s="1"/>
  <c r="P224" i="57"/>
  <c r="I56" i="49" s="1"/>
  <c r="M8" i="57"/>
  <c r="N8" i="57"/>
  <c r="O8" i="57"/>
  <c r="P8" i="57"/>
  <c r="M455" i="57"/>
  <c r="N455" i="57"/>
  <c r="O455" i="57"/>
  <c r="P455" i="57"/>
  <c r="M473" i="57"/>
  <c r="N473" i="57"/>
  <c r="O473" i="57"/>
  <c r="P473" i="57"/>
  <c r="M462" i="57"/>
  <c r="Z64" i="57" l="1"/>
  <c r="AB53" i="57"/>
  <c r="AB55" i="57"/>
  <c r="Y63" i="57"/>
  <c r="AJ93" i="49"/>
  <c r="AE93" i="49"/>
  <c r="Z93" i="49"/>
  <c r="AI93" i="49"/>
  <c r="AD93" i="49"/>
  <c r="Y93" i="49"/>
  <c r="AH93" i="49"/>
  <c r="X93" i="49"/>
  <c r="AC93" i="49"/>
  <c r="U93" i="49"/>
  <c r="AK93" i="49"/>
  <c r="AF93" i="49"/>
  <c r="AA93" i="49"/>
  <c r="AI56" i="49"/>
  <c r="AD56" i="49"/>
  <c r="Y56" i="49"/>
  <c r="Y112" i="49"/>
  <c r="AI112" i="49"/>
  <c r="AD112" i="49"/>
  <c r="AK113" i="49"/>
  <c r="AF113" i="49"/>
  <c r="AA113" i="49"/>
  <c r="AI6" i="49"/>
  <c r="AD6" i="49"/>
  <c r="Y6" i="49"/>
  <c r="AI68" i="49"/>
  <c r="AD68" i="49"/>
  <c r="Y68" i="49"/>
  <c r="AI60" i="49"/>
  <c r="AD60" i="49"/>
  <c r="Y60" i="49"/>
  <c r="AI88" i="49"/>
  <c r="AD88" i="49"/>
  <c r="Y88" i="49"/>
  <c r="AI24" i="49"/>
  <c r="AD24" i="49"/>
  <c r="Y24" i="49"/>
  <c r="AI63" i="49"/>
  <c r="AD63" i="49"/>
  <c r="Y63" i="49"/>
  <c r="AI123" i="49"/>
  <c r="AD123" i="49"/>
  <c r="Y123" i="49"/>
  <c r="AF62" i="49"/>
  <c r="AA62" i="49"/>
  <c r="AK62" i="49"/>
  <c r="AK120" i="49"/>
  <c r="AF120" i="49"/>
  <c r="AA120" i="49"/>
  <c r="AK116" i="49"/>
  <c r="AF116" i="49"/>
  <c r="AA116" i="49"/>
  <c r="AF84" i="49"/>
  <c r="AA84" i="49"/>
  <c r="AK84" i="49"/>
  <c r="AK83" i="49"/>
  <c r="AA83" i="49"/>
  <c r="AF83" i="49"/>
  <c r="AK42" i="49"/>
  <c r="AA42" i="49"/>
  <c r="AF42" i="49"/>
  <c r="AI25" i="49"/>
  <c r="AD25" i="49"/>
  <c r="Y25" i="49"/>
  <c r="AI115" i="49"/>
  <c r="AD115" i="49"/>
  <c r="Y115" i="49"/>
  <c r="AI19" i="49"/>
  <c r="AD19" i="49"/>
  <c r="Y19" i="49"/>
  <c r="AI111" i="49"/>
  <c r="AD111" i="49"/>
  <c r="Y111" i="49"/>
  <c r="AI87" i="49"/>
  <c r="AD87" i="49"/>
  <c r="Y87" i="49"/>
  <c r="Y121" i="49"/>
  <c r="AD121" i="49"/>
  <c r="AI121" i="49"/>
  <c r="AK50" i="49"/>
  <c r="AA50" i="49"/>
  <c r="AF50" i="49"/>
  <c r="AI26" i="49"/>
  <c r="AD26" i="49"/>
  <c r="Y26" i="49"/>
  <c r="AF45" i="49"/>
  <c r="AA45" i="49"/>
  <c r="AK45" i="49"/>
  <c r="AK44" i="49"/>
  <c r="AA44" i="49"/>
  <c r="AF44" i="49"/>
  <c r="AK7" i="49"/>
  <c r="AF7" i="49"/>
  <c r="AA7" i="49"/>
  <c r="AK17" i="49"/>
  <c r="AF17" i="49"/>
  <c r="AA17" i="49"/>
  <c r="AF86" i="49"/>
  <c r="AK86" i="49"/>
  <c r="AA86" i="49"/>
  <c r="AK55" i="49"/>
  <c r="AA55" i="49"/>
  <c r="AF55" i="49"/>
  <c r="AI119" i="49"/>
  <c r="Y119" i="49"/>
  <c r="AD119" i="49"/>
  <c r="AI59" i="49"/>
  <c r="AD59" i="49"/>
  <c r="Y59" i="49"/>
  <c r="AA13" i="49"/>
  <c r="AF13" i="49"/>
  <c r="AK13" i="49"/>
  <c r="AF5" i="49"/>
  <c r="AK5" i="49"/>
  <c r="AA5" i="49"/>
  <c r="AK20" i="49"/>
  <c r="AA20" i="49"/>
  <c r="AF20" i="49"/>
  <c r="AK57" i="49"/>
  <c r="AA57" i="49"/>
  <c r="AF57" i="49"/>
  <c r="AK27" i="49"/>
  <c r="AF27" i="49"/>
  <c r="AA27" i="49"/>
  <c r="AJ113" i="49"/>
  <c r="AE113" i="49"/>
  <c r="Z113" i="49"/>
  <c r="AH68" i="49"/>
  <c r="AC68" i="49"/>
  <c r="X68" i="49"/>
  <c r="AJ62" i="49"/>
  <c r="Z62" i="49"/>
  <c r="AE62" i="49"/>
  <c r="AJ120" i="49"/>
  <c r="AE120" i="49"/>
  <c r="Z120" i="49"/>
  <c r="AJ116" i="49"/>
  <c r="AE116" i="49"/>
  <c r="Z116" i="49"/>
  <c r="AE84" i="49"/>
  <c r="AJ84" i="49"/>
  <c r="Z84" i="49"/>
  <c r="AJ83" i="49"/>
  <c r="Z83" i="49"/>
  <c r="AE83" i="49"/>
  <c r="AE42" i="49"/>
  <c r="Z42" i="49"/>
  <c r="AJ42" i="49"/>
  <c r="AE50" i="49"/>
  <c r="Z50" i="49"/>
  <c r="AJ50" i="49"/>
  <c r="AJ45" i="49"/>
  <c r="Z45" i="49"/>
  <c r="AE45" i="49"/>
  <c r="AE44" i="49"/>
  <c r="AJ44" i="49"/>
  <c r="Z44" i="49"/>
  <c r="AJ7" i="49"/>
  <c r="AE7" i="49"/>
  <c r="Z7" i="49"/>
  <c r="AJ17" i="49"/>
  <c r="AE17" i="49"/>
  <c r="Z17" i="49"/>
  <c r="AE86" i="49"/>
  <c r="AJ86" i="49"/>
  <c r="Z86" i="49"/>
  <c r="AE55" i="49"/>
  <c r="Z55" i="49"/>
  <c r="AJ55" i="49"/>
  <c r="AJ13" i="49"/>
  <c r="AE13" i="49"/>
  <c r="Z13" i="49"/>
  <c r="AJ5" i="49"/>
  <c r="AE5" i="49"/>
  <c r="Z5" i="49"/>
  <c r="AJ20" i="49"/>
  <c r="AE20" i="49"/>
  <c r="Z20" i="49"/>
  <c r="AE57" i="49"/>
  <c r="AJ57" i="49"/>
  <c r="Z57" i="49"/>
  <c r="AJ27" i="49"/>
  <c r="AE27" i="49"/>
  <c r="Z27" i="49"/>
  <c r="AF56" i="49"/>
  <c r="AK56" i="49"/>
  <c r="AA56" i="49"/>
  <c r="AK112" i="49"/>
  <c r="AF112" i="49"/>
  <c r="AA112" i="49"/>
  <c r="AA23" i="49"/>
  <c r="AF23" i="49"/>
  <c r="AK23" i="49"/>
  <c r="AF6" i="49"/>
  <c r="AK6" i="49"/>
  <c r="AA6" i="49"/>
  <c r="AF68" i="49"/>
  <c r="AA68" i="49"/>
  <c r="AK68" i="49"/>
  <c r="AF60" i="49"/>
  <c r="AK60" i="49"/>
  <c r="AA60" i="49"/>
  <c r="AF88" i="49"/>
  <c r="AA88" i="49"/>
  <c r="AK88" i="49"/>
  <c r="AF24" i="49"/>
  <c r="AK24" i="49"/>
  <c r="AA24" i="49"/>
  <c r="AK63" i="49"/>
  <c r="AA63" i="49"/>
  <c r="AF63" i="49"/>
  <c r="AK123" i="49"/>
  <c r="AF123" i="49"/>
  <c r="AA123" i="49"/>
  <c r="AF108" i="49"/>
  <c r="AK108" i="49"/>
  <c r="AA108" i="49"/>
  <c r="AI62" i="49"/>
  <c r="AD62" i="49"/>
  <c r="Y62" i="49"/>
  <c r="Y120" i="49"/>
  <c r="AI120" i="49"/>
  <c r="AD120" i="49"/>
  <c r="Y116" i="49"/>
  <c r="AI116" i="49"/>
  <c r="AD116" i="49"/>
  <c r="AI84" i="49"/>
  <c r="AD84" i="49"/>
  <c r="Y84" i="49"/>
  <c r="AI83" i="49"/>
  <c r="AD83" i="49"/>
  <c r="Y83" i="49"/>
  <c r="AK25" i="49"/>
  <c r="AF25" i="49"/>
  <c r="AA25" i="49"/>
  <c r="AK115" i="49"/>
  <c r="AF115" i="49"/>
  <c r="AA115" i="49"/>
  <c r="AA19" i="49"/>
  <c r="AF19" i="49"/>
  <c r="AK19" i="49"/>
  <c r="AK111" i="49"/>
  <c r="AA111" i="49"/>
  <c r="AF111" i="49"/>
  <c r="AK87" i="49"/>
  <c r="AA87" i="49"/>
  <c r="AF87" i="49"/>
  <c r="AK121" i="49"/>
  <c r="AF121" i="49"/>
  <c r="AA121" i="49"/>
  <c r="AK109" i="49"/>
  <c r="AA109" i="49"/>
  <c r="AF109" i="49"/>
  <c r="AK26" i="49"/>
  <c r="AA26" i="49"/>
  <c r="AF26" i="49"/>
  <c r="AF47" i="49"/>
  <c r="AA47" i="49"/>
  <c r="AK47" i="49"/>
  <c r="AI45" i="49"/>
  <c r="AD45" i="49"/>
  <c r="Y45" i="49"/>
  <c r="AI44" i="49"/>
  <c r="AD44" i="49"/>
  <c r="Y44" i="49"/>
  <c r="AI7" i="49"/>
  <c r="AD7" i="49"/>
  <c r="Y7" i="49"/>
  <c r="AI17" i="49"/>
  <c r="AD17" i="49"/>
  <c r="Y17" i="49"/>
  <c r="AI86" i="49"/>
  <c r="AD86" i="49"/>
  <c r="Y86" i="49"/>
  <c r="AK119" i="49"/>
  <c r="AF119" i="49"/>
  <c r="AA119" i="49"/>
  <c r="AK59" i="49"/>
  <c r="AA59" i="49"/>
  <c r="AF59" i="49"/>
  <c r="AK10" i="49"/>
  <c r="AA10" i="49"/>
  <c r="AF10" i="49"/>
  <c r="AI13" i="49"/>
  <c r="AD13" i="49"/>
  <c r="Y13" i="49"/>
  <c r="AI5" i="49"/>
  <c r="AD5" i="49"/>
  <c r="Y5" i="49"/>
  <c r="AI20" i="49"/>
  <c r="AD20" i="49"/>
  <c r="Y20" i="49"/>
  <c r="AI57" i="49"/>
  <c r="AD57" i="49"/>
  <c r="Y57" i="49"/>
  <c r="AI27" i="49"/>
  <c r="AD27" i="49"/>
  <c r="Y27" i="49"/>
  <c r="AJ56" i="49"/>
  <c r="Z56" i="49"/>
  <c r="AE56" i="49"/>
  <c r="AJ112" i="49"/>
  <c r="AE112" i="49"/>
  <c r="Z112" i="49"/>
  <c r="AJ23" i="49"/>
  <c r="AE23" i="49"/>
  <c r="Z23" i="49"/>
  <c r="AJ6" i="49"/>
  <c r="AE6" i="49"/>
  <c r="Z6" i="49"/>
  <c r="AJ68" i="49"/>
  <c r="Z68" i="49"/>
  <c r="AE68" i="49"/>
  <c r="AJ60" i="49"/>
  <c r="Z60" i="49"/>
  <c r="AE60" i="49"/>
  <c r="AE88" i="49"/>
  <c r="AJ88" i="49"/>
  <c r="Z88" i="49"/>
  <c r="AJ24" i="49"/>
  <c r="AE24" i="49"/>
  <c r="Z24" i="49"/>
  <c r="AE63" i="49"/>
  <c r="Z63" i="49"/>
  <c r="AJ63" i="49"/>
  <c r="AJ123" i="49"/>
  <c r="AE123" i="49"/>
  <c r="Z123" i="49"/>
  <c r="AE108" i="49"/>
  <c r="AJ108" i="49"/>
  <c r="Z108" i="49"/>
  <c r="AJ25" i="49"/>
  <c r="AE25" i="49"/>
  <c r="Z25" i="49"/>
  <c r="AJ115" i="49"/>
  <c r="AE115" i="49"/>
  <c r="Z115" i="49"/>
  <c r="AJ19" i="49"/>
  <c r="AE19" i="49"/>
  <c r="Z19" i="49"/>
  <c r="AJ111" i="49"/>
  <c r="Z111" i="49"/>
  <c r="AE111" i="49"/>
  <c r="AJ87" i="49"/>
  <c r="Z87" i="49"/>
  <c r="AE87" i="49"/>
  <c r="AJ121" i="49"/>
  <c r="AE121" i="49"/>
  <c r="Z121" i="49"/>
  <c r="AJ109" i="49"/>
  <c r="Z109" i="49"/>
  <c r="AE109" i="49"/>
  <c r="AJ26" i="49"/>
  <c r="AE26" i="49"/>
  <c r="Z26" i="49"/>
  <c r="AJ47" i="49"/>
  <c r="Z47" i="49"/>
  <c r="AE47" i="49"/>
  <c r="AJ119" i="49"/>
  <c r="AE119" i="49"/>
  <c r="Z119" i="49"/>
  <c r="AE59" i="49"/>
  <c r="Z59" i="49"/>
  <c r="AJ59" i="49"/>
  <c r="AJ10" i="49"/>
  <c r="AE10" i="49"/>
  <c r="Z10" i="49"/>
  <c r="AC27" i="49"/>
  <c r="AH27" i="49"/>
  <c r="X27" i="49"/>
  <c r="AD51" i="49"/>
  <c r="AI51" i="49"/>
  <c r="Y51" i="49"/>
  <c r="AK51" i="49"/>
  <c r="AF51" i="49"/>
  <c r="AA51" i="49"/>
  <c r="AJ51" i="49"/>
  <c r="AE51" i="49"/>
  <c r="Z51" i="49"/>
  <c r="U27" i="49"/>
  <c r="AA228" i="57"/>
  <c r="D18" i="58"/>
  <c r="U68" i="49"/>
  <c r="Y82" i="57"/>
  <c r="AB62" i="57"/>
  <c r="F26" i="49"/>
  <c r="F88" i="49"/>
  <c r="F24" i="49"/>
  <c r="F63" i="49"/>
  <c r="F123" i="49"/>
  <c r="F25" i="49"/>
  <c r="F115" i="49"/>
  <c r="F19" i="49"/>
  <c r="F111" i="49"/>
  <c r="F87" i="49"/>
  <c r="F121" i="49"/>
  <c r="F51" i="49"/>
  <c r="F119" i="49"/>
  <c r="F59" i="49"/>
  <c r="F6" i="49"/>
  <c r="F60" i="49"/>
  <c r="F62" i="49"/>
  <c r="F120" i="49"/>
  <c r="F116" i="49"/>
  <c r="U116" i="49" s="1"/>
  <c r="F84" i="49"/>
  <c r="F83" i="49"/>
  <c r="F45" i="49"/>
  <c r="F44" i="49"/>
  <c r="F7" i="49"/>
  <c r="F17" i="49"/>
  <c r="F86" i="49"/>
  <c r="F56" i="49"/>
  <c r="F112" i="49"/>
  <c r="F13" i="49"/>
  <c r="F5" i="49"/>
  <c r="F20" i="49"/>
  <c r="F57" i="49"/>
  <c r="N301" i="57"/>
  <c r="G21" i="49"/>
  <c r="G46" i="49"/>
  <c r="F21" i="49"/>
  <c r="F46" i="49"/>
  <c r="I21" i="49"/>
  <c r="I46" i="49"/>
  <c r="H21" i="49"/>
  <c r="H46" i="49"/>
  <c r="P719" i="57"/>
  <c r="O719" i="57"/>
  <c r="N719" i="57"/>
  <c r="M719" i="57"/>
  <c r="P116" i="57"/>
  <c r="O116" i="57"/>
  <c r="N116" i="57"/>
  <c r="M116" i="57"/>
  <c r="P252" i="57"/>
  <c r="O252" i="57"/>
  <c r="N252" i="57"/>
  <c r="M252" i="57"/>
  <c r="P672" i="57"/>
  <c r="O672" i="57"/>
  <c r="N672" i="57"/>
  <c r="M672" i="57"/>
  <c r="O454" i="57"/>
  <c r="H9" i="49" s="1"/>
  <c r="P454" i="57"/>
  <c r="I9" i="49" s="1"/>
  <c r="N454" i="57"/>
  <c r="G9" i="49" s="1"/>
  <c r="M454" i="57"/>
  <c r="P86" i="57"/>
  <c r="O86" i="57"/>
  <c r="N86" i="57"/>
  <c r="M86" i="57"/>
  <c r="P430" i="57"/>
  <c r="I117" i="49" s="1"/>
  <c r="O430" i="57"/>
  <c r="H117" i="49" s="1"/>
  <c r="N430" i="57"/>
  <c r="G117" i="49" s="1"/>
  <c r="M430" i="57"/>
  <c r="P619" i="57"/>
  <c r="O619" i="57"/>
  <c r="N619" i="57"/>
  <c r="M619" i="57"/>
  <c r="P172" i="57"/>
  <c r="O172" i="57"/>
  <c r="N172" i="57"/>
  <c r="M172" i="57"/>
  <c r="P540" i="57"/>
  <c r="O540" i="57"/>
  <c r="N540" i="57"/>
  <c r="M540" i="57"/>
  <c r="P322" i="57"/>
  <c r="O322" i="57"/>
  <c r="N322" i="57"/>
  <c r="M322" i="57"/>
  <c r="P671" i="57"/>
  <c r="O671" i="57"/>
  <c r="N671" i="57"/>
  <c r="M671" i="57"/>
  <c r="P388" i="57"/>
  <c r="O388" i="57"/>
  <c r="N388" i="57"/>
  <c r="M388" i="57"/>
  <c r="P486" i="57"/>
  <c r="O486" i="57"/>
  <c r="N486" i="57"/>
  <c r="M486" i="57"/>
  <c r="P307" i="57"/>
  <c r="O307" i="57"/>
  <c r="N307" i="57"/>
  <c r="M307" i="57"/>
  <c r="P728" i="57"/>
  <c r="O728" i="57"/>
  <c r="N728" i="57"/>
  <c r="M728" i="57"/>
  <c r="P234" i="57"/>
  <c r="O234" i="57"/>
  <c r="N234" i="57"/>
  <c r="M234" i="57"/>
  <c r="P199" i="57"/>
  <c r="O199" i="57"/>
  <c r="N199" i="57"/>
  <c r="M199" i="57"/>
  <c r="P338" i="57"/>
  <c r="O338" i="57"/>
  <c r="N338" i="57"/>
  <c r="M338" i="57"/>
  <c r="P108" i="57"/>
  <c r="O108" i="57"/>
  <c r="N108" i="57"/>
  <c r="M108" i="57"/>
  <c r="P670" i="57"/>
  <c r="O670" i="57"/>
  <c r="N670" i="57"/>
  <c r="M670" i="57"/>
  <c r="P558" i="57"/>
  <c r="O558" i="57"/>
  <c r="N558" i="57"/>
  <c r="M558" i="57"/>
  <c r="P792" i="57"/>
  <c r="O792" i="57"/>
  <c r="N792" i="57"/>
  <c r="M792" i="57"/>
  <c r="P520" i="57"/>
  <c r="O520" i="57"/>
  <c r="N520" i="57"/>
  <c r="M520" i="57"/>
  <c r="P428" i="57"/>
  <c r="O428" i="57"/>
  <c r="N428" i="57"/>
  <c r="M428" i="57"/>
  <c r="P427" i="57"/>
  <c r="O427" i="57"/>
  <c r="N427" i="57"/>
  <c r="M427" i="57"/>
  <c r="O154" i="57"/>
  <c r="P154" i="57"/>
  <c r="N154" i="57"/>
  <c r="M154" i="57"/>
  <c r="P582" i="57"/>
  <c r="O582" i="57"/>
  <c r="N582" i="57"/>
  <c r="M582" i="57"/>
  <c r="P306" i="57"/>
  <c r="I64" i="49" s="1"/>
  <c r="O306" i="57"/>
  <c r="H64" i="49" s="1"/>
  <c r="N306" i="57"/>
  <c r="G64" i="49" s="1"/>
  <c r="M306" i="57"/>
  <c r="P219" i="57"/>
  <c r="O219" i="57"/>
  <c r="N219" i="57"/>
  <c r="M219" i="57"/>
  <c r="P568" i="57"/>
  <c r="O568" i="57"/>
  <c r="N568" i="57"/>
  <c r="M568" i="57"/>
  <c r="P772" i="57"/>
  <c r="O772" i="57"/>
  <c r="N772" i="57"/>
  <c r="M772" i="57"/>
  <c r="P465" i="57"/>
  <c r="O465" i="57"/>
  <c r="N465" i="57"/>
  <c r="M465" i="57"/>
  <c r="P500" i="57"/>
  <c r="O500" i="57"/>
  <c r="P203" i="57"/>
  <c r="O203" i="57"/>
  <c r="N203" i="57"/>
  <c r="M203" i="57"/>
  <c r="P442" i="57"/>
  <c r="O442" i="57"/>
  <c r="N442" i="57"/>
  <c r="M442" i="57"/>
  <c r="P236" i="57"/>
  <c r="O236" i="57"/>
  <c r="N236" i="57"/>
  <c r="M236" i="57"/>
  <c r="P805" i="57"/>
  <c r="O805" i="57"/>
  <c r="N805" i="57"/>
  <c r="M805" i="57"/>
  <c r="P207" i="57"/>
  <c r="O207" i="57"/>
  <c r="N207" i="57"/>
  <c r="M207" i="57"/>
  <c r="P182" i="57"/>
  <c r="O182" i="57"/>
  <c r="N182" i="57"/>
  <c r="M182" i="57"/>
  <c r="P314" i="57"/>
  <c r="O314" i="57"/>
  <c r="N314" i="57"/>
  <c r="M314" i="57"/>
  <c r="P305" i="57"/>
  <c r="O305" i="57"/>
  <c r="N305" i="57"/>
  <c r="M305" i="57"/>
  <c r="P13" i="57"/>
  <c r="O13" i="57"/>
  <c r="N13" i="57"/>
  <c r="M13" i="57"/>
  <c r="P321" i="57"/>
  <c r="O321" i="57"/>
  <c r="N321" i="57"/>
  <c r="M321" i="57"/>
  <c r="P12" i="57"/>
  <c r="O12" i="57"/>
  <c r="N12" i="57"/>
  <c r="M12" i="57"/>
  <c r="P36" i="57"/>
  <c r="O36" i="57"/>
  <c r="N36" i="57"/>
  <c r="M36" i="57"/>
  <c r="P313" i="57"/>
  <c r="O313" i="57"/>
  <c r="N313" i="57"/>
  <c r="M313" i="57"/>
  <c r="P680" i="57"/>
  <c r="O680" i="57"/>
  <c r="N680" i="57"/>
  <c r="M680" i="57"/>
  <c r="P637" i="57"/>
  <c r="O637" i="57"/>
  <c r="N637" i="57"/>
  <c r="M637" i="57"/>
  <c r="P705" i="57"/>
  <c r="O705" i="57"/>
  <c r="N705" i="57"/>
  <c r="M705" i="57"/>
  <c r="P423" i="57"/>
  <c r="O423" i="57"/>
  <c r="N423" i="57"/>
  <c r="M423" i="57"/>
  <c r="P157" i="57"/>
  <c r="O157" i="57"/>
  <c r="N157" i="57"/>
  <c r="M157" i="57"/>
  <c r="P669" i="57"/>
  <c r="O669" i="57"/>
  <c r="N669" i="57"/>
  <c r="M669" i="57"/>
  <c r="P472" i="57"/>
  <c r="O472" i="57"/>
  <c r="N472" i="57"/>
  <c r="M472" i="57"/>
  <c r="P259" i="57"/>
  <c r="O259" i="57"/>
  <c r="N259" i="57"/>
  <c r="M259" i="57"/>
  <c r="P155" i="57"/>
  <c r="O155" i="57"/>
  <c r="N155" i="57"/>
  <c r="M155" i="57"/>
  <c r="P631" i="57"/>
  <c r="O631" i="57"/>
  <c r="N631" i="57"/>
  <c r="M631" i="57"/>
  <c r="P668" i="57"/>
  <c r="O668" i="57"/>
  <c r="N668" i="57"/>
  <c r="M668" i="57"/>
  <c r="P410" i="57"/>
  <c r="O410" i="57"/>
  <c r="N410" i="57"/>
  <c r="M410" i="57"/>
  <c r="P192" i="57"/>
  <c r="O192" i="57"/>
  <c r="N192" i="57"/>
  <c r="M192" i="57"/>
  <c r="P538" i="57"/>
  <c r="O538" i="57"/>
  <c r="N538" i="57"/>
  <c r="M538" i="57"/>
  <c r="P667" i="57"/>
  <c r="O667" i="57"/>
  <c r="N667" i="57"/>
  <c r="M667" i="57"/>
  <c r="P336" i="57"/>
  <c r="O336" i="57"/>
  <c r="N336" i="57"/>
  <c r="M336" i="57"/>
  <c r="P71" i="57"/>
  <c r="O71" i="57"/>
  <c r="N71" i="57"/>
  <c r="M71" i="57"/>
  <c r="P67" i="57"/>
  <c r="O67" i="57"/>
  <c r="N67" i="57"/>
  <c r="M67" i="57"/>
  <c r="P444" i="57"/>
  <c r="O444" i="57"/>
  <c r="N444" i="57"/>
  <c r="M444" i="57"/>
  <c r="P648" i="57"/>
  <c r="O648" i="57"/>
  <c r="N648" i="57"/>
  <c r="M648" i="57"/>
  <c r="P480" i="57"/>
  <c r="O480" i="57"/>
  <c r="N480" i="57"/>
  <c r="M480" i="57"/>
  <c r="P718" i="57"/>
  <c r="O718" i="57"/>
  <c r="N718" i="57"/>
  <c r="M718" i="57"/>
  <c r="P351" i="57"/>
  <c r="O351" i="57"/>
  <c r="N351" i="57"/>
  <c r="M351" i="57"/>
  <c r="P304" i="57"/>
  <c r="O304" i="57"/>
  <c r="N304" i="57"/>
  <c r="M304" i="57"/>
  <c r="P325" i="57"/>
  <c r="O325" i="57"/>
  <c r="N325" i="57"/>
  <c r="M325" i="57"/>
  <c r="P780" i="57"/>
  <c r="I114" i="49" s="1"/>
  <c r="O780" i="57"/>
  <c r="H114" i="49" s="1"/>
  <c r="N780" i="57"/>
  <c r="G114" i="49" s="1"/>
  <c r="M780" i="57"/>
  <c r="P335" i="57"/>
  <c r="O335" i="57"/>
  <c r="N335" i="57"/>
  <c r="M335" i="57"/>
  <c r="P303" i="57"/>
  <c r="O303" i="57"/>
  <c r="N303" i="57"/>
  <c r="M303" i="57"/>
  <c r="P85" i="57"/>
  <c r="O85" i="57"/>
  <c r="N85" i="57"/>
  <c r="M85" i="57"/>
  <c r="P621" i="57"/>
  <c r="O621" i="57"/>
  <c r="N621" i="57"/>
  <c r="M621" i="57"/>
  <c r="P704" i="57"/>
  <c r="O704" i="57"/>
  <c r="N704" i="57"/>
  <c r="M704" i="57"/>
  <c r="P808" i="57"/>
  <c r="O808" i="57"/>
  <c r="N808" i="57"/>
  <c r="M808" i="57"/>
  <c r="P765" i="57"/>
  <c r="O765" i="57"/>
  <c r="N765" i="57"/>
  <c r="M765" i="57"/>
  <c r="P275" i="57"/>
  <c r="O275" i="57"/>
  <c r="N275" i="57"/>
  <c r="M275" i="57"/>
  <c r="P723" i="57"/>
  <c r="O723" i="57"/>
  <c r="N723" i="57"/>
  <c r="M723" i="57"/>
  <c r="P628" i="57"/>
  <c r="O628" i="57"/>
  <c r="N628" i="57"/>
  <c r="M628" i="57"/>
  <c r="P581" i="57"/>
  <c r="O581" i="57"/>
  <c r="N581" i="57"/>
  <c r="M581" i="57"/>
  <c r="P422" i="57"/>
  <c r="O422" i="57"/>
  <c r="N422" i="57"/>
  <c r="M422" i="57"/>
  <c r="P396" i="57"/>
  <c r="O396" i="57"/>
  <c r="N396" i="57"/>
  <c r="M396" i="57"/>
  <c r="P274" i="57"/>
  <c r="O274" i="57"/>
  <c r="N274" i="57"/>
  <c r="M274" i="57"/>
  <c r="P226" i="57"/>
  <c r="O226" i="57"/>
  <c r="N226" i="57"/>
  <c r="M226" i="57"/>
  <c r="P201" i="57"/>
  <c r="O201" i="57"/>
  <c r="N201" i="57"/>
  <c r="M201" i="57"/>
  <c r="P101" i="57"/>
  <c r="I14" i="49" s="1"/>
  <c r="O101" i="57"/>
  <c r="H14" i="49" s="1"/>
  <c r="P44" i="57"/>
  <c r="O44" i="57"/>
  <c r="N44" i="57"/>
  <c r="M44" i="57"/>
  <c r="O37" i="57"/>
  <c r="P37" i="57"/>
  <c r="N37" i="57"/>
  <c r="M37" i="57"/>
  <c r="P636" i="57"/>
  <c r="O636" i="57"/>
  <c r="N636" i="57"/>
  <c r="M636" i="57"/>
  <c r="P115" i="57"/>
  <c r="I92" i="49" s="1"/>
  <c r="O115" i="57"/>
  <c r="H92" i="49" s="1"/>
  <c r="N115" i="57"/>
  <c r="G92" i="49" s="1"/>
  <c r="M115" i="57"/>
  <c r="P665" i="57"/>
  <c r="O665" i="57"/>
  <c r="N665" i="57"/>
  <c r="M665" i="57"/>
  <c r="O435" i="57"/>
  <c r="H22" i="49" s="1"/>
  <c r="P435" i="57"/>
  <c r="I22" i="49" s="1"/>
  <c r="N435" i="57"/>
  <c r="G22" i="49" s="1"/>
  <c r="M435" i="57"/>
  <c r="P194" i="57"/>
  <c r="N194" i="57"/>
  <c r="O194" i="57"/>
  <c r="M194" i="57"/>
  <c r="P66" i="57"/>
  <c r="O66" i="57"/>
  <c r="N66" i="57"/>
  <c r="M66" i="57"/>
  <c r="P93" i="57"/>
  <c r="O93" i="57"/>
  <c r="N93" i="57"/>
  <c r="M93" i="57"/>
  <c r="P696" i="57"/>
  <c r="O696" i="57"/>
  <c r="N696" i="57"/>
  <c r="M696" i="57"/>
  <c r="P350" i="57"/>
  <c r="I12" i="49" s="1"/>
  <c r="O350" i="57"/>
  <c r="H12" i="49" s="1"/>
  <c r="N350" i="57"/>
  <c r="G12" i="49" s="1"/>
  <c r="M350" i="57"/>
  <c r="P499" i="57"/>
  <c r="O499" i="57"/>
  <c r="N499" i="57"/>
  <c r="M499" i="57"/>
  <c r="P377" i="57"/>
  <c r="O377" i="57"/>
  <c r="N377" i="57"/>
  <c r="M377" i="57"/>
  <c r="P463" i="57"/>
  <c r="O463" i="57"/>
  <c r="N463" i="57"/>
  <c r="M463" i="57"/>
  <c r="P576" i="57"/>
  <c r="O576" i="57"/>
  <c r="N576" i="57"/>
  <c r="M576" i="57"/>
  <c r="P479" i="57"/>
  <c r="O479" i="57"/>
  <c r="N479" i="57"/>
  <c r="M479" i="57"/>
  <c r="P214" i="57"/>
  <c r="I49" i="49" s="1"/>
  <c r="O214" i="57"/>
  <c r="H49" i="49" s="1"/>
  <c r="N214" i="57"/>
  <c r="G49" i="49" s="1"/>
  <c r="M214" i="57"/>
  <c r="P717" i="57"/>
  <c r="O717" i="57"/>
  <c r="N717" i="57"/>
  <c r="M717" i="57"/>
  <c r="P81" i="57"/>
  <c r="O81" i="57"/>
  <c r="N81" i="57"/>
  <c r="M81" i="57"/>
  <c r="P204" i="57"/>
  <c r="O204" i="57"/>
  <c r="N204" i="57"/>
  <c r="M204" i="57"/>
  <c r="P263" i="57"/>
  <c r="O263" i="57"/>
  <c r="N263" i="57"/>
  <c r="M263" i="57"/>
  <c r="P22" i="57"/>
  <c r="O22" i="57"/>
  <c r="N22" i="57"/>
  <c r="M22" i="57"/>
  <c r="P791" i="57"/>
  <c r="I110" i="49" s="1"/>
  <c r="O791" i="57"/>
  <c r="H110" i="49" s="1"/>
  <c r="N791" i="57"/>
  <c r="G110" i="49" s="1"/>
  <c r="M791" i="57"/>
  <c r="P679" i="57"/>
  <c r="O679" i="57"/>
  <c r="N679" i="57"/>
  <c r="M679" i="57"/>
  <c r="P395" i="57"/>
  <c r="O395" i="57"/>
  <c r="N395" i="57"/>
  <c r="M395" i="57"/>
  <c r="P610" i="57"/>
  <c r="O610" i="57"/>
  <c r="N610" i="57"/>
  <c r="M610" i="57"/>
  <c r="P764" i="57"/>
  <c r="I52" i="49" s="1"/>
  <c r="O764" i="57"/>
  <c r="H52" i="49" s="1"/>
  <c r="N764" i="57"/>
  <c r="G52" i="49" s="1"/>
  <c r="M764" i="57"/>
  <c r="P6" i="57"/>
  <c r="O6" i="57"/>
  <c r="N6" i="57"/>
  <c r="M6" i="57"/>
  <c r="P100" i="57"/>
  <c r="I82" i="49" s="1"/>
  <c r="O100" i="57"/>
  <c r="H82" i="49" s="1"/>
  <c r="P493" i="57"/>
  <c r="O493" i="57"/>
  <c r="N493" i="57"/>
  <c r="M493" i="57"/>
  <c r="P796" i="57"/>
  <c r="O796" i="57"/>
  <c r="N796" i="57"/>
  <c r="M796" i="57"/>
  <c r="P554" i="57"/>
  <c r="O554" i="57"/>
  <c r="N554" i="57"/>
  <c r="M554" i="57"/>
  <c r="P529" i="57"/>
  <c r="O529" i="57"/>
  <c r="N529" i="57"/>
  <c r="M529" i="57"/>
  <c r="P795" i="57"/>
  <c r="O795" i="57"/>
  <c r="N795" i="57"/>
  <c r="M795" i="57"/>
  <c r="P592" i="57"/>
  <c r="O592" i="57"/>
  <c r="N592" i="57"/>
  <c r="M592" i="57"/>
  <c r="P26" i="57"/>
  <c r="O26" i="57"/>
  <c r="N26" i="57"/>
  <c r="M26" i="57"/>
  <c r="P577" i="57"/>
  <c r="O577" i="57"/>
  <c r="N577" i="57"/>
  <c r="M577" i="57"/>
  <c r="P277" i="57"/>
  <c r="O277" i="57"/>
  <c r="N277" i="57"/>
  <c r="M277" i="57"/>
  <c r="P485" i="57"/>
  <c r="O485" i="57"/>
  <c r="N485" i="57"/>
  <c r="M485" i="57"/>
  <c r="P738" i="57"/>
  <c r="O738" i="57"/>
  <c r="N738" i="57"/>
  <c r="M738" i="57"/>
  <c r="P583" i="57"/>
  <c r="O583" i="57"/>
  <c r="N583" i="57"/>
  <c r="M583" i="57"/>
  <c r="P378" i="57"/>
  <c r="O378" i="57"/>
  <c r="N378" i="57"/>
  <c r="M378" i="57"/>
  <c r="P109" i="57"/>
  <c r="O109" i="57"/>
  <c r="N109" i="57"/>
  <c r="M109" i="57"/>
  <c r="P326" i="57"/>
  <c r="O326" i="57"/>
  <c r="N326" i="57"/>
  <c r="M326" i="57"/>
  <c r="P256" i="57"/>
  <c r="P372" i="57"/>
  <c r="O178" i="57"/>
  <c r="P300" i="57"/>
  <c r="I8" i="49" s="1"/>
  <c r="O300" i="57"/>
  <c r="H8" i="49" s="1"/>
  <c r="N300" i="57"/>
  <c r="M300" i="57"/>
  <c r="P43" i="57"/>
  <c r="O43" i="57"/>
  <c r="N43" i="57"/>
  <c r="M43" i="57"/>
  <c r="P33" i="57"/>
  <c r="O33" i="57"/>
  <c r="N33" i="57"/>
  <c r="M33" i="57"/>
  <c r="P462" i="57"/>
  <c r="O462" i="57"/>
  <c r="N462" i="57"/>
  <c r="M647" i="57"/>
  <c r="P426" i="57"/>
  <c r="O426" i="57"/>
  <c r="N426" i="57"/>
  <c r="M426" i="57"/>
  <c r="P74" i="57"/>
  <c r="O74" i="57"/>
  <c r="N74" i="57"/>
  <c r="M74" i="57"/>
  <c r="P78" i="57"/>
  <c r="O78" i="57"/>
  <c r="N78" i="57"/>
  <c r="M78" i="57"/>
  <c r="P537" i="57"/>
  <c r="O537" i="57"/>
  <c r="N537" i="57"/>
  <c r="M537" i="57"/>
  <c r="P421" i="57"/>
  <c r="O421" i="57"/>
  <c r="N421" i="57"/>
  <c r="M421" i="57"/>
  <c r="P137" i="57"/>
  <c r="O137" i="57"/>
  <c r="N137" i="57"/>
  <c r="M137" i="57"/>
  <c r="P11" i="57"/>
  <c r="O11" i="57"/>
  <c r="N11" i="57"/>
  <c r="M11" i="57"/>
  <c r="P605" i="57"/>
  <c r="O605" i="57"/>
  <c r="N605" i="57"/>
  <c r="M605" i="57"/>
  <c r="P498" i="57"/>
  <c r="I28" i="49" s="1"/>
  <c r="O498" i="57"/>
  <c r="H28" i="49" s="1"/>
  <c r="N498" i="57"/>
  <c r="G28" i="49" s="1"/>
  <c r="M498" i="57"/>
  <c r="F28" i="49" s="1"/>
  <c r="P478" i="57"/>
  <c r="O478" i="57"/>
  <c r="N478" i="57"/>
  <c r="M478" i="57"/>
  <c r="P349" i="57"/>
  <c r="O349" i="57"/>
  <c r="N349" i="57"/>
  <c r="M349" i="57"/>
  <c r="P408" i="57"/>
  <c r="O408" i="57"/>
  <c r="N408" i="57"/>
  <c r="M408" i="57"/>
  <c r="P368" i="57"/>
  <c r="O368" i="57"/>
  <c r="N368" i="57"/>
  <c r="M368" i="57"/>
  <c r="P420" i="57"/>
  <c r="O420" i="57"/>
  <c r="N420" i="57"/>
  <c r="M420" i="57"/>
  <c r="P683" i="57"/>
  <c r="O683" i="57"/>
  <c r="N683" i="57"/>
  <c r="M683" i="57"/>
  <c r="P312" i="57"/>
  <c r="O312" i="57"/>
  <c r="N312" i="57"/>
  <c r="M312" i="57"/>
  <c r="P299" i="57"/>
  <c r="O299" i="57"/>
  <c r="N299" i="57"/>
  <c r="M299" i="57"/>
  <c r="P348" i="57"/>
  <c r="O348" i="57"/>
  <c r="N348" i="57"/>
  <c r="M348" i="57"/>
  <c r="P65" i="57"/>
  <c r="O65" i="57"/>
  <c r="N65" i="57"/>
  <c r="M65" i="57"/>
  <c r="P238" i="57"/>
  <c r="O238" i="57"/>
  <c r="N238" i="57"/>
  <c r="M238" i="57"/>
  <c r="P763" i="57"/>
  <c r="I65" i="49" s="1"/>
  <c r="O763" i="57"/>
  <c r="H65" i="49" s="1"/>
  <c r="N763" i="57"/>
  <c r="G65" i="49" s="1"/>
  <c r="M763" i="57"/>
  <c r="P551" i="57"/>
  <c r="O551" i="57"/>
  <c r="N551" i="57"/>
  <c r="M551" i="57"/>
  <c r="P575" i="57"/>
  <c r="O575" i="57"/>
  <c r="N575" i="57"/>
  <c r="M575" i="57"/>
  <c r="P232" i="57"/>
  <c r="O232" i="57"/>
  <c r="N232" i="57"/>
  <c r="M232" i="57"/>
  <c r="P213" i="57"/>
  <c r="I16" i="49" s="1"/>
  <c r="O213" i="57"/>
  <c r="H16" i="49" s="1"/>
  <c r="N213" i="57"/>
  <c r="G16" i="49" s="1"/>
  <c r="M213" i="57"/>
  <c r="P794" i="57"/>
  <c r="O794" i="57"/>
  <c r="N794" i="57"/>
  <c r="M794" i="57"/>
  <c r="P169" i="57"/>
  <c r="O169" i="57"/>
  <c r="N169" i="57"/>
  <c r="M169" i="57"/>
  <c r="P298" i="57"/>
  <c r="O298" i="57"/>
  <c r="N298" i="57"/>
  <c r="M298" i="57"/>
  <c r="P407" i="57"/>
  <c r="O407" i="57"/>
  <c r="N407" i="57"/>
  <c r="M407" i="57"/>
  <c r="P218" i="57"/>
  <c r="O218" i="57"/>
  <c r="N218" i="57"/>
  <c r="M218" i="57"/>
  <c r="P168" i="57"/>
  <c r="O168" i="57"/>
  <c r="N168" i="57"/>
  <c r="M168" i="57"/>
  <c r="P42" i="57"/>
  <c r="O42" i="57"/>
  <c r="N42" i="57"/>
  <c r="M42" i="57"/>
  <c r="P663" i="57"/>
  <c r="O663" i="57"/>
  <c r="N663" i="57"/>
  <c r="M663" i="57"/>
  <c r="P664" i="57"/>
  <c r="O664" i="57"/>
  <c r="N664" i="57"/>
  <c r="M664" i="57"/>
  <c r="P64" i="57"/>
  <c r="O64" i="57"/>
  <c r="N64" i="57"/>
  <c r="M64" i="57"/>
  <c r="P297" i="57"/>
  <c r="O297" i="57"/>
  <c r="N297" i="57"/>
  <c r="M297" i="57"/>
  <c r="P122" i="57"/>
  <c r="O122" i="57"/>
  <c r="N122" i="57"/>
  <c r="M122" i="57"/>
  <c r="P228" i="57"/>
  <c r="O228" i="57"/>
  <c r="N228" i="57"/>
  <c r="M228" i="57"/>
  <c r="P276" i="57"/>
  <c r="O276" i="57"/>
  <c r="N276" i="57"/>
  <c r="M276" i="57"/>
  <c r="P160" i="57"/>
  <c r="O160" i="57"/>
  <c r="N160" i="57"/>
  <c r="M160" i="57"/>
  <c r="P273" i="57"/>
  <c r="O273" i="57"/>
  <c r="N273" i="57"/>
  <c r="M273" i="57"/>
  <c r="P609" i="57"/>
  <c r="O609" i="57"/>
  <c r="N609" i="57"/>
  <c r="M609" i="57"/>
  <c r="P436" i="57"/>
  <c r="O436" i="57"/>
  <c r="N436" i="57"/>
  <c r="M436" i="57"/>
  <c r="P94" i="57"/>
  <c r="O94" i="57"/>
  <c r="N94" i="57"/>
  <c r="M94" i="57"/>
  <c r="P662" i="57"/>
  <c r="O662" i="57"/>
  <c r="N662" i="57"/>
  <c r="M662" i="57"/>
  <c r="P782" i="57"/>
  <c r="O782" i="57"/>
  <c r="N782" i="57"/>
  <c r="M782" i="57"/>
  <c r="P114" i="57"/>
  <c r="O114" i="57"/>
  <c r="N114" i="57"/>
  <c r="M114" i="57"/>
  <c r="P121" i="57"/>
  <c r="O121" i="57"/>
  <c r="N121" i="57"/>
  <c r="M121" i="57"/>
  <c r="P356" i="57"/>
  <c r="O356" i="57"/>
  <c r="N356" i="57"/>
  <c r="M356" i="57"/>
  <c r="P559" i="57"/>
  <c r="O559" i="57"/>
  <c r="N559" i="57"/>
  <c r="M559" i="57"/>
  <c r="P461" i="57"/>
  <c r="O461" i="57"/>
  <c r="N461" i="57"/>
  <c r="M461" i="57"/>
  <c r="P505" i="57"/>
  <c r="O505" i="57"/>
  <c r="N505" i="57"/>
  <c r="M505" i="57"/>
  <c r="P373" i="57"/>
  <c r="O373" i="57"/>
  <c r="N373" i="57"/>
  <c r="M373" i="57"/>
  <c r="P734" i="57"/>
  <c r="O734" i="57"/>
  <c r="N734" i="57"/>
  <c r="M734" i="57"/>
  <c r="P471" i="57"/>
  <c r="O471" i="57"/>
  <c r="N471" i="57"/>
  <c r="M471" i="57"/>
  <c r="P365" i="57"/>
  <c r="O365" i="57"/>
  <c r="N365" i="57"/>
  <c r="M365" i="57"/>
  <c r="P477" i="57"/>
  <c r="O477" i="57"/>
  <c r="N477" i="57"/>
  <c r="M477" i="57"/>
  <c r="P762" i="57"/>
  <c r="O762" i="57"/>
  <c r="N762" i="57"/>
  <c r="M762" i="57"/>
  <c r="P223" i="57"/>
  <c r="O223" i="57"/>
  <c r="N223" i="57"/>
  <c r="M223" i="57"/>
  <c r="P30" i="57"/>
  <c r="O30" i="57"/>
  <c r="N30" i="57"/>
  <c r="M30" i="57"/>
  <c r="P251" i="57"/>
  <c r="O251" i="57"/>
  <c r="N251" i="57"/>
  <c r="M251" i="57"/>
  <c r="P296" i="57"/>
  <c r="O296" i="57"/>
  <c r="N296" i="57"/>
  <c r="M296" i="57"/>
  <c r="P661" i="57"/>
  <c r="O661" i="57"/>
  <c r="N661" i="57"/>
  <c r="M661" i="57"/>
  <c r="P136" i="57"/>
  <c r="O136" i="57"/>
  <c r="N136" i="57"/>
  <c r="M136" i="57"/>
  <c r="P257" i="57"/>
  <c r="O257" i="57"/>
  <c r="N257" i="57"/>
  <c r="M257" i="57"/>
  <c r="P678" i="57"/>
  <c r="O678" i="57"/>
  <c r="N678" i="57"/>
  <c r="M678" i="57"/>
  <c r="P20" i="57"/>
  <c r="O20" i="57"/>
  <c r="N20" i="57"/>
  <c r="M20" i="57"/>
  <c r="P398" i="57"/>
  <c r="O398" i="57"/>
  <c r="N398" i="57"/>
  <c r="M398" i="57"/>
  <c r="P63" i="57"/>
  <c r="O63" i="57"/>
  <c r="N63" i="57"/>
  <c r="M63" i="57"/>
  <c r="P334" i="57"/>
  <c r="O334" i="57"/>
  <c r="N334" i="57"/>
  <c r="M334" i="57"/>
  <c r="P347" i="57"/>
  <c r="O347" i="57"/>
  <c r="N347" i="57"/>
  <c r="M347" i="57"/>
  <c r="P536" i="57"/>
  <c r="O536" i="57"/>
  <c r="N536" i="57"/>
  <c r="M536" i="57"/>
  <c r="P497" i="57"/>
  <c r="O497" i="57"/>
  <c r="N497" i="57"/>
  <c r="M497" i="57"/>
  <c r="P181" i="57"/>
  <c r="O181" i="57"/>
  <c r="N181" i="57"/>
  <c r="M181" i="57"/>
  <c r="P82" i="57"/>
  <c r="O82" i="57"/>
  <c r="N82" i="57"/>
  <c r="M82" i="57"/>
  <c r="P761" i="57"/>
  <c r="O761" i="57"/>
  <c r="N761" i="57"/>
  <c r="M761" i="57"/>
  <c r="P525" i="57"/>
  <c r="O525" i="57"/>
  <c r="N525" i="57"/>
  <c r="M525" i="57"/>
  <c r="P31" i="57"/>
  <c r="O31" i="57"/>
  <c r="N31" i="57"/>
  <c r="M31" i="57"/>
  <c r="P140" i="57"/>
  <c r="O140" i="57"/>
  <c r="N140" i="57"/>
  <c r="M140" i="57"/>
  <c r="P798" i="57"/>
  <c r="O798" i="57"/>
  <c r="N798" i="57"/>
  <c r="M798" i="57"/>
  <c r="P139" i="57"/>
  <c r="I41" i="49" s="1"/>
  <c r="O139" i="57"/>
  <c r="H41" i="49" s="1"/>
  <c r="N139" i="57"/>
  <c r="G41" i="49" s="1"/>
  <c r="M139" i="57"/>
  <c r="P699" i="57"/>
  <c r="O699" i="57"/>
  <c r="N699" i="57"/>
  <c r="M699" i="57"/>
  <c r="P797" i="57"/>
  <c r="O797" i="57"/>
  <c r="N797" i="57"/>
  <c r="M797" i="57"/>
  <c r="P616" i="57"/>
  <c r="O616" i="57"/>
  <c r="N616" i="57"/>
  <c r="M616" i="57"/>
  <c r="P231" i="57"/>
  <c r="O231" i="57"/>
  <c r="N231" i="57"/>
  <c r="M231" i="57"/>
  <c r="P512" i="57"/>
  <c r="O512" i="57"/>
  <c r="N512" i="57"/>
  <c r="M512" i="57"/>
  <c r="P722" i="57"/>
  <c r="O722" i="57"/>
  <c r="N722" i="57"/>
  <c r="M722" i="57"/>
  <c r="P484" i="57"/>
  <c r="O484" i="57"/>
  <c r="N484" i="57"/>
  <c r="M484" i="57"/>
  <c r="P646" i="57"/>
  <c r="O646" i="57"/>
  <c r="N646" i="57"/>
  <c r="M646" i="57"/>
  <c r="P146" i="57"/>
  <c r="O146" i="57"/>
  <c r="N146" i="57"/>
  <c r="M146" i="57"/>
  <c r="P760" i="57"/>
  <c r="O760" i="57"/>
  <c r="N760" i="57"/>
  <c r="M760" i="57"/>
  <c r="P5" i="57"/>
  <c r="O5" i="57"/>
  <c r="N5" i="57"/>
  <c r="M5" i="57"/>
  <c r="P759" i="57"/>
  <c r="O759" i="57"/>
  <c r="N759" i="57"/>
  <c r="M759" i="57"/>
  <c r="P294" i="57"/>
  <c r="O294" i="57"/>
  <c r="N294" i="57"/>
  <c r="M294" i="57"/>
  <c r="P571" i="57"/>
  <c r="O571" i="57"/>
  <c r="N571" i="57"/>
  <c r="M571" i="57"/>
  <c r="P311" i="57"/>
  <c r="O311" i="57"/>
  <c r="N311" i="57"/>
  <c r="M311" i="57"/>
  <c r="P453" i="57"/>
  <c r="I54" i="49" s="1"/>
  <c r="O453" i="57"/>
  <c r="H54" i="49" s="1"/>
  <c r="P19" i="57"/>
  <c r="O19" i="57"/>
  <c r="N19" i="57"/>
  <c r="M19" i="57"/>
  <c r="P4" i="57"/>
  <c r="O4" i="57"/>
  <c r="N4" i="57"/>
  <c r="M4" i="57"/>
  <c r="P150" i="57"/>
  <c r="O150" i="57"/>
  <c r="N150" i="57"/>
  <c r="M150" i="57"/>
  <c r="P615" i="57"/>
  <c r="O615" i="57"/>
  <c r="N615" i="57"/>
  <c r="M615" i="57"/>
  <c r="P733" i="57"/>
  <c r="O733" i="57"/>
  <c r="N733" i="57"/>
  <c r="M733" i="57"/>
  <c r="P660" i="57"/>
  <c r="I91" i="49" s="1"/>
  <c r="O660" i="57"/>
  <c r="H91" i="49" s="1"/>
  <c r="N660" i="57"/>
  <c r="G91" i="49" s="1"/>
  <c r="M660" i="57"/>
  <c r="P604" i="57"/>
  <c r="O604" i="57"/>
  <c r="N604" i="57"/>
  <c r="M604" i="57"/>
  <c r="P776" i="57"/>
  <c r="O776" i="57"/>
  <c r="N776" i="57"/>
  <c r="M776" i="57"/>
  <c r="P191" i="57"/>
  <c r="O191" i="57"/>
  <c r="N191" i="57"/>
  <c r="M191" i="57"/>
  <c r="P448" i="57"/>
  <c r="O448" i="57"/>
  <c r="N448" i="57"/>
  <c r="M448" i="57"/>
  <c r="P447" i="57"/>
  <c r="O447" i="57"/>
  <c r="N447" i="57"/>
  <c r="M447" i="57"/>
  <c r="P674" i="57"/>
  <c r="O674" i="57"/>
  <c r="N674" i="57"/>
  <c r="M674" i="57"/>
  <c r="P716" i="57"/>
  <c r="O716" i="57"/>
  <c r="N716" i="57"/>
  <c r="M716" i="57"/>
  <c r="P567" i="57"/>
  <c r="O567" i="57"/>
  <c r="N567" i="57"/>
  <c r="M567" i="57"/>
  <c r="P460" i="57"/>
  <c r="O460" i="57"/>
  <c r="N460" i="57"/>
  <c r="M460" i="57"/>
  <c r="P406" i="57"/>
  <c r="O406" i="57"/>
  <c r="N406" i="57"/>
  <c r="M406" i="57"/>
  <c r="P190" i="57"/>
  <c r="O190" i="57"/>
  <c r="N190" i="57"/>
  <c r="M190" i="57"/>
  <c r="P688" i="57"/>
  <c r="O688" i="57"/>
  <c r="N688" i="57"/>
  <c r="M688" i="57"/>
  <c r="P703" i="57"/>
  <c r="O703" i="57"/>
  <c r="N703" i="57"/>
  <c r="M703" i="57"/>
  <c r="P270" i="57"/>
  <c r="O270" i="57"/>
  <c r="N270" i="57"/>
  <c r="M270" i="57"/>
  <c r="O256" i="57"/>
  <c r="N256" i="57"/>
  <c r="M256" i="57"/>
  <c r="P156" i="57"/>
  <c r="O156" i="57"/>
  <c r="N156" i="57"/>
  <c r="M156" i="57"/>
  <c r="P212" i="57"/>
  <c r="O212" i="57"/>
  <c r="N212" i="57"/>
  <c r="M212" i="57"/>
  <c r="P113" i="57"/>
  <c r="O113" i="57"/>
  <c r="N113" i="57"/>
  <c r="M113" i="57"/>
  <c r="P758" i="57"/>
  <c r="O758" i="57"/>
  <c r="N758" i="57"/>
  <c r="M758" i="57"/>
  <c r="P189" i="57"/>
  <c r="O189" i="57"/>
  <c r="N189" i="57"/>
  <c r="M189" i="57"/>
  <c r="P184" i="57"/>
  <c r="O184" i="57"/>
  <c r="N184" i="57"/>
  <c r="M184" i="57"/>
  <c r="P112" i="57"/>
  <c r="I18" i="49" s="1"/>
  <c r="O112" i="57"/>
  <c r="H18" i="49" s="1"/>
  <c r="N112" i="57"/>
  <c r="G18" i="49" s="1"/>
  <c r="M112" i="57"/>
  <c r="P769" i="57"/>
  <c r="O769" i="57"/>
  <c r="N769" i="57"/>
  <c r="M769" i="57"/>
  <c r="P62" i="57"/>
  <c r="O62" i="57"/>
  <c r="N62" i="57"/>
  <c r="M62" i="57"/>
  <c r="P711" i="57"/>
  <c r="O711" i="57"/>
  <c r="N711" i="57"/>
  <c r="M711" i="57"/>
  <c r="P35" i="57"/>
  <c r="I58" i="49" s="1"/>
  <c r="O35" i="57"/>
  <c r="H58" i="49" s="1"/>
  <c r="N35" i="57"/>
  <c r="G58" i="49" s="1"/>
  <c r="M35" i="57"/>
  <c r="P781" i="57"/>
  <c r="O781" i="57"/>
  <c r="N781" i="57"/>
  <c r="M781" i="57"/>
  <c r="P102" i="57"/>
  <c r="O102" i="57"/>
  <c r="N102" i="57"/>
  <c r="M102" i="57"/>
  <c r="P243" i="57"/>
  <c r="O243" i="57"/>
  <c r="N243" i="57"/>
  <c r="M243" i="57"/>
  <c r="P807" i="57"/>
  <c r="I48" i="49" s="1"/>
  <c r="O807" i="57"/>
  <c r="H48" i="49" s="1"/>
  <c r="N807" i="57"/>
  <c r="G48" i="49" s="1"/>
  <c r="M807" i="57"/>
  <c r="P167" i="57"/>
  <c r="O167" i="57"/>
  <c r="N167" i="57"/>
  <c r="M167" i="57"/>
  <c r="P659" i="57"/>
  <c r="O659" i="57"/>
  <c r="N659" i="57"/>
  <c r="M659" i="57"/>
  <c r="P145" i="57"/>
  <c r="O145" i="57"/>
  <c r="N145" i="57"/>
  <c r="M145" i="57"/>
  <c r="P721" i="57"/>
  <c r="O721" i="57"/>
  <c r="N721" i="57"/>
  <c r="M721" i="57"/>
  <c r="P333" i="57"/>
  <c r="O333" i="57"/>
  <c r="N333" i="57"/>
  <c r="M333" i="57"/>
  <c r="P470" i="57"/>
  <c r="O470" i="57"/>
  <c r="N470" i="57"/>
  <c r="M470" i="57"/>
  <c r="P483" i="57"/>
  <c r="O483" i="57"/>
  <c r="N483" i="57"/>
  <c r="M483" i="57"/>
  <c r="P358" i="57"/>
  <c r="O358" i="57"/>
  <c r="N358" i="57"/>
  <c r="M358" i="57"/>
  <c r="P29" i="57"/>
  <c r="O29" i="57"/>
  <c r="N29" i="57"/>
  <c r="M29" i="57"/>
  <c r="P387" i="57"/>
  <c r="O387" i="57"/>
  <c r="N387" i="57"/>
  <c r="M387" i="57"/>
  <c r="P732" i="57"/>
  <c r="O732" i="57"/>
  <c r="N732" i="57"/>
  <c r="M732" i="57"/>
  <c r="P695" i="57"/>
  <c r="O695" i="57"/>
  <c r="N695" i="57"/>
  <c r="M695" i="57"/>
  <c r="P775" i="57"/>
  <c r="O775" i="57"/>
  <c r="N775" i="57"/>
  <c r="M775" i="57"/>
  <c r="P757" i="57"/>
  <c r="O757" i="57"/>
  <c r="N757" i="57"/>
  <c r="M757" i="57"/>
  <c r="P165" i="57"/>
  <c r="O165" i="57"/>
  <c r="N165" i="57"/>
  <c r="M165" i="57"/>
  <c r="P149" i="57"/>
  <c r="O149" i="57"/>
  <c r="N149" i="57"/>
  <c r="M149" i="57"/>
  <c r="P255" i="57"/>
  <c r="O255" i="57"/>
  <c r="N255" i="57"/>
  <c r="M255" i="57"/>
  <c r="P60" i="57"/>
  <c r="I15" i="49" s="1"/>
  <c r="O60" i="57"/>
  <c r="H15" i="49" s="1"/>
  <c r="N60" i="57"/>
  <c r="G15" i="49" s="1"/>
  <c r="M60" i="57"/>
  <c r="P438" i="57"/>
  <c r="O438" i="57"/>
  <c r="N438" i="57"/>
  <c r="M438" i="57"/>
  <c r="P235" i="57"/>
  <c r="O235" i="57"/>
  <c r="N235" i="57"/>
  <c r="M235" i="57"/>
  <c r="P429" i="57"/>
  <c r="O429" i="57"/>
  <c r="N429" i="57"/>
  <c r="M429" i="57"/>
  <c r="P222" i="57"/>
  <c r="O222" i="57"/>
  <c r="N222" i="57"/>
  <c r="M222" i="57"/>
  <c r="P28" i="57"/>
  <c r="I67" i="49" s="1"/>
  <c r="O28" i="57"/>
  <c r="H67" i="49" s="1"/>
  <c r="N28" i="57"/>
  <c r="G67" i="49" s="1"/>
  <c r="M28" i="57"/>
  <c r="F67" i="49" s="1"/>
  <c r="P550" i="57"/>
  <c r="O550" i="57"/>
  <c r="N550" i="57"/>
  <c r="M550" i="57"/>
  <c r="P384" i="57"/>
  <c r="O384" i="57"/>
  <c r="N384" i="57"/>
  <c r="M384" i="57"/>
  <c r="P144" i="57"/>
  <c r="O144" i="57"/>
  <c r="N144" i="57"/>
  <c r="M144" i="57"/>
  <c r="P59" i="57"/>
  <c r="O59" i="57"/>
  <c r="N59" i="57"/>
  <c r="M59" i="57"/>
  <c r="P34" i="57"/>
  <c r="O34" i="57"/>
  <c r="N34" i="57"/>
  <c r="M34" i="57"/>
  <c r="P756" i="57"/>
  <c r="O756" i="57"/>
  <c r="N756" i="57"/>
  <c r="M756" i="57"/>
  <c r="P594" i="57"/>
  <c r="O594" i="57"/>
  <c r="N594" i="57"/>
  <c r="M594" i="57"/>
  <c r="P496" i="57"/>
  <c r="O496" i="57"/>
  <c r="N496" i="57"/>
  <c r="M496" i="57"/>
  <c r="P267" i="57"/>
  <c r="O267" i="57"/>
  <c r="N267" i="57"/>
  <c r="M267" i="57"/>
  <c r="P755" i="57"/>
  <c r="O755" i="57"/>
  <c r="N755" i="57"/>
  <c r="M755" i="57"/>
  <c r="P603" i="57"/>
  <c r="O603" i="57"/>
  <c r="N603" i="57"/>
  <c r="M603" i="57"/>
  <c r="P482" i="57"/>
  <c r="O482" i="57"/>
  <c r="N482" i="57"/>
  <c r="M482" i="57"/>
  <c r="P120" i="57"/>
  <c r="O120" i="57"/>
  <c r="N120" i="57"/>
  <c r="M120" i="57"/>
  <c r="P687" i="57"/>
  <c r="O687" i="57"/>
  <c r="P138" i="57"/>
  <c r="O138" i="57"/>
  <c r="N138" i="57"/>
  <c r="M138" i="57"/>
  <c r="P153" i="57"/>
  <c r="O153" i="57"/>
  <c r="N153" i="57"/>
  <c r="M153" i="57"/>
  <c r="P92" i="57"/>
  <c r="O92" i="57"/>
  <c r="N92" i="57"/>
  <c r="M92" i="57"/>
  <c r="P658" i="57"/>
  <c r="O658" i="57"/>
  <c r="N658" i="57"/>
  <c r="M658" i="57"/>
  <c r="P702" i="57"/>
  <c r="O702" i="57"/>
  <c r="N702" i="57"/>
  <c r="M702" i="57"/>
  <c r="P620" i="57"/>
  <c r="O620" i="57"/>
  <c r="N620" i="57"/>
  <c r="M620" i="57"/>
  <c r="P84" i="57"/>
  <c r="O84" i="57"/>
  <c r="N84" i="57"/>
  <c r="M84" i="57"/>
  <c r="P135" i="57"/>
  <c r="O135" i="57"/>
  <c r="N135" i="57"/>
  <c r="M135" i="57"/>
  <c r="P698" i="57"/>
  <c r="I94" i="49" s="1"/>
  <c r="O698" i="57"/>
  <c r="H94" i="49" s="1"/>
  <c r="N698" i="57"/>
  <c r="G94" i="49" s="1"/>
  <c r="M698" i="57"/>
  <c r="F94" i="49" s="1"/>
  <c r="P293" i="57"/>
  <c r="O293" i="57"/>
  <c r="N293" i="57"/>
  <c r="M293" i="57"/>
  <c r="P208" i="57"/>
  <c r="I53" i="49" s="1"/>
  <c r="O208" i="57"/>
  <c r="H53" i="49" s="1"/>
  <c r="N208" i="57"/>
  <c r="G53" i="49" s="1"/>
  <c r="M208" i="57"/>
  <c r="P737" i="57"/>
  <c r="O737" i="57"/>
  <c r="N737" i="57"/>
  <c r="M737" i="57"/>
  <c r="P638" i="57"/>
  <c r="O638" i="57"/>
  <c r="N638" i="57"/>
  <c r="M638" i="57"/>
  <c r="P586" i="57"/>
  <c r="O586" i="57"/>
  <c r="N586" i="57"/>
  <c r="M586" i="57"/>
  <c r="P107" i="57"/>
  <c r="O107" i="57"/>
  <c r="N107" i="57"/>
  <c r="M107" i="57"/>
  <c r="P292" i="57"/>
  <c r="O292" i="57"/>
  <c r="N292" i="57"/>
  <c r="M292" i="57"/>
  <c r="P291" i="57"/>
  <c r="O291" i="57"/>
  <c r="N291" i="57"/>
  <c r="M291" i="57"/>
  <c r="P346" i="57"/>
  <c r="O346" i="57"/>
  <c r="N346" i="57"/>
  <c r="M346" i="57"/>
  <c r="P310" i="57"/>
  <c r="O310" i="57"/>
  <c r="N310" i="57"/>
  <c r="M310" i="57"/>
  <c r="P179" i="57"/>
  <c r="O179" i="57"/>
  <c r="N179" i="57"/>
  <c r="M179" i="57"/>
  <c r="P355" i="57"/>
  <c r="O355" i="57"/>
  <c r="N355" i="57"/>
  <c r="M355" i="57"/>
  <c r="P367" i="57"/>
  <c r="O367" i="57"/>
  <c r="N367" i="57"/>
  <c r="M367" i="57"/>
  <c r="P152" i="57"/>
  <c r="O152" i="57"/>
  <c r="N152" i="57"/>
  <c r="M152" i="57"/>
  <c r="P543" i="57"/>
  <c r="O543" i="57"/>
  <c r="N543" i="57"/>
  <c r="M543" i="57"/>
  <c r="P80" i="57"/>
  <c r="O80" i="57"/>
  <c r="N80" i="57"/>
  <c r="M80" i="57"/>
  <c r="P677" i="57"/>
  <c r="I90" i="49" s="1"/>
  <c r="O677" i="57"/>
  <c r="H90" i="49" s="1"/>
  <c r="N677" i="57"/>
  <c r="G90" i="49" s="1"/>
  <c r="M677" i="57"/>
  <c r="P290" i="57"/>
  <c r="O290" i="57"/>
  <c r="N290" i="57"/>
  <c r="M290" i="57"/>
  <c r="P289" i="57"/>
  <c r="O289" i="57"/>
  <c r="N289" i="57"/>
  <c r="M289" i="57"/>
  <c r="P70" i="57"/>
  <c r="I85" i="49" s="1"/>
  <c r="O70" i="57"/>
  <c r="H85" i="49" s="1"/>
  <c r="P332" i="57"/>
  <c r="O332" i="57"/>
  <c r="N332" i="57"/>
  <c r="M332" i="57"/>
  <c r="P58" i="57"/>
  <c r="O58" i="57"/>
  <c r="N58" i="57"/>
  <c r="M58" i="57"/>
  <c r="P242" i="57"/>
  <c r="I11" i="49" s="1"/>
  <c r="O242" i="57"/>
  <c r="H11" i="49" s="1"/>
  <c r="N242" i="57"/>
  <c r="G11" i="49" s="1"/>
  <c r="M242" i="57"/>
  <c r="P535" i="57"/>
  <c r="O535" i="57"/>
  <c r="N535" i="57"/>
  <c r="M535" i="57"/>
  <c r="P635" i="57"/>
  <c r="I118" i="49" s="1"/>
  <c r="O635" i="57"/>
  <c r="H118" i="49" s="1"/>
  <c r="N635" i="57"/>
  <c r="G118" i="49" s="1"/>
  <c r="M635" i="57"/>
  <c r="F118" i="49" s="1"/>
  <c r="P657" i="57"/>
  <c r="O657" i="57"/>
  <c r="N657" i="57"/>
  <c r="M657" i="57"/>
  <c r="P331" i="57"/>
  <c r="I4" i="49" s="1"/>
  <c r="O331" i="57"/>
  <c r="H4" i="49" s="1"/>
  <c r="P164" i="57"/>
  <c r="O164" i="57"/>
  <c r="N164" i="57"/>
  <c r="M164" i="57"/>
  <c r="P602" i="57"/>
  <c r="O602" i="57"/>
  <c r="N602" i="57"/>
  <c r="M602" i="57"/>
  <c r="P534" i="57"/>
  <c r="O534" i="57"/>
  <c r="N534" i="57"/>
  <c r="M534" i="57"/>
  <c r="P364" i="57"/>
  <c r="O364" i="57"/>
  <c r="N364" i="57"/>
  <c r="M364" i="57"/>
  <c r="P715" i="57"/>
  <c r="I61" i="49" s="1"/>
  <c r="O715" i="57"/>
  <c r="H61" i="49" s="1"/>
  <c r="P557" i="57"/>
  <c r="O557" i="57"/>
  <c r="N557" i="57"/>
  <c r="M557" i="57"/>
  <c r="P405" i="57"/>
  <c r="O405" i="57"/>
  <c r="N405" i="57"/>
  <c r="M405" i="57"/>
  <c r="P645" i="57"/>
  <c r="O645" i="57"/>
  <c r="N645" i="57"/>
  <c r="M645" i="57"/>
  <c r="P288" i="57"/>
  <c r="O288" i="57"/>
  <c r="N288" i="57"/>
  <c r="M288" i="57"/>
  <c r="P682" i="57"/>
  <c r="O682" i="57"/>
  <c r="N682" i="57"/>
  <c r="M682" i="57"/>
  <c r="P451" i="57"/>
  <c r="O451" i="57"/>
  <c r="N451" i="57"/>
  <c r="M451" i="57"/>
  <c r="P376" i="57"/>
  <c r="O376" i="57"/>
  <c r="N376" i="57"/>
  <c r="M376" i="57"/>
  <c r="P495" i="57"/>
  <c r="O495" i="57"/>
  <c r="N495" i="57"/>
  <c r="M495" i="57"/>
  <c r="P580" i="57"/>
  <c r="O580" i="57"/>
  <c r="N580" i="57"/>
  <c r="M580" i="57"/>
  <c r="P206" i="57"/>
  <c r="O206" i="57"/>
  <c r="N206" i="57"/>
  <c r="M206" i="57"/>
  <c r="P450" i="57"/>
  <c r="O450" i="57"/>
  <c r="N450" i="57"/>
  <c r="M450" i="57"/>
  <c r="P802" i="57"/>
  <c r="O802" i="57"/>
  <c r="N802" i="57"/>
  <c r="M802" i="57"/>
  <c r="P752" i="57"/>
  <c r="O752" i="57"/>
  <c r="N752" i="57"/>
  <c r="M752" i="57"/>
  <c r="P217" i="57"/>
  <c r="O217" i="57"/>
  <c r="N217" i="57"/>
  <c r="M217" i="57"/>
  <c r="P178" i="57"/>
  <c r="N178" i="57"/>
  <c r="M178" i="57"/>
  <c r="P440" i="57"/>
  <c r="O440" i="57"/>
  <c r="N440" i="57"/>
  <c r="M440" i="57"/>
  <c r="P634" i="57"/>
  <c r="I3" i="49" s="1"/>
  <c r="O634" i="57"/>
  <c r="H3" i="49" s="1"/>
  <c r="P612" i="57"/>
  <c r="O612" i="57"/>
  <c r="N612" i="57"/>
  <c r="M612" i="57"/>
  <c r="P533" i="57"/>
  <c r="I89" i="49" s="1"/>
  <c r="O533" i="57"/>
  <c r="H89" i="49" s="1"/>
  <c r="P320" i="57"/>
  <c r="O320" i="57"/>
  <c r="N320" i="57"/>
  <c r="M320" i="57"/>
  <c r="P329" i="57"/>
  <c r="O329" i="57"/>
  <c r="N329" i="57"/>
  <c r="M329" i="57"/>
  <c r="P627" i="57"/>
  <c r="O627" i="57"/>
  <c r="N627" i="57"/>
  <c r="M627" i="57"/>
  <c r="P542" i="57"/>
  <c r="O542" i="57"/>
  <c r="N542" i="57"/>
  <c r="M542" i="57"/>
  <c r="P57" i="57"/>
  <c r="O57" i="57"/>
  <c r="N57" i="57"/>
  <c r="M57" i="57"/>
  <c r="P686" i="57"/>
  <c r="O686" i="57"/>
  <c r="N686" i="57"/>
  <c r="M686" i="57"/>
  <c r="P598" i="57"/>
  <c r="O598" i="57"/>
  <c r="N598" i="57"/>
  <c r="M598" i="57"/>
  <c r="P197" i="57"/>
  <c r="O197" i="57"/>
  <c r="N197" i="57"/>
  <c r="M197" i="57"/>
  <c r="P319" i="57"/>
  <c r="O319" i="57"/>
  <c r="N319" i="57"/>
  <c r="M319" i="57"/>
  <c r="P374" i="57"/>
  <c r="O374" i="57"/>
  <c r="N374" i="57"/>
  <c r="M374" i="57"/>
  <c r="P532" i="57"/>
  <c r="O532" i="57"/>
  <c r="N532" i="57"/>
  <c r="M532" i="57"/>
  <c r="P417" i="57"/>
  <c r="I122" i="49" s="1"/>
  <c r="O417" i="57"/>
  <c r="H122" i="49" s="1"/>
  <c r="N417" i="57"/>
  <c r="G122" i="49" s="1"/>
  <c r="M417" i="57"/>
  <c r="P419" i="57"/>
  <c r="O419" i="57"/>
  <c r="N419" i="57"/>
  <c r="M419" i="57"/>
  <c r="P10" i="57"/>
  <c r="O10" i="57"/>
  <c r="N10" i="57"/>
  <c r="M10" i="57"/>
  <c r="P720" i="57"/>
  <c r="O720" i="57"/>
  <c r="N720" i="57"/>
  <c r="M720" i="57"/>
  <c r="P425" i="57"/>
  <c r="I43" i="49" s="1"/>
  <c r="O425" i="57"/>
  <c r="H43" i="49" s="1"/>
  <c r="N425" i="57"/>
  <c r="G43" i="49" s="1"/>
  <c r="M425" i="57"/>
  <c r="P328" i="57"/>
  <c r="O328" i="57"/>
  <c r="N328" i="57"/>
  <c r="M328" i="57"/>
  <c r="P198" i="57"/>
  <c r="O198" i="57"/>
  <c r="N198" i="57"/>
  <c r="M198" i="57"/>
  <c r="P459" i="57"/>
  <c r="O459" i="57"/>
  <c r="N459" i="57"/>
  <c r="M459" i="57"/>
  <c r="P56" i="57"/>
  <c r="O56" i="57"/>
  <c r="N56" i="57"/>
  <c r="M56" i="57"/>
  <c r="P18" i="57"/>
  <c r="O18" i="57"/>
  <c r="N18" i="57"/>
  <c r="M18" i="57"/>
  <c r="P511" i="57"/>
  <c r="O511" i="57"/>
  <c r="N511" i="57"/>
  <c r="M511" i="57"/>
  <c r="P751" i="57"/>
  <c r="O751" i="57"/>
  <c r="N751" i="57"/>
  <c r="M751" i="57"/>
  <c r="P386" i="57"/>
  <c r="O386" i="57"/>
  <c r="N386" i="57"/>
  <c r="M386" i="57"/>
  <c r="P345" i="57"/>
  <c r="O345" i="57"/>
  <c r="N345" i="57"/>
  <c r="M345" i="57"/>
  <c r="P481" i="57"/>
  <c r="O481" i="57"/>
  <c r="N481" i="57"/>
  <c r="M481" i="57"/>
  <c r="P812" i="57"/>
  <c r="O812" i="57"/>
  <c r="N812" i="57"/>
  <c r="M812" i="57"/>
  <c r="P676" i="57"/>
  <c r="O676" i="57"/>
  <c r="N676" i="57"/>
  <c r="M676" i="57"/>
  <c r="P565" i="57"/>
  <c r="O565" i="57"/>
  <c r="N565" i="57"/>
  <c r="M565" i="57"/>
  <c r="P476" i="57"/>
  <c r="O476" i="57"/>
  <c r="N476" i="57"/>
  <c r="M476" i="57"/>
  <c r="P249" i="57"/>
  <c r="O249" i="57"/>
  <c r="N249" i="57"/>
  <c r="M249" i="57"/>
  <c r="P133" i="57"/>
  <c r="O133" i="57"/>
  <c r="N133" i="57"/>
  <c r="M133" i="57"/>
  <c r="P714" i="57"/>
  <c r="O714" i="57"/>
  <c r="N714" i="57"/>
  <c r="M714" i="57"/>
  <c r="P750" i="57"/>
  <c r="O750" i="57"/>
  <c r="N750" i="57"/>
  <c r="M750" i="57"/>
  <c r="P16" i="57"/>
  <c r="O16" i="57"/>
  <c r="N16" i="57"/>
  <c r="M16" i="57"/>
  <c r="O372" i="57"/>
  <c r="N372" i="57"/>
  <c r="M372" i="57"/>
  <c r="P72" i="57"/>
  <c r="O72" i="57"/>
  <c r="N72" i="57"/>
  <c r="M72" i="57"/>
  <c r="P754" i="57"/>
  <c r="P753" i="57"/>
  <c r="O754" i="57"/>
  <c r="O753" i="57"/>
  <c r="N23" i="57"/>
  <c r="N125" i="57"/>
  <c r="G113" i="49" s="1"/>
  <c r="N500" i="57"/>
  <c r="N101" i="57"/>
  <c r="N147" i="57"/>
  <c r="N453" i="57"/>
  <c r="N687" i="57"/>
  <c r="N753" i="57"/>
  <c r="N754" i="57"/>
  <c r="N70" i="57"/>
  <c r="N331" i="57"/>
  <c r="N634" i="57"/>
  <c r="N272" i="57"/>
  <c r="N100" i="57"/>
  <c r="N563" i="57"/>
  <c r="N601" i="57"/>
  <c r="N522" i="57"/>
  <c r="N600" i="57"/>
  <c r="N32" i="57"/>
  <c r="N142" i="57"/>
  <c r="N715" i="57"/>
  <c r="N533" i="57"/>
  <c r="M23" i="57"/>
  <c r="M125" i="57"/>
  <c r="M500" i="57"/>
  <c r="M101" i="57"/>
  <c r="M147" i="57"/>
  <c r="M453" i="57"/>
  <c r="M687" i="57"/>
  <c r="M754" i="57"/>
  <c r="M753" i="57"/>
  <c r="M70" i="57"/>
  <c r="M331" i="57"/>
  <c r="M634" i="57"/>
  <c r="M272" i="57"/>
  <c r="M100" i="57"/>
  <c r="M563" i="57"/>
  <c r="M601" i="57"/>
  <c r="M522" i="57"/>
  <c r="M600" i="57"/>
  <c r="M32" i="57"/>
  <c r="M142" i="57"/>
  <c r="M715" i="57"/>
  <c r="M533" i="57"/>
  <c r="B20" i="58" l="1"/>
  <c r="Y66" i="57"/>
  <c r="B22" i="58"/>
  <c r="AB57" i="57"/>
  <c r="AB58" i="57" s="1"/>
  <c r="E22" i="58"/>
  <c r="E23" i="58"/>
  <c r="Z65" i="57"/>
  <c r="AA235" i="57"/>
  <c r="AJ94" i="49"/>
  <c r="AE94" i="49"/>
  <c r="Z94" i="49"/>
  <c r="AK94" i="49"/>
  <c r="AF94" i="49"/>
  <c r="AA94" i="49"/>
  <c r="U94" i="49"/>
  <c r="AH94" i="49"/>
  <c r="AC94" i="49"/>
  <c r="X94" i="49"/>
  <c r="AI94" i="49"/>
  <c r="AD94" i="49"/>
  <c r="Y94" i="49"/>
  <c r="Y113" i="49"/>
  <c r="AD113" i="49"/>
  <c r="AI113" i="49"/>
  <c r="AF43" i="49"/>
  <c r="AK43" i="49"/>
  <c r="AA43" i="49"/>
  <c r="AK122" i="49"/>
  <c r="AF122" i="49"/>
  <c r="AA122" i="49"/>
  <c r="AF3" i="49"/>
  <c r="AK3" i="49"/>
  <c r="AA3" i="49"/>
  <c r="AE61" i="49"/>
  <c r="AJ61" i="49"/>
  <c r="Z61" i="49"/>
  <c r="AH118" i="49"/>
  <c r="AC118" i="49"/>
  <c r="X118" i="49"/>
  <c r="AJ85" i="49"/>
  <c r="Z85" i="49"/>
  <c r="AE85" i="49"/>
  <c r="AE90" i="49"/>
  <c r="Z90" i="49"/>
  <c r="AJ90" i="49"/>
  <c r="AE53" i="49"/>
  <c r="AJ53" i="49"/>
  <c r="Z53" i="49"/>
  <c r="AH67" i="49"/>
  <c r="AC67" i="49"/>
  <c r="X67" i="49"/>
  <c r="AI91" i="49"/>
  <c r="AD91" i="49"/>
  <c r="Y91" i="49"/>
  <c r="AF54" i="49"/>
  <c r="AK54" i="49"/>
  <c r="AA54" i="49"/>
  <c r="AF41" i="49"/>
  <c r="AA41" i="49"/>
  <c r="AK41" i="49"/>
  <c r="AK16" i="49"/>
  <c r="AA16" i="49"/>
  <c r="AF16" i="49"/>
  <c r="AK65" i="49"/>
  <c r="AA65" i="49"/>
  <c r="AF65" i="49"/>
  <c r="AK28" i="49"/>
  <c r="AA28" i="49"/>
  <c r="AF28" i="49"/>
  <c r="AK8" i="49"/>
  <c r="AA8" i="49"/>
  <c r="AF8" i="49"/>
  <c r="AE82" i="49"/>
  <c r="AJ82" i="49"/>
  <c r="Z82" i="49"/>
  <c r="AJ52" i="49"/>
  <c r="Z52" i="49"/>
  <c r="AE52" i="49"/>
  <c r="AE110" i="49"/>
  <c r="AJ110" i="49"/>
  <c r="Z110" i="49"/>
  <c r="AJ49" i="49"/>
  <c r="Z49" i="49"/>
  <c r="AE49" i="49"/>
  <c r="AJ12" i="49"/>
  <c r="AE12" i="49"/>
  <c r="Z12" i="49"/>
  <c r="AK22" i="49"/>
  <c r="AA22" i="49"/>
  <c r="AF22" i="49"/>
  <c r="AE92" i="49"/>
  <c r="Z92" i="49"/>
  <c r="AJ92" i="49"/>
  <c r="AJ64" i="49"/>
  <c r="Z64" i="49"/>
  <c r="AE64" i="49"/>
  <c r="AJ117" i="49"/>
  <c r="AE117" i="49"/>
  <c r="Z117" i="49"/>
  <c r="AK9" i="49"/>
  <c r="AF9" i="49"/>
  <c r="AA9" i="49"/>
  <c r="AJ21" i="49"/>
  <c r="AE21" i="49"/>
  <c r="Z21" i="49"/>
  <c r="AI46" i="49"/>
  <c r="AD46" i="49"/>
  <c r="Y46" i="49"/>
  <c r="U17" i="49"/>
  <c r="AC17" i="49"/>
  <c r="AH17" i="49"/>
  <c r="X17" i="49"/>
  <c r="U83" i="49"/>
  <c r="AH83" i="49"/>
  <c r="AC83" i="49"/>
  <c r="X83" i="49"/>
  <c r="AH116" i="49"/>
  <c r="AC116" i="49"/>
  <c r="X116" i="49"/>
  <c r="U60" i="49"/>
  <c r="AH60" i="49"/>
  <c r="AC60" i="49"/>
  <c r="X60" i="49"/>
  <c r="U59" i="49"/>
  <c r="AH59" i="49"/>
  <c r="AC59" i="49"/>
  <c r="X59" i="49"/>
  <c r="U87" i="49"/>
  <c r="AH87" i="49"/>
  <c r="AC87" i="49"/>
  <c r="X87" i="49"/>
  <c r="U19" i="49"/>
  <c r="AC19" i="49"/>
  <c r="AH19" i="49"/>
  <c r="X19" i="49"/>
  <c r="U25" i="49"/>
  <c r="AC25" i="49"/>
  <c r="X25" i="49"/>
  <c r="AH25" i="49"/>
  <c r="U63" i="49"/>
  <c r="AH63" i="49"/>
  <c r="AC63" i="49"/>
  <c r="X63" i="49"/>
  <c r="U88" i="49"/>
  <c r="AH88" i="49"/>
  <c r="AC88" i="49"/>
  <c r="X88" i="49"/>
  <c r="AJ89" i="49"/>
  <c r="Z89" i="49"/>
  <c r="AE89" i="49"/>
  <c r="AK61" i="49"/>
  <c r="AA61" i="49"/>
  <c r="AF61" i="49"/>
  <c r="AD118" i="49"/>
  <c r="AI118" i="49"/>
  <c r="Y118" i="49"/>
  <c r="AI11" i="49"/>
  <c r="AD11" i="49"/>
  <c r="Y11" i="49"/>
  <c r="AK85" i="49"/>
  <c r="AA85" i="49"/>
  <c r="AF85" i="49"/>
  <c r="AF90" i="49"/>
  <c r="AK90" i="49"/>
  <c r="AA90" i="49"/>
  <c r="AK53" i="49"/>
  <c r="AA53" i="49"/>
  <c r="AF53" i="49"/>
  <c r="AI67" i="49"/>
  <c r="AD67" i="49"/>
  <c r="Y67" i="49"/>
  <c r="AI15" i="49"/>
  <c r="AD15" i="49"/>
  <c r="Y15" i="49"/>
  <c r="AI48" i="49"/>
  <c r="AD48" i="49"/>
  <c r="Y48" i="49"/>
  <c r="AI58" i="49"/>
  <c r="AD58" i="49"/>
  <c r="Y58" i="49"/>
  <c r="AI18" i="49"/>
  <c r="AD18" i="49"/>
  <c r="Y18" i="49"/>
  <c r="AJ91" i="49"/>
  <c r="Z91" i="49"/>
  <c r="AE91" i="49"/>
  <c r="AH28" i="49"/>
  <c r="AC28" i="49"/>
  <c r="X28" i="49"/>
  <c r="AF82" i="49"/>
  <c r="AK82" i="49"/>
  <c r="AA82" i="49"/>
  <c r="AF52" i="49"/>
  <c r="AK52" i="49"/>
  <c r="AA52" i="49"/>
  <c r="AF110" i="49"/>
  <c r="AA110" i="49"/>
  <c r="AK110" i="49"/>
  <c r="AF49" i="49"/>
  <c r="AK49" i="49"/>
  <c r="AA49" i="49"/>
  <c r="AK12" i="49"/>
  <c r="AA12" i="49"/>
  <c r="AF12" i="49"/>
  <c r="AJ22" i="49"/>
  <c r="AE22" i="49"/>
  <c r="Z22" i="49"/>
  <c r="AF92" i="49"/>
  <c r="AA92" i="49"/>
  <c r="AK92" i="49"/>
  <c r="AD114" i="49"/>
  <c r="AI114" i="49"/>
  <c r="Y114" i="49"/>
  <c r="AF64" i="49"/>
  <c r="AA64" i="49"/>
  <c r="AK64" i="49"/>
  <c r="AK117" i="49"/>
  <c r="AF117" i="49"/>
  <c r="AA117" i="49"/>
  <c r="AJ9" i="49"/>
  <c r="AE9" i="49"/>
  <c r="Z9" i="49"/>
  <c r="AK46" i="49"/>
  <c r="AA46" i="49"/>
  <c r="AF46" i="49"/>
  <c r="AH46" i="49"/>
  <c r="AC46" i="49"/>
  <c r="X46" i="49"/>
  <c r="AI21" i="49"/>
  <c r="AD21" i="49"/>
  <c r="Y21" i="49"/>
  <c r="U20" i="49"/>
  <c r="AH20" i="49"/>
  <c r="X20" i="49"/>
  <c r="AC20" i="49"/>
  <c r="U5" i="49"/>
  <c r="AC5" i="49"/>
  <c r="AH5" i="49"/>
  <c r="X5" i="49"/>
  <c r="U112" i="49"/>
  <c r="AH112" i="49"/>
  <c r="AC112" i="49"/>
  <c r="X112" i="49"/>
  <c r="U7" i="49"/>
  <c r="AC7" i="49"/>
  <c r="AH7" i="49"/>
  <c r="X7" i="49"/>
  <c r="U44" i="49"/>
  <c r="AH44" i="49"/>
  <c r="AC44" i="49"/>
  <c r="X44" i="49"/>
  <c r="U120" i="49"/>
  <c r="AH120" i="49"/>
  <c r="AC120" i="49"/>
  <c r="X120" i="49"/>
  <c r="U62" i="49"/>
  <c r="AH62" i="49"/>
  <c r="AC62" i="49"/>
  <c r="X62" i="49"/>
  <c r="U26" i="49"/>
  <c r="AH26" i="49"/>
  <c r="X26" i="49"/>
  <c r="AC26" i="49"/>
  <c r="AI43" i="49"/>
  <c r="AD43" i="49"/>
  <c r="Y43" i="49"/>
  <c r="AD122" i="49"/>
  <c r="AI122" i="49"/>
  <c r="Y122" i="49"/>
  <c r="AK89" i="49"/>
  <c r="AA89" i="49"/>
  <c r="AF89" i="49"/>
  <c r="AJ4" i="49"/>
  <c r="AE4" i="49"/>
  <c r="Z4" i="49"/>
  <c r="AJ118" i="49"/>
  <c r="AE118" i="49"/>
  <c r="Z118" i="49"/>
  <c r="AJ11" i="49"/>
  <c r="AE11" i="49"/>
  <c r="Z11" i="49"/>
  <c r="AE67" i="49"/>
  <c r="Z67" i="49"/>
  <c r="AJ67" i="49"/>
  <c r="AJ15" i="49"/>
  <c r="AE15" i="49"/>
  <c r="Z15" i="49"/>
  <c r="AE48" i="49"/>
  <c r="AJ48" i="49"/>
  <c r="Z48" i="49"/>
  <c r="AJ58" i="49"/>
  <c r="Z58" i="49"/>
  <c r="AE58" i="49"/>
  <c r="AJ18" i="49"/>
  <c r="AE18" i="49"/>
  <c r="Z18" i="49"/>
  <c r="AK91" i="49"/>
  <c r="AA91" i="49"/>
  <c r="AF91" i="49"/>
  <c r="AI41" i="49"/>
  <c r="AD41" i="49"/>
  <c r="Y41" i="49"/>
  <c r="AI16" i="49"/>
  <c r="AD16" i="49"/>
  <c r="Y16" i="49"/>
  <c r="AI65" i="49"/>
  <c r="AD65" i="49"/>
  <c r="Y65" i="49"/>
  <c r="AI28" i="49"/>
  <c r="AD28" i="49"/>
  <c r="Y28" i="49"/>
  <c r="G8" i="49"/>
  <c r="AJ14" i="49"/>
  <c r="AE14" i="49"/>
  <c r="Z14" i="49"/>
  <c r="AJ114" i="49"/>
  <c r="AE114" i="49"/>
  <c r="Z114" i="49"/>
  <c r="AC21" i="49"/>
  <c r="X21" i="49"/>
  <c r="AH21" i="49"/>
  <c r="U13" i="49"/>
  <c r="AC13" i="49"/>
  <c r="X13" i="49"/>
  <c r="AH13" i="49"/>
  <c r="U84" i="49"/>
  <c r="AH84" i="49"/>
  <c r="AC84" i="49"/>
  <c r="X84" i="49"/>
  <c r="U6" i="49"/>
  <c r="AH6" i="49"/>
  <c r="X6" i="49"/>
  <c r="AC6" i="49"/>
  <c r="U119" i="49"/>
  <c r="AH119" i="49"/>
  <c r="AC119" i="49"/>
  <c r="X119" i="49"/>
  <c r="U121" i="49"/>
  <c r="AH121" i="49"/>
  <c r="AC121" i="49"/>
  <c r="X121" i="49"/>
  <c r="U111" i="49"/>
  <c r="AH111" i="49"/>
  <c r="AC111" i="49"/>
  <c r="X111" i="49"/>
  <c r="U115" i="49"/>
  <c r="AH115" i="49"/>
  <c r="AC115" i="49"/>
  <c r="X115" i="49"/>
  <c r="U123" i="49"/>
  <c r="AH123" i="49"/>
  <c r="AC123" i="49"/>
  <c r="X123" i="49"/>
  <c r="U24" i="49"/>
  <c r="AH24" i="49"/>
  <c r="X24" i="49"/>
  <c r="AC24" i="49"/>
  <c r="AJ43" i="49"/>
  <c r="Z43" i="49"/>
  <c r="AE43" i="49"/>
  <c r="AJ122" i="49"/>
  <c r="AE122" i="49"/>
  <c r="Z122" i="49"/>
  <c r="AJ3" i="49"/>
  <c r="AE3" i="49"/>
  <c r="Z3" i="49"/>
  <c r="AF4" i="49"/>
  <c r="AK4" i="49"/>
  <c r="AA4" i="49"/>
  <c r="AK118" i="49"/>
  <c r="AF118" i="49"/>
  <c r="AA118" i="49"/>
  <c r="AK11" i="49"/>
  <c r="AF11" i="49"/>
  <c r="AA11" i="49"/>
  <c r="AI90" i="49"/>
  <c r="AD90" i="49"/>
  <c r="Y90" i="49"/>
  <c r="AI53" i="49"/>
  <c r="AD53" i="49"/>
  <c r="Y53" i="49"/>
  <c r="AK67" i="49"/>
  <c r="AA67" i="49"/>
  <c r="AF67" i="49"/>
  <c r="AK15" i="49"/>
  <c r="AF15" i="49"/>
  <c r="AA15" i="49"/>
  <c r="AK48" i="49"/>
  <c r="AA48" i="49"/>
  <c r="AF48" i="49"/>
  <c r="AF58" i="49"/>
  <c r="AA58" i="49"/>
  <c r="AK58" i="49"/>
  <c r="AK18" i="49"/>
  <c r="AA18" i="49"/>
  <c r="AF18" i="49"/>
  <c r="AJ54" i="49"/>
  <c r="Z54" i="49"/>
  <c r="AE54" i="49"/>
  <c r="AJ41" i="49"/>
  <c r="Z41" i="49"/>
  <c r="AE41" i="49"/>
  <c r="AJ16" i="49"/>
  <c r="AE16" i="49"/>
  <c r="Z16" i="49"/>
  <c r="AE65" i="49"/>
  <c r="AJ65" i="49"/>
  <c r="Z65" i="49"/>
  <c r="AE28" i="49"/>
  <c r="Z28" i="49"/>
  <c r="AJ28" i="49"/>
  <c r="AJ8" i="49"/>
  <c r="AE8" i="49"/>
  <c r="Z8" i="49"/>
  <c r="AI52" i="49"/>
  <c r="AD52" i="49"/>
  <c r="Y52" i="49"/>
  <c r="AI110" i="49"/>
  <c r="AD110" i="49"/>
  <c r="Y110" i="49"/>
  <c r="AI49" i="49"/>
  <c r="AD49" i="49"/>
  <c r="Y49" i="49"/>
  <c r="AI12" i="49"/>
  <c r="AD12" i="49"/>
  <c r="Y12" i="49"/>
  <c r="AI22" i="49"/>
  <c r="AD22" i="49"/>
  <c r="Y22" i="49"/>
  <c r="AI92" i="49"/>
  <c r="AD92" i="49"/>
  <c r="Y92" i="49"/>
  <c r="AF14" i="49"/>
  <c r="AK14" i="49"/>
  <c r="AA14" i="49"/>
  <c r="AK114" i="49"/>
  <c r="AF114" i="49"/>
  <c r="AA114" i="49"/>
  <c r="AI64" i="49"/>
  <c r="AD64" i="49"/>
  <c r="Y64" i="49"/>
  <c r="Y117" i="49"/>
  <c r="AD117" i="49"/>
  <c r="AI117" i="49"/>
  <c r="AI9" i="49"/>
  <c r="AD9" i="49"/>
  <c r="Y9" i="49"/>
  <c r="AE46" i="49"/>
  <c r="Z46" i="49"/>
  <c r="AJ46" i="49"/>
  <c r="AA21" i="49"/>
  <c r="AF21" i="49"/>
  <c r="AK21" i="49"/>
  <c r="U57" i="49"/>
  <c r="AH57" i="49"/>
  <c r="AC57" i="49"/>
  <c r="X57" i="49"/>
  <c r="U56" i="49"/>
  <c r="AH56" i="49"/>
  <c r="AC56" i="49"/>
  <c r="X56" i="49"/>
  <c r="U86" i="49"/>
  <c r="AH86" i="49"/>
  <c r="AC86" i="49"/>
  <c r="X86" i="49"/>
  <c r="U45" i="49"/>
  <c r="AH45" i="49"/>
  <c r="AC45" i="49"/>
  <c r="X45" i="49"/>
  <c r="U51" i="49"/>
  <c r="AC51" i="49"/>
  <c r="AH51" i="49"/>
  <c r="X51" i="49"/>
  <c r="U28" i="49"/>
  <c r="D19" i="58"/>
  <c r="AA245" i="57"/>
  <c r="AA255" i="57" s="1"/>
  <c r="AA258" i="57" s="1"/>
  <c r="AA270" i="57" s="1"/>
  <c r="D20" i="58"/>
  <c r="Y84" i="57"/>
  <c r="U118" i="49"/>
  <c r="U67" i="49"/>
  <c r="F43" i="49"/>
  <c r="F122" i="49"/>
  <c r="F41" i="49"/>
  <c r="U41" i="49" s="1"/>
  <c r="F16" i="49"/>
  <c r="F65" i="49"/>
  <c r="F8" i="49"/>
  <c r="F3" i="49"/>
  <c r="F113" i="49"/>
  <c r="F90" i="49"/>
  <c r="F53" i="49"/>
  <c r="F52" i="49"/>
  <c r="F110" i="49"/>
  <c r="F49" i="49"/>
  <c r="F12" i="49"/>
  <c r="F22" i="49"/>
  <c r="F92" i="49"/>
  <c r="F64" i="49"/>
  <c r="F117" i="49"/>
  <c r="F9" i="49"/>
  <c r="F91" i="49"/>
  <c r="F10" i="49"/>
  <c r="F11" i="49"/>
  <c r="F15" i="49"/>
  <c r="F48" i="49"/>
  <c r="F58" i="49"/>
  <c r="F18" i="49"/>
  <c r="F114" i="49"/>
  <c r="U46" i="49"/>
  <c r="U12" i="49"/>
  <c r="F23" i="49"/>
  <c r="G23" i="49"/>
  <c r="U21" i="49"/>
  <c r="F89" i="49"/>
  <c r="F47" i="49"/>
  <c r="F82" i="49"/>
  <c r="F85" i="49"/>
  <c r="F54" i="49"/>
  <c r="G10" i="49"/>
  <c r="G109" i="49"/>
  <c r="G3" i="49"/>
  <c r="G14" i="49"/>
  <c r="F61" i="49"/>
  <c r="F50" i="49"/>
  <c r="G55" i="49"/>
  <c r="G42" i="49"/>
  <c r="G4" i="49"/>
  <c r="F4" i="49"/>
  <c r="F108" i="49"/>
  <c r="F109" i="49"/>
  <c r="F14" i="49"/>
  <c r="G89" i="49"/>
  <c r="G47" i="49"/>
  <c r="G82" i="49"/>
  <c r="G85" i="49"/>
  <c r="G54" i="49"/>
  <c r="F55" i="49"/>
  <c r="F42" i="49"/>
  <c r="G61" i="49"/>
  <c r="G50" i="49"/>
  <c r="G108" i="49"/>
  <c r="AC787" i="57"/>
  <c r="AC794" i="57"/>
  <c r="AC806" i="57"/>
  <c r="AC87" i="57"/>
  <c r="AC389" i="57"/>
  <c r="AC228" i="57"/>
  <c r="AC508" i="57"/>
  <c r="AC48" i="57"/>
  <c r="AC811" i="57"/>
  <c r="AC317" i="57"/>
  <c r="AC789" i="57"/>
  <c r="AC188" i="57"/>
  <c r="AC474" i="57"/>
  <c r="AC128" i="57"/>
  <c r="AC4" i="57"/>
  <c r="AC10" i="57"/>
  <c r="AC14" i="57"/>
  <c r="AC24" i="57"/>
  <c r="AC35" i="57"/>
  <c r="AC43" i="57"/>
  <c r="AC60" i="57"/>
  <c r="AC64" i="57"/>
  <c r="AC82" i="57"/>
  <c r="AC162" i="57"/>
  <c r="AC174" i="57"/>
  <c r="AC184" i="57"/>
  <c r="AC190" i="57"/>
  <c r="AC210" i="57"/>
  <c r="AC223" i="57"/>
  <c r="AC233" i="57"/>
  <c r="AC237" i="57"/>
  <c r="AC243" i="57"/>
  <c r="AC273" i="57"/>
  <c r="AC284" i="57"/>
  <c r="AC296" i="57"/>
  <c r="AC308" i="57"/>
  <c r="AC337" i="57"/>
  <c r="AC380" i="57"/>
  <c r="AC384" i="57"/>
  <c r="AC398" i="57"/>
  <c r="AC402" i="57"/>
  <c r="AC413" i="57"/>
  <c r="AC417" i="57"/>
  <c r="AC436" i="57"/>
  <c r="AC449" i="57"/>
  <c r="AC642" i="57"/>
  <c r="AC650" i="57"/>
  <c r="AC270" i="57"/>
  <c r="AC83" i="57"/>
  <c r="AC89" i="57"/>
  <c r="AC344" i="57"/>
  <c r="AC348" i="57"/>
  <c r="AC356" i="57"/>
  <c r="AC371" i="57"/>
  <c r="AC399" i="57"/>
  <c r="AC403" i="57"/>
  <c r="AC407" i="57"/>
  <c r="AC414" i="57"/>
  <c r="AC432" i="57"/>
  <c r="AC437" i="57"/>
  <c r="AC446" i="57"/>
  <c r="AC462" i="57"/>
  <c r="AC354" i="57"/>
  <c r="AC79" i="57"/>
  <c r="AC547" i="57"/>
  <c r="AC639" i="57"/>
  <c r="AC251" i="57"/>
  <c r="AC593" i="57"/>
  <c r="AC785" i="57"/>
  <c r="AC358" i="57"/>
  <c r="AC327" i="57"/>
  <c r="AC20" i="57"/>
  <c r="AC26" i="57"/>
  <c r="AC47" i="57"/>
  <c r="AC62" i="57"/>
  <c r="AC84" i="57"/>
  <c r="AC90" i="57"/>
  <c r="AC95" i="57"/>
  <c r="AC140" i="57"/>
  <c r="AC151" i="57"/>
  <c r="AC159" i="57"/>
  <c r="AC168" i="57"/>
  <c r="AC221" i="57"/>
  <c r="AC245" i="57"/>
  <c r="AC254" i="57"/>
  <c r="AC290" i="57"/>
  <c r="AC294" i="57"/>
  <c r="AC331" i="57"/>
  <c r="AC349" i="57"/>
  <c r="AC352" i="57"/>
  <c r="AC378" i="57"/>
  <c r="AC400" i="57"/>
  <c r="AC404" i="57"/>
  <c r="AC408" i="57"/>
  <c r="AC419" i="57"/>
  <c r="AC433" i="57"/>
  <c r="AC443" i="57"/>
  <c r="AC455" i="57"/>
  <c r="AC617" i="57"/>
  <c r="AC629" i="57"/>
  <c r="AC634" i="57"/>
  <c r="AC640" i="57"/>
  <c r="AC644" i="57"/>
  <c r="AC9" i="57"/>
  <c r="AC31" i="57"/>
  <c r="AC77" i="57"/>
  <c r="AC91" i="57"/>
  <c r="AC309" i="57"/>
  <c r="AC318" i="57"/>
  <c r="AC322" i="57"/>
  <c r="AC340" i="57"/>
  <c r="AC360" i="57"/>
  <c r="AC365" i="57"/>
  <c r="AC369" i="57"/>
  <c r="AC373" i="57"/>
  <c r="AC379" i="57"/>
  <c r="AC387" i="57"/>
  <c r="AC393" i="57"/>
  <c r="AC401" i="57"/>
  <c r="AC412" i="57"/>
  <c r="AC429" i="57"/>
  <c r="AC440" i="57"/>
  <c r="AC448" i="57"/>
  <c r="AC452" i="57"/>
  <c r="AC456" i="57"/>
  <c r="AC464" i="57"/>
  <c r="AC778" i="57"/>
  <c r="AC777" i="57"/>
  <c r="AC774" i="57"/>
  <c r="AC773" i="57"/>
  <c r="AC770" i="57"/>
  <c r="AC769" i="57"/>
  <c r="AC768" i="57"/>
  <c r="AC767" i="57"/>
  <c r="AC761" i="57"/>
  <c r="AC759" i="57"/>
  <c r="AC755" i="57"/>
  <c r="AC751" i="57"/>
  <c r="AC745" i="57"/>
  <c r="AC742" i="57"/>
  <c r="AC740" i="57"/>
  <c r="AC738" i="57"/>
  <c r="AC736" i="57"/>
  <c r="AC731" i="57"/>
  <c r="AC730" i="57"/>
  <c r="AC727" i="57"/>
  <c r="AC726" i="57"/>
  <c r="AC725" i="57"/>
  <c r="AC713" i="57"/>
  <c r="AC702" i="57"/>
  <c r="AC697" i="57"/>
  <c r="AC693" i="57"/>
  <c r="AC692" i="57"/>
  <c r="AC690" i="57"/>
  <c r="AC689" i="57"/>
  <c r="AC688" i="57"/>
  <c r="AC687" i="57"/>
  <c r="AC686" i="57"/>
  <c r="AC685" i="57"/>
  <c r="AC683" i="57"/>
  <c r="AC682" i="57"/>
  <c r="AC678" i="57"/>
  <c r="AC676" i="57"/>
  <c r="AC674" i="57"/>
  <c r="AC673" i="57"/>
  <c r="AC671" i="57"/>
  <c r="AC661" i="57"/>
  <c r="AC657" i="57"/>
  <c r="AC654" i="57"/>
  <c r="AC653" i="57"/>
  <c r="E24" i="58" l="1"/>
  <c r="AB64" i="57"/>
  <c r="AA254" i="57"/>
  <c r="E25" i="58"/>
  <c r="Z66" i="57"/>
  <c r="Y67" i="57"/>
  <c r="AI54" i="49"/>
  <c r="AD54" i="49"/>
  <c r="Y54" i="49"/>
  <c r="AI3" i="49"/>
  <c r="AD3" i="49"/>
  <c r="Y3" i="49"/>
  <c r="AI10" i="49"/>
  <c r="AD10" i="49"/>
  <c r="Y10" i="49"/>
  <c r="U91" i="49"/>
  <c r="AH91" i="49"/>
  <c r="AC91" i="49"/>
  <c r="X91" i="49"/>
  <c r="U110" i="49"/>
  <c r="AH110" i="49"/>
  <c r="AC110" i="49"/>
  <c r="X110" i="49"/>
  <c r="AC23" i="49"/>
  <c r="X23" i="49"/>
  <c r="AH23" i="49"/>
  <c r="U114" i="49"/>
  <c r="AH114" i="49"/>
  <c r="AC114" i="49"/>
  <c r="X114" i="49"/>
  <c r="U58" i="49"/>
  <c r="AH58" i="49"/>
  <c r="AC58" i="49"/>
  <c r="X58" i="49"/>
  <c r="U15" i="49"/>
  <c r="AC15" i="49"/>
  <c r="AH15" i="49"/>
  <c r="X15" i="49"/>
  <c r="AH10" i="49"/>
  <c r="X10" i="49"/>
  <c r="AC10" i="49"/>
  <c r="U117" i="49"/>
  <c r="AH117" i="49"/>
  <c r="AC117" i="49"/>
  <c r="X117" i="49"/>
  <c r="U64" i="49"/>
  <c r="AH64" i="49"/>
  <c r="AC64" i="49"/>
  <c r="X64" i="49"/>
  <c r="U22" i="49"/>
  <c r="AH22" i="49"/>
  <c r="X22" i="49"/>
  <c r="AC22" i="49"/>
  <c r="U49" i="49"/>
  <c r="AH49" i="49"/>
  <c r="AC49" i="49"/>
  <c r="X49" i="49"/>
  <c r="U52" i="49"/>
  <c r="AH52" i="49"/>
  <c r="AC52" i="49"/>
  <c r="X52" i="49"/>
  <c r="AC3" i="49"/>
  <c r="AH3" i="49"/>
  <c r="X3" i="49"/>
  <c r="U16" i="49"/>
  <c r="AH16" i="49"/>
  <c r="X16" i="49"/>
  <c r="AC16" i="49"/>
  <c r="AH41" i="49"/>
  <c r="AC41" i="49"/>
  <c r="X41" i="49"/>
  <c r="U43" i="49"/>
  <c r="AH43" i="49"/>
  <c r="AC43" i="49"/>
  <c r="X43" i="49"/>
  <c r="AH42" i="49"/>
  <c r="AC42" i="49"/>
  <c r="X42" i="49"/>
  <c r="AI55" i="49"/>
  <c r="AD55" i="49"/>
  <c r="Y55" i="49"/>
  <c r="AH50" i="49"/>
  <c r="AC50" i="49"/>
  <c r="X50" i="49"/>
  <c r="AI108" i="49"/>
  <c r="AD108" i="49"/>
  <c r="Y108" i="49"/>
  <c r="AI61" i="49"/>
  <c r="AD61" i="49"/>
  <c r="Y61" i="49"/>
  <c r="AH55" i="49"/>
  <c r="AC55" i="49"/>
  <c r="X55" i="49"/>
  <c r="AI85" i="49"/>
  <c r="AD85" i="49"/>
  <c r="Y85" i="49"/>
  <c r="AI47" i="49"/>
  <c r="AD47" i="49"/>
  <c r="Y47" i="49"/>
  <c r="AH14" i="49"/>
  <c r="X14" i="49"/>
  <c r="AC14" i="49"/>
  <c r="AH108" i="49"/>
  <c r="AC108" i="49"/>
  <c r="X108" i="49"/>
  <c r="AH4" i="49"/>
  <c r="X4" i="49"/>
  <c r="AC4" i="49"/>
  <c r="AI42" i="49"/>
  <c r="AD42" i="49"/>
  <c r="Y42" i="49"/>
  <c r="AH61" i="49"/>
  <c r="AC61" i="49"/>
  <c r="X61" i="49"/>
  <c r="AI14" i="49"/>
  <c r="AD14" i="49"/>
  <c r="Y14" i="49"/>
  <c r="AI109" i="49"/>
  <c r="AD109" i="49"/>
  <c r="Y109" i="49"/>
  <c r="AH54" i="49"/>
  <c r="AC54" i="49"/>
  <c r="X54" i="49"/>
  <c r="AH82" i="49"/>
  <c r="AC82" i="49"/>
  <c r="X82" i="49"/>
  <c r="AH89" i="49"/>
  <c r="AC89" i="49"/>
  <c r="X89" i="49"/>
  <c r="AI23" i="49"/>
  <c r="AD23" i="49"/>
  <c r="Y23" i="49"/>
  <c r="U9" i="49"/>
  <c r="AC9" i="49"/>
  <c r="AH9" i="49"/>
  <c r="X9" i="49"/>
  <c r="U53" i="49"/>
  <c r="AH53" i="49"/>
  <c r="AC53" i="49"/>
  <c r="X53" i="49"/>
  <c r="U90" i="49"/>
  <c r="AH90" i="49"/>
  <c r="AC90" i="49"/>
  <c r="X90" i="49"/>
  <c r="AI50" i="49"/>
  <c r="AD50" i="49"/>
  <c r="Y50" i="49"/>
  <c r="AI89" i="49"/>
  <c r="AD89" i="49"/>
  <c r="Y89" i="49"/>
  <c r="AH47" i="49"/>
  <c r="AC47" i="49"/>
  <c r="X47" i="49"/>
  <c r="U18" i="49"/>
  <c r="AH18" i="49"/>
  <c r="X18" i="49"/>
  <c r="AC18" i="49"/>
  <c r="U48" i="49"/>
  <c r="AH48" i="49"/>
  <c r="AC48" i="49"/>
  <c r="X48" i="49"/>
  <c r="U11" i="49"/>
  <c r="AC11" i="49"/>
  <c r="AH11" i="49"/>
  <c r="X11" i="49"/>
  <c r="U92" i="49"/>
  <c r="AH92" i="49"/>
  <c r="AC92" i="49"/>
  <c r="X92" i="49"/>
  <c r="AH12" i="49"/>
  <c r="X12" i="49"/>
  <c r="AC12" i="49"/>
  <c r="U8" i="49"/>
  <c r="AH8" i="49"/>
  <c r="X8" i="49"/>
  <c r="AC8" i="49"/>
  <c r="U65" i="49"/>
  <c r="AH65" i="49"/>
  <c r="AC65" i="49"/>
  <c r="X65" i="49"/>
  <c r="U122" i="49"/>
  <c r="AH122" i="49"/>
  <c r="AC122" i="49"/>
  <c r="X122" i="49"/>
  <c r="AI82" i="49"/>
  <c r="AD82" i="49"/>
  <c r="Y82" i="49"/>
  <c r="AH109" i="49"/>
  <c r="AC109" i="49"/>
  <c r="X109" i="49"/>
  <c r="AI4" i="49"/>
  <c r="AD4" i="49"/>
  <c r="Y4" i="49"/>
  <c r="AH85" i="49"/>
  <c r="AC85" i="49"/>
  <c r="X85" i="49"/>
  <c r="U113" i="49"/>
  <c r="AH113" i="49"/>
  <c r="AC113" i="49"/>
  <c r="X113" i="49"/>
  <c r="AI8" i="49"/>
  <c r="AD8" i="49"/>
  <c r="Y8" i="49"/>
  <c r="AA294" i="57"/>
  <c r="AA307" i="57" s="1"/>
  <c r="AA337" i="57" s="1"/>
  <c r="U3" i="49"/>
  <c r="Z86" i="57"/>
  <c r="Y85" i="57"/>
  <c r="AC425" i="57"/>
  <c r="AC59" i="57"/>
  <c r="U10" i="49"/>
  <c r="AC711" i="57"/>
  <c r="AC747" i="57"/>
  <c r="AC332" i="57"/>
  <c r="AC382" i="57"/>
  <c r="AC231" i="57"/>
  <c r="AC41" i="57"/>
  <c r="AC461" i="57"/>
  <c r="AC63" i="57"/>
  <c r="AC669" i="57"/>
  <c r="AC704" i="57"/>
  <c r="AC716" i="57"/>
  <c r="AC743" i="57"/>
  <c r="AC752" i="57"/>
  <c r="AC660" i="57"/>
  <c r="AC665" i="57"/>
  <c r="AC679" i="57"/>
  <c r="AC701" i="57"/>
  <c r="AC748" i="57"/>
  <c r="AC753" i="57"/>
  <c r="AC420" i="57"/>
  <c r="AC383" i="57"/>
  <c r="AC328" i="57"/>
  <c r="AC467" i="57"/>
  <c r="AC451" i="57"/>
  <c r="AC415" i="57"/>
  <c r="AC339" i="57"/>
  <c r="AC302" i="57"/>
  <c r="AC286" i="57"/>
  <c r="AC186" i="57"/>
  <c r="AC342" i="57"/>
  <c r="AC511" i="57"/>
  <c r="AC69" i="57"/>
  <c r="AC537" i="57"/>
  <c r="AC418" i="57"/>
  <c r="AC370" i="57"/>
  <c r="U42" i="49"/>
  <c r="AB65" i="57"/>
  <c r="E26" i="58"/>
  <c r="AC707" i="57"/>
  <c r="AC733" i="57"/>
  <c r="AC416" i="57"/>
  <c r="AC397" i="57"/>
  <c r="AC392" i="57"/>
  <c r="AC372" i="57"/>
  <c r="AC282" i="57"/>
  <c r="AC512" i="57"/>
  <c r="AC61" i="57"/>
  <c r="AC466" i="57"/>
  <c r="AC347" i="57"/>
  <c r="AC68" i="57"/>
  <c r="AC50" i="57"/>
  <c r="AC723" i="57"/>
  <c r="AC765" i="57"/>
  <c r="AC444" i="57"/>
  <c r="AC313" i="57"/>
  <c r="AC67" i="57"/>
  <c r="AC345" i="57"/>
  <c r="AC325" i="57"/>
  <c r="AC172" i="57"/>
  <c r="AC155" i="57"/>
  <c r="AC80" i="57"/>
  <c r="AC357" i="57"/>
  <c r="AC458" i="57"/>
  <c r="AC442" i="57"/>
  <c r="AC93" i="57"/>
  <c r="AC636" i="57"/>
  <c r="AC374" i="57"/>
  <c r="AC319" i="57"/>
  <c r="AC304" i="57"/>
  <c r="AC288" i="57"/>
  <c r="AC269" i="57"/>
  <c r="AC248" i="57"/>
  <c r="AC229" i="57"/>
  <c r="AC170" i="57"/>
  <c r="AC78" i="57"/>
  <c r="AC376" i="57"/>
  <c r="AC108" i="57"/>
  <c r="AC717" i="57"/>
  <c r="AC780" i="57"/>
  <c r="AC396" i="57"/>
  <c r="AC321" i="57"/>
  <c r="AC207" i="57"/>
  <c r="AC76" i="57"/>
  <c r="AC37" i="57"/>
  <c r="AC16" i="57"/>
  <c r="AC510" i="57"/>
  <c r="AC531" i="57"/>
  <c r="AC454" i="57"/>
  <c r="AC362" i="57"/>
  <c r="AC56" i="57"/>
  <c r="AC441" i="57"/>
  <c r="AC388" i="57"/>
  <c r="AC314" i="57"/>
  <c r="AC300" i="57"/>
  <c r="AC264" i="57"/>
  <c r="AC54" i="57"/>
  <c r="AC39" i="57"/>
  <c r="AC18" i="57"/>
  <c r="AC488" i="57"/>
  <c r="AC85" i="57"/>
  <c r="AC209" i="57"/>
  <c r="AC287" i="57"/>
  <c r="AC557" i="57"/>
  <c r="AC514" i="57"/>
  <c r="AC494" i="57"/>
  <c r="AC475" i="57"/>
  <c r="AC614" i="57"/>
  <c r="AC578" i="57"/>
  <c r="AC560" i="57"/>
  <c r="AC540" i="57"/>
  <c r="AC522" i="57"/>
  <c r="AC501" i="57"/>
  <c r="AC482" i="57"/>
  <c r="AC134" i="57"/>
  <c r="AC99" i="57"/>
  <c r="AC293" i="57"/>
  <c r="AC274" i="57"/>
  <c r="AC25" i="57"/>
  <c r="AC6" i="57"/>
  <c r="AC410" i="57"/>
  <c r="AC29" i="57"/>
  <c r="AC666" i="57"/>
  <c r="AC435" i="57"/>
  <c r="AC463" i="57"/>
  <c r="AC335" i="57"/>
  <c r="AC240" i="57"/>
  <c r="AC203" i="57"/>
  <c r="AC164" i="57"/>
  <c r="AC71" i="57"/>
  <c r="AC52" i="57"/>
  <c r="AC12" i="57"/>
  <c r="AC326" i="57"/>
  <c r="AC49" i="57"/>
  <c r="AC645" i="57"/>
  <c r="AC450" i="57"/>
  <c r="AC395" i="57"/>
  <c r="AC377" i="57"/>
  <c r="AC338" i="57"/>
  <c r="AC320" i="57"/>
  <c r="AC453" i="57"/>
  <c r="AC421" i="57"/>
  <c r="AC329" i="57"/>
  <c r="AC310" i="57"/>
  <c r="AC88" i="57"/>
  <c r="AC215" i="57"/>
  <c r="AC198" i="57"/>
  <c r="AC81" i="57"/>
  <c r="AC764" i="57"/>
  <c r="AC336" i="57"/>
  <c r="AC621" i="57"/>
  <c r="AC368" i="57"/>
  <c r="AC275" i="57"/>
  <c r="AC217" i="57"/>
  <c r="AC197" i="57"/>
  <c r="AC7" i="57"/>
  <c r="AC532" i="57"/>
  <c r="AC427" i="57"/>
  <c r="AC465" i="57"/>
  <c r="AC430" i="57"/>
  <c r="AC323" i="57"/>
  <c r="AC292" i="57"/>
  <c r="AC214" i="57"/>
  <c r="AC194" i="57"/>
  <c r="AC157" i="57"/>
  <c r="AC555" i="57"/>
  <c r="AC364" i="57"/>
  <c r="AC646" i="57"/>
  <c r="AC790" i="57"/>
  <c r="AC73" i="57"/>
  <c r="AC529" i="57"/>
  <c r="AC492" i="57"/>
  <c r="AC263" i="57"/>
  <c r="AC242" i="57"/>
  <c r="AC222" i="57"/>
  <c r="AC204" i="57"/>
  <c r="AC183" i="57"/>
  <c r="AC148" i="57"/>
  <c r="AC127" i="57"/>
  <c r="AC111" i="57"/>
  <c r="AC17" i="57"/>
  <c r="AC160" i="57"/>
  <c r="AC249" i="57"/>
  <c r="AC266" i="57"/>
  <c r="AC786" i="57"/>
  <c r="AC126" i="57"/>
  <c r="AC110" i="57"/>
  <c r="AC583" i="57"/>
  <c r="AC565" i="57"/>
  <c r="AC546" i="57"/>
  <c r="AC523" i="57"/>
  <c r="AC483" i="57"/>
  <c r="AC113" i="57"/>
  <c r="AC301" i="57"/>
  <c r="AC285" i="57"/>
  <c r="AC36" i="57"/>
  <c r="AC15" i="57"/>
  <c r="AC486" i="57"/>
  <c r="AC138" i="57"/>
  <c r="AC145" i="57"/>
  <c r="AC604" i="57"/>
  <c r="AC655" i="57"/>
  <c r="AC791" i="57"/>
  <c r="AC691" i="57"/>
  <c r="AC803" i="57"/>
  <c r="AC695" i="57"/>
  <c r="AC808" i="57"/>
  <c r="AC758" i="57"/>
  <c r="AC792" i="57"/>
  <c r="AC192" i="57"/>
  <c r="AC793" i="57"/>
  <c r="AC33" i="57"/>
  <c r="AC361" i="57"/>
  <c r="AC800" i="57"/>
  <c r="AC801" i="57"/>
  <c r="AC810" i="57"/>
  <c r="AC276" i="57"/>
  <c r="AC798" i="57"/>
  <c r="AC776" i="57"/>
  <c r="U14" i="49"/>
  <c r="U23" i="49"/>
  <c r="U109" i="49"/>
  <c r="U50" i="49"/>
  <c r="U85" i="49"/>
  <c r="U47" i="49"/>
  <c r="U55" i="49"/>
  <c r="U108" i="49"/>
  <c r="U4" i="49"/>
  <c r="U61" i="49"/>
  <c r="U54" i="49"/>
  <c r="U82" i="49"/>
  <c r="U89" i="49"/>
  <c r="AC177" i="57"/>
  <c r="AC659" i="57"/>
  <c r="AC749" i="57"/>
  <c r="AC750" i="57"/>
  <c r="AC754" i="57"/>
  <c r="AC763" i="57"/>
  <c r="AC428" i="57"/>
  <c r="AC709" i="57"/>
  <c r="AC652" i="57"/>
  <c r="AC757" i="57"/>
  <c r="AC672" i="57"/>
  <c r="AC668" i="57"/>
  <c r="AC651" i="57"/>
  <c r="AC714" i="57"/>
  <c r="AC698" i="57"/>
  <c r="AC298" i="57"/>
  <c r="AC57" i="57"/>
  <c r="AC663" i="57"/>
  <c r="AC658" i="57"/>
  <c r="AC166" i="57"/>
  <c r="AC771" i="57"/>
  <c r="AC699" i="57"/>
  <c r="AC719" i="57"/>
  <c r="AC677" i="57"/>
  <c r="AC98" i="57"/>
  <c r="AC21" i="57"/>
  <c r="AC641" i="57"/>
  <c r="AC635" i="57"/>
  <c r="AC630" i="57"/>
  <c r="AC626" i="57"/>
  <c r="AC622" i="57"/>
  <c r="AC618" i="57"/>
  <c r="AC613" i="57"/>
  <c r="AC609" i="57"/>
  <c r="AC603" i="57"/>
  <c r="AC598" i="57"/>
  <c r="AC594" i="57"/>
  <c r="AC589" i="57"/>
  <c r="AC585" i="57"/>
  <c r="AC581" i="57"/>
  <c r="AC577" i="57"/>
  <c r="AC567" i="57"/>
  <c r="AC554" i="57"/>
  <c r="AC539" i="57"/>
  <c r="AC535" i="57"/>
  <c r="AC525" i="57"/>
  <c r="AC520" i="57"/>
  <c r="AC516" i="57"/>
  <c r="AC500" i="57"/>
  <c r="AC477" i="57"/>
  <c r="AC612" i="57"/>
  <c r="AC607" i="57"/>
  <c r="AC602" i="57"/>
  <c r="AC592" i="57"/>
  <c r="AC588" i="57"/>
  <c r="AC584" i="57"/>
  <c r="AC580" i="57"/>
  <c r="AC576" i="57"/>
  <c r="AC572" i="57"/>
  <c r="AC566" i="57"/>
  <c r="AC562" i="57"/>
  <c r="AC558" i="57"/>
  <c r="AC549" i="57"/>
  <c r="AC538" i="57"/>
  <c r="AC507" i="57"/>
  <c r="AC503" i="57"/>
  <c r="AC499" i="57"/>
  <c r="AC495" i="57"/>
  <c r="AC491" i="57"/>
  <c r="AC484" i="57"/>
  <c r="AC480" i="57"/>
  <c r="AC476" i="57"/>
  <c r="AC471" i="57"/>
  <c r="AC265" i="57"/>
  <c r="AC261" i="57"/>
  <c r="AC250" i="57"/>
  <c r="AC244" i="57"/>
  <c r="AC239" i="57"/>
  <c r="AC230" i="57"/>
  <c r="AC220" i="57"/>
  <c r="AC216" i="57"/>
  <c r="AC206" i="57"/>
  <c r="AC201" i="57"/>
  <c r="AC191" i="57"/>
  <c r="AC185" i="57"/>
  <c r="AC181" i="57"/>
  <c r="AC171" i="57"/>
  <c r="AC167" i="57"/>
  <c r="AC163" i="57"/>
  <c r="AC158" i="57"/>
  <c r="AC154" i="57"/>
  <c r="AC150" i="57"/>
  <c r="AC143" i="57"/>
  <c r="AC137" i="57"/>
  <c r="AC133" i="57"/>
  <c r="AC124" i="57"/>
  <c r="AC120" i="57"/>
  <c r="AC116" i="57"/>
  <c r="AC268" i="57"/>
  <c r="AC259" i="57"/>
  <c r="AC255" i="57"/>
  <c r="AC236" i="57"/>
  <c r="AC227" i="57"/>
  <c r="AC218" i="57"/>
  <c r="AC213" i="57"/>
  <c r="AC208" i="57"/>
  <c r="AC199" i="57"/>
  <c r="AC193" i="57"/>
  <c r="AC187" i="57"/>
  <c r="AC178" i="57"/>
  <c r="AC173" i="57"/>
  <c r="AC169" i="57"/>
  <c r="AC161" i="57"/>
  <c r="AC156" i="57"/>
  <c r="AC136" i="57"/>
  <c r="AC132" i="57"/>
  <c r="AC123" i="57"/>
  <c r="AC101" i="57"/>
  <c r="AC42" i="57"/>
  <c r="AC38" i="57"/>
  <c r="AC34" i="57"/>
  <c r="AC27" i="57"/>
  <c r="AC22" i="57"/>
  <c r="AC13" i="57"/>
  <c r="AC8" i="57"/>
  <c r="AC3" i="57"/>
  <c r="AC521" i="57"/>
  <c r="AC489" i="57"/>
  <c r="AC280" i="57"/>
  <c r="AC246" i="57"/>
  <c r="AC44" i="57"/>
  <c r="AC238" i="57"/>
  <c r="AC438" i="57"/>
  <c r="AC599" i="57"/>
  <c r="AC94" i="57"/>
  <c r="AC241" i="57"/>
  <c r="AC307" i="57"/>
  <c r="AC283" i="57"/>
  <c r="AC131" i="57"/>
  <c r="AC122" i="57"/>
  <c r="AC118" i="57"/>
  <c r="AC114" i="57"/>
  <c r="AC104" i="57"/>
  <c r="AC130" i="57"/>
  <c r="AC125" i="57"/>
  <c r="AC117" i="57"/>
  <c r="AC107" i="57"/>
  <c r="AC70" i="57"/>
  <c r="AC2" i="57"/>
  <c r="AC633" i="57"/>
  <c r="AC628" i="57"/>
  <c r="AC624" i="57"/>
  <c r="AC620" i="57"/>
  <c r="AC615" i="57"/>
  <c r="AC611" i="57"/>
  <c r="AC606" i="57"/>
  <c r="AC601" i="57"/>
  <c r="AC596" i="57"/>
  <c r="AC591" i="57"/>
  <c r="AC587" i="57"/>
  <c r="AC579" i="57"/>
  <c r="AC571" i="57"/>
  <c r="AC541" i="57"/>
  <c r="AC527" i="57"/>
  <c r="AC518" i="57"/>
  <c r="AC506" i="57"/>
  <c r="AC498" i="57"/>
  <c r="AC490" i="57"/>
  <c r="AC479" i="57"/>
  <c r="AC470" i="57"/>
  <c r="AC623" i="57"/>
  <c r="AC619" i="57"/>
  <c r="AC610" i="57"/>
  <c r="AC605" i="57"/>
  <c r="AC590" i="57"/>
  <c r="AC586" i="57"/>
  <c r="AC582" i="57"/>
  <c r="AC574" i="57"/>
  <c r="AC568" i="57"/>
  <c r="AC544" i="57"/>
  <c r="AC536" i="57"/>
  <c r="AC530" i="57"/>
  <c r="AC526" i="57"/>
  <c r="AC497" i="57"/>
  <c r="AC493" i="57"/>
  <c r="AC487" i="57"/>
  <c r="AC478" i="57"/>
  <c r="AC469" i="57"/>
  <c r="AC121" i="57"/>
  <c r="AC103" i="57"/>
  <c r="AC305" i="57"/>
  <c r="AC297" i="57"/>
  <c r="AC289" i="57"/>
  <c r="AC40" i="57"/>
  <c r="AC32" i="57"/>
  <c r="AC11" i="57"/>
  <c r="AC409" i="57"/>
  <c r="AC189" i="57"/>
  <c r="AC434" i="57"/>
  <c r="AC252" i="57"/>
  <c r="AC616" i="57"/>
  <c r="Y73" i="57" l="1"/>
  <c r="Y80" i="57" s="1"/>
  <c r="Y81" i="57" s="1"/>
  <c r="Y83" i="57" s="1"/>
  <c r="Z70" i="57"/>
  <c r="C22" i="58" s="1"/>
  <c r="AC5" i="57"/>
  <c r="Y86" i="57"/>
  <c r="Y87" i="57" s="1"/>
  <c r="Z71" i="57"/>
  <c r="Z72" i="57" s="1"/>
  <c r="Z75" i="57" s="1"/>
  <c r="Z76" i="57" s="1"/>
  <c r="AA275" i="57"/>
  <c r="F35" i="55"/>
  <c r="AA345" i="57"/>
  <c r="Y91" i="57"/>
  <c r="AB66" i="57"/>
  <c r="Z89" i="57"/>
  <c r="E27" i="58"/>
  <c r="E28" i="58"/>
  <c r="AC23" i="57"/>
  <c r="AC28" i="57" s="1"/>
  <c r="Z77" i="57" l="1"/>
  <c r="Z78" i="57" s="1"/>
  <c r="AC19" i="57"/>
  <c r="C25" i="58"/>
  <c r="B26" i="58"/>
  <c r="AC30" i="57"/>
  <c r="C23" i="58"/>
  <c r="AA346" i="57"/>
  <c r="Y92" i="57"/>
  <c r="AB67" i="57"/>
  <c r="AB69" i="57" s="1"/>
  <c r="AB73" i="57" s="1"/>
  <c r="AC45" i="57"/>
  <c r="AC51" i="57" s="1"/>
  <c r="Z79" i="57" l="1"/>
  <c r="AB74" i="57"/>
  <c r="AB75" i="57" s="1"/>
  <c r="AC46" i="57"/>
  <c r="C27" i="58"/>
  <c r="AB72" i="57"/>
  <c r="C26" i="58"/>
  <c r="AA360" i="57"/>
  <c r="Y94" i="57"/>
  <c r="AB78" i="57"/>
  <c r="Y179" i="57"/>
  <c r="AC53" i="57"/>
  <c r="Z85" i="57" l="1"/>
  <c r="B29" i="58"/>
  <c r="AA366" i="57"/>
  <c r="C28" i="58"/>
  <c r="AC55" i="57"/>
  <c r="AA392" i="57"/>
  <c r="Z100" i="57"/>
  <c r="Z102" i="57" s="1"/>
  <c r="AB79" i="57"/>
  <c r="Y97" i="57"/>
  <c r="AC58" i="57"/>
  <c r="AC65" i="57" s="1"/>
  <c r="AC66" i="57" l="1"/>
  <c r="C29" i="58"/>
  <c r="Z88" i="57"/>
  <c r="AC72" i="57"/>
  <c r="AC74" i="57"/>
  <c r="AA393" i="57"/>
  <c r="Z105" i="57"/>
  <c r="Y99" i="57"/>
  <c r="Y101" i="57" s="1"/>
  <c r="Y104" i="57" s="1"/>
  <c r="Y106" i="57" s="1"/>
  <c r="Y107" i="57" s="1"/>
  <c r="AB80" i="57"/>
  <c r="AA397" i="57" l="1"/>
  <c r="AC86" i="57"/>
  <c r="Z90" i="57"/>
  <c r="AC75" i="57"/>
  <c r="AA419" i="57"/>
  <c r="Z109" i="57"/>
  <c r="Z115" i="57" s="1"/>
  <c r="AB81" i="57"/>
  <c r="AB82" i="57" s="1"/>
  <c r="Y108" i="57"/>
  <c r="AC92" i="57"/>
  <c r="Z93" i="57" l="1"/>
  <c r="Z96" i="57" s="1"/>
  <c r="Z98" i="57" s="1"/>
  <c r="AA398" i="57"/>
  <c r="AB83" i="57"/>
  <c r="AB85" i="57" s="1"/>
  <c r="AB84" i="57"/>
  <c r="Z120" i="57"/>
  <c r="AA420" i="57"/>
  <c r="AA424" i="57" s="1"/>
  <c r="Y109" i="57"/>
  <c r="AB87" i="57"/>
  <c r="AC96" i="57"/>
  <c r="C33" i="58" l="1"/>
  <c r="Y112" i="57"/>
  <c r="Y116" i="57" s="1"/>
  <c r="C32" i="58"/>
  <c r="AA408" i="57"/>
  <c r="Z99" i="57"/>
  <c r="AA427" i="57"/>
  <c r="AB88" i="57"/>
  <c r="Y118" i="57"/>
  <c r="Z132" i="57"/>
  <c r="AC97" i="57"/>
  <c r="AA410" i="57" l="1"/>
  <c r="Z103" i="57"/>
  <c r="Z117" i="57" s="1"/>
  <c r="Z119" i="57" s="1"/>
  <c r="Z108" i="57"/>
  <c r="Z114" i="57" s="1"/>
  <c r="AA429" i="57"/>
  <c r="AA430" i="57" s="1"/>
  <c r="AA443" i="57" s="1"/>
  <c r="AA444" i="57" s="1"/>
  <c r="AA445" i="57" s="1"/>
  <c r="Y119" i="57"/>
  <c r="AB89" i="57"/>
  <c r="AC100" i="57"/>
  <c r="Z129" i="57" l="1"/>
  <c r="Z131" i="57" s="1"/>
  <c r="Z125" i="57"/>
  <c r="AA448" i="57"/>
  <c r="Y121" i="57"/>
  <c r="AB91" i="57"/>
  <c r="Z134" i="57"/>
  <c r="AC102" i="57"/>
  <c r="AC105" i="57" s="1"/>
  <c r="AA467" i="57" l="1"/>
  <c r="Z133" i="57"/>
  <c r="Z135" i="57" s="1"/>
  <c r="AC109" i="57"/>
  <c r="AC112" i="57" s="1"/>
  <c r="AC115" i="57" s="1"/>
  <c r="AC119" i="57" s="1"/>
  <c r="AC106" i="57"/>
  <c r="AA475" i="57"/>
  <c r="AB92" i="57"/>
  <c r="Y123" i="57"/>
  <c r="AC509" i="57"/>
  <c r="Z136" i="57" l="1"/>
  <c r="Z138" i="57" s="1"/>
  <c r="Z139" i="57" s="1"/>
  <c r="AC515" i="57"/>
  <c r="AC129" i="57"/>
  <c r="AC135" i="57" s="1"/>
  <c r="AC139" i="57" s="1"/>
  <c r="AA471" i="57"/>
  <c r="AA483" i="57" s="1"/>
  <c r="AA490" i="57"/>
  <c r="AB95" i="57"/>
  <c r="Y124" i="57"/>
  <c r="AC542" i="57"/>
  <c r="AC144" i="57" l="1"/>
  <c r="AC141" i="57"/>
  <c r="AA517" i="57"/>
  <c r="AA505" i="57"/>
  <c r="AA530" i="57"/>
  <c r="AA531" i="57" s="1"/>
  <c r="AA532" i="57" s="1"/>
  <c r="AA533" i="57" s="1"/>
  <c r="AA535" i="57" s="1"/>
  <c r="AA541" i="57" s="1"/>
  <c r="Y126" i="57"/>
  <c r="AB96" i="57"/>
  <c r="Z140" i="57"/>
  <c r="AC550" i="57"/>
  <c r="AC551" i="57" s="1"/>
  <c r="AC552" i="57" s="1"/>
  <c r="AC553" i="57" s="1"/>
  <c r="AC556" i="57" s="1"/>
  <c r="AC559" i="57" s="1"/>
  <c r="AC142" i="57" l="1"/>
  <c r="AC564" i="57"/>
  <c r="AC149" i="57"/>
  <c r="AC146" i="57"/>
  <c r="AC147" i="57" s="1"/>
  <c r="AA547" i="57"/>
  <c r="AA568" i="57" s="1"/>
  <c r="AA543" i="57"/>
  <c r="AC796" i="57"/>
  <c r="AC797" i="57" s="1"/>
  <c r="AA638" i="57"/>
  <c r="Y127" i="57"/>
  <c r="AB97" i="57"/>
  <c r="AB98" i="57" s="1"/>
  <c r="AB101" i="57" s="1"/>
  <c r="Z144" i="57"/>
  <c r="AA643" i="57" l="1"/>
  <c r="AA673" i="57" s="1"/>
  <c r="AC202" i="57"/>
  <c r="AC205" i="57" s="1"/>
  <c r="AC152" i="57"/>
  <c r="AB103" i="57"/>
  <c r="AB102" i="57"/>
  <c r="AA577" i="57"/>
  <c r="AA582" i="57" s="1"/>
  <c r="AA585" i="57" s="1"/>
  <c r="AA594" i="57" s="1"/>
  <c r="AA630" i="57" s="1"/>
  <c r="AA574" i="57"/>
  <c r="AC595" i="57"/>
  <c r="AC597" i="57" s="1"/>
  <c r="AC600" i="57" s="1"/>
  <c r="AB105" i="57"/>
  <c r="AB106" i="57" s="1"/>
  <c r="AB109" i="57" s="1"/>
  <c r="Y130" i="57"/>
  <c r="Y134" i="57" s="1"/>
  <c r="Z146" i="57"/>
  <c r="AA605" i="57" l="1"/>
  <c r="AA608" i="57" s="1"/>
  <c r="AA612" i="57" s="1"/>
  <c r="AA618" i="57" s="1"/>
  <c r="AA621" i="57" s="1"/>
  <c r="AA635" i="57"/>
  <c r="AC153" i="57"/>
  <c r="AC212" i="57"/>
  <c r="AA708" i="57"/>
  <c r="AA715" i="57" s="1"/>
  <c r="AB110" i="57"/>
  <c r="AB111" i="57" s="1"/>
  <c r="Y136" i="57"/>
  <c r="Z151" i="57"/>
  <c r="D33" i="58"/>
  <c r="D36" i="58"/>
  <c r="D43" i="58"/>
  <c r="D41" i="58"/>
  <c r="D25" i="58"/>
  <c r="D22" i="58"/>
  <c r="D46" i="58"/>
  <c r="D35" i="58"/>
  <c r="D28" i="58"/>
  <c r="D30" i="58"/>
  <c r="D29" i="58"/>
  <c r="D21" i="58"/>
  <c r="D45" i="58"/>
  <c r="D42" i="58"/>
  <c r="D32" i="58"/>
  <c r="D26" i="58"/>
  <c r="D27" i="58"/>
  <c r="D38" i="58"/>
  <c r="D39" i="58"/>
  <c r="D40" i="58"/>
  <c r="D23" i="58"/>
  <c r="D44" i="58"/>
  <c r="D31" i="58"/>
  <c r="D24" i="58"/>
  <c r="D34" i="58"/>
  <c r="D37" i="58"/>
  <c r="AC805" i="57"/>
  <c r="AC224" i="57" l="1"/>
  <c r="AC225" i="57" s="1"/>
  <c r="AC226" i="57" s="1"/>
  <c r="AC232" i="57" s="1"/>
  <c r="AC165" i="57"/>
  <c r="D47" i="58"/>
  <c r="AA640" i="57"/>
  <c r="AA748" i="57"/>
  <c r="AB112" i="57"/>
  <c r="AB113" i="57" s="1"/>
  <c r="Y137" i="57"/>
  <c r="Z152" i="57"/>
  <c r="AC807" i="57"/>
  <c r="F20" i="58"/>
  <c r="AC175" i="57" l="1"/>
  <c r="AA651" i="57"/>
  <c r="D48" i="58"/>
  <c r="AC235" i="57"/>
  <c r="AC247" i="57" s="1"/>
  <c r="D49" i="58"/>
  <c r="F15" i="58"/>
  <c r="F13" i="58"/>
  <c r="F14" i="58"/>
  <c r="F18" i="58"/>
  <c r="F19" i="58"/>
  <c r="F16" i="58"/>
  <c r="F17" i="58"/>
  <c r="AA776" i="57"/>
  <c r="AA783" i="57" s="1"/>
  <c r="AB114" i="57"/>
  <c r="AB116" i="57" s="1"/>
  <c r="D4" i="58"/>
  <c r="D8" i="58"/>
  <c r="D12" i="58"/>
  <c r="Y140" i="57"/>
  <c r="Z153" i="57"/>
  <c r="F2" i="58"/>
  <c r="F3" i="58"/>
  <c r="F7" i="58"/>
  <c r="F6" i="58"/>
  <c r="F8" i="58"/>
  <c r="F4" i="58"/>
  <c r="F9" i="58"/>
  <c r="F10" i="58"/>
  <c r="F5" i="58"/>
  <c r="F11" i="58"/>
  <c r="F12" i="58"/>
  <c r="AC176" i="57" l="1"/>
  <c r="F22" i="58"/>
  <c r="F21" i="58"/>
  <c r="AA655" i="57"/>
  <c r="AB117" i="57"/>
  <c r="AB120" i="57" s="1"/>
  <c r="AA784" i="57"/>
  <c r="Y142" i="57"/>
  <c r="Z154" i="57"/>
  <c r="Y143" i="57" l="1"/>
  <c r="Y145" i="57" s="1"/>
  <c r="Y146" i="57" s="1"/>
  <c r="AA656" i="57"/>
  <c r="D50" i="58"/>
  <c r="D51" i="58"/>
  <c r="AC179" i="57"/>
  <c r="F23" i="58"/>
  <c r="AA794" i="57"/>
  <c r="Y147" i="57"/>
  <c r="Y148" i="57" s="1"/>
  <c r="Z155" i="57"/>
  <c r="AB121" i="57"/>
  <c r="AA660" i="57" l="1"/>
  <c r="AC180" i="57"/>
  <c r="AA802" i="57"/>
  <c r="Z156" i="57"/>
  <c r="Z158" i="57" s="1"/>
  <c r="Y149" i="57"/>
  <c r="Y151" i="57" s="1"/>
  <c r="AB122" i="57"/>
  <c r="D52" i="58" l="1"/>
  <c r="AA676" i="57"/>
  <c r="AC182" i="57"/>
  <c r="F24" i="58"/>
  <c r="F25" i="58"/>
  <c r="Y154" i="57"/>
  <c r="Z159" i="57"/>
  <c r="AB123" i="57"/>
  <c r="AC195" i="57" l="1"/>
  <c r="AA680" i="57"/>
  <c r="AA677" i="57"/>
  <c r="Y155" i="57"/>
  <c r="Z161" i="57"/>
  <c r="AB125" i="57"/>
  <c r="Y156" i="57" l="1"/>
  <c r="AC196" i="57"/>
  <c r="F27" i="58"/>
  <c r="AA691" i="57"/>
  <c r="AA692" i="57" s="1"/>
  <c r="AA697" i="57" s="1"/>
  <c r="AA681" i="57"/>
  <c r="F26" i="58"/>
  <c r="D54" i="58"/>
  <c r="Y157" i="57"/>
  <c r="Y158" i="57" s="1"/>
  <c r="Y159" i="57" s="1"/>
  <c r="Y160" i="57" s="1"/>
  <c r="Y165" i="57" s="1"/>
  <c r="Y168" i="57" s="1"/>
  <c r="Y170" i="57" s="1"/>
  <c r="Y173" i="57" s="1"/>
  <c r="Z162" i="57"/>
  <c r="AB128" i="57"/>
  <c r="AA688" i="57" l="1"/>
  <c r="D69" i="58" s="1"/>
  <c r="AA698" i="57"/>
  <c r="AA713" i="57" s="1"/>
  <c r="AA726" i="57" s="1"/>
  <c r="AA733" i="57" s="1"/>
  <c r="AA736" i="57" s="1"/>
  <c r="AA740" i="57" s="1"/>
  <c r="AA741" i="57" s="1"/>
  <c r="AA745" i="57" s="1"/>
  <c r="AA747" i="57" s="1"/>
  <c r="AA749" i="57" s="1"/>
  <c r="AA759" i="57" s="1"/>
  <c r="AA777" i="57" s="1"/>
  <c r="AA803" i="57" s="1"/>
  <c r="D64" i="58"/>
  <c r="AC200" i="57"/>
  <c r="Y174" i="57"/>
  <c r="Z163" i="57"/>
  <c r="AB130" i="57"/>
  <c r="AA806" i="57" l="1"/>
  <c r="D210" i="58"/>
  <c r="D214" i="58"/>
  <c r="D90" i="58"/>
  <c r="D73" i="58"/>
  <c r="D232" i="58"/>
  <c r="D226" i="58"/>
  <c r="D197" i="58"/>
  <c r="D112" i="58"/>
  <c r="D216" i="58"/>
  <c r="D163" i="58"/>
  <c r="D116" i="58"/>
  <c r="D92" i="58"/>
  <c r="AC211" i="57"/>
  <c r="F28" i="58"/>
  <c r="D76" i="58"/>
  <c r="D108" i="58"/>
  <c r="D190" i="58"/>
  <c r="D171" i="58"/>
  <c r="D247" i="58"/>
  <c r="D292" i="58"/>
  <c r="D269" i="58"/>
  <c r="D150" i="58"/>
  <c r="D109" i="58"/>
  <c r="D300" i="58"/>
  <c r="D102" i="58"/>
  <c r="D198" i="58"/>
  <c r="D91" i="58"/>
  <c r="D138" i="58"/>
  <c r="D279" i="58"/>
  <c r="D277" i="58"/>
  <c r="D96" i="58"/>
  <c r="D222" i="58"/>
  <c r="D254" i="58"/>
  <c r="D70" i="58"/>
  <c r="D258" i="58"/>
  <c r="D274" i="58"/>
  <c r="D260" i="58"/>
  <c r="D80" i="58"/>
  <c r="D199" i="58"/>
  <c r="D125" i="58"/>
  <c r="D169" i="58"/>
  <c r="D101" i="58"/>
  <c r="D282" i="58"/>
  <c r="D220" i="58"/>
  <c r="D72" i="58"/>
  <c r="D240" i="58"/>
  <c r="D161" i="58"/>
  <c r="D177" i="58"/>
  <c r="D132" i="58"/>
  <c r="D305" i="58"/>
  <c r="D117" i="58"/>
  <c r="D147" i="58"/>
  <c r="D179" i="58"/>
  <c r="D121" i="58"/>
  <c r="D182" i="58"/>
  <c r="D224" i="58"/>
  <c r="D189" i="58"/>
  <c r="D235" i="58"/>
  <c r="D303" i="58"/>
  <c r="D131" i="58"/>
  <c r="D196" i="58"/>
  <c r="D165" i="58"/>
  <c r="D200" i="58"/>
  <c r="D178" i="58"/>
  <c r="D236" i="58"/>
  <c r="D208" i="58"/>
  <c r="D223" i="58"/>
  <c r="D307" i="58"/>
  <c r="D241" i="58"/>
  <c r="D311" i="58"/>
  <c r="D143" i="58"/>
  <c r="D203" i="58"/>
  <c r="D312" i="58"/>
  <c r="D267" i="58"/>
  <c r="D68" i="58"/>
  <c r="D78" i="58"/>
  <c r="D252" i="58"/>
  <c r="D154" i="58"/>
  <c r="D146" i="58"/>
  <c r="D201" i="58"/>
  <c r="D126" i="58"/>
  <c r="D175" i="58"/>
  <c r="D122" i="58"/>
  <c r="D123" i="58"/>
  <c r="D205" i="58"/>
  <c r="D113" i="58"/>
  <c r="D111" i="58"/>
  <c r="D130" i="58"/>
  <c r="D308" i="58"/>
  <c r="D89" i="58"/>
  <c r="D106" i="58"/>
  <c r="D120" i="58"/>
  <c r="D263" i="58"/>
  <c r="D283" i="58"/>
  <c r="D244" i="58"/>
  <c r="D152" i="58"/>
  <c r="D86" i="58"/>
  <c r="D83" i="58"/>
  <c r="D299" i="58"/>
  <c r="D181" i="58"/>
  <c r="D166" i="58"/>
  <c r="D293" i="58"/>
  <c r="D137" i="58"/>
  <c r="D202" i="58"/>
  <c r="D221" i="58"/>
  <c r="D184" i="58"/>
  <c r="D133" i="58"/>
  <c r="D255" i="58"/>
  <c r="D98" i="58"/>
  <c r="D87" i="58"/>
  <c r="D206" i="58"/>
  <c r="D290" i="58"/>
  <c r="D211" i="58"/>
  <c r="D187" i="58"/>
  <c r="D213" i="58"/>
  <c r="D228" i="58"/>
  <c r="D281" i="58"/>
  <c r="D134" i="58"/>
  <c r="D110" i="58"/>
  <c r="D124" i="58"/>
  <c r="D257" i="58"/>
  <c r="D128" i="58"/>
  <c r="D160" i="58"/>
  <c r="D268" i="58"/>
  <c r="D289" i="58"/>
  <c r="D142" i="58"/>
  <c r="D296" i="58"/>
  <c r="D194" i="58"/>
  <c r="D74" i="58"/>
  <c r="D251" i="58"/>
  <c r="D156" i="58"/>
  <c r="D284" i="58"/>
  <c r="D158" i="58"/>
  <c r="D253" i="58"/>
  <c r="D141" i="58"/>
  <c r="D170" i="58"/>
  <c r="D97" i="58"/>
  <c r="D127" i="58"/>
  <c r="D266" i="58"/>
  <c r="D149" i="58"/>
  <c r="D167" i="58"/>
  <c r="D306" i="58"/>
  <c r="D245" i="58"/>
  <c r="D291" i="58"/>
  <c r="D219" i="58"/>
  <c r="D275" i="58"/>
  <c r="D301" i="58"/>
  <c r="D212" i="58"/>
  <c r="D310" i="58"/>
  <c r="D151" i="58"/>
  <c r="D215" i="58"/>
  <c r="D103" i="58"/>
  <c r="D230" i="58"/>
  <c r="D280" i="58"/>
  <c r="D256" i="58"/>
  <c r="D188" i="58"/>
  <c r="D105" i="58"/>
  <c r="D273" i="58"/>
  <c r="D99" i="58"/>
  <c r="D309" i="58"/>
  <c r="D155" i="58"/>
  <c r="D227" i="58"/>
  <c r="D100" i="58"/>
  <c r="D231" i="58"/>
  <c r="D119" i="58"/>
  <c r="D271" i="58"/>
  <c r="D259" i="58"/>
  <c r="D209" i="58"/>
  <c r="D234" i="58"/>
  <c r="D238" i="58"/>
  <c r="D237" i="58"/>
  <c r="D229" i="58"/>
  <c r="D191" i="58"/>
  <c r="D193" i="58"/>
  <c r="D85" i="58"/>
  <c r="D136" i="58"/>
  <c r="D239" i="58"/>
  <c r="D249" i="58"/>
  <c r="D118" i="58"/>
  <c r="D276" i="58"/>
  <c r="D246" i="58"/>
  <c r="D79" i="58"/>
  <c r="D81" i="58"/>
  <c r="D75" i="58"/>
  <c r="D204" i="58"/>
  <c r="D183" i="58"/>
  <c r="D174" i="58"/>
  <c r="D278" i="58"/>
  <c r="D186" i="58"/>
  <c r="D148" i="58"/>
  <c r="D243" i="58"/>
  <c r="D139" i="58"/>
  <c r="D225" i="58"/>
  <c r="D66" i="58"/>
  <c r="D195" i="58"/>
  <c r="D135" i="58"/>
  <c r="D164" i="58"/>
  <c r="D287" i="58"/>
  <c r="D286" i="58"/>
  <c r="D272" i="58"/>
  <c r="D192" i="58"/>
  <c r="D270" i="58"/>
  <c r="D218" i="58"/>
  <c r="D145" i="58"/>
  <c r="D144" i="58"/>
  <c r="D88" i="58"/>
  <c r="D217" i="58"/>
  <c r="D115" i="58"/>
  <c r="D94" i="58"/>
  <c r="D84" i="58"/>
  <c r="D295" i="58"/>
  <c r="D104" i="58"/>
  <c r="D264" i="58"/>
  <c r="D172" i="58"/>
  <c r="D304" i="58"/>
  <c r="D159" i="58"/>
  <c r="D162" i="58"/>
  <c r="D248" i="58"/>
  <c r="D82" i="58"/>
  <c r="D297" i="58"/>
  <c r="D262" i="58"/>
  <c r="D261" i="58"/>
  <c r="D168" i="58"/>
  <c r="D250" i="58"/>
  <c r="D140" i="58"/>
  <c r="D302" i="58"/>
  <c r="D95" i="58"/>
  <c r="D180" i="58"/>
  <c r="D77" i="58"/>
  <c r="D285" i="58"/>
  <c r="D185" i="58"/>
  <c r="D294" i="58"/>
  <c r="D207" i="58"/>
  <c r="D173" i="58"/>
  <c r="D93" i="58"/>
  <c r="D71" i="58"/>
  <c r="D129" i="58"/>
  <c r="D288" i="58"/>
  <c r="D107" i="58"/>
  <c r="D233" i="58"/>
  <c r="D157" i="58"/>
  <c r="D176" i="58"/>
  <c r="D265" i="58"/>
  <c r="D298" i="58"/>
  <c r="D114" i="58"/>
  <c r="D242" i="58"/>
  <c r="D153" i="58"/>
  <c r="D65" i="58"/>
  <c r="Y175" i="57"/>
  <c r="Z165" i="57"/>
  <c r="AB131" i="57"/>
  <c r="AC219" i="57" l="1"/>
  <c r="F29" i="58"/>
  <c r="Y177" i="57"/>
  <c r="Y180" i="57" s="1"/>
  <c r="F30" i="58"/>
  <c r="D53" i="58"/>
  <c r="D56" i="58"/>
  <c r="D57" i="58"/>
  <c r="D62" i="58"/>
  <c r="D60" i="58"/>
  <c r="D61" i="58"/>
  <c r="D55" i="58"/>
  <c r="D59" i="58"/>
  <c r="D58" i="58"/>
  <c r="D67" i="58"/>
  <c r="D63" i="58"/>
  <c r="Y182" i="57"/>
  <c r="Y183" i="57" s="1"/>
  <c r="Y186" i="57" s="1"/>
  <c r="Z166" i="57"/>
  <c r="AB132" i="57"/>
  <c r="AC234" i="57" l="1"/>
  <c r="AC253" i="57" s="1"/>
  <c r="Y187" i="57"/>
  <c r="Z172" i="57"/>
  <c r="AB134" i="57"/>
  <c r="AC257" i="57" l="1"/>
  <c r="AC258" i="57" s="1"/>
  <c r="AC256" i="57"/>
  <c r="AB135" i="57"/>
  <c r="Y188" i="57"/>
  <c r="Z176" i="57"/>
  <c r="AB136" i="57"/>
  <c r="AB139" i="57" s="1"/>
  <c r="AC262" i="57" l="1"/>
  <c r="AC260" i="57"/>
  <c r="Y189" i="57"/>
  <c r="Z177" i="57"/>
  <c r="AB141" i="57"/>
  <c r="AC272" i="57" l="1"/>
  <c r="AC267" i="57"/>
  <c r="AC271" i="57" s="1"/>
  <c r="Y193" i="57"/>
  <c r="Z178" i="57"/>
  <c r="AB143" i="57"/>
  <c r="AC277" i="57" l="1"/>
  <c r="AC278" i="57" s="1"/>
  <c r="AC279" i="57" s="1"/>
  <c r="Y194" i="57"/>
  <c r="Z181" i="57"/>
  <c r="AB144" i="57"/>
  <c r="AC291" i="57" l="1"/>
  <c r="AC295" i="57" s="1"/>
  <c r="AC281" i="57"/>
  <c r="Y198" i="57"/>
  <c r="Z182" i="57"/>
  <c r="AB145" i="57"/>
  <c r="Y200" i="57" l="1"/>
  <c r="Y201" i="57" s="1"/>
  <c r="Y202" i="57" s="1"/>
  <c r="Y203" i="57" s="1"/>
  <c r="Y199" i="57"/>
  <c r="AC311" i="57"/>
  <c r="AC299" i="57"/>
  <c r="AC303" i="57" s="1"/>
  <c r="AC306" i="57" s="1"/>
  <c r="Z183" i="57"/>
  <c r="Z184" i="57"/>
  <c r="AB146" i="57"/>
  <c r="AC315" i="57" l="1"/>
  <c r="AC312" i="57"/>
  <c r="Y205" i="57"/>
  <c r="Y239" i="57"/>
  <c r="Z185" i="57"/>
  <c r="AB147" i="57"/>
  <c r="AB148" i="57" s="1"/>
  <c r="AB149" i="57" s="1"/>
  <c r="Y207" i="57" l="1"/>
  <c r="AC324" i="57"/>
  <c r="AC316" i="57"/>
  <c r="Y244" i="57"/>
  <c r="Y246" i="57" s="1"/>
  <c r="Z189" i="57"/>
  <c r="Z190" i="57" s="1"/>
  <c r="AB150" i="57"/>
  <c r="Y209" i="57" l="1"/>
  <c r="AC341" i="57"/>
  <c r="AC330" i="57"/>
  <c r="AC333" i="57" s="1"/>
  <c r="AC334" i="57" s="1"/>
  <c r="Z191" i="57"/>
  <c r="AB153" i="57"/>
  <c r="AC346" i="57" l="1"/>
  <c r="AC343" i="57"/>
  <c r="Y210" i="57"/>
  <c r="Z192" i="57"/>
  <c r="AB155" i="57"/>
  <c r="AB160" i="57" s="1"/>
  <c r="Y217" i="57" l="1"/>
  <c r="Y211" i="57"/>
  <c r="AC353" i="57"/>
  <c r="AC355" i="57" s="1"/>
  <c r="AC350" i="57"/>
  <c r="AC351" i="57" s="1"/>
  <c r="Z193" i="57"/>
  <c r="AB161" i="57"/>
  <c r="AB163" i="57" s="1"/>
  <c r="AC363" i="57" l="1"/>
  <c r="AC366" i="57" s="1"/>
  <c r="AC359" i="57"/>
  <c r="Y213" i="57"/>
  <c r="Y227" i="57"/>
  <c r="Z195" i="57"/>
  <c r="AB164" i="57"/>
  <c r="Y216" i="57" l="1"/>
  <c r="AC367" i="57"/>
  <c r="AC375" i="57" s="1"/>
  <c r="AC381" i="57" s="1"/>
  <c r="AC385" i="57" s="1"/>
  <c r="AC386" i="57" s="1"/>
  <c r="AC390" i="57" s="1"/>
  <c r="AC391" i="57" s="1"/>
  <c r="Z196" i="57"/>
  <c r="Y254" i="57"/>
  <c r="AB165" i="57"/>
  <c r="AC426" i="57" l="1"/>
  <c r="AC394" i="57"/>
  <c r="AC405" i="57" s="1"/>
  <c r="AC406" i="57" s="1"/>
  <c r="AC411" i="57" s="1"/>
  <c r="AC422" i="57" s="1"/>
  <c r="AC423" i="57" s="1"/>
  <c r="AC424" i="57" s="1"/>
  <c r="Y218" i="57"/>
  <c r="Z197" i="57"/>
  <c r="AB166" i="57"/>
  <c r="Y219" i="57" l="1"/>
  <c r="AC439" i="57"/>
  <c r="AC431" i="57"/>
  <c r="Z199" i="57"/>
  <c r="AB167" i="57"/>
  <c r="AC445" i="57" l="1"/>
  <c r="AC447" i="57" s="1"/>
  <c r="Y229" i="57"/>
  <c r="Z201" i="57"/>
  <c r="AB168" i="57"/>
  <c r="Y231" i="57" l="1"/>
  <c r="AC457" i="57"/>
  <c r="Z202" i="57"/>
  <c r="AB169" i="57"/>
  <c r="AC468" i="57" l="1"/>
  <c r="AC472" i="57" s="1"/>
  <c r="AC473" i="57" s="1"/>
  <c r="AC481" i="57" s="1"/>
  <c r="AC485" i="57" s="1"/>
  <c r="AC459" i="57"/>
  <c r="AC460" i="57" s="1"/>
  <c r="Y232" i="57"/>
  <c r="Z203" i="57"/>
  <c r="AB171" i="57"/>
  <c r="Y234" i="57" l="1"/>
  <c r="Y241" i="57" s="1"/>
  <c r="Y242" i="57" s="1"/>
  <c r="Y245" i="57" s="1"/>
  <c r="Y247" i="57" s="1"/>
  <c r="Y249" i="57" s="1"/>
  <c r="Y233" i="57"/>
  <c r="AC496" i="57"/>
  <c r="AC502" i="57" s="1"/>
  <c r="AC504" i="57" s="1"/>
  <c r="AC505" i="57" s="1"/>
  <c r="AC513" i="57" s="1"/>
  <c r="AC517" i="57" s="1"/>
  <c r="AC519" i="57" s="1"/>
  <c r="AC524" i="57" s="1"/>
  <c r="AC528" i="57" s="1"/>
  <c r="AC533" i="57" s="1"/>
  <c r="AC534" i="57" s="1"/>
  <c r="AC543" i="57" s="1"/>
  <c r="AC545" i="57" s="1"/>
  <c r="AC548" i="57" s="1"/>
  <c r="AC561" i="57" s="1"/>
  <c r="AC563" i="57" s="1"/>
  <c r="AC569" i="57" s="1"/>
  <c r="AC570" i="57" s="1"/>
  <c r="AC573" i="57" s="1"/>
  <c r="AC575" i="57" s="1"/>
  <c r="AC608" i="57" s="1"/>
  <c r="AC625" i="57" s="1"/>
  <c r="Z204" i="57"/>
  <c r="AB172" i="57"/>
  <c r="E31" i="58"/>
  <c r="E46" i="58"/>
  <c r="E39" i="58"/>
  <c r="E58" i="58"/>
  <c r="E67" i="58"/>
  <c r="E49" i="58"/>
  <c r="E29" i="58"/>
  <c r="E65" i="58"/>
  <c r="E52" i="58"/>
  <c r="E62" i="58"/>
  <c r="E44" i="58"/>
  <c r="E38" i="58"/>
  <c r="E59" i="58"/>
  <c r="E41" i="58"/>
  <c r="E64" i="58"/>
  <c r="E68" i="58"/>
  <c r="E30" i="58"/>
  <c r="E43" i="58"/>
  <c r="E47" i="58"/>
  <c r="E45" i="58"/>
  <c r="E35" i="58"/>
  <c r="E40" i="58"/>
  <c r="E42" i="58"/>
  <c r="E57" i="58"/>
  <c r="E34" i="58"/>
  <c r="E60" i="58"/>
  <c r="E32" i="58"/>
  <c r="E48" i="58"/>
  <c r="E33" i="58"/>
  <c r="E70" i="58"/>
  <c r="E61" i="58"/>
  <c r="E72" i="58"/>
  <c r="E55" i="58"/>
  <c r="E54" i="58"/>
  <c r="E63" i="58"/>
  <c r="E66" i="58"/>
  <c r="E69" i="58"/>
  <c r="E50" i="58"/>
  <c r="E36" i="58"/>
  <c r="E53" i="58"/>
  <c r="E51" i="58"/>
  <c r="E37" i="58"/>
  <c r="E71" i="58"/>
  <c r="E56" i="58"/>
  <c r="AC631" i="57" l="1"/>
  <c r="AC632" i="57" s="1"/>
  <c r="AC627" i="57"/>
  <c r="Y250" i="57"/>
  <c r="Y251" i="57" s="1"/>
  <c r="E73" i="58"/>
  <c r="AB173" i="57"/>
  <c r="AB175" i="57" s="1"/>
  <c r="Z206" i="57"/>
  <c r="Y252" i="57" l="1"/>
  <c r="Y257" i="57"/>
  <c r="Y261" i="57" s="1"/>
  <c r="AC643" i="57"/>
  <c r="AC647" i="57" s="1"/>
  <c r="AC648" i="57" s="1"/>
  <c r="AC649" i="57" s="1"/>
  <c r="AC637" i="57"/>
  <c r="AC638" i="57" s="1"/>
  <c r="Y258" i="57"/>
  <c r="Y259" i="57" s="1"/>
  <c r="Y266" i="57"/>
  <c r="Z208" i="57"/>
  <c r="AB178" i="57"/>
  <c r="E75" i="58" s="1"/>
  <c r="E74" i="58"/>
  <c r="AC664" i="57" l="1"/>
  <c r="AC656" i="57"/>
  <c r="AC662" i="57" s="1"/>
  <c r="Y262" i="57"/>
  <c r="Y263" i="57" s="1"/>
  <c r="Z210" i="57"/>
  <c r="AB179" i="57"/>
  <c r="Y265" i="57" l="1"/>
  <c r="Y271" i="57" s="1"/>
  <c r="AC670" i="57"/>
  <c r="AC667" i="57"/>
  <c r="Y268" i="57"/>
  <c r="Y269" i="57" s="1"/>
  <c r="Z211" i="57"/>
  <c r="Y272" i="57"/>
  <c r="AB180" i="57"/>
  <c r="E77" i="58" s="1"/>
  <c r="E76" i="58"/>
  <c r="AC681" i="57" l="1"/>
  <c r="AC684" i="57" s="1"/>
  <c r="AC675" i="57"/>
  <c r="AC680" i="57" s="1"/>
  <c r="Z212" i="57"/>
  <c r="AB181" i="57"/>
  <c r="Y273" i="57"/>
  <c r="AC694" i="57" l="1"/>
  <c r="AC696" i="57" s="1"/>
  <c r="Z214" i="57"/>
  <c r="Y275" i="57"/>
  <c r="Y276" i="57" s="1"/>
  <c r="Y279" i="57" s="1"/>
  <c r="Y280" i="57" s="1"/>
  <c r="AB182" i="57"/>
  <c r="E78" i="58"/>
  <c r="AC706" i="57" l="1"/>
  <c r="AC708" i="57" s="1"/>
  <c r="AC700" i="57"/>
  <c r="AC703" i="57" s="1"/>
  <c r="AC705" i="57" s="1"/>
  <c r="Y281" i="57"/>
  <c r="Y285" i="57" s="1"/>
  <c r="Z215" i="57"/>
  <c r="AB184" i="57"/>
  <c r="AC712" i="57" l="1"/>
  <c r="AC715" i="57" s="1"/>
  <c r="AC710" i="57"/>
  <c r="Z217" i="57"/>
  <c r="AB185" i="57"/>
  <c r="AB186" i="57" s="1"/>
  <c r="AB189" i="57" s="1"/>
  <c r="AB190" i="57" s="1"/>
  <c r="AB192" i="57" s="1"/>
  <c r="AB197" i="57" s="1"/>
  <c r="AB201" i="57" s="1"/>
  <c r="AB206" i="57" s="1"/>
  <c r="AB208" i="57" s="1"/>
  <c r="AB209" i="57" s="1"/>
  <c r="AB212" i="57" s="1"/>
  <c r="Y286" i="57"/>
  <c r="AC720" i="57" l="1"/>
  <c r="AC718" i="57"/>
  <c r="AB220" i="57"/>
  <c r="AB214" i="57"/>
  <c r="AB215" i="57" s="1"/>
  <c r="AB216" i="57" s="1"/>
  <c r="AB219" i="57" s="1"/>
  <c r="Z218" i="57"/>
  <c r="E81" i="58"/>
  <c r="E82" i="58"/>
  <c r="E83" i="58"/>
  <c r="E85" i="58"/>
  <c r="E80" i="58"/>
  <c r="E84" i="58"/>
  <c r="E79" i="58"/>
  <c r="E86" i="58"/>
  <c r="Y287" i="57"/>
  <c r="AC722" i="57" l="1"/>
  <c r="AC721" i="57"/>
  <c r="AB222" i="57"/>
  <c r="Z219" i="57"/>
  <c r="Y288" i="57"/>
  <c r="E87" i="58" l="1"/>
  <c r="AC728" i="57"/>
  <c r="AC724" i="57"/>
  <c r="Z220" i="57"/>
  <c r="AB223" i="57"/>
  <c r="Y289" i="57"/>
  <c r="Z221" i="57" l="1"/>
  <c r="Z222" i="57" s="1"/>
  <c r="Z223" i="57" s="1"/>
  <c r="AB225" i="57"/>
  <c r="AC732" i="57"/>
  <c r="AC729" i="57"/>
  <c r="AB249" i="57"/>
  <c r="Z232" i="57"/>
  <c r="Y290" i="57"/>
  <c r="AB227" i="57" l="1"/>
  <c r="E88" i="58"/>
  <c r="E89" i="58"/>
  <c r="AC739" i="57"/>
  <c r="AC741" i="57" s="1"/>
  <c r="AC744" i="57" s="1"/>
  <c r="AC746" i="57" s="1"/>
  <c r="AC734" i="57"/>
  <c r="AC735" i="57" s="1"/>
  <c r="AC737" i="57" s="1"/>
  <c r="Z224" i="57"/>
  <c r="Z233" i="57"/>
  <c r="Y291" i="57"/>
  <c r="Z226" i="57" l="1"/>
  <c r="AB228" i="57"/>
  <c r="AC756" i="57"/>
  <c r="AC760" i="57" s="1"/>
  <c r="AB274" i="57"/>
  <c r="Z247" i="57"/>
  <c r="Y292" i="57"/>
  <c r="AC766" i="57" l="1"/>
  <c r="AC762" i="57"/>
  <c r="AB230" i="57"/>
  <c r="E90" i="58"/>
  <c r="Z236" i="57"/>
  <c r="AB278" i="57"/>
  <c r="Z248" i="57"/>
  <c r="Y295" i="57"/>
  <c r="AB231" i="57" l="1"/>
  <c r="E91" i="58"/>
  <c r="AC775" i="57"/>
  <c r="AC772" i="57"/>
  <c r="Z237" i="57"/>
  <c r="Z239" i="57" s="1"/>
  <c r="Z240" i="57" s="1"/>
  <c r="Z244" i="57" s="1"/>
  <c r="Z246" i="57" s="1"/>
  <c r="Y296" i="57"/>
  <c r="Z259" i="57"/>
  <c r="AB238" i="57" l="1"/>
  <c r="E93" i="58"/>
  <c r="AC779" i="57"/>
  <c r="AC781" i="57" s="1"/>
  <c r="AC782" i="57" s="1"/>
  <c r="AC783" i="57" s="1"/>
  <c r="AC784" i="57" s="1"/>
  <c r="AC788" i="57" s="1"/>
  <c r="AC795" i="57" s="1"/>
  <c r="AC799" i="57" s="1"/>
  <c r="AC802" i="57" s="1"/>
  <c r="AC804" i="57" s="1"/>
  <c r="AC809" i="57" s="1"/>
  <c r="AC812" i="57" s="1"/>
  <c r="Z253" i="57"/>
  <c r="Y299" i="57"/>
  <c r="Z260" i="57"/>
  <c r="Z256" i="57" l="1"/>
  <c r="F189" i="58"/>
  <c r="F302" i="58"/>
  <c r="F209" i="58"/>
  <c r="F213" i="58"/>
  <c r="F172" i="58"/>
  <c r="F143" i="58"/>
  <c r="F255" i="58"/>
  <c r="F197" i="58"/>
  <c r="F204" i="58"/>
  <c r="F207" i="58"/>
  <c r="F164" i="58"/>
  <c r="F40" i="58"/>
  <c r="F37" i="58"/>
  <c r="F67" i="58"/>
  <c r="F81" i="58"/>
  <c r="F236" i="58"/>
  <c r="F203" i="58"/>
  <c r="F299" i="58"/>
  <c r="F154" i="58"/>
  <c r="F89" i="58"/>
  <c r="F31" i="58"/>
  <c r="F198" i="58"/>
  <c r="F216" i="58"/>
  <c r="F151" i="58"/>
  <c r="F241" i="58"/>
  <c r="F192" i="58"/>
  <c r="F290" i="58"/>
  <c r="F64" i="58"/>
  <c r="F228" i="58"/>
  <c r="F145" i="58"/>
  <c r="F85" i="58"/>
  <c r="F56" i="58"/>
  <c r="F245" i="58"/>
  <c r="F109" i="58"/>
  <c r="F224" i="58"/>
  <c r="F90" i="58"/>
  <c r="F273" i="58"/>
  <c r="F268" i="58"/>
  <c r="F296" i="58"/>
  <c r="F121" i="58"/>
  <c r="F105" i="58"/>
  <c r="F238" i="58"/>
  <c r="F220" i="58"/>
  <c r="F239" i="58"/>
  <c r="F133" i="58"/>
  <c r="F91" i="58"/>
  <c r="F281" i="58"/>
  <c r="F269" i="58"/>
  <c r="F232" i="58"/>
  <c r="F182" i="58"/>
  <c r="F188" i="58"/>
  <c r="F250" i="58"/>
  <c r="F165" i="58"/>
  <c r="F174" i="58"/>
  <c r="F208" i="58"/>
  <c r="F63" i="58"/>
  <c r="F280" i="58"/>
  <c r="F73" i="58"/>
  <c r="F169" i="58"/>
  <c r="F214" i="58"/>
  <c r="F184" i="58"/>
  <c r="F295" i="58"/>
  <c r="F282" i="58"/>
  <c r="F292" i="58"/>
  <c r="F253" i="58"/>
  <c r="F247" i="58"/>
  <c r="F131" i="58"/>
  <c r="F36" i="58"/>
  <c r="F115" i="58"/>
  <c r="F195" i="58"/>
  <c r="F258" i="58"/>
  <c r="F304" i="58"/>
  <c r="F111" i="58"/>
  <c r="F210" i="58"/>
  <c r="F260" i="58"/>
  <c r="F294" i="58"/>
  <c r="F68" i="58"/>
  <c r="F35" i="58"/>
  <c r="F44" i="58"/>
  <c r="F270" i="58"/>
  <c r="F74" i="58"/>
  <c r="F98" i="58"/>
  <c r="F311" i="58"/>
  <c r="F38" i="58"/>
  <c r="F71" i="58"/>
  <c r="F69" i="58"/>
  <c r="F278" i="58"/>
  <c r="F157" i="58"/>
  <c r="F180" i="58"/>
  <c r="F167" i="58"/>
  <c r="F256" i="58"/>
  <c r="F99" i="58"/>
  <c r="F310" i="58"/>
  <c r="F196" i="58"/>
  <c r="F83" i="58"/>
  <c r="F130" i="58"/>
  <c r="F48" i="58"/>
  <c r="F33" i="58"/>
  <c r="F141" i="58"/>
  <c r="F178" i="58"/>
  <c r="F175" i="58"/>
  <c r="F170" i="58"/>
  <c r="F142" i="58"/>
  <c r="F307" i="58"/>
  <c r="F308" i="58"/>
  <c r="F202" i="58"/>
  <c r="F60" i="58"/>
  <c r="F191" i="58"/>
  <c r="F288" i="58"/>
  <c r="F84" i="58"/>
  <c r="F66" i="58"/>
  <c r="F312" i="58"/>
  <c r="F87" i="58"/>
  <c r="F177" i="58"/>
  <c r="F139" i="58"/>
  <c r="F149" i="58"/>
  <c r="F70" i="58"/>
  <c r="F233" i="58"/>
  <c r="F206" i="58"/>
  <c r="F234" i="58"/>
  <c r="F88" i="58"/>
  <c r="F221" i="58"/>
  <c r="F106" i="58"/>
  <c r="F163" i="58"/>
  <c r="F244" i="58"/>
  <c r="F97" i="58"/>
  <c r="F80" i="58"/>
  <c r="F122" i="58"/>
  <c r="F152" i="58"/>
  <c r="F140" i="58"/>
  <c r="F264" i="58"/>
  <c r="F126" i="58"/>
  <c r="F186" i="58"/>
  <c r="F107" i="58"/>
  <c r="F227" i="58"/>
  <c r="F183" i="58"/>
  <c r="F160" i="58"/>
  <c r="F243" i="58"/>
  <c r="F235" i="58"/>
  <c r="F94" i="58"/>
  <c r="F49" i="58"/>
  <c r="F50" i="58"/>
  <c r="F77" i="58"/>
  <c r="F229" i="58"/>
  <c r="F205" i="58"/>
  <c r="F113" i="58"/>
  <c r="F137" i="58"/>
  <c r="F144" i="58"/>
  <c r="F55" i="58"/>
  <c r="F72" i="58"/>
  <c r="F135" i="58"/>
  <c r="F120" i="58"/>
  <c r="F92" i="58"/>
  <c r="F103" i="58"/>
  <c r="F190" i="58"/>
  <c r="F298" i="58"/>
  <c r="F51" i="58"/>
  <c r="F179" i="58"/>
  <c r="F61" i="58"/>
  <c r="F45" i="58"/>
  <c r="F134" i="58"/>
  <c r="F161" i="58"/>
  <c r="F226" i="58"/>
  <c r="F158" i="58"/>
  <c r="F271" i="58"/>
  <c r="F218" i="58"/>
  <c r="F246" i="58"/>
  <c r="F305" i="58"/>
  <c r="F114" i="58"/>
  <c r="F257" i="58"/>
  <c r="F266" i="58"/>
  <c r="F129" i="58"/>
  <c r="F212" i="58"/>
  <c r="F254" i="58"/>
  <c r="F155" i="58"/>
  <c r="F193" i="58"/>
  <c r="F230" i="58"/>
  <c r="F43" i="58"/>
  <c r="F86" i="58"/>
  <c r="F265" i="58"/>
  <c r="F53" i="58"/>
  <c r="F217" i="58"/>
  <c r="F47" i="58"/>
  <c r="F32" i="58"/>
  <c r="F181" i="58"/>
  <c r="F301" i="58"/>
  <c r="F46" i="58"/>
  <c r="F267" i="58"/>
  <c r="F194" i="58"/>
  <c r="F286" i="58"/>
  <c r="F100" i="58"/>
  <c r="F150" i="58"/>
  <c r="F96" i="58"/>
  <c r="F57" i="58"/>
  <c r="F285" i="58"/>
  <c r="F185" i="58"/>
  <c r="F303" i="58"/>
  <c r="F237" i="58"/>
  <c r="F102" i="58"/>
  <c r="F200" i="58"/>
  <c r="F58" i="58"/>
  <c r="F231" i="58"/>
  <c r="F82" i="58"/>
  <c r="F153" i="58"/>
  <c r="F41" i="58"/>
  <c r="F128" i="58"/>
  <c r="F138" i="58"/>
  <c r="F104" i="58"/>
  <c r="F274" i="58"/>
  <c r="F222" i="58"/>
  <c r="F65" i="58"/>
  <c r="F283" i="58"/>
  <c r="F76" i="58"/>
  <c r="F293" i="58"/>
  <c r="F173" i="58"/>
  <c r="F287" i="58"/>
  <c r="F118" i="58"/>
  <c r="F156" i="58"/>
  <c r="F127" i="58"/>
  <c r="F159" i="58"/>
  <c r="F108" i="58"/>
  <c r="F54" i="58"/>
  <c r="F289" i="58"/>
  <c r="F124" i="58"/>
  <c r="F148" i="58"/>
  <c r="F147" i="58"/>
  <c r="F263" i="58"/>
  <c r="F176" i="58"/>
  <c r="F199" i="58"/>
  <c r="F136" i="58"/>
  <c r="F125" i="58"/>
  <c r="F300" i="58"/>
  <c r="F59" i="58"/>
  <c r="F171" i="58"/>
  <c r="F249" i="58"/>
  <c r="F75" i="58"/>
  <c r="F166" i="58"/>
  <c r="F39" i="58"/>
  <c r="F276" i="58"/>
  <c r="F211" i="58"/>
  <c r="F309" i="58"/>
  <c r="F261" i="58"/>
  <c r="F297" i="58"/>
  <c r="F110" i="58"/>
  <c r="F112" i="58"/>
  <c r="F78" i="58"/>
  <c r="F34" i="58"/>
  <c r="F272" i="58"/>
  <c r="F219" i="58"/>
  <c r="F117" i="58"/>
  <c r="F168" i="58"/>
  <c r="F79" i="58"/>
  <c r="F252" i="58"/>
  <c r="F275" i="58"/>
  <c r="F101" i="58"/>
  <c r="F52" i="58"/>
  <c r="F62" i="58"/>
  <c r="F306" i="58"/>
  <c r="F223" i="58"/>
  <c r="F42" i="58"/>
  <c r="F187" i="58"/>
  <c r="F116" i="58"/>
  <c r="F240" i="58"/>
  <c r="F291" i="58"/>
  <c r="F277" i="58"/>
  <c r="F279" i="58"/>
  <c r="F162" i="58"/>
  <c r="F262" i="58"/>
  <c r="F251" i="58"/>
  <c r="F93" i="58"/>
  <c r="F146" i="58"/>
  <c r="F201" i="58"/>
  <c r="F132" i="58"/>
  <c r="F248" i="58"/>
  <c r="F119" i="58"/>
  <c r="F225" i="58"/>
  <c r="F284" i="58"/>
  <c r="F259" i="58"/>
  <c r="F95" i="58"/>
  <c r="F215" i="58"/>
  <c r="F242" i="58"/>
  <c r="F123" i="58"/>
  <c r="AB240" i="57"/>
  <c r="Y301" i="57"/>
  <c r="Y300" i="57"/>
  <c r="Z262" i="57"/>
  <c r="Y303" i="57"/>
  <c r="AB241" i="57" l="1"/>
  <c r="Z265" i="57"/>
  <c r="AB292" i="57"/>
  <c r="Y305" i="57"/>
  <c r="AB243" i="57" l="1"/>
  <c r="Z268" i="57"/>
  <c r="Z266" i="57"/>
  <c r="AB297" i="57"/>
  <c r="Y306" i="57"/>
  <c r="Y311" i="57" s="1"/>
  <c r="Z273" i="57"/>
  <c r="AB248" i="57" l="1"/>
  <c r="AB255" i="57"/>
  <c r="E94" i="58"/>
  <c r="Z267" i="57"/>
  <c r="E96" i="58"/>
  <c r="Y312" i="57"/>
  <c r="AB303" i="57"/>
  <c r="Z277" i="57"/>
  <c r="Y314" i="57"/>
  <c r="Z269" i="57" l="1"/>
  <c r="AB256" i="57"/>
  <c r="Y315" i="57"/>
  <c r="Y316" i="57" s="1"/>
  <c r="AB257" i="57" l="1"/>
  <c r="Z270" i="57"/>
  <c r="AB313" i="57"/>
  <c r="AB314" i="57" s="1"/>
  <c r="Z287" i="57"/>
  <c r="Y317" i="57"/>
  <c r="AB260" i="57" l="1"/>
  <c r="Z272" i="57"/>
  <c r="Y318" i="57"/>
  <c r="Z291" i="57"/>
  <c r="Y320" i="57"/>
  <c r="Z274" i="57" l="1"/>
  <c r="Z278" i="57"/>
  <c r="Z279" i="57" s="1"/>
  <c r="Z280" i="57" s="1"/>
  <c r="AB261" i="57"/>
  <c r="Y321" i="57"/>
  <c r="AB367" i="57"/>
  <c r="Y322" i="57"/>
  <c r="Z283" i="57" l="1"/>
  <c r="Z293" i="57"/>
  <c r="AB263" i="57"/>
  <c r="AB374" i="57"/>
  <c r="Y324" i="57"/>
  <c r="Z294" i="57" l="1"/>
  <c r="AB264" i="57"/>
  <c r="Z295" i="57"/>
  <c r="AB378" i="57"/>
  <c r="Y327" i="57"/>
  <c r="AB267" i="57" l="1"/>
  <c r="Z297" i="57"/>
  <c r="AB382" i="57"/>
  <c r="AB383" i="57" s="1"/>
  <c r="Z298" i="57"/>
  <c r="Z299" i="57" s="1"/>
  <c r="Y328" i="57"/>
  <c r="AB269" i="57" l="1"/>
  <c r="Z300" i="57"/>
  <c r="Z302" i="57" s="1"/>
  <c r="Y329" i="57"/>
  <c r="AB270" i="57" l="1"/>
  <c r="Z303" i="57"/>
  <c r="AB395" i="57"/>
  <c r="AB396" i="57" s="1"/>
  <c r="Y330" i="57"/>
  <c r="Z304" i="57" l="1"/>
  <c r="Z305" i="57" s="1"/>
  <c r="Z306" i="57" s="1"/>
  <c r="Z309" i="57" s="1"/>
  <c r="Z310" i="57" s="1"/>
  <c r="Z311" i="57" s="1"/>
  <c r="Z313" i="57" s="1"/>
  <c r="AB272" i="57"/>
  <c r="AB399" i="57"/>
  <c r="AB400" i="57" s="1"/>
  <c r="AB401" i="57" s="1"/>
  <c r="Z315" i="57"/>
  <c r="Y331" i="57"/>
  <c r="Z316" i="57" l="1"/>
  <c r="Z318" i="57" s="1"/>
  <c r="Z319" i="57" s="1"/>
  <c r="AB276" i="57"/>
  <c r="AB277" i="57" s="1"/>
  <c r="AB279" i="57" s="1"/>
  <c r="AB282" i="57" s="1"/>
  <c r="Y332" i="57"/>
  <c r="Z323" i="57"/>
  <c r="AB284" i="57" l="1"/>
  <c r="AB286" i="57" s="1"/>
  <c r="AB289" i="57" s="1"/>
  <c r="AB290" i="57" s="1"/>
  <c r="AB293" i="57" s="1"/>
  <c r="AB294" i="57" s="1"/>
  <c r="AB296" i="57" s="1"/>
  <c r="AB298" i="57" s="1"/>
  <c r="AB301" i="57" s="1"/>
  <c r="AB307" i="57" s="1"/>
  <c r="AB308" i="57" s="1"/>
  <c r="AB311" i="57" s="1"/>
  <c r="AB312" i="57" s="1"/>
  <c r="AB317" i="57" s="1"/>
  <c r="AB319" i="57" s="1"/>
  <c r="AB320" i="57" s="1"/>
  <c r="AB321" i="57" s="1"/>
  <c r="AB323" i="57" s="1"/>
  <c r="AB325" i="57" s="1"/>
  <c r="AB326" i="57" s="1"/>
  <c r="AB327" i="57" s="1"/>
  <c r="AB333" i="57" s="1"/>
  <c r="AB334" i="57" s="1"/>
  <c r="AB336" i="57" s="1"/>
  <c r="AB337" i="57" s="1"/>
  <c r="AB338" i="57" s="1"/>
  <c r="AB339" i="57" s="1"/>
  <c r="AB341" i="57" s="1"/>
  <c r="AB342" i="57" s="1"/>
  <c r="AB343" i="57" s="1"/>
  <c r="AB346" i="57" s="1"/>
  <c r="AB347" i="57" s="1"/>
  <c r="AB348" i="57" s="1"/>
  <c r="AB351" i="57" s="1"/>
  <c r="AB352" i="57" s="1"/>
  <c r="AB353" i="57" s="1"/>
  <c r="AB354" i="57" s="1"/>
  <c r="AB357" i="57" s="1"/>
  <c r="AB360" i="57" s="1"/>
  <c r="AB361" i="57" s="1"/>
  <c r="AB362" i="57" s="1"/>
  <c r="AB365" i="57" s="1"/>
  <c r="AB368" i="57" s="1"/>
  <c r="AB371" i="57" s="1"/>
  <c r="Z324" i="57"/>
  <c r="Z332" i="57"/>
  <c r="Z334" i="57" s="1"/>
  <c r="Z325" i="57"/>
  <c r="Z331" i="57" s="1"/>
  <c r="Y334" i="57"/>
  <c r="AB420" i="57"/>
  <c r="AB419" i="57"/>
  <c r="AB376" i="57" l="1"/>
  <c r="AB380" i="57" s="1"/>
  <c r="E113" i="58"/>
  <c r="Z336" i="57"/>
  <c r="Y335" i="57"/>
  <c r="AB381" i="57" l="1"/>
  <c r="AB385" i="57"/>
  <c r="AB386" i="57" s="1"/>
  <c r="AB387" i="57" s="1"/>
  <c r="AB390" i="57" s="1"/>
  <c r="AB391" i="57" s="1"/>
  <c r="AB392" i="57" s="1"/>
  <c r="AB447" i="57"/>
  <c r="Y338" i="57"/>
  <c r="Z340" i="57"/>
  <c r="AB397" i="57" l="1"/>
  <c r="AB398" i="57" s="1"/>
  <c r="AB457" i="57"/>
  <c r="AB458" i="57" s="1"/>
  <c r="AB459" i="57" s="1"/>
  <c r="Y339" i="57"/>
  <c r="Z341" i="57"/>
  <c r="Y341" i="57" l="1"/>
  <c r="Y342" i="57" s="1"/>
  <c r="Y340" i="57"/>
  <c r="Y343" i="57" s="1"/>
  <c r="AB402" i="57"/>
  <c r="Z342" i="57"/>
  <c r="Y345" i="57"/>
  <c r="AB403" i="57" l="1"/>
  <c r="AB404" i="57" s="1"/>
  <c r="AB405" i="57" s="1"/>
  <c r="AB406" i="57" s="1"/>
  <c r="AB408" i="57" s="1"/>
  <c r="AB409" i="57" s="1"/>
  <c r="AB411" i="57" s="1"/>
  <c r="AB412" i="57" s="1"/>
  <c r="AB413" i="57" s="1"/>
  <c r="AB414" i="57" s="1"/>
  <c r="AB415" i="57" s="1"/>
  <c r="AB416" i="57" s="1"/>
  <c r="AB417" i="57" s="1"/>
  <c r="AB418" i="57" s="1"/>
  <c r="AB421" i="57" s="1"/>
  <c r="AB422" i="57" s="1"/>
  <c r="AB423" i="57" s="1"/>
  <c r="AB465" i="57"/>
  <c r="Y348" i="57"/>
  <c r="Z343" i="57"/>
  <c r="AB425" i="57" l="1"/>
  <c r="AB426" i="57" s="1"/>
  <c r="AB427" i="57" s="1"/>
  <c r="AB428" i="57" s="1"/>
  <c r="AB424" i="57"/>
  <c r="AB468" i="57"/>
  <c r="AB470" i="57" s="1"/>
  <c r="Y349" i="57"/>
  <c r="Z344" i="57"/>
  <c r="AB430" i="57" l="1"/>
  <c r="Z345" i="57"/>
  <c r="Y350" i="57"/>
  <c r="AB431" i="57" l="1"/>
  <c r="AB483" i="57"/>
  <c r="AB484" i="57" s="1"/>
  <c r="Y351" i="57"/>
  <c r="Y354" i="57" s="1"/>
  <c r="Z346" i="57"/>
  <c r="Y355" i="57"/>
  <c r="AB436" i="57" l="1"/>
  <c r="AB488" i="57"/>
  <c r="AB492" i="57" s="1"/>
  <c r="AB493" i="57" s="1"/>
  <c r="Y356" i="57"/>
  <c r="Z349" i="57"/>
  <c r="Y357" i="57"/>
  <c r="AB439" i="57" l="1"/>
  <c r="Z352" i="57"/>
  <c r="Y358" i="57"/>
  <c r="AB440" i="57" l="1"/>
  <c r="AB510" i="57"/>
  <c r="Z353" i="57"/>
  <c r="Y361" i="57"/>
  <c r="AB442" i="57" l="1"/>
  <c r="AB518" i="57"/>
  <c r="Z355" i="57"/>
  <c r="Z356" i="57" s="1"/>
  <c r="Y363" i="57"/>
  <c r="AB444" i="57" l="1"/>
  <c r="Z359" i="57"/>
  <c r="Z361" i="57" s="1"/>
  <c r="Z362" i="57"/>
  <c r="Z664" i="57"/>
  <c r="Y364" i="57"/>
  <c r="AB445" i="57" l="1"/>
  <c r="AB533" i="57"/>
  <c r="Z363" i="57"/>
  <c r="Y365" i="57"/>
  <c r="AB446" i="57" l="1"/>
  <c r="AB544" i="57"/>
  <c r="AB548" i="57" s="1"/>
  <c r="Z366" i="57"/>
  <c r="Y367" i="57"/>
  <c r="AB450" i="57" l="1"/>
  <c r="AB451" i="57" s="1"/>
  <c r="AB452" i="57" s="1"/>
  <c r="AB456" i="57" s="1"/>
  <c r="AB460" i="57" s="1"/>
  <c r="AB461" i="57" s="1"/>
  <c r="AB462" i="57" s="1"/>
  <c r="AB466" i="57" s="1"/>
  <c r="AB467" i="57" s="1"/>
  <c r="AB472" i="57" s="1"/>
  <c r="Z367" i="57"/>
  <c r="AB587" i="57"/>
  <c r="Z369" i="57"/>
  <c r="C14" i="58"/>
  <c r="C16" i="58"/>
  <c r="C21" i="58"/>
  <c r="C24" i="58"/>
  <c r="C30" i="58"/>
  <c r="C61" i="58"/>
  <c r="C95" i="58"/>
  <c r="C41" i="58"/>
  <c r="C34" i="58"/>
  <c r="C57" i="58"/>
  <c r="C81" i="58"/>
  <c r="C62" i="58"/>
  <c r="C37" i="58"/>
  <c r="C105" i="58"/>
  <c r="C48" i="58"/>
  <c r="C101" i="58"/>
  <c r="C85" i="58"/>
  <c r="C88" i="58"/>
  <c r="C117" i="58"/>
  <c r="C75" i="58"/>
  <c r="C68" i="58"/>
  <c r="C119" i="58"/>
  <c r="C115" i="58"/>
  <c r="C78" i="58"/>
  <c r="C54" i="58"/>
  <c r="C69" i="58"/>
  <c r="C106" i="58"/>
  <c r="C93" i="58"/>
  <c r="C74" i="58"/>
  <c r="C121" i="58"/>
  <c r="C103" i="58"/>
  <c r="C67" i="58"/>
  <c r="C42" i="58"/>
  <c r="C92" i="58"/>
  <c r="C112" i="58"/>
  <c r="C102" i="58"/>
  <c r="C94" i="58"/>
  <c r="C63" i="58"/>
  <c r="C128" i="58"/>
  <c r="C38" i="58"/>
  <c r="C122" i="58"/>
  <c r="C127" i="58"/>
  <c r="C87" i="58"/>
  <c r="C39" i="58"/>
  <c r="C91" i="58"/>
  <c r="C108" i="58"/>
  <c r="C50" i="58"/>
  <c r="C82" i="58"/>
  <c r="C113" i="58"/>
  <c r="C90" i="58"/>
  <c r="C79" i="58"/>
  <c r="C77" i="58"/>
  <c r="C35" i="58"/>
  <c r="C114" i="58"/>
  <c r="C104" i="58"/>
  <c r="C98" i="58"/>
  <c r="C97" i="58"/>
  <c r="C111" i="58"/>
  <c r="C86" i="58"/>
  <c r="C72" i="58"/>
  <c r="C109" i="58"/>
  <c r="C116" i="58"/>
  <c r="C58" i="58"/>
  <c r="C89" i="58"/>
  <c r="C70" i="58"/>
  <c r="C49" i="58"/>
  <c r="C118" i="58"/>
  <c r="C51" i="58"/>
  <c r="C60" i="58"/>
  <c r="C40" i="58"/>
  <c r="C66" i="58"/>
  <c r="C65" i="58"/>
  <c r="C110" i="58"/>
  <c r="C126" i="58"/>
  <c r="C36" i="58"/>
  <c r="C123" i="58"/>
  <c r="C124" i="58"/>
  <c r="C107" i="58"/>
  <c r="C47" i="58"/>
  <c r="C43" i="58"/>
  <c r="C64" i="58"/>
  <c r="C53" i="58"/>
  <c r="C71" i="58"/>
  <c r="C73" i="58"/>
  <c r="C99" i="58"/>
  <c r="C120" i="58"/>
  <c r="C80" i="58"/>
  <c r="C76" i="58"/>
  <c r="C125" i="58"/>
  <c r="C46" i="58"/>
  <c r="C56" i="58"/>
  <c r="C59" i="58"/>
  <c r="C45" i="58"/>
  <c r="C100" i="58"/>
  <c r="C55" i="58"/>
  <c r="C44" i="58"/>
  <c r="C84" i="58"/>
  <c r="C52" i="58"/>
  <c r="C83" i="58"/>
  <c r="C96" i="58"/>
  <c r="Y368" i="57"/>
  <c r="AB474" i="57" l="1"/>
  <c r="AB477" i="57" s="1"/>
  <c r="AB478" i="57" s="1"/>
  <c r="AB481" i="57" s="1"/>
  <c r="AB482" i="57" s="1"/>
  <c r="AB486" i="57" s="1"/>
  <c r="AB487" i="57" s="1"/>
  <c r="AB489" i="57" s="1"/>
  <c r="C129" i="58"/>
  <c r="Z370" i="57"/>
  <c r="AB589" i="57"/>
  <c r="Z373" i="57"/>
  <c r="Y369" i="57"/>
  <c r="AB495" i="57" l="1"/>
  <c r="AB496" i="57" s="1"/>
  <c r="AB498" i="57" s="1"/>
  <c r="AB499" i="57" s="1"/>
  <c r="AB502" i="57" s="1"/>
  <c r="AB508" i="57" s="1"/>
  <c r="AB511" i="57" s="1"/>
  <c r="C130" i="58"/>
  <c r="AB591" i="57"/>
  <c r="Z374" i="57"/>
  <c r="Z377" i="57" s="1"/>
  <c r="Z378" i="57" s="1"/>
  <c r="Y370" i="57"/>
  <c r="Y371" i="57" s="1"/>
  <c r="Y372" i="57" s="1"/>
  <c r="Y373" i="57" s="1"/>
  <c r="Y375" i="57" s="1"/>
  <c r="Y376" i="57" s="1"/>
  <c r="Y377" i="57" s="1"/>
  <c r="Y379" i="57" s="1"/>
  <c r="Y382" i="57" s="1"/>
  <c r="Y383" i="57" s="1"/>
  <c r="Y384" i="57" s="1"/>
  <c r="Y386" i="57" s="1"/>
  <c r="Y387" i="57" s="1"/>
  <c r="Y388" i="57" s="1"/>
  <c r="Y389" i="57" s="1"/>
  <c r="Y390" i="57" s="1"/>
  <c r="Y392" i="57" s="1"/>
  <c r="Y393" i="57" s="1"/>
  <c r="Y394" i="57" s="1"/>
  <c r="Y396" i="57" s="1"/>
  <c r="AB512" i="57" l="1"/>
  <c r="AB514" i="57" s="1"/>
  <c r="AB515" i="57" s="1"/>
  <c r="AB516" i="57" s="1"/>
  <c r="AB517" i="57" s="1"/>
  <c r="AB519" i="57"/>
  <c r="Y399" i="57"/>
  <c r="Y405" i="57" s="1"/>
  <c r="Y398" i="57"/>
  <c r="B139" i="58" s="1"/>
  <c r="Z379" i="57"/>
  <c r="AB596" i="57"/>
  <c r="C131" i="58"/>
  <c r="B27" i="58"/>
  <c r="B118" i="58"/>
  <c r="B57" i="58"/>
  <c r="B53" i="58"/>
  <c r="B89" i="58"/>
  <c r="B119" i="58"/>
  <c r="B128" i="58"/>
  <c r="B99" i="58"/>
  <c r="B94" i="58"/>
  <c r="B60" i="58"/>
  <c r="B138" i="58"/>
  <c r="B129" i="58"/>
  <c r="B126" i="58"/>
  <c r="B84" i="58"/>
  <c r="B68" i="58"/>
  <c r="B79" i="58"/>
  <c r="B93" i="58"/>
  <c r="B63" i="58"/>
  <c r="B131" i="58"/>
  <c r="B80" i="58"/>
  <c r="B55" i="58"/>
  <c r="B58" i="58"/>
  <c r="B88" i="58"/>
  <c r="B69" i="58"/>
  <c r="B133" i="58"/>
  <c r="B85" i="58"/>
  <c r="B50" i="58"/>
  <c r="B62" i="58"/>
  <c r="B107" i="58"/>
  <c r="B67" i="58"/>
  <c r="B110" i="58"/>
  <c r="B111" i="58"/>
  <c r="B48" i="58"/>
  <c r="B87" i="58"/>
  <c r="B90" i="58"/>
  <c r="B127" i="58"/>
  <c r="B134" i="58"/>
  <c r="B102" i="58"/>
  <c r="B96" i="58"/>
  <c r="B136" i="58"/>
  <c r="B116" i="58"/>
  <c r="B59" i="58"/>
  <c r="B95" i="58"/>
  <c r="B104" i="58"/>
  <c r="B51" i="58"/>
  <c r="B113" i="58"/>
  <c r="B65" i="58"/>
  <c r="B47" i="58"/>
  <c r="B83" i="58"/>
  <c r="B76" i="58"/>
  <c r="B78" i="58"/>
  <c r="B106" i="58"/>
  <c r="B114" i="58"/>
  <c r="B91" i="58"/>
  <c r="B103" i="58"/>
  <c r="B115" i="58"/>
  <c r="B71" i="58"/>
  <c r="B137" i="58"/>
  <c r="B135" i="58"/>
  <c r="B72" i="58"/>
  <c r="B100" i="58"/>
  <c r="B77" i="58"/>
  <c r="B130" i="58"/>
  <c r="B49" i="58"/>
  <c r="B61" i="58"/>
  <c r="B56" i="58"/>
  <c r="B92" i="58"/>
  <c r="B74" i="58"/>
  <c r="B73" i="58"/>
  <c r="B82" i="58"/>
  <c r="B121" i="58"/>
  <c r="B108" i="58"/>
  <c r="B120" i="58"/>
  <c r="B70" i="58"/>
  <c r="B97" i="58"/>
  <c r="B86" i="58"/>
  <c r="B117" i="58"/>
  <c r="B125" i="58"/>
  <c r="B52" i="58"/>
  <c r="B81" i="58"/>
  <c r="B109" i="58"/>
  <c r="B64" i="58"/>
  <c r="B123" i="58"/>
  <c r="B75" i="58"/>
  <c r="B122" i="58"/>
  <c r="B66" i="58"/>
  <c r="B124" i="58"/>
  <c r="B54" i="58"/>
  <c r="B101" i="58"/>
  <c r="B112" i="58"/>
  <c r="B98" i="58"/>
  <c r="B105" i="58"/>
  <c r="AB520" i="57" l="1"/>
  <c r="AB600" i="57"/>
  <c r="Z380" i="57"/>
  <c r="Y407" i="57"/>
  <c r="AB521" i="57" l="1"/>
  <c r="AB525" i="57" s="1"/>
  <c r="AB526" i="57" s="1"/>
  <c r="AB529" i="57" s="1"/>
  <c r="AB534" i="57" s="1"/>
  <c r="AB536" i="57" s="1"/>
  <c r="AB539" i="57" s="1"/>
  <c r="AB540" i="57" s="1"/>
  <c r="AB542" i="57" s="1"/>
  <c r="AB549" i="57" s="1"/>
  <c r="AB550" i="57" s="1"/>
  <c r="AB551" i="57" s="1"/>
  <c r="AB552" i="57" s="1"/>
  <c r="AB553" i="57" s="1"/>
  <c r="AB555" i="57" s="1"/>
  <c r="AB557" i="57" s="1"/>
  <c r="AB558" i="57" s="1"/>
  <c r="AB559" i="57" s="1"/>
  <c r="AB560" i="57" s="1"/>
  <c r="AB561" i="57" s="1"/>
  <c r="AB562" i="57" s="1"/>
  <c r="AB564" i="57" s="1"/>
  <c r="AB565" i="57" s="1"/>
  <c r="AB566" i="57" s="1"/>
  <c r="AB568" i="57" s="1"/>
  <c r="AB573" i="57" s="1"/>
  <c r="AB574" i="57" s="1"/>
  <c r="AB575" i="57" s="1"/>
  <c r="AB577" i="57" s="1"/>
  <c r="AB580" i="57" s="1"/>
  <c r="AB581" i="57" s="1"/>
  <c r="AB583" i="57" s="1"/>
  <c r="AB584" i="57" s="1"/>
  <c r="AB585" i="57" s="1"/>
  <c r="AB605" i="57"/>
  <c r="AB606" i="57" s="1"/>
  <c r="AB607" i="57" s="1"/>
  <c r="Z381" i="57"/>
  <c r="Y408" i="57"/>
  <c r="Y409" i="57" s="1"/>
  <c r="Y410" i="57" s="1"/>
  <c r="Y413" i="57" s="1"/>
  <c r="Y417" i="57" s="1"/>
  <c r="Y419" i="57" s="1"/>
  <c r="Y420" i="57" s="1"/>
  <c r="B140" i="58"/>
  <c r="AB588" i="57" l="1"/>
  <c r="AB590" i="57" s="1"/>
  <c r="AB595" i="57" s="1"/>
  <c r="B141" i="58"/>
  <c r="B143" i="58"/>
  <c r="B144" i="58"/>
  <c r="B142" i="58"/>
  <c r="B145" i="58"/>
  <c r="Y427" i="57"/>
  <c r="Y421" i="57"/>
  <c r="Z387" i="57"/>
  <c r="AB597" i="57" l="1"/>
  <c r="AB598" i="57" s="1"/>
  <c r="Z396" i="57"/>
  <c r="Z397" i="57" s="1"/>
  <c r="Z389" i="57"/>
  <c r="AB601" i="57"/>
  <c r="AB602" i="57" s="1"/>
  <c r="AB603" i="57" s="1"/>
  <c r="AB609" i="57" s="1"/>
  <c r="B146" i="58"/>
  <c r="Y428" i="57"/>
  <c r="AB640" i="57"/>
  <c r="AB642" i="57" s="1"/>
  <c r="AB643" i="57" s="1"/>
  <c r="AB645" i="57" s="1"/>
  <c r="C132" i="58" l="1"/>
  <c r="AB613" i="57"/>
  <c r="AB614" i="57" s="1"/>
  <c r="AB615" i="57" s="1"/>
  <c r="AB620" i="57" s="1"/>
  <c r="AB622" i="57" s="1"/>
  <c r="AB623" i="57" s="1"/>
  <c r="AB624" i="57" s="1"/>
  <c r="AB626" i="57" s="1"/>
  <c r="AB627" i="57" s="1"/>
  <c r="AB629" i="57" s="1"/>
  <c r="AB630" i="57" s="1"/>
  <c r="AB632" i="57" s="1"/>
  <c r="AB633" i="57" s="1"/>
  <c r="AB635" i="57" s="1"/>
  <c r="AB638" i="57" s="1"/>
  <c r="Z395" i="57"/>
  <c r="C133" i="58"/>
  <c r="Y429" i="57"/>
  <c r="Y434" i="57" s="1"/>
  <c r="Y435" i="57" s="1"/>
  <c r="Y437" i="57" s="1"/>
  <c r="B147" i="58"/>
  <c r="AB647" i="57" l="1"/>
  <c r="AB648" i="57" s="1"/>
  <c r="AB649" i="57" s="1"/>
  <c r="AB654" i="57" s="1"/>
  <c r="Z400" i="57"/>
  <c r="Y438" i="57"/>
  <c r="AB655" i="57"/>
  <c r="AB656" i="57" s="1"/>
  <c r="B148" i="58"/>
  <c r="B149" i="58"/>
  <c r="C134" i="58" l="1"/>
  <c r="Z401" i="57"/>
  <c r="Z406" i="57" s="1"/>
  <c r="AB659" i="57"/>
  <c r="AB661" i="57" s="1"/>
  <c r="AB663" i="57" s="1"/>
  <c r="C136" i="58"/>
  <c r="Y440" i="57"/>
  <c r="B150" i="58"/>
  <c r="Z412" i="57"/>
  <c r="AB670" i="57"/>
  <c r="AB666" i="57" l="1"/>
  <c r="AB667" i="57" s="1"/>
  <c r="AB668" i="57" s="1"/>
  <c r="AB664" i="57"/>
  <c r="C135" i="58"/>
  <c r="AB683" i="57"/>
  <c r="Z414" i="57"/>
  <c r="Y441" i="57"/>
  <c r="B152" i="58" s="1"/>
  <c r="B151" i="58"/>
  <c r="AB671" i="57" l="1"/>
  <c r="AB672" i="57" s="1"/>
  <c r="AB674" i="57" s="1"/>
  <c r="AB676" i="57" s="1"/>
  <c r="AB677" i="57" s="1"/>
  <c r="AB682" i="57" s="1"/>
  <c r="Y442" i="57"/>
  <c r="Y443" i="57" s="1"/>
  <c r="Y448" i="57" s="1"/>
  <c r="Y449" i="57" s="1"/>
  <c r="Z415" i="57"/>
  <c r="Z416" i="57" l="1"/>
  <c r="AB684" i="57"/>
  <c r="AB685" i="57" s="1"/>
  <c r="AB687" i="57" s="1"/>
  <c r="AB690" i="57" s="1"/>
  <c r="AB691" i="57" s="1"/>
  <c r="B153" i="58"/>
  <c r="Y452" i="57"/>
  <c r="Y453" i="57" s="1"/>
  <c r="Y454" i="57" s="1"/>
  <c r="Y455" i="57" s="1"/>
  <c r="Y457" i="57" s="1"/>
  <c r="Y459" i="57" s="1"/>
  <c r="Y461" i="57" s="1"/>
  <c r="Y463" i="57" s="1"/>
  <c r="Y464" i="57" s="1"/>
  <c r="Y465" i="57" s="1"/>
  <c r="Y468" i="57" s="1"/>
  <c r="Y469" i="57" s="1"/>
  <c r="Y470" i="57" s="1"/>
  <c r="AB693" i="57"/>
  <c r="Z418" i="57"/>
  <c r="Z423" i="57" l="1"/>
  <c r="Z424" i="57" s="1"/>
  <c r="Z419" i="57"/>
  <c r="AB695" i="57"/>
  <c r="AB697" i="57" s="1"/>
  <c r="C138" i="58"/>
  <c r="AB698" i="57"/>
  <c r="Y471" i="57"/>
  <c r="Y473" i="57" s="1"/>
  <c r="Y475" i="57" s="1"/>
  <c r="Y476" i="57" s="1"/>
  <c r="Z437" i="57"/>
  <c r="AB699" i="57" l="1"/>
  <c r="Z425" i="57"/>
  <c r="Y477" i="57"/>
  <c r="Y479" i="57" s="1"/>
  <c r="Y480" i="57" s="1"/>
  <c r="Y481" i="57" s="1"/>
  <c r="Y482" i="57" s="1"/>
  <c r="Z439" i="57"/>
  <c r="AB703" i="57"/>
  <c r="AB701" i="57"/>
  <c r="AB702" i="57" s="1"/>
  <c r="C139" i="58" l="1"/>
  <c r="Z426" i="57"/>
  <c r="AB709" i="57"/>
  <c r="AB710" i="57" s="1"/>
  <c r="AB704" i="57"/>
  <c r="AB707" i="57" s="1"/>
  <c r="AB708" i="57" s="1"/>
  <c r="Y485" i="57"/>
  <c r="Y486" i="57" s="1"/>
  <c r="Y487" i="57" s="1"/>
  <c r="Y488" i="57" s="1"/>
  <c r="Z432" i="57" l="1"/>
  <c r="Z495" i="57"/>
  <c r="Y489" i="57"/>
  <c r="Y491" i="57" s="1"/>
  <c r="AB713" i="57"/>
  <c r="AB711" i="57"/>
  <c r="AB712" i="57" s="1"/>
  <c r="Z433" i="57" l="1"/>
  <c r="AB719" i="57"/>
  <c r="AB716" i="57"/>
  <c r="AB717" i="57" s="1"/>
  <c r="Y494" i="57"/>
  <c r="Y496" i="57" s="1"/>
  <c r="Y498" i="57" s="1"/>
  <c r="Z436" i="57" l="1"/>
  <c r="Y501" i="57"/>
  <c r="Y500" i="57"/>
  <c r="AB720" i="57"/>
  <c r="AB721" i="57" s="1"/>
  <c r="AB722" i="57" s="1"/>
  <c r="AB723" i="57" s="1"/>
  <c r="Z501" i="57"/>
  <c r="Z438" i="57" l="1"/>
  <c r="Z508" i="57"/>
  <c r="AB725" i="57"/>
  <c r="AB724" i="57"/>
  <c r="Y502" i="57"/>
  <c r="Y503" i="57" s="1"/>
  <c r="Y505" i="57" s="1"/>
  <c r="Y506" i="57" s="1"/>
  <c r="Z441" i="57" l="1"/>
  <c r="Y507" i="57"/>
  <c r="Y509" i="57" s="1"/>
  <c r="Y511" i="57" s="1"/>
  <c r="Y512" i="57" s="1"/>
  <c r="Y513" i="57" s="1"/>
  <c r="Y514" i="57" s="1"/>
  <c r="Y515" i="57" s="1"/>
  <c r="Y516" i="57" s="1"/>
  <c r="Y518" i="57" s="1"/>
  <c r="AB729" i="57"/>
  <c r="AB730" i="57" s="1"/>
  <c r="AB731" i="57" s="1"/>
  <c r="AB727" i="57"/>
  <c r="Z446" i="57" l="1"/>
  <c r="AB732" i="57"/>
  <c r="AB734" i="57" s="1"/>
  <c r="AB735" i="57" s="1"/>
  <c r="AB737" i="57" s="1"/>
  <c r="Y522" i="57"/>
  <c r="Y523" i="57" s="1"/>
  <c r="Y524" i="57" s="1"/>
  <c r="Y526" i="57" s="1"/>
  <c r="Y527" i="57" s="1"/>
  <c r="Y528" i="57" s="1"/>
  <c r="Z631" i="57"/>
  <c r="Z447" i="57" l="1"/>
  <c r="Z642" i="57"/>
  <c r="Z644" i="57" s="1"/>
  <c r="Z649" i="57" s="1"/>
  <c r="Z651" i="57" s="1"/>
  <c r="Z652" i="57" s="1"/>
  <c r="Z653" i="57" s="1"/>
  <c r="Z654" i="57" s="1"/>
  <c r="Z655" i="57" s="1"/>
  <c r="AB742" i="57"/>
  <c r="AB745" i="57" s="1"/>
  <c r="AB747" i="57" s="1"/>
  <c r="AB748" i="57" s="1"/>
  <c r="AB749" i="57" s="1"/>
  <c r="AB753" i="57" s="1"/>
  <c r="AB754" i="57" s="1"/>
  <c r="AB755" i="57" s="1"/>
  <c r="AB756" i="57" s="1"/>
  <c r="AB757" i="57" s="1"/>
  <c r="AB758" i="57" s="1"/>
  <c r="AB759" i="57" s="1"/>
  <c r="AB761" i="57" s="1"/>
  <c r="AB763" i="57" s="1"/>
  <c r="AB767" i="57" s="1"/>
  <c r="AB768" i="57" s="1"/>
  <c r="AB770" i="57" s="1"/>
  <c r="AB771" i="57" s="1"/>
  <c r="AB772" i="57" s="1"/>
  <c r="Y530" i="57"/>
  <c r="Y529" i="57"/>
  <c r="Z658" i="57" l="1"/>
  <c r="AB777" i="57"/>
  <c r="Z449" i="57"/>
  <c r="AB773" i="57"/>
  <c r="AB774" i="57" s="1"/>
  <c r="AB776" i="57" s="1"/>
  <c r="Z675" i="57"/>
  <c r="Z677" i="57" s="1"/>
  <c r="Y537" i="57"/>
  <c r="Y535" i="57"/>
  <c r="Z451" i="57" l="1"/>
  <c r="Z450" i="57"/>
  <c r="Z660" i="57"/>
  <c r="Z661" i="57" s="1"/>
  <c r="AB779" i="57"/>
  <c r="Z681" i="57"/>
  <c r="Y538" i="57"/>
  <c r="Y539" i="57" s="1"/>
  <c r="Y544" i="57" s="1"/>
  <c r="Y545" i="57" s="1"/>
  <c r="Y546" i="57" s="1"/>
  <c r="Y547" i="57" s="1"/>
  <c r="Y548" i="57" s="1"/>
  <c r="AB780" i="57" l="1"/>
  <c r="AB782" i="57" s="1"/>
  <c r="AB783" i="57" s="1"/>
  <c r="AB784" i="57" s="1"/>
  <c r="AB787" i="57" s="1"/>
  <c r="AB788" i="57" s="1"/>
  <c r="AB791" i="57" s="1"/>
  <c r="AB792" i="57" s="1"/>
  <c r="AB793" i="57" s="1"/>
  <c r="AB794" i="57" s="1"/>
  <c r="AB795" i="57" s="1"/>
  <c r="Z455" i="57"/>
  <c r="Z456" i="57" s="1"/>
  <c r="Z452" i="57"/>
  <c r="Y556" i="57"/>
  <c r="Y549" i="57"/>
  <c r="Y553" i="57" s="1"/>
  <c r="Z684" i="57"/>
  <c r="AB796" i="57"/>
  <c r="AB797" i="57" s="1"/>
  <c r="AB798" i="57" s="1"/>
  <c r="Z462" i="57" l="1"/>
  <c r="Z458" i="57"/>
  <c r="Z453" i="57"/>
  <c r="Z698" i="57"/>
  <c r="Z699" i="57" s="1"/>
  <c r="AB799" i="57"/>
  <c r="AB800" i="57" s="1"/>
  <c r="AB801" i="57" s="1"/>
  <c r="AB802" i="57" s="1"/>
  <c r="AB804" i="57" s="1"/>
  <c r="AB807" i="57" s="1"/>
  <c r="AB808" i="57" s="1"/>
  <c r="AB810" i="57" s="1"/>
  <c r="AB812" i="57" s="1"/>
  <c r="Y561" i="57"/>
  <c r="Y562" i="57" s="1"/>
  <c r="Y557" i="57"/>
  <c r="Y558" i="57" s="1"/>
  <c r="Z468" i="57" l="1"/>
  <c r="Z471" i="57" s="1"/>
  <c r="Z472" i="57" s="1"/>
  <c r="Z476" i="57" s="1"/>
  <c r="Z464" i="57"/>
  <c r="E92" i="58"/>
  <c r="E95" i="58"/>
  <c r="E102" i="58"/>
  <c r="E111" i="58"/>
  <c r="E97" i="58"/>
  <c r="E99" i="58"/>
  <c r="E101" i="58"/>
  <c r="E98" i="58"/>
  <c r="E100" i="58"/>
  <c r="E110" i="58"/>
  <c r="E105" i="58"/>
  <c r="E108" i="58"/>
  <c r="E106" i="58"/>
  <c r="E103" i="58"/>
  <c r="E107" i="58"/>
  <c r="E109" i="58"/>
  <c r="E104" i="58"/>
  <c r="E112" i="58"/>
  <c r="E114" i="58"/>
  <c r="Y567" i="57"/>
  <c r="Y569" i="57" s="1"/>
  <c r="Y570" i="57" s="1"/>
  <c r="Y571" i="57" s="1"/>
  <c r="Y572" i="57" s="1"/>
  <c r="Y575" i="57" s="1"/>
  <c r="E140" i="58"/>
  <c r="E122" i="58"/>
  <c r="E214" i="58"/>
  <c r="E230" i="58"/>
  <c r="E161" i="58"/>
  <c r="E237" i="58"/>
  <c r="E195" i="58"/>
  <c r="E128" i="58"/>
  <c r="E222" i="58"/>
  <c r="E261" i="58"/>
  <c r="E124" i="58"/>
  <c r="E162" i="58"/>
  <c r="E146" i="58"/>
  <c r="E216" i="58"/>
  <c r="E224" i="58"/>
  <c r="E168" i="58"/>
  <c r="E209" i="58"/>
  <c r="E283" i="58"/>
  <c r="E305" i="58"/>
  <c r="E310" i="58"/>
  <c r="E123" i="58"/>
  <c r="E202" i="58"/>
  <c r="E297" i="58"/>
  <c r="E221" i="58"/>
  <c r="E199" i="58"/>
  <c r="E264" i="58"/>
  <c r="E153" i="58"/>
  <c r="E145" i="58"/>
  <c r="E263" i="58"/>
  <c r="E245" i="58"/>
  <c r="E184" i="58"/>
  <c r="E220" i="58"/>
  <c r="E257" i="58"/>
  <c r="E201" i="58"/>
  <c r="E207" i="58"/>
  <c r="E164" i="58"/>
  <c r="E244" i="58"/>
  <c r="E285" i="58"/>
  <c r="E182" i="58"/>
  <c r="E241" i="58"/>
  <c r="E115" i="58"/>
  <c r="E169" i="58"/>
  <c r="E276" i="58"/>
  <c r="E254" i="58"/>
  <c r="E239" i="58"/>
  <c r="E180" i="58"/>
  <c r="E290" i="58"/>
  <c r="E213" i="58"/>
  <c r="E303" i="58"/>
  <c r="E178" i="58"/>
  <c r="E131" i="58"/>
  <c r="E119" i="58"/>
  <c r="E218" i="58"/>
  <c r="E281" i="58"/>
  <c r="E150" i="58"/>
  <c r="E225" i="58"/>
  <c r="E177" i="58"/>
  <c r="E296" i="58"/>
  <c r="E267" i="58"/>
  <c r="E301" i="58"/>
  <c r="E233" i="58"/>
  <c r="E155" i="58"/>
  <c r="E172" i="58"/>
  <c r="E291" i="58"/>
  <c r="E166" i="58"/>
  <c r="E121" i="58"/>
  <c r="E269" i="58"/>
  <c r="E120" i="58"/>
  <c r="E127" i="58"/>
  <c r="E139" i="58"/>
  <c r="E133" i="58"/>
  <c r="E211" i="58"/>
  <c r="E234" i="58"/>
  <c r="E167" i="58"/>
  <c r="E160" i="58"/>
  <c r="E126" i="58"/>
  <c r="E272" i="58"/>
  <c r="E170" i="58"/>
  <c r="E299" i="58"/>
  <c r="E219" i="58"/>
  <c r="E163" i="58"/>
  <c r="E246" i="58"/>
  <c r="E236" i="58"/>
  <c r="E134" i="58"/>
  <c r="E148" i="58"/>
  <c r="E159" i="58"/>
  <c r="E185" i="58"/>
  <c r="E142" i="58"/>
  <c r="E247" i="58"/>
  <c r="E260" i="58"/>
  <c r="E149" i="58"/>
  <c r="E256" i="58"/>
  <c r="E189" i="58"/>
  <c r="E312" i="58"/>
  <c r="E226" i="58"/>
  <c r="E157" i="58"/>
  <c r="E192" i="58"/>
  <c r="E183" i="58"/>
  <c r="E217" i="58"/>
  <c r="E304" i="58"/>
  <c r="E165" i="58"/>
  <c r="E191" i="58"/>
  <c r="E223" i="58"/>
  <c r="E152" i="58"/>
  <c r="E282" i="58"/>
  <c r="E255" i="58"/>
  <c r="E197" i="58"/>
  <c r="E295" i="58"/>
  <c r="E135" i="58"/>
  <c r="E206" i="58"/>
  <c r="E229" i="58"/>
  <c r="E174" i="58"/>
  <c r="E117" i="58"/>
  <c r="E208" i="58"/>
  <c r="E215" i="58"/>
  <c r="E252" i="58"/>
  <c r="E266" i="58"/>
  <c r="E258" i="58"/>
  <c r="E136" i="58"/>
  <c r="E171" i="58"/>
  <c r="E190" i="58"/>
  <c r="E138" i="58"/>
  <c r="E228" i="58"/>
  <c r="E227" i="58"/>
  <c r="E250" i="58"/>
  <c r="E144" i="58"/>
  <c r="E293" i="58"/>
  <c r="E132" i="58"/>
  <c r="E298" i="58"/>
  <c r="E243" i="58"/>
  <c r="E300" i="58"/>
  <c r="E137" i="58"/>
  <c r="E176" i="58"/>
  <c r="E270" i="58"/>
  <c r="E235" i="58"/>
  <c r="E271" i="58"/>
  <c r="E273" i="58"/>
  <c r="E196" i="58"/>
  <c r="E242" i="58"/>
  <c r="E280" i="58"/>
  <c r="E287" i="58"/>
  <c r="E154" i="58"/>
  <c r="E118" i="58"/>
  <c r="E130" i="58"/>
  <c r="E275" i="58"/>
  <c r="E259" i="58"/>
  <c r="E249" i="58"/>
  <c r="E302" i="58"/>
  <c r="E262" i="58"/>
  <c r="E308" i="58"/>
  <c r="E147" i="58"/>
  <c r="E306" i="58"/>
  <c r="E288" i="58"/>
  <c r="E200" i="58"/>
  <c r="E279" i="58"/>
  <c r="E129" i="58"/>
  <c r="E311" i="58"/>
  <c r="E232" i="58"/>
  <c r="E205" i="58"/>
  <c r="E173" i="58"/>
  <c r="E284" i="58"/>
  <c r="E141" i="58"/>
  <c r="E277" i="58"/>
  <c r="E309" i="58"/>
  <c r="E289" i="58"/>
  <c r="E278" i="58"/>
  <c r="E265" i="58"/>
  <c r="E307" i="58"/>
  <c r="E156" i="58"/>
  <c r="E292" i="58"/>
  <c r="E204" i="58"/>
  <c r="E203" i="58"/>
  <c r="E212" i="58"/>
  <c r="E116" i="58"/>
  <c r="E198" i="58"/>
  <c r="E210" i="58"/>
  <c r="E238" i="58"/>
  <c r="E125" i="58"/>
  <c r="E175" i="58"/>
  <c r="E187" i="58"/>
  <c r="E151" i="58"/>
  <c r="E193" i="58"/>
  <c r="E143" i="58"/>
  <c r="E240" i="58"/>
  <c r="E194" i="58"/>
  <c r="E158" i="58"/>
  <c r="E181" i="58"/>
  <c r="E248" i="58"/>
  <c r="E188" i="58"/>
  <c r="E268" i="58"/>
  <c r="E253" i="58"/>
  <c r="E286" i="58"/>
  <c r="E294" i="58"/>
  <c r="E186" i="58"/>
  <c r="E251" i="58"/>
  <c r="E179" i="58"/>
  <c r="E274" i="58"/>
  <c r="E231" i="58"/>
  <c r="Z465" i="57" l="1"/>
  <c r="Z479" i="57"/>
  <c r="Z480" i="57" s="1"/>
  <c r="Z731" i="57"/>
  <c r="Y578" i="57"/>
  <c r="Y581" i="57" s="1"/>
  <c r="Y582" i="57" s="1"/>
  <c r="Y583" i="57" s="1"/>
  <c r="Y576" i="57"/>
  <c r="Z481" i="57" l="1"/>
  <c r="Z484" i="57" s="1"/>
  <c r="Z489" i="57" s="1"/>
  <c r="Z490" i="57" s="1"/>
  <c r="Z491" i="57" s="1"/>
  <c r="Z492" i="57" s="1"/>
  <c r="Z493" i="57" s="1"/>
  <c r="Z497" i="57" s="1"/>
  <c r="Z499" i="57" s="1"/>
  <c r="Z500" i="57" s="1"/>
  <c r="Z504" i="57" s="1"/>
  <c r="Z506" i="57" s="1"/>
  <c r="Z507" i="57" s="1"/>
  <c r="Z510" i="57" s="1"/>
  <c r="Z514" i="57" s="1"/>
  <c r="Z515" i="57" s="1"/>
  <c r="Z516" i="57" s="1"/>
  <c r="Z518" i="57" s="1"/>
  <c r="Z519" i="57" s="1"/>
  <c r="Z733" i="57"/>
  <c r="Z735" i="57" s="1"/>
  <c r="Y584" i="57"/>
  <c r="Y586" i="57" s="1"/>
  <c r="Y591" i="57" s="1"/>
  <c r="Y593" i="57" s="1"/>
  <c r="Y594" i="57" s="1"/>
  <c r="Z759" i="57"/>
  <c r="Z520" i="57" l="1"/>
  <c r="Z521" i="57" s="1"/>
  <c r="Z766" i="57"/>
  <c r="Y597" i="57"/>
  <c r="Y598" i="57" s="1"/>
  <c r="Z522" i="57" l="1"/>
  <c r="Z524" i="57" s="1"/>
  <c r="Y599" i="57"/>
  <c r="Y604" i="57" s="1"/>
  <c r="Y608" i="57" s="1"/>
  <c r="Y609" i="57" s="1"/>
  <c r="Y610" i="57" s="1"/>
  <c r="Y611" i="57" s="1"/>
  <c r="Y612" i="57" s="1"/>
  <c r="Y614" i="57" s="1"/>
  <c r="Z772" i="57"/>
  <c r="Z525" i="57" l="1"/>
  <c r="Z775" i="57"/>
  <c r="Y616" i="57"/>
  <c r="Y617" i="57" s="1"/>
  <c r="Y618" i="57" s="1"/>
  <c r="Y619" i="57" s="1"/>
  <c r="Z527" i="57" l="1"/>
  <c r="Z528" i="57" s="1"/>
  <c r="Z526" i="57"/>
  <c r="Y624" i="57"/>
  <c r="Y626" i="57" s="1"/>
  <c r="Y628" i="57" s="1"/>
  <c r="Y629" i="57" s="1"/>
  <c r="Y631" i="57" s="1"/>
  <c r="Z779" i="57"/>
  <c r="Z537" i="57" l="1"/>
  <c r="Z540" i="57" s="1"/>
  <c r="Z542" i="57" s="1"/>
  <c r="Z543" i="57" s="1"/>
  <c r="Z532" i="57"/>
  <c r="Z788" i="57"/>
  <c r="Z790" i="57" s="1"/>
  <c r="Y632" i="57"/>
  <c r="Y634" i="57" s="1"/>
  <c r="Y636" i="57" s="1"/>
  <c r="Y637" i="57" s="1"/>
  <c r="Y639" i="57" s="1"/>
  <c r="Y641" i="57" s="1"/>
  <c r="Y642" i="57" s="1"/>
  <c r="Y643" i="57" s="1"/>
  <c r="Y644" i="57" s="1"/>
  <c r="Y645" i="57" s="1"/>
  <c r="Y646" i="57" s="1"/>
  <c r="Y648" i="57" s="1"/>
  <c r="Y650" i="57" s="1"/>
  <c r="Y652" i="57" s="1"/>
  <c r="Y653" i="57" s="1"/>
  <c r="Z534" i="57" l="1"/>
  <c r="Z546" i="57"/>
  <c r="Z544" i="57"/>
  <c r="Y658" i="57"/>
  <c r="Y657" i="57"/>
  <c r="Z549" i="57" l="1"/>
  <c r="Z551" i="57" s="1"/>
  <c r="Z552" i="57" s="1"/>
  <c r="Z554" i="57" s="1"/>
  <c r="Z555" i="57" s="1"/>
  <c r="Z556" i="57" s="1"/>
  <c r="Z803" i="57"/>
  <c r="Y659" i="57"/>
  <c r="Y664" i="57" s="1"/>
  <c r="Z559" i="57" l="1"/>
  <c r="Z562" i="57" s="1"/>
  <c r="Z558" i="57"/>
  <c r="Y665" i="57"/>
  <c r="Y667" i="57" l="1"/>
  <c r="Y668" i="57" s="1"/>
  <c r="Y669" i="57" s="1"/>
  <c r="Y666" i="57"/>
  <c r="Z563" i="57"/>
  <c r="C155" i="58"/>
  <c r="C140" i="58"/>
  <c r="C157" i="58"/>
  <c r="C144" i="58"/>
  <c r="C146" i="58"/>
  <c r="C154" i="58"/>
  <c r="C149" i="58"/>
  <c r="C161" i="58"/>
  <c r="C156" i="58"/>
  <c r="C174" i="58"/>
  <c r="C173" i="58"/>
  <c r="C147" i="58"/>
  <c r="C176" i="58"/>
  <c r="C175" i="58"/>
  <c r="C163" i="58"/>
  <c r="C167" i="58"/>
  <c r="C143" i="58"/>
  <c r="C178" i="58"/>
  <c r="C168" i="58"/>
  <c r="C160" i="58"/>
  <c r="C181" i="58"/>
  <c r="C164" i="58"/>
  <c r="C152" i="58"/>
  <c r="C141" i="58"/>
  <c r="C170" i="58"/>
  <c r="C166" i="58"/>
  <c r="C183" i="58"/>
  <c r="C148" i="58"/>
  <c r="C158" i="58"/>
  <c r="C179" i="58"/>
  <c r="C142" i="58"/>
  <c r="C153" i="58"/>
  <c r="C150" i="58"/>
  <c r="C171" i="58"/>
  <c r="C151" i="58"/>
  <c r="C182" i="58"/>
  <c r="C165" i="58"/>
  <c r="C172" i="58"/>
  <c r="C162" i="58"/>
  <c r="C159" i="58"/>
  <c r="C177" i="58"/>
  <c r="C180" i="58"/>
  <c r="C145" i="58"/>
  <c r="C169" i="58"/>
  <c r="Y672" i="57"/>
  <c r="Y673" i="57" s="1"/>
  <c r="Y670" i="57"/>
  <c r="Y671" i="57" s="1"/>
  <c r="Z566" i="57" l="1"/>
  <c r="Z571" i="57" s="1"/>
  <c r="Z573" i="57" s="1"/>
  <c r="Z565" i="57"/>
  <c r="Y674" i="57"/>
  <c r="Y675" i="57" s="1"/>
  <c r="C184" i="58" l="1"/>
  <c r="C185" i="58"/>
  <c r="Z578" i="57"/>
  <c r="Z579" i="57" s="1"/>
  <c r="Z576" i="57"/>
  <c r="Y680" i="57"/>
  <c r="Y678" i="57"/>
  <c r="Z588" i="57" l="1"/>
  <c r="Z583" i="57"/>
  <c r="C186" i="58"/>
  <c r="Y682" i="57"/>
  <c r="Y686" i="57" s="1"/>
  <c r="Y688" i="57" s="1"/>
  <c r="Y689" i="57" s="1"/>
  <c r="Y690" i="57" s="1"/>
  <c r="Y699" i="57" s="1"/>
  <c r="Z587" i="57" l="1"/>
  <c r="C187" i="58"/>
  <c r="Z590" i="57"/>
  <c r="Z589" i="57"/>
  <c r="C189" i="58"/>
  <c r="C188" i="58"/>
  <c r="Y701" i="57"/>
  <c r="Y702" i="57" s="1"/>
  <c r="Y700" i="57"/>
  <c r="Z592" i="57" l="1"/>
  <c r="Y705" i="57"/>
  <c r="Y706" i="57" s="1"/>
  <c r="Y708" i="57" s="1"/>
  <c r="Z593" i="57" l="1"/>
  <c r="C190" i="58"/>
  <c r="Y711" i="57"/>
  <c r="Y709" i="57"/>
  <c r="Z595" i="57" l="1"/>
  <c r="Y713" i="57"/>
  <c r="Y714" i="57" s="1"/>
  <c r="Y716" i="57" s="1"/>
  <c r="Z603" i="57" l="1"/>
  <c r="Z596" i="57"/>
  <c r="C191" i="58"/>
  <c r="Y718" i="57"/>
  <c r="Y721" i="57" s="1"/>
  <c r="Y723" i="57" s="1"/>
  <c r="Y725" i="57" s="1"/>
  <c r="Y726" i="57" s="1"/>
  <c r="Y727" i="57" s="1"/>
  <c r="Y728" i="57" s="1"/>
  <c r="Z597" i="57" l="1"/>
  <c r="Z600" i="57" s="1"/>
  <c r="Z601" i="57" s="1"/>
  <c r="Z602" i="57" s="1"/>
  <c r="Z620" i="57" s="1"/>
  <c r="Z621" i="57" s="1"/>
  <c r="Z622" i="57" s="1"/>
  <c r="Z623" i="57" s="1"/>
  <c r="Z625" i="57" s="1"/>
  <c r="Z627" i="57" s="1"/>
  <c r="Z630" i="57" s="1"/>
  <c r="Z633" i="57" s="1"/>
  <c r="Z636" i="57" s="1"/>
  <c r="Z639" i="57" s="1"/>
  <c r="Z641" i="57" s="1"/>
  <c r="Z657" i="57" s="1"/>
  <c r="Z659" i="57" s="1"/>
  <c r="Z662" i="57" s="1"/>
  <c r="Z663" i="57" s="1"/>
  <c r="Z606" i="57"/>
  <c r="Z607" i="57" s="1"/>
  <c r="Z610" i="57" s="1"/>
  <c r="Z616" i="57" s="1"/>
  <c r="Z617" i="57" s="1"/>
  <c r="Z619" i="57" s="1"/>
  <c r="Y729" i="57"/>
  <c r="Y730" i="57" s="1"/>
  <c r="Y732" i="57" s="1"/>
  <c r="Y736" i="57" s="1"/>
  <c r="Y737" i="57" s="1"/>
  <c r="Z666" i="57" l="1"/>
  <c r="Z668" i="57" s="1"/>
  <c r="Z669" i="57" s="1"/>
  <c r="Z665" i="57"/>
  <c r="Y739" i="57"/>
  <c r="Y740" i="57" s="1"/>
  <c r="Y742" i="57" s="1"/>
  <c r="Y743" i="57" s="1"/>
  <c r="Y746" i="57" s="1"/>
  <c r="Y750" i="57" s="1"/>
  <c r="Y752" i="57" s="1"/>
  <c r="Y754" i="57" s="1"/>
  <c r="Y755" i="57" s="1"/>
  <c r="Y757" i="57" s="1"/>
  <c r="Z671" i="57" l="1"/>
  <c r="Z670" i="57"/>
  <c r="Y764" i="57"/>
  <c r="Y765" i="57" s="1"/>
  <c r="Z672" i="57" l="1"/>
  <c r="Z678" i="57" s="1"/>
  <c r="Z679" i="57" s="1"/>
  <c r="Z683" i="57" s="1"/>
  <c r="Z685" i="57" s="1"/>
  <c r="Z692" i="57" s="1"/>
  <c r="Z693" i="57" s="1"/>
  <c r="Z694" i="57" s="1"/>
  <c r="Z695" i="57" s="1"/>
  <c r="Z696" i="57" s="1"/>
  <c r="Z700" i="57" s="1"/>
  <c r="Z703" i="57" s="1"/>
  <c r="Y766" i="57"/>
  <c r="Y769" i="57" s="1"/>
  <c r="Y771" i="57" s="1"/>
  <c r="Y772" i="57" s="1"/>
  <c r="Y775" i="57" s="1"/>
  <c r="Z706" i="57" l="1"/>
  <c r="Z704" i="57"/>
  <c r="Z705" i="57" s="1"/>
  <c r="Y777" i="57"/>
  <c r="Y778" i="57" s="1"/>
  <c r="Y779" i="57" s="1"/>
  <c r="Z710" i="57" l="1"/>
  <c r="Z707" i="57"/>
  <c r="Y780" i="57"/>
  <c r="Y781" i="57" s="1"/>
  <c r="Y785" i="57" s="1"/>
  <c r="Y786" i="57" s="1"/>
  <c r="Y787" i="57" s="1"/>
  <c r="Y789" i="57" s="1"/>
  <c r="Y790" i="57" s="1"/>
  <c r="Z714" i="57" l="1"/>
  <c r="Z712" i="57"/>
  <c r="Y796" i="57"/>
  <c r="Y793" i="57"/>
  <c r="Y795" i="57" s="1"/>
  <c r="Z719" i="57" l="1"/>
  <c r="Z715" i="57"/>
  <c r="Z717" i="57" s="1"/>
  <c r="Y804" i="57"/>
  <c r="Y801" i="57"/>
  <c r="Z722" i="57" l="1"/>
  <c r="Z720" i="57"/>
  <c r="Y805" i="57"/>
  <c r="Y806" i="57" s="1"/>
  <c r="Y809" i="57" s="1"/>
  <c r="Y810" i="57" s="1"/>
  <c r="Y812" i="57" s="1"/>
  <c r="Z724" i="57" l="1"/>
  <c r="Z725" i="57" s="1"/>
  <c r="B21" i="58"/>
  <c r="B25" i="58"/>
  <c r="B23" i="58"/>
  <c r="B24" i="58"/>
  <c r="B31" i="58"/>
  <c r="B28" i="58"/>
  <c r="B30" i="58"/>
  <c r="B32" i="58"/>
  <c r="B35" i="58"/>
  <c r="B36" i="58"/>
  <c r="B33" i="58"/>
  <c r="B34" i="58"/>
  <c r="B37" i="58"/>
  <c r="B38" i="58"/>
  <c r="B40" i="58"/>
  <c r="B39" i="58"/>
  <c r="B41" i="58"/>
  <c r="B42" i="58"/>
  <c r="B43" i="58"/>
  <c r="B45" i="58"/>
  <c r="B46" i="58"/>
  <c r="B44" i="58"/>
  <c r="B132" i="58"/>
  <c r="B281" i="58"/>
  <c r="B176" i="58"/>
  <c r="B175" i="58"/>
  <c r="B283" i="58"/>
  <c r="B308" i="58"/>
  <c r="B166" i="58"/>
  <c r="B159" i="58"/>
  <c r="B305" i="58"/>
  <c r="B216" i="58"/>
  <c r="B312" i="58"/>
  <c r="B212" i="58"/>
  <c r="B239" i="58"/>
  <c r="B258" i="58"/>
  <c r="B193" i="58"/>
  <c r="B288" i="58"/>
  <c r="B200" i="58"/>
  <c r="B184" i="58"/>
  <c r="B158" i="58"/>
  <c r="B198" i="58"/>
  <c r="B203" i="58"/>
  <c r="B155" i="58"/>
  <c r="B272" i="58"/>
  <c r="B189" i="58"/>
  <c r="B202" i="58"/>
  <c r="B178" i="58"/>
  <c r="B206" i="58"/>
  <c r="B188" i="58"/>
  <c r="B296" i="58"/>
  <c r="B168" i="58"/>
  <c r="B284" i="58"/>
  <c r="B211" i="58"/>
  <c r="B310" i="58"/>
  <c r="B303" i="58"/>
  <c r="B229" i="58"/>
  <c r="B275" i="58"/>
  <c r="B160" i="58"/>
  <c r="B219" i="58"/>
  <c r="B226" i="58"/>
  <c r="B298" i="58"/>
  <c r="B278" i="58"/>
  <c r="B286" i="58"/>
  <c r="B247" i="58"/>
  <c r="B311" i="58"/>
  <c r="B285" i="58"/>
  <c r="B245" i="58"/>
  <c r="B238" i="58"/>
  <c r="B237" i="58"/>
  <c r="B180" i="58"/>
  <c r="B218" i="58"/>
  <c r="B240" i="58"/>
  <c r="B190" i="58"/>
  <c r="B282" i="58"/>
  <c r="B300" i="58"/>
  <c r="B262" i="58"/>
  <c r="B279" i="58"/>
  <c r="B156" i="58"/>
  <c r="B252" i="58"/>
  <c r="B231" i="58"/>
  <c r="B225" i="58"/>
  <c r="B186" i="58"/>
  <c r="B169" i="58"/>
  <c r="B194" i="58"/>
  <c r="B213" i="58"/>
  <c r="B196" i="58"/>
  <c r="B201" i="58"/>
  <c r="B297" i="58"/>
  <c r="B232" i="58"/>
  <c r="B276" i="58"/>
  <c r="B210" i="58"/>
  <c r="B154" i="58"/>
  <c r="B290" i="58"/>
  <c r="B162" i="58"/>
  <c r="B208" i="58"/>
  <c r="B270" i="58"/>
  <c r="B209" i="58"/>
  <c r="B217" i="58"/>
  <c r="B192" i="58"/>
  <c r="B299" i="58"/>
  <c r="B260" i="58"/>
  <c r="B235" i="58"/>
  <c r="B244" i="58"/>
  <c r="B268" i="58"/>
  <c r="B274" i="58"/>
  <c r="B179" i="58"/>
  <c r="B287" i="58"/>
  <c r="B207" i="58"/>
  <c r="B292" i="58"/>
  <c r="B161" i="58"/>
  <c r="B267" i="58"/>
  <c r="B174" i="58"/>
  <c r="B265" i="58"/>
  <c r="B248" i="58"/>
  <c r="B306" i="58"/>
  <c r="B280" i="58"/>
  <c r="B165" i="58"/>
  <c r="B241" i="58"/>
  <c r="B263" i="58"/>
  <c r="B163" i="58"/>
  <c r="B220" i="58"/>
  <c r="B257" i="58"/>
  <c r="B236" i="58"/>
  <c r="B233" i="58"/>
  <c r="B293" i="58"/>
  <c r="B204" i="58"/>
  <c r="B269" i="58"/>
  <c r="B261" i="58"/>
  <c r="B182" i="58"/>
  <c r="B291" i="58"/>
  <c r="B250" i="58"/>
  <c r="B183" i="58"/>
  <c r="B227" i="58"/>
  <c r="B309" i="58"/>
  <c r="B228" i="58"/>
  <c r="B221" i="58"/>
  <c r="B271" i="58"/>
  <c r="B259" i="58"/>
  <c r="B266" i="58"/>
  <c r="B167" i="58"/>
  <c r="B172" i="58"/>
  <c r="B249" i="58"/>
  <c r="B181" i="58"/>
  <c r="B273" i="58"/>
  <c r="B254" i="58"/>
  <c r="B223" i="58"/>
  <c r="B187" i="58"/>
  <c r="B294" i="58"/>
  <c r="B164" i="58"/>
  <c r="B307" i="58"/>
  <c r="B234" i="58"/>
  <c r="B157" i="58"/>
  <c r="B255" i="58"/>
  <c r="B197" i="58"/>
  <c r="B222" i="58"/>
  <c r="B242" i="58"/>
  <c r="B243" i="58"/>
  <c r="B185" i="58"/>
  <c r="B295" i="58"/>
  <c r="B302" i="58"/>
  <c r="B173" i="58"/>
  <c r="B195" i="58"/>
  <c r="B230" i="58"/>
  <c r="B177" i="58"/>
  <c r="B253" i="58"/>
  <c r="B191" i="58"/>
  <c r="B170" i="58"/>
  <c r="B277" i="58"/>
  <c r="B301" i="58"/>
  <c r="B199" i="58"/>
  <c r="B289" i="58"/>
  <c r="B251" i="58"/>
  <c r="B224" i="58"/>
  <c r="B264" i="58"/>
  <c r="B171" i="58"/>
  <c r="B246" i="58"/>
  <c r="B256" i="58"/>
  <c r="B214" i="58"/>
  <c r="B205" i="58"/>
  <c r="B304" i="58"/>
  <c r="B215" i="58"/>
  <c r="Z728" i="57" l="1"/>
  <c r="Z729" i="57" s="1"/>
  <c r="Z730" i="57" s="1"/>
  <c r="Z732" i="57" s="1"/>
  <c r="Z738" i="57" s="1"/>
  <c r="Z741" i="57" s="1"/>
  <c r="Z743" i="57" s="1"/>
  <c r="Z744" i="57" s="1"/>
  <c r="Z745" i="57" s="1"/>
  <c r="Z746" i="57" s="1"/>
  <c r="Z750" i="57" s="1"/>
  <c r="Z751" i="57" s="1"/>
  <c r="Z753" i="57" s="1"/>
  <c r="Z756" i="57" s="1"/>
  <c r="Z757" i="57" s="1"/>
  <c r="Z758" i="57" s="1"/>
  <c r="Z760" i="57" s="1"/>
  <c r="Z761" i="57" s="1"/>
  <c r="Z762" i="57" s="1"/>
  <c r="Z763" i="57" s="1"/>
  <c r="Z764" i="57" s="1"/>
  <c r="Z765" i="57" s="1"/>
  <c r="Z767" i="57" s="1"/>
  <c r="Z769" i="57" s="1"/>
  <c r="Z771" i="57" s="1"/>
  <c r="Z773" i="57" s="1"/>
  <c r="Z774" i="57" s="1"/>
  <c r="Z776" i="57" s="1"/>
  <c r="Z783" i="57" s="1"/>
  <c r="Z784" i="57" s="1"/>
  <c r="Z786" i="57" s="1"/>
  <c r="Z791" i="57" s="1"/>
  <c r="Z792" i="57" s="1"/>
  <c r="Z793" i="57" s="1"/>
  <c r="Z796" i="57" s="1"/>
  <c r="Z797" i="57" s="1"/>
  <c r="Z798" i="57" s="1"/>
  <c r="Z799" i="57" s="1"/>
  <c r="Z800" i="57" s="1"/>
  <c r="Z807" i="57" s="1"/>
  <c r="Z808" i="57" s="1"/>
  <c r="Z811" i="57" s="1"/>
  <c r="C31" i="58" l="1"/>
  <c r="C137" i="58"/>
  <c r="C237" i="58"/>
  <c r="C265" i="58"/>
  <c r="C233" i="58"/>
  <c r="C268" i="58"/>
  <c r="C270" i="58"/>
  <c r="C225" i="58"/>
  <c r="C281" i="58"/>
  <c r="C294" i="58"/>
  <c r="C218" i="58"/>
  <c r="C235" i="58"/>
  <c r="C304" i="58"/>
  <c r="C213" i="58"/>
  <c r="C220" i="58"/>
  <c r="C305" i="58"/>
  <c r="C298" i="58"/>
  <c r="C250" i="58"/>
  <c r="C266" i="58"/>
  <c r="C226" i="58"/>
  <c r="C205" i="58"/>
  <c r="C214" i="58"/>
  <c r="C273" i="58"/>
  <c r="C197" i="58"/>
  <c r="C264" i="58"/>
  <c r="C224" i="58"/>
  <c r="C290" i="58"/>
  <c r="C258" i="58"/>
  <c r="C246" i="58"/>
  <c r="C303" i="58"/>
  <c r="C241" i="58"/>
  <c r="C306" i="58"/>
  <c r="C283" i="58"/>
  <c r="C253" i="58"/>
  <c r="C217" i="58"/>
  <c r="C307" i="58"/>
  <c r="C249" i="58"/>
  <c r="C201" i="58"/>
  <c r="C261" i="58"/>
  <c r="C209" i="58"/>
  <c r="C308" i="58"/>
  <c r="C207" i="58"/>
  <c r="C280" i="58"/>
  <c r="C200" i="58"/>
  <c r="C234" i="58"/>
  <c r="C195" i="58"/>
  <c r="C262" i="58"/>
  <c r="C216" i="58"/>
  <c r="C276" i="58"/>
  <c r="C192" i="58"/>
  <c r="C259" i="58"/>
  <c r="C227" i="58"/>
  <c r="C228" i="58"/>
  <c r="C240" i="58"/>
  <c r="C275" i="58"/>
  <c r="C229" i="58"/>
  <c r="C296" i="58"/>
  <c r="C196" i="58"/>
  <c r="C215" i="58"/>
  <c r="C271" i="58"/>
  <c r="C194" i="58"/>
  <c r="C206" i="58"/>
  <c r="C297" i="58"/>
  <c r="C208" i="58"/>
  <c r="C260" i="58"/>
  <c r="C254" i="58"/>
  <c r="C282" i="58"/>
  <c r="C279" i="58"/>
  <c r="C299" i="58"/>
  <c r="C193" i="58"/>
  <c r="C245" i="58"/>
  <c r="C288" i="58"/>
  <c r="C238" i="58"/>
  <c r="C309" i="58"/>
  <c r="C252" i="58"/>
  <c r="C302" i="58"/>
  <c r="C256" i="58"/>
  <c r="C278" i="58"/>
  <c r="C231" i="58"/>
  <c r="C198" i="58"/>
  <c r="C199" i="58"/>
  <c r="C204" i="58"/>
  <c r="C295" i="58"/>
  <c r="C310" i="58"/>
  <c r="C312" i="58"/>
  <c r="C287" i="58"/>
  <c r="C301" i="58"/>
  <c r="C221" i="58"/>
  <c r="C244" i="58"/>
  <c r="C219" i="58"/>
  <c r="C292" i="58"/>
  <c r="C274" i="58"/>
  <c r="C255" i="58"/>
  <c r="C286" i="58"/>
  <c r="C243" i="58"/>
  <c r="C222" i="58"/>
  <c r="C272" i="58"/>
  <c r="C203" i="58"/>
  <c r="C311" i="58"/>
  <c r="C232" i="58"/>
  <c r="C223" i="58"/>
  <c r="C247" i="58"/>
  <c r="C293" i="58"/>
  <c r="C289" i="58"/>
  <c r="C285" i="58"/>
  <c r="C257" i="58"/>
  <c r="C248" i="58"/>
  <c r="C230" i="58"/>
  <c r="C242" i="58"/>
  <c r="C277" i="58"/>
  <c r="C267" i="58"/>
  <c r="C210" i="58"/>
  <c r="C239" i="58"/>
  <c r="C211" i="58"/>
  <c r="C284" i="58"/>
  <c r="C300" i="58"/>
  <c r="C212" i="58"/>
  <c r="C236" i="58"/>
  <c r="C291" i="58"/>
  <c r="C251" i="58"/>
  <c r="C263" i="58"/>
  <c r="C269" i="58"/>
  <c r="C202" i="58"/>
</calcChain>
</file>

<file path=xl/sharedStrings.xml><?xml version="1.0" encoding="utf-8"?>
<sst xmlns="http://schemas.openxmlformats.org/spreadsheetml/2006/main" count="15791" uniqueCount="2884">
  <si>
    <t>Atkins</t>
  </si>
  <si>
    <t>Adelaide</t>
  </si>
  <si>
    <t>Betts</t>
  </si>
  <si>
    <t>Brown</t>
  </si>
  <si>
    <t>Cameron</t>
  </si>
  <si>
    <t>Crouch</t>
  </si>
  <si>
    <t>Davis</t>
  </si>
  <si>
    <t>Doedee</t>
  </si>
  <si>
    <t>Douglas</t>
  </si>
  <si>
    <t>Ellis-Yolmen</t>
  </si>
  <si>
    <t>Jordan</t>
  </si>
  <si>
    <t>Gallucci</t>
  </si>
  <si>
    <t>Sturt</t>
  </si>
  <si>
    <t>Greenwood</t>
  </si>
  <si>
    <t>Hartigan</t>
  </si>
  <si>
    <t>Elliott</t>
  </si>
  <si>
    <t>Himmelberg</t>
  </si>
  <si>
    <t>Hunter</t>
  </si>
  <si>
    <t>Jacobs</t>
  </si>
  <si>
    <t>Jenkins</t>
  </si>
  <si>
    <t>Keath</t>
  </si>
  <si>
    <t>Kelly</t>
  </si>
  <si>
    <t>Knight</t>
  </si>
  <si>
    <t>Laird</t>
  </si>
  <si>
    <t>Lever</t>
  </si>
  <si>
    <t>Lynch</t>
  </si>
  <si>
    <t>McGovern</t>
  </si>
  <si>
    <t>Menzel</t>
  </si>
  <si>
    <t>Milera</t>
  </si>
  <si>
    <t>Otten</t>
  </si>
  <si>
    <t>Poholke</t>
  </si>
  <si>
    <t>Seedsman</t>
  </si>
  <si>
    <t>Shaw</t>
  </si>
  <si>
    <t>Sloane</t>
  </si>
  <si>
    <t>Brodie</t>
  </si>
  <si>
    <t>Smith</t>
  </si>
  <si>
    <t>Daniel</t>
  </si>
  <si>
    <t>Talia</t>
  </si>
  <si>
    <t>Scott</t>
  </si>
  <si>
    <t>Thompson</t>
  </si>
  <si>
    <t>Port Adelaide</t>
  </si>
  <si>
    <t>Taylor</t>
  </si>
  <si>
    <t>Walker</t>
  </si>
  <si>
    <t>Wigg</t>
  </si>
  <si>
    <t>Allison</t>
  </si>
  <si>
    <t>Andrews</t>
  </si>
  <si>
    <t>Ryan</t>
  </si>
  <si>
    <t>Bastinac</t>
  </si>
  <si>
    <t>Beams</t>
  </si>
  <si>
    <t>Bell</t>
  </si>
  <si>
    <t>Berry</t>
  </si>
  <si>
    <t>Rohan</t>
  </si>
  <si>
    <t>Allen</t>
  </si>
  <si>
    <t>Christensen</t>
  </si>
  <si>
    <t>Cox</t>
  </si>
  <si>
    <t>Cutler</t>
  </si>
  <si>
    <t>Dawson</t>
  </si>
  <si>
    <t>Eagles</t>
  </si>
  <si>
    <t>Jack</t>
  </si>
  <si>
    <t>Frost</t>
  </si>
  <si>
    <t>Darcy</t>
  </si>
  <si>
    <t>Gardiner</t>
  </si>
  <si>
    <t>Hanley</t>
  </si>
  <si>
    <t>Mitchell</t>
  </si>
  <si>
    <t>Hinge</t>
  </si>
  <si>
    <t>Hipwood</t>
  </si>
  <si>
    <t>Keays</t>
  </si>
  <si>
    <t>Lester</t>
  </si>
  <si>
    <t>Lyons</t>
  </si>
  <si>
    <t>Martin</t>
  </si>
  <si>
    <t>Mathieson</t>
  </si>
  <si>
    <t>Mayes</t>
  </si>
  <si>
    <t>McCluggage</t>
  </si>
  <si>
    <t>McInerney</t>
  </si>
  <si>
    <t>McStay</t>
  </si>
  <si>
    <t>Rich</t>
  </si>
  <si>
    <t>Robertson</t>
  </si>
  <si>
    <t>Robinson</t>
  </si>
  <si>
    <t>Rockliff</t>
  </si>
  <si>
    <t>Schache</t>
  </si>
  <si>
    <t>Skinner</t>
  </si>
  <si>
    <t>Lewis</t>
  </si>
  <si>
    <t>Witherden</t>
  </si>
  <si>
    <t>Zorko</t>
  </si>
  <si>
    <t>Carlton</t>
  </si>
  <si>
    <t>Buckley</t>
  </si>
  <si>
    <t>Casboult</t>
  </si>
  <si>
    <t>Cripps</t>
  </si>
  <si>
    <t>Cuningham</t>
  </si>
  <si>
    <t>Curnow</t>
  </si>
  <si>
    <t>Docherty</t>
  </si>
  <si>
    <t>Fisher</t>
  </si>
  <si>
    <t>Gibbs</t>
  </si>
  <si>
    <t>Graham</t>
  </si>
  <si>
    <t>Jones</t>
  </si>
  <si>
    <t>Kerr</t>
  </si>
  <si>
    <t>Kreuzer</t>
  </si>
  <si>
    <t>LeBois</t>
  </si>
  <si>
    <t>Macreadie</t>
  </si>
  <si>
    <t>Marchbank</t>
  </si>
  <si>
    <t>McKay</t>
  </si>
  <si>
    <t>Murphy</t>
  </si>
  <si>
    <t>Petrevski-Seton</t>
  </si>
  <si>
    <t>Phillips</t>
  </si>
  <si>
    <t>Pickett</t>
  </si>
  <si>
    <t>Plowman</t>
  </si>
  <si>
    <t>Polson</t>
  </si>
  <si>
    <t>Silvagni</t>
  </si>
  <si>
    <t>Simpson</t>
  </si>
  <si>
    <t>Dale</t>
  </si>
  <si>
    <t>Thomas</t>
  </si>
  <si>
    <t>Weitering</t>
  </si>
  <si>
    <t>White</t>
  </si>
  <si>
    <t>Williamson</t>
  </si>
  <si>
    <t>Wright</t>
  </si>
  <si>
    <t>Adams</t>
  </si>
  <si>
    <t>Collingwood</t>
  </si>
  <si>
    <t>Aish</t>
  </si>
  <si>
    <t>Broomhead</t>
  </si>
  <si>
    <t>Crisp</t>
  </si>
  <si>
    <t>Crocker</t>
  </si>
  <si>
    <t>Daicos</t>
  </si>
  <si>
    <t>Dunn</t>
  </si>
  <si>
    <t>Fasolo</t>
  </si>
  <si>
    <t>Tyson</t>
  </si>
  <si>
    <t>Goldsack</t>
  </si>
  <si>
    <t>Grundy</t>
  </si>
  <si>
    <t>Hoskin-Elliott</t>
  </si>
  <si>
    <t>Howe</t>
  </si>
  <si>
    <t>Keeffe</t>
  </si>
  <si>
    <t>Langdon</t>
  </si>
  <si>
    <t>Maynard</t>
  </si>
  <si>
    <t>Mayne</t>
  </si>
  <si>
    <t>McCarthy</t>
  </si>
  <si>
    <t>Moore</t>
  </si>
  <si>
    <t>Pendlebury</t>
  </si>
  <si>
    <t>Reid</t>
  </si>
  <si>
    <t>Murray</t>
  </si>
  <si>
    <t>Henry</t>
  </si>
  <si>
    <t>Scharenberg</t>
  </si>
  <si>
    <t>Steele</t>
  </si>
  <si>
    <t>Sidebottom</t>
  </si>
  <si>
    <t>Sier</t>
  </si>
  <si>
    <t>Sinclair</t>
  </si>
  <si>
    <t>Gold Coast</t>
  </si>
  <si>
    <t>Treloar</t>
  </si>
  <si>
    <t>Varcoe</t>
  </si>
  <si>
    <t>Wells</t>
  </si>
  <si>
    <t>Wills</t>
  </si>
  <si>
    <t>Ambrose</t>
  </si>
  <si>
    <t>Essendon</t>
  </si>
  <si>
    <t>Baguley</t>
  </si>
  <si>
    <t>Begley</t>
  </si>
  <si>
    <t>Bellchambers</t>
  </si>
  <si>
    <t>Clarke</t>
  </si>
  <si>
    <t>Colyer</t>
  </si>
  <si>
    <t>Daniher</t>
  </si>
  <si>
    <t>Dea</t>
  </si>
  <si>
    <t>Draper</t>
  </si>
  <si>
    <t>Fantasia</t>
  </si>
  <si>
    <t>Francis</t>
  </si>
  <si>
    <t>Gleeson</t>
  </si>
  <si>
    <t>Goddard</t>
  </si>
  <si>
    <t>Hartley</t>
  </si>
  <si>
    <t>Heppell</t>
  </si>
  <si>
    <t>Hooker</t>
  </si>
  <si>
    <t>Hurley</t>
  </si>
  <si>
    <t>Langford</t>
  </si>
  <si>
    <t>Laverde</t>
  </si>
  <si>
    <t>Long</t>
  </si>
  <si>
    <t>McDonald-Tipungwuti</t>
  </si>
  <si>
    <t>McGrath</t>
  </si>
  <si>
    <t>McKenna</t>
  </si>
  <si>
    <t>McKernan</t>
  </si>
  <si>
    <t>McNiece</t>
  </si>
  <si>
    <t>Merrett</t>
  </si>
  <si>
    <t>Mutch</t>
  </si>
  <si>
    <t>Myers</t>
  </si>
  <si>
    <t>Parish</t>
  </si>
  <si>
    <t>Redman</t>
  </si>
  <si>
    <t>Ridley</t>
  </si>
  <si>
    <t>Stewart</t>
  </si>
  <si>
    <t>Watson</t>
  </si>
  <si>
    <t>Zaharakis</t>
  </si>
  <si>
    <t>Fremantle</t>
  </si>
  <si>
    <t>Hayden</t>
  </si>
  <si>
    <t>Ballantyne</t>
  </si>
  <si>
    <t>Bennell</t>
  </si>
  <si>
    <t>Blakely</t>
  </si>
  <si>
    <t>Collins</t>
  </si>
  <si>
    <t>Crozier</t>
  </si>
  <si>
    <t>Duman</t>
  </si>
  <si>
    <t>Fyfe</t>
  </si>
  <si>
    <t>Hamling</t>
  </si>
  <si>
    <t>Hill</t>
  </si>
  <si>
    <t>Hughes</t>
  </si>
  <si>
    <t>Johnson</t>
  </si>
  <si>
    <t>Kersten</t>
  </si>
  <si>
    <t>Logue</t>
  </si>
  <si>
    <t>Mundy</t>
  </si>
  <si>
    <t>Neale</t>
  </si>
  <si>
    <t>Nyhuis</t>
  </si>
  <si>
    <t>Pearce</t>
  </si>
  <si>
    <t>Sandilands</t>
  </si>
  <si>
    <t>Sheridan</t>
  </si>
  <si>
    <t>Taberner</t>
  </si>
  <si>
    <t>Tucker</t>
  </si>
  <si>
    <t>Walters</t>
  </si>
  <si>
    <t>Weller</t>
  </si>
  <si>
    <t>Ainsworth</t>
  </si>
  <si>
    <t>Bowes</t>
  </si>
  <si>
    <t>Brooksby</t>
  </si>
  <si>
    <t>Day</t>
  </si>
  <si>
    <t>Fiorini</t>
  </si>
  <si>
    <t>Hall</t>
  </si>
  <si>
    <t>Harbrow</t>
  </si>
  <si>
    <t>Joyce</t>
  </si>
  <si>
    <t>Kolodjashnij</t>
  </si>
  <si>
    <t>Lemmens</t>
  </si>
  <si>
    <t>Leslie</t>
  </si>
  <si>
    <t>Matera</t>
  </si>
  <si>
    <t>Steven</t>
  </si>
  <si>
    <t>May</t>
  </si>
  <si>
    <t>McKenzie</t>
  </si>
  <si>
    <t>Miller</t>
  </si>
  <si>
    <t>Nicholls</t>
  </si>
  <si>
    <t>Rischitelli</t>
  </si>
  <si>
    <t>Saad</t>
  </si>
  <si>
    <t>Scheer</t>
  </si>
  <si>
    <t>Schoenfeld</t>
  </si>
  <si>
    <t>Scrimshaw</t>
  </si>
  <si>
    <t>Sexton</t>
  </si>
  <si>
    <t>Swallow</t>
  </si>
  <si>
    <t>Witts</t>
  </si>
  <si>
    <t>Abbott</t>
  </si>
  <si>
    <t>Geelong</t>
  </si>
  <si>
    <t>Bews</t>
  </si>
  <si>
    <t>Blicavs</t>
  </si>
  <si>
    <t>Buzza</t>
  </si>
  <si>
    <t>Cockatoo</t>
  </si>
  <si>
    <t>Cunico</t>
  </si>
  <si>
    <t>Dangerfield</t>
  </si>
  <si>
    <t>Duncan</t>
  </si>
  <si>
    <t>Guthrie</t>
  </si>
  <si>
    <t>Hawkins</t>
  </si>
  <si>
    <t>Henderson</t>
  </si>
  <si>
    <t>Horlin-Smith</t>
  </si>
  <si>
    <t>Lang</t>
  </si>
  <si>
    <t>Menegola</t>
  </si>
  <si>
    <t>Motlop</t>
  </si>
  <si>
    <t>Murdoch</t>
  </si>
  <si>
    <t>Narkle</t>
  </si>
  <si>
    <t>Parfitt</t>
  </si>
  <si>
    <t>Parsons</t>
  </si>
  <si>
    <t>Ratugolea</t>
  </si>
  <si>
    <t>Selwood</t>
  </si>
  <si>
    <t>Stanley</t>
  </si>
  <si>
    <t>Thurlow</t>
  </si>
  <si>
    <t>Tuohy</t>
  </si>
  <si>
    <t>Birchall</t>
  </si>
  <si>
    <t>Hawthorn</t>
  </si>
  <si>
    <t>Brand</t>
  </si>
  <si>
    <t>Breust</t>
  </si>
  <si>
    <t>Burgoyne</t>
  </si>
  <si>
    <t>Burton</t>
  </si>
  <si>
    <t>Ceglar</t>
  </si>
  <si>
    <t>Cousins</t>
  </si>
  <si>
    <t>Duryea</t>
  </si>
  <si>
    <t>Frawley</t>
  </si>
  <si>
    <t>Glass</t>
  </si>
  <si>
    <t>Gunston</t>
  </si>
  <si>
    <t>Oliver</t>
  </si>
  <si>
    <t>Hanrahan</t>
  </si>
  <si>
    <t>Hardwick</t>
  </si>
  <si>
    <t>Hodge</t>
  </si>
  <si>
    <t>McEvoy</t>
  </si>
  <si>
    <t>Miles</t>
  </si>
  <si>
    <t>Morrison</t>
  </si>
  <si>
    <t>Nash</t>
  </si>
  <si>
    <t>Pittonet</t>
  </si>
  <si>
    <t>Puopolo</t>
  </si>
  <si>
    <t>Rioli</t>
  </si>
  <si>
    <t>Roughead</t>
  </si>
  <si>
    <t>Schoenmakers</t>
  </si>
  <si>
    <t>Shiels</t>
  </si>
  <si>
    <t>Sicily</t>
  </si>
  <si>
    <t>Stratton</t>
  </si>
  <si>
    <t>Brayshaw</t>
  </si>
  <si>
    <t>Melbourne</t>
  </si>
  <si>
    <t>Bugg</t>
  </si>
  <si>
    <t>Garlett</t>
  </si>
  <si>
    <t>Gawn</t>
  </si>
  <si>
    <t>Hannan</t>
  </si>
  <si>
    <t>Harmes</t>
  </si>
  <si>
    <t>Hibberd</t>
  </si>
  <si>
    <t>Hogan</t>
  </si>
  <si>
    <t>Hunt</t>
  </si>
  <si>
    <t>Jetta</t>
  </si>
  <si>
    <t>Keilty</t>
  </si>
  <si>
    <t>Kennedy</t>
  </si>
  <si>
    <t>Kennedy-Harris</t>
  </si>
  <si>
    <t>Kent</t>
  </si>
  <si>
    <t>King</t>
  </si>
  <si>
    <t>McDonald</t>
  </si>
  <si>
    <t>Melksham</t>
  </si>
  <si>
    <t>Neal-Bullen</t>
  </si>
  <si>
    <t>Petracca</t>
  </si>
  <si>
    <t>Salem</t>
  </si>
  <si>
    <t>Stretch</t>
  </si>
  <si>
    <t>Trengove</t>
  </si>
  <si>
    <t>Vandenberg</t>
  </si>
  <si>
    <t>Viney</t>
  </si>
  <si>
    <t>Wagner</t>
  </si>
  <si>
    <t>Watts</t>
  </si>
  <si>
    <t>Weideman</t>
  </si>
  <si>
    <t>Ahern</t>
  </si>
  <si>
    <t>North Melbourne</t>
  </si>
  <si>
    <t>Anderson</t>
  </si>
  <si>
    <t>Atley</t>
  </si>
  <si>
    <t>Cunnington</t>
  </si>
  <si>
    <t>Daw</t>
  </si>
  <si>
    <t>Dumont</t>
  </si>
  <si>
    <t>Durdin</t>
  </si>
  <si>
    <t>Garner</t>
  </si>
  <si>
    <t>Goldstein</t>
  </si>
  <si>
    <t>Higgins</t>
  </si>
  <si>
    <t>Hrovat</t>
  </si>
  <si>
    <t>Larkey</t>
  </si>
  <si>
    <t>Preuss</t>
  </si>
  <si>
    <t>Simpkin</t>
  </si>
  <si>
    <t>Tarrant</t>
  </si>
  <si>
    <t>Turner</t>
  </si>
  <si>
    <t>Vickers-Willis</t>
  </si>
  <si>
    <t>Williams</t>
  </si>
  <si>
    <t>Wood</t>
  </si>
  <si>
    <t>Ziebell</t>
  </si>
  <si>
    <t>Zurhaar</t>
  </si>
  <si>
    <t>Amon</t>
  </si>
  <si>
    <t>Austin</t>
  </si>
  <si>
    <t>Boak</t>
  </si>
  <si>
    <t>Bonner</t>
  </si>
  <si>
    <t>Broadbent</t>
  </si>
  <si>
    <t>Byrne-Jones</t>
  </si>
  <si>
    <t>Clurey</t>
  </si>
  <si>
    <t>Dixon</t>
  </si>
  <si>
    <t>Drew</t>
  </si>
  <si>
    <t>Ebert</t>
  </si>
  <si>
    <t>Frampton</t>
  </si>
  <si>
    <t>Gray</t>
  </si>
  <si>
    <t>Hartlett</t>
  </si>
  <si>
    <t>Hewett</t>
  </si>
  <si>
    <t>Hombsch</t>
  </si>
  <si>
    <t>Houston</t>
  </si>
  <si>
    <t>Howard</t>
  </si>
  <si>
    <t>Impey</t>
  </si>
  <si>
    <t>Jonas</t>
  </si>
  <si>
    <t>Ladhams</t>
  </si>
  <si>
    <t>Lienert</t>
  </si>
  <si>
    <t>Lobbe</t>
  </si>
  <si>
    <t>Marshall</t>
  </si>
  <si>
    <t>Pittard</t>
  </si>
  <si>
    <t>Polec</t>
  </si>
  <si>
    <t>Powell-Pepper</t>
  </si>
  <si>
    <t>Ryder</t>
  </si>
  <si>
    <t>Westhoff</t>
  </si>
  <si>
    <t>Wines</t>
  </si>
  <si>
    <t>Wingard</t>
  </si>
  <si>
    <t>Young</t>
  </si>
  <si>
    <t>Astbury</t>
  </si>
  <si>
    <t>Richmond</t>
  </si>
  <si>
    <t>Bolton</t>
  </si>
  <si>
    <t>Broad</t>
  </si>
  <si>
    <t>Butler</t>
  </si>
  <si>
    <t>Caddy</t>
  </si>
  <si>
    <t>Castagna</t>
  </si>
  <si>
    <t>Chol</t>
  </si>
  <si>
    <t>Conca</t>
  </si>
  <si>
    <t>Cotchin</t>
  </si>
  <si>
    <t>Edwards</t>
  </si>
  <si>
    <t>Ellis</t>
  </si>
  <si>
    <t>Garthwaite</t>
  </si>
  <si>
    <t>Grigg</t>
  </si>
  <si>
    <t>Grimes</t>
  </si>
  <si>
    <t>Houli</t>
  </si>
  <si>
    <t>Lambert</t>
  </si>
  <si>
    <t>Lloyd</t>
  </si>
  <si>
    <t>Markov</t>
  </si>
  <si>
    <t>Menadue</t>
  </si>
  <si>
    <t>Morris</t>
  </si>
  <si>
    <t>Nankervis</t>
  </si>
  <si>
    <t>Prestia</t>
  </si>
  <si>
    <t>Rance</t>
  </si>
  <si>
    <t>Riewoldt</t>
  </si>
  <si>
    <t>Short</t>
  </si>
  <si>
    <t>Soldo</t>
  </si>
  <si>
    <t>Stengle</t>
  </si>
  <si>
    <t>Townsend</t>
  </si>
  <si>
    <t>Vlastuin</t>
  </si>
  <si>
    <t>Acres</t>
  </si>
  <si>
    <t>St Kilda</t>
  </si>
  <si>
    <t>Armitage</t>
  </si>
  <si>
    <t>Battle</t>
  </si>
  <si>
    <t>Billings</t>
  </si>
  <si>
    <t>Bruce</t>
  </si>
  <si>
    <t>Carlisle</t>
  </si>
  <si>
    <t>Dunstan</t>
  </si>
  <si>
    <t>Geary</t>
  </si>
  <si>
    <t>Gresham</t>
  </si>
  <si>
    <t>Hickey</t>
  </si>
  <si>
    <t>Longer</t>
  </si>
  <si>
    <t>Lonie</t>
  </si>
  <si>
    <t>McCartin</t>
  </si>
  <si>
    <t>Membrey</t>
  </si>
  <si>
    <t>Minchington</t>
  </si>
  <si>
    <t>Newnes</t>
  </si>
  <si>
    <t>Pierce</t>
  </si>
  <si>
    <t>Bailey</t>
  </si>
  <si>
    <t>Rice</t>
  </si>
  <si>
    <t>Roberton</t>
  </si>
  <si>
    <t>Ross</t>
  </si>
  <si>
    <t>Savage</t>
  </si>
  <si>
    <t>Webster</t>
  </si>
  <si>
    <t>Aliir</t>
  </si>
  <si>
    <t>Sydney</t>
  </si>
  <si>
    <t>Cunningham</t>
  </si>
  <si>
    <t>Florent</t>
  </si>
  <si>
    <t>Fox</t>
  </si>
  <si>
    <t>Franklin</t>
  </si>
  <si>
    <t>Hannebery</t>
  </si>
  <si>
    <t>Hayward</t>
  </si>
  <si>
    <t>Heeney</t>
  </si>
  <si>
    <t>Maibaum</t>
  </si>
  <si>
    <t>McVeigh</t>
  </si>
  <si>
    <t>Melican</t>
  </si>
  <si>
    <t>Mills</t>
  </si>
  <si>
    <t>Naismith</t>
  </si>
  <si>
    <t>Newman</t>
  </si>
  <si>
    <t>Papley</t>
  </si>
  <si>
    <t>Parker</t>
  </si>
  <si>
    <t>Pink</t>
  </si>
  <si>
    <t>Rampe</t>
  </si>
  <si>
    <t>Ronke</t>
  </si>
  <si>
    <t>Rose</t>
  </si>
  <si>
    <t>Western Bulldogs</t>
  </si>
  <si>
    <t>Bontempelli</t>
  </si>
  <si>
    <t>Boyd</t>
  </si>
  <si>
    <t>Campbell</t>
  </si>
  <si>
    <t>Cordy</t>
  </si>
  <si>
    <t>Dahlhaus</t>
  </si>
  <si>
    <t>Dickson</t>
  </si>
  <si>
    <t>Dunkley</t>
  </si>
  <si>
    <t>English</t>
  </si>
  <si>
    <t>Greene</t>
  </si>
  <si>
    <t>Johannisen</t>
  </si>
  <si>
    <t>Jong</t>
  </si>
  <si>
    <t>Liberatore</t>
  </si>
  <si>
    <t>Lipinski</t>
  </si>
  <si>
    <t>Macrae</t>
  </si>
  <si>
    <t>McLean</t>
  </si>
  <si>
    <t>Picken</t>
  </si>
  <si>
    <t>Roberts</t>
  </si>
  <si>
    <t>Stringer</t>
  </si>
  <si>
    <t>Suckling</t>
  </si>
  <si>
    <t>Wallis</t>
  </si>
  <si>
    <t>Webb</t>
  </si>
  <si>
    <t>West Coast</t>
  </si>
  <si>
    <t>Barrass</t>
  </si>
  <si>
    <t>Cole</t>
  </si>
  <si>
    <t>Darling</t>
  </si>
  <si>
    <t>Duggan</t>
  </si>
  <si>
    <t>Gaff</t>
  </si>
  <si>
    <t>Hurn</t>
  </si>
  <si>
    <t>Hutchings</t>
  </si>
  <si>
    <t>Lycett</t>
  </si>
  <si>
    <t>Masten</t>
  </si>
  <si>
    <t>McInnes</t>
  </si>
  <si>
    <t>Mutimer</t>
  </si>
  <si>
    <t>Naitanui</t>
  </si>
  <si>
    <t>Nelson</t>
  </si>
  <si>
    <t>Redden</t>
  </si>
  <si>
    <t>Rotham</t>
  </si>
  <si>
    <t>Schofield</t>
  </si>
  <si>
    <t>Sheed</t>
  </si>
  <si>
    <t>Sheppard</t>
  </si>
  <si>
    <t>Shuey</t>
  </si>
  <si>
    <t>Vardy</t>
  </si>
  <si>
    <t>Venables</t>
  </si>
  <si>
    <t>Waterman</t>
  </si>
  <si>
    <t>Yeo</t>
  </si>
  <si>
    <t>Buntine</t>
  </si>
  <si>
    <t>GWS</t>
  </si>
  <si>
    <t>Coniglio</t>
  </si>
  <si>
    <t>Corr</t>
  </si>
  <si>
    <t>Cumming</t>
  </si>
  <si>
    <t>Deledio</t>
  </si>
  <si>
    <t>Finlayson</t>
  </si>
  <si>
    <t>Flynn</t>
  </si>
  <si>
    <t>Haynes</t>
  </si>
  <si>
    <t>Hopper</t>
  </si>
  <si>
    <t>Lobb</t>
  </si>
  <si>
    <t>Mohr</t>
  </si>
  <si>
    <t>Mumford</t>
  </si>
  <si>
    <t>Patton</t>
  </si>
  <si>
    <t>Perryman</t>
  </si>
  <si>
    <t>Scully</t>
  </si>
  <si>
    <t>Setterfield</t>
  </si>
  <si>
    <t>Shiel</t>
  </si>
  <si>
    <t>Sproule</t>
  </si>
  <si>
    <t>Stein</t>
  </si>
  <si>
    <t>Taranto</t>
  </si>
  <si>
    <t>Tomlinson</t>
  </si>
  <si>
    <t>Ward</t>
  </si>
  <si>
    <t>Whitfield</t>
  </si>
  <si>
    <t>Wilson</t>
  </si>
  <si>
    <t>Brisbane</t>
  </si>
  <si>
    <t>Name</t>
  </si>
  <si>
    <t>Club</t>
  </si>
  <si>
    <t>Year</t>
  </si>
  <si>
    <t>UID</t>
  </si>
  <si>
    <t>Ablett</t>
  </si>
  <si>
    <t>First Name</t>
  </si>
  <si>
    <t>O'Riordan</t>
  </si>
  <si>
    <t>O'Meara</t>
  </si>
  <si>
    <t>O'Connor</t>
  </si>
  <si>
    <t>O'Brien</t>
  </si>
  <si>
    <t>De Goey</t>
  </si>
  <si>
    <t>Aaron Sandilands</t>
  </si>
  <si>
    <t>Aaron Young</t>
  </si>
  <si>
    <t>Aaron Hall</t>
  </si>
  <si>
    <t>Aaron Vandenberg</t>
  </si>
  <si>
    <t>Adam Treloar</t>
  </si>
  <si>
    <t>Adam Tomlinson</t>
  </si>
  <si>
    <t>Adam Kennedy</t>
  </si>
  <si>
    <t>Adam Saad</t>
  </si>
  <si>
    <t>Aidan Corr</t>
  </si>
  <si>
    <t>Alex Rance</t>
  </si>
  <si>
    <t>Alex Fasolo</t>
  </si>
  <si>
    <t>Alex Sexton</t>
  </si>
  <si>
    <t>Alex Pearce</t>
  </si>
  <si>
    <t>Alex Neal-Bullen</t>
  </si>
  <si>
    <t>Aliir Aliir</t>
  </si>
  <si>
    <t>Allen Christensen</t>
  </si>
  <si>
    <t>Andrew Gaff</t>
  </si>
  <si>
    <t>Angus Brayshaw</t>
  </si>
  <si>
    <t>Anthony Miles</t>
  </si>
  <si>
    <t>Aaron Francis</t>
  </si>
  <si>
    <t>Anthony McDonald-Tipungwuti</t>
  </si>
  <si>
    <t>Archie Smith</t>
  </si>
  <si>
    <t>Bachar Houli</t>
  </si>
  <si>
    <t>Bailey Dale</t>
  </si>
  <si>
    <t>Bailey Williams</t>
  </si>
  <si>
    <t>Ben Reid</t>
  </si>
  <si>
    <t>Ben McEvoy</t>
  </si>
  <si>
    <t>Ben Cunnington</t>
  </si>
  <si>
    <t>Ben Jacobs</t>
  </si>
  <si>
    <t>Ben Brown</t>
  </si>
  <si>
    <t>Ben Keays</t>
  </si>
  <si>
    <t>Ben Crocker</t>
  </si>
  <si>
    <t>Billy Stretch</t>
  </si>
  <si>
    <t>Blake Acres</t>
  </si>
  <si>
    <t>Blake Hardwick</t>
  </si>
  <si>
    <t>Brad Ebert</t>
  </si>
  <si>
    <t>Brad Crouch</t>
  </si>
  <si>
    <t>Bradley Hill</t>
  </si>
  <si>
    <t>Brandon Matera</t>
  </si>
  <si>
    <t>Brandon Ellis</t>
  </si>
  <si>
    <t>Brandon White</t>
  </si>
  <si>
    <t>Brayden Maynard</t>
  </si>
  <si>
    <t>Brayden Fiorini</t>
  </si>
  <si>
    <t>Brett Deledio</t>
  </si>
  <si>
    <t>Brodie Smith</t>
  </si>
  <si>
    <t>Brodie Grundy</t>
  </si>
  <si>
    <t>Bryce Gibbs</t>
  </si>
  <si>
    <t>Caleb Marchbank</t>
  </si>
  <si>
    <t>Caleb Daniel</t>
  </si>
  <si>
    <t>Callan Ward</t>
  </si>
  <si>
    <t>Callum Sinclair</t>
  </si>
  <si>
    <t>Callum Mills</t>
  </si>
  <si>
    <t>Callum Moore</t>
  </si>
  <si>
    <t>Cameron Guthrie</t>
  </si>
  <si>
    <t>Chad Wingard</t>
  </si>
  <si>
    <t>Charlie Dixon</t>
  </si>
  <si>
    <t>Charlie Cameron</t>
  </si>
  <si>
    <t>Chris Mayne</t>
  </si>
  <si>
    <t>Chris Masten</t>
  </si>
  <si>
    <t>Christian Salem</t>
  </si>
  <si>
    <t>Christian Petracca</t>
  </si>
  <si>
    <t>Connor Menadue</t>
  </si>
  <si>
    <t>Connor Blakely</t>
  </si>
  <si>
    <t>Conor McKenna</t>
  </si>
  <si>
    <t>Corey Ellis</t>
  </si>
  <si>
    <t>Dale Morris</t>
  </si>
  <si>
    <t>Dale Thomas</t>
  </si>
  <si>
    <t>Dane Rampe</t>
  </si>
  <si>
    <t>Daniel Wells</t>
  </si>
  <si>
    <t>Daniel Rich</t>
  </si>
  <si>
    <t>Daniel Talia</t>
  </si>
  <si>
    <t>Daniel Menzel</t>
  </si>
  <si>
    <t>Daniel McStay</t>
  </si>
  <si>
    <t>Andrew Phillips</t>
  </si>
  <si>
    <t>Charlie Curnow</t>
  </si>
  <si>
    <t>Clayton Oliver</t>
  </si>
  <si>
    <t>Corey Wagner</t>
  </si>
  <si>
    <t>Daniel McKenzie</t>
  </si>
  <si>
    <t>Daniel Howe</t>
  </si>
  <si>
    <t>Daniel Rioli</t>
  </si>
  <si>
    <t>Darcy Gardiner</t>
  </si>
  <si>
    <t>Darcy Byrne-Jones</t>
  </si>
  <si>
    <t>Darcy Lang</t>
  </si>
  <si>
    <t>Darcy Moore</t>
  </si>
  <si>
    <t>Darcy Parish</t>
  </si>
  <si>
    <t>Darren Minchington</t>
  </si>
  <si>
    <t>David Mundy</t>
  </si>
  <si>
    <t>Darcy Tucker</t>
  </si>
  <si>
    <t>Darcy MacPherson</t>
  </si>
  <si>
    <t>David Armitage</t>
  </si>
  <si>
    <t>David Zaharakis</t>
  </si>
  <si>
    <t>David Astbury</t>
  </si>
  <si>
    <t>David Cuningham</t>
  </si>
  <si>
    <t>Dayne Beams</t>
  </si>
  <si>
    <t>Dayne Zorko</t>
  </si>
  <si>
    <t>Dean Kent</t>
  </si>
  <si>
    <t>Devon Smith</t>
  </si>
  <si>
    <t>Dion Prestia</t>
  </si>
  <si>
    <t>Dom Tyson</t>
  </si>
  <si>
    <t>Dom Sheed</t>
  </si>
  <si>
    <t>Dougal Howard</t>
  </si>
  <si>
    <t>Dustin Martin</t>
  </si>
  <si>
    <t>Dylan Grimes</t>
  </si>
  <si>
    <t>Dylan Roberton</t>
  </si>
  <si>
    <t>Dylan Shiel</t>
  </si>
  <si>
    <t>Dylan Buckley</t>
  </si>
  <si>
    <t>Easton Wood</t>
  </si>
  <si>
    <t>Ed Langdon</t>
  </si>
  <si>
    <t>Eddie Betts</t>
  </si>
  <si>
    <t>Elliot Yeo</t>
  </si>
  <si>
    <t>Eric Hipwood</t>
  </si>
  <si>
    <t>Ethan Hughes</t>
  </si>
  <si>
    <t>Fletcher Roberts</t>
  </si>
  <si>
    <t>Fraser McInnes</t>
  </si>
  <si>
    <t>Gary Rohan</t>
  </si>
  <si>
    <t>Gary Ablett</t>
  </si>
  <si>
    <t>George Horlin-Smith</t>
  </si>
  <si>
    <t>George Hewett</t>
  </si>
  <si>
    <t>Grant Birchall</t>
  </si>
  <si>
    <t>Hamish Hartlett</t>
  </si>
  <si>
    <t>Harris Andrews</t>
  </si>
  <si>
    <t>Harrison Himmelberg</t>
  </si>
  <si>
    <t>Harry Taylor</t>
  </si>
  <si>
    <t>Harry Cunningham</t>
  </si>
  <si>
    <t>Hayden Ballantyne</t>
  </si>
  <si>
    <t>Hayden Crozier</t>
  </si>
  <si>
    <t>Heath Grundy</t>
  </si>
  <si>
    <t>Heath Shaw</t>
  </si>
  <si>
    <t>Hugh Goddard</t>
  </si>
  <si>
    <t>Isaac Smith</t>
  </si>
  <si>
    <t>Isaac Heeney</t>
  </si>
  <si>
    <t>Jack Riewoldt</t>
  </si>
  <si>
    <t>Jack Steven</t>
  </si>
  <si>
    <t>Jack Watts</t>
  </si>
  <si>
    <t>Jack Ziebell</t>
  </si>
  <si>
    <t>Jack Redden</t>
  </si>
  <si>
    <t>Jack Trengove</t>
  </si>
  <si>
    <t>Jack Gunston</t>
  </si>
  <si>
    <t>Jack Darling</t>
  </si>
  <si>
    <t>Jack Hombsch</t>
  </si>
  <si>
    <t>Jack Newnes</t>
  </si>
  <si>
    <t>Jack Crisp</t>
  </si>
  <si>
    <t>Jack Viney</t>
  </si>
  <si>
    <t>Jack Martin</t>
  </si>
  <si>
    <t>Jack Billings</t>
  </si>
  <si>
    <t>Jack Leslie</t>
  </si>
  <si>
    <t>Jack Steele</t>
  </si>
  <si>
    <t>Jack Lonie</t>
  </si>
  <si>
    <t>Jack Sinclair</t>
  </si>
  <si>
    <t>Jack Silvagni</t>
  </si>
  <si>
    <t>Jackson Trengove</t>
  </si>
  <si>
    <t>Jackson Nelson</t>
  </si>
  <si>
    <t>Jacob Townsend</t>
  </si>
  <si>
    <t>Jacob Weitering</t>
  </si>
  <si>
    <t>Jacob Hopper</t>
  </si>
  <si>
    <t>Jade Gresham</t>
  </si>
  <si>
    <t>Jake Stringer</t>
  </si>
  <si>
    <t>Jake Lloyd</t>
  </si>
  <si>
    <t>Jake Kolodjashnij</t>
  </si>
  <si>
    <t>Jake Lever</t>
  </si>
  <si>
    <t>Jake Long</t>
  </si>
  <si>
    <t>James Frawley</t>
  </si>
  <si>
    <t>James Stewart</t>
  </si>
  <si>
    <t>James Aish</t>
  </si>
  <si>
    <t>James Sicily</t>
  </si>
  <si>
    <t>James Harmes</t>
  </si>
  <si>
    <t>James Rose</t>
  </si>
  <si>
    <t>Jamie Cripps</t>
  </si>
  <si>
    <t>Jared Polec</t>
  </si>
  <si>
    <t>Jarman Impey</t>
  </si>
  <si>
    <t>Jarrad McVeigh</t>
  </si>
  <si>
    <t>Jarrod Harbrow</t>
  </si>
  <si>
    <t>Jarrod Witts</t>
  </si>
  <si>
    <t>Jarryd Lyons</t>
  </si>
  <si>
    <t>Jarryn Geary</t>
  </si>
  <si>
    <t>Jason Johannisen</t>
  </si>
  <si>
    <t>Jason Castagna</t>
  </si>
  <si>
    <t>Jasper Pittard</t>
  </si>
  <si>
    <t>Jayden Hunt</t>
  </si>
  <si>
    <t>Jayden Laverde</t>
  </si>
  <si>
    <t>Jayden Short</t>
  </si>
  <si>
    <t>Jed Bews</t>
  </si>
  <si>
    <t>Jed Anderson</t>
  </si>
  <si>
    <t>Jeff Garlett</t>
  </si>
  <si>
    <t>Jeremy Howe</t>
  </si>
  <si>
    <t>Jeremy McGovern</t>
  </si>
  <si>
    <t>Jeremy Cameron</t>
  </si>
  <si>
    <t>Jesse Hogan</t>
  </si>
  <si>
    <t>Jesse Joyce</t>
  </si>
  <si>
    <t>Jimmy Webster</t>
  </si>
  <si>
    <t>Joe Daniher</t>
  </si>
  <si>
    <t>Joel Selwood</t>
  </si>
  <si>
    <t>Joel Hamling</t>
  </si>
  <si>
    <t>Jonathon Ceglar</t>
  </si>
  <si>
    <t>Jonathon Patton</t>
  </si>
  <si>
    <t>Jordan Lewis</t>
  </si>
  <si>
    <t>Jordan Roughead</t>
  </si>
  <si>
    <t>Jordan Murdoch</t>
  </si>
  <si>
    <t>Jordan De Goey</t>
  </si>
  <si>
    <t>Josh Smith</t>
  </si>
  <si>
    <t>Josh Caddy</t>
  </si>
  <si>
    <t>Josh Jenkins</t>
  </si>
  <si>
    <t>Josh Bruce</t>
  </si>
  <si>
    <t>Josh Kelly</t>
  </si>
  <si>
    <t>Josh Schache</t>
  </si>
  <si>
    <t>Josh Dunkley</t>
  </si>
  <si>
    <t>Justin Westhoff</t>
  </si>
  <si>
    <t>Kade Simpson</t>
  </si>
  <si>
    <t>Kade Kolodjashnij</t>
  </si>
  <si>
    <t>Kaiden Brand</t>
  </si>
  <si>
    <t>Kane Lambert</t>
  </si>
  <si>
    <t>Karl Amon</t>
  </si>
  <si>
    <t>Kayne Turner</t>
  </si>
  <si>
    <t>Keegan Brooksby</t>
  </si>
  <si>
    <t>Kieren Jack</t>
  </si>
  <si>
    <t>Kyle Hartigan</t>
  </si>
  <si>
    <t>Kyle Langford</t>
  </si>
  <si>
    <t>Lachie Neale</t>
  </si>
  <si>
    <t>Lachie Whitfield</t>
  </si>
  <si>
    <t>Lachie Henderson</t>
  </si>
  <si>
    <t>Lance Franklin</t>
  </si>
  <si>
    <t>Levi Greenwood</t>
  </si>
  <si>
    <t>Levi Casboult</t>
  </si>
  <si>
    <t>Lewis Jetta</t>
  </si>
  <si>
    <t>Lewis Pierce</t>
  </si>
  <si>
    <t>Lewis Taylor</t>
  </si>
  <si>
    <t>Liam Shiels</t>
  </si>
  <si>
    <t>Liam Jones</t>
  </si>
  <si>
    <t>Liam Picken</t>
  </si>
  <si>
    <t>Liam Duggan</t>
  </si>
  <si>
    <t>Lin Jong</t>
  </si>
  <si>
    <t>Lincoln McCarthy</t>
  </si>
  <si>
    <t>Logan Austin</t>
  </si>
  <si>
    <t>Lukas Webb</t>
  </si>
  <si>
    <t>Luke Hodge</t>
  </si>
  <si>
    <t>Luke Shuey</t>
  </si>
  <si>
    <t>Luke Breust</t>
  </si>
  <si>
    <t>Luke Parker</t>
  </si>
  <si>
    <t>Luke Dahlhaus</t>
  </si>
  <si>
    <t>Luke Brown</t>
  </si>
  <si>
    <t>Luke McDonald</t>
  </si>
  <si>
    <t>Luke Dunstan</t>
  </si>
  <si>
    <t>Lynden Dunn</t>
  </si>
  <si>
    <t>Mabior Chol</t>
  </si>
  <si>
    <t>Majak Daw</t>
  </si>
  <si>
    <t>Marc Murphy</t>
  </si>
  <si>
    <t>Marc Pittonet</t>
  </si>
  <si>
    <t>Marcus Bontempelli</t>
  </si>
  <si>
    <t>Marcus Adams</t>
  </si>
  <si>
    <t>Mark Hutchings</t>
  </si>
  <si>
    <t>Mark Baguley</t>
  </si>
  <si>
    <t>Mark Blicavs</t>
  </si>
  <si>
    <t>Marley Williams</t>
  </si>
  <si>
    <t>Martin Gleeson</t>
  </si>
  <si>
    <t>Mason Wood</t>
  </si>
  <si>
    <t>Mason Cox</t>
  </si>
  <si>
    <t>Mason Redman</t>
  </si>
  <si>
    <t>Matt Suckling</t>
  </si>
  <si>
    <t>Matthew Taberner</t>
  </si>
  <si>
    <t>Matt Crouch</t>
  </si>
  <si>
    <t>Matthew Kreuzer</t>
  </si>
  <si>
    <t>Matthew Lobbe</t>
  </si>
  <si>
    <t>Matthew Broadbent</t>
  </si>
  <si>
    <t>Matthew Kennedy</t>
  </si>
  <si>
    <t>Maverick Weller</t>
  </si>
  <si>
    <t>Max Gawn</t>
  </si>
  <si>
    <t>Michael Rischitelli</t>
  </si>
  <si>
    <t>Michael Walters</t>
  </si>
  <si>
    <t>Michael Hartley</t>
  </si>
  <si>
    <t>Mitch Robinson</t>
  </si>
  <si>
    <t>Mitch Duncan</t>
  </si>
  <si>
    <t>Mitch Wallis</t>
  </si>
  <si>
    <t>Mitch McGovern</t>
  </si>
  <si>
    <t>Nakia Cockatoo</t>
  </si>
  <si>
    <t>Nathan Jones</t>
  </si>
  <si>
    <t>Nathan Brown</t>
  </si>
  <si>
    <t>Nathan Vardy</t>
  </si>
  <si>
    <t>Nathan Wilson</t>
  </si>
  <si>
    <t>Nathan Hrovat</t>
  </si>
  <si>
    <t>Nathan Broad</t>
  </si>
  <si>
    <t>Neville Jetta</t>
  </si>
  <si>
    <t>Nic Naitanui</t>
  </si>
  <si>
    <t>Nick Smith</t>
  </si>
  <si>
    <t>Nick Haynes</t>
  </si>
  <si>
    <t>Nick Vlastuin</t>
  </si>
  <si>
    <t>Nick Robertson</t>
  </si>
  <si>
    <t>Oleg Markov</t>
  </si>
  <si>
    <t>Orazio Fantasia</t>
  </si>
  <si>
    <t>Oscar McDonald</t>
  </si>
  <si>
    <t>Paddy McCartin</t>
  </si>
  <si>
    <t>Patrick Dangerfield</t>
  </si>
  <si>
    <t>Patrick Cripps</t>
  </si>
  <si>
    <t>Patrick Ambrose</t>
  </si>
  <si>
    <t>Paul Puopolo</t>
  </si>
  <si>
    <t>Paul Seedsman</t>
  </si>
  <si>
    <t>Pearce Hanley</t>
  </si>
  <si>
    <t>Peter Wright</t>
  </si>
  <si>
    <t>Phil Davis</t>
  </si>
  <si>
    <t>Reece Conca</t>
  </si>
  <si>
    <t>Reilly O'Brien</t>
  </si>
  <si>
    <t>Rhys Stanley</t>
  </si>
  <si>
    <t>Rhys Mathieson</t>
  </si>
  <si>
    <t>Richard Douglas</t>
  </si>
  <si>
    <t>Ricky Henderson</t>
  </si>
  <si>
    <t>Riley Knight</t>
  </si>
  <si>
    <t>Riley Bonner</t>
  </si>
  <si>
    <t>Roarke Smith</t>
  </si>
  <si>
    <t>Robbie Tarrant</t>
  </si>
  <si>
    <t>Robbie Gray</t>
  </si>
  <si>
    <t>Rory Sloane</t>
  </si>
  <si>
    <t>Rory Thompson</t>
  </si>
  <si>
    <t>Rory Laird</t>
  </si>
  <si>
    <t>Rory Atkins</t>
  </si>
  <si>
    <t>Rory Lobb</t>
  </si>
  <si>
    <t>Rupert Wills</t>
  </si>
  <si>
    <t>Ryan Schoenmakers</t>
  </si>
  <si>
    <t>Ryan Bastinac</t>
  </si>
  <si>
    <t>Ryan Lester</t>
  </si>
  <si>
    <t>Ryan Burton</t>
  </si>
  <si>
    <t>Ryan Clarke</t>
  </si>
  <si>
    <t>Sam Jacobs</t>
  </si>
  <si>
    <t>Sam Wright</t>
  </si>
  <si>
    <t>Sam Day</t>
  </si>
  <si>
    <t>Sam Menegola</t>
  </si>
  <si>
    <t>Sam Docherty</t>
  </si>
  <si>
    <t>Sam Frost</t>
  </si>
  <si>
    <t>Sam Mayes</t>
  </si>
  <si>
    <t>Sam Naismith</t>
  </si>
  <si>
    <t>Sam Lloyd</t>
  </si>
  <si>
    <t>Sam Gray</t>
  </si>
  <si>
    <t>Sam Weideman</t>
  </si>
  <si>
    <t>Scott Thompson</t>
  </si>
  <si>
    <t>Scott Pendlebury</t>
  </si>
  <si>
    <t>Scott Selwood</t>
  </si>
  <si>
    <t>Scott Lycett</t>
  </si>
  <si>
    <t>Sean Lemmens</t>
  </si>
  <si>
    <t>Shane Edwards</t>
  </si>
  <si>
    <t>Shane Mumford</t>
  </si>
  <si>
    <t>Shane Savage</t>
  </si>
  <si>
    <t>Shane Kersten</t>
  </si>
  <si>
    <t>Shannon Hurn</t>
  </si>
  <si>
    <t>Shaun Burgoyne</t>
  </si>
  <si>
    <t>Shaun Higgins</t>
  </si>
  <si>
    <t>Shaun Grigg</t>
  </si>
  <si>
    <t>Shaun McKernan</t>
  </si>
  <si>
    <t>Shaun Atley</t>
  </si>
  <si>
    <t>Steele Sidebottom</t>
  </si>
  <si>
    <t>Stefan Martin</t>
  </si>
  <si>
    <t>Stephen Hill</t>
  </si>
  <si>
    <t>Stephen Coniglio</t>
  </si>
  <si>
    <t>Steven Motlop</t>
  </si>
  <si>
    <t>Steven May</t>
  </si>
  <si>
    <t>Taylor Walker</t>
  </si>
  <si>
    <t>Taylor Duryea</t>
  </si>
  <si>
    <t>Taylor Adams</t>
  </si>
  <si>
    <t>Taylor Garner</t>
  </si>
  <si>
    <t>Tim Mohr</t>
  </si>
  <si>
    <t>Tim Membrey</t>
  </si>
  <si>
    <t>Toby Greene</t>
  </si>
  <si>
    <t>Toby Nankervis</t>
  </si>
  <si>
    <t>Toby McLean</t>
  </si>
  <si>
    <t>Todd Goldstein</t>
  </si>
  <si>
    <t>Tom Hawkins</t>
  </si>
  <si>
    <t>Tom Rockliff</t>
  </si>
  <si>
    <t>Tom Lynch</t>
  </si>
  <si>
    <t>Tom Scully</t>
  </si>
  <si>
    <t>Tom Nicholls</t>
  </si>
  <si>
    <t>Tom Liberatore</t>
  </si>
  <si>
    <t>Tom Hickey</t>
  </si>
  <si>
    <t>Tom McDonald</t>
  </si>
  <si>
    <t>Tom Mitchell</t>
  </si>
  <si>
    <t>Tom Campbell</t>
  </si>
  <si>
    <t>Tom Clurey</t>
  </si>
  <si>
    <t>Tom Boyd</t>
  </si>
  <si>
    <t>Tom Cutler</t>
  </si>
  <si>
    <t>Tom Langdon</t>
  </si>
  <si>
    <t>Tom Barrass</t>
  </si>
  <si>
    <t>Tom Cole</t>
  </si>
  <si>
    <t>Tom Phillips</t>
  </si>
  <si>
    <t>Tom Papley</t>
  </si>
  <si>
    <t>Tomas Bugg</t>
  </si>
  <si>
    <t>Tory Dickson</t>
  </si>
  <si>
    <t>Touk Miller</t>
  </si>
  <si>
    <t>Travis Varcoe</t>
  </si>
  <si>
    <t>Travis Boak</t>
  </si>
  <si>
    <t>Trent Cotchin</t>
  </si>
  <si>
    <t>Trent McKenzie</t>
  </si>
  <si>
    <t>Trent Dumont</t>
  </si>
  <si>
    <t>Tyson Goldsack</t>
  </si>
  <si>
    <t>Wayne Milera</t>
  </si>
  <si>
    <t>Will Schofield</t>
  </si>
  <si>
    <t>Will Hoskin-Elliott</t>
  </si>
  <si>
    <t>Zac Smith</t>
  </si>
  <si>
    <t>Zach Tuohy</t>
  </si>
  <si>
    <t>Zaine Cordy</t>
  </si>
  <si>
    <t>Zak Jones</t>
  </si>
  <si>
    <t>Billy Longer</t>
  </si>
  <si>
    <t>Cale Hooker</t>
  </si>
  <si>
    <t>David Myers</t>
  </si>
  <si>
    <t>David Swallow</t>
  </si>
  <si>
    <t>Dawson Simpson</t>
  </si>
  <si>
    <t>Dyson Heppell</t>
  </si>
  <si>
    <t>Harley Bennell</t>
  </si>
  <si>
    <t>Jackson Thurlow</t>
  </si>
  <si>
    <t>Jake Carlisle</t>
  </si>
  <si>
    <t>Jake Melksham</t>
  </si>
  <si>
    <t>Jake Kelly</t>
  </si>
  <si>
    <t>Jamie Elliott</t>
  </si>
  <si>
    <t>Jarryd Roughead</t>
  </si>
  <si>
    <t>Jay Kennedy-Harris</t>
  </si>
  <si>
    <t>Fergus Greene</t>
  </si>
  <si>
    <t>Lewis Young</t>
  </si>
  <si>
    <t>Patrick Lipinski</t>
  </si>
  <si>
    <t>Jake Waterman</t>
  </si>
  <si>
    <t>Willie Rioli</t>
  </si>
  <si>
    <t>Josh Rotham</t>
  </si>
  <si>
    <t>Daniel Venables</t>
  </si>
  <si>
    <t>Darcy Cameron</t>
  </si>
  <si>
    <t>Jack Maibaum</t>
  </si>
  <si>
    <t>Will Hayward</t>
  </si>
  <si>
    <t>Oliver Florent</t>
  </si>
  <si>
    <t>Ed Phillips</t>
  </si>
  <si>
    <t>Josh Battle</t>
  </si>
  <si>
    <t>Ben Long</t>
  </si>
  <si>
    <t>Ryan Garthwaite</t>
  </si>
  <si>
    <t>Jack Graham</t>
  </si>
  <si>
    <t>Shai Bolton</t>
  </si>
  <si>
    <t>Willem Drew</t>
  </si>
  <si>
    <t>Joe Atley</t>
  </si>
  <si>
    <t>Sam Powell-Pepper</t>
  </si>
  <si>
    <t>Todd Marshall</t>
  </si>
  <si>
    <t>Nick Larkey</t>
  </si>
  <si>
    <t>Toby Pink</t>
  </si>
  <si>
    <t>Sam Simpson</t>
  </si>
  <si>
    <t>Declan Watson</t>
  </si>
  <si>
    <t>Jy Simpkin</t>
  </si>
  <si>
    <t>Max Lynch</t>
  </si>
  <si>
    <t>Mitch Hannan</t>
  </si>
  <si>
    <t>Jamaine Jones</t>
  </si>
  <si>
    <t>Harry Morrison</t>
  </si>
  <si>
    <t>James Cousins</t>
  </si>
  <si>
    <t>Isaac Cumming</t>
  </si>
  <si>
    <t>Harry Perryman</t>
  </si>
  <si>
    <t>Will Setterfield</t>
  </si>
  <si>
    <t>Jarrod Lienert</t>
  </si>
  <si>
    <t>Tim Taranto</t>
  </si>
  <si>
    <t>Declan Keilty</t>
  </si>
  <si>
    <t>Brad Scheer</t>
  </si>
  <si>
    <t>Jack Bowes</t>
  </si>
  <si>
    <t>Will Brodie</t>
  </si>
  <si>
    <t>Jack Scrimshaw</t>
  </si>
  <si>
    <t>Oscar McInerney</t>
  </si>
  <si>
    <t>Ben Ainsworth</t>
  </si>
  <si>
    <t>Ryan Abbott</t>
  </si>
  <si>
    <t>Robbie Fox</t>
  </si>
  <si>
    <t>Quinton Narkle</t>
  </si>
  <si>
    <t>Zach Guthrie</t>
  </si>
  <si>
    <t>Esava Ratugolea</t>
  </si>
  <si>
    <t>Tom Stewart</t>
  </si>
  <si>
    <t>Brandan Parfitt</t>
  </si>
  <si>
    <t>Luke Ryan</t>
  </si>
  <si>
    <t>Brennan Cox</t>
  </si>
  <si>
    <t>Sean Darcy</t>
  </si>
  <si>
    <t>Griffin Logue</t>
  </si>
  <si>
    <t>Dylan Clarke</t>
  </si>
  <si>
    <t>Tim Smith</t>
  </si>
  <si>
    <t>Kobe Mutch</t>
  </si>
  <si>
    <t>Jordan Ridley</t>
  </si>
  <si>
    <t>Andrew McGrath</t>
  </si>
  <si>
    <t>Josh Daicos</t>
  </si>
  <si>
    <t>Mitchell Hinge</t>
  </si>
  <si>
    <t>Callum Brown</t>
  </si>
  <si>
    <t>Ben Ronke</t>
  </si>
  <si>
    <t>Jack Henry</t>
  </si>
  <si>
    <t>Tom Williamson</t>
  </si>
  <si>
    <t>Cameron Polson</t>
  </si>
  <si>
    <t>Oliver Hanrahan</t>
  </si>
  <si>
    <t>Harrison Macreadie</t>
  </si>
  <si>
    <t>Zac Fisher</t>
  </si>
  <si>
    <t>Sam Petrevski-Seton</t>
  </si>
  <si>
    <t>Cameron Zurhaar</t>
  </si>
  <si>
    <t>Corey Lyons</t>
  </si>
  <si>
    <t>Rowan Marshall</t>
  </si>
  <si>
    <t>Jacob Allison</t>
  </si>
  <si>
    <t>Peter Ladhams</t>
  </si>
  <si>
    <t>Cedric Cox</t>
  </si>
  <si>
    <t>Alex Witherden</t>
  </si>
  <si>
    <t>Jarrod Berry</t>
  </si>
  <si>
    <t>Tyson Stengle</t>
  </si>
  <si>
    <t>Hugh McCluggage</t>
  </si>
  <si>
    <t>Kym LeBois</t>
  </si>
  <si>
    <t>Ben Davis</t>
  </si>
  <si>
    <t>Taylin Duman</t>
  </si>
  <si>
    <t>Myles Poholke</t>
  </si>
  <si>
    <t>Sam Draper</t>
  </si>
  <si>
    <t>Jordan Gallucci</t>
  </si>
  <si>
    <t>Elliott Himmelberg</t>
  </si>
  <si>
    <t>-melbourne-demons--aaron-vandenberg</t>
  </si>
  <si>
    <t>-essendon-bombers--aaron-francis</t>
  </si>
  <si>
    <t>-collingwood-magpies--adam-treloar</t>
  </si>
  <si>
    <t>-greater-western-sydney-giants--adam-tomlinson</t>
  </si>
  <si>
    <t>-greater-western-sydney-giants--adam-kennedy</t>
  </si>
  <si>
    <t>-greater-western-sydney-giants--aidan-corr</t>
  </si>
  <si>
    <t>-port-adelaide-power--aidyn-johnson</t>
  </si>
  <si>
    <t>-richmond-tigers--alex-rance</t>
  </si>
  <si>
    <t>-adelaide-crows--alex-keath</t>
  </si>
  <si>
    <t>-gold-coast-suns--alex-sexton</t>
  </si>
  <si>
    <t>-fremantle-dockers--alex-pearce</t>
  </si>
  <si>
    <t>-melbourne-demons--alex-neal-bullen</t>
  </si>
  <si>
    <t>-brisbane-lions--alex-witherden</t>
  </si>
  <si>
    <t>-sydney-swans--aliir-aliir</t>
  </si>
  <si>
    <t>-brisbane-lions--allen-christensen</t>
  </si>
  <si>
    <t>-west-coast-eagles--andrew-gaff</t>
  </si>
  <si>
    <t>-carlton-blues--andrew-phillips-1</t>
  </si>
  <si>
    <t>-essendon-bombers--andrew-mcgrath</t>
  </si>
  <si>
    <t>-adelaide-crows--andy-otten</t>
  </si>
  <si>
    <t>-melbourne-demons--angus-brayshaw</t>
  </si>
  <si>
    <t>-essendon-bombers--anthony-mcdonald-tipungwuti</t>
  </si>
  <si>
    <t>-brisbane-lions--archie-smith</t>
  </si>
  <si>
    <t>-richmond-tigers--bachar-houli</t>
  </si>
  <si>
    <t>-western-bulldogs--bailey-dale</t>
  </si>
  <si>
    <t>-st-kilda-saints--bailey-rice</t>
  </si>
  <si>
    <t>-western-bulldogs--bailey-williams</t>
  </si>
  <si>
    <t>-collingwood-magpies--ben-reid</t>
  </si>
  <si>
    <t>-hawthorn-hawks--ben-mcevoy</t>
  </si>
  <si>
    <t>-kangaroos--ben-cunnington</t>
  </si>
  <si>
    <t>-hawthorn-hawks--benjamin-stratton</t>
  </si>
  <si>
    <t>-kangaroos--ben-jacobs</t>
  </si>
  <si>
    <t>-kangaroos--ben-brown</t>
  </si>
  <si>
    <t>-brisbane-lions--ben-keays</t>
  </si>
  <si>
    <t>-collingwood-magpies--ben-crocker</t>
  </si>
  <si>
    <t>-kangaroos--ben-mckay</t>
  </si>
  <si>
    <t>-gold-coast-suns--ben-ainsworth</t>
  </si>
  <si>
    <t>-st-kilda-saints--ben-long</t>
  </si>
  <si>
    <t>-adelaide-crows--ben-davis</t>
  </si>
  <si>
    <t>-sydney-swans--ben-ronke</t>
  </si>
  <si>
    <t>-essendon-bombers--ben-mcniece</t>
  </si>
  <si>
    <t>-st-kilda-saints--billy-longer</t>
  </si>
  <si>
    <t>-melbourne-demons--billy-stretch</t>
  </si>
  <si>
    <t>-port-adelaide-power--billy-frampton</t>
  </si>
  <si>
    <t>-st-kilda-saints--blake-acres</t>
  </si>
  <si>
    <t>-hawthorn-hawks--blake-hardwick</t>
  </si>
  <si>
    <t>-port-adelaide-power--bradley-ebert</t>
  </si>
  <si>
    <t>-west-coast-eagles--bradley-sheppard</t>
  </si>
  <si>
    <t>-adelaide-crows--brad-crouch</t>
  </si>
  <si>
    <t>-gold-coast-suns--brad-scheer</t>
  </si>
  <si>
    <t>-fremantle-dockers--bradley-hill</t>
  </si>
  <si>
    <t>-geelong-cats--brandan-parfitt</t>
  </si>
  <si>
    <t>-richmond-tigers--brandon-ellis</t>
  </si>
  <si>
    <t>-st-kilda-saints--brandon-white</t>
  </si>
  <si>
    <t>-collingwood-magpies--brayden-maynard</t>
  </si>
  <si>
    <t>-gold-coast-suns--brayden-fiorini</t>
  </si>
  <si>
    <t>-collingwood-magpies--brayden-sier</t>
  </si>
  <si>
    <t>-fremantle-dockers--brennan-cox</t>
  </si>
  <si>
    <t>-greater-western-sydney-giants--brett-deledio</t>
  </si>
  <si>
    <t>-adelaide-crows--brodie-smith</t>
  </si>
  <si>
    <t>-collingwood-magpies--brodie-grundy</t>
  </si>
  <si>
    <t>-essendon-bombers--cale-hooker</t>
  </si>
  <si>
    <t>-carlton-blues--caleb-marchbank</t>
  </si>
  <si>
    <t>-western-bulldogs--caleb-daniel</t>
  </si>
  <si>
    <t>-greater-western-sydney-giants--callan-ward</t>
  </si>
  <si>
    <t>-sydney-swans--callum-sinclair</t>
  </si>
  <si>
    <t>-sydney-swans--callum-mills</t>
  </si>
  <si>
    <t>-gold-coast-suns--callum-ah-chee</t>
  </si>
  <si>
    <t>-richmond-tigers--callum-moore</t>
  </si>
  <si>
    <t>-collingwood-magpies--callum-brown</t>
  </si>
  <si>
    <t>-adelaide-crows--cameron-ellis-yolmen</t>
  </si>
  <si>
    <t>-geelong-cats--cameron-guthrie</t>
  </si>
  <si>
    <t>-fremantle-dockers--cameron-mccarthy</t>
  </si>
  <si>
    <t>-port-adelaide-power--cameron-hewett</t>
  </si>
  <si>
    <t>-carlton-blues--cameron-polson</t>
  </si>
  <si>
    <t>-kangaroos--cameron-zurhaar</t>
  </si>
  <si>
    <t>-brisbane-lions--cedric-cox</t>
  </si>
  <si>
    <t>-port-adelaide-power--charlie-dixon</t>
  </si>
  <si>
    <t>-carlton-blues--charlie-curnow</t>
  </si>
  <si>
    <t>-collingwood-magpies--christopher-mayne</t>
  </si>
  <si>
    <t>-west-coast-eagles--chris-masten</t>
  </si>
  <si>
    <t>-melbourne-demons--christian-salem</t>
  </si>
  <si>
    <t>-melbourne-demons--christian-petracca</t>
  </si>
  <si>
    <t>-melbourne-demons--clayton-oliver</t>
  </si>
  <si>
    <t>-sydney-swans--colin-o-riordan</t>
  </si>
  <si>
    <t>-richmond-tigers--connor-menadue</t>
  </si>
  <si>
    <t>-fremantle-dockers--connor-blakely</t>
  </si>
  <si>
    <t>-essendon-bombers--conor-mckenna</t>
  </si>
  <si>
    <t>-hawthorn-hawks--conor-glass</t>
  </si>
  <si>
    <t>-hawthorn-hawks--conor-nash</t>
  </si>
  <si>
    <t>-brisbane-lions--corey-lyons</t>
  </si>
  <si>
    <t>-melbourne-demons--corey-maynard</t>
  </si>
  <si>
    <t>-western-bulldogs--dale-morris</t>
  </si>
  <si>
    <t>-carlton-blues--dale-thomas</t>
  </si>
  <si>
    <t>-port-adelaide-power--dan-houston</t>
  </si>
  <si>
    <t>-sydney-swans--dane-rampe</t>
  </si>
  <si>
    <t>-collingwood-magpies--daniel-wells</t>
  </si>
  <si>
    <t>-brisbane-lions--daniel-rich</t>
  </si>
  <si>
    <t>-adelaide-crows--daniel-talia</t>
  </si>
  <si>
    <t>-brisbane-lions--daniel-mcstay</t>
  </si>
  <si>
    <t>-st-kilda-saints--daniel-mckenzie</t>
  </si>
  <si>
    <t>-hawthorn-hawks--daniel-howe</t>
  </si>
  <si>
    <t>-richmond-tigers--daniel-butler</t>
  </si>
  <si>
    <t>-richmond-tigers--daniel-rioli</t>
  </si>
  <si>
    <t>-greater-western-sydney-giants--daniel-lloyd</t>
  </si>
  <si>
    <t>-west-coast-eagles--daniel-venables</t>
  </si>
  <si>
    <t>-brisbane-lions--darcy-gardiner</t>
  </si>
  <si>
    <t>-port-adelaide-power--darcy-byrne-jones</t>
  </si>
  <si>
    <t>-collingwood-magpies--darcy-moore</t>
  </si>
  <si>
    <t>-essendon-bombers--darcy-parish</t>
  </si>
  <si>
    <t>-fremantle-dockers--darcy-tucker</t>
  </si>
  <si>
    <t>-gold-coast-suns--darcy-macpherson</t>
  </si>
  <si>
    <t>-sydney-swans--darcy-cameron</t>
  </si>
  <si>
    <t>-st-kilda-saints--darragh-joyce</t>
  </si>
  <si>
    <t>-fremantle-dockers--david-mundy</t>
  </si>
  <si>
    <t>-adelaide-crows--david-mackay</t>
  </si>
  <si>
    <t>-st-kilda-saints--david-armitage</t>
  </si>
  <si>
    <t>-essendon-bombers--david-myers</t>
  </si>
  <si>
    <t>-essendon-bombers--david-zaharakis</t>
  </si>
  <si>
    <t>-richmond-tigers--david-astbury</t>
  </si>
  <si>
    <t>-gold-coast-suns--david-swallow</t>
  </si>
  <si>
    <t>-carlton-blues--david-cuningham</t>
  </si>
  <si>
    <t>-greater-western-sydney-giants--dawson-simpson</t>
  </si>
  <si>
    <t>-brisbane-lions--dayne-zorko</t>
  </si>
  <si>
    <t>-kangaroos--declan-watson</t>
  </si>
  <si>
    <t>-melbourne-demons--declan-keilty</t>
  </si>
  <si>
    <t>-richmond-tigers--dion-prestia</t>
  </si>
  <si>
    <t>-west-coast-eagles--dominic-sheed</t>
  </si>
  <si>
    <t>-port-adelaide-power--dougal-howard</t>
  </si>
  <si>
    <t>-richmond-tigers--dustin-martin</t>
  </si>
  <si>
    <t>-richmond-tigers--dylan-grimes</t>
  </si>
  <si>
    <t>-st-kilda-saints--dylan-roberton</t>
  </si>
  <si>
    <t>-essendon-bombers--dylan-clarke</t>
  </si>
  <si>
    <t>-essendon-bombers--dyson-heppell</t>
  </si>
  <si>
    <t>-western-bulldogs--easton-wood</t>
  </si>
  <si>
    <t>-carlton-blues--edward-curnow</t>
  </si>
  <si>
    <t>-kangaroos--ed-vickers-willis</t>
  </si>
  <si>
    <t>-fremantle-dockers--ed-langdon</t>
  </si>
  <si>
    <t>-adelaide-crows--edward-betts</t>
  </si>
  <si>
    <t>-west-coast-eagles--elliot-yeo</t>
  </si>
  <si>
    <t>-brisbane-lions--eric-hipwood</t>
  </si>
  <si>
    <t>-geelong-cats--esava-ratugolea</t>
  </si>
  <si>
    <t>-fremantle-dockers--ethan-hughes</t>
  </si>
  <si>
    <t>-western-bulldogs--fergus-greene</t>
  </si>
  <si>
    <t>-western-bulldogs--fletcher-roberts</t>
  </si>
  <si>
    <t>-west-coast-eagles--francis-watson</t>
  </si>
  <si>
    <t>-west-coast-eagles--fraser-mcinnes</t>
  </si>
  <si>
    <t>-sydney-swans--george-hewett</t>
  </si>
  <si>
    <t>-hawthorn-hawks--grant-birchall</t>
  </si>
  <si>
    <t>-fremantle-dockers--griffin-logue</t>
  </si>
  <si>
    <t>-port-adelaide-power--hamish-hartlett</t>
  </si>
  <si>
    <t>-fremantle-dockers--harley-bennell</t>
  </si>
  <si>
    <t>-brisbane-lions--harris-andrews</t>
  </si>
  <si>
    <t>-greater-western-sydney-giants--harrison-himmelberg</t>
  </si>
  <si>
    <t>-carlton-blues--harrison-macreadie</t>
  </si>
  <si>
    <t>-geelong-cats--harry-taylor</t>
  </si>
  <si>
    <t>-sydney-swans--harry-cunningham</t>
  </si>
  <si>
    <t>-carlton-blues--harry-mckay</t>
  </si>
  <si>
    <t>-greater-western-sydney-giants--harry-perryman</t>
  </si>
  <si>
    <t>-hawthorn-hawks--harry-morrison</t>
  </si>
  <si>
    <t>-fremantle-dockers--hayden-ballantyne</t>
  </si>
  <si>
    <t>-sydney-swans--heath-grundy</t>
  </si>
  <si>
    <t>-greater-western-sydney-giants--heath-shaw</t>
  </si>
  <si>
    <t>-adelaide-crows--hugh-greenwood</t>
  </si>
  <si>
    <t>-brisbane-lions--hugh-mccluggage</t>
  </si>
  <si>
    <t>-hawthorn-hawks--isaac-smith</t>
  </si>
  <si>
    <t>-sydney-swans--isaac-heeney</t>
  </si>
  <si>
    <t>-greater-western-sydney-giants--isaac-cumming</t>
  </si>
  <si>
    <t>-richmond-tigers--ivan-soldo</t>
  </si>
  <si>
    <t>-richmond-tigers--jack-riewoldt</t>
  </si>
  <si>
    <t>-st-kilda-saints--jack-steven</t>
  </si>
  <si>
    <t>-kangaroos--jack-ziebell</t>
  </si>
  <si>
    <t>-west-coast-eagles--jack-redden</t>
  </si>
  <si>
    <t>-hawthorn-hawks--jack-gunston</t>
  </si>
  <si>
    <t>-west-coast-eagles--jack-darling</t>
  </si>
  <si>
    <t>-st-kilda-saints--jack-newnes</t>
  </si>
  <si>
    <t>-collingwood-magpies--jack-crisp</t>
  </si>
  <si>
    <t>-melbourne-demons--jack-viney</t>
  </si>
  <si>
    <t>-western-bulldogs--jackson-macrae</t>
  </si>
  <si>
    <t>-gold-coast-suns--jack-martin</t>
  </si>
  <si>
    <t>-st-kilda-saints--jack-billings</t>
  </si>
  <si>
    <t>-gold-coast-suns--jack-leslie</t>
  </si>
  <si>
    <t>-st-kilda-saints--jack-steele</t>
  </si>
  <si>
    <t>-st-kilda-saints--jack-lonie</t>
  </si>
  <si>
    <t>-st-kilda-saints--jack-sinclair</t>
  </si>
  <si>
    <t>-carlton-blues--jack-silvagni</t>
  </si>
  <si>
    <t>-gold-coast-suns--jack-bowes</t>
  </si>
  <si>
    <t>-richmond-tigers--jack-graham</t>
  </si>
  <si>
    <t>-sydney-swans--jack-maibaum</t>
  </si>
  <si>
    <t>-geelong-cats--jack-henry</t>
  </si>
  <si>
    <t>-west-coast-eagles--jackson-nelson</t>
  </si>
  <si>
    <t>-richmond-tigers--jacob-townsend</t>
  </si>
  <si>
    <t>-carlton-blues--jacob-weitering</t>
  </si>
  <si>
    <t>-greater-western-sydney-giants--jacob-hopper</t>
  </si>
  <si>
    <t>-brisbane-lions--jacob-allison</t>
  </si>
  <si>
    <t>-st-kilda-saints--jade-gresham</t>
  </si>
  <si>
    <t>-hawthorn-hawks--jaeger-o-meara</t>
  </si>
  <si>
    <t>-st-kilda-saints--jake-carlisle</t>
  </si>
  <si>
    <t>-melbourne-demons--jake-melksham</t>
  </si>
  <si>
    <t>-sydney-swans--jake-lloyd</t>
  </si>
  <si>
    <t>-geelong-cats--jake-kolodjashnij</t>
  </si>
  <si>
    <t>-adelaide-crows--jake-kelly</t>
  </si>
  <si>
    <t>-essendon-bombers--jake-long</t>
  </si>
  <si>
    <t>-west-coast-eagles--jake-waterman</t>
  </si>
  <si>
    <t>-greater-western-sydney-giants--jake-stein</t>
  </si>
  <si>
    <t>-geelong-cats--jamaine-jones</t>
  </si>
  <si>
    <t>-hawthorn-hawks--james-frawley</t>
  </si>
  <si>
    <t>-essendon-bombers--james-stewart</t>
  </si>
  <si>
    <t>-collingwood-magpies--james-aish</t>
  </si>
  <si>
    <t>-hawthorn-hawks--james-sicily</t>
  </si>
  <si>
    <t>-melbourne-demons--james-harmes</t>
  </si>
  <si>
    <t>-sydney-swans--james-rose</t>
  </si>
  <si>
    <t>-geelong-cats--james-parsons</t>
  </si>
  <si>
    <t>-hawthorn-hawks--james-cousins</t>
  </si>
  <si>
    <t>-kangaroos--jamie-macmillan</t>
  </si>
  <si>
    <t>-west-coast-eagles--jamie-cripps</t>
  </si>
  <si>
    <t>-sydney-swans--jarrad-mcveigh</t>
  </si>
  <si>
    <t>-gold-coast-suns--jarrod-harbrow</t>
  </si>
  <si>
    <t>-gold-coast-suns--jarrod-witts</t>
  </si>
  <si>
    <t>-carlton-blues--jarrod-pickett</t>
  </si>
  <si>
    <t>-brisbane-lions--jarrod-berry</t>
  </si>
  <si>
    <t>-port-adelaide-power--jarrod-lienert</t>
  </si>
  <si>
    <t>-hawthorn-hawks--jarryd-roughead</t>
  </si>
  <si>
    <t>-st-kilda-saints--jarryn-geary</t>
  </si>
  <si>
    <t>-western-bulldogs--jason-johannisen</t>
  </si>
  <si>
    <t>-richmond-tigers--jason-castagna</t>
  </si>
  <si>
    <t>-melbourne-demons--jay-kennedy-harris</t>
  </si>
  <si>
    <t>-melbourne-demons--jayden-hunt</t>
  </si>
  <si>
    <t>-essendon-bombers--jayden-laverde</t>
  </si>
  <si>
    <t>-richmond-tigers--jayden-short</t>
  </si>
  <si>
    <t>-geelong-cats--jed-bews</t>
  </si>
  <si>
    <t>-kangaroos--jed-anderson</t>
  </si>
  <si>
    <t>-melbourne-demons--jeff-gartlett</t>
  </si>
  <si>
    <t>-collingwood-magpies--jeremy-howe</t>
  </si>
  <si>
    <t>-west-coast-eagles--jeremy-mcgovern</t>
  </si>
  <si>
    <t>-greater-western-sydney-giants--jeremy-cameron</t>
  </si>
  <si>
    <t>-greater-western-sydney-giants--jeremy-finlayson</t>
  </si>
  <si>
    <t>-gold-coast-suns--jesse-joyce</t>
  </si>
  <si>
    <t>-st-kilda-saints--jimmy-webster</t>
  </si>
  <si>
    <t>-essendon-bombers--joe-daniher</t>
  </si>
  <si>
    <t>-port-adelaide-power--joe-atley</t>
  </si>
  <si>
    <t>-geelong-cats--joel-selwood</t>
  </si>
  <si>
    <t>-fremantle-dockers--joel-hamling</t>
  </si>
  <si>
    <t>-hawthorn-hawks--jonathon-ceglar</t>
  </si>
  <si>
    <t>-greater-western-sydney-giants--jonathon-patton</t>
  </si>
  <si>
    <t>-melbourne-demons--jordan-lewis</t>
  </si>
  <si>
    <t>-collingwood-magpies--jordan-de-goey</t>
  </si>
  <si>
    <t>-geelong-cats--jordan-cunico</t>
  </si>
  <si>
    <t>-sydney-swans--jordan-dawson</t>
  </si>
  <si>
    <t>-adelaide-crows--jordan-gallucci</t>
  </si>
  <si>
    <t>-essendon-bombers--jordan-ridley</t>
  </si>
  <si>
    <t>-collingwood-magpies--josh-thomas</t>
  </si>
  <si>
    <t>-richmond-tigers--josh-caddy</t>
  </si>
  <si>
    <t>-adelaide-crows--josh-jenkins</t>
  </si>
  <si>
    <t>-brisbane-lions--joshua-walker</t>
  </si>
  <si>
    <t>-st-kilda-saints--josh-bruce</t>
  </si>
  <si>
    <t>-greater-western-sydney-giants--joshua-kelly</t>
  </si>
  <si>
    <t>-western-bulldogs--josh-dunkley</t>
  </si>
  <si>
    <t>-st-kilda-saints--josh-battle</t>
  </si>
  <si>
    <t>-west-coast-eagles--josh-rotham</t>
  </si>
  <si>
    <t>-collingwood-magpies--josh-daicos</t>
  </si>
  <si>
    <t>-sydney-swans--josh-p--kennedy</t>
  </si>
  <si>
    <t>-west-coast-eagles--joshua-kennedy</t>
  </si>
  <si>
    <t>-gold-coast-suns--joshua-schoenfeld</t>
  </si>
  <si>
    <t>-melbourne-demons--joshua-wagner</t>
  </si>
  <si>
    <t>-port-adelaide-power--justin-westhoff</t>
  </si>
  <si>
    <t>-kangaroos--jy-simpkin</t>
  </si>
  <si>
    <t>-carlton-blues--kade-simpson</t>
  </si>
  <si>
    <t>-hawthorn-hawks--kaiden-brand</t>
  </si>
  <si>
    <t>-richmond-tigers--kamdyn-mcintosh</t>
  </si>
  <si>
    <t>-richmond-tigers--kane-lambert</t>
  </si>
  <si>
    <t>-port-adelaide-power--karl-amon</t>
  </si>
  <si>
    <t>-kangaroos--kayne-turner</t>
  </si>
  <si>
    <t>-sydney-swans--kieran-jack</t>
  </si>
  <si>
    <t>-essendon-bombers--kobe-mutch</t>
  </si>
  <si>
    <t>-west-coast-eagles--kurt-mutimer</t>
  </si>
  <si>
    <t>-adelaide-crows--kyle-hartigan</t>
  </si>
  <si>
    <t>-essendon-bombers--kyle-langford</t>
  </si>
  <si>
    <t>-carlton-blues--kym-lebois</t>
  </si>
  <si>
    <t>-greater-western-sydney-giants--lachie-whitfield</t>
  </si>
  <si>
    <t>-western-bulldogs--lachlan-hunter</t>
  </si>
  <si>
    <t>-geelong-cats--lachlan-henderson</t>
  </si>
  <si>
    <t>-carlton-blues--lachlan-plowman</t>
  </si>
  <si>
    <t>-sydney-swans--lance-franklin</t>
  </si>
  <si>
    <t>-collingwood-magpies--levi-greenwood</t>
  </si>
  <si>
    <t>-carlton-blues--levi-casboult</t>
  </si>
  <si>
    <t>-west-coast-eagles--lewis-jetta</t>
  </si>
  <si>
    <t>-st-kilda-saints--lewis-pierce</t>
  </si>
  <si>
    <t>-brisbane-lions--lewis-taylor</t>
  </si>
  <si>
    <t>-sydney-swans--lewis-melican</t>
  </si>
  <si>
    <t>-western-bulldogs--lewis-young</t>
  </si>
  <si>
    <t>-hawthorn-hawks--liam-shiels</t>
  </si>
  <si>
    <t>-carlton-blues--liam-jones</t>
  </si>
  <si>
    <t>-western-bulldogs--liam-picken</t>
  </si>
  <si>
    <t>-west-coast-eagles--liam-duggan</t>
  </si>
  <si>
    <t>-western-bulldogs--lin-jong</t>
  </si>
  <si>
    <t>-western-bulldogs--lukas-webb</t>
  </si>
  <si>
    <t>-west-coast-eagles--luke-shuey</t>
  </si>
  <si>
    <t>-hawthorn-hawks--luke-breust</t>
  </si>
  <si>
    <t>-sydney-swans--luke-parker</t>
  </si>
  <si>
    <t>-adelaide-crows--luke-brown</t>
  </si>
  <si>
    <t>-kangaroos--luke-mcdonald</t>
  </si>
  <si>
    <t>-st-kilda-saints--luke-dunstan</t>
  </si>
  <si>
    <t>-fremantle-dockers--luke-ryan</t>
  </si>
  <si>
    <t>-collingwood-magpies--lynden-dunn</t>
  </si>
  <si>
    <t>-richmond-tigers--mabior-chol</t>
  </si>
  <si>
    <t>-kangaroos--majak-daw</t>
  </si>
  <si>
    <t>-carlton-blues--marc-murphy</t>
  </si>
  <si>
    <t>-hawthorn-hawks--marc-pittonet</t>
  </si>
  <si>
    <t>-western-bulldogs--marcus-bontempelli</t>
  </si>
  <si>
    <t>-west-coast-eagles--mark-hutchings</t>
  </si>
  <si>
    <t>-essendon-bombers--mark-baguley</t>
  </si>
  <si>
    <t>-geelong-cats--mark-blicavs</t>
  </si>
  <si>
    <t>-geelong-cats--mark-o-connor</t>
  </si>
  <si>
    <t>-kangaroos--marley-williams</t>
  </si>
  <si>
    <t>-essendon-bombers--martin-gleeson</t>
  </si>
  <si>
    <t>-kangaroos--mason-wood</t>
  </si>
  <si>
    <t>-collingwood-magpies--mason-cox</t>
  </si>
  <si>
    <t>-essendon-bombers--mason-redman</t>
  </si>
  <si>
    <t>-western-bulldogs--matthew-suckling</t>
  </si>
  <si>
    <t>-essendon-bombers--matthew-dea</t>
  </si>
  <si>
    <t>-fremantle-dockers--matthew-taberner</t>
  </si>
  <si>
    <t>-adelaide-crows--matt-crouch</t>
  </si>
  <si>
    <t>-brisbane-lions--matt-eagles</t>
  </si>
  <si>
    <t>-carlton-blues--matthew-kreuzer</t>
  </si>
  <si>
    <t>-port-adelaide-power--matthew-broadbent</t>
  </si>
  <si>
    <t>-greater-western-sydney-giants--matthew-deboer</t>
  </si>
  <si>
    <t>-greater-western-sydney-giants--matthew-buntine</t>
  </si>
  <si>
    <t>-collingwood-magpies--matthew-scharenberg</t>
  </si>
  <si>
    <t>-greater-western-sydney-giants--matthew-flynn</t>
  </si>
  <si>
    <t>-west-coast-eagles--matthew-allen</t>
  </si>
  <si>
    <t>-melbourne-demons--max-gawn</t>
  </si>
  <si>
    <t>-collingwood-magpies--max-lynch</t>
  </si>
  <si>
    <t>-gold-coast-suns--michael-rischitelli</t>
  </si>
  <si>
    <t>-essendon-bombers--michael-hurley</t>
  </si>
  <si>
    <t>-fremantle-dockers--michael-walters</t>
  </si>
  <si>
    <t>-melbourne-demons--michael-hibberd</t>
  </si>
  <si>
    <t>-essendon-bombers--michael-hartley</t>
  </si>
  <si>
    <t>-brisbane-lions--mitch-robinson</t>
  </si>
  <si>
    <t>-geelong-cats--mitchell-duncan</t>
  </si>
  <si>
    <t>-western-bulldogs--mitchell-wallis</t>
  </si>
  <si>
    <t>-essendon-bombers--mitchell-brown-1</t>
  </si>
  <si>
    <t>-brisbane-lions--mitchell-hinge</t>
  </si>
  <si>
    <t>-adelaide-crows--myles-poholke</t>
  </si>
  <si>
    <t>-geelong-cats--nakia-cockatoo</t>
  </si>
  <si>
    <t>-fremantle-dockers--nathan-fyfe</t>
  </si>
  <si>
    <t>-melbourne-demons--nathan-jones</t>
  </si>
  <si>
    <t>-st-kilda-saints--nathan-brown</t>
  </si>
  <si>
    <t>-west-coast-eagles--nathan-vardy</t>
  </si>
  <si>
    <t>-kangaroos--nathan-hrovat</t>
  </si>
  <si>
    <t>-richmond-tigers--nathan-broad</t>
  </si>
  <si>
    <t>-melbourne-demons--neville-jetta</t>
  </si>
  <si>
    <t>-west-coast-eagles--nicholas-naitanui</t>
  </si>
  <si>
    <t>-sydney-swans--nick-smith-1</t>
  </si>
  <si>
    <t>-greater-western-sydney-giants--nick-haynes</t>
  </si>
  <si>
    <t>-richmond-tigers--nick-vlastuin</t>
  </si>
  <si>
    <t>-brisbane-lions--nicholas-robertson</t>
  </si>
  <si>
    <t>-kangaroos--nick-larkey</t>
  </si>
  <si>
    <t>-richmond-tigers--oleg-markov</t>
  </si>
  <si>
    <t>-sydney-swans--oliver-florent</t>
  </si>
  <si>
    <t>-hawthorn-hawks--oliver-hanrahan</t>
  </si>
  <si>
    <t>-port-adelaide-power--oliver-wines</t>
  </si>
  <si>
    <t>-essendon-bombers--orazio-fantasia</t>
  </si>
  <si>
    <t>-melbourne-demons--oscar-mcdonald</t>
  </si>
  <si>
    <t>-brisbane-lions--oscar-mcinerney</t>
  </si>
  <si>
    <t>-st-kilda-saints--paddy-mccartin</t>
  </si>
  <si>
    <t>-port-adelaide-power--patrick-ryder</t>
  </si>
  <si>
    <t>-geelong-cats--patrick-dangerfield</t>
  </si>
  <si>
    <t>-carlton-blues--patrick-cripps</t>
  </si>
  <si>
    <t>-essendon-bombers--patrick-ambrose</t>
  </si>
  <si>
    <t>-western-bulldogs--patrick-lipinski</t>
  </si>
  <si>
    <t>-hawthorn-hawks--paul-puopolo</t>
  </si>
  <si>
    <t>-adelaide-crows--paul-seedsman</t>
  </si>
  <si>
    <t>-kangaroos--paul-ahern</t>
  </si>
  <si>
    <t>-adelaide-crows--paul-hunter</t>
  </si>
  <si>
    <t>-gold-coast-suns--pearce-hanley</t>
  </si>
  <si>
    <t>-gold-coast-suns--peter-wright</t>
  </si>
  <si>
    <t>-port-adelaide-power--peter-ladhams</t>
  </si>
  <si>
    <t>-greater-western-sydney-giants--phil-davis</t>
  </si>
  <si>
    <t>-geelong-cats--quinton-narkle</t>
  </si>
  <si>
    <t>-adelaide-crows--reilly-o-brien</t>
  </si>
  <si>
    <t>-geelong-cats--rhys-stanley</t>
  </si>
  <si>
    <t>-brisbane-lions--rhys-mathieson</t>
  </si>
  <si>
    <t>-adelaide-crows--richard-douglas</t>
  </si>
  <si>
    <t>-hawthorn-hawks--ricky-henderson</t>
  </si>
  <si>
    <t>-adelaide-crows--riley-knight</t>
  </si>
  <si>
    <t>-port-adelaide-power--riley-bonner</t>
  </si>
  <si>
    <t>-western-bulldogs--roarke-smith</t>
  </si>
  <si>
    <t>-kangaroos--robert-tarrant</t>
  </si>
  <si>
    <t>-sydney-swans--robbie-fox</t>
  </si>
  <si>
    <t>-port-adelaide-power--robert-gray</t>
  </si>
  <si>
    <t>-adelaide-crows--rory-sloane</t>
  </si>
  <si>
    <t>-gold-coast-suns--rory-thompson</t>
  </si>
  <si>
    <t>-adelaide-crows--rory-laird</t>
  </si>
  <si>
    <t>-adelaide-crows--rory-atkins</t>
  </si>
  <si>
    <t>-st-kilda-saints--rowan-marshall</t>
  </si>
  <si>
    <t>-collingwood-magpies--rupert-wills</t>
  </si>
  <si>
    <t>-hawthorn-hawks--ryan-schoenmakers</t>
  </si>
  <si>
    <t>-brisbane-lions--ryan-bastinac</t>
  </si>
  <si>
    <t>-brisbane-lions--ryan-lester</t>
  </si>
  <si>
    <t>-fremantle-dockers--ryan-nyhuis</t>
  </si>
  <si>
    <t>-geelong-cats--ryan-abbott</t>
  </si>
  <si>
    <t>-richmond-tigers--ryan-garthwaite</t>
  </si>
  <si>
    <t>-adelaide-crows--sam-jacobs</t>
  </si>
  <si>
    <t>-greater-western-sydney-giants--samuel-reid</t>
  </si>
  <si>
    <t>-kangaroos--samuel-wright</t>
  </si>
  <si>
    <t>-sydney-swans--sam-reid-1</t>
  </si>
  <si>
    <t>-gold-coast-suns--sam-day</t>
  </si>
  <si>
    <t>-geelong-cats--sam-menegola</t>
  </si>
  <si>
    <t>-carlton-blues--sam-docherty</t>
  </si>
  <si>
    <t>-melbourne-demons--sam-frost</t>
  </si>
  <si>
    <t>-sydney-swans--sam-naismith</t>
  </si>
  <si>
    <t>-port-adelaide-power--sam-gray</t>
  </si>
  <si>
    <t>-kangaroos--sam-durdin</t>
  </si>
  <si>
    <t>-melbourne-demons--sam-weideman</t>
  </si>
  <si>
    <t>-brisbane-lions--sam-skinner</t>
  </si>
  <si>
    <t>-carlton-blues--sam-petrevski-seton</t>
  </si>
  <si>
    <t>-port-adelaide-power--sam-powell-pepper</t>
  </si>
  <si>
    <t>-essendon-bombers--sam-draper</t>
  </si>
  <si>
    <t>-geelong-cats--sam-simpson</t>
  </si>
  <si>
    <t>-collingwood-magpies--scott-pendlebury</t>
  </si>
  <si>
    <t>-kangaroos--scott-thompson-1</t>
  </si>
  <si>
    <t>-geelong-cats--scott-selwood</t>
  </si>
  <si>
    <t>-gold-coast-suns--sean-lemmens</t>
  </si>
  <si>
    <t>-fremantle-dockers--sean-darcy</t>
  </si>
  <si>
    <t>-richmond-tigers--shai-bolton</t>
  </si>
  <si>
    <t>-richmond-tigers--shane-edwards</t>
  </si>
  <si>
    <t>-greater-western-sydney-giants--shane-mumford</t>
  </si>
  <si>
    <t>-st-kilda-saints--shane-savage</t>
  </si>
  <si>
    <t>-fremantle-dockers--shane-kersten</t>
  </si>
  <si>
    <t>-west-coast-eagles--shannon-hurn</t>
  </si>
  <si>
    <t>-hawthorn-hawks--shaun-burgoyne</t>
  </si>
  <si>
    <t>-kangaroos--shaun-higgins</t>
  </si>
  <si>
    <t>-richmond-tigers--shaun-grigg</t>
  </si>
  <si>
    <t>-essendon-bombers--shaun-mckernan</t>
  </si>
  <si>
    <t>-kangaroos--shaun-atley</t>
  </si>
  <si>
    <t>-collingwood-magpies--steele-sidebottom</t>
  </si>
  <si>
    <t>-brisbane-lions--stefan-martin</t>
  </si>
  <si>
    <t>-fremantle-dockers--stephen-hill</t>
  </si>
  <si>
    <t>-greater-western-sydney-giants--stephen-coniglio</t>
  </si>
  <si>
    <t>-fremantle-dockers--taylin-duman</t>
  </si>
  <si>
    <t>-adelaide-crows--taylor-walker</t>
  </si>
  <si>
    <t>-collingwood-magpies--taylor-adams</t>
  </si>
  <si>
    <t>-kangaroos--taylor-garner</t>
  </si>
  <si>
    <t>-hawthorn-hawks--teia-miles</t>
  </si>
  <si>
    <t>-st-kilda-saints--tim-membrey</t>
  </si>
  <si>
    <t>-collingwood-magpies--timothy-broomhead</t>
  </si>
  <si>
    <t>-hawthorn-hawks--tim-o-brien</t>
  </si>
  <si>
    <t>-greater-western-sydney-giants--tim-taranto</t>
  </si>
  <si>
    <t>-melbourne-demons--tim-smith</t>
  </si>
  <si>
    <t>-greater-western-sydney-giants--toby-greene</t>
  </si>
  <si>
    <t>-richmond-tigers--toby-nankervis</t>
  </si>
  <si>
    <t>-western-bulldogs--toby-mclean</t>
  </si>
  <si>
    <t>-sydney-swans--toby-pink</t>
  </si>
  <si>
    <t>-kangaroos--todd-goldstein</t>
  </si>
  <si>
    <t>-port-adelaide-power--todd-marshall</t>
  </si>
  <si>
    <t>-geelong-cats--tom-hawkins</t>
  </si>
  <si>
    <t>-essendon-bombers--tom-bellchambers</t>
  </si>
  <si>
    <t>-adelaide-crows--tom-lynch</t>
  </si>
  <si>
    <t>-gold-coast-suns--tom-nicholls</t>
  </si>
  <si>
    <t>-western-bulldogs--thomas-liberatore</t>
  </si>
  <si>
    <t>-melbourne-demons--tom-mcdonald</t>
  </si>
  <si>
    <t>-port-adelaide-power--thomas-jonas</t>
  </si>
  <si>
    <t>-hawthorn-hawks--tom-mitchell</t>
  </si>
  <si>
    <t>-port-adelaide-power--tom-clurey</t>
  </si>
  <si>
    <t>-western-bulldogs--thomas-boyd</t>
  </si>
  <si>
    <t>-brisbane-lions--tom-cutler</t>
  </si>
  <si>
    <t>-collingwood-magpies--tom-langdon</t>
  </si>
  <si>
    <t>-west-coast-eagles--tom-barrass</t>
  </si>
  <si>
    <t>-west-coast-eagles--tom-cole</t>
  </si>
  <si>
    <t>-collingwood-magpies--tom-phillips</t>
  </si>
  <si>
    <t>-adelaide-crows--tom-doedee</t>
  </si>
  <si>
    <t>-sydney-swans--tom-papley</t>
  </si>
  <si>
    <t>-carlton-blues--tom-williamson</t>
  </si>
  <si>
    <t>-western-bulldogs--tory-dickson</t>
  </si>
  <si>
    <t>-gold-coast-suns--touk-miller</t>
  </si>
  <si>
    <t>-collingwood-magpies--travis-varcoe</t>
  </si>
  <si>
    <t>-port-adelaide-power--travis-boak</t>
  </si>
  <si>
    <t>-richmond-tigers--trent-cotchin</t>
  </si>
  <si>
    <t>-kangaroos--trent-dumont</t>
  </si>
  <si>
    <t>-collingwood-magpies--tyson-goldsack</t>
  </si>
  <si>
    <t>-adelaide-crows--wayne-milera</t>
  </si>
  <si>
    <t>-west-coast-eagles--will-schofield</t>
  </si>
  <si>
    <t>-collingwood-magpies--will-hoskin-elliott</t>
  </si>
  <si>
    <t>-gold-coast-suns--will-brodie</t>
  </si>
  <si>
    <t>-sydney-swans--will-hayward</t>
  </si>
  <si>
    <t>-port-adelaide-power--willem-drew</t>
  </si>
  <si>
    <t>-west-coast-eagles--willie-rioli</t>
  </si>
  <si>
    <t>-geelong-cats--wylie-buzza</t>
  </si>
  <si>
    <t>-geelong-cats--zac-smith</t>
  </si>
  <si>
    <t>-greater-western-sydney-giants--zachary-williams</t>
  </si>
  <si>
    <t>-carlton-blues--zac-fisher</t>
  </si>
  <si>
    <t>-geelong-cats--zach-tuohy</t>
  </si>
  <si>
    <t>-essendon-bombers--zachary-merrett</t>
  </si>
  <si>
    <t>-geelong-cats--zach-guthrie</t>
  </si>
  <si>
    <t>-western-bulldogs--zaine-cordy</t>
  </si>
  <si>
    <t>-sydney-swans--zak-jones</t>
  </si>
  <si>
    <t>-fremantle-dockers--aaron-sandilands</t>
  </si>
  <si>
    <t>Aidyn Johnson</t>
  </si>
  <si>
    <t>Alex Keath</t>
  </si>
  <si>
    <t>Andy Otten</t>
  </si>
  <si>
    <t>Bailey Rice</t>
  </si>
  <si>
    <t>Ben McKay</t>
  </si>
  <si>
    <t>Ben McNiece</t>
  </si>
  <si>
    <t>Billy Frampton</t>
  </si>
  <si>
    <t>Brad Lynch</t>
  </si>
  <si>
    <t>-western-bulldogs--bradley-lynch</t>
  </si>
  <si>
    <t>Brayden Sier</t>
  </si>
  <si>
    <t>Braydon Preuss</t>
  </si>
  <si>
    <t>Cameron McCarthy</t>
  </si>
  <si>
    <t>Cameron Hewett</t>
  </si>
  <si>
    <t>Colin O'Riordan</t>
  </si>
  <si>
    <t>Conor Glass</t>
  </si>
  <si>
    <t>Conor Nash</t>
  </si>
  <si>
    <t>Corey Maynard</t>
  </si>
  <si>
    <t>Dan Houston</t>
  </si>
  <si>
    <t>Daniel Butler</t>
  </si>
  <si>
    <t>Daniel Lloyd</t>
  </si>
  <si>
    <t>Darragh Joyce</t>
  </si>
  <si>
    <t>Ed Vickers-Willis</t>
  </si>
  <si>
    <t>-st-kilda-saints--edward-phillips</t>
  </si>
  <si>
    <t>-adelaide-crows--elliot-himmelberg</t>
  </si>
  <si>
    <t>Francis Watson</t>
  </si>
  <si>
    <t>Harrison Wigg</t>
  </si>
  <si>
    <t>Harry McKay</t>
  </si>
  <si>
    <t>Hugh Greenwood</t>
  </si>
  <si>
    <t>Ivan Soldo</t>
  </si>
  <si>
    <t>Jaeger O'Meara</t>
  </si>
  <si>
    <t>Jake Stein</t>
  </si>
  <si>
    <t>James Parsons</t>
  </si>
  <si>
    <t>-collingwood-magpies--jamie-elliott-1</t>
  </si>
  <si>
    <t>Jarrod Pickett</t>
  </si>
  <si>
    <t>Jeremy Finlayson</t>
  </si>
  <si>
    <t>Joel Smith</t>
  </si>
  <si>
    <t>-melbourne-demons--joel-smith-1</t>
  </si>
  <si>
    <t>Jordan Cunico</t>
  </si>
  <si>
    <t>Jordan Dawson</t>
  </si>
  <si>
    <t>Josh Thomas</t>
  </si>
  <si>
    <t>-essendon-bombers--joshua-begley</t>
  </si>
  <si>
    <t>Joshua Schoenfeld</t>
  </si>
  <si>
    <t>Joshua Wagner</t>
  </si>
  <si>
    <t>Kurt Mutimer</t>
  </si>
  <si>
    <t>Lachlan Keeffe</t>
  </si>
  <si>
    <t>Lachlan Plowman</t>
  </si>
  <si>
    <t>Lewis Melican</t>
  </si>
  <si>
    <t>Mark O'Connor</t>
  </si>
  <si>
    <t>Matt Eagles</t>
  </si>
  <si>
    <t>Matthew Buntine</t>
  </si>
  <si>
    <t>Matthew Flynn</t>
  </si>
  <si>
    <t>Matthew Allen</t>
  </si>
  <si>
    <t>Michael Hurley</t>
  </si>
  <si>
    <t>Michael Hibberd</t>
  </si>
  <si>
    <t>-melbourne-demons--mitchell-hannan</t>
  </si>
  <si>
    <t>Mitch Lewis</t>
  </si>
  <si>
    <t>-hawthorn-hawks--mitchell-lewis</t>
  </si>
  <si>
    <t>Nic Newman</t>
  </si>
  <si>
    <t>Patrick Ryder</t>
  </si>
  <si>
    <t>-carlton-blues--pat-kerr</t>
  </si>
  <si>
    <t>Paul Ahern</t>
  </si>
  <si>
    <t>Paul Hunter</t>
  </si>
  <si>
    <t>Ryan Nyhuis</t>
  </si>
  <si>
    <t>Sam Durdin</t>
  </si>
  <si>
    <t>Sam Skinner</t>
  </si>
  <si>
    <t>Samuel Collins</t>
  </si>
  <si>
    <t>Samuel Murray</t>
  </si>
  <si>
    <t>-st-kilda-saints--sebastian-ross</t>
  </si>
  <si>
    <t>Teia Miles</t>
  </si>
  <si>
    <t>Thomas Sheridan</t>
  </si>
  <si>
    <t>-western-bulldogs--timothy-english</t>
  </si>
  <si>
    <t>Tom Bellchambers</t>
  </si>
  <si>
    <t>Tom Doedee</t>
  </si>
  <si>
    <t>-geelong-cats--thomas-stewart</t>
  </si>
  <si>
    <t>Travis Colyer</t>
  </si>
  <si>
    <t>Wylie Buzza</t>
  </si>
  <si>
    <t>-greater-western-sydney-giants--zachary-sproule</t>
  </si>
  <si>
    <t>Bradley Lynch</t>
  </si>
  <si>
    <t>Brendon Ah Chee</t>
  </si>
  <si>
    <t>Callum Ah Chee</t>
  </si>
  <si>
    <t>Tim O'Brien</t>
  </si>
  <si>
    <t>Sebastian Ross</t>
  </si>
  <si>
    <t>Sam Reid</t>
  </si>
  <si>
    <t>Matthew Scharenberg</t>
  </si>
  <si>
    <t>Nathan Fyfe</t>
  </si>
  <si>
    <t>Position</t>
  </si>
  <si>
    <t>MID</t>
  </si>
  <si>
    <t>DEF</t>
  </si>
  <si>
    <t>FWD</t>
  </si>
  <si>
    <t>Rookie</t>
  </si>
  <si>
    <t>Price</t>
  </si>
  <si>
    <t>Patrick Wilson</t>
  </si>
  <si>
    <t>Darcy Fogarty</t>
  </si>
  <si>
    <t>Andrew McPherson</t>
  </si>
  <si>
    <t>Lachlan Murphy</t>
  </si>
  <si>
    <t>Zac Bailey</t>
  </si>
  <si>
    <t>Toby Wooller</t>
  </si>
  <si>
    <t>Brandon Starcevich</t>
  </si>
  <si>
    <t>Connor Ballenden</t>
  </si>
  <si>
    <t>Jack Payne</t>
  </si>
  <si>
    <t>Paddy Dow</t>
  </si>
  <si>
    <t>Lochie O'Brien</t>
  </si>
  <si>
    <t>Tom De Koning</t>
  </si>
  <si>
    <t>Angus Schumacher</t>
  </si>
  <si>
    <t>Jarrod Garlett</t>
  </si>
  <si>
    <t>Sam Murray</t>
  </si>
  <si>
    <t>Nathan Murphy</t>
  </si>
  <si>
    <t>Flynn Appleby</t>
  </si>
  <si>
    <t>Tyler Brown</t>
  </si>
  <si>
    <t>Jaidyn Stephenson</t>
  </si>
  <si>
    <t>Brody Mihocek</t>
  </si>
  <si>
    <t>Jack Madgen</t>
  </si>
  <si>
    <t>Jordan Houlahan</t>
  </si>
  <si>
    <t>Matt Guelfi</t>
  </si>
  <si>
    <t>Trent Mynott</t>
  </si>
  <si>
    <t>Luke Lavender</t>
  </si>
  <si>
    <t>Adam Cerra</t>
  </si>
  <si>
    <t>Andrew Brayshaw</t>
  </si>
  <si>
    <t>Tom Sheridan</t>
  </si>
  <si>
    <t>Mitch Crowden</t>
  </si>
  <si>
    <t>Hugh Dixon</t>
  </si>
  <si>
    <t>Tom North</t>
  </si>
  <si>
    <t>Lloyd Meek</t>
  </si>
  <si>
    <t>Sam Switkowski</t>
  </si>
  <si>
    <t>Scott Jones</t>
  </si>
  <si>
    <t>Bailey Banfield</t>
  </si>
  <si>
    <t>Stefan Giro</t>
  </si>
  <si>
    <t>Tim Kelly</t>
  </si>
  <si>
    <t>Lachlan Fogarty</t>
  </si>
  <si>
    <t>Charlie Constable</t>
  </si>
  <si>
    <t>Gryan Miers</t>
  </si>
  <si>
    <t>Wil Powell</t>
  </si>
  <si>
    <t>Charlie Ballard</t>
  </si>
  <si>
    <t>Brayden Crossley</t>
  </si>
  <si>
    <t>Josh Schoenfeld</t>
  </si>
  <si>
    <t>Nick Holman</t>
  </si>
  <si>
    <t>Jacob Heron</t>
  </si>
  <si>
    <t>Connor Nutting</t>
  </si>
  <si>
    <t>Jacob Dawson</t>
  </si>
  <si>
    <t>Aiden Bonar</t>
  </si>
  <si>
    <t>Sam Taylor</t>
  </si>
  <si>
    <t>Brent Daniels</t>
  </si>
  <si>
    <t>Zac Giles-Langdon</t>
  </si>
  <si>
    <t>Jack Buckley</t>
  </si>
  <si>
    <t>David Mirra</t>
  </si>
  <si>
    <t>Dylan Moore</t>
  </si>
  <si>
    <t>Jackson Ross</t>
  </si>
  <si>
    <t>James Worpel</t>
  </si>
  <si>
    <t>Harrison Jones</t>
  </si>
  <si>
    <t>Changkuoth Jiath</t>
  </si>
  <si>
    <t>Charlie Spargo</t>
  </si>
  <si>
    <t>Bayley Fritsch</t>
  </si>
  <si>
    <t>Oskar Baker</t>
  </si>
  <si>
    <t>Harrison Petty</t>
  </si>
  <si>
    <t>Josh Wagner</t>
  </si>
  <si>
    <t>Luke Davies-Uniacke</t>
  </si>
  <si>
    <t>Will Walker</t>
  </si>
  <si>
    <t>Kyron Hayden</t>
  </si>
  <si>
    <t>Tristan Xerri</t>
  </si>
  <si>
    <t>Thomas Murphy</t>
  </si>
  <si>
    <t>Kane Farrell</t>
  </si>
  <si>
    <t>Sam Hayes</t>
  </si>
  <si>
    <t>Joel Garner</t>
  </si>
  <si>
    <t>Jake Patmore</t>
  </si>
  <si>
    <t>Jack Higgins</t>
  </si>
  <si>
    <t>Noah Balta</t>
  </si>
  <si>
    <t>Patrick Naish</t>
  </si>
  <si>
    <t>Ben Miller</t>
  </si>
  <si>
    <t>Liam Baker</t>
  </si>
  <si>
    <t>Hunter Clark</t>
  </si>
  <si>
    <t>Oscar Clavarino</t>
  </si>
  <si>
    <t>Ben Paton</t>
  </si>
  <si>
    <t>Doulton Langlands</t>
  </si>
  <si>
    <t>Matthew Ling</t>
  </si>
  <si>
    <t>Tom McCartin</t>
  </si>
  <si>
    <t>James Bell</t>
  </si>
  <si>
    <t>Ryley Stoddart</t>
  </si>
  <si>
    <t>Joel Amartey</t>
  </si>
  <si>
    <t>Liam Ryan</t>
  </si>
  <si>
    <t>Jarrod Brander</t>
  </si>
  <si>
    <t>Oscar Allen</t>
  </si>
  <si>
    <t>Jack Petruccelle</t>
  </si>
  <si>
    <t>Hamish Brayshaw</t>
  </si>
  <si>
    <t>Brayden Ainsworth</t>
  </si>
  <si>
    <t>Ed Richards</t>
  </si>
  <si>
    <t>Billy Gowers</t>
  </si>
  <si>
    <t>Callum Porter</t>
  </si>
  <si>
    <t>Aaron Naughton</t>
  </si>
  <si>
    <t>Naughton</t>
  </si>
  <si>
    <t>Cerra</t>
  </si>
  <si>
    <t>Bonar</t>
  </si>
  <si>
    <t>McPherson</t>
  </si>
  <si>
    <t>Schumacher</t>
  </si>
  <si>
    <t>Banfield</t>
  </si>
  <si>
    <t>Fritsch</t>
  </si>
  <si>
    <t>Paton</t>
  </si>
  <si>
    <t>Gowers</t>
  </si>
  <si>
    <t>Starcevich</t>
  </si>
  <si>
    <t>Crossley</t>
  </si>
  <si>
    <t>Ah Chee</t>
  </si>
  <si>
    <t>Daniels</t>
  </si>
  <si>
    <t>Mihocek</t>
  </si>
  <si>
    <t>Porter</t>
  </si>
  <si>
    <t>Rayner</t>
  </si>
  <si>
    <t>Jiath</t>
  </si>
  <si>
    <t>Ballard</t>
  </si>
  <si>
    <t>Constable</t>
  </si>
  <si>
    <t>Spargo</t>
  </si>
  <si>
    <t>Ballenden</t>
  </si>
  <si>
    <t>Nutting</t>
  </si>
  <si>
    <t>Fogarty</t>
  </si>
  <si>
    <t>Mirra</t>
  </si>
  <si>
    <t>Langlands</t>
  </si>
  <si>
    <t>Richards</t>
  </si>
  <si>
    <t>Appleby</t>
  </si>
  <si>
    <t>Miers</t>
  </si>
  <si>
    <t>Petty</t>
  </si>
  <si>
    <t>Clark</t>
  </si>
  <si>
    <t>Madgen</t>
  </si>
  <si>
    <t>Payne</t>
  </si>
  <si>
    <t>Petruccelle</t>
  </si>
  <si>
    <t>Heron</t>
  </si>
  <si>
    <t>Stephenson</t>
  </si>
  <si>
    <t>Patmore</t>
  </si>
  <si>
    <t>Worpel</t>
  </si>
  <si>
    <t>Brander</t>
  </si>
  <si>
    <t>Amartey</t>
  </si>
  <si>
    <t>Houlahan</t>
  </si>
  <si>
    <t>Farrell</t>
  </si>
  <si>
    <t>Baker</t>
  </si>
  <si>
    <t>Meek</t>
  </si>
  <si>
    <t>Davies-Uniacke</t>
  </si>
  <si>
    <t>Lavender</t>
  </si>
  <si>
    <t>Guelfi</t>
  </si>
  <si>
    <t>Ling</t>
  </si>
  <si>
    <t>Crowden</t>
  </si>
  <si>
    <t>Coffield</t>
  </si>
  <si>
    <t>Holman</t>
  </si>
  <si>
    <t>Shipley</t>
  </si>
  <si>
    <t>Balta</t>
  </si>
  <si>
    <t>Clavarino</t>
  </si>
  <si>
    <t>Dow</t>
  </si>
  <si>
    <t>Naish</t>
  </si>
  <si>
    <t>Stoddart</t>
  </si>
  <si>
    <t>Hayes</t>
  </si>
  <si>
    <t>Switkowski</t>
  </si>
  <si>
    <t>Giro</t>
  </si>
  <si>
    <t>Wooller</t>
  </si>
  <si>
    <t>De Koning</t>
  </si>
  <si>
    <t>North</t>
  </si>
  <si>
    <t>Mynott</t>
  </si>
  <si>
    <t>Xerri</t>
  </si>
  <si>
    <t>Powell</t>
  </si>
  <si>
    <t>-western-bulldogs--aaron-naughton</t>
  </si>
  <si>
    <t>-fremantle-dockers--adam-cerra</t>
  </si>
  <si>
    <t>-greater-western-sydney-giants--aiden-bonar</t>
  </si>
  <si>
    <t>-fremantle-dockers--andrew-brayshaw</t>
  </si>
  <si>
    <t>-essendon-bombers--adam-saad</t>
  </si>
  <si>
    <t>-adelaide-crows--andrew-mcpherson</t>
  </si>
  <si>
    <t>-carlton-blues--angus-schumacher</t>
  </si>
  <si>
    <t>-fremantle-dockers--bailey-banfield</t>
  </si>
  <si>
    <t>-melbourne-demons--bayley-fritsch</t>
  </si>
  <si>
    <t>-richmond-tigers--ben-miller</t>
  </si>
  <si>
    <t>-st-kilda-saints--ben-paton</t>
  </si>
  <si>
    <t>-western-bulldogs--billy-gowers</t>
  </si>
  <si>
    <t>-fremantle-dockers--brandon-matera</t>
  </si>
  <si>
    <t>-brisbane-lions--brandon-starcevich</t>
  </si>
  <si>
    <t>-west-coast-eagles--brayden-ainsworth</t>
  </si>
  <si>
    <t>-gold-coast-suns--brayden-crossley</t>
  </si>
  <si>
    <t>-west-coast-eagles--brendon-ah-chee</t>
  </si>
  <si>
    <t>-greater-western-sydney-giants--brent-daniels</t>
  </si>
  <si>
    <t>-collingwood-magpies--brody-mihocek</t>
  </si>
  <si>
    <t>-adelaide-crows--bryce-gibbs</t>
  </si>
  <si>
    <t>-western-bulldogs--callum-porter</t>
  </si>
  <si>
    <t>-hawthorn-hawks--changkuoth-jiath</t>
  </si>
  <si>
    <t>-gold-coast-suns--charlie-ballard</t>
  </si>
  <si>
    <t>-brisbane-lions--charlie-cameron</t>
  </si>
  <si>
    <t>-geelong-cats--charlie-constable</t>
  </si>
  <si>
    <t>-melbourne-demons--charlie-spargo</t>
  </si>
  <si>
    <t>-brisbane-lions--connor-ballenden</t>
  </si>
  <si>
    <t>-gold-coast-suns--connor-nutting</t>
  </si>
  <si>
    <t>-adelaide-crows--darcy-fogarty</t>
  </si>
  <si>
    <t>-carlton-blues--darcy-lang</t>
  </si>
  <si>
    <t>-hawthorn-hawks--david-mirra</t>
  </si>
  <si>
    <t>-essendon-bombers--devon-smith</t>
  </si>
  <si>
    <t>-st-kilda-saints--doulton-langlands</t>
  </si>
  <si>
    <t>-greater-western-sydney-giants--dylan-buckley</t>
  </si>
  <si>
    <t>-hawthorn-hawks--dylan-moore</t>
  </si>
  <si>
    <t>-western-bulldogs--ed-richards</t>
  </si>
  <si>
    <t>-collingwood-magpies--flynn-appleby</t>
  </si>
  <si>
    <t>-geelong-cats--gryan-miers</t>
  </si>
  <si>
    <t>-west-coast-eagles--hamish-brayshaw</t>
  </si>
  <si>
    <t>-hawthorn-hawks--harrison-jones</t>
  </si>
  <si>
    <t>-melbourne-demons--harrison-petty</t>
  </si>
  <si>
    <t>-gold-coast-suns--harrison-wigg</t>
  </si>
  <si>
    <t>-western-bulldogs--hayden-crozier</t>
  </si>
  <si>
    <t>-fremantle-dockers--hugh-dixon</t>
  </si>
  <si>
    <t>-st-kilda-saints--hunter-clark</t>
  </si>
  <si>
    <t>-greater-western-sydney-giants--jack-buckley</t>
  </si>
  <si>
    <t>-richmond-tigers--jack-higgins</t>
  </si>
  <si>
    <t>-collingwood-magpies--jack-madgen</t>
  </si>
  <si>
    <t>-brisbane-lions--jack-payne</t>
  </si>
  <si>
    <t>-west-coast-eagles--jack-petruccelle</t>
  </si>
  <si>
    <t>-port-adelaide-power--jack-trengove</t>
  </si>
  <si>
    <t>-port-adelaide-power--jack-watts</t>
  </si>
  <si>
    <t>-hawthorn-hawks--jackson-ross</t>
  </si>
  <si>
    <t>-western-bulldogs--jackson-trengove</t>
  </si>
  <si>
    <t>-collingwood-magpies--jaidyn-stephenson</t>
  </si>
  <si>
    <t>-melbourne-demons--jake-lever</t>
  </si>
  <si>
    <t>-port-adelaide-power--jake-patmore</t>
  </si>
  <si>
    <t>-essendon-bombers--jake-stringer</t>
  </si>
  <si>
    <t>-sydney-swans--james-bell</t>
  </si>
  <si>
    <t>-hawthorn-hawks--james-worpel</t>
  </si>
  <si>
    <t>-hawthorn-hawks--jarman-impey</t>
  </si>
  <si>
    <t>-west-coast-eagles--jarrod-brander</t>
  </si>
  <si>
    <t>-carlton-blues--jarrod-garlett</t>
  </si>
  <si>
    <t>-sydney-swans--joel-amartey</t>
  </si>
  <si>
    <t>-port-adelaide-power--joel-garner</t>
  </si>
  <si>
    <t>-essendon-bombers--jordan-houlahan</t>
  </si>
  <si>
    <t>-western-bulldogs--josh-schache</t>
  </si>
  <si>
    <t>-port-adelaide-power--kane-farrell</t>
  </si>
  <si>
    <t>-kangaroos--kyron-hayden</t>
  </si>
  <si>
    <t>-geelong-cats--lachlan-fogarty</t>
  </si>
  <si>
    <t>-greater-western-sydney-giants--lachlan-keeffe</t>
  </si>
  <si>
    <t>-adelaide-crows--lachlan-murphy</t>
  </si>
  <si>
    <t>-richmond-tigers--liam-baker</t>
  </si>
  <si>
    <t>-west-coast-eagles--liam-ryan</t>
  </si>
  <si>
    <t>-fremantle-dockers--lloyd-meek</t>
  </si>
  <si>
    <t>-st-kilda-saints--logan-austin</t>
  </si>
  <si>
    <t>-kangaroos--luke-davies-uniacke</t>
  </si>
  <si>
    <t>-brisbane-lions--luke-hodge</t>
  </si>
  <si>
    <t>-essendon-bombers--luke-lavender</t>
  </si>
  <si>
    <t>-essendon-bombers--matt-guelfi</t>
  </si>
  <si>
    <t>-sydney-swans--matthew-ling</t>
  </si>
  <si>
    <t>-carlton-blues--matthew-lobbe</t>
  </si>
  <si>
    <t>-collingwood-magpies--nathan-murphy</t>
  </si>
  <si>
    <t>-fremantle-dockers--nathan-wilson</t>
  </si>
  <si>
    <t>-richmond-tigers--noah-balta</t>
  </si>
  <si>
    <t>-west-coast-eagles--oscar-allen</t>
  </si>
  <si>
    <t>-st-kilda-saints--oscar-clavarino</t>
  </si>
  <si>
    <t>-melbourne-demons--oskar-baker</t>
  </si>
  <si>
    <t>-carlton-blues--paddy-dow</t>
  </si>
  <si>
    <t>-richmond-tigers--patrick-naish</t>
  </si>
  <si>
    <t>-adelaide-crows--patrick-wilson</t>
  </si>
  <si>
    <t>-sydney-swans--ryley-stoddart</t>
  </si>
  <si>
    <t>-port-adelaide-power--sam-hayes</t>
  </si>
  <si>
    <t>-fremantle-dockers--sam-switkowski</t>
  </si>
  <si>
    <t>-greater-western-sydney-giants--sam-taylor</t>
  </si>
  <si>
    <t>-fremantle-dockers--scott-jones</t>
  </si>
  <si>
    <t>-fremantle-dockers--stefan-giro</t>
  </si>
  <si>
    <t>-port-adelaide-power--steven-motlop</t>
  </si>
  <si>
    <t>-geelong-cats--tim-kelly</t>
  </si>
  <si>
    <t>-brisbane-lions--toby-wooller</t>
  </si>
  <si>
    <t>-carlton-blues--tom-de-koning</t>
  </si>
  <si>
    <t>-sydney-swans--tom-mccartin</t>
  </si>
  <si>
    <t>-fremantle-dockers--tom-north</t>
  </si>
  <si>
    <t>-port-adelaide-power--tom-rockliff</t>
  </si>
  <si>
    <t>-port-adelaide-power--trent-mckenzie</t>
  </si>
  <si>
    <t>-essendon-bombers--trent-mynott</t>
  </si>
  <si>
    <t>-kangaroos--tristan-xerri</t>
  </si>
  <si>
    <t>-collingwood-magpies--tyler-brown</t>
  </si>
  <si>
    <t>-gold-coast-suns--wil-powell</t>
  </si>
  <si>
    <t>-kangaroos--will-walker</t>
  </si>
  <si>
    <t>-brisbane-lions--zac-bailey</t>
  </si>
  <si>
    <t>-greater-western-sydney-giants--zac-giles-langdon</t>
  </si>
  <si>
    <t>Price 1</t>
  </si>
  <si>
    <t>Price 2</t>
  </si>
  <si>
    <t>Price 3</t>
  </si>
  <si>
    <t>Price 4</t>
  </si>
  <si>
    <t>Price 5</t>
  </si>
  <si>
    <t>Price 6</t>
  </si>
  <si>
    <t>Price 7</t>
  </si>
  <si>
    <t>Price 8</t>
  </si>
  <si>
    <t>Price 9</t>
  </si>
  <si>
    <t>Price 10</t>
  </si>
  <si>
    <t>Price 11</t>
  </si>
  <si>
    <t>Price 12</t>
  </si>
  <si>
    <t>Price 13</t>
  </si>
  <si>
    <t>Price 14</t>
  </si>
  <si>
    <t>Price 15</t>
  </si>
  <si>
    <t>Price 16</t>
  </si>
  <si>
    <t>Price 17</t>
  </si>
  <si>
    <t>Price 18</t>
  </si>
  <si>
    <t>Price 19</t>
  </si>
  <si>
    <t>Price 20</t>
  </si>
  <si>
    <t>Price 21</t>
  </si>
  <si>
    <t>Price 22</t>
  </si>
  <si>
    <t>Price 23</t>
  </si>
  <si>
    <t>Points 1</t>
  </si>
  <si>
    <t>Points 2</t>
  </si>
  <si>
    <t>Points 3</t>
  </si>
  <si>
    <t>Points 4</t>
  </si>
  <si>
    <t>Points 5</t>
  </si>
  <si>
    <t>Points 6</t>
  </si>
  <si>
    <t>Points 7</t>
  </si>
  <si>
    <t>Points 8</t>
  </si>
  <si>
    <t>Points 9</t>
  </si>
  <si>
    <t>Points 10</t>
  </si>
  <si>
    <t>Points 11</t>
  </si>
  <si>
    <t>Points 12</t>
  </si>
  <si>
    <t>Points 13</t>
  </si>
  <si>
    <t>Points 14</t>
  </si>
  <si>
    <t>Points 15</t>
  </si>
  <si>
    <t>Points 16</t>
  </si>
  <si>
    <t>Points 17</t>
  </si>
  <si>
    <t>Points 18</t>
  </si>
  <si>
    <t>Points 19</t>
  </si>
  <si>
    <t>Points 20</t>
  </si>
  <si>
    <t>Points 21</t>
  </si>
  <si>
    <t>Points 22</t>
  </si>
  <si>
    <t>Points 23</t>
  </si>
  <si>
    <t>-geelong-cats--gary-jnr-ablett</t>
  </si>
  <si>
    <t>Callum Coleman-Jones</t>
  </si>
  <si>
    <t>Coleman-Jones</t>
  </si>
  <si>
    <t>Derek Eggmolesse-Smith</t>
  </si>
  <si>
    <t>Eggmolesse-Smith</t>
  </si>
  <si>
    <t>Brandon Zerk-Thatcher</t>
  </si>
  <si>
    <t>Zerk-Thatcher</t>
  </si>
  <si>
    <t>-st-kilda-saints--nicholas-coffield</t>
  </si>
  <si>
    <t>-richmond-tigers--callum-coleman-jones</t>
  </si>
  <si>
    <t>-fremantle-dockers--mitchell-crowden</t>
  </si>
  <si>
    <t>-richmond-tigers--derek-eggmolesse-smith</t>
  </si>
  <si>
    <t>-gold-coast-suns--nicholas-holman</t>
  </si>
  <si>
    <t>-carlton-blues--matthew-kennedy-1</t>
  </si>
  <si>
    <t>-kangaroos--thomas-murphy-1</t>
  </si>
  <si>
    <t>-collingwood-magpies--samuel-murray</t>
  </si>
  <si>
    <t>-carlton-blues--lochie-o-brien</t>
  </si>
  <si>
    <t>-brisbane-lions--cameron-rayner</t>
  </si>
  <si>
    <t>-greater-western-sydney-giants--nicholas-shipley</t>
  </si>
  <si>
    <t>-gold-coast-suns--lachlan-weller</t>
  </si>
  <si>
    <t>-essendon-bombers--brandon-zerk-thatcher</t>
  </si>
  <si>
    <t>RUC</t>
  </si>
  <si>
    <t>Zachary Bailey</t>
  </si>
  <si>
    <t>Joshua Begley</t>
  </si>
  <si>
    <t>Timothy Broomhead</t>
  </si>
  <si>
    <t>Nicholas Coffield</t>
  </si>
  <si>
    <t>Thomas Cole</t>
  </si>
  <si>
    <t>Benjamin Crocker</t>
  </si>
  <si>
    <t>Scott D. Thompson</t>
  </si>
  <si>
    <t>Cameron Ellis-Yolmen</t>
  </si>
  <si>
    <t>Timothy English</t>
  </si>
  <si>
    <t>William Frampton</t>
  </si>
  <si>
    <t>Jefferey Garlett</t>
  </si>
  <si>
    <t>Daniel Hannebery</t>
  </si>
  <si>
    <t>Lachlan Hunter</t>
  </si>
  <si>
    <t>Josh J. Kennedy</t>
  </si>
  <si>
    <t>Timothy Kelly</t>
  </si>
  <si>
    <t>Pat Kerr</t>
  </si>
  <si>
    <t>Jackson Macrae</t>
  </si>
  <si>
    <t>Kamdyn Mcintosh</t>
  </si>
  <si>
    <t>Zac Merrett</t>
  </si>
  <si>
    <t>Tom Murphy</t>
  </si>
  <si>
    <t>Nicholas Newman</t>
  </si>
  <si>
    <t>Reilly OBrien</t>
  </si>
  <si>
    <t>Tim OBrien</t>
  </si>
  <si>
    <t>Jaeger OMeara</t>
  </si>
  <si>
    <t>Josh P. Kennedy</t>
  </si>
  <si>
    <t>Cameron Rayner</t>
  </si>
  <si>
    <t>Nicholas Shipley</t>
  </si>
  <si>
    <t>Rourke Smith</t>
  </si>
  <si>
    <t>Timothy Smith</t>
  </si>
  <si>
    <t>Zachary Sproule</t>
  </si>
  <si>
    <t>Lachlan Weller</t>
  </si>
  <si>
    <t>Zachary Williams</t>
  </si>
  <si>
    <t>Oliver Wines</t>
  </si>
  <si>
    <t>-gold-coast-suns--aaron-young</t>
  </si>
  <si>
    <t>Alexander Fasolo</t>
  </si>
  <si>
    <t>Allan Christensen</t>
  </si>
  <si>
    <t>Benjamin Stratton</t>
  </si>
  <si>
    <t>Bradley Sheppard</t>
  </si>
  <si>
    <t>Edward Curnow</t>
  </si>
  <si>
    <t>John Ceglar</t>
  </si>
  <si>
    <t>Joshua Walker</t>
  </si>
  <si>
    <t>Matthew Dea</t>
  </si>
  <si>
    <t>Mitch W. Brown</t>
  </si>
  <si>
    <t>Thomas Jonas</t>
  </si>
  <si>
    <t>Thomas Nicholls</t>
  </si>
  <si>
    <t>Zachary Smith</t>
  </si>
  <si>
    <t>Yearly Avg</t>
  </si>
  <si>
    <t>2017 Avg</t>
  </si>
  <si>
    <t>Defenders</t>
  </si>
  <si>
    <t>Mids</t>
  </si>
  <si>
    <t>Rucks</t>
  </si>
  <si>
    <t>Forwards</t>
  </si>
  <si>
    <t>Fwds</t>
  </si>
  <si>
    <t>Remaining</t>
  </si>
  <si>
    <t>Games played</t>
  </si>
  <si>
    <t>2016 Avg</t>
  </si>
  <si>
    <t>StDev</t>
  </si>
  <si>
    <t>Season Row Count</t>
  </si>
  <si>
    <t>D</t>
  </si>
  <si>
    <t>B</t>
  </si>
  <si>
    <t>HO</t>
  </si>
  <si>
    <t>CL</t>
  </si>
  <si>
    <t>SC</t>
  </si>
  <si>
    <t>CP</t>
  </si>
  <si>
    <t>Games Played</t>
  </si>
  <si>
    <t>Player</t>
  </si>
  <si>
    <t>DT</t>
  </si>
  <si>
    <t>MB</t>
  </si>
  <si>
    <t>Kk</t>
  </si>
  <si>
    <t>Hb</t>
  </si>
  <si>
    <t>Mk</t>
  </si>
  <si>
    <t>Tk</t>
  </si>
  <si>
    <t>FK</t>
  </si>
  <si>
    <t>G.B</t>
  </si>
  <si>
    <t>TOG</t>
  </si>
  <si>
    <t>Clg</t>
  </si>
  <si>
    <t>Matthew Suckling</t>
  </si>
  <si>
    <t>Desc</t>
  </si>
  <si>
    <t>D1</t>
  </si>
  <si>
    <t>D2</t>
  </si>
  <si>
    <t>D3</t>
  </si>
  <si>
    <t>D4</t>
  </si>
  <si>
    <t>D5</t>
  </si>
  <si>
    <t>D6</t>
  </si>
  <si>
    <t>D7</t>
  </si>
  <si>
    <t>D8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</si>
  <si>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</si>
  <si>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</si>
  <si>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</si>
  <si>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</si>
  <si>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</si>
  <si>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</si>
  <si>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</si>
  <si>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</si>
  <si>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</si>
  <si>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</si>
  <si>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</si>
  <si>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Premium (avg &gt; 115)</t>
  </si>
  <si>
    <t>R1</t>
  </si>
  <si>
    <t>R2</t>
  </si>
  <si>
    <t>R3</t>
  </si>
  <si>
    <t>F1</t>
  </si>
  <si>
    <t>F2</t>
  </si>
  <si>
    <t>F3</t>
  </si>
  <si>
    <t>F4</t>
  </si>
  <si>
    <t>F5</t>
  </si>
  <si>
    <t>F6</t>
  </si>
  <si>
    <t>F7</t>
  </si>
  <si>
    <t>F8</t>
  </si>
  <si>
    <t>Premium (avg &gt; 95)</t>
  </si>
  <si>
    <t>Mid-price Risk (350-450k)</t>
  </si>
  <si>
    <t>Rd 12</t>
  </si>
  <si>
    <t>Rd 13</t>
  </si>
  <si>
    <t xml:space="preserve">Jake </t>
  </si>
  <si>
    <t>Aarts</t>
  </si>
  <si>
    <t xml:space="preserve">Ryan </t>
  </si>
  <si>
    <t xml:space="preserve">Gary Jnr </t>
  </si>
  <si>
    <t xml:space="preserve">Blake </t>
  </si>
  <si>
    <t xml:space="preserve">Marcus </t>
  </si>
  <si>
    <t xml:space="preserve">Taylor </t>
  </si>
  <si>
    <t xml:space="preserve">Brendon </t>
  </si>
  <si>
    <t xml:space="preserve">Callum </t>
  </si>
  <si>
    <t xml:space="preserve">Paul </t>
  </si>
  <si>
    <t xml:space="preserve">Ben </t>
  </si>
  <si>
    <t xml:space="preserve">Brayden </t>
  </si>
  <si>
    <t xml:space="preserve">James </t>
  </si>
  <si>
    <t xml:space="preserve">Aliir </t>
  </si>
  <si>
    <t xml:space="preserve">Matthew </t>
  </si>
  <si>
    <t xml:space="preserve">Oscar </t>
  </si>
  <si>
    <t xml:space="preserve">Jacob </t>
  </si>
  <si>
    <t xml:space="preserve">Joel </t>
  </si>
  <si>
    <t xml:space="preserve">Patrick </t>
  </si>
  <si>
    <t xml:space="preserve">Karl </t>
  </si>
  <si>
    <t xml:space="preserve">Jed </t>
  </si>
  <si>
    <t xml:space="preserve">Harris </t>
  </si>
  <si>
    <t xml:space="preserve">Noah </t>
  </si>
  <si>
    <t>Answerth</t>
  </si>
  <si>
    <t xml:space="preserve">Flynn </t>
  </si>
  <si>
    <t xml:space="preserve">David </t>
  </si>
  <si>
    <t xml:space="preserve">Rory </t>
  </si>
  <si>
    <t xml:space="preserve">Tom </t>
  </si>
  <si>
    <t xml:space="preserve">Joe </t>
  </si>
  <si>
    <t xml:space="preserve">Shaun </t>
  </si>
  <si>
    <t xml:space="preserve">Logan </t>
  </si>
  <si>
    <t xml:space="preserve">Mark </t>
  </si>
  <si>
    <t xml:space="preserve">Zac </t>
  </si>
  <si>
    <t xml:space="preserve">Liam </t>
  </si>
  <si>
    <t xml:space="preserve">Oskar </t>
  </si>
  <si>
    <t xml:space="preserve">Hayden </t>
  </si>
  <si>
    <t xml:space="preserve">Charlie </t>
  </si>
  <si>
    <t xml:space="preserve">Connor </t>
  </si>
  <si>
    <t xml:space="preserve">Bailey </t>
  </si>
  <si>
    <t xml:space="preserve">Josh </t>
  </si>
  <si>
    <t xml:space="preserve">Dayne </t>
  </si>
  <si>
    <t xml:space="preserve">Toby </t>
  </si>
  <si>
    <t>Bedford</t>
  </si>
  <si>
    <t xml:space="preserve">Joshua </t>
  </si>
  <si>
    <t xml:space="preserve">Harley </t>
  </si>
  <si>
    <t xml:space="preserve">Jarrod </t>
  </si>
  <si>
    <t xml:space="preserve">Thomas </t>
  </si>
  <si>
    <t xml:space="preserve">Eddie </t>
  </si>
  <si>
    <t xml:space="preserve">Brett </t>
  </si>
  <si>
    <t>Bewley</t>
  </si>
  <si>
    <t xml:space="preserve">Jack </t>
  </si>
  <si>
    <t xml:space="preserve">Grant </t>
  </si>
  <si>
    <t xml:space="preserve">Nick </t>
  </si>
  <si>
    <t>Blakey</t>
  </si>
  <si>
    <t xml:space="preserve">Travis </t>
  </si>
  <si>
    <t xml:space="preserve">Shai </t>
  </si>
  <si>
    <t xml:space="preserve">Aiden </t>
  </si>
  <si>
    <t xml:space="preserve">Riley </t>
  </si>
  <si>
    <t xml:space="preserve">Atu </t>
  </si>
  <si>
    <t>Bosenavulagi</t>
  </si>
  <si>
    <t xml:space="preserve">Kaiden </t>
  </si>
  <si>
    <t xml:space="preserve">Andrew </t>
  </si>
  <si>
    <t xml:space="preserve">Angus </t>
  </si>
  <si>
    <t xml:space="preserve">Hamish </t>
  </si>
  <si>
    <t xml:space="preserve">Luke </t>
  </si>
  <si>
    <t xml:space="preserve">Kieren </t>
  </si>
  <si>
    <t>Briggs</t>
  </si>
  <si>
    <t xml:space="preserve">Nathan </t>
  </si>
  <si>
    <t xml:space="preserve">Will </t>
  </si>
  <si>
    <t xml:space="preserve">Keegan </t>
  </si>
  <si>
    <t xml:space="preserve">Timothy </t>
  </si>
  <si>
    <t xml:space="preserve">Mitchell </t>
  </si>
  <si>
    <t xml:space="preserve">Tyler </t>
  </si>
  <si>
    <t>Brownless</t>
  </si>
  <si>
    <t xml:space="preserve">Dylan </t>
  </si>
  <si>
    <t xml:space="preserve">Tomas </t>
  </si>
  <si>
    <t xml:space="preserve">Chris </t>
  </si>
  <si>
    <t>Burgess</t>
  </si>
  <si>
    <t xml:space="preserve">Daniel </t>
  </si>
  <si>
    <t xml:space="preserve">Zak </t>
  </si>
  <si>
    <t>Butters</t>
  </si>
  <si>
    <t xml:space="preserve">Jordon </t>
  </si>
  <si>
    <t>Butts</t>
  </si>
  <si>
    <t xml:space="preserve">Wylie </t>
  </si>
  <si>
    <t xml:space="preserve">Darcy </t>
  </si>
  <si>
    <t>Bytel</t>
  </si>
  <si>
    <t xml:space="preserve">Jye </t>
  </si>
  <si>
    <t>Caldwell</t>
  </si>
  <si>
    <t xml:space="preserve">Jeremy </t>
  </si>
  <si>
    <t xml:space="preserve">Jason </t>
  </si>
  <si>
    <t>Carter</t>
  </si>
  <si>
    <t xml:space="preserve">Levi </t>
  </si>
  <si>
    <t>Cavarra</t>
  </si>
  <si>
    <t xml:space="preserve">Jonathon </t>
  </si>
  <si>
    <t xml:space="preserve">Adam </t>
  </si>
  <si>
    <t xml:space="preserve">Kade </t>
  </si>
  <si>
    <t>Chandler</t>
  </si>
  <si>
    <t xml:space="preserve">Mabior </t>
  </si>
  <si>
    <t xml:space="preserve">Allen </t>
  </si>
  <si>
    <t xml:space="preserve">Hunter </t>
  </si>
  <si>
    <t xml:space="preserve">Jordan </t>
  </si>
  <si>
    <t xml:space="preserve">Zachary </t>
  </si>
  <si>
    <t xml:space="preserve">Nakia </t>
  </si>
  <si>
    <t xml:space="preserve">Nicholas </t>
  </si>
  <si>
    <t>Collier-Dawkins</t>
  </si>
  <si>
    <t xml:space="preserve">Samuel </t>
  </si>
  <si>
    <t xml:space="preserve">Reece </t>
  </si>
  <si>
    <t xml:space="preserve">Stephen </t>
  </si>
  <si>
    <t>Corbett</t>
  </si>
  <si>
    <t xml:space="preserve">Zaine </t>
  </si>
  <si>
    <t xml:space="preserve">Aidan </t>
  </si>
  <si>
    <t xml:space="preserve">Trent </t>
  </si>
  <si>
    <t xml:space="preserve">Matt </t>
  </si>
  <si>
    <t>Cottrell</t>
  </si>
  <si>
    <t xml:space="preserve">Brennan </t>
  </si>
  <si>
    <t xml:space="preserve">Cedric </t>
  </si>
  <si>
    <t xml:space="preserve">Mason </t>
  </si>
  <si>
    <t xml:space="preserve">Tobin </t>
  </si>
  <si>
    <t xml:space="preserve">Jamie </t>
  </si>
  <si>
    <t xml:space="preserve">Brad </t>
  </si>
  <si>
    <t xml:space="preserve">Isaac </t>
  </si>
  <si>
    <t xml:space="preserve">Harry </t>
  </si>
  <si>
    <t xml:space="preserve">Edward </t>
  </si>
  <si>
    <t xml:space="preserve">Caleb </t>
  </si>
  <si>
    <t xml:space="preserve">Brent </t>
  </si>
  <si>
    <t xml:space="preserve">Sean </t>
  </si>
  <si>
    <t xml:space="preserve">Phil </t>
  </si>
  <si>
    <t xml:space="preserve">Majak </t>
  </si>
  <si>
    <t xml:space="preserve">Sam </t>
  </si>
  <si>
    <t>De Boer</t>
  </si>
  <si>
    <t xml:space="preserve">Tory </t>
  </si>
  <si>
    <t xml:space="preserve">Hugh </t>
  </si>
  <si>
    <t xml:space="preserve">Richard </t>
  </si>
  <si>
    <t xml:space="preserve">Paddy </t>
  </si>
  <si>
    <t xml:space="preserve">Willem </t>
  </si>
  <si>
    <t xml:space="preserve">Taylin </t>
  </si>
  <si>
    <t xml:space="preserve">Lynden </t>
  </si>
  <si>
    <t xml:space="preserve">Xavier </t>
  </si>
  <si>
    <t>Duursma</t>
  </si>
  <si>
    <t xml:space="preserve">Shane </t>
  </si>
  <si>
    <t xml:space="preserve">Derek </t>
  </si>
  <si>
    <t xml:space="preserve">Brandon </t>
  </si>
  <si>
    <t xml:space="preserve">Corey </t>
  </si>
  <si>
    <t xml:space="preserve">Cameron </t>
  </si>
  <si>
    <t xml:space="preserve">Orazio </t>
  </si>
  <si>
    <t xml:space="preserve">Kane </t>
  </si>
  <si>
    <t xml:space="preserve">Alex </t>
  </si>
  <si>
    <t xml:space="preserve">Oliver </t>
  </si>
  <si>
    <t xml:space="preserve">Lachlan </t>
  </si>
  <si>
    <t>Foley</t>
  </si>
  <si>
    <t>Foot</t>
  </si>
  <si>
    <t>Fort</t>
  </si>
  <si>
    <t xml:space="preserve">Robbie </t>
  </si>
  <si>
    <t xml:space="preserve">Billy </t>
  </si>
  <si>
    <t xml:space="preserve">Aaron </t>
  </si>
  <si>
    <t xml:space="preserve">Lance </t>
  </si>
  <si>
    <t xml:space="preserve">Martin </t>
  </si>
  <si>
    <t>Frederick</t>
  </si>
  <si>
    <t xml:space="preserve">Bayley </t>
  </si>
  <si>
    <t>Fullarton</t>
  </si>
  <si>
    <t xml:space="preserve">Jeff </t>
  </si>
  <si>
    <t xml:space="preserve">Max </t>
  </si>
  <si>
    <t xml:space="preserve">Jarryn </t>
  </si>
  <si>
    <t xml:space="preserve">Michael </t>
  </si>
  <si>
    <t>Gibbons</t>
  </si>
  <si>
    <t xml:space="preserve">Bryce </t>
  </si>
  <si>
    <t xml:space="preserve">Stefan </t>
  </si>
  <si>
    <t xml:space="preserve">Conor </t>
  </si>
  <si>
    <t>Golds</t>
  </si>
  <si>
    <t xml:space="preserve">Tyson </t>
  </si>
  <si>
    <t xml:space="preserve">Todd </t>
  </si>
  <si>
    <t>Gown</t>
  </si>
  <si>
    <t xml:space="preserve">Damon </t>
  </si>
  <si>
    <t>Greaves</t>
  </si>
  <si>
    <t xml:space="preserve">Fergus </t>
  </si>
  <si>
    <t xml:space="preserve">Jade </t>
  </si>
  <si>
    <t xml:space="preserve">Brodie </t>
  </si>
  <si>
    <t xml:space="preserve">Heath </t>
  </si>
  <si>
    <t xml:space="preserve">Zach </t>
  </si>
  <si>
    <t>Ham</t>
  </si>
  <si>
    <t>Hamill</t>
  </si>
  <si>
    <t xml:space="preserve">Pearce </t>
  </si>
  <si>
    <t xml:space="preserve">Kyle </t>
  </si>
  <si>
    <t xml:space="preserve">Jackson </t>
  </si>
  <si>
    <t>Hately</t>
  </si>
  <si>
    <t xml:space="preserve">Kyron </t>
  </si>
  <si>
    <t xml:space="preserve">Ricky </t>
  </si>
  <si>
    <t xml:space="preserve">Dyson </t>
  </si>
  <si>
    <t xml:space="preserve">George </t>
  </si>
  <si>
    <t xml:space="preserve">Bradley </t>
  </si>
  <si>
    <t xml:space="preserve">Ian </t>
  </si>
  <si>
    <t xml:space="preserve">Elliott </t>
  </si>
  <si>
    <t xml:space="preserve">Harrison </t>
  </si>
  <si>
    <t>Hind</t>
  </si>
  <si>
    <t xml:space="preserve">Eric </t>
  </si>
  <si>
    <t xml:space="preserve">Jesse </t>
  </si>
  <si>
    <t xml:space="preserve">Cale </t>
  </si>
  <si>
    <t xml:space="preserve">Marty </t>
  </si>
  <si>
    <t>Hore</t>
  </si>
  <si>
    <t xml:space="preserve">Bachar </t>
  </si>
  <si>
    <t xml:space="preserve">Dan </t>
  </si>
  <si>
    <t xml:space="preserve">Dougal </t>
  </si>
  <si>
    <t xml:space="preserve">Ethan </t>
  </si>
  <si>
    <t xml:space="preserve">Jayden </t>
  </si>
  <si>
    <t xml:space="preserve">Shannon </t>
  </si>
  <si>
    <t>Idun</t>
  </si>
  <si>
    <t xml:space="preserve">Jarman </t>
  </si>
  <si>
    <t>Jarvis</t>
  </si>
  <si>
    <t xml:space="preserve">Lewis </t>
  </si>
  <si>
    <t xml:space="preserve">Neville </t>
  </si>
  <si>
    <t xml:space="preserve">Changkuoth </t>
  </si>
  <si>
    <t xml:space="preserve">Aidyn </t>
  </si>
  <si>
    <t>Jok</t>
  </si>
  <si>
    <t xml:space="preserve">Chayce </t>
  </si>
  <si>
    <t xml:space="preserve">Jamaine </t>
  </si>
  <si>
    <t xml:space="preserve">Scott </t>
  </si>
  <si>
    <t xml:space="preserve">Lin </t>
  </si>
  <si>
    <t xml:space="preserve">Darragh </t>
  </si>
  <si>
    <t>Keane</t>
  </si>
  <si>
    <t xml:space="preserve">Declan </t>
  </si>
  <si>
    <t xml:space="preserve">Tim </t>
  </si>
  <si>
    <t xml:space="preserve">Josh P. </t>
  </si>
  <si>
    <t xml:space="preserve">Jay </t>
  </si>
  <si>
    <t>Kennerley</t>
  </si>
  <si>
    <t xml:space="preserve">Dean </t>
  </si>
  <si>
    <t xml:space="preserve">Pat </t>
  </si>
  <si>
    <t>Koschitzke</t>
  </si>
  <si>
    <t>Kreuger</t>
  </si>
  <si>
    <t xml:space="preserve">Peter </t>
  </si>
  <si>
    <t xml:space="preserve">Ed </t>
  </si>
  <si>
    <t xml:space="preserve">Doulton </t>
  </si>
  <si>
    <t xml:space="preserve">Kym </t>
  </si>
  <si>
    <t xml:space="preserve">Griffin </t>
  </si>
  <si>
    <t>Lukosius</t>
  </si>
  <si>
    <t xml:space="preserve">Jarryd </t>
  </si>
  <si>
    <t>MacKay</t>
  </si>
  <si>
    <t>MacMillan</t>
  </si>
  <si>
    <t>Macpherson</t>
  </si>
  <si>
    <t>Madden</t>
  </si>
  <si>
    <t xml:space="preserve">Oleg </t>
  </si>
  <si>
    <t xml:space="preserve">Rowan </t>
  </si>
  <si>
    <t xml:space="preserve">Dustin </t>
  </si>
  <si>
    <t xml:space="preserve">Rhys </t>
  </si>
  <si>
    <t xml:space="preserve">Steven </t>
  </si>
  <si>
    <t xml:space="preserve">Christopher </t>
  </si>
  <si>
    <t>McAdam</t>
  </si>
  <si>
    <t xml:space="preserve">Lincoln </t>
  </si>
  <si>
    <t xml:space="preserve">Anthony </t>
  </si>
  <si>
    <t>McFadyen</t>
  </si>
  <si>
    <t xml:space="preserve">Mitch </t>
  </si>
  <si>
    <t>McHenry</t>
  </si>
  <si>
    <t xml:space="preserve">Justin </t>
  </si>
  <si>
    <t>Mcinerney</t>
  </si>
  <si>
    <t xml:space="preserve">Fraser </t>
  </si>
  <si>
    <t xml:space="preserve">Kamdyn </t>
  </si>
  <si>
    <t>Mcintosh</t>
  </si>
  <si>
    <t xml:space="preserve">Jez </t>
  </si>
  <si>
    <t>McLennan</t>
  </si>
  <si>
    <t xml:space="preserve">Jarrad </t>
  </si>
  <si>
    <t xml:space="preserve">Lloyd </t>
  </si>
  <si>
    <t xml:space="preserve">Gryan </t>
  </si>
  <si>
    <t xml:space="preserve">Brody </t>
  </si>
  <si>
    <t xml:space="preserve">Wayne </t>
  </si>
  <si>
    <t xml:space="preserve">Teia </t>
  </si>
  <si>
    <t xml:space="preserve">Touk </t>
  </si>
  <si>
    <t xml:space="preserve">Darren </t>
  </si>
  <si>
    <t xml:space="preserve">Dale </t>
  </si>
  <si>
    <t xml:space="preserve">Irving </t>
  </si>
  <si>
    <t>Mosquito</t>
  </si>
  <si>
    <t xml:space="preserve">Marc </t>
  </si>
  <si>
    <t xml:space="preserve">Kobe </t>
  </si>
  <si>
    <t xml:space="preserve">Kurt </t>
  </si>
  <si>
    <t xml:space="preserve">Quinton </t>
  </si>
  <si>
    <t xml:space="preserve">Lachie </t>
  </si>
  <si>
    <t xml:space="preserve">Nic </t>
  </si>
  <si>
    <t>Nietschke</t>
  </si>
  <si>
    <t xml:space="preserve">Lochie </t>
  </si>
  <si>
    <t xml:space="preserve">Reilly </t>
  </si>
  <si>
    <t xml:space="preserve">Finbar </t>
  </si>
  <si>
    <t>O'Dwyer</t>
  </si>
  <si>
    <t xml:space="preserve">Red </t>
  </si>
  <si>
    <t>Og Murphy</t>
  </si>
  <si>
    <t>O'Halloran</t>
  </si>
  <si>
    <t>Okunbor</t>
  </si>
  <si>
    <t xml:space="preserve">Clayton </t>
  </si>
  <si>
    <t xml:space="preserve">Jaeger </t>
  </si>
  <si>
    <t>O'Neill</t>
  </si>
  <si>
    <t xml:space="preserve">Colin </t>
  </si>
  <si>
    <t xml:space="preserve">Andy </t>
  </si>
  <si>
    <t>Owies</t>
  </si>
  <si>
    <t xml:space="preserve">Brandan </t>
  </si>
  <si>
    <t xml:space="preserve">Christian </t>
  </si>
  <si>
    <t xml:space="preserve">Jasper </t>
  </si>
  <si>
    <t xml:space="preserve">Myles </t>
  </si>
  <si>
    <t xml:space="preserve">Jared </t>
  </si>
  <si>
    <t xml:space="preserve">Wil </t>
  </si>
  <si>
    <t xml:space="preserve">Dion </t>
  </si>
  <si>
    <t xml:space="preserve">Braydon </t>
  </si>
  <si>
    <t xml:space="preserve">Kai </t>
  </si>
  <si>
    <t>Pudney</t>
  </si>
  <si>
    <t>Quaynor</t>
  </si>
  <si>
    <t xml:space="preserve">Dane </t>
  </si>
  <si>
    <t xml:space="preserve">Izak </t>
  </si>
  <si>
    <t>Rankine</t>
  </si>
  <si>
    <t xml:space="preserve">Esava </t>
  </si>
  <si>
    <t>Reynolds</t>
  </si>
  <si>
    <t xml:space="preserve">Willie </t>
  </si>
  <si>
    <t xml:space="preserve">Fletcher </t>
  </si>
  <si>
    <t xml:space="preserve">Gary </t>
  </si>
  <si>
    <t xml:space="preserve">Sebastian </t>
  </si>
  <si>
    <t>Rowbottom</t>
  </si>
  <si>
    <t>Rozee</t>
  </si>
  <si>
    <t>Schlensog</t>
  </si>
  <si>
    <t>Schultz</t>
  </si>
  <si>
    <t xml:space="preserve">Dominic </t>
  </si>
  <si>
    <t>Sholl</t>
  </si>
  <si>
    <t xml:space="preserve">Steele </t>
  </si>
  <si>
    <t xml:space="preserve">Jy </t>
  </si>
  <si>
    <t xml:space="preserve">Dawson </t>
  </si>
  <si>
    <t xml:space="preserve">Archie </t>
  </si>
  <si>
    <t xml:space="preserve">Devon </t>
  </si>
  <si>
    <t xml:space="preserve">Ely </t>
  </si>
  <si>
    <t xml:space="preserve">Roarke </t>
  </si>
  <si>
    <t xml:space="preserve">Ivan </t>
  </si>
  <si>
    <t>Sparrow</t>
  </si>
  <si>
    <t xml:space="preserve">Sydney </t>
  </si>
  <si>
    <t>Stack</t>
  </si>
  <si>
    <t xml:space="preserve">Jaidyn </t>
  </si>
  <si>
    <t>Stocker</t>
  </si>
  <si>
    <t xml:space="preserve">Ryley </t>
  </si>
  <si>
    <t xml:space="preserve">Kieran </t>
  </si>
  <si>
    <t>Strachan</t>
  </si>
  <si>
    <t xml:space="preserve">Benjamin </t>
  </si>
  <si>
    <t>Sweet</t>
  </si>
  <si>
    <t>Tarca</t>
  </si>
  <si>
    <t xml:space="preserve">Curtis </t>
  </si>
  <si>
    <t xml:space="preserve">Tarryn </t>
  </si>
  <si>
    <t xml:space="preserve">Anton </t>
  </si>
  <si>
    <t>Tohill</t>
  </si>
  <si>
    <t xml:space="preserve">Durak </t>
  </si>
  <si>
    <t xml:space="preserve">Kayne </t>
  </si>
  <si>
    <t xml:space="preserve">Dom </t>
  </si>
  <si>
    <t>Valente</t>
  </si>
  <si>
    <t xml:space="preserve">Laitham </t>
  </si>
  <si>
    <t>Vandermeer</t>
  </si>
  <si>
    <t xml:space="preserve">Mathew </t>
  </si>
  <si>
    <t>Walsh</t>
  </si>
  <si>
    <t xml:space="preserve">Callan </t>
  </si>
  <si>
    <t xml:space="preserve">Francis </t>
  </si>
  <si>
    <t xml:space="preserve">Tobe </t>
  </si>
  <si>
    <t xml:space="preserve">Lukas </t>
  </si>
  <si>
    <t xml:space="preserve">Jimmy </t>
  </si>
  <si>
    <t xml:space="preserve">Maverick </t>
  </si>
  <si>
    <t xml:space="preserve">Rhylee </t>
  </si>
  <si>
    <t>West</t>
  </si>
  <si>
    <t>Wicks</t>
  </si>
  <si>
    <t>Wilkie</t>
  </si>
  <si>
    <t>Wilkinson</t>
  </si>
  <si>
    <t xml:space="preserve">Marley </t>
  </si>
  <si>
    <t xml:space="preserve">Rupert </t>
  </si>
  <si>
    <t xml:space="preserve">Chad </t>
  </si>
  <si>
    <t xml:space="preserve">Easton </t>
  </si>
  <si>
    <t xml:space="preserve">Boyd </t>
  </si>
  <si>
    <t>Woodcock</t>
  </si>
  <si>
    <t xml:space="preserve">Tristan </t>
  </si>
  <si>
    <t xml:space="preserve">Elliot </t>
  </si>
  <si>
    <t xml:space="preserve">Robert </t>
  </si>
  <si>
    <t>-richmond-tigers--jake-aarts</t>
  </si>
  <si>
    <t>-brisbane-lions--marcus-adams</t>
  </si>
  <si>
    <t>-brisbane-lions--noah-answerth</t>
  </si>
  <si>
    <t>-geelong-cats--tom-atkins</t>
  </si>
  <si>
    <t>-collingwood-magpies--dayne-beams</t>
  </si>
  <si>
    <t>-melbourne-demons--toby-bedford</t>
  </si>
  <si>
    <t>-brisbane-lions--thomas-berry</t>
  </si>
  <si>
    <t>-fremantle-dockers--brett-bewley</t>
  </si>
  <si>
    <t>-sydney-swans--nick-blakey</t>
  </si>
  <si>
    <t>-collingwood-magpies--atu-bosenavulagi</t>
  </si>
  <si>
    <t>-greater-western-sydney-giants--kieren-briggs</t>
  </si>
  <si>
    <t>-west-coast-eagles--keegan-brooksby</t>
  </si>
  <si>
    <t>-geelong-cats--oscar-brownless</t>
  </si>
  <si>
    <t>-carlton-blues--tomas-bugg</t>
  </si>
  <si>
    <t>-gold-coast-suns--chris-burgess</t>
  </si>
  <si>
    <t>-port-adelaide-power--ryan-burton</t>
  </si>
  <si>
    <t>-port-adelaide-power--zak-butters</t>
  </si>
  <si>
    <t>-adelaide-crows--jordon-butts</t>
  </si>
  <si>
    <t>-st-kilda-saints--jack-bytel</t>
  </si>
  <si>
    <t>-greater-western-sydney-giants--jye-caldwell</t>
  </si>
  <si>
    <t>-west-coast-eagles--jarrod-cameron</t>
  </si>
  <si>
    <t>-kangaroos--tom-campbell</t>
  </si>
  <si>
    <t>-fremantle-dockers--jason-carter-1</t>
  </si>
  <si>
    <t>-western-bulldogs--ben-cavarra</t>
  </si>
  <si>
    <t>-melbourne-demons--kade-chandler</t>
  </si>
  <si>
    <t>-geelong-cats--jordan-clark</t>
  </si>
  <si>
    <t>-sydney-swans--ryan-clarke</t>
  </si>
  <si>
    <t>-essendon-bombers--zachary-clarke</t>
  </si>
  <si>
    <t>-richmond-tigers--riley-collier-dawkins</t>
  </si>
  <si>
    <t>-gold-coast-suns--samuel-collins</t>
  </si>
  <si>
    <t>-fremantle-dockers--travis-colyer</t>
  </si>
  <si>
    <t>-fremantle-dockers--reece-conca</t>
  </si>
  <si>
    <t>-gold-coast-suns--josh-corbett</t>
  </si>
  <si>
    <t>-carlton-blues--matt-cottrell</t>
  </si>
  <si>
    <t>-port-adelaide-power--tobin-cox</t>
  </si>
  <si>
    <t>-kangaroos--joel-crocker</t>
  </si>
  <si>
    <t>-geelong-cats--luke-dahlhaus</t>
  </si>
  <si>
    <t>-gold-coast-suns--jacob-dawson</t>
  </si>
  <si>
    <t>-western-bulldogs--taylor-duryea</t>
  </si>
  <si>
    <t>-port-adelaide-power--xavier-duursma</t>
  </si>
  <si>
    <t>-west-coast-eagles--harry-edwards</t>
  </si>
  <si>
    <t>-gold-coast-suns--corey-ellis</t>
  </si>
  <si>
    <t>-richmond-tigers--luke-english</t>
  </si>
  <si>
    <t>-carlton-blues--alex-fasolo</t>
  </si>
  <si>
    <t>-west-coast-eagles--luke-foley</t>
  </si>
  <si>
    <t>-sydney-swans--zac-foot</t>
  </si>
  <si>
    <t>-geelong-cats--darcy-fort</t>
  </si>
  <si>
    <t>-port-adelaide-power--martin-frederick</t>
  </si>
  <si>
    <t>-brisbane-lions--tom-fullarton</t>
  </si>
  <si>
    <t>-carlton-blues--michael-gibbons</t>
  </si>
  <si>
    <t>-carlton-blues--hugh-goddard</t>
  </si>
  <si>
    <t>-hawthorn-hawks--will-golds</t>
  </si>
  <si>
    <t>-essendon-bombers--noah-gown</t>
  </si>
  <si>
    <t>-gold-coast-suns--caleb-graham</t>
  </si>
  <si>
    <t>-hawthorn-hawks--damon-greaves</t>
  </si>
  <si>
    <t>-port-adelaide-power--riley-grundy</t>
  </si>
  <si>
    <t>-kangaroos--aaron-hall</t>
  </si>
  <si>
    <t>-essendon-bombers--brayden-ham</t>
  </si>
  <si>
    <t>-adelaide-crows--will-hamill</t>
  </si>
  <si>
    <t>-st-kilda-saints--daniel-hannebery</t>
  </si>
  <si>
    <t>-greater-western-sydney-giants--jackson-hately</t>
  </si>
  <si>
    <t>-western-bulldogs--will-hayes</t>
  </si>
  <si>
    <t>-gold-coast-suns--jacob-heron</t>
  </si>
  <si>
    <t>-west-coast-eagles--tom-hickey</t>
  </si>
  <si>
    <t>-greater-western-sydney-giants--ian-hill</t>
  </si>
  <si>
    <t>-st-kilda-saints--nick-hind</t>
  </si>
  <si>
    <t>-fremantle-dockers--jesse-hogan</t>
  </si>
  <si>
    <t>-gold-coast-suns--jack-hombsch</t>
  </si>
  <si>
    <t>-melbourne-demons--marty-hore</t>
  </si>
  <si>
    <t>-gold-coast-suns--george-horlin-smith</t>
  </si>
  <si>
    <t>-greater-western-sydney-giants--connor-idun</t>
  </si>
  <si>
    <t>-geelong-cats--ben-jarvis</t>
  </si>
  <si>
    <t>-essendon-bombers--tom-jok</t>
  </si>
  <si>
    <t>-adelaide-crows--chayce-jones</t>
  </si>
  <si>
    <t>-melbourne-demons--james-jordan</t>
  </si>
  <si>
    <t>-brisbane-lions--tom-joyce</t>
  </si>
  <si>
    <t>-collingwood-magpies--mark-keane</t>
  </si>
  <si>
    <t>-collingwood-magpies--will-kelly</t>
  </si>
  <si>
    <t>-geelong-cats--jacob-kennerley</t>
  </si>
  <si>
    <t>-st-kilda-saints--dean-kent</t>
  </si>
  <si>
    <t>-gold-coast-suns--ben-king</t>
  </si>
  <si>
    <t>-st-kilda-saints--max-king-1</t>
  </si>
  <si>
    <t>-melbourne-demons--kade-kolodjashnij</t>
  </si>
  <si>
    <t>-hawthorn-hawks--jacob-koschitzke</t>
  </si>
  <si>
    <t>-geelong-cats--nathan-kreuger</t>
  </si>
  <si>
    <t>-western-bulldogs--sam-lloyd</t>
  </si>
  <si>
    <t>-fremantle-dockers--rory-lobb</t>
  </si>
  <si>
    <t>-gold-coast-suns--jack-lukosius</t>
  </si>
  <si>
    <t>-port-adelaide-power--scott-lycett</t>
  </si>
  <si>
    <t>-richmond-tigers--thomas-lynch</t>
  </si>
  <si>
    <t>-brisbane-lions--jarryd-lyons</t>
  </si>
  <si>
    <t>-brisbane-lions--james-madden</t>
  </si>
  <si>
    <t>-melbourne-demons--steven-may</t>
  </si>
  <si>
    <t>-port-adelaide-power--sam-mayes</t>
  </si>
  <si>
    <t>-adelaide-crows--shane-mcadam</t>
  </si>
  <si>
    <t>-brisbane-lions--lincoln-mccarthy</t>
  </si>
  <si>
    <t>-brisbane-lions--connor-mcfadyen</t>
  </si>
  <si>
    <t>-carlton-blues--mitch-mcgovern</t>
  </si>
  <si>
    <t>-adelaide-crows--edward-mchenry</t>
  </si>
  <si>
    <t>-sydney-swans--justin-mcinerney</t>
  </si>
  <si>
    <t>-kangaroos--tom-mckenzie</t>
  </si>
  <si>
    <t>-gold-coast-suns--jez-mclennan</t>
  </si>
  <si>
    <t>-sydney-swans--daniel-menzel</t>
  </si>
  <si>
    <t>-gold-coast-suns--anthony-miles</t>
  </si>
  <si>
    <t>-hawthorn-hawks--darren-minchington</t>
  </si>
  <si>
    <t>-hawthorn-hawks--timothy-mohr</t>
  </si>
  <si>
    <t>-essendon-bombers--irving-mosquito</t>
  </si>
  <si>
    <t>-gold-coast-suns--jordan-murdoch</t>
  </si>
  <si>
    <t>-brisbane-lions--lachie-neale</t>
  </si>
  <si>
    <t>-carlton-blues--nic-newman</t>
  </si>
  <si>
    <t>-melbourne-demons--aaron-nietschke</t>
  </si>
  <si>
    <t>-carlton-blues--finbar-o-dwyer</t>
  </si>
  <si>
    <t>-kangaroos--red-og-murphy</t>
  </si>
  <si>
    <t>-greater-western-sydney-giants--xavier-o-halloran</t>
  </si>
  <si>
    <t>-geelong-cats--stefan-okunbor</t>
  </si>
  <si>
    <t>-west-coast-eagles--xavier-o-neill</t>
  </si>
  <si>
    <t>-carlton-blues--matt-owies</t>
  </si>
  <si>
    <t>-st-kilda-saints--matthew-parker</t>
  </si>
  <si>
    <t>-kangaroos--jasper-mcmillan-pittard</t>
  </si>
  <si>
    <t>-kangaroos--jared-polec</t>
  </si>
  <si>
    <t>-melbourne-demons--braydon-preuss</t>
  </si>
  <si>
    <t>-port-adelaide-power--kai-pudney</t>
  </si>
  <si>
    <t>-collingwood-magpies--isaac-quaynor</t>
  </si>
  <si>
    <t>-gold-coast-suns--izak-rankine</t>
  </si>
  <si>
    <t>-sydney-swans--harry-reynolds</t>
  </si>
  <si>
    <t>-geelong-cats--gary-rohan</t>
  </si>
  <si>
    <t>-richmond-tigers--jack-ross</t>
  </si>
  <si>
    <t>-collingwood-magpies--jordan-roughead</t>
  </si>
  <si>
    <t>-sydney-swans--james-rowbottom</t>
  </si>
  <si>
    <t>-port-adelaide-power--connor-rozee</t>
  </si>
  <si>
    <t>-geelong-cats--blake-schlensog</t>
  </si>
  <si>
    <t>-fremantle-dockers--lachlan-schultz</t>
  </si>
  <si>
    <t>-kangaroos--bailey-scott</t>
  </si>
  <si>
    <t>-hawthorn-hawks--jack-scrimshaw</t>
  </si>
  <si>
    <t>-hawthorn-hawks--tom-scully</t>
  </si>
  <si>
    <t>-carlton-blues--will-setterfield</t>
  </si>
  <si>
    <t>-greater-western-sydney-giants--thomas-sheridan</t>
  </si>
  <si>
    <t>-essendon-bombers--dylan-shiel</t>
  </si>
  <si>
    <t>-adelaide-crows--lachlan-sholl</t>
  </si>
  <si>
    <t>-carlton-blues--ben-silvagni</t>
  </si>
  <si>
    <t>-western-bulldogs--bailey-smith</t>
  </si>
  <si>
    <t>-brisbane-lions--ely-smith</t>
  </si>
  <si>
    <t>-west-coast-eagles--josh-smith-1</t>
  </si>
  <si>
    <t>-melbourne-demons--tom-sparrow</t>
  </si>
  <si>
    <t>-richmond-tigers--sydney-stack</t>
  </si>
  <si>
    <t>-adelaide-crows--tyson-stengle</t>
  </si>
  <si>
    <t>-carlton-blues--liam-stocker</t>
  </si>
  <si>
    <t>-adelaide-crows--kieran-strachan</t>
  </si>
  <si>
    <t>-fremantle-dockers--sam-sturt</t>
  </si>
  <si>
    <t>-western-bulldogs--jordon-sweet</t>
  </si>
  <si>
    <t>-geelong-cats--jake-tarca</t>
  </si>
  <si>
    <t>-kangaroos--curtis-taylor</t>
  </si>
  <si>
    <t>-kangaroos--tarryn-thomas</t>
  </si>
  <si>
    <t>-sydney-swans--jackson-thurlow</t>
  </si>
  <si>
    <t>-collingwood-magpies--anton-tohill</t>
  </si>
  <si>
    <t>-sydney-swans--durak-tucker</t>
  </si>
  <si>
    <t>-richmond-tigers--fraser-turner</t>
  </si>
  <si>
    <t>-kangaroos--dom-tyson</t>
  </si>
  <si>
    <t>-fremantle-dockers--luke-valente</t>
  </si>
  <si>
    <t>-western-bulldogs--laitham-vandermeer</t>
  </si>
  <si>
    <t>-melbourne-demons--corey-wagner</t>
  </si>
  <si>
    <t>-hawthorn-hawks--mathew-walker</t>
  </si>
  <si>
    <t>-carlton-blues--sam-walsh</t>
  </si>
  <si>
    <t>-fremantle-dockers--tobe-watson</t>
  </si>
  <si>
    <t>-richmond-tigers--maverick-weller</t>
  </si>
  <si>
    <t>-western-bulldogs--rhylee-west</t>
  </si>
  <si>
    <t>-sydney-swans--sam-wicks</t>
  </si>
  <si>
    <t>-st-kilda-saints--callum-wilkie</t>
  </si>
  <si>
    <t>-kangaroos--thomas-wilkinson</t>
  </si>
  <si>
    <t>-west-coast-eagles--bailey-williams-1</t>
  </si>
  <si>
    <t>-hawthorn-hawks--chad-wingard</t>
  </si>
  <si>
    <t>-port-adelaide-power--boyd-woodcock</t>
  </si>
  <si>
    <t>-western-bulldogs--lachie-young</t>
  </si>
  <si>
    <t>-st-kilda-saints--robert-young</t>
  </si>
  <si>
    <t>Last Name</t>
  </si>
  <si>
    <t>FW Name</t>
  </si>
  <si>
    <t>2 Serious Name</t>
  </si>
  <si>
    <t>FW LU</t>
  </si>
  <si>
    <t>Jake Aarts</t>
  </si>
  <si>
    <t>Gary Jnr Ablett</t>
  </si>
  <si>
    <t>Noah Answerth</t>
  </si>
  <si>
    <t>Tom Atkins</t>
  </si>
  <si>
    <t>Toby Bedford</t>
  </si>
  <si>
    <t>Thomas Berry</t>
  </si>
  <si>
    <t>Brett Bewley</t>
  </si>
  <si>
    <t>Nick Blakey</t>
  </si>
  <si>
    <t>Atu Bosenavulagi</t>
  </si>
  <si>
    <t>Thomas Boyd</t>
  </si>
  <si>
    <t>Kieren Briggs</t>
  </si>
  <si>
    <t>Mitchell Brown</t>
  </si>
  <si>
    <t>Oscar Brownless</t>
  </si>
  <si>
    <t>Chris Burgess</t>
  </si>
  <si>
    <t>Zak Butters</t>
  </si>
  <si>
    <t>Jordon Butts</t>
  </si>
  <si>
    <t>Jack Bytel</t>
  </si>
  <si>
    <t>Jye Caldwell</t>
  </si>
  <si>
    <t>Jarrod Cameron</t>
  </si>
  <si>
    <t>Jason Carter</t>
  </si>
  <si>
    <t>Ben Cavarra</t>
  </si>
  <si>
    <t>Kade Chandler</t>
  </si>
  <si>
    <t>Jordan Clark</t>
  </si>
  <si>
    <t>Zachary Clarke</t>
  </si>
  <si>
    <t>Riley Collier-Dawkins</t>
  </si>
  <si>
    <t>Josh Corbett</t>
  </si>
  <si>
    <t>Matt Cottrell</t>
  </si>
  <si>
    <t>Tobin Cox</t>
  </si>
  <si>
    <t>Joel Crocker</t>
  </si>
  <si>
    <t>Mitchell Crowden</t>
  </si>
  <si>
    <t>Matthew De Boer</t>
  </si>
  <si>
    <t>Mitchell Duncan</t>
  </si>
  <si>
    <t>Xavier Duursma</t>
  </si>
  <si>
    <t>Harry Edwards</t>
  </si>
  <si>
    <t>Luke English</t>
  </si>
  <si>
    <t>Luke Foley</t>
  </si>
  <si>
    <t>Zac Foot</t>
  </si>
  <si>
    <t>Darcy Fort</t>
  </si>
  <si>
    <t>Martin Frederick</t>
  </si>
  <si>
    <t>Tom Fullarton</t>
  </si>
  <si>
    <t>Michael Gibbons</t>
  </si>
  <si>
    <t>Will Golds</t>
  </si>
  <si>
    <t>Noah Gown</t>
  </si>
  <si>
    <t>Caleb Graham</t>
  </si>
  <si>
    <t>Damon Greaves</t>
  </si>
  <si>
    <t>Riley Grundy</t>
  </si>
  <si>
    <t>Brayden Ham</t>
  </si>
  <si>
    <t>Will Hamill</t>
  </si>
  <si>
    <t>Mitchell Hannan</t>
  </si>
  <si>
    <t>Jackson Hately</t>
  </si>
  <si>
    <t>Will Hayes</t>
  </si>
  <si>
    <t>Lachlan Henderson</t>
  </si>
  <si>
    <t>Ian Hill</t>
  </si>
  <si>
    <t>Nick Hind</t>
  </si>
  <si>
    <t>Nicholas Holman</t>
  </si>
  <si>
    <t>Marty Hore</t>
  </si>
  <si>
    <t>Connor Idun</t>
  </si>
  <si>
    <t>Ben Jarvis</t>
  </si>
  <si>
    <t>Tom Jok</t>
  </si>
  <si>
    <t>Chayce Jones</t>
  </si>
  <si>
    <t>James Jordan</t>
  </si>
  <si>
    <t>Tom Joyce</t>
  </si>
  <si>
    <t>Mark Keane</t>
  </si>
  <si>
    <t>Joshua Kelly</t>
  </si>
  <si>
    <t>Will Kelly</t>
  </si>
  <si>
    <t>Jacob Kennerley</t>
  </si>
  <si>
    <t>Ben King</t>
  </si>
  <si>
    <t>Max King</t>
  </si>
  <si>
    <t>Jacob Koschitzke</t>
  </si>
  <si>
    <t>Nathan Kreuger</t>
  </si>
  <si>
    <t>Zac Langdon</t>
  </si>
  <si>
    <t>Mitchell Lewis</t>
  </si>
  <si>
    <t>Thomas Liberatore</t>
  </si>
  <si>
    <t>Jack Lukosius</t>
  </si>
  <si>
    <t>David MacKay</t>
  </si>
  <si>
    <t>Jamie MacMillan</t>
  </si>
  <si>
    <t>Darcy Macpherson</t>
  </si>
  <si>
    <t>James Madden</t>
  </si>
  <si>
    <t>Christopher Mayne</t>
  </si>
  <si>
    <t>Shane McAdam</t>
  </si>
  <si>
    <t>Patrick McCartin</t>
  </si>
  <si>
    <t>Connor McFadyen</t>
  </si>
  <si>
    <t>Edward McHenry</t>
  </si>
  <si>
    <t>Justin Mcinerney</t>
  </si>
  <si>
    <t>Tom McKenzie</t>
  </si>
  <si>
    <t>Jez McLennan</t>
  </si>
  <si>
    <t>Zachary Merrett</t>
  </si>
  <si>
    <t>Timothy Mohr</t>
  </si>
  <si>
    <t>Irving Mosquito</t>
  </si>
  <si>
    <t>Nicholas Naitanui</t>
  </si>
  <si>
    <t>Aaron Nietschke</t>
  </si>
  <si>
    <t>Finbar O'Dwyer</t>
  </si>
  <si>
    <t>Red Og Murphy</t>
  </si>
  <si>
    <t>Xavier O'Halloran</t>
  </si>
  <si>
    <t>Stefan Okunbor</t>
  </si>
  <si>
    <t>Xavier O'Neill</t>
  </si>
  <si>
    <t>Matt Owies</t>
  </si>
  <si>
    <t>Matthew Parker</t>
  </si>
  <si>
    <t>Edward Phillips</t>
  </si>
  <si>
    <t>Kai Pudney</t>
  </si>
  <si>
    <t>Isaac Quaynor</t>
  </si>
  <si>
    <t>Izak Rankine</t>
  </si>
  <si>
    <t>Harry Reynolds</t>
  </si>
  <si>
    <t>Nicholas Robertson</t>
  </si>
  <si>
    <t>Jack Ross</t>
  </si>
  <si>
    <t>James Rowbottom</t>
  </si>
  <si>
    <t>Connor Rozee</t>
  </si>
  <si>
    <t>Blake Schlensog</t>
  </si>
  <si>
    <t>Lachlan Schultz</t>
  </si>
  <si>
    <t>Bailey Scott</t>
  </si>
  <si>
    <t>Dominic Sheed</t>
  </si>
  <si>
    <t>Lachlan Sholl</t>
  </si>
  <si>
    <t>Ben Silvagni</t>
  </si>
  <si>
    <t>Bailey Smith</t>
  </si>
  <si>
    <t>Ely Smith</t>
  </si>
  <si>
    <t>Tom Sparrow</t>
  </si>
  <si>
    <t>Sydney Stack</t>
  </si>
  <si>
    <t>Thomas Stewart</t>
  </si>
  <si>
    <t>Liam Stocker</t>
  </si>
  <si>
    <t>Kieran Strachan</t>
  </si>
  <si>
    <t>Sam Sturt</t>
  </si>
  <si>
    <t>Jordon Sweet</t>
  </si>
  <si>
    <t>Jake Tarca</t>
  </si>
  <si>
    <t>Curtis Taylor</t>
  </si>
  <si>
    <t>Tarryn Thomas</t>
  </si>
  <si>
    <t>Anton Tohill</t>
  </si>
  <si>
    <t>Durak Tucker</t>
  </si>
  <si>
    <t>Fraser Turner</t>
  </si>
  <si>
    <t>Luke Valente</t>
  </si>
  <si>
    <t>Laitham Vandermeer</t>
  </si>
  <si>
    <t>Mathew Walker</t>
  </si>
  <si>
    <t>Mitchell Wallis</t>
  </si>
  <si>
    <t>Sam Walsh</t>
  </si>
  <si>
    <t>Tobe Watson</t>
  </si>
  <si>
    <t>Rhylee West</t>
  </si>
  <si>
    <t>Sam Wicks</t>
  </si>
  <si>
    <t>Callum Wilkie</t>
  </si>
  <si>
    <t>Thomas Wilkinson</t>
  </si>
  <si>
    <t>Boyd Woodcock</t>
  </si>
  <si>
    <t>Samuel Wright</t>
  </si>
  <si>
    <t>Lachie Young</t>
  </si>
  <si>
    <t>Robert Young</t>
  </si>
  <si>
    <t>Christopher Burgess</t>
  </si>
  <si>
    <t>Joshua Corbett</t>
  </si>
  <si>
    <t>Thomas Fullarton</t>
  </si>
  <si>
    <t>William Hamill</t>
  </si>
  <si>
    <t>Thomas Jok</t>
  </si>
  <si>
    <t>James Jordon</t>
  </si>
  <si>
    <t>Ned McHenry</t>
  </si>
  <si>
    <t>Justin McInerney</t>
  </si>
  <si>
    <t>Matthew Owies</t>
  </si>
  <si>
    <t>Samuel Wicks</t>
  </si>
  <si>
    <t>Tom Wilkinson</t>
  </si>
  <si>
    <t>Lachlan Young</t>
  </si>
  <si>
    <t>Matthew DeBoer</t>
  </si>
  <si>
    <t>Bailey Williams (WC)</t>
  </si>
  <si>
    <t>Bailey Williams (WB)</t>
  </si>
  <si>
    <t>MID/FWD</t>
  </si>
  <si>
    <t>MID/DEF</t>
  </si>
  <si>
    <t>FWD/DEF</t>
  </si>
  <si>
    <t>RUC/DEF</t>
  </si>
  <si>
    <t>RUC/FWD</t>
  </si>
  <si>
    <t>2018 Avg</t>
  </si>
  <si>
    <t>Starting Price</t>
  </si>
  <si>
    <t>Byes</t>
  </si>
  <si>
    <t>Agg Price</t>
  </si>
  <si>
    <t>Avg Price</t>
  </si>
  <si>
    <t>2018 Games Played</t>
  </si>
  <si>
    <t>2017 Games Played</t>
  </si>
  <si>
    <t>2018 GP%</t>
  </si>
  <si>
    <t>2017 GP%</t>
  </si>
  <si>
    <t>2018 pts</t>
  </si>
  <si>
    <t>2017 pts</t>
  </si>
  <si>
    <t>2015 Avg</t>
  </si>
  <si>
    <t>Expected pts by Price</t>
  </si>
  <si>
    <t>List DEF</t>
  </si>
  <si>
    <t>List Mid</t>
  </si>
  <si>
    <t>List Ruc</t>
  </si>
  <si>
    <t>List Fwd</t>
  </si>
  <si>
    <t>Def List</t>
  </si>
  <si>
    <t>Mid List</t>
  </si>
  <si>
    <t>Ruck List</t>
  </si>
  <si>
    <t>Fwd List</t>
  </si>
  <si>
    <t>Rookie List</t>
  </si>
  <si>
    <t>2016 pts</t>
  </si>
  <si>
    <t>2015 pts</t>
  </si>
  <si>
    <t>2016 GP%</t>
  </si>
  <si>
    <t>2015 GP%</t>
  </si>
  <si>
    <t>2016 Games Played</t>
  </si>
  <si>
    <t>2015 Games Played</t>
  </si>
  <si>
    <t>Mid-price Risk / Smokey (380-450k)</t>
  </si>
  <si>
    <t>Exp Points</t>
  </si>
  <si>
    <t>Goldilocks Rating</t>
  </si>
  <si>
    <t>Bench/Never play</t>
  </si>
  <si>
    <t>Zero $$ = Rookie</t>
  </si>
  <si>
    <t>Week of lowest price</t>
  </si>
  <si>
    <t>Low $ 2018</t>
  </si>
  <si>
    <t>Low $ 2017</t>
  </si>
  <si>
    <t>Low $ 2016</t>
  </si>
  <si>
    <t>Low $ 2015</t>
  </si>
  <si>
    <t>Rookie (onfield)</t>
  </si>
  <si>
    <t>1-6</t>
  </si>
  <si>
    <t>7-12</t>
  </si>
  <si>
    <t>15-23</t>
  </si>
  <si>
    <t>2018-1</t>
  </si>
  <si>
    <t>2017-1</t>
  </si>
  <si>
    <t>2016-1</t>
  </si>
  <si>
    <t>2015-1</t>
  </si>
  <si>
    <t>2018-2</t>
  </si>
  <si>
    <t>2017-2</t>
  </si>
  <si>
    <t>2016-2</t>
  </si>
  <si>
    <t>2015-2</t>
  </si>
  <si>
    <t>2018-3</t>
  </si>
  <si>
    <t>2017-3</t>
  </si>
  <si>
    <t>2016-3</t>
  </si>
  <si>
    <t>2015-3</t>
  </si>
  <si>
    <t>Category</t>
  </si>
  <si>
    <t>A</t>
  </si>
  <si>
    <t>E</t>
  </si>
  <si>
    <t>C</t>
  </si>
  <si>
    <t>Magic Number</t>
  </si>
  <si>
    <t>150k rule - 7 weeks</t>
  </si>
  <si>
    <t>1/0</t>
  </si>
  <si>
    <t>0/1</t>
  </si>
  <si>
    <t>2/0</t>
  </si>
  <si>
    <t>0/2</t>
  </si>
  <si>
    <t>3/2</t>
  </si>
  <si>
    <t>2/1</t>
  </si>
  <si>
    <t>3/1</t>
  </si>
  <si>
    <t>4/2</t>
  </si>
  <si>
    <t>1/1</t>
  </si>
  <si>
    <t>3/4</t>
  </si>
  <si>
    <t>1/2</t>
  </si>
  <si>
    <t>1/3</t>
  </si>
  <si>
    <t>JLT1</t>
  </si>
  <si>
    <t>3/0</t>
  </si>
  <si>
    <t>Role</t>
  </si>
  <si>
    <t>Premos</t>
  </si>
  <si>
    <t>All</t>
  </si>
  <si>
    <t>Jamie Macmillan</t>
  </si>
  <si>
    <t>0/3</t>
  </si>
  <si>
    <t>2/3</t>
  </si>
  <si>
    <t>2/2</t>
  </si>
  <si>
    <t>1/4</t>
  </si>
  <si>
    <t/>
  </si>
  <si>
    <t>Matthew de Boer</t>
  </si>
  <si>
    <t>DE %</t>
  </si>
  <si>
    <t>MPR</t>
  </si>
  <si>
    <t>Def</t>
  </si>
  <si>
    <t>Mid</t>
  </si>
  <si>
    <t>Ruck</t>
  </si>
  <si>
    <t>Premo</t>
  </si>
  <si>
    <t>Team Structure</t>
  </si>
  <si>
    <t>4/1</t>
  </si>
  <si>
    <t>1/5</t>
  </si>
  <si>
    <t>2/4</t>
  </si>
  <si>
    <t>Score</t>
  </si>
  <si>
    <t>-</t>
  </si>
  <si>
    <t>Tom Lynch (R)</t>
  </si>
  <si>
    <t>Tom Lynch (A)</t>
  </si>
  <si>
    <t>Sam Reid (S)</t>
  </si>
  <si>
    <t>Sam Reid (GWS)</t>
  </si>
  <si>
    <t>Josh P. Kennedy (S)</t>
  </si>
  <si>
    <t>Josh J. Kennedy (WC)</t>
  </si>
  <si>
    <t>MattyB's Team Picker 2019</t>
  </si>
  <si>
    <t>Line Pricing</t>
  </si>
  <si>
    <t>Rd</t>
  </si>
  <si>
    <t>Row Labels</t>
  </si>
  <si>
    <t>Grand Total</t>
  </si>
  <si>
    <t>Average of TOG</t>
  </si>
  <si>
    <t>SC/TOG 85%</t>
  </si>
  <si>
    <t>Sum of SC/TOG 85%</t>
  </si>
  <si>
    <t>Opp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</si>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</sst>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(* #,##0.00_);_(* \(#,##0.00\);_(* &quot;-&quot;??_);_(@_)"/>
    <numFmt numFmtId="164" formatCode="_-* #,##0_-;\-* #,##0_-;_-* &quot;-&quot;??_-;_-@_-"/>
    <numFmt numFmtId="165" formatCode="_(* #,##0_);_(* \(#,##0\);_(* &quot;-&quot;??_);_(@_)"/>
    <numFmt numFmtId="166" formatCode="_(* #,##0.0_);_(* \(#,##0.0\);_(* &quot;-&quot;??_);_(@_)"/>
    <numFmt numFmtId="167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BDBD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</cellStyleXfs>
  <cellXfs count="6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4" borderId="0" xfId="0" applyFill="1" applyAlignment="1">
      <alignment vertical="center"/>
    </xf>
    <xf numFmtId="0" fontId="0" fillId="4" borderId="0" xfId="0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0" borderId="0" xfId="0" applyNumberFormat="1"/>
    <xf numFmtId="0" fontId="1" fillId="3" borderId="0" xfId="0" applyFont="1" applyFill="1" applyAlignment="1">
      <alignment horizontal="center" vertical="center" wrapText="1"/>
    </xf>
    <xf numFmtId="9" fontId="0" fillId="0" borderId="0" xfId="1" applyFont="1" applyAlignment="1">
      <alignment horizontal="center"/>
    </xf>
    <xf numFmtId="0" fontId="1" fillId="5" borderId="0" xfId="0" applyFont="1" applyFill="1" applyAlignment="1">
      <alignment horizontal="center" vertical="center" wrapText="1"/>
    </xf>
    <xf numFmtId="164" fontId="0" fillId="0" borderId="0" xfId="2" applyNumberFormat="1" applyFont="1" applyAlignment="1">
      <alignment vertical="center"/>
    </xf>
    <xf numFmtId="0" fontId="1" fillId="6" borderId="0" xfId="0" applyFont="1" applyFill="1" applyAlignment="1">
      <alignment horizontal="center" vertical="center" wrapText="1"/>
    </xf>
    <xf numFmtId="165" fontId="0" fillId="0" borderId="0" xfId="2" applyNumberFormat="1" applyFont="1"/>
    <xf numFmtId="165" fontId="0" fillId="0" borderId="0" xfId="0" applyNumberFormat="1"/>
    <xf numFmtId="0" fontId="0" fillId="8" borderId="0" xfId="0" applyFill="1"/>
    <xf numFmtId="0" fontId="4" fillId="8" borderId="0" xfId="0" applyFont="1" applyFill="1"/>
    <xf numFmtId="165" fontId="0" fillId="8" borderId="0" xfId="2" applyNumberFormat="1" applyFont="1" applyFill="1"/>
    <xf numFmtId="9" fontId="0" fillId="0" borderId="0" xfId="1" applyFont="1"/>
    <xf numFmtId="9" fontId="0" fillId="0" borderId="0" xfId="1" applyNumberFormat="1" applyFont="1"/>
    <xf numFmtId="166" fontId="0" fillId="0" borderId="0" xfId="2" applyNumberFormat="1" applyFont="1"/>
    <xf numFmtId="0" fontId="5" fillId="10" borderId="0" xfId="0" applyFont="1" applyFill="1" applyAlignment="1">
      <alignment horizontal="center" vertical="center" wrapText="1"/>
    </xf>
    <xf numFmtId="49" fontId="0" fillId="0" borderId="0" xfId="0" applyNumberFormat="1" applyAlignment="1">
      <alignment horizontal="center"/>
    </xf>
    <xf numFmtId="0" fontId="0" fillId="11" borderId="0" xfId="0" applyFill="1" applyAlignment="1">
      <alignment horizontal="center" vertical="center"/>
    </xf>
    <xf numFmtId="167" fontId="0" fillId="11" borderId="0" xfId="0" applyNumberFormat="1" applyFill="1"/>
    <xf numFmtId="165" fontId="0" fillId="0" borderId="0" xfId="2" applyNumberFormat="1" applyFont="1" applyAlignment="1">
      <alignment horizontal="center" vertical="center"/>
    </xf>
    <xf numFmtId="0" fontId="0" fillId="7" borderId="0" xfId="0" applyFill="1" applyAlignment="1">
      <alignment vertical="center"/>
    </xf>
    <xf numFmtId="0" fontId="0" fillId="7" borderId="0" xfId="0" applyFill="1" applyAlignment="1">
      <alignment horizontal="center" vertical="center"/>
    </xf>
    <xf numFmtId="0" fontId="0" fillId="12" borderId="0" xfId="0" applyFill="1" applyAlignment="1">
      <alignment vertical="center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vertical="center"/>
    </xf>
    <xf numFmtId="0" fontId="0" fillId="13" borderId="0" xfId="0" applyFill="1" applyAlignment="1">
      <alignment horizontal="center" vertical="center"/>
    </xf>
    <xf numFmtId="165" fontId="1" fillId="6" borderId="0" xfId="2" applyNumberFormat="1" applyFont="1" applyFill="1" applyAlignment="1">
      <alignment horizontal="center" vertical="center" wrapText="1"/>
    </xf>
    <xf numFmtId="165" fontId="0" fillId="0" borderId="0" xfId="2" applyNumberFormat="1" applyFont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0" fillId="14" borderId="0" xfId="0" applyFill="1" applyAlignment="1">
      <alignment vertical="center"/>
    </xf>
    <xf numFmtId="0" fontId="4" fillId="0" borderId="0" xfId="0" applyFont="1" applyAlignment="1">
      <alignment horizontal="center" vertical="center"/>
    </xf>
    <xf numFmtId="165" fontId="2" fillId="0" borderId="0" xfId="2" applyNumberFormat="1" applyFont="1" applyFill="1" applyAlignment="1">
      <alignment horizontal="center" vertical="center"/>
    </xf>
    <xf numFmtId="165" fontId="0" fillId="0" borderId="0" xfId="2" applyNumberFormat="1" applyFont="1" applyFill="1" applyAlignment="1">
      <alignment horizontal="center" vertical="center"/>
    </xf>
    <xf numFmtId="0" fontId="0" fillId="4" borderId="0" xfId="0" applyFont="1" applyFill="1" applyAlignment="1">
      <alignment vertical="center"/>
    </xf>
    <xf numFmtId="0" fontId="0" fillId="4" borderId="0" xfId="0" applyFont="1" applyFill="1" applyAlignment="1">
      <alignment horizontal="center" vertical="center"/>
    </xf>
    <xf numFmtId="49" fontId="0" fillId="0" borderId="0" xfId="0" applyNumberFormat="1"/>
    <xf numFmtId="49" fontId="1" fillId="6" borderId="0" xfId="0" applyNumberFormat="1" applyFont="1" applyFill="1" applyAlignment="1">
      <alignment horizontal="center" vertical="center" wrapText="1"/>
    </xf>
    <xf numFmtId="0" fontId="0" fillId="14" borderId="0" xfId="0" applyFill="1"/>
    <xf numFmtId="0" fontId="2" fillId="0" borderId="0" xfId="0" applyFont="1"/>
    <xf numFmtId="9" fontId="0" fillId="8" borderId="0" xfId="1" applyFont="1" applyFill="1"/>
    <xf numFmtId="0" fontId="0" fillId="9" borderId="0" xfId="0" applyFill="1"/>
    <xf numFmtId="165" fontId="0" fillId="9" borderId="0" xfId="2" applyNumberFormat="1" applyFont="1" applyFill="1"/>
    <xf numFmtId="9" fontId="0" fillId="9" borderId="0" xfId="1" applyFont="1" applyFill="1"/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6" fillId="15" borderId="0" xfId="0" applyFont="1" applyFill="1" applyAlignment="1">
      <alignment horizontal="center" vertical="center" wrapText="1"/>
    </xf>
    <xf numFmtId="49" fontId="1" fillId="5" borderId="0" xfId="0" applyNumberFormat="1" applyFont="1" applyFill="1" applyAlignment="1">
      <alignment horizontal="center" vertical="center" wrapText="1"/>
    </xf>
    <xf numFmtId="3" fontId="0" fillId="0" borderId="0" xfId="0" applyNumberFormat="1" applyAlignment="1">
      <alignment horizontal="center"/>
    </xf>
    <xf numFmtId="167" fontId="0" fillId="0" borderId="0" xfId="0" applyNumberFormat="1"/>
    <xf numFmtId="167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6" fontId="1" fillId="6" borderId="0" xfId="2" applyNumberFormat="1" applyFont="1" applyFill="1" applyAlignment="1">
      <alignment horizontal="center" vertical="center" wrapText="1"/>
    </xf>
    <xf numFmtId="14" fontId="0" fillId="0" borderId="0" xfId="0" applyNumberFormat="1"/>
    <xf numFmtId="165" fontId="0" fillId="0" borderId="0" xfId="0" applyNumberFormat="1" applyAlignment="1">
      <alignment horizontal="center"/>
    </xf>
    <xf numFmtId="0" fontId="2" fillId="0" borderId="0" xfId="0" applyFont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165" fontId="0" fillId="0" borderId="0" xfId="0" applyNumberFormat="1" applyBorder="1" applyAlignment="1">
      <alignment horizontal="center"/>
    </xf>
  </cellXfs>
  <cellStyles count="3">
    <cellStyle name="Comma" xfId="2" builtinId="3"/>
    <cellStyle name="Normal" xfId="0" builtinId="0"/>
    <cellStyle name="Percent" xfId="1" builtinId="5"/>
  </cellStyles>
  <dxfs count="1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color theme="1"/>
      </font>
      <border>
        <bottom style="thin">
          <color theme="6"/>
        </bottom>
        <vertical/>
        <horizontal/>
      </border>
    </dxf>
    <dxf>
      <font>
        <sz val="8"/>
        <color theme="1"/>
      </font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</dxfs>
  <tableStyles count="1" defaultTableStyle="TableStyleMedium2" defaultPivotStyle="PivotStyleLight16">
    <tableStyle name="SlicerStyleLight3 2" pivot="0" table="0" count="10" xr9:uid="{00000000-0011-0000-FFFF-FFFF00000000}">
      <tableStyleElement type="wholeTable" dxfId="14"/>
      <tableStyleElement type="headerRow" dxfId="13"/>
    </tableStyle>
  </tableStyles>
  <colors>
    <mruColors>
      <color rgb="FFFFBDBD"/>
      <color rgb="FFFF9999"/>
      <color rgb="FFFFFFCC"/>
      <color rgb="FFFF5050"/>
      <color rgb="FFFF00FF"/>
      <color rgb="FFFF6600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6" tint="0.79998168889431442"/>
              <bgColor theme="6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6" tint="0.59999389629810485"/>
              <bgColor theme="6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3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91440</xdr:colOff>
      <xdr:row>0</xdr:row>
      <xdr:rowOff>0</xdr:rowOff>
    </xdr:from>
    <xdr:to>
      <xdr:col>9</xdr:col>
      <xdr:colOff>121920</xdr:colOff>
      <xdr:row>21</xdr:row>
      <xdr:rowOff>99060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891" t="18905" r="56098" b="24923"/>
        <a:stretch/>
      </xdr:blipFill>
      <xdr:spPr>
        <a:xfrm>
          <a:off x="91440" y="0"/>
          <a:ext cx="5516880" cy="3939540"/>
        </a:xfrm>
        <a:prstGeom prst="rect">
          <a:avLst/>
        </a:prstGeom>
      </xdr:spPr>
    </xdr:pic>
    <xdr:clientData/>
  </xdr:twoCellAnchor>
  <xdr:twoCellAnchor editAs="oneCell">
    <xdr:from>
      <xdr:col>0</xdr:col>
      <xdr:colOff>175260</xdr:colOff>
      <xdr:row>22</xdr:row>
      <xdr:rowOff>22860</xdr:rowOff>
    </xdr:from>
    <xdr:to>
      <xdr:col>9</xdr:col>
      <xdr:colOff>236220</xdr:colOff>
      <xdr:row>50</xdr:row>
      <xdr:rowOff>114300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544" t="16624" r="55207" b="9060"/>
        <a:stretch/>
      </xdr:blipFill>
      <xdr:spPr>
        <a:xfrm>
          <a:off x="175260" y="4046220"/>
          <a:ext cx="5547360" cy="5212080"/>
        </a:xfrm>
        <a:prstGeom prst="rect">
          <a:avLst/>
        </a:prstGeom>
      </xdr:spPr>
    </xdr:pic>
    <xdr:clientData/>
  </xdr:twoCellAnchor>
  <xdr:twoCellAnchor editAs="oneCell">
    <xdr:from>
      <xdr:col>0</xdr:col>
      <xdr:colOff>160020</xdr:colOff>
      <xdr:row>50</xdr:row>
      <xdr:rowOff>15240</xdr:rowOff>
    </xdr:from>
    <xdr:to>
      <xdr:col>8</xdr:col>
      <xdr:colOff>586740</xdr:colOff>
      <xdr:row>76</xdr:row>
      <xdr:rowOff>45720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1426" t="23142" r="57227" b="8625"/>
        <a:stretch/>
      </xdr:blipFill>
      <xdr:spPr>
        <a:xfrm>
          <a:off x="160020" y="9159240"/>
          <a:ext cx="5303520" cy="47853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127000</xdr:rowOff>
    </xdr:from>
    <xdr:to>
      <xdr:col>1</xdr:col>
      <xdr:colOff>0</xdr:colOff>
      <xdr:row>2</xdr:row>
      <xdr:rowOff>12700</xdr:rowOff>
    </xdr:to>
    <xdr:sp macro="" textlink="">
      <xdr:nvSpPr>
        <xdr:cNvPr id="31747" name="TempCombo" hidden="1">
          <a:extLst>
            <a:ext uri="{63B3BB69-23CF-44E3-9099-C40C66FF867C}">
              <a14:compatExt xmlns:a14="http://schemas.microsoft.com/office/drawing/2010/main" spid="_x0000_s31747"/>
            </a:ext>
            <a:ext uri="{FF2B5EF4-FFF2-40B4-BE49-F238E27FC236}">
              <a16:creationId xmlns:a16="http://schemas.microsoft.com/office/drawing/2014/main" id="{00000000-0008-0000-0100-0000037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127000</xdr:colOff>
      <xdr:row>0</xdr:row>
      <xdr:rowOff>127000</xdr:rowOff>
    </xdr:from>
    <xdr:to>
      <xdr:col>1</xdr:col>
      <xdr:colOff>0</xdr:colOff>
      <xdr:row>2</xdr:row>
      <xdr:rowOff>12700</xdr:rowOff>
    </xdr:to>
    <xdr:pic>
      <xdr:nvPicPr>
        <xdr:cNvPr id="2" name="TempCombo" hidden="1">
          <a:extLst>
            <a:ext uri="{FF2B5EF4-FFF2-40B4-BE49-F238E27FC236}">
              <a16:creationId xmlns:a16="http://schemas.microsoft.com/office/drawing/2014/main" id="{86590C61-276F-8E43-AE9D-AF480547CE3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27000"/>
          <a:ext cx="25400" cy="177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127000</xdr:rowOff>
    </xdr:from>
    <xdr:to>
      <xdr:col>0</xdr:col>
      <xdr:colOff>139700</xdr:colOff>
      <xdr:row>1</xdr:row>
      <xdr:rowOff>127000</xdr:rowOff>
    </xdr:to>
    <xdr:sp macro="" textlink="">
      <xdr:nvSpPr>
        <xdr:cNvPr id="45057" name="TempCombo2" hidden="1">
          <a:extLst>
            <a:ext uri="{63B3BB69-23CF-44E3-9099-C40C66FF867C}">
              <a14:compatExt xmlns:a14="http://schemas.microsoft.com/office/drawing/2010/main" spid="_x0000_s45057"/>
            </a:ext>
            <a:ext uri="{FF2B5EF4-FFF2-40B4-BE49-F238E27FC236}">
              <a16:creationId xmlns:a16="http://schemas.microsoft.com/office/drawing/2014/main" id="{00000000-0008-0000-0200-000001B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0</xdr:col>
      <xdr:colOff>127000</xdr:colOff>
      <xdr:row>0</xdr:row>
      <xdr:rowOff>127000</xdr:rowOff>
    </xdr:from>
    <xdr:to>
      <xdr:col>0</xdr:col>
      <xdr:colOff>139700</xdr:colOff>
      <xdr:row>1</xdr:row>
      <xdr:rowOff>127000</xdr:rowOff>
    </xdr:to>
    <xdr:pic>
      <xdr:nvPicPr>
        <xdr:cNvPr id="2" name="TempCombo2" hidden="1">
          <a:extLst>
            <a:ext uri="{FF2B5EF4-FFF2-40B4-BE49-F238E27FC236}">
              <a16:creationId xmlns:a16="http://schemas.microsoft.com/office/drawing/2014/main" id="{9A884047-ADDA-2F45-965F-86DA7DF4BAE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27000"/>
          <a:ext cx="12700" cy="1905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thew Brookes" refreshedDate="43529.391222685183" createdVersion="5" refreshedVersion="5" minRefreshableVersion="3" recordCount="460" xr:uid="{00000000-000A-0000-FFFF-FFFF13000000}">
  <cacheSource type="worksheet">
    <worksheetSource ref="A1:U461" sheet="JLT 19"/>
  </cacheSource>
  <cacheFields count="21">
    <cacheField name="Player" numFmtId="0">
      <sharedItems count="460">
        <s v="Patrick Cripps"/>
        <s v="Sam Walsh"/>
        <s v="Nic Newman"/>
        <s v="Zac Fisher"/>
        <s v="Will Setterfield"/>
        <s v="Dale Thomas"/>
        <s v="Marc Murphy"/>
        <s v="Edward Curnow"/>
        <s v="Andrew Phillips"/>
        <s v="David Cuningham"/>
        <s v="Sam Petrevski-Seton"/>
        <s v="Michael Gibbons"/>
        <s v="Paddy Dow"/>
        <s v="Kade Simpson"/>
        <s v="Jacob Weitering"/>
        <s v="Jarrod Garlett"/>
        <s v="Jack Silvagni"/>
        <s v="Harry McKay"/>
        <s v="Matthew Lobbe"/>
        <s v="Cameron Polson"/>
        <s v="Charlie Curnow"/>
        <s v="Liam Jones"/>
        <s v="Lachlan Plowman"/>
        <s v="Mitch McGovern"/>
        <s v="Angus Schumacher"/>
        <s v="Zachary Clarke"/>
        <s v="Andrew McGrath"/>
        <s v="Jordan Ridley"/>
        <s v="Mitchell Brown"/>
        <s v="Michael Hartley"/>
        <s v="Jake Stringer"/>
        <s v="Anthony McDonald-Tipungwuti"/>
        <s v="Matt Guelfi"/>
        <s v="Dylan Shiel"/>
        <s v="Adam Saad"/>
        <s v="Michael Hurley"/>
        <s v="David Zaharakis"/>
        <s v="Kyle Langford"/>
        <s v="Aaron Francis"/>
        <s v="Conor McKenna"/>
        <s v="Patrick Ambrose"/>
        <s v="Jayden Laverde"/>
        <s v="Dyson Heppell"/>
        <s v="Devon Smith"/>
        <s v="Jake Long"/>
        <s v="Darcy Parish"/>
        <s v="Joe Daniher"/>
        <s v="Shaun McKernan"/>
        <s v="Mark Baguley"/>
        <s v="Tom Jok"/>
        <s v="Zachary Merrett"/>
        <s v="Dominic Sheed"/>
        <s v="Jack Darling"/>
        <s v="Elliot Yeo"/>
        <s v="Francis Watson"/>
        <s v="Bradley Sheppard"/>
        <s v="Chris Masten"/>
        <s v="Andrew Gaff"/>
        <s v="Shannon Hurn"/>
        <s v="Tom Cole"/>
        <s v="Mark Hutchings"/>
        <s v="Jack Redden"/>
        <s v="Liam Duggan"/>
        <s v="Daniel Venables"/>
        <s v="Oscar Allen"/>
        <s v="Liam Ryan"/>
        <s v="Luke Shuey"/>
        <s v="Tom Hickey"/>
        <s v="Nathan Vardy"/>
        <s v="Jake Waterman"/>
        <s v="Willie Rioli"/>
        <s v="Tom Barrass"/>
        <s v="Lewis Jetta"/>
        <s v="Jarrod Brander"/>
        <s v="Jack Petruccelle"/>
        <s v="Jarrod Cameron"/>
        <s v="Jeremy McGovern"/>
        <s v="Mitchell Duncan"/>
        <s v="Patrick Dangerfield"/>
        <s v="Thomas Stewart"/>
        <s v="Brandan Parfitt"/>
        <s v="Charlie Constable"/>
        <s v="Sam Menegola"/>
        <s v="Jordan Clark"/>
        <s v="Gryan Miers"/>
        <s v="Luke Dahlhaus"/>
        <s v="Zach Guthrie"/>
        <s v="Cameron Guthrie"/>
        <s v="Tom Atkins"/>
        <s v="Joel Selwood"/>
        <s v="Tim Kelly"/>
        <s v="Rhys Stanley"/>
        <s v="Mark Blicavs"/>
        <s v="Gary Rohan"/>
        <s v="Quinton Narkle"/>
        <s v="Esava Ratugolea"/>
        <s v="Darcy Fort"/>
        <s v="Jack Henry"/>
        <s v="Mark O'Connor"/>
        <s v="Lachlan Henderson"/>
        <s v="Jake Kolodjashnij"/>
        <s v="Harry Taylor"/>
        <s v="Jamie Macmillan"/>
        <s v="Jared Polec"/>
        <s v="Dom Tyson"/>
        <s v="Marley Williams"/>
        <s v="Todd Goldstein"/>
        <s v="Trent Dumont"/>
        <s v="Paul Ahern"/>
        <s v="Luke Davies-Uniacke"/>
        <s v="Shaun Higgins"/>
        <s v="Jasper Pittard"/>
        <s v="Luke McDonald"/>
        <s v="Ed Vickers-Willis"/>
        <s v="Tom Campbell"/>
        <s v="Thomas Murphy"/>
        <s v="Nick Larkey"/>
        <s v="Bailey Scott"/>
        <s v="Jack Ziebell"/>
        <s v="Ben McKay"/>
        <s v="Cameron Zurhaar"/>
        <s v="Kayne Turner"/>
        <s v="Shaun Atley"/>
        <s v="Jy Simpkin"/>
        <s v="Tarryn Thomas"/>
        <s v="Mason Wood"/>
        <s v="Ben Brown"/>
        <s v="Aaron Hall"/>
        <s v="Jack Steele"/>
        <s v="Dylan Roberton"/>
        <s v="Shane Savage"/>
        <s v="Jack Billings"/>
        <s v="Sebastian Ross"/>
        <s v="Jack Newnes"/>
        <s v="Jack Lonie"/>
        <s v="Tim Membrey"/>
        <s v="Jimmy Webster"/>
        <s v="Hunter Clark"/>
        <s v="Jade Gresham"/>
        <s v="Dean Kent"/>
        <s v="Patrick McCartin"/>
        <s v="Josh Bruce"/>
        <s v="Edward Phillips"/>
        <s v="Matthew Parker"/>
        <s v="Luke Dunstan"/>
        <s v="Jarryn Geary"/>
        <s v="Nathan Brown"/>
        <s v="Darragh Joyce"/>
        <s v="Jack Sinclair"/>
        <s v="Nick Hind"/>
        <s v="Josh Battle"/>
        <s v="Callum Wilkie"/>
        <s v="Ben Paton"/>
        <s v="Lewis Pierce"/>
        <s v="Rory Laird"/>
        <s v="Brad Crouch"/>
        <s v="Rory Sloane"/>
        <s v="Matt Crouch"/>
        <s v="Tom Lynch (A)"/>
        <s v="Rory Atkins"/>
        <s v="Jake Kelly"/>
        <s v="Brodie Smith"/>
        <s v="Wayne Milera"/>
        <s v="Eddie Betts"/>
        <s v="Paul Seedsman"/>
        <s v="Tom Doedee"/>
        <s v="Richard Douglas"/>
        <s v="Andy Otten"/>
        <s v="Taylor Walker"/>
        <s v="Kyle Hartigan"/>
        <s v="Lachlan Murphy"/>
        <s v="Cameron Ellis-Yolmen"/>
        <s v="Riley Knight"/>
        <s v="Darcy Fogarty"/>
        <s v="Josh Jenkins"/>
        <s v="Chayce Jones"/>
        <s v="Myles Poholke"/>
        <s v="Sam Jacobs"/>
        <s v="Alex Keath"/>
        <s v="Reilly O'Brien"/>
        <s v="Zak Butters"/>
        <s v="Travis Boak"/>
        <s v="Jack Watts"/>
        <s v="Dan Houston"/>
        <s v="Brad Ebert"/>
        <s v="Ryan Burton"/>
        <s v="Patrick Ryder"/>
        <s v="Sam Powell-Pepper"/>
        <s v="Jarrod Lienert"/>
        <s v="Karl Amon"/>
        <s v="Tom Rockliff"/>
        <s v="Steven Motlop"/>
        <s v="Scott Lycett"/>
        <s v="Sam Mayes"/>
        <s v="Riley Bonner"/>
        <s v="Willem Drew"/>
        <s v="Connor Rozee"/>
        <s v="Xavier Duursma"/>
        <s v="Justin Westhoff"/>
        <s v="Thomas Jonas"/>
        <s v="Tom Clurey"/>
        <s v="Todd Marshall"/>
        <s v="Robbie Gray"/>
        <s v="Darcy Byrne-Jones"/>
        <s v="Dougal Howard"/>
        <s v="Sam Gray"/>
        <s v="Stephen Coniglio"/>
        <s v="Tim Taranto"/>
        <s v="Heath Shaw"/>
        <s v="Jeremy Cameron"/>
        <s v="Lachie Whitfield"/>
        <s v="Jye Caldwell"/>
        <s v="Daniel Lloyd"/>
        <s v="Zachary Williams"/>
        <s v="Harry Perryman"/>
        <s v="Jackson Hately"/>
        <s v="Brett Deledio"/>
        <s v="Adam Kennedy"/>
        <s v="Sam Reid (GWS)"/>
        <s v="Callan Ward"/>
        <s v="Brent Daniels"/>
        <s v="Sam Taylor"/>
        <s v="Isaac Cumming"/>
        <s v="Dawson Simpson"/>
        <s v="Matthew Buntine"/>
        <s v="Jeremy Finlayson"/>
        <s v="Phil Davis"/>
        <s v="Matthew de Boer"/>
        <s v="Matthew Flynn"/>
        <s v="Aiden Bonar"/>
        <s v="Lachlan Keeffe"/>
        <s v="Harrison Himmelberg"/>
        <s v="Isaac Heeney"/>
        <s v="Jake Lloyd"/>
        <s v="Callum Sinclair"/>
        <s v="Harry Cunningham"/>
        <s v="Callum Mills"/>
        <s v="Luke Parker"/>
        <s v="Josh P. Kennedy (S)"/>
        <s v="Jordan Dawson"/>
        <s v="Jackson Thurlow"/>
        <s v="George Hewett"/>
        <s v="Oliver Florent"/>
        <s v="Ryan Clarke"/>
        <s v="Lewis Melican"/>
        <s v="Dane Rampe"/>
        <s v="Colin O'Riordan"/>
        <s v="Will Hayward"/>
        <s v="Robbie Fox"/>
        <s v="Tom Papley"/>
        <s v="Ben Ronke"/>
        <s v="Aliir Aliir"/>
        <s v="Sam Reid (S)"/>
        <s v="Nick Blakey"/>
        <s v="Justin McInerney"/>
        <s v="Toby Pink"/>
        <s v="James Rose"/>
        <s v="James Rowbottom"/>
        <s v="Jarryd Lyons"/>
        <s v="Lachie Neale"/>
        <s v="Lincoln McCarthy"/>
        <s v="Hugh McCluggage"/>
        <s v="Daniel Rich"/>
        <s v="Mitch Robinson"/>
        <s v="Cameron Rayner"/>
        <s v="Ryan Lester"/>
        <s v="Rhys Mathieson"/>
        <s v="Dayne Zorko"/>
        <s v="Alex Witherden"/>
        <s v="Ryan Bastinac"/>
        <s v="Archie Smith"/>
        <s v="Jarrod Berry"/>
        <s v="Oscar McInerney"/>
        <s v="Zac Bailey"/>
        <s v="Harris Andrews"/>
        <s v="Daniel McStay"/>
        <s v="Brandon Starcevich"/>
        <s v="Luke Hodge"/>
        <s v="Joshua Walker"/>
        <s v="Eric Hipwood"/>
        <s v="Lewis Taylor"/>
        <s v="Ely Smith"/>
        <s v="Charlie Cameron"/>
        <s v="Connor Ballenden"/>
        <s v="James Cousins"/>
        <s v="Tim O'Brien"/>
        <s v="James Worpel"/>
        <s v="Jonathon Ceglar"/>
        <s v="Harrison Jones"/>
        <s v="James Sicily"/>
        <s v="Will Golds"/>
        <s v="Teia Miles"/>
        <s v="Oliver Hanrahan"/>
        <s v="Conor Nash"/>
        <s v="Kaiden Brand"/>
        <s v="Conor Glass"/>
        <s v="Timothy Mohr"/>
        <s v="Mitchell Lewis"/>
        <s v="Jack Scrimshaw"/>
        <s v="Dylan Moore"/>
        <s v="Harry Morrison"/>
        <s v="Marc Pittonet"/>
        <s v="Changkuoth Jiath"/>
        <s v="David Mirra"/>
        <s v="Mathew Walker"/>
        <s v="Jackson Ross"/>
        <s v="Jarman Impey"/>
        <s v="Damon Greaves"/>
        <s v="Bachar Houli"/>
        <s v="Noah Balta"/>
        <s v="Nathan Broad"/>
        <s v="Jayden Short"/>
        <s v="Maverick Weller"/>
        <s v="Jack Higgins"/>
        <s v="Kane Lambert"/>
        <s v="Dustin Martin"/>
        <s v="Alex Rance"/>
        <s v="Nick Vlastuin"/>
        <s v="Jack Riewoldt"/>
        <s v="Brandon Ellis"/>
        <s v="Jack Ross"/>
        <s v="Toby Nankervis"/>
        <s v="Dylan Grimes"/>
        <s v="Dion Prestia"/>
        <s v="Oleg Markov"/>
        <s v="Daniel Rioli"/>
        <s v="Ivan Soldo"/>
        <s v="Trent Cotchin"/>
        <s v="Jack Graham"/>
        <s v="Liam Baker"/>
        <s v="David Astbury"/>
        <s v="Daniel Butler"/>
        <s v="Shane Edwards"/>
        <s v="Riley Collier-Dawkins"/>
        <s v="Angus Brayshaw"/>
        <s v="Clayton Oliver"/>
        <s v="Christian Salem"/>
        <s v="Bayley Fritsch"/>
        <s v="James Harmes"/>
        <s v="Christian Petracca"/>
        <s v="Braydon Preuss"/>
        <s v="Sam Weideman"/>
        <s v="Alex Neal-Bullen"/>
        <s v="Tom McDonald"/>
        <s v="Marty Hore"/>
        <s v="Jay Kennedy-Harris"/>
        <s v="Joel Smith"/>
        <s v="Jayden Hunt"/>
        <s v="Joshua Wagner"/>
        <s v="Corey Wagner"/>
        <s v="Oscar McDonald"/>
        <s v="Charlie Spargo"/>
        <s v="Billy Stretch"/>
        <s v="Harrison Petty"/>
        <s v="Sam Frost"/>
        <s v="Declan Keilty"/>
        <s v="James Jordan"/>
        <s v="Corey Maynard"/>
        <s v="Jeff Garlett"/>
        <s v="Tom Sparrow"/>
        <s v="Brayden Fiorini"/>
        <s v="Jarrod Witts"/>
        <s v="Jack Martin"/>
        <s v="Ben Ainsworth"/>
        <s v="Darcy MacPherson"/>
        <s v="Lachlan Weller"/>
        <s v="Jarrod Harbrow"/>
        <s v="Wil Powell"/>
        <s v="Sean Lemmens"/>
        <s v="Peter Wright"/>
        <s v="Samuel Collins"/>
        <s v="Jack Bowes"/>
        <s v="Anthony Miles"/>
        <s v="Chris Burgess"/>
        <s v="Charlie Ballard"/>
        <s v="Jordan Murdoch"/>
        <s v="Alex Sexton"/>
        <s v="David Swallow"/>
        <s v="Touk Miller"/>
        <s v="Rory Thompson"/>
        <s v="Jack Lukosius"/>
        <s v="Callum Ah Chee"/>
        <s v="Izak Rankine"/>
        <s v="George Horlin-Smith"/>
        <s v="Jesse Joyce"/>
        <s v="Ben King"/>
        <s v="Jackson Macrae"/>
        <s v="Mitchell Wallis"/>
        <s v="Lachlan Hunter"/>
        <s v="Thomas Liberatore"/>
        <s v="Marcus Bontempelli"/>
        <s v="Caleb Daniel"/>
        <s v="Aaron Naughton"/>
        <s v="Hayden Crozier"/>
        <s v="Billy Gowers"/>
        <s v="Toby McLean"/>
        <s v="Ed Richards"/>
        <s v="Timothy English"/>
        <s v="Will Hayes"/>
        <s v="Josh Dunkley"/>
        <s v="Easton Wood"/>
        <s v="Sam Lloyd"/>
        <s v="Jackson Trengove"/>
        <s v="Taylor Duryea"/>
        <s v="Matthew Suckling"/>
        <s v="Zaine Cordy"/>
        <s v="Patrick Lipinski"/>
        <s v="Bailey Smith"/>
        <s v="Bailey Williams (WB)"/>
        <s v="Dale Morris"/>
        <s v="Darcy Tucker"/>
        <s v="Bradley Hill"/>
        <s v="Rory Lobb"/>
        <s v="Andrew Brayshaw"/>
        <s v="Michael Walters"/>
        <s v="Ed Langdon"/>
        <s v="Ethan Hughes"/>
        <s v="Luke Ryan"/>
        <s v="Brandon Matera"/>
        <s v="Brennan Cox"/>
        <s v="Alex Pearce"/>
        <s v="David Mundy"/>
        <s v="Brett Bewley"/>
        <s v="Adam Cerra"/>
        <s v="Stefan Giro"/>
        <s v="Hayden Ballantyne"/>
        <s v="Travis Colyer"/>
        <s v="Bailey Banfield"/>
        <s v="Taylin Duman"/>
        <s v="Matthew Taberner"/>
        <s v="Nathan Wilson"/>
        <s v="Griffin Logue"/>
        <s v="Jesse Hogan"/>
        <s v="Joel Hamling"/>
        <s v="Scott Jones"/>
        <s v="Sam Switkowski"/>
        <s v="Scott Pendlebury"/>
        <s v="Steele Sidebottom"/>
        <s v="Tom Phillips"/>
        <s v="Travis Varcoe"/>
        <s v="Brodie Grundy"/>
        <s v="Dayne Beams"/>
        <s v="Josh Thomas"/>
        <s v="Jack Crisp"/>
        <s v="Levi Greenwood"/>
        <s v="James Aish"/>
        <s v="Brody Mihocek"/>
        <s v="Ben Crocker"/>
        <s v="Tom Langdon"/>
        <s v="Jaidyn Stephenson"/>
        <s v="Jamie Elliott"/>
        <s v="Darcy Moore"/>
        <s v="Jordan Roughead"/>
        <s v="Josh Daicos"/>
        <s v="Callum Brown"/>
        <s v="Nathan Murphy"/>
        <s v="Rupert Wills"/>
        <s v="Isaac Quaynor"/>
        <s v="Ben Reid"/>
        <s v="Tyler Brown"/>
      </sharedItems>
    </cacheField>
    <cacheField name="Club" numFmtId="0">
      <sharedItems/>
    </cacheField>
    <cacheField name="Rd" numFmtId="0">
      <sharedItems/>
    </cacheField>
    <cacheField name="DT" numFmtId="0">
      <sharedItems containsSemiMixedTypes="0" containsString="0" containsNumber="1" containsInteger="1" minValue="3" maxValue="150"/>
    </cacheField>
    <cacheField name="SC" numFmtId="0">
      <sharedItems containsSemiMixedTypes="0" containsString="0" containsNumber="1" containsInteger="1" minValue="3" maxValue="144"/>
    </cacheField>
    <cacheField name="MB" numFmtId="0">
      <sharedItems containsSemiMixedTypes="0" containsString="0" containsNumber="1" containsInteger="1" minValue="3" maxValue="154"/>
    </cacheField>
    <cacheField name="Kk" numFmtId="0">
      <sharedItems containsBlank="1" containsMixedTypes="1" containsNumber="1" containsInteger="1" minValue="1" maxValue="28"/>
    </cacheField>
    <cacheField name="Hb" numFmtId="0">
      <sharedItems containsBlank="1" containsMixedTypes="1" containsNumber="1" containsInteger="1" minValue="1" maxValue="23"/>
    </cacheField>
    <cacheField name="Mk" numFmtId="0">
      <sharedItems containsBlank="1" containsMixedTypes="1" containsNumber="1" containsInteger="1" minValue="1" maxValue="12"/>
    </cacheField>
    <cacheField name="Tk" numFmtId="0">
      <sharedItems containsBlank="1" containsMixedTypes="1" containsNumber="1" containsInteger="1" minValue="1" maxValue="13"/>
    </cacheField>
    <cacheField name="HO" numFmtId="0">
      <sharedItems containsBlank="1" containsMixedTypes="1" containsNumber="1" containsInteger="1" minValue="1" maxValue="47"/>
    </cacheField>
    <cacheField name="FK" numFmtId="49">
      <sharedItems containsBlank="1"/>
    </cacheField>
    <cacheField name="G.B" numFmtId="167">
      <sharedItems containsBlank="1" containsMixedTypes="1" containsNumber="1" minValue="0.1" maxValue="5"/>
    </cacheField>
    <cacheField name="CP" numFmtId="0">
      <sharedItems containsBlank="1" containsMixedTypes="1" containsNumber="1" containsInteger="1" minValue="1" maxValue="20"/>
    </cacheField>
    <cacheField name="CL" numFmtId="0">
      <sharedItems containsBlank="1" containsMixedTypes="1" containsNumber="1" containsInteger="1" minValue="1" maxValue="11"/>
    </cacheField>
    <cacheField name="Clg" numFmtId="0">
      <sharedItems containsBlank="1" containsMixedTypes="1" containsNumber="1" containsInteger="1" minValue="1" maxValue="8"/>
    </cacheField>
    <cacheField name="DE %" numFmtId="0">
      <sharedItems containsBlank="1" containsMixedTypes="1" containsNumber="1" containsInteger="1" minValue="25" maxValue="100"/>
    </cacheField>
    <cacheField name="TOG" numFmtId="0">
      <sharedItems containsSemiMixedTypes="0" containsString="0" containsNumber="1" containsInteger="1" minValue="11" maxValue="92"/>
    </cacheField>
    <cacheField name="SC/TOG 85%" numFmtId="167">
      <sharedItems containsSemiMixedTypes="0" containsString="0" containsNumber="1" minValue="17" maxValue="172.3943661971831"/>
    </cacheField>
    <cacheField name="Role" numFmtId="0">
      <sharedItems count="3">
        <s v="Premo"/>
        <s v="Rookie"/>
        <s v="MPR"/>
      </sharedItems>
    </cacheField>
    <cacheField name="Position" numFmtId="0">
      <sharedItems count="8">
        <s v="MID"/>
        <s v="DEF"/>
        <s v="MID/FWD"/>
        <s v="RUC"/>
        <s v="FWD"/>
        <s v="FWD/DEF"/>
        <s v="MID/DEF"/>
        <s v="RUC/FW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60">
  <r>
    <x v="0"/>
    <s v="Carlton"/>
    <s v="JLT1"/>
    <n v="115"/>
    <n v="124"/>
    <n v="117"/>
    <n v="13"/>
    <n v="20"/>
    <n v="5"/>
    <n v="3"/>
    <m/>
    <s v="3/2"/>
    <n v="2"/>
    <n v="20"/>
    <n v="11"/>
    <n v="5"/>
    <n v="69"/>
    <n v="86"/>
    <n v="122.55813953488371"/>
    <x v="0"/>
    <x v="0"/>
  </r>
  <r>
    <x v="1"/>
    <s v="Carlton"/>
    <s v="JLT1"/>
    <n v="100"/>
    <n v="102"/>
    <n v="100"/>
    <n v="12"/>
    <n v="16"/>
    <n v="5"/>
    <n v="4"/>
    <m/>
    <s v="2/1"/>
    <n v="0.2"/>
    <n v="11"/>
    <n v="3"/>
    <n v="4"/>
    <n v="75"/>
    <n v="80"/>
    <n v="108.37499999999999"/>
    <x v="1"/>
    <x v="0"/>
  </r>
  <r>
    <x v="2"/>
    <s v="Carlton"/>
    <s v="JLT1"/>
    <n v="97"/>
    <n v="97"/>
    <n v="102"/>
    <n v="17"/>
    <n v="3"/>
    <n v="8"/>
    <n v="4"/>
    <m/>
    <m/>
    <m/>
    <n v="3"/>
    <m/>
    <n v="1"/>
    <n v="75"/>
    <n v="87"/>
    <n v="94.77011494252875"/>
    <x v="2"/>
    <x v="1"/>
  </r>
  <r>
    <x v="3"/>
    <s v="Carlton"/>
    <s v="JLT1"/>
    <n v="96"/>
    <n v="72"/>
    <n v="93"/>
    <n v="15"/>
    <n v="11"/>
    <n v="4"/>
    <n v="4"/>
    <m/>
    <s v="1/0"/>
    <m/>
    <n v="7"/>
    <n v="3"/>
    <n v="3"/>
    <n v="53"/>
    <n v="77"/>
    <n v="79.480519480519476"/>
    <x v="2"/>
    <x v="2"/>
  </r>
  <r>
    <x v="4"/>
    <s v="Carlton"/>
    <s v="JLT1"/>
    <n v="95"/>
    <n v="113"/>
    <n v="94"/>
    <n v="17"/>
    <n v="2"/>
    <n v="2"/>
    <n v="8"/>
    <m/>
    <m/>
    <n v="0.2"/>
    <n v="9"/>
    <n v="2"/>
    <n v="1"/>
    <n v="73"/>
    <n v="73"/>
    <n v="131.57534246575341"/>
    <x v="1"/>
    <x v="2"/>
  </r>
  <r>
    <x v="5"/>
    <s v="Carlton"/>
    <s v="JLT1"/>
    <n v="81"/>
    <n v="88"/>
    <n v="84"/>
    <n v="15"/>
    <n v="11"/>
    <n v="3"/>
    <n v="1"/>
    <m/>
    <s v="3/1"/>
    <n v="0.1"/>
    <n v="11"/>
    <n v="1"/>
    <n v="3"/>
    <n v="73"/>
    <n v="74"/>
    <n v="101.08108108108108"/>
    <x v="2"/>
    <x v="1"/>
  </r>
  <r>
    <x v="6"/>
    <s v="Carlton"/>
    <s v="JLT1"/>
    <n v="73"/>
    <n v="61"/>
    <n v="69"/>
    <n v="15"/>
    <n v="7"/>
    <n v="2"/>
    <n v="2"/>
    <m/>
    <m/>
    <m/>
    <n v="4"/>
    <m/>
    <n v="2"/>
    <n v="59"/>
    <n v="72"/>
    <n v="72.013888888888886"/>
    <x v="0"/>
    <x v="0"/>
  </r>
  <r>
    <x v="7"/>
    <s v="Carlton"/>
    <s v="JLT1"/>
    <n v="72"/>
    <n v="75"/>
    <n v="72"/>
    <n v="9"/>
    <n v="9"/>
    <n v="3"/>
    <n v="5"/>
    <m/>
    <s v="0/1"/>
    <n v="0.1"/>
    <n v="8"/>
    <n v="5"/>
    <n v="2"/>
    <n v="55"/>
    <n v="80"/>
    <n v="79.6875"/>
    <x v="0"/>
    <x v="0"/>
  </r>
  <r>
    <x v="8"/>
    <s v="Carlton"/>
    <s v="JLT1"/>
    <n v="71"/>
    <n v="81"/>
    <n v="77"/>
    <n v="6"/>
    <n v="6"/>
    <n v="4"/>
    <n v="2"/>
    <n v="23"/>
    <s v="4/2"/>
    <m/>
    <n v="8"/>
    <n v="3"/>
    <n v="4"/>
    <n v="75"/>
    <n v="60"/>
    <n v="114.75000000000001"/>
    <x v="2"/>
    <x v="3"/>
  </r>
  <r>
    <x v="9"/>
    <s v="Carlton"/>
    <s v="JLT1"/>
    <n v="71"/>
    <n v="100"/>
    <n v="69"/>
    <n v="8"/>
    <n v="7"/>
    <n v="1"/>
    <n v="3"/>
    <m/>
    <m/>
    <n v="3"/>
    <n v="8"/>
    <n v="5"/>
    <n v="1"/>
    <n v="60"/>
    <n v="74"/>
    <n v="114.86486486486486"/>
    <x v="2"/>
    <x v="1"/>
  </r>
  <r>
    <x v="10"/>
    <s v="Carlton"/>
    <s v="JLT1"/>
    <n v="68"/>
    <n v="86"/>
    <n v="66"/>
    <n v="11"/>
    <n v="7"/>
    <n v="4"/>
    <n v="3"/>
    <m/>
    <s v="0/1"/>
    <m/>
    <n v="10"/>
    <n v="5"/>
    <n v="3"/>
    <n v="77"/>
    <n v="78"/>
    <n v="93.71794871794873"/>
    <x v="2"/>
    <x v="4"/>
  </r>
  <r>
    <x v="11"/>
    <s v="Carlton"/>
    <s v="JLT1"/>
    <n v="60"/>
    <n v="68"/>
    <n v="60"/>
    <n v="7"/>
    <n v="2"/>
    <n v="3"/>
    <n v="2"/>
    <m/>
    <m/>
    <n v="3"/>
    <n v="3"/>
    <m/>
    <n v="1"/>
    <n v="77"/>
    <n v="81"/>
    <n v="71.358024691358025"/>
    <x v="1"/>
    <x v="0"/>
  </r>
  <r>
    <x v="12"/>
    <s v="Carlton"/>
    <s v="JLT1"/>
    <n v="58"/>
    <n v="65"/>
    <n v="53"/>
    <n v="7"/>
    <n v="12"/>
    <n v="1"/>
    <n v="1"/>
    <m/>
    <m/>
    <n v="1"/>
    <n v="8"/>
    <n v="5"/>
    <n v="2"/>
    <n v="89"/>
    <n v="70"/>
    <n v="78.928571428571431"/>
    <x v="2"/>
    <x v="2"/>
  </r>
  <r>
    <x v="13"/>
    <s v="Carlton"/>
    <s v="JLT1"/>
    <n v="55"/>
    <n v="62"/>
    <n v="60"/>
    <n v="12"/>
    <n v="2"/>
    <n v="5"/>
    <m/>
    <m/>
    <m/>
    <m/>
    <n v="2"/>
    <m/>
    <m/>
    <n v="85"/>
    <n v="87"/>
    <n v="60.574712643678161"/>
    <x v="0"/>
    <x v="1"/>
  </r>
  <r>
    <x v="14"/>
    <s v="Carlton"/>
    <s v="JLT1"/>
    <n v="55"/>
    <n v="92"/>
    <n v="57"/>
    <n v="9"/>
    <n v="6"/>
    <n v="5"/>
    <n v="1"/>
    <m/>
    <s v="0/1"/>
    <m/>
    <n v="6"/>
    <m/>
    <n v="2"/>
    <n v="86"/>
    <n v="89"/>
    <n v="87.86516853932585"/>
    <x v="2"/>
    <x v="1"/>
  </r>
  <r>
    <x v="15"/>
    <s v="Carlton"/>
    <s v="JLT1"/>
    <n v="47"/>
    <n v="54"/>
    <n v="53"/>
    <n v="7"/>
    <n v="3"/>
    <n v="2"/>
    <n v="3"/>
    <m/>
    <s v="2/0"/>
    <m/>
    <n v="5"/>
    <n v="1"/>
    <m/>
    <n v="70"/>
    <n v="77"/>
    <n v="59.61038961038961"/>
    <x v="2"/>
    <x v="4"/>
  </r>
  <r>
    <x v="16"/>
    <s v="Carlton"/>
    <s v="JLT1"/>
    <n v="46"/>
    <n v="50"/>
    <n v="50"/>
    <n v="5"/>
    <n v="2"/>
    <n v="2"/>
    <n v="4"/>
    <m/>
    <s v="1/1"/>
    <n v="1.1000000000000001"/>
    <n v="6"/>
    <n v="2"/>
    <n v="1"/>
    <n v="57"/>
    <n v="73"/>
    <n v="58.219178082191775"/>
    <x v="2"/>
    <x v="5"/>
  </r>
  <r>
    <x v="17"/>
    <s v="Carlton"/>
    <s v="JLT1"/>
    <n v="45"/>
    <n v="71"/>
    <n v="51"/>
    <n v="10"/>
    <n v="2"/>
    <n v="3"/>
    <m/>
    <n v="4"/>
    <s v="3/4"/>
    <n v="1.1000000000000001"/>
    <n v="10"/>
    <n v="2"/>
    <n v="5"/>
    <n v="50"/>
    <n v="89"/>
    <n v="67.80898876404494"/>
    <x v="2"/>
    <x v="4"/>
  </r>
  <r>
    <x v="18"/>
    <s v="Carlton"/>
    <s v="JLT1"/>
    <n v="40"/>
    <n v="43"/>
    <n v="40"/>
    <n v="4"/>
    <n v="1"/>
    <m/>
    <m/>
    <n v="20"/>
    <m/>
    <n v="1"/>
    <n v="4"/>
    <n v="2"/>
    <m/>
    <n v="40"/>
    <n v="38"/>
    <n v="96.18421052631578"/>
    <x v="2"/>
    <x v="3"/>
  </r>
  <r>
    <x v="19"/>
    <s v="Carlton"/>
    <s v="JLT1"/>
    <n v="36"/>
    <n v="22"/>
    <n v="31"/>
    <n v="6"/>
    <n v="2"/>
    <n v="1"/>
    <n v="4"/>
    <m/>
    <s v="0/2"/>
    <n v="0.1"/>
    <n v="4"/>
    <m/>
    <n v="4"/>
    <n v="62"/>
    <n v="74"/>
    <n v="25.27027027027027"/>
    <x v="1"/>
    <x v="4"/>
  </r>
  <r>
    <x v="20"/>
    <s v="Carlton"/>
    <s v="JLT1"/>
    <n v="35"/>
    <n v="62"/>
    <n v="40"/>
    <n v="4"/>
    <n v="4"/>
    <n v="1"/>
    <n v="1"/>
    <m/>
    <s v="2/0"/>
    <n v="1"/>
    <n v="7"/>
    <m/>
    <m/>
    <n v="75"/>
    <n v="36"/>
    <n v="146.38888888888889"/>
    <x v="2"/>
    <x v="4"/>
  </r>
  <r>
    <x v="21"/>
    <s v="Carlton"/>
    <s v="JLT1"/>
    <n v="32"/>
    <n v="42"/>
    <n v="33"/>
    <n v="4"/>
    <n v="2"/>
    <n v="2"/>
    <n v="3"/>
    <m/>
    <s v="1/1"/>
    <m/>
    <n v="2"/>
    <m/>
    <n v="2"/>
    <n v="83"/>
    <n v="86"/>
    <n v="41.511627906976742"/>
    <x v="2"/>
    <x v="1"/>
  </r>
  <r>
    <x v="22"/>
    <s v="Carlton"/>
    <s v="JLT1"/>
    <n v="29"/>
    <n v="38"/>
    <n v="31"/>
    <n v="3"/>
    <n v="5"/>
    <n v="2"/>
    <n v="1"/>
    <m/>
    <m/>
    <m/>
    <n v="3"/>
    <m/>
    <m/>
    <n v="62"/>
    <n v="89"/>
    <n v="36.292134831460672"/>
    <x v="2"/>
    <x v="1"/>
  </r>
  <r>
    <x v="23"/>
    <s v="Carlton"/>
    <s v="JLT1"/>
    <n v="20"/>
    <n v="27"/>
    <n v="23"/>
    <n v="2"/>
    <m/>
    <n v="1"/>
    <n v="1"/>
    <m/>
    <s v="1/2"/>
    <n v="2"/>
    <n v="1"/>
    <m/>
    <n v="2"/>
    <n v="100"/>
    <n v="59"/>
    <n v="38.898305084745765"/>
    <x v="2"/>
    <x v="4"/>
  </r>
  <r>
    <x v="24"/>
    <s v="Carlton"/>
    <s v="JLT1"/>
    <n v="8"/>
    <n v="4"/>
    <n v="8"/>
    <m/>
    <m/>
    <m/>
    <n v="2"/>
    <m/>
    <m/>
    <m/>
    <m/>
    <m/>
    <m/>
    <m/>
    <n v="13"/>
    <n v="26.153846153846157"/>
    <x v="1"/>
    <x v="1"/>
  </r>
  <r>
    <x v="25"/>
    <s v="Essendon"/>
    <s v="JLT1"/>
    <n v="104"/>
    <n v="89"/>
    <n v="114"/>
    <n v="6"/>
    <n v="9"/>
    <n v="4"/>
    <n v="4"/>
    <n v="37"/>
    <s v="3/2"/>
    <n v="1"/>
    <n v="7"/>
    <n v="4"/>
    <n v="2"/>
    <n v="86"/>
    <n v="88"/>
    <n v="85.965909090909093"/>
    <x v="1"/>
    <x v="3"/>
  </r>
  <r>
    <x v="26"/>
    <s v="Essendon"/>
    <s v="JLT1"/>
    <n v="104"/>
    <n v="85"/>
    <n v="101"/>
    <n v="16"/>
    <n v="9"/>
    <n v="4"/>
    <n v="4"/>
    <m/>
    <s v="1/1"/>
    <n v="2"/>
    <n v="6"/>
    <n v="6"/>
    <n v="4"/>
    <n v="68"/>
    <n v="77"/>
    <n v="93.831168831168839"/>
    <x v="2"/>
    <x v="6"/>
  </r>
  <r>
    <x v="27"/>
    <s v="Essendon"/>
    <s v="JLT1"/>
    <n v="92"/>
    <n v="97"/>
    <n v="94"/>
    <n v="14"/>
    <n v="9"/>
    <n v="5"/>
    <n v="5"/>
    <m/>
    <s v="0/1"/>
    <m/>
    <n v="3"/>
    <m/>
    <n v="2"/>
    <n v="78"/>
    <n v="77"/>
    <n v="107.07792207792208"/>
    <x v="2"/>
    <x v="1"/>
  </r>
  <r>
    <x v="28"/>
    <s v="Essendon"/>
    <s v="JLT1"/>
    <n v="77"/>
    <n v="97"/>
    <n v="84"/>
    <n v="8"/>
    <n v="10"/>
    <n v="5"/>
    <m/>
    <m/>
    <s v="1/1"/>
    <n v="3.2"/>
    <n v="10"/>
    <m/>
    <n v="1"/>
    <n v="83"/>
    <n v="87"/>
    <n v="94.77011494252875"/>
    <x v="2"/>
    <x v="4"/>
  </r>
  <r>
    <x v="29"/>
    <s v="Essendon"/>
    <s v="JLT1"/>
    <n v="77"/>
    <n v="82"/>
    <n v="75"/>
    <n v="13"/>
    <n v="1"/>
    <n v="3"/>
    <n v="7"/>
    <m/>
    <s v="2/1"/>
    <m/>
    <n v="5"/>
    <n v="1"/>
    <n v="4"/>
    <n v="85"/>
    <n v="84"/>
    <n v="82.976190476190467"/>
    <x v="2"/>
    <x v="1"/>
  </r>
  <r>
    <x v="30"/>
    <s v="Essendon"/>
    <s v="JLT1"/>
    <n v="75"/>
    <n v="93"/>
    <n v="76"/>
    <n v="9"/>
    <n v="4"/>
    <n v="4"/>
    <n v="3"/>
    <m/>
    <s v="0/1"/>
    <n v="3.1"/>
    <n v="5"/>
    <n v="1"/>
    <n v="2"/>
    <n v="61"/>
    <n v="72"/>
    <n v="109.79166666666667"/>
    <x v="2"/>
    <x v="4"/>
  </r>
  <r>
    <x v="31"/>
    <s v="Essendon"/>
    <s v="JLT1"/>
    <n v="75"/>
    <n v="82"/>
    <n v="78"/>
    <n v="9"/>
    <n v="5"/>
    <n v="4"/>
    <n v="4"/>
    <m/>
    <s v="1/1"/>
    <n v="2"/>
    <n v="7"/>
    <n v="3"/>
    <n v="2"/>
    <n v="85"/>
    <n v="78"/>
    <n v="89.358974358974365"/>
    <x v="2"/>
    <x v="4"/>
  </r>
  <r>
    <x v="32"/>
    <s v="Essendon"/>
    <s v="JLT1"/>
    <n v="64"/>
    <n v="64"/>
    <n v="70"/>
    <n v="7"/>
    <n v="8"/>
    <n v="4"/>
    <n v="5"/>
    <m/>
    <s v="1/2"/>
    <m/>
    <n v="9"/>
    <n v="1"/>
    <n v="2"/>
    <n v="73"/>
    <n v="75"/>
    <n v="72.533333333333331"/>
    <x v="2"/>
    <x v="0"/>
  </r>
  <r>
    <x v="33"/>
    <s v="Essendon"/>
    <s v="JLT1"/>
    <n v="61"/>
    <n v="50"/>
    <n v="58"/>
    <n v="9"/>
    <n v="6"/>
    <n v="3"/>
    <n v="4"/>
    <m/>
    <s v="0/1"/>
    <m/>
    <n v="5"/>
    <n v="3"/>
    <n v="3"/>
    <n v="60"/>
    <n v="51"/>
    <n v="83.333333333333329"/>
    <x v="2"/>
    <x v="0"/>
  </r>
  <r>
    <x v="34"/>
    <s v="Essendon"/>
    <s v="JLT1"/>
    <n v="61"/>
    <n v="79"/>
    <n v="57"/>
    <n v="9"/>
    <n v="12"/>
    <n v="2"/>
    <n v="1"/>
    <m/>
    <m/>
    <m/>
    <n v="12"/>
    <n v="2"/>
    <n v="2"/>
    <n v="61"/>
    <n v="85"/>
    <n v="79"/>
    <x v="2"/>
    <x v="1"/>
  </r>
  <r>
    <x v="35"/>
    <s v="Essendon"/>
    <s v="JLT1"/>
    <n v="58"/>
    <n v="61"/>
    <n v="57"/>
    <n v="10"/>
    <n v="6"/>
    <n v="5"/>
    <n v="1"/>
    <m/>
    <s v="0/1"/>
    <m/>
    <n v="4"/>
    <m/>
    <n v="3"/>
    <n v="62"/>
    <n v="85"/>
    <n v="61"/>
    <x v="0"/>
    <x v="1"/>
  </r>
  <r>
    <x v="36"/>
    <s v="Essendon"/>
    <s v="JLT1"/>
    <n v="56"/>
    <n v="79"/>
    <n v="58"/>
    <n v="9"/>
    <n v="9"/>
    <n v="2"/>
    <n v="2"/>
    <m/>
    <s v="0/1"/>
    <m/>
    <n v="9"/>
    <n v="3"/>
    <n v="1"/>
    <n v="83"/>
    <n v="86"/>
    <n v="78.081395348837205"/>
    <x v="0"/>
    <x v="0"/>
  </r>
  <r>
    <x v="37"/>
    <s v="Essendon"/>
    <s v="JLT1"/>
    <n v="54"/>
    <n v="35"/>
    <n v="46"/>
    <n v="6"/>
    <n v="11"/>
    <n v="2"/>
    <n v="3"/>
    <m/>
    <s v="1/2"/>
    <n v="0.1"/>
    <n v="8"/>
    <n v="5"/>
    <n v="6"/>
    <n v="52"/>
    <n v="77"/>
    <n v="38.636363636363633"/>
    <x v="2"/>
    <x v="2"/>
  </r>
  <r>
    <x v="38"/>
    <s v="Essendon"/>
    <s v="JLT1"/>
    <n v="53"/>
    <n v="85"/>
    <n v="54"/>
    <n v="8"/>
    <n v="7"/>
    <n v="3"/>
    <n v="1"/>
    <m/>
    <s v="2/0"/>
    <m/>
    <n v="7"/>
    <m/>
    <n v="2"/>
    <n v="86"/>
    <n v="73"/>
    <n v="98.972602739726028"/>
    <x v="2"/>
    <x v="1"/>
  </r>
  <r>
    <x v="39"/>
    <s v="Essendon"/>
    <s v="JLT1"/>
    <n v="53"/>
    <n v="80"/>
    <n v="56"/>
    <n v="10"/>
    <n v="5"/>
    <n v="1"/>
    <n v="2"/>
    <n v="1"/>
    <s v="1/0"/>
    <m/>
    <n v="4"/>
    <m/>
    <m/>
    <n v="80"/>
    <n v="60"/>
    <n v="113.33333333333333"/>
    <x v="2"/>
    <x v="1"/>
  </r>
  <r>
    <x v="40"/>
    <s v="Essendon"/>
    <s v="JLT1"/>
    <n v="51"/>
    <n v="72"/>
    <n v="53"/>
    <n v="6"/>
    <n v="6"/>
    <n v="3"/>
    <n v="5"/>
    <m/>
    <s v="1/3"/>
    <m/>
    <n v="4"/>
    <m/>
    <n v="4"/>
    <n v="91"/>
    <n v="80"/>
    <n v="76.5"/>
    <x v="2"/>
    <x v="1"/>
  </r>
  <r>
    <x v="41"/>
    <s v="Essendon"/>
    <s v="JLT1"/>
    <n v="51"/>
    <n v="41"/>
    <n v="55"/>
    <n v="4"/>
    <n v="2"/>
    <n v="4"/>
    <n v="5"/>
    <m/>
    <s v="0/1"/>
    <n v="1"/>
    <n v="1"/>
    <m/>
    <n v="1"/>
    <n v="100"/>
    <n v="46"/>
    <n v="75.760869565217391"/>
    <x v="2"/>
    <x v="4"/>
  </r>
  <r>
    <x v="42"/>
    <s v="Essendon"/>
    <s v="JLT1"/>
    <n v="50"/>
    <n v="56"/>
    <n v="56"/>
    <n v="6"/>
    <n v="6"/>
    <n v="2"/>
    <n v="3"/>
    <m/>
    <s v="2/0"/>
    <m/>
    <n v="4"/>
    <n v="1"/>
    <m/>
    <n v="75"/>
    <n v="39"/>
    <n v="122.05128205128206"/>
    <x v="0"/>
    <x v="0"/>
  </r>
  <r>
    <x v="43"/>
    <s v="Essendon"/>
    <s v="JLT1"/>
    <n v="43"/>
    <n v="54"/>
    <n v="45"/>
    <n v="8"/>
    <n v="4"/>
    <n v="2"/>
    <n v="2"/>
    <m/>
    <s v="0/1"/>
    <m/>
    <n v="5"/>
    <n v="3"/>
    <n v="1"/>
    <n v="83"/>
    <n v="48"/>
    <n v="95.625"/>
    <x v="0"/>
    <x v="2"/>
  </r>
  <r>
    <x v="44"/>
    <s v="Essendon"/>
    <s v="JLT1"/>
    <n v="42"/>
    <n v="56"/>
    <n v="39"/>
    <n v="6"/>
    <n v="4"/>
    <n v="1"/>
    <n v="3"/>
    <m/>
    <s v="1/0"/>
    <m/>
    <n v="5"/>
    <m/>
    <n v="2"/>
    <n v="70"/>
    <n v="76"/>
    <n v="62.631578947368418"/>
    <x v="1"/>
    <x v="0"/>
  </r>
  <r>
    <x v="45"/>
    <s v="Essendon"/>
    <s v="JLT1"/>
    <n v="34"/>
    <n v="44"/>
    <n v="31"/>
    <n v="1"/>
    <n v="13"/>
    <m/>
    <n v="2"/>
    <m/>
    <s v="0/1"/>
    <m/>
    <n v="7"/>
    <n v="1"/>
    <n v="2"/>
    <n v="71"/>
    <n v="70"/>
    <n v="53.428571428571431"/>
    <x v="2"/>
    <x v="2"/>
  </r>
  <r>
    <x v="46"/>
    <s v="Essendon"/>
    <s v="JLT1"/>
    <n v="32"/>
    <n v="35"/>
    <n v="35"/>
    <n v="4"/>
    <n v="1"/>
    <n v="3"/>
    <m/>
    <n v="1"/>
    <m/>
    <n v="1.2"/>
    <n v="3"/>
    <n v="1"/>
    <m/>
    <n v="40"/>
    <n v="56"/>
    <n v="53.125"/>
    <x v="2"/>
    <x v="4"/>
  </r>
  <r>
    <x v="47"/>
    <s v="Essendon"/>
    <s v="JLT1"/>
    <n v="27"/>
    <n v="10"/>
    <n v="19"/>
    <n v="4"/>
    <m/>
    <n v="2"/>
    <n v="1"/>
    <n v="4"/>
    <s v="1/0"/>
    <m/>
    <n v="4"/>
    <n v="1"/>
    <n v="4"/>
    <n v="50"/>
    <n v="46"/>
    <n v="18.478260869565219"/>
    <x v="2"/>
    <x v="4"/>
  </r>
  <r>
    <x v="48"/>
    <s v="Essendon"/>
    <s v="JLT1"/>
    <n v="24"/>
    <n v="25"/>
    <n v="24"/>
    <n v="4"/>
    <n v="3"/>
    <m/>
    <m/>
    <m/>
    <m/>
    <n v="1"/>
    <n v="2"/>
    <m/>
    <m/>
    <n v="42"/>
    <n v="86"/>
    <n v="24.709302325581397"/>
    <x v="2"/>
    <x v="4"/>
  </r>
  <r>
    <x v="49"/>
    <s v="Essendon"/>
    <s v="JLT1"/>
    <n v="24"/>
    <n v="22"/>
    <n v="20"/>
    <n v="5"/>
    <n v="2"/>
    <m/>
    <n v="1"/>
    <m/>
    <s v="1/0"/>
    <m/>
    <n v="3"/>
    <n v="1"/>
    <n v="2"/>
    <n v="57"/>
    <n v="59"/>
    <n v="31.694915254237287"/>
    <x v="1"/>
    <x v="0"/>
  </r>
  <r>
    <x v="50"/>
    <s v="Essendon"/>
    <s v="JLT1"/>
    <n v="17"/>
    <n v="27"/>
    <n v="19"/>
    <n v="3"/>
    <n v="4"/>
    <n v="2"/>
    <m/>
    <m/>
    <s v="0/2"/>
    <m/>
    <n v="2"/>
    <m/>
    <n v="2"/>
    <n v="85"/>
    <n v="36"/>
    <n v="63.75"/>
    <x v="0"/>
    <x v="0"/>
  </r>
  <r>
    <x v="51"/>
    <s v="West Coast"/>
    <s v="JLT1"/>
    <n v="136"/>
    <n v="144"/>
    <n v="138"/>
    <n v="24"/>
    <n v="15"/>
    <n v="8"/>
    <n v="1"/>
    <m/>
    <m/>
    <n v="1"/>
    <n v="11"/>
    <n v="7"/>
    <n v="2"/>
    <n v="79"/>
    <n v="71"/>
    <n v="172.3943661971831"/>
    <x v="2"/>
    <x v="0"/>
  </r>
  <r>
    <x v="52"/>
    <s v="West Coast"/>
    <s v="JLT1"/>
    <n v="107"/>
    <n v="101"/>
    <n v="111"/>
    <n v="8"/>
    <n v="7"/>
    <n v="10"/>
    <n v="3"/>
    <m/>
    <s v="0/1"/>
    <n v="5"/>
    <n v="6"/>
    <m/>
    <n v="3"/>
    <n v="100"/>
    <n v="77"/>
    <n v="111.4935064935065"/>
    <x v="2"/>
    <x v="4"/>
  </r>
  <r>
    <x v="53"/>
    <s v="West Coast"/>
    <s v="JLT1"/>
    <n v="99"/>
    <n v="91"/>
    <n v="104"/>
    <n v="13"/>
    <n v="10"/>
    <n v="6"/>
    <n v="6"/>
    <m/>
    <s v="1/1"/>
    <m/>
    <n v="9"/>
    <n v="1"/>
    <n v="2"/>
    <n v="73"/>
    <n v="74"/>
    <n v="104.52702702702703"/>
    <x v="0"/>
    <x v="0"/>
  </r>
  <r>
    <x v="54"/>
    <s v="West Coast"/>
    <s v="JLT1"/>
    <n v="95"/>
    <n v="76"/>
    <n v="96"/>
    <n v="10"/>
    <n v="7"/>
    <n v="3"/>
    <n v="10"/>
    <m/>
    <s v="2/0"/>
    <m/>
    <n v="4"/>
    <n v="2"/>
    <n v="2"/>
    <n v="76"/>
    <n v="79"/>
    <n v="81.77215189873418"/>
    <x v="1"/>
    <x v="1"/>
  </r>
  <r>
    <x v="55"/>
    <s v="West Coast"/>
    <s v="JLT1"/>
    <n v="93"/>
    <n v="80"/>
    <n v="94"/>
    <n v="15"/>
    <n v="6"/>
    <n v="4"/>
    <n v="6"/>
    <m/>
    <m/>
    <m/>
    <n v="4"/>
    <n v="1"/>
    <n v="1"/>
    <n v="76"/>
    <n v="81"/>
    <n v="83.950617283950606"/>
    <x v="2"/>
    <x v="1"/>
  </r>
  <r>
    <x v="56"/>
    <s v="West Coast"/>
    <s v="JLT1"/>
    <n v="91"/>
    <n v="75"/>
    <n v="93"/>
    <n v="13"/>
    <n v="11"/>
    <n v="8"/>
    <n v="3"/>
    <m/>
    <s v="0/2"/>
    <m/>
    <n v="4"/>
    <m/>
    <n v="4"/>
    <n v="83"/>
    <n v="63"/>
    <n v="101.19047619047619"/>
    <x v="2"/>
    <x v="0"/>
  </r>
  <r>
    <x v="57"/>
    <s v="West Coast"/>
    <s v="JLT1"/>
    <n v="91"/>
    <n v="67"/>
    <n v="84"/>
    <n v="12"/>
    <n v="15"/>
    <n v="8"/>
    <n v="1"/>
    <m/>
    <s v="0/1"/>
    <m/>
    <n v="9"/>
    <n v="3"/>
    <n v="6"/>
    <n v="63"/>
    <n v="74"/>
    <n v="76.959459459459453"/>
    <x v="0"/>
    <x v="0"/>
  </r>
  <r>
    <x v="58"/>
    <s v="West Coast"/>
    <s v="JLT1"/>
    <n v="90"/>
    <n v="111"/>
    <n v="101"/>
    <n v="17"/>
    <n v="7"/>
    <n v="9"/>
    <m/>
    <m/>
    <s v="1/1"/>
    <m/>
    <n v="8"/>
    <m/>
    <n v="1"/>
    <n v="95"/>
    <n v="72"/>
    <n v="131.04166666666669"/>
    <x v="0"/>
    <x v="1"/>
  </r>
  <r>
    <x v="59"/>
    <s v="West Coast"/>
    <s v="JLT1"/>
    <n v="90"/>
    <n v="99"/>
    <n v="100"/>
    <n v="14"/>
    <n v="7"/>
    <n v="8"/>
    <n v="3"/>
    <m/>
    <s v="1/1"/>
    <m/>
    <n v="6"/>
    <m/>
    <n v="1"/>
    <n v="95"/>
    <n v="80"/>
    <n v="105.1875"/>
    <x v="2"/>
    <x v="1"/>
  </r>
  <r>
    <x v="60"/>
    <s v="West Coast"/>
    <s v="JLT1"/>
    <n v="87"/>
    <n v="74"/>
    <n v="88"/>
    <n v="15"/>
    <n v="9"/>
    <n v="5"/>
    <n v="2"/>
    <m/>
    <s v="1/0"/>
    <m/>
    <n v="5"/>
    <n v="1"/>
    <n v="2"/>
    <n v="66"/>
    <n v="75"/>
    <n v="83.866666666666674"/>
    <x v="2"/>
    <x v="0"/>
  </r>
  <r>
    <x v="61"/>
    <s v="West Coast"/>
    <s v="JLT1"/>
    <n v="84"/>
    <n v="85"/>
    <n v="81"/>
    <n v="7"/>
    <n v="14"/>
    <n v="3"/>
    <n v="8"/>
    <m/>
    <s v="0/2"/>
    <m/>
    <n v="8"/>
    <n v="5"/>
    <n v="4"/>
    <n v="85"/>
    <n v="70"/>
    <n v="103.21428571428571"/>
    <x v="0"/>
    <x v="0"/>
  </r>
  <r>
    <x v="62"/>
    <s v="West Coast"/>
    <s v="JLT1"/>
    <n v="83"/>
    <n v="76"/>
    <n v="95"/>
    <n v="11"/>
    <n v="7"/>
    <n v="10"/>
    <n v="2"/>
    <m/>
    <s v="1/1"/>
    <m/>
    <n v="5"/>
    <m/>
    <n v="1"/>
    <n v="88"/>
    <n v="74"/>
    <n v="87.297297297297291"/>
    <x v="2"/>
    <x v="1"/>
  </r>
  <r>
    <x v="63"/>
    <s v="West Coast"/>
    <s v="JLT1"/>
    <n v="72"/>
    <n v="80"/>
    <n v="80"/>
    <n v="9"/>
    <n v="9"/>
    <n v="4"/>
    <n v="3"/>
    <m/>
    <s v="2/0"/>
    <n v="0.1"/>
    <n v="10"/>
    <n v="3"/>
    <m/>
    <n v="72"/>
    <n v="46"/>
    <n v="147.82608695652175"/>
    <x v="2"/>
    <x v="4"/>
  </r>
  <r>
    <x v="64"/>
    <s v="West Coast"/>
    <s v="JLT1"/>
    <n v="68"/>
    <n v="86"/>
    <n v="70"/>
    <n v="8"/>
    <n v="5"/>
    <n v="5"/>
    <m/>
    <m/>
    <m/>
    <n v="3.1"/>
    <n v="6"/>
    <m/>
    <n v="1"/>
    <n v="84"/>
    <n v="77"/>
    <n v="94.935064935064929"/>
    <x v="2"/>
    <x v="1"/>
  </r>
  <r>
    <x v="65"/>
    <s v="West Coast"/>
    <s v="JLT1"/>
    <n v="62"/>
    <n v="77"/>
    <n v="68"/>
    <n v="10"/>
    <n v="2"/>
    <n v="4"/>
    <m/>
    <m/>
    <s v="1/0"/>
    <n v="2.2999999999999998"/>
    <n v="6"/>
    <m/>
    <m/>
    <n v="66"/>
    <n v="72"/>
    <n v="90.902777777777771"/>
    <x v="2"/>
    <x v="4"/>
  </r>
  <r>
    <x v="66"/>
    <s v="West Coast"/>
    <s v="JLT1"/>
    <n v="56"/>
    <n v="44"/>
    <n v="49"/>
    <n v="12"/>
    <n v="5"/>
    <n v="2"/>
    <n v="1"/>
    <m/>
    <m/>
    <m/>
    <n v="4"/>
    <n v="1"/>
    <n v="3"/>
    <n v="47"/>
    <n v="39"/>
    <n v="95.897435897435898"/>
    <x v="0"/>
    <x v="0"/>
  </r>
  <r>
    <x v="67"/>
    <s v="West Coast"/>
    <s v="JLT1"/>
    <n v="54"/>
    <n v="59"/>
    <n v="48"/>
    <n v="7"/>
    <n v="2"/>
    <n v="1"/>
    <n v="2"/>
    <n v="20"/>
    <s v="1/1"/>
    <m/>
    <n v="6"/>
    <n v="4"/>
    <n v="4"/>
    <n v="44"/>
    <n v="65"/>
    <n v="77.15384615384616"/>
    <x v="2"/>
    <x v="3"/>
  </r>
  <r>
    <x v="68"/>
    <s v="West Coast"/>
    <s v="JLT1"/>
    <n v="53"/>
    <n v="41"/>
    <n v="57"/>
    <n v="3"/>
    <n v="4"/>
    <n v="1"/>
    <n v="2"/>
    <n v="19"/>
    <s v="3/1"/>
    <n v="1"/>
    <n v="5"/>
    <m/>
    <n v="2"/>
    <n v="71"/>
    <n v="71"/>
    <n v="49.08450704225352"/>
    <x v="2"/>
    <x v="7"/>
  </r>
  <r>
    <x v="69"/>
    <s v="West Coast"/>
    <s v="JLT1"/>
    <n v="52"/>
    <n v="29"/>
    <n v="53"/>
    <n v="4"/>
    <n v="10"/>
    <n v="5"/>
    <n v="1"/>
    <m/>
    <s v="1/0"/>
    <m/>
    <n v="1"/>
    <m/>
    <n v="2"/>
    <n v="92"/>
    <n v="70"/>
    <n v="35.214285714285715"/>
    <x v="2"/>
    <x v="4"/>
  </r>
  <r>
    <x v="70"/>
    <s v="West Coast"/>
    <s v="JLT1"/>
    <n v="44"/>
    <n v="40"/>
    <n v="45"/>
    <n v="6"/>
    <n v="3"/>
    <n v="4"/>
    <n v="1"/>
    <m/>
    <s v="0/1"/>
    <n v="1.1000000000000001"/>
    <n v="4"/>
    <n v="1"/>
    <n v="2"/>
    <n v="44"/>
    <n v="69"/>
    <n v="49.275362318840578"/>
    <x v="2"/>
    <x v="4"/>
  </r>
  <r>
    <x v="71"/>
    <s v="West Coast"/>
    <s v="JLT1"/>
    <n v="43"/>
    <n v="59"/>
    <n v="46"/>
    <n v="7"/>
    <n v="2"/>
    <n v="6"/>
    <m/>
    <m/>
    <m/>
    <m/>
    <n v="3"/>
    <m/>
    <n v="1"/>
    <n v="88"/>
    <n v="69"/>
    <n v="72.681159420289859"/>
    <x v="2"/>
    <x v="1"/>
  </r>
  <r>
    <x v="72"/>
    <s v="West Coast"/>
    <s v="JLT1"/>
    <n v="42"/>
    <n v="58"/>
    <n v="38"/>
    <n v="12"/>
    <n v="4"/>
    <m/>
    <m/>
    <m/>
    <s v="1/1"/>
    <m/>
    <n v="4"/>
    <m/>
    <n v="3"/>
    <n v="81"/>
    <n v="79"/>
    <n v="62.405063291139243"/>
    <x v="2"/>
    <x v="1"/>
  </r>
  <r>
    <x v="73"/>
    <s v="West Coast"/>
    <s v="JLT1"/>
    <n v="41"/>
    <n v="42"/>
    <n v="43"/>
    <n v="7"/>
    <n v="5"/>
    <n v="2"/>
    <n v="1"/>
    <m/>
    <m/>
    <m/>
    <n v="3"/>
    <m/>
    <m/>
    <n v="66"/>
    <n v="67"/>
    <n v="53.28358208955224"/>
    <x v="1"/>
    <x v="4"/>
  </r>
  <r>
    <x v="74"/>
    <s v="West Coast"/>
    <s v="JLT1"/>
    <n v="39"/>
    <n v="43"/>
    <n v="40"/>
    <n v="7"/>
    <n v="2"/>
    <n v="2"/>
    <n v="1"/>
    <m/>
    <s v="1/1"/>
    <n v="1"/>
    <n v="2"/>
    <n v="1"/>
    <n v="2"/>
    <n v="88"/>
    <n v="62"/>
    <n v="58.951612903225808"/>
    <x v="1"/>
    <x v="4"/>
  </r>
  <r>
    <x v="75"/>
    <s v="West Coast"/>
    <s v="JLT1"/>
    <n v="32"/>
    <n v="38"/>
    <n v="33"/>
    <n v="6"/>
    <m/>
    <n v="1"/>
    <n v="2"/>
    <m/>
    <s v="0/1"/>
    <n v="1"/>
    <n v="1"/>
    <m/>
    <n v="1"/>
    <n v="33"/>
    <n v="59"/>
    <n v="54.745762711864401"/>
    <x v="1"/>
    <x v="2"/>
  </r>
  <r>
    <x v="76"/>
    <s v="West Coast"/>
    <s v="JLT1"/>
    <n v="29"/>
    <n v="35"/>
    <n v="29"/>
    <n v="5"/>
    <n v="4"/>
    <n v="3"/>
    <m/>
    <m/>
    <s v="0/1"/>
    <m/>
    <n v="2"/>
    <m/>
    <n v="2"/>
    <n v="77"/>
    <n v="68"/>
    <n v="43.749999999999993"/>
    <x v="2"/>
    <x v="1"/>
  </r>
  <r>
    <x v="77"/>
    <s v="Geelong"/>
    <s v="JLT1"/>
    <n v="111"/>
    <n v="107"/>
    <n v="118"/>
    <n v="16"/>
    <n v="13"/>
    <n v="10"/>
    <n v="3"/>
    <m/>
    <s v="0/2"/>
    <n v="0.1"/>
    <n v="9"/>
    <n v="4"/>
    <n v="3"/>
    <n v="75"/>
    <n v="83"/>
    <n v="109.57831325301206"/>
    <x v="0"/>
    <x v="0"/>
  </r>
  <r>
    <x v="78"/>
    <s v="Geelong"/>
    <s v="JLT1"/>
    <n v="108"/>
    <n v="129"/>
    <n v="113"/>
    <n v="13"/>
    <n v="16"/>
    <n v="2"/>
    <n v="5"/>
    <m/>
    <s v="3/0"/>
    <n v="1.2"/>
    <n v="16"/>
    <n v="8"/>
    <n v="1"/>
    <n v="79"/>
    <n v="85"/>
    <n v="129"/>
    <x v="0"/>
    <x v="2"/>
  </r>
  <r>
    <x v="79"/>
    <s v="Geelong"/>
    <s v="JLT1"/>
    <n v="94"/>
    <n v="81"/>
    <n v="100"/>
    <n v="16"/>
    <n v="7"/>
    <n v="9"/>
    <n v="1"/>
    <m/>
    <m/>
    <n v="0.1"/>
    <n v="4"/>
    <m/>
    <n v="1"/>
    <n v="69"/>
    <n v="76"/>
    <n v="90.592105263157904"/>
    <x v="2"/>
    <x v="1"/>
  </r>
  <r>
    <x v="80"/>
    <s v="Geelong"/>
    <s v="JLT1"/>
    <n v="92"/>
    <n v="89"/>
    <n v="89"/>
    <n v="10"/>
    <n v="11"/>
    <n v="3"/>
    <n v="3"/>
    <m/>
    <m/>
    <n v="3.1"/>
    <n v="8"/>
    <n v="2"/>
    <n v="2"/>
    <n v="57"/>
    <n v="76"/>
    <n v="99.53947368421052"/>
    <x v="2"/>
    <x v="4"/>
  </r>
  <r>
    <x v="81"/>
    <s v="Geelong"/>
    <s v="JLT1"/>
    <n v="90"/>
    <n v="92"/>
    <n v="94"/>
    <n v="10"/>
    <n v="16"/>
    <n v="4"/>
    <n v="4"/>
    <m/>
    <m/>
    <m/>
    <n v="8"/>
    <n v="1"/>
    <m/>
    <n v="73"/>
    <n v="71"/>
    <n v="110.14084507042254"/>
    <x v="1"/>
    <x v="0"/>
  </r>
  <r>
    <x v="82"/>
    <s v="Geelong"/>
    <s v="JLT1"/>
    <n v="85"/>
    <n v="76"/>
    <n v="92"/>
    <n v="12"/>
    <n v="6"/>
    <n v="8"/>
    <n v="3"/>
    <m/>
    <s v="1/0"/>
    <m/>
    <n v="7"/>
    <n v="1"/>
    <n v="1"/>
    <n v="72"/>
    <n v="50"/>
    <n v="129.19999999999999"/>
    <x v="0"/>
    <x v="2"/>
  </r>
  <r>
    <x v="83"/>
    <s v="Geelong"/>
    <s v="JLT1"/>
    <n v="78"/>
    <n v="87"/>
    <n v="76"/>
    <n v="16"/>
    <n v="5"/>
    <n v="5"/>
    <n v="1"/>
    <m/>
    <s v="1/0"/>
    <m/>
    <n v="7"/>
    <n v="3"/>
    <n v="3"/>
    <n v="71"/>
    <n v="81"/>
    <n v="91.296296296296305"/>
    <x v="1"/>
    <x v="1"/>
  </r>
  <r>
    <x v="84"/>
    <s v="Geelong"/>
    <s v="JLT1"/>
    <n v="73"/>
    <n v="54"/>
    <n v="71"/>
    <n v="10"/>
    <n v="8"/>
    <n v="5"/>
    <n v="1"/>
    <m/>
    <s v="1/0"/>
    <n v="1.1000000000000001"/>
    <n v="4"/>
    <m/>
    <n v="3"/>
    <n v="72"/>
    <n v="87"/>
    <n v="52.758620689655174"/>
    <x v="1"/>
    <x v="4"/>
  </r>
  <r>
    <x v="85"/>
    <s v="Geelong"/>
    <s v="JLT1"/>
    <n v="71"/>
    <n v="58"/>
    <n v="72"/>
    <n v="8"/>
    <n v="11"/>
    <n v="4"/>
    <n v="3"/>
    <m/>
    <m/>
    <n v="0.1"/>
    <n v="6"/>
    <m/>
    <n v="1"/>
    <n v="63"/>
    <n v="86"/>
    <n v="57.325581395348834"/>
    <x v="2"/>
    <x v="2"/>
  </r>
  <r>
    <x v="86"/>
    <s v="Geelong"/>
    <s v="JLT1"/>
    <n v="67"/>
    <n v="71"/>
    <n v="73"/>
    <n v="12"/>
    <n v="3"/>
    <n v="6"/>
    <n v="1"/>
    <m/>
    <s v="0/1"/>
    <n v="1"/>
    <n v="4"/>
    <m/>
    <n v="1"/>
    <n v="86"/>
    <n v="74"/>
    <n v="81.554054054054049"/>
    <x v="1"/>
    <x v="1"/>
  </r>
  <r>
    <x v="87"/>
    <s v="Geelong"/>
    <s v="JLT1"/>
    <n v="61"/>
    <n v="83"/>
    <n v="66"/>
    <n v="7"/>
    <n v="16"/>
    <n v="3"/>
    <m/>
    <m/>
    <s v="1/1"/>
    <n v="0.1"/>
    <n v="10"/>
    <n v="9"/>
    <n v="1"/>
    <n v="87"/>
    <n v="73"/>
    <n v="96.643835616438366"/>
    <x v="2"/>
    <x v="1"/>
  </r>
  <r>
    <x v="88"/>
    <s v="Geelong"/>
    <s v="JLT1"/>
    <n v="61"/>
    <n v="69"/>
    <n v="62"/>
    <n v="5"/>
    <n v="9"/>
    <n v="1"/>
    <n v="7"/>
    <m/>
    <s v="3/2"/>
    <m/>
    <n v="8"/>
    <m/>
    <n v="4"/>
    <n v="92"/>
    <n v="88"/>
    <n v="66.647727272727266"/>
    <x v="1"/>
    <x v="0"/>
  </r>
  <r>
    <x v="89"/>
    <s v="Geelong"/>
    <s v="JLT1"/>
    <n v="60"/>
    <n v="78"/>
    <n v="64"/>
    <n v="8"/>
    <n v="7"/>
    <n v="3"/>
    <n v="2"/>
    <m/>
    <s v="2/1"/>
    <n v="1"/>
    <n v="8"/>
    <n v="1"/>
    <n v="2"/>
    <n v="93"/>
    <n v="52"/>
    <n v="127.5"/>
    <x v="0"/>
    <x v="0"/>
  </r>
  <r>
    <x v="90"/>
    <s v="Geelong"/>
    <s v="JLT1"/>
    <n v="53"/>
    <n v="43"/>
    <n v="53"/>
    <n v="8"/>
    <n v="5"/>
    <n v="3"/>
    <n v="4"/>
    <m/>
    <s v="0/2"/>
    <m/>
    <n v="4"/>
    <n v="1"/>
    <n v="3"/>
    <n v="61"/>
    <n v="83"/>
    <n v="44.036144578313255"/>
    <x v="0"/>
    <x v="2"/>
  </r>
  <r>
    <x v="91"/>
    <s v="Geelong"/>
    <s v="JLT1"/>
    <n v="52"/>
    <n v="70"/>
    <n v="56"/>
    <n v="5"/>
    <n v="7"/>
    <n v="2"/>
    <m/>
    <n v="19"/>
    <s v="1/1"/>
    <m/>
    <n v="6"/>
    <n v="2"/>
    <n v="1"/>
    <n v="66"/>
    <n v="78"/>
    <n v="76.282051282051285"/>
    <x v="2"/>
    <x v="3"/>
  </r>
  <r>
    <x v="92"/>
    <s v="Geelong"/>
    <s v="JLT1"/>
    <n v="49"/>
    <n v="59"/>
    <n v="45"/>
    <n v="7"/>
    <n v="6"/>
    <n v="5"/>
    <n v="1"/>
    <m/>
    <s v="0/1"/>
    <m/>
    <n v="7"/>
    <m/>
    <n v="4"/>
    <n v="76"/>
    <n v="85"/>
    <n v="59"/>
    <x v="2"/>
    <x v="1"/>
  </r>
  <r>
    <x v="93"/>
    <s v="Geelong"/>
    <s v="JLT1"/>
    <n v="45"/>
    <n v="33"/>
    <n v="41"/>
    <n v="8"/>
    <n v="4"/>
    <n v="3"/>
    <n v="1"/>
    <m/>
    <s v="1/1"/>
    <n v="0.2"/>
    <n v="5"/>
    <m/>
    <n v="4"/>
    <n v="50"/>
    <n v="84"/>
    <n v="33.392857142857139"/>
    <x v="2"/>
    <x v="4"/>
  </r>
  <r>
    <x v="94"/>
    <s v="Geelong"/>
    <s v="JLT1"/>
    <n v="42"/>
    <n v="46"/>
    <n v="38"/>
    <n v="7"/>
    <n v="4"/>
    <n v="2"/>
    <n v="1"/>
    <m/>
    <s v="0/1"/>
    <n v="1"/>
    <n v="6"/>
    <n v="1"/>
    <n v="3"/>
    <n v="63"/>
    <n v="74"/>
    <n v="52.837837837837839"/>
    <x v="2"/>
    <x v="4"/>
  </r>
  <r>
    <x v="95"/>
    <s v="Geelong"/>
    <s v="JLT1"/>
    <n v="40"/>
    <n v="38"/>
    <n v="42"/>
    <n v="5"/>
    <n v="2"/>
    <n v="3"/>
    <n v="2"/>
    <m/>
    <s v="1/0"/>
    <n v="0.3"/>
    <n v="4"/>
    <n v="1"/>
    <n v="1"/>
    <n v="28"/>
    <n v="72"/>
    <n v="44.861111111111114"/>
    <x v="2"/>
    <x v="4"/>
  </r>
  <r>
    <x v="96"/>
    <s v="Geelong"/>
    <s v="JLT1"/>
    <n v="39"/>
    <n v="21"/>
    <n v="36"/>
    <n v="4"/>
    <n v="3"/>
    <n v="1"/>
    <n v="2"/>
    <n v="12"/>
    <s v="1/1"/>
    <m/>
    <n v="4"/>
    <n v="2"/>
    <n v="3"/>
    <n v="57"/>
    <n v="61"/>
    <n v="29.262295081967213"/>
    <x v="1"/>
    <x v="3"/>
  </r>
  <r>
    <x v="97"/>
    <s v="Geelong"/>
    <s v="JLT1"/>
    <n v="27"/>
    <n v="28"/>
    <n v="26"/>
    <n v="7"/>
    <n v="1"/>
    <n v="2"/>
    <n v="1"/>
    <m/>
    <s v="0/2"/>
    <m/>
    <n v="2"/>
    <m/>
    <n v="3"/>
    <n v="75"/>
    <n v="66"/>
    <n v="36.060606060606062"/>
    <x v="2"/>
    <x v="1"/>
  </r>
  <r>
    <x v="98"/>
    <s v="Geelong"/>
    <s v="JLT1"/>
    <n v="27"/>
    <n v="28"/>
    <n v="21"/>
    <n v="3"/>
    <n v="7"/>
    <n v="1"/>
    <m/>
    <m/>
    <s v="1/0"/>
    <m/>
    <n v="5"/>
    <m/>
    <n v="3"/>
    <n v="80"/>
    <n v="82"/>
    <n v="29.024390243902442"/>
    <x v="2"/>
    <x v="1"/>
  </r>
  <r>
    <x v="99"/>
    <s v="Geelong"/>
    <s v="JLT1"/>
    <n v="26"/>
    <n v="32"/>
    <n v="28"/>
    <n v="4"/>
    <n v="4"/>
    <n v="2"/>
    <m/>
    <m/>
    <m/>
    <m/>
    <n v="1"/>
    <m/>
    <m/>
    <n v="87"/>
    <n v="61"/>
    <n v="44.590163934426229"/>
    <x v="2"/>
    <x v="1"/>
  </r>
  <r>
    <x v="100"/>
    <s v="Geelong"/>
    <s v="JLT1"/>
    <n v="20"/>
    <n v="11"/>
    <n v="17"/>
    <n v="3"/>
    <n v="1"/>
    <n v="3"/>
    <m/>
    <m/>
    <m/>
    <m/>
    <n v="2"/>
    <m/>
    <n v="2"/>
    <n v="50"/>
    <n v="55"/>
    <n v="17"/>
    <x v="2"/>
    <x v="1"/>
  </r>
  <r>
    <x v="101"/>
    <s v="Geelong"/>
    <s v="JLT1"/>
    <n v="14"/>
    <n v="9"/>
    <n v="15"/>
    <n v="2"/>
    <m/>
    <n v="1"/>
    <n v="1"/>
    <m/>
    <m/>
    <n v="0.1"/>
    <m/>
    <m/>
    <m/>
    <n v="50"/>
    <n v="12"/>
    <n v="63.75"/>
    <x v="2"/>
    <x v="1"/>
  </r>
  <r>
    <x v="102"/>
    <s v="North Melbourne"/>
    <s v="JLT1"/>
    <n v="145"/>
    <n v="136"/>
    <n v="154"/>
    <n v="22"/>
    <n v="18"/>
    <n v="11"/>
    <n v="2"/>
    <m/>
    <s v="2/0"/>
    <m/>
    <n v="11"/>
    <n v="4"/>
    <n v="2"/>
    <n v="90"/>
    <n v="88"/>
    <n v="131.36363636363637"/>
    <x v="2"/>
    <x v="1"/>
  </r>
  <r>
    <x v="103"/>
    <s v="North Melbourne"/>
    <s v="JLT1"/>
    <n v="108"/>
    <n v="79"/>
    <n v="108"/>
    <n v="18"/>
    <n v="9"/>
    <n v="9"/>
    <n v="2"/>
    <m/>
    <m/>
    <n v="0.1"/>
    <n v="1"/>
    <m/>
    <n v="3"/>
    <n v="77"/>
    <n v="78"/>
    <n v="86.089743589743591"/>
    <x v="0"/>
    <x v="0"/>
  </r>
  <r>
    <x v="104"/>
    <s v="North Melbourne"/>
    <s v="JLT1"/>
    <n v="105"/>
    <n v="82"/>
    <n v="107"/>
    <n v="10"/>
    <n v="16"/>
    <n v="4"/>
    <n v="7"/>
    <m/>
    <s v="2/0"/>
    <n v="0.1"/>
    <n v="8"/>
    <n v="6"/>
    <n v="2"/>
    <n v="84"/>
    <n v="66"/>
    <n v="105.60606060606061"/>
    <x v="2"/>
    <x v="0"/>
  </r>
  <r>
    <x v="105"/>
    <s v="North Melbourne"/>
    <s v="JLT1"/>
    <n v="102"/>
    <n v="88"/>
    <n v="105"/>
    <n v="14"/>
    <n v="15"/>
    <n v="7"/>
    <n v="2"/>
    <m/>
    <s v="1/0"/>
    <m/>
    <n v="6"/>
    <n v="1"/>
    <n v="2"/>
    <n v="75"/>
    <n v="84"/>
    <n v="89.047619047619051"/>
    <x v="2"/>
    <x v="1"/>
  </r>
  <r>
    <x v="106"/>
    <s v="North Melbourne"/>
    <s v="JLT1"/>
    <n v="100"/>
    <n v="117"/>
    <n v="106"/>
    <n v="6"/>
    <n v="13"/>
    <n v="5"/>
    <m/>
    <n v="33"/>
    <s v="2/0"/>
    <n v="1"/>
    <n v="8"/>
    <n v="5"/>
    <n v="1"/>
    <n v="89"/>
    <n v="62"/>
    <n v="160.40322580645162"/>
    <x v="0"/>
    <x v="3"/>
  </r>
  <r>
    <x v="107"/>
    <s v="North Melbourne"/>
    <s v="JLT1"/>
    <n v="92"/>
    <n v="83"/>
    <n v="93"/>
    <n v="12"/>
    <n v="14"/>
    <n v="5"/>
    <n v="3"/>
    <m/>
    <s v="1/0"/>
    <m/>
    <n v="7"/>
    <m/>
    <n v="2"/>
    <n v="76"/>
    <n v="75"/>
    <n v="94.066666666666663"/>
    <x v="2"/>
    <x v="0"/>
  </r>
  <r>
    <x v="108"/>
    <s v="North Melbourne"/>
    <s v="JLT1"/>
    <n v="87"/>
    <n v="92"/>
    <n v="88"/>
    <n v="15"/>
    <n v="11"/>
    <n v="4"/>
    <n v="2"/>
    <m/>
    <s v="3/1"/>
    <m/>
    <n v="11"/>
    <n v="7"/>
    <n v="4"/>
    <n v="80"/>
    <n v="56"/>
    <n v="139.64285714285714"/>
    <x v="2"/>
    <x v="0"/>
  </r>
  <r>
    <x v="109"/>
    <s v="North Melbourne"/>
    <s v="JLT1"/>
    <n v="81"/>
    <n v="73"/>
    <n v="77"/>
    <n v="10"/>
    <n v="17"/>
    <n v="2"/>
    <n v="5"/>
    <m/>
    <s v="0/3"/>
    <m/>
    <n v="8"/>
    <n v="4"/>
    <n v="5"/>
    <n v="70"/>
    <n v="60"/>
    <n v="103.41666666666666"/>
    <x v="1"/>
    <x v="0"/>
  </r>
  <r>
    <x v="110"/>
    <s v="North Melbourne"/>
    <s v="JLT1"/>
    <n v="81"/>
    <n v="67"/>
    <n v="77"/>
    <n v="8"/>
    <n v="17"/>
    <n v="3"/>
    <n v="4"/>
    <m/>
    <s v="1/1"/>
    <m/>
    <n v="6"/>
    <n v="3"/>
    <n v="4"/>
    <n v="84"/>
    <n v="55"/>
    <n v="103.54545454545455"/>
    <x v="0"/>
    <x v="0"/>
  </r>
  <r>
    <x v="111"/>
    <s v="North Melbourne"/>
    <s v="JLT1"/>
    <n v="79"/>
    <n v="79"/>
    <n v="78"/>
    <n v="9"/>
    <n v="11"/>
    <n v="5"/>
    <n v="3"/>
    <m/>
    <s v="0/1"/>
    <n v="1"/>
    <n v="5"/>
    <m/>
    <n v="3"/>
    <n v="85"/>
    <n v="75"/>
    <n v="89.533333333333331"/>
    <x v="2"/>
    <x v="1"/>
  </r>
  <r>
    <x v="112"/>
    <s v="North Melbourne"/>
    <s v="JLT1"/>
    <n v="78"/>
    <n v="79"/>
    <n v="85"/>
    <n v="13"/>
    <n v="10"/>
    <n v="7"/>
    <n v="1"/>
    <m/>
    <s v="0/2"/>
    <m/>
    <n v="6"/>
    <n v="1"/>
    <n v="2"/>
    <n v="82"/>
    <n v="81"/>
    <n v="82.901234567901241"/>
    <x v="2"/>
    <x v="1"/>
  </r>
  <r>
    <x v="113"/>
    <s v="North Melbourne"/>
    <s v="JLT1"/>
    <n v="74"/>
    <n v="59"/>
    <n v="72"/>
    <n v="13"/>
    <n v="3"/>
    <n v="7"/>
    <n v="2"/>
    <m/>
    <m/>
    <m/>
    <n v="4"/>
    <m/>
    <n v="3"/>
    <n v="50"/>
    <n v="84"/>
    <n v="59.702380952380949"/>
    <x v="2"/>
    <x v="1"/>
  </r>
  <r>
    <x v="114"/>
    <s v="North Melbourne"/>
    <s v="JLT1"/>
    <n v="70"/>
    <n v="72"/>
    <n v="77"/>
    <n v="3"/>
    <n v="5"/>
    <n v="1"/>
    <n v="4"/>
    <n v="25"/>
    <s v="3/1"/>
    <n v="1.1000000000000001"/>
    <n v="4"/>
    <n v="2"/>
    <n v="1"/>
    <n v="87"/>
    <n v="38"/>
    <n v="161.05263157894737"/>
    <x v="2"/>
    <x v="3"/>
  </r>
  <r>
    <x v="115"/>
    <s v="North Melbourne"/>
    <s v="JLT1"/>
    <n v="68"/>
    <n v="66"/>
    <n v="70"/>
    <n v="8"/>
    <n v="8"/>
    <n v="3"/>
    <n v="3"/>
    <m/>
    <s v="1/0"/>
    <n v="1"/>
    <n v="5"/>
    <m/>
    <n v="1"/>
    <n v="93"/>
    <n v="77"/>
    <n v="72.857142857142847"/>
    <x v="1"/>
    <x v="1"/>
  </r>
  <r>
    <x v="116"/>
    <s v="North Melbourne"/>
    <s v="JLT1"/>
    <n v="63"/>
    <n v="43"/>
    <n v="64"/>
    <n v="7"/>
    <n v="4"/>
    <n v="7"/>
    <m/>
    <m/>
    <m/>
    <n v="2.1"/>
    <n v="2"/>
    <m/>
    <n v="2"/>
    <n v="63"/>
    <n v="66"/>
    <n v="55.378787878787875"/>
    <x v="1"/>
    <x v="4"/>
  </r>
  <r>
    <x v="117"/>
    <s v="North Melbourne"/>
    <s v="JLT1"/>
    <n v="62"/>
    <n v="59"/>
    <n v="55"/>
    <n v="10"/>
    <n v="11"/>
    <n v="2"/>
    <n v="1"/>
    <m/>
    <m/>
    <m/>
    <n v="8"/>
    <n v="1"/>
    <n v="3"/>
    <n v="76"/>
    <n v="70"/>
    <n v="71.642857142857139"/>
    <x v="1"/>
    <x v="0"/>
  </r>
  <r>
    <x v="118"/>
    <s v="North Melbourne"/>
    <s v="JLT1"/>
    <n v="57"/>
    <n v="53"/>
    <n v="54"/>
    <n v="8"/>
    <n v="2"/>
    <n v="4"/>
    <n v="2"/>
    <m/>
    <s v="1/0"/>
    <n v="1.2"/>
    <n v="3"/>
    <m/>
    <n v="3"/>
    <n v="60"/>
    <n v="58"/>
    <n v="77.672413793103459"/>
    <x v="2"/>
    <x v="4"/>
  </r>
  <r>
    <x v="119"/>
    <s v="North Melbourne"/>
    <s v="JLT1"/>
    <n v="55"/>
    <n v="62"/>
    <n v="59"/>
    <n v="6"/>
    <n v="8"/>
    <n v="7"/>
    <m/>
    <m/>
    <m/>
    <m/>
    <n v="7"/>
    <n v="1"/>
    <n v="1"/>
    <n v="100"/>
    <n v="87"/>
    <n v="60.574712643678161"/>
    <x v="1"/>
    <x v="1"/>
  </r>
  <r>
    <x v="120"/>
    <s v="North Melbourne"/>
    <s v="JLT1"/>
    <n v="54"/>
    <n v="42"/>
    <n v="60"/>
    <n v="4"/>
    <n v="7"/>
    <n v="6"/>
    <n v="2"/>
    <m/>
    <m/>
    <n v="0.2"/>
    <n v="1"/>
    <m/>
    <m/>
    <n v="81"/>
    <n v="74"/>
    <n v="48.243243243243242"/>
    <x v="2"/>
    <x v="4"/>
  </r>
  <r>
    <x v="121"/>
    <s v="North Melbourne"/>
    <s v="JLT1"/>
    <n v="48"/>
    <n v="51"/>
    <n v="48"/>
    <n v="5"/>
    <n v="7"/>
    <n v="4"/>
    <m/>
    <m/>
    <s v="1/0"/>
    <n v="1"/>
    <n v="4"/>
    <m/>
    <n v="2"/>
    <n v="91"/>
    <n v="75"/>
    <n v="57.800000000000004"/>
    <x v="2"/>
    <x v="4"/>
  </r>
  <r>
    <x v="122"/>
    <s v="North Melbourne"/>
    <s v="JLT1"/>
    <n v="47"/>
    <n v="59"/>
    <n v="49"/>
    <n v="3"/>
    <n v="8"/>
    <n v="2"/>
    <n v="1"/>
    <m/>
    <m/>
    <n v="2"/>
    <n v="3"/>
    <n v="2"/>
    <m/>
    <n v="100"/>
    <n v="75"/>
    <n v="66.86666666666666"/>
    <x v="2"/>
    <x v="4"/>
  </r>
  <r>
    <x v="123"/>
    <s v="North Melbourne"/>
    <s v="JLT1"/>
    <n v="46"/>
    <n v="51"/>
    <n v="40"/>
    <m/>
    <n v="14"/>
    <m/>
    <n v="6"/>
    <m/>
    <s v="0/2"/>
    <m/>
    <n v="10"/>
    <n v="1"/>
    <n v="4"/>
    <n v="64"/>
    <n v="73"/>
    <n v="59.38356164383562"/>
    <x v="2"/>
    <x v="4"/>
  </r>
  <r>
    <x v="124"/>
    <s v="North Melbourne"/>
    <s v="JLT1"/>
    <n v="44"/>
    <n v="31"/>
    <n v="44"/>
    <n v="6"/>
    <n v="4"/>
    <n v="3"/>
    <n v="2"/>
    <m/>
    <m/>
    <n v="0.1"/>
    <n v="1"/>
    <m/>
    <n v="1"/>
    <n v="50"/>
    <n v="59"/>
    <n v="44.661016949152547"/>
    <x v="1"/>
    <x v="0"/>
  </r>
  <r>
    <x v="125"/>
    <s v="North Melbourne"/>
    <s v="JLT1"/>
    <n v="42"/>
    <n v="36"/>
    <n v="45"/>
    <n v="4"/>
    <n v="2"/>
    <n v="4"/>
    <n v="3"/>
    <m/>
    <s v="1/0"/>
    <n v="0.1"/>
    <n v="3"/>
    <m/>
    <n v="1"/>
    <n v="33"/>
    <n v="79"/>
    <n v="38.734177215189874"/>
    <x v="2"/>
    <x v="4"/>
  </r>
  <r>
    <x v="126"/>
    <s v="North Melbourne"/>
    <s v="JLT1"/>
    <n v="26"/>
    <n v="37"/>
    <n v="24"/>
    <n v="3"/>
    <n v="2"/>
    <n v="1"/>
    <n v="1"/>
    <m/>
    <m/>
    <n v="1"/>
    <n v="2"/>
    <m/>
    <n v="1"/>
    <n v="40"/>
    <n v="85"/>
    <n v="37"/>
    <x v="2"/>
    <x v="4"/>
  </r>
  <r>
    <x v="127"/>
    <s v="North Melbourne"/>
    <s v="JLT1"/>
    <n v="21"/>
    <n v="16"/>
    <n v="22"/>
    <n v="4"/>
    <n v="4"/>
    <n v="1"/>
    <n v="1"/>
    <m/>
    <s v="0/2"/>
    <m/>
    <n v="3"/>
    <n v="2"/>
    <n v="2"/>
    <n v="50"/>
    <n v="20"/>
    <n v="68"/>
    <x v="2"/>
    <x v="0"/>
  </r>
  <r>
    <x v="128"/>
    <s v="St Kilda"/>
    <s v="JLT1"/>
    <n v="101"/>
    <n v="117"/>
    <n v="103"/>
    <n v="10"/>
    <n v="8"/>
    <n v="5"/>
    <n v="7"/>
    <m/>
    <m/>
    <n v="2"/>
    <n v="10"/>
    <n v="4"/>
    <n v="1"/>
    <n v="88"/>
    <n v="79"/>
    <n v="125.88607594936708"/>
    <x v="0"/>
    <x v="0"/>
  </r>
  <r>
    <x v="129"/>
    <s v="St Kilda"/>
    <s v="JLT1"/>
    <n v="87"/>
    <n v="103"/>
    <n v="95"/>
    <n v="17"/>
    <n v="4"/>
    <n v="8"/>
    <n v="1"/>
    <m/>
    <m/>
    <m/>
    <n v="7"/>
    <m/>
    <m/>
    <n v="90"/>
    <n v="81"/>
    <n v="108.08641975308643"/>
    <x v="2"/>
    <x v="1"/>
  </r>
  <r>
    <x v="130"/>
    <s v="St Kilda"/>
    <s v="JLT1"/>
    <n v="86"/>
    <n v="93"/>
    <n v="91"/>
    <n v="14"/>
    <n v="8"/>
    <n v="5"/>
    <n v="3"/>
    <m/>
    <m/>
    <n v="0.1"/>
    <n v="4"/>
    <n v="2"/>
    <m/>
    <n v="90"/>
    <n v="82"/>
    <n v="96.402439024390233"/>
    <x v="2"/>
    <x v="1"/>
  </r>
  <r>
    <x v="131"/>
    <s v="St Kilda"/>
    <s v="JLT1"/>
    <n v="86"/>
    <n v="100"/>
    <n v="90"/>
    <n v="9"/>
    <n v="11"/>
    <n v="3"/>
    <n v="4"/>
    <m/>
    <s v="2/1"/>
    <n v="2.1"/>
    <n v="8"/>
    <n v="3"/>
    <n v="2"/>
    <n v="80"/>
    <n v="79"/>
    <n v="107.59493670886077"/>
    <x v="2"/>
    <x v="4"/>
  </r>
  <r>
    <x v="132"/>
    <s v="St Kilda"/>
    <s v="JLT1"/>
    <n v="78"/>
    <n v="86"/>
    <n v="73"/>
    <n v="11"/>
    <n v="12"/>
    <n v="4"/>
    <n v="3"/>
    <m/>
    <s v="0/1"/>
    <m/>
    <n v="8"/>
    <n v="5"/>
    <n v="4"/>
    <n v="78"/>
    <n v="76"/>
    <n v="96.18421052631578"/>
    <x v="0"/>
    <x v="0"/>
  </r>
  <r>
    <x v="133"/>
    <s v="St Kilda"/>
    <s v="JLT1"/>
    <n v="75"/>
    <n v="60"/>
    <n v="71"/>
    <n v="11"/>
    <n v="11"/>
    <n v="6"/>
    <n v="1"/>
    <m/>
    <s v="1/1"/>
    <m/>
    <n v="4"/>
    <n v="1"/>
    <n v="5"/>
    <n v="72"/>
    <n v="76"/>
    <n v="67.10526315789474"/>
    <x v="2"/>
    <x v="2"/>
  </r>
  <r>
    <x v="134"/>
    <s v="St Kilda"/>
    <s v="JLT1"/>
    <n v="74"/>
    <n v="88"/>
    <n v="77"/>
    <n v="9"/>
    <n v="5"/>
    <n v="4"/>
    <n v="6"/>
    <m/>
    <s v="1/0"/>
    <m/>
    <n v="9"/>
    <m/>
    <n v="1"/>
    <n v="64"/>
    <n v="77"/>
    <n v="97.142857142857139"/>
    <x v="2"/>
    <x v="4"/>
  </r>
  <r>
    <x v="135"/>
    <s v="St Kilda"/>
    <s v="JLT1"/>
    <n v="73"/>
    <n v="66"/>
    <n v="73"/>
    <n v="9"/>
    <n v="4"/>
    <n v="6"/>
    <n v="2"/>
    <m/>
    <s v="0/1"/>
    <n v="2.2999999999999998"/>
    <n v="6"/>
    <m/>
    <n v="3"/>
    <n v="61"/>
    <n v="80"/>
    <n v="70.125"/>
    <x v="2"/>
    <x v="4"/>
  </r>
  <r>
    <x v="136"/>
    <s v="St Kilda"/>
    <s v="JLT1"/>
    <n v="71"/>
    <n v="69"/>
    <n v="70"/>
    <n v="13"/>
    <n v="2"/>
    <n v="5"/>
    <n v="4"/>
    <m/>
    <s v="0/1"/>
    <m/>
    <n v="4"/>
    <n v="1"/>
    <n v="3"/>
    <n v="86"/>
    <n v="80"/>
    <n v="73.3125"/>
    <x v="2"/>
    <x v="1"/>
  </r>
  <r>
    <x v="137"/>
    <s v="St Kilda"/>
    <s v="JLT1"/>
    <n v="69"/>
    <n v="65"/>
    <n v="67"/>
    <n v="9"/>
    <n v="6"/>
    <n v="1"/>
    <n v="6"/>
    <m/>
    <s v="3/0"/>
    <m/>
    <n v="6"/>
    <n v="4"/>
    <n v="3"/>
    <n v="60"/>
    <n v="72"/>
    <n v="76.736111111111114"/>
    <x v="2"/>
    <x v="1"/>
  </r>
  <r>
    <x v="138"/>
    <s v="St Kilda"/>
    <s v="JLT1"/>
    <n v="68"/>
    <n v="60"/>
    <n v="70"/>
    <n v="8"/>
    <n v="6"/>
    <n v="4"/>
    <n v="5"/>
    <m/>
    <s v="2/3"/>
    <n v="1.1000000000000001"/>
    <n v="5"/>
    <n v="4"/>
    <n v="5"/>
    <n v="71"/>
    <n v="76"/>
    <n v="67.10526315789474"/>
    <x v="2"/>
    <x v="4"/>
  </r>
  <r>
    <x v="139"/>
    <s v="St Kilda"/>
    <s v="JLT1"/>
    <n v="67"/>
    <n v="61"/>
    <n v="66"/>
    <n v="11"/>
    <n v="3"/>
    <n v="5"/>
    <n v="1"/>
    <m/>
    <s v="0/1"/>
    <n v="2"/>
    <n v="4"/>
    <m/>
    <n v="3"/>
    <n v="71"/>
    <n v="71"/>
    <n v="73.028169014084497"/>
    <x v="2"/>
    <x v="4"/>
  </r>
  <r>
    <x v="140"/>
    <s v="St Kilda"/>
    <s v="JLT1"/>
    <n v="67"/>
    <n v="65"/>
    <n v="68"/>
    <n v="9"/>
    <n v="3"/>
    <n v="7"/>
    <m/>
    <m/>
    <m/>
    <n v="2.1"/>
    <n v="4"/>
    <m/>
    <n v="2"/>
    <n v="58"/>
    <n v="80"/>
    <n v="69.0625"/>
    <x v="2"/>
    <x v="4"/>
  </r>
  <r>
    <x v="141"/>
    <s v="St Kilda"/>
    <s v="JLT1"/>
    <n v="66"/>
    <n v="73"/>
    <n v="64"/>
    <n v="10"/>
    <n v="5"/>
    <n v="3"/>
    <n v="4"/>
    <n v="4"/>
    <s v="2/2"/>
    <n v="0.1"/>
    <n v="10"/>
    <n v="3"/>
    <n v="5"/>
    <n v="60"/>
    <n v="79"/>
    <n v="78.544303797468359"/>
    <x v="2"/>
    <x v="4"/>
  </r>
  <r>
    <x v="142"/>
    <s v="St Kilda"/>
    <s v="JLT1"/>
    <n v="57"/>
    <n v="43"/>
    <n v="57"/>
    <n v="9"/>
    <n v="1"/>
    <n v="6"/>
    <n v="1"/>
    <m/>
    <m/>
    <n v="1"/>
    <n v="1"/>
    <m/>
    <n v="2"/>
    <n v="70"/>
    <n v="55"/>
    <n v="66.454545454545453"/>
    <x v="2"/>
    <x v="0"/>
  </r>
  <r>
    <x v="143"/>
    <s v="St Kilda"/>
    <s v="JLT1"/>
    <n v="56"/>
    <n v="61"/>
    <n v="60"/>
    <n v="4"/>
    <n v="3"/>
    <n v="2"/>
    <n v="7"/>
    <m/>
    <s v="1/3"/>
    <n v="2"/>
    <n v="4"/>
    <m/>
    <n v="3"/>
    <n v="85"/>
    <n v="81"/>
    <n v="64.012345679012341"/>
    <x v="1"/>
    <x v="4"/>
  </r>
  <r>
    <x v="144"/>
    <s v="St Kilda"/>
    <s v="JLT1"/>
    <n v="54"/>
    <n v="50"/>
    <n v="40"/>
    <n v="5"/>
    <n v="10"/>
    <n v="2"/>
    <n v="3"/>
    <m/>
    <s v="1/0"/>
    <m/>
    <n v="11"/>
    <n v="3"/>
    <n v="6"/>
    <n v="53"/>
    <n v="73"/>
    <n v="58.219178082191775"/>
    <x v="2"/>
    <x v="0"/>
  </r>
  <r>
    <x v="145"/>
    <s v="St Kilda"/>
    <s v="JLT1"/>
    <n v="51"/>
    <n v="57"/>
    <n v="52"/>
    <n v="10"/>
    <n v="4"/>
    <n v="4"/>
    <m/>
    <m/>
    <m/>
    <n v="0.1"/>
    <n v="3"/>
    <n v="1"/>
    <n v="1"/>
    <n v="85"/>
    <n v="75"/>
    <n v="64.599999999999994"/>
    <x v="2"/>
    <x v="1"/>
  </r>
  <r>
    <x v="146"/>
    <s v="St Kilda"/>
    <s v="JLT1"/>
    <n v="40"/>
    <n v="46"/>
    <n v="45"/>
    <n v="6"/>
    <n v="1"/>
    <n v="5"/>
    <n v="1"/>
    <n v="1"/>
    <m/>
    <m/>
    <n v="2"/>
    <m/>
    <m/>
    <n v="85"/>
    <n v="64"/>
    <n v="61.09375"/>
    <x v="1"/>
    <x v="1"/>
  </r>
  <r>
    <x v="147"/>
    <s v="St Kilda"/>
    <s v="JLT1"/>
    <n v="36"/>
    <n v="43"/>
    <n v="35"/>
    <n v="6"/>
    <n v="2"/>
    <n v="2"/>
    <n v="2"/>
    <m/>
    <m/>
    <m/>
    <n v="3"/>
    <m/>
    <n v="1"/>
    <n v="62"/>
    <n v="72"/>
    <n v="50.763888888888886"/>
    <x v="1"/>
    <x v="1"/>
  </r>
  <r>
    <x v="148"/>
    <s v="St Kilda"/>
    <s v="JLT1"/>
    <n v="35"/>
    <n v="56"/>
    <n v="27"/>
    <n v="2"/>
    <n v="13"/>
    <n v="1"/>
    <m/>
    <m/>
    <m/>
    <m/>
    <n v="8"/>
    <n v="4"/>
    <n v="3"/>
    <n v="86"/>
    <n v="72"/>
    <n v="66.111111111111114"/>
    <x v="2"/>
    <x v="0"/>
  </r>
  <r>
    <x v="149"/>
    <s v="St Kilda"/>
    <s v="JLT1"/>
    <n v="31"/>
    <n v="52"/>
    <n v="33"/>
    <n v="5"/>
    <n v="5"/>
    <n v="2"/>
    <m/>
    <m/>
    <m/>
    <m/>
    <n v="6"/>
    <n v="1"/>
    <m/>
    <n v="90"/>
    <n v="58"/>
    <n v="76.206896551724142"/>
    <x v="1"/>
    <x v="0"/>
  </r>
  <r>
    <x v="150"/>
    <s v="St Kilda"/>
    <s v="JLT1"/>
    <n v="18"/>
    <n v="26"/>
    <n v="20"/>
    <n v="2"/>
    <n v="3"/>
    <n v="2"/>
    <m/>
    <m/>
    <s v="0/2"/>
    <n v="1"/>
    <n v="1"/>
    <n v="1"/>
    <n v="2"/>
    <n v="60"/>
    <n v="84"/>
    <n v="26.30952380952381"/>
    <x v="2"/>
    <x v="4"/>
  </r>
  <r>
    <x v="151"/>
    <s v="St Kilda"/>
    <s v="JLT1"/>
    <n v="16"/>
    <n v="26"/>
    <n v="14"/>
    <n v="4"/>
    <m/>
    <n v="1"/>
    <n v="1"/>
    <n v="3"/>
    <s v="0/2"/>
    <m/>
    <n v="1"/>
    <m/>
    <n v="3"/>
    <n v="50"/>
    <n v="46"/>
    <n v="48.043478260869563"/>
    <x v="1"/>
    <x v="1"/>
  </r>
  <r>
    <x v="152"/>
    <s v="St Kilda"/>
    <s v="JLT1"/>
    <n v="15"/>
    <n v="13"/>
    <n v="13"/>
    <n v="4"/>
    <m/>
    <n v="1"/>
    <m/>
    <m/>
    <m/>
    <m/>
    <n v="1"/>
    <m/>
    <n v="1"/>
    <n v="75"/>
    <n v="19"/>
    <n v="58.15789473684211"/>
    <x v="2"/>
    <x v="1"/>
  </r>
  <r>
    <x v="153"/>
    <s v="St Kilda"/>
    <s v="JLT1"/>
    <n v="10"/>
    <n v="14"/>
    <n v="10"/>
    <m/>
    <n v="1"/>
    <m/>
    <n v="1"/>
    <n v="4"/>
    <m/>
    <m/>
    <n v="1"/>
    <n v="1"/>
    <m/>
    <n v="100"/>
    <n v="11"/>
    <n v="108.18181818181819"/>
    <x v="2"/>
    <x v="3"/>
  </r>
  <r>
    <x v="154"/>
    <s v="Adelaide"/>
    <s v="JLT1"/>
    <n v="114"/>
    <n v="94"/>
    <n v="117"/>
    <n v="19"/>
    <n v="9"/>
    <n v="9"/>
    <n v="3"/>
    <s v=""/>
    <s v=""/>
    <s v=""/>
    <n v="8"/>
    <n v="1"/>
    <n v="2"/>
    <n v="67"/>
    <n v="80"/>
    <n v="99.875"/>
    <x v="0"/>
    <x v="1"/>
  </r>
  <r>
    <x v="155"/>
    <s v="Adelaide"/>
    <s v="JLT1"/>
    <n v="114"/>
    <n v="118"/>
    <n v="114"/>
    <n v="13"/>
    <n v="16"/>
    <n v="5"/>
    <n v="5"/>
    <s v=""/>
    <s v="2/0"/>
    <n v="1"/>
    <n v="11"/>
    <n v="5"/>
    <n v="3"/>
    <n v="75"/>
    <n v="75"/>
    <n v="133.73333333333332"/>
    <x v="2"/>
    <x v="0"/>
  </r>
  <r>
    <x v="156"/>
    <s v="Adelaide"/>
    <s v="JLT1"/>
    <n v="110"/>
    <n v="88"/>
    <n v="114"/>
    <n v="12"/>
    <n v="16"/>
    <n v="8"/>
    <n v="4"/>
    <s v=""/>
    <s v="1/0"/>
    <n v="0.1"/>
    <n v="8"/>
    <n v="5"/>
    <n v="2"/>
    <n v="75"/>
    <n v="67"/>
    <n v="111.64179104477613"/>
    <x v="0"/>
    <x v="0"/>
  </r>
  <r>
    <x v="157"/>
    <s v="Adelaide"/>
    <s v="JLT1"/>
    <n v="104"/>
    <n v="110"/>
    <n v="107"/>
    <n v="12"/>
    <n v="20"/>
    <n v="7"/>
    <n v="2"/>
    <s v=""/>
    <s v="1/1"/>
    <n v="0.1"/>
    <n v="14"/>
    <n v="5"/>
    <n v="3"/>
    <n v="71"/>
    <n v="77"/>
    <n v="121.42857142857143"/>
    <x v="0"/>
    <x v="0"/>
  </r>
  <r>
    <x v="158"/>
    <s v="Adelaide"/>
    <s v="JLT1"/>
    <n v="101"/>
    <n v="71"/>
    <n v="107"/>
    <n v="14"/>
    <n v="7"/>
    <n v="12"/>
    <s v=""/>
    <s v=""/>
    <s v="0/1"/>
    <n v="2"/>
    <n v="3"/>
    <s v=""/>
    <n v="3"/>
    <n v="66"/>
    <n v="76"/>
    <n v="79.40789473684211"/>
    <x v="2"/>
    <x v="4"/>
  </r>
  <r>
    <x v="159"/>
    <s v="Adelaide"/>
    <s v="JLT1"/>
    <n v="93"/>
    <n v="89"/>
    <n v="93"/>
    <n v="15"/>
    <n v="8"/>
    <n v="7"/>
    <n v="1"/>
    <s v=""/>
    <s v="1/0"/>
    <n v="1"/>
    <n v="3"/>
    <s v=""/>
    <n v="3"/>
    <n v="73"/>
    <n v="79"/>
    <n v="95.759493670886073"/>
    <x v="2"/>
    <x v="0"/>
  </r>
  <r>
    <x v="160"/>
    <s v="Adelaide"/>
    <s v="JLT1"/>
    <n v="91"/>
    <n v="94"/>
    <n v="99"/>
    <n v="18"/>
    <n v="4"/>
    <n v="8"/>
    <n v="2"/>
    <s v=""/>
    <s v="0/1"/>
    <s v=""/>
    <n v="5"/>
    <n v="1"/>
    <n v="1"/>
    <n v="90"/>
    <n v="86"/>
    <n v="92.906976744186039"/>
    <x v="2"/>
    <x v="1"/>
  </r>
  <r>
    <x v="161"/>
    <s v="Adelaide"/>
    <s v="JLT1"/>
    <n v="89"/>
    <n v="103"/>
    <n v="90"/>
    <n v="19"/>
    <n v="8"/>
    <n v="5"/>
    <s v=""/>
    <s v=""/>
    <s v="1/0"/>
    <s v=""/>
    <n v="5"/>
    <s v=""/>
    <n v="2"/>
    <n v="81"/>
    <n v="70"/>
    <n v="125.07142857142858"/>
    <x v="2"/>
    <x v="1"/>
  </r>
  <r>
    <x v="162"/>
    <s v="Adelaide"/>
    <s v="JLT1"/>
    <n v="85"/>
    <n v="76"/>
    <n v="90"/>
    <n v="12"/>
    <n v="8"/>
    <n v="6"/>
    <n v="2"/>
    <s v=""/>
    <s v="1/0"/>
    <n v="1"/>
    <n v="3"/>
    <s v=""/>
    <n v="1"/>
    <n v="85"/>
    <n v="74"/>
    <n v="87.297297297297291"/>
    <x v="2"/>
    <x v="1"/>
  </r>
  <r>
    <x v="163"/>
    <s v="Adelaide"/>
    <s v="JLT1"/>
    <n v="79"/>
    <n v="78"/>
    <n v="78"/>
    <n v="10"/>
    <n v="1"/>
    <n v="4"/>
    <n v="2"/>
    <s v=""/>
    <s v="2/0"/>
    <n v="4.0999999999999996"/>
    <n v="5"/>
    <s v=""/>
    <n v="3"/>
    <n v="54"/>
    <n v="66"/>
    <n v="100.45454545454545"/>
    <x v="2"/>
    <x v="4"/>
  </r>
  <r>
    <x v="164"/>
    <s v="Adelaide"/>
    <s v="JLT1"/>
    <n v="70"/>
    <n v="79"/>
    <n v="70"/>
    <n v="13"/>
    <n v="8"/>
    <n v="3"/>
    <s v=""/>
    <s v=""/>
    <s v=""/>
    <n v="1"/>
    <n v="4"/>
    <n v="1"/>
    <n v="1"/>
    <n v="76"/>
    <n v="74"/>
    <n v="90.743243243243242"/>
    <x v="2"/>
    <x v="0"/>
  </r>
  <r>
    <x v="165"/>
    <s v="Adelaide"/>
    <s v="JLT1"/>
    <n v="64"/>
    <n v="95"/>
    <n v="65"/>
    <n v="6"/>
    <n v="15"/>
    <n v="4"/>
    <n v="1"/>
    <s v=""/>
    <s v=""/>
    <s v=""/>
    <n v="14"/>
    <n v="1"/>
    <n v="1"/>
    <n v="81"/>
    <n v="74"/>
    <n v="109.12162162162161"/>
    <x v="2"/>
    <x v="1"/>
  </r>
  <r>
    <x v="166"/>
    <s v="Adelaide"/>
    <s v="JLT1"/>
    <n v="62"/>
    <n v="54"/>
    <n v="67"/>
    <n v="9"/>
    <n v="5"/>
    <n v="5"/>
    <n v="4"/>
    <s v=""/>
    <s v="0/2"/>
    <s v=""/>
    <n v="3"/>
    <s v=""/>
    <n v="2"/>
    <n v="85"/>
    <n v="78"/>
    <n v="58.846153846153847"/>
    <x v="2"/>
    <x v="2"/>
  </r>
  <r>
    <x v="167"/>
    <s v="Adelaide"/>
    <s v="JLT1"/>
    <n v="60"/>
    <n v="53"/>
    <n v="59"/>
    <n v="9"/>
    <n v="7"/>
    <n v="5"/>
    <n v="1"/>
    <s v=""/>
    <s v=""/>
    <s v=""/>
    <n v="3"/>
    <s v=""/>
    <n v="2"/>
    <n v="93"/>
    <n v="74"/>
    <n v="60.878378378378379"/>
    <x v="2"/>
    <x v="1"/>
  </r>
  <r>
    <x v="168"/>
    <s v="Adelaide"/>
    <s v="JLT1"/>
    <n v="60"/>
    <n v="68"/>
    <n v="58"/>
    <n v="7"/>
    <n v="3"/>
    <n v="2"/>
    <n v="5"/>
    <s v=""/>
    <s v="1/0"/>
    <n v="1"/>
    <n v="5"/>
    <s v=""/>
    <n v="2"/>
    <n v="70"/>
    <n v="69"/>
    <n v="83.768115942028984"/>
    <x v="2"/>
    <x v="4"/>
  </r>
  <r>
    <x v="169"/>
    <s v="Adelaide"/>
    <s v="JLT1"/>
    <n v="56"/>
    <n v="44"/>
    <n v="59"/>
    <n v="7"/>
    <n v="6"/>
    <n v="6"/>
    <n v="2"/>
    <s v=""/>
    <s v="0/1"/>
    <s v=""/>
    <n v="2"/>
    <s v=""/>
    <n v="2"/>
    <n v="76"/>
    <n v="77"/>
    <n v="48.571428571428569"/>
    <x v="2"/>
    <x v="1"/>
  </r>
  <r>
    <x v="170"/>
    <s v="Adelaide"/>
    <s v="JLT1"/>
    <n v="55"/>
    <n v="42"/>
    <n v="57"/>
    <n v="8"/>
    <n v="4"/>
    <n v="5"/>
    <n v="4"/>
    <s v=""/>
    <s v="0/3"/>
    <n v="0.1"/>
    <n v="5"/>
    <s v=""/>
    <n v="4"/>
    <n v="41"/>
    <n v="77"/>
    <n v="46.36363636363636"/>
    <x v="2"/>
    <x v="4"/>
  </r>
  <r>
    <x v="171"/>
    <s v="Adelaide"/>
    <s v="JLT1"/>
    <n v="52"/>
    <n v="71"/>
    <n v="52"/>
    <n v="8"/>
    <n v="9"/>
    <n v="1"/>
    <n v="2"/>
    <s v=""/>
    <s v="1/1"/>
    <n v="0.1"/>
    <n v="11"/>
    <n v="8"/>
    <n v="2"/>
    <n v="94"/>
    <n v="62"/>
    <n v="97.338709677419359"/>
    <x v="2"/>
    <x v="0"/>
  </r>
  <r>
    <x v="172"/>
    <s v="Adelaide"/>
    <s v="JLT1"/>
    <n v="51"/>
    <n v="45"/>
    <n v="48"/>
    <n v="6"/>
    <n v="2"/>
    <n v="3"/>
    <n v="2"/>
    <s v=""/>
    <s v=""/>
    <n v="2"/>
    <n v="3"/>
    <n v="1"/>
    <n v="2"/>
    <n v="75"/>
    <n v="60"/>
    <n v="63.75"/>
    <x v="2"/>
    <x v="2"/>
  </r>
  <r>
    <x v="173"/>
    <s v="Adelaide"/>
    <s v="JLT1"/>
    <n v="51"/>
    <n v="57"/>
    <n v="52"/>
    <n v="4"/>
    <n v="3"/>
    <n v="4"/>
    <n v="3"/>
    <s v=""/>
    <s v="0/1"/>
    <n v="2"/>
    <n v="2"/>
    <s v=""/>
    <n v="2"/>
    <n v="85"/>
    <n v="64"/>
    <n v="75.703125"/>
    <x v="2"/>
    <x v="4"/>
  </r>
  <r>
    <x v="174"/>
    <s v="Adelaide"/>
    <s v="JLT1"/>
    <n v="48"/>
    <n v="59"/>
    <n v="47"/>
    <n v="6"/>
    <n v="5"/>
    <n v="3"/>
    <n v="1"/>
    <n v="3"/>
    <s v="1/0"/>
    <n v="0.3"/>
    <n v="7"/>
    <s v=""/>
    <n v="2"/>
    <n v="54"/>
    <n v="77"/>
    <n v="65.129870129870127"/>
    <x v="2"/>
    <x v="4"/>
  </r>
  <r>
    <x v="175"/>
    <s v="Adelaide"/>
    <s v="JLT1"/>
    <n v="46"/>
    <n v="36"/>
    <n v="46"/>
    <n v="5"/>
    <n v="2"/>
    <n v="3"/>
    <n v="3"/>
    <s v=""/>
    <s v=""/>
    <n v="1"/>
    <n v="1"/>
    <s v=""/>
    <n v="1"/>
    <n v="100"/>
    <n v="35"/>
    <n v="87.428571428571416"/>
    <x v="1"/>
    <x v="0"/>
  </r>
  <r>
    <x v="176"/>
    <s v="Adelaide"/>
    <s v="JLT1"/>
    <n v="42"/>
    <n v="28"/>
    <n v="42"/>
    <n v="6"/>
    <n v="3"/>
    <n v="3"/>
    <n v="2"/>
    <s v=""/>
    <s v=""/>
    <n v="0.1"/>
    <n v="4"/>
    <n v="3"/>
    <n v="1"/>
    <n v="33"/>
    <n v="53"/>
    <n v="44.905660377358487"/>
    <x v="2"/>
    <x v="4"/>
  </r>
  <r>
    <x v="177"/>
    <s v="Adelaide"/>
    <s v="JLT1"/>
    <n v="34"/>
    <n v="54"/>
    <n v="37"/>
    <n v="5"/>
    <n v="3"/>
    <n v="1"/>
    <s v=""/>
    <n v="12"/>
    <s v="1/1"/>
    <s v=""/>
    <n v="2"/>
    <n v="2"/>
    <n v="1"/>
    <n v="75"/>
    <n v="48"/>
    <n v="95.625"/>
    <x v="2"/>
    <x v="3"/>
  </r>
  <r>
    <x v="178"/>
    <s v="Adelaide"/>
    <s v="JLT1"/>
    <n v="33"/>
    <n v="44"/>
    <n v="36"/>
    <n v="4"/>
    <n v="6"/>
    <n v="3"/>
    <s v=""/>
    <s v=""/>
    <s v=""/>
    <s v=""/>
    <n v="4"/>
    <s v=""/>
    <s v=""/>
    <n v="90"/>
    <n v="75"/>
    <n v="49.866666666666667"/>
    <x v="2"/>
    <x v="1"/>
  </r>
  <r>
    <x v="179"/>
    <s v="Adelaide"/>
    <s v="JLT1"/>
    <n v="33"/>
    <n v="34"/>
    <n v="35"/>
    <n v="2"/>
    <n v="1"/>
    <s v=""/>
    <n v="2"/>
    <n v="19"/>
    <s v="1/1"/>
    <s v=""/>
    <n v="1"/>
    <n v="1"/>
    <n v="1"/>
    <n v="66"/>
    <n v="46"/>
    <n v="62.826086956521735"/>
    <x v="1"/>
    <x v="3"/>
  </r>
  <r>
    <x v="180"/>
    <s v="Port Adelaide"/>
    <s v="JLT1"/>
    <n v="93"/>
    <n v="91"/>
    <n v="95"/>
    <n v="12"/>
    <n v="13"/>
    <n v="5"/>
    <n v="4"/>
    <s v=""/>
    <s v=""/>
    <s v=""/>
    <n v="6"/>
    <n v="1"/>
    <n v="1"/>
    <n v="72"/>
    <n v="70"/>
    <n v="110.5"/>
    <x v="1"/>
    <x v="0"/>
  </r>
  <r>
    <x v="181"/>
    <s v="Port Adelaide"/>
    <s v="JLT1"/>
    <n v="89"/>
    <n v="81"/>
    <n v="87"/>
    <n v="11"/>
    <n v="16"/>
    <n v="4"/>
    <n v="2"/>
    <s v=""/>
    <s v="0/1"/>
    <n v="1.1000000000000001"/>
    <n v="10"/>
    <n v="1"/>
    <n v="3"/>
    <n v="59"/>
    <n v="73"/>
    <n v="94.31506849315069"/>
    <x v="2"/>
    <x v="4"/>
  </r>
  <r>
    <x v="182"/>
    <s v="Port Adelaide"/>
    <s v="JLT1"/>
    <n v="68"/>
    <n v="63"/>
    <n v="71"/>
    <n v="8"/>
    <n v="9"/>
    <n v="6"/>
    <n v="2"/>
    <s v=""/>
    <s v=""/>
    <s v=""/>
    <n v="6"/>
    <s v=""/>
    <n v="1"/>
    <n v="70"/>
    <n v="68"/>
    <n v="78.75"/>
    <x v="2"/>
    <x v="4"/>
  </r>
  <r>
    <x v="183"/>
    <s v="Port Adelaide"/>
    <s v="JLT1"/>
    <n v="68"/>
    <n v="79"/>
    <n v="66"/>
    <n v="13"/>
    <n v="7"/>
    <n v="3"/>
    <n v="1"/>
    <s v=""/>
    <s v="2/0"/>
    <s v=""/>
    <n v="10"/>
    <n v="1"/>
    <n v="3"/>
    <n v="75"/>
    <n v="83"/>
    <n v="80.903614457831324"/>
    <x v="2"/>
    <x v="1"/>
  </r>
  <r>
    <x v="184"/>
    <s v="Port Adelaide"/>
    <s v="JLT1"/>
    <n v="66"/>
    <n v="74"/>
    <n v="67"/>
    <n v="6"/>
    <n v="6"/>
    <n v="2"/>
    <n v="5"/>
    <s v=""/>
    <s v="1/1"/>
    <n v="2"/>
    <n v="5"/>
    <s v=""/>
    <n v="2"/>
    <n v="75"/>
    <n v="76"/>
    <n v="82.76315789473685"/>
    <x v="2"/>
    <x v="0"/>
  </r>
  <r>
    <x v="185"/>
    <s v="Port Adelaide"/>
    <s v="JLT1"/>
    <n v="64"/>
    <n v="75"/>
    <n v="71"/>
    <n v="11"/>
    <n v="6"/>
    <n v="3"/>
    <n v="2"/>
    <s v=""/>
    <s v="2/0"/>
    <s v=""/>
    <n v="6"/>
    <s v=""/>
    <s v=""/>
    <n v="82"/>
    <n v="63"/>
    <n v="101.19047619047619"/>
    <x v="2"/>
    <x v="1"/>
  </r>
  <r>
    <x v="186"/>
    <s v="Port Adelaide"/>
    <s v="JLT1"/>
    <n v="63"/>
    <n v="78"/>
    <n v="61"/>
    <n v="3"/>
    <n v="6"/>
    <n v="4"/>
    <n v="2"/>
    <n v="16"/>
    <s v=""/>
    <n v="1"/>
    <n v="5"/>
    <n v="2"/>
    <n v="2"/>
    <n v="66"/>
    <n v="80"/>
    <n v="82.875"/>
    <x v="0"/>
    <x v="3"/>
  </r>
  <r>
    <x v="187"/>
    <s v="Port Adelaide"/>
    <s v="JLT1"/>
    <n v="63"/>
    <n v="71"/>
    <n v="64"/>
    <n v="12"/>
    <n v="5"/>
    <n v="1"/>
    <n v="4"/>
    <s v=""/>
    <s v="0/1"/>
    <n v="0.1"/>
    <n v="5"/>
    <n v="3"/>
    <n v="1"/>
    <n v="76"/>
    <n v="70"/>
    <n v="86.214285714285708"/>
    <x v="2"/>
    <x v="0"/>
  </r>
  <r>
    <x v="188"/>
    <s v="Port Adelaide"/>
    <s v="JLT1"/>
    <n v="61"/>
    <n v="77"/>
    <n v="66"/>
    <n v="12"/>
    <n v="3"/>
    <n v="5"/>
    <n v="1"/>
    <s v=""/>
    <s v=""/>
    <s v=""/>
    <n v="2"/>
    <n v="1"/>
    <s v=""/>
    <n v="86"/>
    <n v="70"/>
    <n v="93.500000000000014"/>
    <x v="2"/>
    <x v="1"/>
  </r>
  <r>
    <x v="189"/>
    <s v="Port Adelaide"/>
    <s v="JLT1"/>
    <n v="61"/>
    <n v="52"/>
    <n v="58"/>
    <n v="8"/>
    <n v="9"/>
    <n v="3"/>
    <n v="1"/>
    <s v=""/>
    <s v=""/>
    <n v="1"/>
    <n v="1"/>
    <n v="1"/>
    <n v="2"/>
    <n v="70"/>
    <n v="49"/>
    <n v="90.204081632653072"/>
    <x v="2"/>
    <x v="0"/>
  </r>
  <r>
    <x v="190"/>
    <s v="Port Adelaide"/>
    <s v="JLT1"/>
    <n v="60"/>
    <n v="49"/>
    <n v="58"/>
    <n v="9"/>
    <n v="7"/>
    <n v="1"/>
    <n v="4"/>
    <s v=""/>
    <s v=""/>
    <s v=""/>
    <n v="6"/>
    <n v="6"/>
    <n v="1"/>
    <n v="50"/>
    <n v="60"/>
    <n v="69.416666666666671"/>
    <x v="2"/>
    <x v="0"/>
  </r>
  <r>
    <x v="191"/>
    <s v="Port Adelaide"/>
    <s v="JLT1"/>
    <n v="59"/>
    <n v="81"/>
    <n v="55"/>
    <n v="10"/>
    <n v="5"/>
    <n v="2"/>
    <n v="1"/>
    <s v=""/>
    <s v="0/1"/>
    <n v="2"/>
    <n v="5"/>
    <n v="2"/>
    <n v="3"/>
    <n v="80"/>
    <n v="73"/>
    <n v="94.31506849315069"/>
    <x v="2"/>
    <x v="2"/>
  </r>
  <r>
    <x v="192"/>
    <s v="Port Adelaide"/>
    <s v="JLT1"/>
    <n v="59"/>
    <n v="58"/>
    <n v="59"/>
    <n v="3"/>
    <n v="2"/>
    <n v="2"/>
    <n v="5"/>
    <n v="24"/>
    <s v="2/2"/>
    <s v=""/>
    <n v="5"/>
    <n v="2"/>
    <n v="4"/>
    <n v="60"/>
    <n v="71"/>
    <n v="69.436619718309856"/>
    <x v="2"/>
    <x v="7"/>
  </r>
  <r>
    <x v="193"/>
    <s v="Port Adelaide"/>
    <s v="JLT1"/>
    <n v="55"/>
    <n v="57"/>
    <n v="58"/>
    <n v="4"/>
    <n v="12"/>
    <n v="3"/>
    <n v="1"/>
    <s v=""/>
    <s v=""/>
    <n v="1"/>
    <n v="6"/>
    <n v="1"/>
    <s v=""/>
    <n v="68"/>
    <n v="56"/>
    <n v="86.517857142857139"/>
    <x v="2"/>
    <x v="1"/>
  </r>
  <r>
    <x v="194"/>
    <s v="Port Adelaide"/>
    <s v="JLT1"/>
    <n v="54"/>
    <n v="46"/>
    <n v="54"/>
    <n v="10"/>
    <n v="3"/>
    <n v="6"/>
    <s v=""/>
    <s v=""/>
    <s v=""/>
    <s v=""/>
    <n v="3"/>
    <s v=""/>
    <n v="2"/>
    <n v="76"/>
    <n v="62"/>
    <n v="63.064516129032256"/>
    <x v="2"/>
    <x v="1"/>
  </r>
  <r>
    <x v="195"/>
    <s v="Port Adelaide"/>
    <s v="JLT1"/>
    <n v="51"/>
    <n v="77"/>
    <n v="60"/>
    <n v="4"/>
    <n v="12"/>
    <n v="3"/>
    <s v=""/>
    <s v=""/>
    <s v="3/1"/>
    <n v="1"/>
    <n v="11"/>
    <n v="7"/>
    <n v="1"/>
    <n v="93"/>
    <n v="72"/>
    <n v="90.902777777777771"/>
    <x v="1"/>
    <x v="2"/>
  </r>
  <r>
    <x v="196"/>
    <s v="Port Adelaide"/>
    <s v="JLT1"/>
    <n v="49"/>
    <n v="41"/>
    <n v="51"/>
    <n v="3"/>
    <n v="3"/>
    <n v="2"/>
    <n v="4"/>
    <s v=""/>
    <s v=""/>
    <n v="2"/>
    <n v="1"/>
    <s v=""/>
    <s v=""/>
    <n v="50"/>
    <n v="76"/>
    <n v="45.85526315789474"/>
    <x v="1"/>
    <x v="5"/>
  </r>
  <r>
    <x v="197"/>
    <s v="Port Adelaide"/>
    <s v="JLT1"/>
    <n v="46"/>
    <n v="40"/>
    <n v="49"/>
    <n v="5"/>
    <n v="4"/>
    <n v="4"/>
    <n v="1"/>
    <s v=""/>
    <s v="1/0"/>
    <n v="1"/>
    <n v="2"/>
    <n v="1"/>
    <n v="1"/>
    <n v="66"/>
    <n v="58"/>
    <n v="58.62068965517242"/>
    <x v="1"/>
    <x v="6"/>
  </r>
  <r>
    <x v="198"/>
    <s v="Port Adelaide"/>
    <s v="JLT1"/>
    <n v="45"/>
    <n v="54"/>
    <n v="44"/>
    <n v="5"/>
    <n v="2"/>
    <n v="3"/>
    <n v="1"/>
    <s v=""/>
    <s v="1/0"/>
    <n v="2"/>
    <n v="3"/>
    <s v=""/>
    <n v="2"/>
    <n v="85"/>
    <n v="55"/>
    <n v="83.454545454545453"/>
    <x v="0"/>
    <x v="7"/>
  </r>
  <r>
    <x v="199"/>
    <s v="Port Adelaide"/>
    <s v="JLT1"/>
    <n v="42"/>
    <n v="38"/>
    <n v="48"/>
    <n v="6"/>
    <n v="5"/>
    <n v="7"/>
    <n v="1"/>
    <s v=""/>
    <s v="1/4"/>
    <s v=""/>
    <n v="2"/>
    <s v=""/>
    <n v="5"/>
    <n v="54"/>
    <n v="83"/>
    <n v="38.915662650602407"/>
    <x v="2"/>
    <x v="1"/>
  </r>
  <r>
    <x v="200"/>
    <s v="Port Adelaide"/>
    <s v="JLT1"/>
    <n v="41"/>
    <n v="42"/>
    <n v="36"/>
    <n v="5"/>
    <n v="5"/>
    <n v="4"/>
    <n v="1"/>
    <s v=""/>
    <s v=""/>
    <s v=""/>
    <n v="4"/>
    <s v=""/>
    <n v="3"/>
    <n v="60"/>
    <n v="71"/>
    <n v="50.281690140845072"/>
    <x v="2"/>
    <x v="1"/>
  </r>
  <r>
    <x v="201"/>
    <s v="Port Adelaide"/>
    <s v="JLT1"/>
    <n v="39"/>
    <n v="43"/>
    <n v="39"/>
    <n v="4"/>
    <n v="4"/>
    <n v="3"/>
    <n v="3"/>
    <s v=""/>
    <s v="0/1"/>
    <n v="0.1"/>
    <n v="5"/>
    <s v=""/>
    <n v="2"/>
    <n v="37"/>
    <n v="77"/>
    <n v="47.467532467532465"/>
    <x v="2"/>
    <x v="4"/>
  </r>
  <r>
    <x v="202"/>
    <s v="Port Adelaide"/>
    <s v="JLT1"/>
    <n v="36"/>
    <n v="55"/>
    <n v="30"/>
    <n v="2"/>
    <n v="7"/>
    <s v=""/>
    <n v="4"/>
    <s v=""/>
    <s v=""/>
    <s v=""/>
    <n v="10"/>
    <n v="6"/>
    <n v="2"/>
    <n v="77"/>
    <n v="65"/>
    <n v="71.92307692307692"/>
    <x v="0"/>
    <x v="2"/>
  </r>
  <r>
    <x v="203"/>
    <s v="Port Adelaide"/>
    <s v="JLT1"/>
    <n v="36"/>
    <n v="35"/>
    <n v="31"/>
    <n v="8"/>
    <n v="4"/>
    <n v="1"/>
    <s v=""/>
    <s v=""/>
    <s v=""/>
    <n v="0.1"/>
    <n v="2"/>
    <n v="2"/>
    <n v="2"/>
    <n v="75"/>
    <n v="67"/>
    <n v="44.402985074626862"/>
    <x v="2"/>
    <x v="1"/>
  </r>
  <r>
    <x v="204"/>
    <s v="Port Adelaide"/>
    <s v="JLT1"/>
    <n v="27"/>
    <n v="22"/>
    <n v="23"/>
    <n v="5"/>
    <n v="1"/>
    <n v="2"/>
    <n v="1"/>
    <s v=""/>
    <s v=""/>
    <s v=""/>
    <n v="2"/>
    <n v="1"/>
    <n v="2"/>
    <n v="50"/>
    <n v="85"/>
    <n v="22.000000000000004"/>
    <x v="2"/>
    <x v="1"/>
  </r>
  <r>
    <x v="205"/>
    <s v="Port Adelaide"/>
    <s v="JLT1"/>
    <n v="26"/>
    <n v="39"/>
    <n v="21"/>
    <n v="3"/>
    <n v="8"/>
    <n v="1"/>
    <n v="1"/>
    <s v=""/>
    <s v="0/2"/>
    <s v=""/>
    <n v="5"/>
    <n v="1"/>
    <n v="4"/>
    <n v="81"/>
    <n v="65"/>
    <n v="51"/>
    <x v="2"/>
    <x v="4"/>
  </r>
  <r>
    <x v="206"/>
    <s v="GWS"/>
    <s v="JLT1"/>
    <n v="147"/>
    <n v="140"/>
    <n v="150"/>
    <n v="20"/>
    <n v="15"/>
    <n v="4"/>
    <n v="10"/>
    <s v=""/>
    <s v="1/1"/>
    <n v="1.1000000000000001"/>
    <n v="17"/>
    <n v="7"/>
    <n v="2"/>
    <n v="71"/>
    <n v="82"/>
    <n v="145.1219512195122"/>
    <x v="0"/>
    <x v="0"/>
  </r>
  <r>
    <x v="207"/>
    <s v="GWS"/>
    <s v="JLT1"/>
    <n v="140"/>
    <n v="120"/>
    <n v="144"/>
    <n v="19"/>
    <n v="14"/>
    <n v="10"/>
    <n v="7"/>
    <s v=""/>
    <s v="0/1"/>
    <s v=""/>
    <n v="11"/>
    <n v="6"/>
    <n v="3"/>
    <n v="75"/>
    <n v="82"/>
    <n v="124.39024390243902"/>
    <x v="2"/>
    <x v="0"/>
  </r>
  <r>
    <x v="208"/>
    <s v="GWS"/>
    <s v="JLT1"/>
    <n v="119"/>
    <n v="128"/>
    <n v="122"/>
    <n v="23"/>
    <n v="5"/>
    <n v="12"/>
    <n v="1"/>
    <s v=""/>
    <s v=""/>
    <s v=""/>
    <n v="5"/>
    <s v=""/>
    <n v="3"/>
    <n v="100"/>
    <n v="78"/>
    <n v="139.48717948717947"/>
    <x v="0"/>
    <x v="1"/>
  </r>
  <r>
    <x v="209"/>
    <s v="GWS"/>
    <s v="JLT1"/>
    <n v="112"/>
    <n v="94"/>
    <n v="109"/>
    <n v="19"/>
    <n v="4"/>
    <n v="10"/>
    <n v="2"/>
    <s v=""/>
    <s v="1/0"/>
    <n v="1.2"/>
    <n v="3"/>
    <s v=""/>
    <n v="5"/>
    <n v="52"/>
    <n v="73"/>
    <n v="109.45205479452055"/>
    <x v="2"/>
    <x v="4"/>
  </r>
  <r>
    <x v="210"/>
    <s v="GWS"/>
    <s v="JLT1"/>
    <n v="85"/>
    <n v="93"/>
    <n v="90"/>
    <n v="14"/>
    <n v="9"/>
    <n v="8"/>
    <n v="1"/>
    <s v=""/>
    <s v="0/1"/>
    <s v=""/>
    <n v="8"/>
    <n v="2"/>
    <n v="2"/>
    <n v="82"/>
    <n v="86"/>
    <n v="91.918604651162781"/>
    <x v="0"/>
    <x v="1"/>
  </r>
  <r>
    <x v="211"/>
    <s v="GWS"/>
    <s v="JLT1"/>
    <n v="81"/>
    <n v="78"/>
    <n v="79"/>
    <n v="10"/>
    <n v="4"/>
    <n v="3"/>
    <n v="5"/>
    <s v=""/>
    <s v="2/0"/>
    <n v="2"/>
    <n v="5"/>
    <n v="1"/>
    <n v="3"/>
    <n v="50"/>
    <n v="62"/>
    <n v="106.93548387096774"/>
    <x v="1"/>
    <x v="0"/>
  </r>
  <r>
    <x v="212"/>
    <s v="GWS"/>
    <s v="JLT1"/>
    <n v="80"/>
    <n v="94"/>
    <n v="83"/>
    <n v="9"/>
    <n v="7"/>
    <n v="6"/>
    <n v="2"/>
    <s v=""/>
    <s v="0/2"/>
    <n v="3.1"/>
    <n v="6"/>
    <s v=""/>
    <n v="3"/>
    <n v="68"/>
    <n v="71"/>
    <n v="112.53521126760563"/>
    <x v="2"/>
    <x v="4"/>
  </r>
  <r>
    <x v="213"/>
    <s v="GWS"/>
    <s v="JLT1"/>
    <n v="80"/>
    <n v="82"/>
    <n v="83"/>
    <n v="17"/>
    <n v="3"/>
    <n v="6"/>
    <n v="2"/>
    <s v=""/>
    <s v="0/1"/>
    <s v=""/>
    <n v="4"/>
    <n v="2"/>
    <n v="2"/>
    <n v="85"/>
    <n v="53"/>
    <n v="131.50943396226415"/>
    <x v="2"/>
    <x v="1"/>
  </r>
  <r>
    <x v="214"/>
    <s v="GWS"/>
    <s v="JLT1"/>
    <n v="80"/>
    <n v="74"/>
    <n v="88"/>
    <n v="13"/>
    <n v="5"/>
    <n v="8"/>
    <s v=""/>
    <s v=""/>
    <s v=""/>
    <n v="1.1000000000000001"/>
    <n v="5"/>
    <s v=""/>
    <s v=""/>
    <n v="72"/>
    <n v="84"/>
    <n v="74.88095238095238"/>
    <x v="2"/>
    <x v="1"/>
  </r>
  <r>
    <x v="215"/>
    <s v="GWS"/>
    <s v="JLT1"/>
    <n v="76"/>
    <n v="101"/>
    <n v="84"/>
    <n v="8"/>
    <n v="8"/>
    <n v="4"/>
    <n v="4"/>
    <s v=""/>
    <s v="2/0"/>
    <n v="1"/>
    <n v="4"/>
    <n v="1"/>
    <s v=""/>
    <n v="100"/>
    <n v="66"/>
    <n v="130.07575757575756"/>
    <x v="1"/>
    <x v="0"/>
  </r>
  <r>
    <x v="216"/>
    <s v="GWS"/>
    <s v="JLT1"/>
    <n v="71"/>
    <n v="49"/>
    <n v="74"/>
    <n v="11"/>
    <n v="2"/>
    <n v="7"/>
    <n v="3"/>
    <s v=""/>
    <s v="1/0"/>
    <s v=""/>
    <n v="4"/>
    <n v="1"/>
    <n v="2"/>
    <n v="69"/>
    <n v="41"/>
    <n v="101.58536585365853"/>
    <x v="2"/>
    <x v="0"/>
  </r>
  <r>
    <x v="217"/>
    <s v="GWS"/>
    <s v="JLT1"/>
    <n v="69"/>
    <n v="76"/>
    <n v="73"/>
    <n v="10"/>
    <n v="7"/>
    <n v="7"/>
    <n v="1"/>
    <s v=""/>
    <s v=""/>
    <s v=""/>
    <n v="3"/>
    <s v=""/>
    <n v="1"/>
    <n v="100"/>
    <n v="67"/>
    <n v="96.417910447761187"/>
    <x v="2"/>
    <x v="1"/>
  </r>
  <r>
    <x v="218"/>
    <s v="GWS"/>
    <s v="JLT1"/>
    <n v="66"/>
    <n v="57"/>
    <n v="70"/>
    <n v="8"/>
    <n v="4"/>
    <n v="7"/>
    <n v="4"/>
    <s v=""/>
    <s v="0/1"/>
    <s v=""/>
    <n v="1"/>
    <s v=""/>
    <n v="2"/>
    <n v="100"/>
    <n v="77"/>
    <n v="62.922077922077925"/>
    <x v="2"/>
    <x v="4"/>
  </r>
  <r>
    <x v="219"/>
    <s v="GWS"/>
    <s v="JLT1"/>
    <n v="62"/>
    <n v="67"/>
    <n v="62"/>
    <n v="9"/>
    <n v="10"/>
    <n v="3"/>
    <s v=""/>
    <s v=""/>
    <s v=""/>
    <n v="1"/>
    <n v="7"/>
    <n v="3"/>
    <n v="1"/>
    <n v="78"/>
    <n v="47"/>
    <n v="121.17021276595744"/>
    <x v="0"/>
    <x v="0"/>
  </r>
  <r>
    <x v="220"/>
    <s v="GWS"/>
    <s v="JLT1"/>
    <n v="60"/>
    <n v="65"/>
    <n v="56"/>
    <n v="8"/>
    <n v="5"/>
    <n v="2"/>
    <n v="3"/>
    <s v=""/>
    <s v=""/>
    <n v="1.2"/>
    <n v="4"/>
    <s v=""/>
    <n v="2"/>
    <n v="53"/>
    <n v="75"/>
    <n v="73.666666666666671"/>
    <x v="2"/>
    <x v="4"/>
  </r>
  <r>
    <x v="221"/>
    <s v="GWS"/>
    <s v="JLT1"/>
    <n v="57"/>
    <n v="55"/>
    <n v="62"/>
    <n v="9"/>
    <n v="5"/>
    <n v="6"/>
    <n v="1"/>
    <s v=""/>
    <s v="1/1"/>
    <s v=""/>
    <n v="6"/>
    <s v=""/>
    <n v="2"/>
    <n v="85"/>
    <n v="72"/>
    <n v="64.930555555555557"/>
    <x v="2"/>
    <x v="1"/>
  </r>
  <r>
    <x v="222"/>
    <s v="GWS"/>
    <s v="JLT1"/>
    <n v="55"/>
    <n v="49"/>
    <n v="61"/>
    <n v="9"/>
    <n v="5"/>
    <n v="6"/>
    <s v=""/>
    <s v=""/>
    <s v=""/>
    <s v=""/>
    <n v="3"/>
    <n v="1"/>
    <s v=""/>
    <n v="85"/>
    <n v="39"/>
    <n v="106.7948717948718"/>
    <x v="1"/>
    <x v="1"/>
  </r>
  <r>
    <x v="223"/>
    <s v="GWS"/>
    <s v="JLT1"/>
    <n v="48"/>
    <n v="53"/>
    <n v="47"/>
    <s v=""/>
    <n v="5"/>
    <n v="1"/>
    <n v="4"/>
    <n v="26"/>
    <s v="2/3"/>
    <s v=""/>
    <n v="3"/>
    <n v="2"/>
    <n v="5"/>
    <n v="80"/>
    <n v="71"/>
    <n v="63.450704225352112"/>
    <x v="2"/>
    <x v="3"/>
  </r>
  <r>
    <x v="224"/>
    <s v="GWS"/>
    <s v="JLT1"/>
    <n v="44"/>
    <n v="48"/>
    <n v="45"/>
    <n v="9"/>
    <s v=""/>
    <n v="5"/>
    <n v="1"/>
    <s v=""/>
    <s v="1/1"/>
    <s v=""/>
    <n v="4"/>
    <s v=""/>
    <n v="3"/>
    <n v="55"/>
    <n v="59"/>
    <n v="69.152542372881356"/>
    <x v="2"/>
    <x v="1"/>
  </r>
  <r>
    <x v="225"/>
    <s v="GWS"/>
    <s v="JLT1"/>
    <n v="44"/>
    <n v="34"/>
    <n v="42"/>
    <n v="7"/>
    <s v=""/>
    <n v="2"/>
    <n v="4"/>
    <s v=""/>
    <s v="1/0"/>
    <s v=""/>
    <n v="1"/>
    <s v=""/>
    <n v="2"/>
    <n v="85"/>
    <n v="72"/>
    <n v="40.138888888888886"/>
    <x v="2"/>
    <x v="1"/>
  </r>
  <r>
    <x v="226"/>
    <s v="GWS"/>
    <s v="JLT1"/>
    <n v="41"/>
    <n v="61"/>
    <n v="46"/>
    <n v="4"/>
    <n v="6"/>
    <n v="3"/>
    <n v="1"/>
    <s v=""/>
    <s v="1/1"/>
    <n v="1"/>
    <n v="5"/>
    <s v=""/>
    <n v="1"/>
    <n v="100"/>
    <n v="73"/>
    <n v="71.027397260273972"/>
    <x v="2"/>
    <x v="1"/>
  </r>
  <r>
    <x v="227"/>
    <s v="GWS"/>
    <s v="JLT1"/>
    <n v="37"/>
    <n v="43"/>
    <n v="43"/>
    <n v="2"/>
    <n v="8"/>
    <n v="2"/>
    <n v="4"/>
    <s v=""/>
    <s v="2/3"/>
    <s v=""/>
    <n v="5"/>
    <s v=""/>
    <n v="3"/>
    <n v="90"/>
    <n v="82"/>
    <n v="44.573170731707322"/>
    <x v="2"/>
    <x v="4"/>
  </r>
  <r>
    <x v="228"/>
    <s v="GWS"/>
    <s v="JLT1"/>
    <n v="35"/>
    <n v="44"/>
    <n v="37"/>
    <n v="2"/>
    <n v="6"/>
    <n v="2"/>
    <n v="1"/>
    <n v="7"/>
    <s v=""/>
    <s v=""/>
    <n v="5"/>
    <s v=""/>
    <s v=""/>
    <n v="87"/>
    <n v="65"/>
    <n v="57.53846153846154"/>
    <x v="1"/>
    <x v="3"/>
  </r>
  <r>
    <x v="229"/>
    <s v="GWS"/>
    <s v="JLT1"/>
    <n v="33"/>
    <n v="24"/>
    <n v="29"/>
    <n v="5"/>
    <n v="4"/>
    <n v="2"/>
    <n v="1"/>
    <s v=""/>
    <s v=""/>
    <s v=""/>
    <n v="2"/>
    <n v="2"/>
    <n v="2"/>
    <n v="66"/>
    <n v="65"/>
    <n v="31.384615384615387"/>
    <x v="2"/>
    <x v="2"/>
  </r>
  <r>
    <x v="230"/>
    <s v="GWS"/>
    <s v="JLT1"/>
    <n v="25"/>
    <n v="23"/>
    <n v="25"/>
    <n v="3"/>
    <n v="5"/>
    <n v="3"/>
    <s v=""/>
    <s v=""/>
    <s v="0/1"/>
    <s v=""/>
    <n v="1"/>
    <s v=""/>
    <n v="2"/>
    <n v="75"/>
    <n v="75"/>
    <n v="26.066666666666663"/>
    <x v="1"/>
    <x v="1"/>
  </r>
  <r>
    <x v="231"/>
    <s v="GWS"/>
    <s v="JLT1"/>
    <n v="25"/>
    <n v="31"/>
    <n v="26"/>
    <n v="3"/>
    <n v="3"/>
    <n v="4"/>
    <s v=""/>
    <s v=""/>
    <s v="0/1"/>
    <n v="0.1"/>
    <n v="2"/>
    <s v=""/>
    <n v="2"/>
    <n v="50"/>
    <n v="83"/>
    <n v="31.746987951807228"/>
    <x v="2"/>
    <x v="4"/>
  </r>
  <r>
    <x v="232"/>
    <s v="Sydney"/>
    <s v="JLT1"/>
    <n v="105"/>
    <n v="104"/>
    <n v="98"/>
    <n v="12"/>
    <n v="12"/>
    <n v="5"/>
    <n v="5"/>
    <s v=""/>
    <s v="0/1"/>
    <n v="2.1"/>
    <n v="13"/>
    <n v="5"/>
    <n v="5"/>
    <n v="66"/>
    <n v="72"/>
    <n v="122.77777777777777"/>
    <x v="0"/>
    <x v="2"/>
  </r>
  <r>
    <x v="233"/>
    <s v="Sydney"/>
    <s v="JLT1"/>
    <n v="99"/>
    <n v="75"/>
    <n v="101"/>
    <n v="14"/>
    <n v="10"/>
    <n v="9"/>
    <n v="2"/>
    <s v=""/>
    <s v="1/0"/>
    <n v="0.1"/>
    <n v="5"/>
    <n v="1"/>
    <n v="3"/>
    <n v="70"/>
    <n v="65"/>
    <n v="98.076923076923066"/>
    <x v="0"/>
    <x v="1"/>
  </r>
  <r>
    <x v="234"/>
    <s v="Sydney"/>
    <s v="JLT1"/>
    <n v="98"/>
    <n v="99"/>
    <n v="98"/>
    <n v="11"/>
    <n v="4"/>
    <n v="5"/>
    <n v="3"/>
    <n v="28"/>
    <s v="2/2"/>
    <n v="1"/>
    <n v="8"/>
    <n v="1"/>
    <n v="5"/>
    <n v="66"/>
    <n v="80"/>
    <n v="105.1875"/>
    <x v="0"/>
    <x v="3"/>
  </r>
  <r>
    <x v="235"/>
    <s v="Sydney"/>
    <s v="JLT1"/>
    <n v="84"/>
    <n v="86"/>
    <n v="84"/>
    <n v="11"/>
    <n v="10"/>
    <n v="9"/>
    <n v="1"/>
    <s v=""/>
    <s v=""/>
    <s v=""/>
    <n v="7"/>
    <n v="2"/>
    <n v="3"/>
    <n v="81"/>
    <n v="85"/>
    <n v="86"/>
    <x v="2"/>
    <x v="0"/>
  </r>
  <r>
    <x v="236"/>
    <s v="Sydney"/>
    <s v="JLT1"/>
    <n v="83"/>
    <n v="106"/>
    <n v="88"/>
    <n v="9"/>
    <n v="9"/>
    <n v="3"/>
    <n v="7"/>
    <s v=""/>
    <s v="1/0"/>
    <s v=""/>
    <n v="8"/>
    <n v="3"/>
    <s v=""/>
    <n v="88"/>
    <n v="73"/>
    <n v="123.42465753424658"/>
    <x v="2"/>
    <x v="1"/>
  </r>
  <r>
    <x v="237"/>
    <s v="Sydney"/>
    <s v="JLT1"/>
    <n v="81"/>
    <n v="84"/>
    <n v="80"/>
    <n v="10"/>
    <n v="7"/>
    <n v="3"/>
    <n v="5"/>
    <s v=""/>
    <s v="1/0"/>
    <n v="1.1000000000000001"/>
    <n v="7"/>
    <n v="2"/>
    <n v="2"/>
    <n v="58"/>
    <n v="73"/>
    <n v="97.808219178082183"/>
    <x v="0"/>
    <x v="0"/>
  </r>
  <r>
    <x v="238"/>
    <s v="Sydney"/>
    <s v="JLT1"/>
    <n v="76"/>
    <n v="65"/>
    <n v="72"/>
    <n v="12"/>
    <n v="8"/>
    <n v="3"/>
    <n v="2"/>
    <s v=""/>
    <s v="1/0"/>
    <n v="1"/>
    <n v="7"/>
    <n v="3"/>
    <n v="3"/>
    <n v="65"/>
    <n v="79"/>
    <n v="69.936708860759495"/>
    <x v="0"/>
    <x v="0"/>
  </r>
  <r>
    <x v="239"/>
    <s v="Sydney"/>
    <s v="JLT1"/>
    <n v="71"/>
    <n v="60"/>
    <n v="78"/>
    <n v="6"/>
    <n v="9"/>
    <n v="7"/>
    <n v="5"/>
    <s v=""/>
    <s v="0/2"/>
    <s v=""/>
    <n v="6"/>
    <n v="3"/>
    <n v="2"/>
    <n v="73"/>
    <n v="82"/>
    <n v="62.195121951219512"/>
    <x v="2"/>
    <x v="0"/>
  </r>
  <r>
    <x v="240"/>
    <s v="Sydney"/>
    <s v="JLT1"/>
    <n v="70"/>
    <n v="73"/>
    <n v="69"/>
    <n v="16"/>
    <n v="1"/>
    <n v="5"/>
    <n v="1"/>
    <s v=""/>
    <s v=""/>
    <n v="0.1"/>
    <n v="1"/>
    <s v=""/>
    <n v="2"/>
    <n v="82"/>
    <n v="82"/>
    <n v="75.670731707317074"/>
    <x v="2"/>
    <x v="0"/>
  </r>
  <r>
    <x v="241"/>
    <s v="Sydney"/>
    <s v="JLT1"/>
    <n v="68"/>
    <n v="56"/>
    <n v="65"/>
    <n v="8"/>
    <n v="6"/>
    <n v="4"/>
    <n v="4"/>
    <s v=""/>
    <s v="1/1"/>
    <n v="1"/>
    <n v="3"/>
    <n v="2"/>
    <n v="4"/>
    <n v="92"/>
    <n v="76"/>
    <n v="62.631578947368418"/>
    <x v="2"/>
    <x v="0"/>
  </r>
  <r>
    <x v="242"/>
    <s v="Sydney"/>
    <s v="JLT1"/>
    <n v="64"/>
    <n v="57"/>
    <n v="56"/>
    <n v="11"/>
    <n v="10"/>
    <n v="2"/>
    <n v="1"/>
    <s v=""/>
    <s v="1/0"/>
    <s v=""/>
    <n v="8"/>
    <n v="4"/>
    <n v="4"/>
    <n v="71"/>
    <n v="83"/>
    <n v="58.373493975903614"/>
    <x v="2"/>
    <x v="0"/>
  </r>
  <r>
    <x v="243"/>
    <s v="Sydney"/>
    <s v="JLT1"/>
    <n v="63"/>
    <n v="69"/>
    <n v="62"/>
    <n v="14"/>
    <n v="6"/>
    <n v="3"/>
    <n v="1"/>
    <s v=""/>
    <s v="1/2"/>
    <n v="0.1"/>
    <n v="6"/>
    <n v="1"/>
    <n v="4"/>
    <n v="55"/>
    <n v="69"/>
    <n v="85"/>
    <x v="2"/>
    <x v="1"/>
  </r>
  <r>
    <x v="244"/>
    <s v="Sydney"/>
    <s v="JLT1"/>
    <n v="63"/>
    <n v="70"/>
    <n v="61"/>
    <n v="7"/>
    <n v="5"/>
    <n v="4"/>
    <n v="5"/>
    <s v=""/>
    <s v=""/>
    <s v=""/>
    <n v="4"/>
    <s v=""/>
    <n v="2"/>
    <n v="66"/>
    <n v="76"/>
    <n v="78.28947368421052"/>
    <x v="2"/>
    <x v="1"/>
  </r>
  <r>
    <x v="245"/>
    <s v="Sydney"/>
    <s v="JLT1"/>
    <n v="62"/>
    <n v="50"/>
    <n v="68"/>
    <n v="8"/>
    <n v="3"/>
    <n v="5"/>
    <n v="5"/>
    <s v=""/>
    <s v="2/2"/>
    <n v="0.1"/>
    <n v="4"/>
    <s v=""/>
    <n v="3"/>
    <n v="81"/>
    <n v="78"/>
    <n v="54.487179487179489"/>
    <x v="2"/>
    <x v="1"/>
  </r>
  <r>
    <x v="246"/>
    <s v="Sydney"/>
    <s v="JLT1"/>
    <n v="60"/>
    <n v="80"/>
    <n v="62"/>
    <n v="10"/>
    <n v="7"/>
    <n v="3"/>
    <n v="2"/>
    <s v=""/>
    <s v="1/1"/>
    <n v="0.1"/>
    <n v="9"/>
    <n v="1"/>
    <n v="2"/>
    <n v="64"/>
    <n v="88"/>
    <n v="77.272727272727266"/>
    <x v="2"/>
    <x v="1"/>
  </r>
  <r>
    <x v="247"/>
    <s v="Sydney"/>
    <s v="JLT1"/>
    <n v="58"/>
    <n v="29"/>
    <n v="54"/>
    <n v="7"/>
    <n v="3"/>
    <n v="6"/>
    <n v="3"/>
    <s v=""/>
    <s v="1/0"/>
    <s v=""/>
    <n v="4"/>
    <s v=""/>
    <n v="4"/>
    <n v="60"/>
    <n v="83"/>
    <n v="29.698795180722893"/>
    <x v="2"/>
    <x v="4"/>
  </r>
  <r>
    <x v="248"/>
    <s v="Sydney"/>
    <s v="JLT1"/>
    <n v="57"/>
    <n v="67"/>
    <n v="61"/>
    <n v="10"/>
    <n v="4"/>
    <n v="3"/>
    <n v="2"/>
    <s v=""/>
    <s v="2/0"/>
    <s v=""/>
    <n v="7"/>
    <n v="1"/>
    <n v="1"/>
    <n v="78"/>
    <n v="65"/>
    <n v="87.615384615384613"/>
    <x v="2"/>
    <x v="5"/>
  </r>
  <r>
    <x v="249"/>
    <s v="Sydney"/>
    <s v="JLT1"/>
    <n v="56"/>
    <n v="50"/>
    <n v="49"/>
    <n v="11"/>
    <n v="4"/>
    <n v="2"/>
    <n v="3"/>
    <s v=""/>
    <s v="0/1"/>
    <s v=""/>
    <n v="5"/>
    <n v="4"/>
    <n v="4"/>
    <n v="66"/>
    <n v="80"/>
    <n v="53.125"/>
    <x v="2"/>
    <x v="4"/>
  </r>
  <r>
    <x v="250"/>
    <s v="Sydney"/>
    <s v="JLT1"/>
    <n v="51"/>
    <n v="43"/>
    <n v="49"/>
    <n v="6"/>
    <n v="7"/>
    <n v="3"/>
    <n v="2"/>
    <s v=""/>
    <s v="2/0"/>
    <s v=""/>
    <n v="4"/>
    <n v="1"/>
    <n v="3"/>
    <n v="46"/>
    <n v="84"/>
    <n v="43.511904761904759"/>
    <x v="2"/>
    <x v="4"/>
  </r>
  <r>
    <x v="251"/>
    <s v="Sydney"/>
    <s v="JLT1"/>
    <n v="47"/>
    <n v="60"/>
    <n v="46"/>
    <n v="4"/>
    <n v="11"/>
    <n v="3"/>
    <n v="1"/>
    <n v="2"/>
    <s v="1/1"/>
    <s v=""/>
    <n v="8"/>
    <n v="1"/>
    <n v="3"/>
    <n v="73"/>
    <n v="76"/>
    <n v="67.10526315789474"/>
    <x v="2"/>
    <x v="1"/>
  </r>
  <r>
    <x v="252"/>
    <s v="Sydney"/>
    <s v="JLT1"/>
    <n v="32"/>
    <n v="34"/>
    <n v="36"/>
    <n v="4"/>
    <n v="3"/>
    <n v="4"/>
    <s v=""/>
    <s v=""/>
    <s v=""/>
    <n v="0.2"/>
    <n v="3"/>
    <s v=""/>
    <s v=""/>
    <n v="57"/>
    <n v="59"/>
    <n v="48.983050847457626"/>
    <x v="2"/>
    <x v="4"/>
  </r>
  <r>
    <x v="253"/>
    <s v="Sydney"/>
    <s v="JLT1"/>
    <n v="25"/>
    <n v="31"/>
    <n v="25"/>
    <n v="4"/>
    <n v="2"/>
    <n v="3"/>
    <s v=""/>
    <s v=""/>
    <s v="0/2"/>
    <n v="1"/>
    <n v="2"/>
    <s v=""/>
    <n v="3"/>
    <n v="50"/>
    <n v="68"/>
    <n v="38.75"/>
    <x v="1"/>
    <x v="4"/>
  </r>
  <r>
    <x v="254"/>
    <s v="Sydney"/>
    <s v="JLT1"/>
    <n v="22"/>
    <n v="35"/>
    <n v="23"/>
    <n v="3"/>
    <n v="2"/>
    <n v="1"/>
    <s v=""/>
    <s v=""/>
    <s v=""/>
    <n v="1"/>
    <n v="3"/>
    <s v=""/>
    <s v=""/>
    <n v="100"/>
    <n v="25"/>
    <n v="118.99999999999999"/>
    <x v="1"/>
    <x v="1"/>
  </r>
  <r>
    <x v="255"/>
    <s v="Sydney"/>
    <s v="JLT1"/>
    <n v="17"/>
    <n v="20"/>
    <n v="15"/>
    <n v="2"/>
    <n v="4"/>
    <n v="1"/>
    <s v=""/>
    <s v=""/>
    <s v=""/>
    <s v=""/>
    <n v="2"/>
    <n v="1"/>
    <n v="1"/>
    <n v="66"/>
    <n v="70"/>
    <n v="24.285714285714285"/>
    <x v="1"/>
    <x v="4"/>
  </r>
  <r>
    <x v="256"/>
    <s v="Sydney"/>
    <s v="JLT1"/>
    <n v="16"/>
    <n v="12"/>
    <n v="18"/>
    <n v="2"/>
    <s v=""/>
    <n v="2"/>
    <n v="1"/>
    <s v=""/>
    <s v=""/>
    <s v=""/>
    <s v=""/>
    <s v=""/>
    <s v=""/>
    <n v="100"/>
    <n v="12"/>
    <n v="85"/>
    <x v="1"/>
    <x v="4"/>
  </r>
  <r>
    <x v="257"/>
    <s v="Sydney"/>
    <s v="JLT1"/>
    <n v="3"/>
    <n v="3"/>
    <n v="3"/>
    <n v="1"/>
    <s v=""/>
    <s v=""/>
    <s v=""/>
    <s v=""/>
    <s v=""/>
    <s v=""/>
    <n v="1"/>
    <s v=""/>
    <s v=""/>
    <s v=""/>
    <n v="13"/>
    <n v="19.615384615384617"/>
    <x v="1"/>
    <x v="0"/>
  </r>
  <r>
    <x v="258"/>
    <s v="Brisbane"/>
    <s v="JLT1"/>
    <n v="99"/>
    <n v="110"/>
    <n v="95"/>
    <n v="13"/>
    <n v="13"/>
    <n v="6"/>
    <n v="3"/>
    <s v=""/>
    <s v="1/1"/>
    <n v="1"/>
    <n v="10"/>
    <n v="4"/>
    <n v="5"/>
    <n v="76"/>
    <n v="82"/>
    <n v="114.02439024390245"/>
    <x v="0"/>
    <x v="0"/>
  </r>
  <r>
    <x v="259"/>
    <s v="Brisbane"/>
    <s v="JLT1"/>
    <n v="97"/>
    <n v="136"/>
    <n v="105"/>
    <n v="11"/>
    <n v="20"/>
    <n v="4"/>
    <n v="4"/>
    <s v=""/>
    <s v="2/2"/>
    <s v=""/>
    <n v="15"/>
    <n v="10"/>
    <n v="2"/>
    <n v="93"/>
    <n v="82"/>
    <n v="140.97560975609755"/>
    <x v="0"/>
    <x v="0"/>
  </r>
  <r>
    <x v="260"/>
    <s v="Brisbane"/>
    <s v="JLT1"/>
    <n v="97"/>
    <n v="105"/>
    <n v="92"/>
    <n v="10"/>
    <n v="7"/>
    <n v="4"/>
    <n v="8"/>
    <s v=""/>
    <s v="0/1"/>
    <n v="2"/>
    <n v="5"/>
    <s v=""/>
    <n v="4"/>
    <n v="70"/>
    <n v="77"/>
    <n v="115.90909090909091"/>
    <x v="2"/>
    <x v="4"/>
  </r>
  <r>
    <x v="261"/>
    <s v="Brisbane"/>
    <s v="JLT1"/>
    <n v="93"/>
    <n v="103"/>
    <n v="98"/>
    <n v="17"/>
    <n v="10"/>
    <n v="5"/>
    <n v="1"/>
    <s v=""/>
    <s v="3/2"/>
    <n v="1"/>
    <n v="12"/>
    <n v="4"/>
    <n v="4"/>
    <n v="66"/>
    <n v="90"/>
    <n v="97.277777777777771"/>
    <x v="2"/>
    <x v="0"/>
  </r>
  <r>
    <x v="262"/>
    <s v="Brisbane"/>
    <s v="JLT1"/>
    <n v="93"/>
    <n v="95"/>
    <n v="89"/>
    <n v="21"/>
    <n v="5"/>
    <n v="3"/>
    <n v="1"/>
    <s v=""/>
    <s v="1/0"/>
    <n v="1"/>
    <n v="5"/>
    <n v="1"/>
    <n v="3"/>
    <n v="69"/>
    <n v="67"/>
    <n v="120.5223880597015"/>
    <x v="2"/>
    <x v="1"/>
  </r>
  <r>
    <x v="263"/>
    <s v="Brisbane"/>
    <s v="JLT1"/>
    <n v="89"/>
    <n v="102"/>
    <n v="94"/>
    <n v="17"/>
    <n v="8"/>
    <n v="4"/>
    <n v="2"/>
    <s v=""/>
    <s v="2/2"/>
    <n v="1"/>
    <n v="6"/>
    <n v="3"/>
    <n v="3"/>
    <n v="80"/>
    <n v="68"/>
    <n v="127.5"/>
    <x v="0"/>
    <x v="2"/>
  </r>
  <r>
    <x v="264"/>
    <s v="Brisbane"/>
    <s v="JLT1"/>
    <n v="85"/>
    <n v="105"/>
    <n v="91"/>
    <n v="11"/>
    <n v="5"/>
    <n v="4"/>
    <n v="2"/>
    <s v=""/>
    <s v="1/0"/>
    <n v="3.3"/>
    <n v="8"/>
    <s v=""/>
    <s v=""/>
    <n v="81"/>
    <n v="82"/>
    <n v="108.84146341463415"/>
    <x v="2"/>
    <x v="4"/>
  </r>
  <r>
    <x v="265"/>
    <s v="Brisbane"/>
    <s v="JLT1"/>
    <n v="84"/>
    <n v="83"/>
    <n v="81"/>
    <n v="14"/>
    <n v="8"/>
    <n v="6"/>
    <n v="2"/>
    <s v=""/>
    <s v=""/>
    <s v=""/>
    <n v="4"/>
    <s v=""/>
    <n v="3"/>
    <n v="81"/>
    <n v="75"/>
    <n v="94.066666666666663"/>
    <x v="2"/>
    <x v="1"/>
  </r>
  <r>
    <x v="266"/>
    <s v="Brisbane"/>
    <s v="JLT1"/>
    <n v="83"/>
    <n v="114"/>
    <n v="84"/>
    <n v="11"/>
    <n v="17"/>
    <n v="4"/>
    <n v="1"/>
    <s v=""/>
    <s v="3/1"/>
    <s v=""/>
    <n v="10"/>
    <n v="3"/>
    <n v="4"/>
    <n v="75"/>
    <n v="69"/>
    <n v="140.43478260869566"/>
    <x v="2"/>
    <x v="2"/>
  </r>
  <r>
    <x v="267"/>
    <s v="Brisbane"/>
    <s v="JLT1"/>
    <n v="80"/>
    <n v="83"/>
    <n v="78"/>
    <n v="13"/>
    <n v="7"/>
    <n v="2"/>
    <n v="4"/>
    <s v=""/>
    <s v="1/1"/>
    <n v="1.1000000000000001"/>
    <n v="7"/>
    <n v="5"/>
    <n v="3"/>
    <n v="70"/>
    <n v="77"/>
    <n v="91.623376623376629"/>
    <x v="0"/>
    <x v="0"/>
  </r>
  <r>
    <x v="268"/>
    <s v="Brisbane"/>
    <s v="JLT1"/>
    <n v="78"/>
    <n v="66"/>
    <n v="75"/>
    <n v="17"/>
    <n v="4"/>
    <n v="6"/>
    <n v="1"/>
    <s v=""/>
    <s v="0/1"/>
    <s v=""/>
    <s v=""/>
    <s v=""/>
    <n v="4"/>
    <n v="76"/>
    <n v="63"/>
    <n v="89.047619047619051"/>
    <x v="2"/>
    <x v="1"/>
  </r>
  <r>
    <x v="269"/>
    <s v="Brisbane"/>
    <s v="JLT1"/>
    <n v="75"/>
    <n v="50"/>
    <n v="84"/>
    <n v="8"/>
    <n v="4"/>
    <n v="5"/>
    <n v="5"/>
    <s v=""/>
    <s v="2/0"/>
    <n v="1"/>
    <n v="3"/>
    <n v="1"/>
    <s v=""/>
    <n v="75"/>
    <n v="32"/>
    <n v="132.8125"/>
    <x v="2"/>
    <x v="0"/>
  </r>
  <r>
    <x v="270"/>
    <s v="Brisbane"/>
    <s v="JLT1"/>
    <n v="74"/>
    <n v="83"/>
    <n v="76"/>
    <n v="5"/>
    <n v="6"/>
    <n v="2"/>
    <n v="4"/>
    <n v="25"/>
    <s v="3/1"/>
    <s v=""/>
    <n v="9"/>
    <n v="3"/>
    <n v="3"/>
    <n v="81"/>
    <n v="86"/>
    <n v="82.034883720930239"/>
    <x v="1"/>
    <x v="3"/>
  </r>
  <r>
    <x v="271"/>
    <s v="Brisbane"/>
    <s v="JLT1"/>
    <n v="73"/>
    <n v="62"/>
    <n v="77"/>
    <n v="12"/>
    <n v="9"/>
    <n v="3"/>
    <n v="2"/>
    <s v=""/>
    <s v="2/1"/>
    <n v="0.3"/>
    <n v="5"/>
    <n v="2"/>
    <n v="2"/>
    <n v="57"/>
    <n v="74"/>
    <n v="71.21621621621621"/>
    <x v="2"/>
    <x v="0"/>
  </r>
  <r>
    <x v="272"/>
    <s v="Brisbane"/>
    <s v="JLT1"/>
    <n v="72"/>
    <n v="79"/>
    <n v="80"/>
    <n v="4"/>
    <n v="11"/>
    <n v="3"/>
    <n v="3"/>
    <n v="10"/>
    <s v="4/1"/>
    <n v="1"/>
    <n v="11"/>
    <n v="4"/>
    <n v="2"/>
    <n v="73"/>
    <n v="80"/>
    <n v="83.9375"/>
    <x v="2"/>
    <x v="4"/>
  </r>
  <r>
    <x v="273"/>
    <s v="Brisbane"/>
    <s v="JLT1"/>
    <n v="70"/>
    <n v="68"/>
    <n v="78"/>
    <n v="10"/>
    <n v="7"/>
    <n v="8"/>
    <n v="1"/>
    <s v=""/>
    <s v="0/1"/>
    <n v="0.1"/>
    <n v="3"/>
    <s v=""/>
    <n v="1"/>
    <n v="94"/>
    <n v="84"/>
    <n v="68.80952380952381"/>
    <x v="2"/>
    <x v="2"/>
  </r>
  <r>
    <x v="274"/>
    <s v="Brisbane"/>
    <s v="JLT1"/>
    <n v="68"/>
    <n v="87"/>
    <n v="75"/>
    <n v="9"/>
    <n v="6"/>
    <n v="7"/>
    <n v="2"/>
    <s v=""/>
    <s v=""/>
    <s v=""/>
    <n v="7"/>
    <s v=""/>
    <s v=""/>
    <n v="93"/>
    <n v="89"/>
    <n v="83.089887640449433"/>
    <x v="2"/>
    <x v="1"/>
  </r>
  <r>
    <x v="275"/>
    <s v="Brisbane"/>
    <s v="JLT1"/>
    <n v="54"/>
    <n v="55"/>
    <n v="52"/>
    <n v="5"/>
    <n v="5"/>
    <n v="4"/>
    <n v="1"/>
    <s v=""/>
    <s v=""/>
    <n v="2.1"/>
    <n v="2"/>
    <s v=""/>
    <n v="2"/>
    <n v="60"/>
    <n v="87"/>
    <n v="53.735632183908045"/>
    <x v="2"/>
    <x v="4"/>
  </r>
  <r>
    <x v="276"/>
    <s v="Brisbane"/>
    <s v="JLT1"/>
    <n v="46"/>
    <n v="34"/>
    <n v="54"/>
    <n v="9"/>
    <s v=""/>
    <n v="6"/>
    <s v=""/>
    <s v=""/>
    <s v="1/0"/>
    <s v=""/>
    <n v="2"/>
    <s v=""/>
    <s v=""/>
    <n v="88"/>
    <n v="38"/>
    <n v="76.05263157894737"/>
    <x v="2"/>
    <x v="2"/>
  </r>
  <r>
    <x v="277"/>
    <s v="Brisbane"/>
    <s v="JLT1"/>
    <n v="42"/>
    <n v="49"/>
    <n v="41"/>
    <n v="8"/>
    <n v="4"/>
    <n v="2"/>
    <n v="1"/>
    <s v=""/>
    <s v=""/>
    <s v=""/>
    <n v="1"/>
    <s v=""/>
    <n v="1"/>
    <n v="91"/>
    <n v="72"/>
    <n v="57.847222222222221"/>
    <x v="2"/>
    <x v="1"/>
  </r>
  <r>
    <x v="278"/>
    <s v="Brisbane"/>
    <s v="JLT1"/>
    <n v="41"/>
    <n v="26"/>
    <n v="36"/>
    <n v="6"/>
    <n v="5"/>
    <n v="5"/>
    <s v=""/>
    <s v=""/>
    <s v="1/1"/>
    <s v=""/>
    <n v="1"/>
    <s v=""/>
    <n v="5"/>
    <n v="72"/>
    <n v="82"/>
    <n v="26.951219512195124"/>
    <x v="2"/>
    <x v="1"/>
  </r>
  <r>
    <x v="279"/>
    <s v="Brisbane"/>
    <s v="JLT1"/>
    <n v="33"/>
    <n v="32"/>
    <n v="30"/>
    <n v="3"/>
    <n v="4"/>
    <n v="3"/>
    <n v="1"/>
    <s v=""/>
    <s v="0/1"/>
    <n v="1"/>
    <n v="3"/>
    <s v=""/>
    <n v="3"/>
    <n v="42"/>
    <n v="85"/>
    <n v="32"/>
    <x v="2"/>
    <x v="4"/>
  </r>
  <r>
    <x v="280"/>
    <s v="Brisbane"/>
    <s v="JLT1"/>
    <n v="29"/>
    <n v="41"/>
    <n v="27"/>
    <n v="7"/>
    <n v="4"/>
    <n v="1"/>
    <s v=""/>
    <s v=""/>
    <s v="0/1"/>
    <s v=""/>
    <n v="3"/>
    <n v="1"/>
    <n v="2"/>
    <n v="90"/>
    <n v="47"/>
    <n v="74.148936170212764"/>
    <x v="2"/>
    <x v="4"/>
  </r>
  <r>
    <x v="281"/>
    <s v="Brisbane"/>
    <s v="JLT1"/>
    <n v="24"/>
    <n v="13"/>
    <n v="27"/>
    <n v="1"/>
    <n v="2"/>
    <n v="1"/>
    <n v="3"/>
    <s v=""/>
    <s v="1/0"/>
    <n v="0.1"/>
    <n v="2"/>
    <s v=""/>
    <s v=""/>
    <n v="66"/>
    <n v="23"/>
    <n v="48.043478260869563"/>
    <x v="1"/>
    <x v="0"/>
  </r>
  <r>
    <x v="282"/>
    <s v="Brisbane"/>
    <s v="JLT1"/>
    <n v="24"/>
    <n v="25"/>
    <n v="24"/>
    <n v="4"/>
    <n v="3"/>
    <n v="3"/>
    <s v=""/>
    <s v=""/>
    <s v="0/1"/>
    <s v=""/>
    <n v="3"/>
    <n v="1"/>
    <n v="2"/>
    <n v="57"/>
    <n v="48"/>
    <n v="44.270833333333336"/>
    <x v="2"/>
    <x v="4"/>
  </r>
  <r>
    <x v="283"/>
    <s v="Brisbane"/>
    <s v="JLT1"/>
    <n v="17"/>
    <n v="9"/>
    <n v="16"/>
    <n v="3"/>
    <n v="1"/>
    <n v="2"/>
    <s v=""/>
    <s v=""/>
    <s v=""/>
    <s v=""/>
    <n v="1"/>
    <s v=""/>
    <n v="1"/>
    <n v="75"/>
    <n v="23"/>
    <n v="33.260869565217391"/>
    <x v="1"/>
    <x v="4"/>
  </r>
  <r>
    <x v="284"/>
    <s v="Hawthorn"/>
    <s v="JLT1"/>
    <n v="111"/>
    <n v="101"/>
    <n v="115"/>
    <n v="18"/>
    <n v="11"/>
    <n v="8"/>
    <n v="4"/>
    <s v=""/>
    <s v="1/2"/>
    <s v=""/>
    <n v="6"/>
    <n v="5"/>
    <n v="4"/>
    <n v="79"/>
    <n v="85"/>
    <n v="101"/>
    <x v="1"/>
    <x v="0"/>
  </r>
  <r>
    <x v="285"/>
    <s v="Hawthorn"/>
    <s v="JLT1"/>
    <n v="87"/>
    <n v="101"/>
    <n v="89"/>
    <n v="15"/>
    <n v="3"/>
    <n v="8"/>
    <n v="3"/>
    <s v=""/>
    <s v=""/>
    <s v=""/>
    <n v="6"/>
    <s v=""/>
    <n v="2"/>
    <n v="83"/>
    <n v="87"/>
    <n v="98.678160919540232"/>
    <x v="2"/>
    <x v="4"/>
  </r>
  <r>
    <x v="286"/>
    <s v="Hawthorn"/>
    <s v="JLT1"/>
    <n v="84"/>
    <n v="85"/>
    <n v="75"/>
    <n v="10"/>
    <n v="8"/>
    <n v="2"/>
    <n v="9"/>
    <s v=""/>
    <s v="2/2"/>
    <s v=""/>
    <n v="13"/>
    <n v="9"/>
    <n v="7"/>
    <n v="66"/>
    <n v="76"/>
    <n v="95.06578947368422"/>
    <x v="2"/>
    <x v="2"/>
  </r>
  <r>
    <x v="287"/>
    <s v="Hawthorn"/>
    <s v="JLT1"/>
    <n v="83"/>
    <n v="104"/>
    <n v="82"/>
    <n v="6"/>
    <n v="11"/>
    <n v="3"/>
    <n v="4"/>
    <n v="14"/>
    <s v="1/1"/>
    <n v="1"/>
    <n v="14"/>
    <n v="4"/>
    <n v="3"/>
    <n v="70"/>
    <n v="68"/>
    <n v="130"/>
    <x v="2"/>
    <x v="7"/>
  </r>
  <r>
    <x v="288"/>
    <s v="Hawthorn"/>
    <s v="JLT1"/>
    <n v="79"/>
    <n v="79"/>
    <n v="84"/>
    <n v="8"/>
    <n v="13"/>
    <n v="6"/>
    <n v="4"/>
    <s v=""/>
    <s v="1/2"/>
    <s v=""/>
    <n v="8"/>
    <n v="1"/>
    <n v="3"/>
    <n v="71"/>
    <n v="79"/>
    <n v="85"/>
    <x v="1"/>
    <x v="1"/>
  </r>
  <r>
    <x v="289"/>
    <s v="Hawthorn"/>
    <s v="JLT1"/>
    <n v="72"/>
    <n v="62"/>
    <n v="75"/>
    <n v="11"/>
    <s v=""/>
    <n v="7"/>
    <n v="1"/>
    <s v=""/>
    <s v="1/1"/>
    <n v="2.4"/>
    <n v="3"/>
    <n v="1"/>
    <n v="3"/>
    <n v="45"/>
    <n v="82"/>
    <n v="64.268292682926827"/>
    <x v="0"/>
    <x v="1"/>
  </r>
  <r>
    <x v="290"/>
    <s v="Hawthorn"/>
    <s v="JLT1"/>
    <n v="67"/>
    <n v="76"/>
    <n v="68"/>
    <n v="12"/>
    <n v="13"/>
    <n v="2"/>
    <n v="1"/>
    <s v=""/>
    <s v="1/2"/>
    <s v=""/>
    <n v="10"/>
    <n v="2"/>
    <n v="3"/>
    <n v="68"/>
    <n v="80"/>
    <n v="80.75"/>
    <x v="1"/>
    <x v="0"/>
  </r>
  <r>
    <x v="291"/>
    <s v="Hawthorn"/>
    <s v="JLT1"/>
    <n v="65"/>
    <n v="66"/>
    <n v="60"/>
    <n v="12"/>
    <n v="4"/>
    <n v="4"/>
    <n v="3"/>
    <s v=""/>
    <s v="0/1"/>
    <s v=""/>
    <n v="4"/>
    <s v=""/>
    <n v="4"/>
    <n v="87"/>
    <n v="90"/>
    <n v="62.333333333333329"/>
    <x v="2"/>
    <x v="1"/>
  </r>
  <r>
    <x v="292"/>
    <s v="Hawthorn"/>
    <s v="JLT1"/>
    <n v="64"/>
    <n v="67"/>
    <n v="64"/>
    <n v="10"/>
    <n v="9"/>
    <n v="2"/>
    <n v="2"/>
    <s v=""/>
    <s v="2/0"/>
    <s v=""/>
    <n v="8"/>
    <n v="1"/>
    <n v="2"/>
    <n v="78"/>
    <n v="75"/>
    <n v="75.933333333333337"/>
    <x v="1"/>
    <x v="4"/>
  </r>
  <r>
    <x v="293"/>
    <s v="Hawthorn"/>
    <s v="JLT1"/>
    <n v="62"/>
    <n v="73"/>
    <n v="69"/>
    <n v="9"/>
    <n v="1"/>
    <n v="3"/>
    <n v="2"/>
    <s v=""/>
    <s v="2/0"/>
    <n v="2.2000000000000002"/>
    <n v="4"/>
    <n v="2"/>
    <s v=""/>
    <n v="70"/>
    <n v="83"/>
    <n v="74.759036144578303"/>
    <x v="2"/>
    <x v="4"/>
  </r>
  <r>
    <x v="294"/>
    <s v="Hawthorn"/>
    <s v="JLT1"/>
    <n v="62"/>
    <n v="66"/>
    <n v="60"/>
    <n v="10"/>
    <n v="4"/>
    <n v="5"/>
    <n v="2"/>
    <s v=""/>
    <s v="1/0"/>
    <s v=""/>
    <n v="7"/>
    <n v="1"/>
    <n v="3"/>
    <n v="78"/>
    <n v="87"/>
    <n v="64.482758620689651"/>
    <x v="2"/>
    <x v="1"/>
  </r>
  <r>
    <x v="295"/>
    <s v="Hawthorn"/>
    <s v="JLT1"/>
    <n v="61"/>
    <n v="42"/>
    <n v="55"/>
    <n v="12"/>
    <n v="6"/>
    <n v="6"/>
    <s v=""/>
    <s v=""/>
    <s v="0/2"/>
    <n v="0.1"/>
    <n v="3"/>
    <n v="2"/>
    <n v="6"/>
    <n v="61"/>
    <n v="91"/>
    <n v="39.230769230769234"/>
    <x v="1"/>
    <x v="1"/>
  </r>
  <r>
    <x v="296"/>
    <s v="Hawthorn"/>
    <s v="JLT1"/>
    <n v="60"/>
    <n v="62"/>
    <n v="62"/>
    <n v="13"/>
    <n v="4"/>
    <n v="6"/>
    <s v=""/>
    <s v=""/>
    <s v="1/2"/>
    <s v=""/>
    <n v="8"/>
    <n v="1"/>
    <n v="4"/>
    <n v="58"/>
    <n v="92"/>
    <n v="57.282608695652172"/>
    <x v="2"/>
    <x v="1"/>
  </r>
  <r>
    <x v="297"/>
    <s v="Hawthorn"/>
    <s v="JLT1"/>
    <n v="57"/>
    <n v="45"/>
    <n v="58"/>
    <n v="10"/>
    <n v="2"/>
    <n v="7"/>
    <s v=""/>
    <n v="1"/>
    <s v=""/>
    <n v="0.1"/>
    <s v=""/>
    <s v=""/>
    <n v="2"/>
    <n v="58"/>
    <n v="89"/>
    <n v="42.977528089887642"/>
    <x v="1"/>
    <x v="4"/>
  </r>
  <r>
    <x v="298"/>
    <s v="Hawthorn"/>
    <s v="JLT1"/>
    <n v="56"/>
    <n v="68"/>
    <n v="56"/>
    <n v="9"/>
    <n v="9"/>
    <n v="4"/>
    <n v="1"/>
    <s v=""/>
    <s v="1/2"/>
    <s v=""/>
    <n v="7"/>
    <n v="1"/>
    <n v="4"/>
    <n v="77"/>
    <n v="83"/>
    <n v="69.638554216867462"/>
    <x v="1"/>
    <x v="1"/>
  </r>
  <r>
    <x v="299"/>
    <s v="Hawthorn"/>
    <s v="JLT1"/>
    <n v="51"/>
    <n v="45"/>
    <n v="55"/>
    <n v="7"/>
    <n v="2"/>
    <n v="3"/>
    <n v="3"/>
    <s v=""/>
    <s v="2/1"/>
    <n v="1"/>
    <n v="4"/>
    <s v=""/>
    <n v="2"/>
    <n v="77"/>
    <n v="83"/>
    <n v="46.084337349397586"/>
    <x v="1"/>
    <x v="4"/>
  </r>
  <r>
    <x v="300"/>
    <s v="Hawthorn"/>
    <s v="JLT1"/>
    <n v="47"/>
    <n v="42"/>
    <n v="48"/>
    <n v="8"/>
    <n v="7"/>
    <n v="2"/>
    <n v="2"/>
    <s v=""/>
    <s v="1/2"/>
    <s v=""/>
    <n v="4"/>
    <n v="1"/>
    <n v="3"/>
    <n v="66"/>
    <n v="77"/>
    <n v="46.36363636363636"/>
    <x v="2"/>
    <x v="2"/>
  </r>
  <r>
    <x v="301"/>
    <s v="Hawthorn"/>
    <s v="JLT1"/>
    <n v="47"/>
    <n v="52"/>
    <n v="43"/>
    <n v="3"/>
    <n v="6"/>
    <n v="2"/>
    <n v="3"/>
    <n v="14"/>
    <s v="0/2"/>
    <s v=""/>
    <n v="5"/>
    <n v="2"/>
    <n v="4"/>
    <n v="77"/>
    <n v="83"/>
    <n v="53.253012048192772"/>
    <x v="2"/>
    <x v="3"/>
  </r>
  <r>
    <x v="302"/>
    <s v="Hawthorn"/>
    <s v="JLT1"/>
    <n v="46"/>
    <n v="33"/>
    <n v="47"/>
    <n v="6"/>
    <n v="3"/>
    <n v="4"/>
    <n v="2"/>
    <s v=""/>
    <s v=""/>
    <n v="0.2"/>
    <n v="3"/>
    <n v="2"/>
    <n v="1"/>
    <n v="66"/>
    <n v="48"/>
    <n v="58.4375"/>
    <x v="1"/>
    <x v="1"/>
  </r>
  <r>
    <x v="303"/>
    <s v="Hawthorn"/>
    <s v="JLT1"/>
    <n v="44"/>
    <n v="51"/>
    <n v="51"/>
    <n v="8"/>
    <n v="1"/>
    <n v="7"/>
    <s v=""/>
    <s v=""/>
    <s v="0/1"/>
    <s v=""/>
    <n v="3"/>
    <s v=""/>
    <n v="1"/>
    <n v="77"/>
    <n v="37"/>
    <n v="117.16216216216216"/>
    <x v="2"/>
    <x v="1"/>
  </r>
  <r>
    <x v="304"/>
    <s v="Hawthorn"/>
    <s v="JLT1"/>
    <n v="41"/>
    <n v="35"/>
    <n v="45"/>
    <n v="5"/>
    <n v="2"/>
    <n v="4"/>
    <n v="1"/>
    <s v=""/>
    <s v=""/>
    <n v="1"/>
    <n v="4"/>
    <s v=""/>
    <s v=""/>
    <n v="57"/>
    <n v="42"/>
    <n v="70.833333333333343"/>
    <x v="1"/>
    <x v="2"/>
  </r>
  <r>
    <x v="305"/>
    <s v="Hawthorn"/>
    <s v="JLT1"/>
    <n v="38"/>
    <n v="47"/>
    <n v="40"/>
    <n v="4"/>
    <n v="4"/>
    <n v="2"/>
    <n v="2"/>
    <s v=""/>
    <s v="0/1"/>
    <n v="1.1000000000000001"/>
    <n v="4"/>
    <s v=""/>
    <n v="1"/>
    <n v="75"/>
    <n v="71"/>
    <n v="56.267605633802816"/>
    <x v="1"/>
    <x v="4"/>
  </r>
  <r>
    <x v="306"/>
    <s v="Hawthorn"/>
    <s v="JLT1"/>
    <n v="38"/>
    <n v="49"/>
    <n v="44"/>
    <n v="4"/>
    <n v="5"/>
    <n v="2"/>
    <n v="2"/>
    <s v=""/>
    <s v="2/0"/>
    <s v=""/>
    <n v="2"/>
    <n v="1"/>
    <s v=""/>
    <n v="100"/>
    <n v="38"/>
    <n v="109.60526315789474"/>
    <x v="2"/>
    <x v="5"/>
  </r>
  <r>
    <x v="307"/>
    <s v="Hawthorn"/>
    <s v="JLT1"/>
    <n v="30"/>
    <n v="35"/>
    <n v="32"/>
    <n v="6"/>
    <n v="6"/>
    <n v="2"/>
    <s v=""/>
    <s v=""/>
    <s v="0/2"/>
    <s v=""/>
    <n v="2"/>
    <s v=""/>
    <n v="2"/>
    <n v="83"/>
    <n v="73"/>
    <n v="40.753424657534246"/>
    <x v="1"/>
    <x v="6"/>
  </r>
  <r>
    <x v="308"/>
    <s v="Richmond"/>
    <s v="JLT1"/>
    <n v="106"/>
    <n v="112"/>
    <n v="103"/>
    <n v="19"/>
    <n v="16"/>
    <n v="3"/>
    <n v="2"/>
    <s v=""/>
    <s v=""/>
    <s v=""/>
    <n v="6"/>
    <n v="1"/>
    <n v="2"/>
    <n v="80"/>
    <n v="82"/>
    <n v="116.09756097560977"/>
    <x v="2"/>
    <x v="1"/>
  </r>
  <r>
    <x v="309"/>
    <s v="Richmond"/>
    <s v="JLT1"/>
    <n v="98"/>
    <n v="104"/>
    <n v="101"/>
    <n v="15"/>
    <n v="3"/>
    <n v="6"/>
    <n v="3"/>
    <n v="7"/>
    <s v="0/1"/>
    <n v="2.1"/>
    <n v="8"/>
    <n v="3"/>
    <n v="2"/>
    <n v="72"/>
    <n v="77"/>
    <n v="114.8051948051948"/>
    <x v="1"/>
    <x v="4"/>
  </r>
  <r>
    <x v="310"/>
    <s v="Richmond"/>
    <s v="JLT1"/>
    <n v="96"/>
    <n v="91"/>
    <n v="99"/>
    <n v="16"/>
    <n v="7"/>
    <n v="7"/>
    <n v="3"/>
    <s v=""/>
    <s v="1/0"/>
    <s v=""/>
    <n v="6"/>
    <s v=""/>
    <n v="2"/>
    <n v="69"/>
    <n v="72"/>
    <n v="107.43055555555556"/>
    <x v="2"/>
    <x v="1"/>
  </r>
  <r>
    <x v="311"/>
    <s v="Richmond"/>
    <s v="JLT1"/>
    <n v="96"/>
    <n v="100"/>
    <n v="92"/>
    <n v="17"/>
    <n v="12"/>
    <n v="5"/>
    <s v=""/>
    <s v=""/>
    <s v=""/>
    <n v="1"/>
    <n v="2"/>
    <s v=""/>
    <n v="3"/>
    <n v="82"/>
    <n v="69"/>
    <n v="123.18840579710145"/>
    <x v="2"/>
    <x v="1"/>
  </r>
  <r>
    <x v="312"/>
    <s v="Richmond"/>
    <s v="JLT1"/>
    <n v="88"/>
    <n v="75"/>
    <n v="99"/>
    <n v="8"/>
    <n v="6"/>
    <n v="9"/>
    <n v="5"/>
    <s v=""/>
    <s v="1/1"/>
    <n v="1.1000000000000001"/>
    <n v="3"/>
    <n v="1"/>
    <n v="1"/>
    <n v="78"/>
    <n v="76"/>
    <n v="83.881578947368411"/>
    <x v="2"/>
    <x v="4"/>
  </r>
  <r>
    <x v="313"/>
    <s v="Richmond"/>
    <s v="JLT1"/>
    <n v="87"/>
    <n v="79"/>
    <n v="92"/>
    <n v="14"/>
    <n v="7"/>
    <n v="8"/>
    <s v=""/>
    <s v=""/>
    <s v=""/>
    <n v="1.1000000000000001"/>
    <n v="3"/>
    <s v=""/>
    <n v="1"/>
    <n v="71"/>
    <n v="80"/>
    <n v="83.9375"/>
    <x v="2"/>
    <x v="4"/>
  </r>
  <r>
    <x v="314"/>
    <s v="Richmond"/>
    <s v="JLT1"/>
    <n v="78"/>
    <n v="65"/>
    <n v="76"/>
    <n v="12"/>
    <n v="8"/>
    <n v="4"/>
    <n v="3"/>
    <s v=""/>
    <s v=""/>
    <n v="0.2"/>
    <n v="6"/>
    <n v="3"/>
    <n v="2"/>
    <n v="65"/>
    <n v="55"/>
    <n v="100.45454545454545"/>
    <x v="2"/>
    <x v="4"/>
  </r>
  <r>
    <x v="315"/>
    <s v="Richmond"/>
    <s v="JLT1"/>
    <n v="78"/>
    <n v="78"/>
    <n v="78"/>
    <n v="14"/>
    <n v="7"/>
    <n v="4"/>
    <n v="3"/>
    <s v=""/>
    <s v="1/5"/>
    <n v="2"/>
    <n v="10"/>
    <n v="2"/>
    <n v="7"/>
    <n v="66"/>
    <n v="64"/>
    <n v="103.59375"/>
    <x v="0"/>
    <x v="0"/>
  </r>
  <r>
    <x v="316"/>
    <s v="Richmond"/>
    <s v="JLT1"/>
    <n v="68"/>
    <n v="110"/>
    <n v="78"/>
    <n v="6"/>
    <n v="14"/>
    <n v="8"/>
    <s v=""/>
    <s v=""/>
    <s v="1/1"/>
    <s v=""/>
    <n v="7"/>
    <s v=""/>
    <n v="1"/>
    <n v="100"/>
    <n v="81"/>
    <n v="115.4320987654321"/>
    <x v="2"/>
    <x v="1"/>
  </r>
  <r>
    <x v="317"/>
    <s v="Richmond"/>
    <s v="JLT1"/>
    <n v="67"/>
    <n v="75"/>
    <n v="70"/>
    <n v="9"/>
    <n v="9"/>
    <n v="6"/>
    <n v="1"/>
    <s v=""/>
    <s v=""/>
    <s v=""/>
    <n v="7"/>
    <s v=""/>
    <n v="1"/>
    <n v="83"/>
    <n v="79"/>
    <n v="80.696202531645568"/>
    <x v="2"/>
    <x v="1"/>
  </r>
  <r>
    <x v="318"/>
    <s v="Richmond"/>
    <s v="JLT1"/>
    <n v="66"/>
    <n v="64"/>
    <n v="73"/>
    <n v="7"/>
    <n v="1"/>
    <n v="5"/>
    <n v="3"/>
    <s v=""/>
    <s v="1/0"/>
    <n v="2.2999999999999998"/>
    <n v="4"/>
    <s v=""/>
    <s v=""/>
    <n v="50"/>
    <n v="79"/>
    <n v="68.860759493670884"/>
    <x v="0"/>
    <x v="4"/>
  </r>
  <r>
    <x v="319"/>
    <s v="Richmond"/>
    <s v="JLT1"/>
    <n v="65"/>
    <n v="82"/>
    <n v="71"/>
    <n v="10"/>
    <n v="9"/>
    <n v="4"/>
    <n v="1"/>
    <s v=""/>
    <s v="1/2"/>
    <n v="1"/>
    <n v="8"/>
    <n v="1"/>
    <n v="2"/>
    <n v="73"/>
    <n v="83"/>
    <n v="83.975903614457835"/>
    <x v="2"/>
    <x v="1"/>
  </r>
  <r>
    <x v="320"/>
    <s v="Richmond"/>
    <s v="JLT1"/>
    <n v="60"/>
    <n v="67"/>
    <n v="54"/>
    <n v="9"/>
    <n v="12"/>
    <n v="1"/>
    <n v="2"/>
    <s v=""/>
    <s v="1/1"/>
    <s v=""/>
    <n v="11"/>
    <n v="5"/>
    <n v="4"/>
    <n v="76"/>
    <n v="59"/>
    <n v="96.525423728813564"/>
    <x v="1"/>
    <x v="0"/>
  </r>
  <r>
    <x v="321"/>
    <s v="Richmond"/>
    <s v="JLT1"/>
    <n v="58"/>
    <n v="58"/>
    <n v="60"/>
    <n v="5"/>
    <n v="1"/>
    <n v="2"/>
    <n v="3"/>
    <n v="10"/>
    <s v="0/2"/>
    <n v="3.1"/>
    <n v="3"/>
    <n v="1"/>
    <n v="2"/>
    <n v="66"/>
    <n v="69"/>
    <n v="71.449275362318843"/>
    <x v="0"/>
    <x v="3"/>
  </r>
  <r>
    <x v="322"/>
    <s v="Richmond"/>
    <s v="JLT1"/>
    <n v="57"/>
    <n v="83"/>
    <n v="57"/>
    <n v="6"/>
    <n v="7"/>
    <n v="4"/>
    <n v="3"/>
    <s v=""/>
    <s v="1/0"/>
    <s v=""/>
    <n v="7"/>
    <s v=""/>
    <n v="2"/>
    <n v="76"/>
    <n v="75"/>
    <n v="94.066666666666663"/>
    <x v="2"/>
    <x v="1"/>
  </r>
  <r>
    <x v="323"/>
    <s v="Richmond"/>
    <s v="JLT1"/>
    <n v="57"/>
    <n v="78"/>
    <n v="59"/>
    <n v="13"/>
    <n v="6"/>
    <n v="1"/>
    <s v=""/>
    <s v=""/>
    <s v="2/0"/>
    <n v="0.1"/>
    <n v="10"/>
    <n v="4"/>
    <n v="1"/>
    <n v="68"/>
    <n v="72"/>
    <n v="92.083333333333329"/>
    <x v="2"/>
    <x v="0"/>
  </r>
  <r>
    <x v="324"/>
    <s v="Richmond"/>
    <s v="JLT1"/>
    <n v="53"/>
    <n v="55"/>
    <n v="51"/>
    <n v="10"/>
    <n v="7"/>
    <n v="4"/>
    <s v=""/>
    <s v=""/>
    <s v="0/1"/>
    <s v=""/>
    <n v="5"/>
    <s v=""/>
    <n v="3"/>
    <n v="76"/>
    <n v="79"/>
    <n v="59.177215189873422"/>
    <x v="1"/>
    <x v="1"/>
  </r>
  <r>
    <x v="325"/>
    <s v="Richmond"/>
    <s v="JLT1"/>
    <n v="49"/>
    <n v="66"/>
    <n v="50"/>
    <n v="6"/>
    <n v="9"/>
    <s v=""/>
    <n v="2"/>
    <s v=""/>
    <s v="2/1"/>
    <n v="1"/>
    <n v="10"/>
    <s v=""/>
    <n v="2"/>
    <n v="73"/>
    <n v="76"/>
    <n v="73.81578947368422"/>
    <x v="2"/>
    <x v="4"/>
  </r>
  <r>
    <x v="326"/>
    <s v="Richmond"/>
    <s v="JLT1"/>
    <n v="49"/>
    <n v="48"/>
    <n v="51"/>
    <n v="3"/>
    <n v="4"/>
    <s v=""/>
    <n v="5"/>
    <n v="17"/>
    <s v="1/2"/>
    <s v=""/>
    <n v="5"/>
    <n v="3"/>
    <n v="2"/>
    <n v="85"/>
    <n v="62"/>
    <n v="65.806451612903217"/>
    <x v="2"/>
    <x v="3"/>
  </r>
  <r>
    <x v="327"/>
    <s v="Richmond"/>
    <s v="JLT1"/>
    <n v="47"/>
    <n v="41"/>
    <n v="45"/>
    <n v="9"/>
    <n v="7"/>
    <n v="2"/>
    <n v="1"/>
    <s v=""/>
    <s v="1/2"/>
    <n v="0.1"/>
    <n v="9"/>
    <n v="3"/>
    <n v="4"/>
    <n v="43"/>
    <n v="49"/>
    <n v="71.122448979591837"/>
    <x v="2"/>
    <x v="0"/>
  </r>
  <r>
    <x v="328"/>
    <s v="Richmond"/>
    <s v="JLT1"/>
    <n v="42"/>
    <n v="36"/>
    <n v="43"/>
    <n v="3"/>
    <n v="6"/>
    <n v="2"/>
    <n v="5"/>
    <s v=""/>
    <s v="1/2"/>
    <s v=""/>
    <n v="3"/>
    <n v="2"/>
    <n v="3"/>
    <n v="88"/>
    <n v="69"/>
    <n v="44.347826086956523"/>
    <x v="2"/>
    <x v="0"/>
  </r>
  <r>
    <x v="329"/>
    <s v="Richmond"/>
    <s v="JLT1"/>
    <n v="41"/>
    <n v="55"/>
    <n v="41"/>
    <n v="7"/>
    <n v="3"/>
    <n v="1"/>
    <s v=""/>
    <s v=""/>
    <s v="1/1"/>
    <n v="2.1"/>
    <n v="7"/>
    <s v=""/>
    <n v="2"/>
    <n v="60"/>
    <n v="36"/>
    <n v="129.86111111111111"/>
    <x v="1"/>
    <x v="4"/>
  </r>
  <r>
    <x v="330"/>
    <s v="Richmond"/>
    <s v="JLT1"/>
    <n v="41"/>
    <n v="49"/>
    <n v="45"/>
    <n v="3"/>
    <n v="6"/>
    <n v="4"/>
    <n v="2"/>
    <s v=""/>
    <s v=""/>
    <s v=""/>
    <n v="3"/>
    <s v=""/>
    <s v=""/>
    <n v="88"/>
    <n v="63"/>
    <n v="66.111111111111114"/>
    <x v="2"/>
    <x v="1"/>
  </r>
  <r>
    <x v="331"/>
    <s v="Richmond"/>
    <s v="JLT1"/>
    <n v="38"/>
    <n v="16"/>
    <n v="36"/>
    <n v="4"/>
    <n v="5"/>
    <n v="4"/>
    <n v="2"/>
    <s v=""/>
    <s v="0/2"/>
    <n v="0.2"/>
    <n v="3"/>
    <n v="1"/>
    <n v="4"/>
    <n v="55"/>
    <n v="80"/>
    <n v="17"/>
    <x v="2"/>
    <x v="4"/>
  </r>
  <r>
    <x v="332"/>
    <s v="Richmond"/>
    <s v="JLT1"/>
    <n v="30"/>
    <n v="44"/>
    <n v="28"/>
    <n v="5"/>
    <n v="9"/>
    <n v="1"/>
    <s v=""/>
    <s v=""/>
    <s v="0/2"/>
    <s v=""/>
    <n v="8"/>
    <n v="1"/>
    <n v="3"/>
    <n v="85"/>
    <n v="75"/>
    <n v="49.866666666666667"/>
    <x v="2"/>
    <x v="2"/>
  </r>
  <r>
    <x v="333"/>
    <s v="Richmond"/>
    <s v="JLT1"/>
    <n v="27"/>
    <n v="22"/>
    <n v="29"/>
    <n v="4"/>
    <n v="2"/>
    <n v="2"/>
    <n v="2"/>
    <s v=""/>
    <s v="0/1"/>
    <s v=""/>
    <n v="2"/>
    <s v=""/>
    <n v="1"/>
    <n v="66"/>
    <n v="40"/>
    <n v="46.750000000000007"/>
    <x v="1"/>
    <x v="0"/>
  </r>
  <r>
    <x v="334"/>
    <s v="Melbourne"/>
    <s v="JLT1"/>
    <n v="150"/>
    <n v="111"/>
    <n v="147"/>
    <n v="28"/>
    <n v="9"/>
    <n v="11"/>
    <n v="4"/>
    <s v=""/>
    <s v="2/1"/>
    <s v=""/>
    <n v="14"/>
    <n v="10"/>
    <n v="7"/>
    <n v="67"/>
    <n v="69"/>
    <n v="136.73913043478262"/>
    <x v="0"/>
    <x v="0"/>
  </r>
  <r>
    <x v="335"/>
    <s v="Melbourne"/>
    <s v="JLT1"/>
    <n v="120"/>
    <n v="127"/>
    <n v="124"/>
    <n v="9"/>
    <n v="23"/>
    <n v="6"/>
    <n v="6"/>
    <s v=""/>
    <s v="2/1"/>
    <n v="1"/>
    <n v="17"/>
    <n v="7"/>
    <n v="3"/>
    <n v="87"/>
    <n v="68"/>
    <n v="158.75"/>
    <x v="0"/>
    <x v="0"/>
  </r>
  <r>
    <x v="336"/>
    <s v="Melbourne"/>
    <s v="JLT1"/>
    <n v="108"/>
    <n v="103"/>
    <n v="114"/>
    <n v="21"/>
    <n v="6"/>
    <n v="5"/>
    <n v="4"/>
    <s v=""/>
    <s v="2/0"/>
    <s v=""/>
    <n v="8"/>
    <n v="3"/>
    <n v="1"/>
    <n v="81"/>
    <n v="72"/>
    <n v="121.59722222222223"/>
    <x v="2"/>
    <x v="1"/>
  </r>
  <r>
    <x v="337"/>
    <s v="Melbourne"/>
    <s v="JLT1"/>
    <n v="101"/>
    <n v="94"/>
    <n v="111"/>
    <n v="13"/>
    <n v="13"/>
    <n v="9"/>
    <n v="1"/>
    <s v=""/>
    <s v="2/1"/>
    <n v="1"/>
    <n v="7"/>
    <s v=""/>
    <n v="2"/>
    <n v="73"/>
    <n v="70"/>
    <n v="114.14285714285714"/>
    <x v="2"/>
    <x v="0"/>
  </r>
  <r>
    <x v="338"/>
    <s v="Melbourne"/>
    <s v="JLT1"/>
    <n v="97"/>
    <n v="101"/>
    <n v="106"/>
    <n v="14"/>
    <n v="7"/>
    <n v="5"/>
    <n v="6"/>
    <s v=""/>
    <s v="2/2"/>
    <n v="1"/>
    <n v="9"/>
    <n v="6"/>
    <n v="2"/>
    <n v="81"/>
    <n v="66"/>
    <n v="130.07575757575756"/>
    <x v="2"/>
    <x v="0"/>
  </r>
  <r>
    <x v="339"/>
    <s v="Melbourne"/>
    <s v="JLT1"/>
    <n v="93"/>
    <n v="92"/>
    <n v="98"/>
    <n v="12"/>
    <n v="10"/>
    <n v="3"/>
    <n v="5"/>
    <s v=""/>
    <s v="4/1"/>
    <n v="1.1000000000000001"/>
    <n v="10"/>
    <n v="2"/>
    <n v="3"/>
    <n v="68"/>
    <n v="82"/>
    <n v="95.365853658536594"/>
    <x v="2"/>
    <x v="2"/>
  </r>
  <r>
    <x v="340"/>
    <s v="Melbourne"/>
    <s v="JLT1"/>
    <n v="66"/>
    <n v="69"/>
    <n v="65"/>
    <n v="8"/>
    <n v="1"/>
    <n v="3"/>
    <n v="3"/>
    <n v="21"/>
    <s v="1/1"/>
    <s v=""/>
    <n v="6"/>
    <n v="2"/>
    <n v="3"/>
    <n v="77"/>
    <n v="63"/>
    <n v="93.095238095238102"/>
    <x v="2"/>
    <x v="3"/>
  </r>
  <r>
    <x v="341"/>
    <s v="Melbourne"/>
    <s v="JLT1"/>
    <n v="63"/>
    <n v="77"/>
    <n v="70"/>
    <n v="7"/>
    <n v="3"/>
    <n v="5"/>
    <n v="1"/>
    <n v="3"/>
    <s v="1/0"/>
    <n v="2.1"/>
    <n v="5"/>
    <n v="2"/>
    <s v=""/>
    <n v="80"/>
    <n v="85"/>
    <n v="77"/>
    <x v="2"/>
    <x v="4"/>
  </r>
  <r>
    <x v="342"/>
    <s v="Melbourne"/>
    <s v="JLT1"/>
    <n v="60"/>
    <n v="58"/>
    <n v="56"/>
    <n v="5"/>
    <n v="8"/>
    <n v="2"/>
    <n v="5"/>
    <s v=""/>
    <s v="0/1"/>
    <n v="1"/>
    <n v="6"/>
    <n v="2"/>
    <n v="3"/>
    <n v="61"/>
    <n v="80"/>
    <n v="61.625"/>
    <x v="2"/>
    <x v="4"/>
  </r>
  <r>
    <x v="343"/>
    <s v="Melbourne"/>
    <s v="JLT1"/>
    <n v="55"/>
    <n v="61"/>
    <n v="58"/>
    <n v="5"/>
    <n v="3"/>
    <n v="3"/>
    <n v="2"/>
    <n v="4"/>
    <s v=""/>
    <n v="2.1"/>
    <n v="3"/>
    <s v=""/>
    <s v=""/>
    <n v="75"/>
    <n v="83"/>
    <n v="62.46987951807229"/>
    <x v="0"/>
    <x v="4"/>
  </r>
  <r>
    <x v="344"/>
    <s v="Melbourne"/>
    <s v="JLT1"/>
    <n v="53"/>
    <n v="57"/>
    <n v="55"/>
    <n v="11"/>
    <n v="2"/>
    <n v="5"/>
    <n v="1"/>
    <s v=""/>
    <s v="0/1"/>
    <s v=""/>
    <n v="2"/>
    <s v=""/>
    <n v="2"/>
    <n v="84"/>
    <n v="81"/>
    <n v="59.814814814814817"/>
    <x v="1"/>
    <x v="1"/>
  </r>
  <r>
    <x v="345"/>
    <s v="Melbourne"/>
    <s v="JLT1"/>
    <n v="52"/>
    <n v="45"/>
    <n v="49"/>
    <n v="8"/>
    <n v="5"/>
    <n v="1"/>
    <n v="2"/>
    <s v=""/>
    <s v="1/0"/>
    <n v="1"/>
    <n v="4"/>
    <n v="2"/>
    <n v="2"/>
    <n v="76"/>
    <n v="66"/>
    <n v="57.954545454545453"/>
    <x v="2"/>
    <x v="0"/>
  </r>
  <r>
    <x v="346"/>
    <s v="Melbourne"/>
    <s v="JLT1"/>
    <n v="49"/>
    <n v="53"/>
    <n v="50"/>
    <n v="3"/>
    <n v="4"/>
    <n v="2"/>
    <n v="4"/>
    <s v=""/>
    <s v="1/1"/>
    <n v="2"/>
    <n v="3"/>
    <s v=""/>
    <n v="2"/>
    <n v="85"/>
    <n v="72"/>
    <n v="62.56944444444445"/>
    <x v="2"/>
    <x v="1"/>
  </r>
  <r>
    <x v="347"/>
    <s v="Melbourne"/>
    <s v="JLT1"/>
    <n v="49"/>
    <n v="48"/>
    <n v="51"/>
    <n v="6"/>
    <n v="4"/>
    <n v="3"/>
    <n v="4"/>
    <s v=""/>
    <s v="1/1"/>
    <s v=""/>
    <n v="3"/>
    <n v="2"/>
    <n v="2"/>
    <n v="80"/>
    <n v="80"/>
    <n v="51"/>
    <x v="2"/>
    <x v="1"/>
  </r>
  <r>
    <x v="348"/>
    <s v="Melbourne"/>
    <s v="JLT1"/>
    <n v="48"/>
    <n v="42"/>
    <n v="41"/>
    <n v="6"/>
    <n v="8"/>
    <s v=""/>
    <n v="4"/>
    <s v=""/>
    <s v="1/1"/>
    <s v=""/>
    <n v="6"/>
    <s v=""/>
    <n v="4"/>
    <n v="50"/>
    <n v="65"/>
    <n v="54.923076923076927"/>
    <x v="2"/>
    <x v="1"/>
  </r>
  <r>
    <x v="349"/>
    <s v="Melbourne"/>
    <s v="JLT1"/>
    <n v="47"/>
    <n v="38"/>
    <n v="44"/>
    <n v="6"/>
    <n v="3"/>
    <n v="3"/>
    <n v="2"/>
    <s v=""/>
    <s v=""/>
    <n v="1"/>
    <n v="6"/>
    <s v=""/>
    <n v="2"/>
    <n v="55"/>
    <n v="80"/>
    <n v="40.375"/>
    <x v="1"/>
    <x v="0"/>
  </r>
  <r>
    <x v="350"/>
    <s v="Melbourne"/>
    <s v="JLT1"/>
    <n v="45"/>
    <n v="47"/>
    <n v="46"/>
    <n v="7"/>
    <n v="6"/>
    <n v="4"/>
    <s v=""/>
    <s v=""/>
    <s v=""/>
    <s v=""/>
    <n v="5"/>
    <n v="1"/>
    <n v="1"/>
    <n v="76"/>
    <n v="89"/>
    <n v="44.887640449438202"/>
    <x v="2"/>
    <x v="1"/>
  </r>
  <r>
    <x v="351"/>
    <s v="Melbourne"/>
    <s v="JLT1"/>
    <n v="42"/>
    <n v="37"/>
    <n v="46"/>
    <n v="4"/>
    <n v="4"/>
    <n v="4"/>
    <n v="3"/>
    <s v=""/>
    <s v="0/1"/>
    <n v="0.1"/>
    <n v="3"/>
    <n v="1"/>
    <n v="1"/>
    <n v="62"/>
    <n v="72"/>
    <n v="43.68055555555555"/>
    <x v="2"/>
    <x v="4"/>
  </r>
  <r>
    <x v="352"/>
    <s v="Melbourne"/>
    <s v="JLT1"/>
    <n v="41"/>
    <n v="29"/>
    <n v="38"/>
    <n v="5"/>
    <n v="4"/>
    <n v="1"/>
    <n v="2"/>
    <s v=""/>
    <s v="1/0"/>
    <n v="1"/>
    <n v="4"/>
    <s v=""/>
    <n v="2"/>
    <n v="44"/>
    <n v="69"/>
    <n v="35.724637681159422"/>
    <x v="2"/>
    <x v="0"/>
  </r>
  <r>
    <x v="353"/>
    <s v="Melbourne"/>
    <s v="JLT1"/>
    <n v="40"/>
    <n v="56"/>
    <n v="44"/>
    <n v="8"/>
    <s v=""/>
    <n v="4"/>
    <n v="1"/>
    <s v=""/>
    <s v=""/>
    <s v=""/>
    <n v="5"/>
    <s v=""/>
    <s v=""/>
    <n v="87"/>
    <n v="75"/>
    <n v="63.466666666666669"/>
    <x v="1"/>
    <x v="1"/>
  </r>
  <r>
    <x v="354"/>
    <s v="Melbourne"/>
    <s v="JLT1"/>
    <n v="39"/>
    <n v="57"/>
    <n v="40"/>
    <n v="9"/>
    <n v="4"/>
    <n v="1"/>
    <n v="1"/>
    <s v=""/>
    <s v="3/2"/>
    <s v=""/>
    <n v="7"/>
    <s v=""/>
    <n v="4"/>
    <n v="76"/>
    <n v="84"/>
    <n v="57.678571428571431"/>
    <x v="2"/>
    <x v="1"/>
  </r>
  <r>
    <x v="355"/>
    <s v="Melbourne"/>
    <s v="JLT1"/>
    <n v="37"/>
    <n v="29"/>
    <n v="36"/>
    <n v="2"/>
    <n v="4"/>
    <n v="2"/>
    <n v="2"/>
    <n v="9"/>
    <s v=""/>
    <s v=""/>
    <n v="3"/>
    <n v="2"/>
    <n v="1"/>
    <n v="50"/>
    <n v="28"/>
    <n v="88.035714285714292"/>
    <x v="1"/>
    <x v="1"/>
  </r>
  <r>
    <x v="356"/>
    <s v="Melbourne"/>
    <s v="JLT1"/>
    <n v="33"/>
    <n v="45"/>
    <n v="39"/>
    <n v="5"/>
    <n v="5"/>
    <n v="2"/>
    <s v=""/>
    <s v=""/>
    <s v="2/0"/>
    <s v=""/>
    <n v="4"/>
    <n v="2"/>
    <s v=""/>
    <n v="80"/>
    <n v="71"/>
    <n v="53.87323943661972"/>
    <x v="1"/>
    <x v="6"/>
  </r>
  <r>
    <x v="357"/>
    <s v="Melbourne"/>
    <s v="JLT1"/>
    <n v="28"/>
    <n v="31"/>
    <n v="26"/>
    <n v="3"/>
    <n v="5"/>
    <n v="1"/>
    <s v=""/>
    <s v=""/>
    <s v=""/>
    <n v="1"/>
    <n v="3"/>
    <n v="1"/>
    <n v="1"/>
    <n v="87"/>
    <n v="31"/>
    <n v="85"/>
    <x v="2"/>
    <x v="0"/>
  </r>
  <r>
    <x v="358"/>
    <s v="Melbourne"/>
    <s v="JLT1"/>
    <n v="24"/>
    <n v="30"/>
    <n v="26"/>
    <n v="3"/>
    <n v="2"/>
    <s v=""/>
    <n v="1"/>
    <s v=""/>
    <s v="1/0"/>
    <n v="1"/>
    <n v="3"/>
    <n v="1"/>
    <s v=""/>
    <n v="80"/>
    <n v="53"/>
    <n v="48.113207547169807"/>
    <x v="2"/>
    <x v="4"/>
  </r>
  <r>
    <x v="359"/>
    <s v="Melbourne"/>
    <s v="JLT1"/>
    <n v="14"/>
    <n v="10"/>
    <n v="11"/>
    <n v="4"/>
    <s v=""/>
    <s v=""/>
    <n v="1"/>
    <s v=""/>
    <s v="0/1"/>
    <n v="0.1"/>
    <n v="1"/>
    <n v="1"/>
    <n v="2"/>
    <n v="25"/>
    <n v="34"/>
    <n v="25"/>
    <x v="1"/>
    <x v="0"/>
  </r>
  <r>
    <x v="360"/>
    <s v="Gold Coast"/>
    <s v="JLT1"/>
    <n v="95"/>
    <n v="94"/>
    <n v="84"/>
    <n v="15"/>
    <n v="11"/>
    <n v="4"/>
    <n v="4"/>
    <s v=""/>
    <s v=""/>
    <s v=""/>
    <n v="8"/>
    <n v="4"/>
    <n v="5"/>
    <n v="65"/>
    <n v="53"/>
    <n v="150.75471698113208"/>
    <x v="2"/>
    <x v="0"/>
  </r>
  <r>
    <x v="361"/>
    <s v="Gold Coast"/>
    <s v="JLT1"/>
    <n v="86"/>
    <n v="74"/>
    <n v="88"/>
    <n v="4"/>
    <n v="4"/>
    <n v="3"/>
    <n v="3"/>
    <n v="47"/>
    <s v="1/1"/>
    <s v=""/>
    <n v="3"/>
    <n v="2"/>
    <n v="2"/>
    <n v="75"/>
    <n v="79"/>
    <n v="79.620253164556956"/>
    <x v="2"/>
    <x v="3"/>
  </r>
  <r>
    <x v="362"/>
    <s v="Gold Coast"/>
    <s v="JLT1"/>
    <n v="79"/>
    <n v="82"/>
    <n v="83"/>
    <n v="14"/>
    <n v="6"/>
    <n v="5"/>
    <n v="3"/>
    <s v=""/>
    <s v="1/1"/>
    <s v=""/>
    <n v="8"/>
    <n v="3"/>
    <n v="2"/>
    <n v="70"/>
    <n v="78"/>
    <n v="89.358974358974365"/>
    <x v="2"/>
    <x v="2"/>
  </r>
  <r>
    <x v="363"/>
    <s v="Gold Coast"/>
    <s v="JLT1"/>
    <n v="72"/>
    <n v="98"/>
    <n v="71"/>
    <n v="11"/>
    <n v="10"/>
    <n v="5"/>
    <n v="1"/>
    <s v=""/>
    <s v=""/>
    <s v=""/>
    <n v="9"/>
    <n v="2"/>
    <n v="2"/>
    <n v="81"/>
    <n v="65"/>
    <n v="128.15384615384616"/>
    <x v="2"/>
    <x v="4"/>
  </r>
  <r>
    <x v="364"/>
    <s v="Gold Coast"/>
    <s v="JLT1"/>
    <n v="71"/>
    <n v="70"/>
    <n v="78"/>
    <n v="9"/>
    <n v="3"/>
    <n v="5"/>
    <n v="2"/>
    <s v=""/>
    <s v="1/0"/>
    <n v="2.2000000000000002"/>
    <n v="6"/>
    <n v="1"/>
    <s v=""/>
    <n v="58"/>
    <n v="52"/>
    <n v="114.42307692307693"/>
    <x v="2"/>
    <x v="4"/>
  </r>
  <r>
    <x v="365"/>
    <s v="Gold Coast"/>
    <s v="JLT1"/>
    <n v="69"/>
    <n v="74"/>
    <n v="63"/>
    <n v="9"/>
    <n v="11"/>
    <n v="1"/>
    <n v="4"/>
    <s v=""/>
    <s v="1/0"/>
    <s v=""/>
    <n v="9"/>
    <n v="5"/>
    <n v="3"/>
    <n v="75"/>
    <n v="71"/>
    <n v="88.591549295774641"/>
    <x v="2"/>
    <x v="6"/>
  </r>
  <r>
    <x v="366"/>
    <s v="Gold Coast"/>
    <s v="JLT1"/>
    <n v="68"/>
    <n v="64"/>
    <n v="60"/>
    <n v="15"/>
    <n v="8"/>
    <n v="1"/>
    <n v="1"/>
    <s v=""/>
    <s v=""/>
    <s v=""/>
    <n v="3"/>
    <s v=""/>
    <n v="3"/>
    <n v="78"/>
    <n v="81"/>
    <n v="67.160493827160494"/>
    <x v="2"/>
    <x v="1"/>
  </r>
  <r>
    <x v="367"/>
    <s v="Gold Coast"/>
    <s v="JLT1"/>
    <n v="67"/>
    <n v="65"/>
    <n v="64"/>
    <n v="6"/>
    <n v="7"/>
    <n v="6"/>
    <n v="2"/>
    <s v=""/>
    <s v="0/1"/>
    <n v="2"/>
    <n v="3"/>
    <s v=""/>
    <n v="4"/>
    <n v="76"/>
    <n v="77"/>
    <n v="71.753246753246742"/>
    <x v="1"/>
    <x v="4"/>
  </r>
  <r>
    <x v="368"/>
    <s v="Gold Coast"/>
    <s v="JLT1"/>
    <n v="66"/>
    <n v="59"/>
    <n v="63"/>
    <n v="9"/>
    <n v="5"/>
    <n v="4"/>
    <n v="4"/>
    <s v=""/>
    <s v="1/0"/>
    <s v=""/>
    <n v="5"/>
    <n v="1"/>
    <n v="3"/>
    <n v="64"/>
    <n v="46"/>
    <n v="109.02173913043478"/>
    <x v="1"/>
    <x v="4"/>
  </r>
  <r>
    <x v="369"/>
    <s v="Gold Coast"/>
    <s v="JLT1"/>
    <n v="66"/>
    <n v="61"/>
    <n v="63"/>
    <n v="9"/>
    <n v="2"/>
    <n v="7"/>
    <s v=""/>
    <n v="6"/>
    <s v="1/0"/>
    <n v="1.1000000000000001"/>
    <n v="5"/>
    <s v=""/>
    <n v="4"/>
    <n v="45"/>
    <n v="90"/>
    <n v="57.611111111111114"/>
    <x v="2"/>
    <x v="4"/>
  </r>
  <r>
    <x v="370"/>
    <s v="Gold Coast"/>
    <s v="JLT1"/>
    <n v="65"/>
    <n v="93"/>
    <n v="74"/>
    <n v="9"/>
    <n v="3"/>
    <n v="3"/>
    <n v="5"/>
    <s v=""/>
    <s v="3/0"/>
    <s v=""/>
    <n v="8"/>
    <n v="1"/>
    <s v=""/>
    <n v="91"/>
    <n v="91"/>
    <n v="86.868131868131854"/>
    <x v="1"/>
    <x v="1"/>
  </r>
  <r>
    <x v="371"/>
    <s v="Gold Coast"/>
    <s v="JLT1"/>
    <n v="63"/>
    <n v="81"/>
    <n v="66"/>
    <n v="6"/>
    <n v="8"/>
    <n v="1"/>
    <n v="6"/>
    <s v=""/>
    <s v="1/2"/>
    <n v="1.1000000000000001"/>
    <n v="9"/>
    <n v="3"/>
    <n v="2"/>
    <n v="57"/>
    <n v="68"/>
    <n v="101.25"/>
    <x v="2"/>
    <x v="0"/>
  </r>
  <r>
    <x v="372"/>
    <s v="Gold Coast"/>
    <s v="JLT1"/>
    <n v="62"/>
    <n v="68"/>
    <n v="63"/>
    <n v="15"/>
    <n v="6"/>
    <n v="2"/>
    <s v=""/>
    <s v=""/>
    <s v="4/2"/>
    <n v="0.1"/>
    <n v="12"/>
    <n v="7"/>
    <n v="5"/>
    <n v="66"/>
    <n v="56"/>
    <n v="103.21428571428571"/>
    <x v="2"/>
    <x v="0"/>
  </r>
  <r>
    <x v="373"/>
    <s v="Gold Coast"/>
    <s v="JLT1"/>
    <n v="61"/>
    <n v="68"/>
    <n v="68"/>
    <n v="9"/>
    <s v=""/>
    <n v="5"/>
    <n v="1"/>
    <s v=""/>
    <s v="1/0"/>
    <n v="2.2000000000000002"/>
    <n v="5"/>
    <s v=""/>
    <s v=""/>
    <n v="77"/>
    <n v="71"/>
    <n v="81.408450704225345"/>
    <x v="1"/>
    <x v="5"/>
  </r>
  <r>
    <x v="374"/>
    <s v="Gold Coast"/>
    <s v="JLT1"/>
    <n v="60"/>
    <n v="74"/>
    <n v="65"/>
    <n v="8"/>
    <n v="8"/>
    <n v="6"/>
    <s v=""/>
    <s v=""/>
    <s v="1/0"/>
    <n v="0.1"/>
    <n v="5"/>
    <s v=""/>
    <n v="1"/>
    <n v="81"/>
    <n v="88"/>
    <n v="71.477272727272734"/>
    <x v="2"/>
    <x v="1"/>
  </r>
  <r>
    <x v="375"/>
    <s v="Gold Coast"/>
    <s v="JLT1"/>
    <n v="58"/>
    <n v="56"/>
    <n v="56"/>
    <n v="12"/>
    <n v="3"/>
    <n v="2"/>
    <n v="3"/>
    <s v=""/>
    <s v="1/1"/>
    <s v=""/>
    <n v="2"/>
    <s v=""/>
    <n v="3"/>
    <n v="80"/>
    <n v="86"/>
    <n v="55.348837209302332"/>
    <x v="2"/>
    <x v="0"/>
  </r>
  <r>
    <x v="376"/>
    <s v="Gold Coast"/>
    <s v="JLT1"/>
    <n v="57"/>
    <n v="66"/>
    <n v="55"/>
    <n v="10"/>
    <n v="3"/>
    <n v="2"/>
    <n v="1"/>
    <s v=""/>
    <s v="1/1"/>
    <n v="2.1"/>
    <n v="7"/>
    <s v=""/>
    <n v="3"/>
    <n v="69"/>
    <n v="60"/>
    <n v="93.500000000000014"/>
    <x v="2"/>
    <x v="4"/>
  </r>
  <r>
    <x v="377"/>
    <s v="Gold Coast"/>
    <s v="JLT1"/>
    <n v="54"/>
    <n v="38"/>
    <n v="53"/>
    <n v="6"/>
    <n v="6"/>
    <n v="3"/>
    <n v="4"/>
    <s v=""/>
    <s v="1/1"/>
    <n v="0.1"/>
    <n v="6"/>
    <n v="4"/>
    <n v="3"/>
    <n v="50"/>
    <n v="74"/>
    <n v="43.648648648648646"/>
    <x v="2"/>
    <x v="0"/>
  </r>
  <r>
    <x v="378"/>
    <s v="Gold Coast"/>
    <s v="JLT1"/>
    <n v="49"/>
    <n v="67"/>
    <n v="54"/>
    <n v="3"/>
    <n v="13"/>
    <n v="1"/>
    <n v="3"/>
    <s v=""/>
    <s v="2/1"/>
    <s v=""/>
    <n v="12"/>
    <n v="5"/>
    <n v="1"/>
    <n v="68"/>
    <n v="48"/>
    <n v="118.64583333333333"/>
    <x v="2"/>
    <x v="0"/>
  </r>
  <r>
    <x v="379"/>
    <s v="Gold Coast"/>
    <s v="JLT1"/>
    <n v="41"/>
    <n v="62"/>
    <n v="43"/>
    <n v="3"/>
    <n v="5"/>
    <n v="2"/>
    <n v="4"/>
    <s v=""/>
    <s v=""/>
    <s v=""/>
    <n v="4"/>
    <n v="1"/>
    <s v=""/>
    <n v="75"/>
    <n v="83"/>
    <n v="63.493975903614455"/>
    <x v="2"/>
    <x v="1"/>
  </r>
  <r>
    <x v="380"/>
    <s v="Gold Coast"/>
    <s v="JLT1"/>
    <n v="33"/>
    <n v="31"/>
    <n v="36"/>
    <n v="4"/>
    <n v="4"/>
    <n v="3"/>
    <n v="1"/>
    <s v=""/>
    <s v=""/>
    <s v=""/>
    <n v="1"/>
    <s v=""/>
    <s v=""/>
    <n v="62"/>
    <n v="79"/>
    <n v="33.354430379746837"/>
    <x v="1"/>
    <x v="4"/>
  </r>
  <r>
    <x v="381"/>
    <s v="Gold Coast"/>
    <s v="JLT1"/>
    <n v="29"/>
    <n v="43"/>
    <n v="31"/>
    <n v="3"/>
    <n v="10"/>
    <s v=""/>
    <n v="2"/>
    <s v=""/>
    <s v="1/3"/>
    <s v=""/>
    <n v="5"/>
    <s v=""/>
    <n v="3"/>
    <n v="84"/>
    <n v="77"/>
    <n v="47.467532467532465"/>
    <x v="2"/>
    <x v="5"/>
  </r>
  <r>
    <x v="382"/>
    <s v="Gold Coast"/>
    <s v="JLT1"/>
    <n v="25"/>
    <n v="32"/>
    <n v="27"/>
    <n v="3"/>
    <n v="4"/>
    <n v="1"/>
    <n v="2"/>
    <s v=""/>
    <s v="2/4"/>
    <n v="1.1000000000000001"/>
    <n v="7"/>
    <n v="1"/>
    <n v="5"/>
    <n v="85"/>
    <n v="74"/>
    <n v="36.756756756756758"/>
    <x v="1"/>
    <x v="4"/>
  </r>
  <r>
    <x v="383"/>
    <s v="Gold Coast"/>
    <s v="JLT1"/>
    <n v="25"/>
    <n v="23"/>
    <n v="23"/>
    <n v="6"/>
    <n v="5"/>
    <n v="1"/>
    <s v=""/>
    <s v=""/>
    <s v="0/2"/>
    <s v=""/>
    <n v="4"/>
    <s v=""/>
    <n v="3"/>
    <n v="72"/>
    <n v="52"/>
    <n v="37.596153846153847"/>
    <x v="2"/>
    <x v="0"/>
  </r>
  <r>
    <x v="384"/>
    <s v="Gold Coast"/>
    <s v="JLT1"/>
    <n v="22"/>
    <n v="39"/>
    <n v="22"/>
    <n v="4"/>
    <n v="3"/>
    <s v=""/>
    <n v="1"/>
    <s v=""/>
    <s v=""/>
    <s v=""/>
    <n v="3"/>
    <s v=""/>
    <s v=""/>
    <n v="85"/>
    <n v="52"/>
    <n v="63.75"/>
    <x v="2"/>
    <x v="1"/>
  </r>
  <r>
    <x v="385"/>
    <s v="Gold Coast"/>
    <s v="JLT1"/>
    <n v="10"/>
    <n v="12"/>
    <n v="7"/>
    <s v=""/>
    <n v="5"/>
    <s v=""/>
    <s v=""/>
    <s v=""/>
    <s v=""/>
    <s v=""/>
    <n v="2"/>
    <s v=""/>
    <n v="1"/>
    <n v="60"/>
    <n v="49"/>
    <n v="20.816326530612244"/>
    <x v="1"/>
    <x v="4"/>
  </r>
  <r>
    <x v="386"/>
    <s v="Western Bulldogs"/>
    <s v="JLT1"/>
    <n v="131"/>
    <n v="143"/>
    <n v="135"/>
    <n v="18"/>
    <n v="22"/>
    <n v="3"/>
    <n v="7"/>
    <s v=""/>
    <s v="2/2"/>
    <s v=""/>
    <n v="13"/>
    <n v="7"/>
    <n v="3"/>
    <n v="75"/>
    <n v="88"/>
    <n v="138.125"/>
    <x v="0"/>
    <x v="0"/>
  </r>
  <r>
    <x v="387"/>
    <s v="Western Bulldogs"/>
    <s v="JLT1"/>
    <n v="122"/>
    <n v="124"/>
    <n v="126"/>
    <n v="10"/>
    <n v="14"/>
    <n v="6"/>
    <n v="7"/>
    <s v=""/>
    <s v="2/1"/>
    <n v="3.1"/>
    <n v="10"/>
    <n v="5"/>
    <n v="3"/>
    <n v="79"/>
    <n v="78"/>
    <n v="135.12820512820511"/>
    <x v="0"/>
    <x v="2"/>
  </r>
  <r>
    <x v="388"/>
    <s v="Western Bulldogs"/>
    <s v="JLT1"/>
    <n v="113"/>
    <n v="99"/>
    <n v="119"/>
    <n v="19"/>
    <n v="13"/>
    <n v="6"/>
    <n v="1"/>
    <s v=""/>
    <s v="3/1"/>
    <n v="1.2"/>
    <n v="9"/>
    <n v="3"/>
    <n v="3"/>
    <n v="68"/>
    <n v="88"/>
    <n v="95.625"/>
    <x v="0"/>
    <x v="0"/>
  </r>
  <r>
    <x v="389"/>
    <s v="Western Bulldogs"/>
    <s v="JLT1"/>
    <n v="96"/>
    <n v="111"/>
    <n v="89"/>
    <n v="11"/>
    <n v="15"/>
    <n v="5"/>
    <n v="3"/>
    <s v=""/>
    <s v=""/>
    <n v="1"/>
    <n v="12"/>
    <n v="8"/>
    <n v="4"/>
    <n v="65"/>
    <n v="77"/>
    <n v="122.53246753246752"/>
    <x v="2"/>
    <x v="0"/>
  </r>
  <r>
    <x v="390"/>
    <s v="Western Bulldogs"/>
    <s v="JLT1"/>
    <n v="95"/>
    <n v="116"/>
    <n v="84"/>
    <n v="15"/>
    <n v="15"/>
    <n v="2"/>
    <n v="5"/>
    <s v=""/>
    <s v="1/3"/>
    <n v="0.2"/>
    <n v="15"/>
    <n v="7"/>
    <n v="8"/>
    <n v="73"/>
    <n v="88"/>
    <n v="112.04545454545455"/>
    <x v="0"/>
    <x v="0"/>
  </r>
  <r>
    <x v="391"/>
    <s v="Western Bulldogs"/>
    <s v="JLT1"/>
    <n v="92"/>
    <n v="105"/>
    <n v="86"/>
    <n v="17"/>
    <n v="15"/>
    <s v=""/>
    <n v="4"/>
    <s v=""/>
    <s v="0/2"/>
    <n v="0.1"/>
    <n v="8"/>
    <n v="3"/>
    <n v="4"/>
    <n v="84"/>
    <n v="91"/>
    <n v="98.076923076923066"/>
    <x v="2"/>
    <x v="4"/>
  </r>
  <r>
    <x v="392"/>
    <s v="Western Bulldogs"/>
    <s v="JLT1"/>
    <n v="75"/>
    <n v="106"/>
    <n v="83"/>
    <n v="9"/>
    <n v="8"/>
    <n v="8"/>
    <n v="2"/>
    <s v=""/>
    <s v=""/>
    <s v=""/>
    <n v="9"/>
    <s v=""/>
    <s v=""/>
    <n v="76"/>
    <n v="90"/>
    <n v="100.11111111111111"/>
    <x v="2"/>
    <x v="1"/>
  </r>
  <r>
    <x v="393"/>
    <s v="Western Bulldogs"/>
    <s v="JLT1"/>
    <n v="69"/>
    <n v="60"/>
    <n v="66"/>
    <n v="11"/>
    <n v="5"/>
    <n v="6"/>
    <n v="2"/>
    <s v=""/>
    <s v=""/>
    <s v=""/>
    <n v="5"/>
    <n v="3"/>
    <n v="3"/>
    <n v="68"/>
    <n v="71"/>
    <n v="71.83098591549296"/>
    <x v="2"/>
    <x v="1"/>
  </r>
  <r>
    <x v="394"/>
    <s v="Western Bulldogs"/>
    <s v="JLT1"/>
    <n v="63"/>
    <n v="66"/>
    <n v="69"/>
    <n v="8"/>
    <n v="2"/>
    <n v="6"/>
    <n v="3"/>
    <s v=""/>
    <s v="0/1"/>
    <n v="1.2"/>
    <n v="3"/>
    <s v=""/>
    <n v="1"/>
    <n v="60"/>
    <n v="78"/>
    <n v="71.92307692307692"/>
    <x v="2"/>
    <x v="4"/>
  </r>
  <r>
    <x v="395"/>
    <s v="Western Bulldogs"/>
    <s v="JLT1"/>
    <n v="62"/>
    <n v="75"/>
    <n v="64"/>
    <n v="3"/>
    <n v="16"/>
    <n v="3"/>
    <n v="2"/>
    <s v=""/>
    <s v="1/1"/>
    <n v="1"/>
    <n v="7"/>
    <n v="2"/>
    <n v="2"/>
    <n v="94"/>
    <n v="70"/>
    <n v="91.071428571428569"/>
    <x v="0"/>
    <x v="2"/>
  </r>
  <r>
    <x v="396"/>
    <s v="Western Bulldogs"/>
    <s v="JLT1"/>
    <n v="60"/>
    <n v="75"/>
    <n v="63"/>
    <n v="6"/>
    <n v="6"/>
    <n v="1"/>
    <n v="5"/>
    <s v=""/>
    <s v="1/0"/>
    <n v="1"/>
    <n v="6"/>
    <n v="1"/>
    <s v=""/>
    <n v="75"/>
    <n v="67"/>
    <n v="95.149253731343279"/>
    <x v="2"/>
    <x v="1"/>
  </r>
  <r>
    <x v="397"/>
    <s v="Western Bulldogs"/>
    <s v="JLT1"/>
    <n v="59"/>
    <n v="67"/>
    <n v="65"/>
    <n v="5"/>
    <n v="5"/>
    <n v="5"/>
    <n v="2"/>
    <n v="15"/>
    <s v="2/2"/>
    <s v=""/>
    <n v="4"/>
    <n v="1"/>
    <n v="3"/>
    <n v="80"/>
    <n v="85"/>
    <n v="67"/>
    <x v="2"/>
    <x v="3"/>
  </r>
  <r>
    <x v="398"/>
    <s v="Western Bulldogs"/>
    <s v="JLT1"/>
    <n v="59"/>
    <n v="42"/>
    <n v="62"/>
    <n v="8"/>
    <n v="7"/>
    <n v="7"/>
    <n v="1"/>
    <s v=""/>
    <s v="1/2"/>
    <n v="0.1"/>
    <n v="2"/>
    <s v=""/>
    <n v="4"/>
    <n v="73"/>
    <n v="59"/>
    <n v="60.508474576271183"/>
    <x v="1"/>
    <x v="0"/>
  </r>
  <r>
    <x v="399"/>
    <s v="Western Bulldogs"/>
    <s v="JLT1"/>
    <n v="58"/>
    <n v="54"/>
    <n v="53"/>
    <n v="7"/>
    <n v="12"/>
    <n v="1"/>
    <n v="4"/>
    <s v=""/>
    <s v="0/2"/>
    <s v=""/>
    <n v="8"/>
    <n v="1"/>
    <n v="4"/>
    <n v="47"/>
    <n v="80"/>
    <n v="57.375000000000007"/>
    <x v="0"/>
    <x v="2"/>
  </r>
  <r>
    <x v="400"/>
    <s v="Western Bulldogs"/>
    <s v="JLT1"/>
    <n v="57"/>
    <n v="46"/>
    <n v="60"/>
    <n v="9"/>
    <n v="7"/>
    <n v="6"/>
    <s v=""/>
    <s v=""/>
    <s v="0/1"/>
    <n v="0.1"/>
    <n v="2"/>
    <s v=""/>
    <n v="2"/>
    <n v="75"/>
    <n v="87"/>
    <n v="44.942528735632187"/>
    <x v="2"/>
    <x v="1"/>
  </r>
  <r>
    <x v="401"/>
    <s v="Western Bulldogs"/>
    <s v="JLT1"/>
    <n v="57"/>
    <n v="64"/>
    <n v="57"/>
    <n v="11"/>
    <n v="6"/>
    <n v="2"/>
    <n v="1"/>
    <s v=""/>
    <s v="2/0"/>
    <s v=""/>
    <n v="8"/>
    <s v=""/>
    <n v="2"/>
    <n v="70"/>
    <n v="82"/>
    <n v="66.341463414634148"/>
    <x v="2"/>
    <x v="0"/>
  </r>
  <r>
    <x v="402"/>
    <s v="Western Bulldogs"/>
    <s v="JLT1"/>
    <n v="50"/>
    <n v="58"/>
    <n v="51"/>
    <n v="2"/>
    <n v="5"/>
    <n v="1"/>
    <n v="6"/>
    <n v="16"/>
    <s v="0/3"/>
    <s v=""/>
    <n v="4"/>
    <n v="3"/>
    <n v="3"/>
    <n v="71"/>
    <n v="79"/>
    <n v="62.405063291139243"/>
    <x v="2"/>
    <x v="1"/>
  </r>
  <r>
    <x v="403"/>
    <s v="Western Bulldogs"/>
    <s v="JLT1"/>
    <n v="49"/>
    <n v="45"/>
    <n v="54"/>
    <n v="5"/>
    <n v="6"/>
    <n v="3"/>
    <n v="3"/>
    <s v=""/>
    <s v="1/0"/>
    <s v=""/>
    <n v="6"/>
    <s v=""/>
    <s v=""/>
    <n v="72"/>
    <n v="61"/>
    <n v="62.704918032786885"/>
    <x v="2"/>
    <x v="1"/>
  </r>
  <r>
    <x v="404"/>
    <s v="Western Bulldogs"/>
    <s v="JLT1"/>
    <n v="48"/>
    <n v="58"/>
    <n v="48"/>
    <n v="8"/>
    <n v="7"/>
    <n v="1"/>
    <s v=""/>
    <s v=""/>
    <s v="1/0"/>
    <n v="1"/>
    <n v="6"/>
    <s v=""/>
    <n v="1"/>
    <n v="66"/>
    <n v="77"/>
    <n v="64.025974025974023"/>
    <x v="0"/>
    <x v="1"/>
  </r>
  <r>
    <x v="405"/>
    <s v="Western Bulldogs"/>
    <s v="JLT1"/>
    <n v="47"/>
    <n v="46"/>
    <n v="48"/>
    <n v="4"/>
    <n v="8"/>
    <n v="2"/>
    <n v="3"/>
    <s v=""/>
    <s v="1/0"/>
    <s v=""/>
    <n v="4"/>
    <s v=""/>
    <n v="1"/>
    <n v="50"/>
    <n v="82"/>
    <n v="47.682926829268297"/>
    <x v="2"/>
    <x v="1"/>
  </r>
  <r>
    <x v="406"/>
    <s v="Western Bulldogs"/>
    <s v="JLT1"/>
    <n v="35"/>
    <n v="44"/>
    <n v="33"/>
    <n v="3"/>
    <n v="9"/>
    <n v="1"/>
    <n v="2"/>
    <s v=""/>
    <s v="0/1"/>
    <s v=""/>
    <n v="3"/>
    <s v=""/>
    <n v="2"/>
    <n v="66"/>
    <n v="79"/>
    <n v="47.341772151898731"/>
    <x v="2"/>
    <x v="2"/>
  </r>
  <r>
    <x v="407"/>
    <s v="Western Bulldogs"/>
    <s v="JLT1"/>
    <n v="30"/>
    <n v="29"/>
    <n v="24"/>
    <n v="5"/>
    <n v="4"/>
    <s v=""/>
    <n v="1"/>
    <s v=""/>
    <s v="0/1"/>
    <n v="1"/>
    <n v="1"/>
    <s v=""/>
    <n v="3"/>
    <n v="55"/>
    <n v="39"/>
    <n v="63.205128205128204"/>
    <x v="1"/>
    <x v="0"/>
  </r>
  <r>
    <x v="408"/>
    <s v="Western Bulldogs"/>
    <s v="JLT1"/>
    <n v="30"/>
    <n v="49"/>
    <n v="27"/>
    <n v="2"/>
    <n v="6"/>
    <s v=""/>
    <n v="3"/>
    <s v=""/>
    <s v=""/>
    <s v=""/>
    <n v="4"/>
    <n v="1"/>
    <n v="1"/>
    <n v="87"/>
    <n v="49"/>
    <n v="85"/>
    <x v="1"/>
    <x v="7"/>
  </r>
  <r>
    <x v="409"/>
    <s v="Western Bulldogs"/>
    <s v="JLT1"/>
    <n v="24"/>
    <n v="23"/>
    <n v="26"/>
    <n v="2"/>
    <n v="2"/>
    <n v="1"/>
    <n v="3"/>
    <s v=""/>
    <s v="2/1"/>
    <s v=""/>
    <n v="3"/>
    <s v=""/>
    <n v="2"/>
    <n v="75"/>
    <n v="57"/>
    <n v="34.298245614035089"/>
    <x v="2"/>
    <x v="1"/>
  </r>
  <r>
    <x v="410"/>
    <s v="Fremantle"/>
    <s v="JLT1"/>
    <n v="103"/>
    <n v="113"/>
    <n v="106"/>
    <n v="9"/>
    <n v="10"/>
    <n v="1"/>
    <n v="13"/>
    <s v=""/>
    <s v="4/1"/>
    <s v=""/>
    <n v="15"/>
    <n v="5"/>
    <n v="3"/>
    <n v="73"/>
    <n v="79"/>
    <n v="121.58227848101266"/>
    <x v="2"/>
    <x v="0"/>
  </r>
  <r>
    <x v="411"/>
    <s v="Fremantle"/>
    <s v="JLT1"/>
    <n v="102"/>
    <n v="104"/>
    <n v="99"/>
    <n v="16"/>
    <n v="12"/>
    <n v="4"/>
    <n v="4"/>
    <s v=""/>
    <s v="1/2"/>
    <n v="1.1000000000000001"/>
    <n v="9"/>
    <n v="1"/>
    <n v="5"/>
    <n v="71"/>
    <n v="67"/>
    <n v="131.9402985074627"/>
    <x v="2"/>
    <x v="0"/>
  </r>
  <r>
    <x v="412"/>
    <s v="Fremantle"/>
    <s v="JLT1"/>
    <n v="97"/>
    <n v="114"/>
    <n v="101"/>
    <n v="12"/>
    <n v="8"/>
    <n v="4"/>
    <n v="1"/>
    <n v="20"/>
    <s v="3/0"/>
    <n v="1"/>
    <n v="6"/>
    <n v="4"/>
    <n v="2"/>
    <n v="80"/>
    <n v="83"/>
    <n v="116.74698795180723"/>
    <x v="2"/>
    <x v="7"/>
  </r>
  <r>
    <x v="413"/>
    <s v="Fremantle"/>
    <s v="JLT1"/>
    <n v="89"/>
    <n v="78"/>
    <n v="89"/>
    <n v="13"/>
    <n v="12"/>
    <n v="6"/>
    <n v="4"/>
    <s v=""/>
    <s v="0/3"/>
    <n v="0.1"/>
    <n v="7"/>
    <n v="4"/>
    <n v="5"/>
    <n v="68"/>
    <n v="73"/>
    <n v="90.821917808219183"/>
    <x v="2"/>
    <x v="0"/>
  </r>
  <r>
    <x v="414"/>
    <s v="Fremantle"/>
    <s v="JLT1"/>
    <n v="72"/>
    <n v="86"/>
    <n v="72"/>
    <n v="11"/>
    <n v="10"/>
    <n v="1"/>
    <n v="2"/>
    <s v=""/>
    <s v="1/0"/>
    <n v="1.1000000000000001"/>
    <n v="13"/>
    <n v="7"/>
    <n v="1"/>
    <n v="66"/>
    <n v="55"/>
    <n v="132.90909090909091"/>
    <x v="2"/>
    <x v="2"/>
  </r>
  <r>
    <x v="415"/>
    <s v="Fremantle"/>
    <s v="JLT1"/>
    <n v="71"/>
    <n v="77"/>
    <n v="67"/>
    <n v="12"/>
    <n v="11"/>
    <n v="2"/>
    <n v="1"/>
    <s v=""/>
    <s v="0/1"/>
    <n v="1"/>
    <n v="9"/>
    <n v="1"/>
    <n v="3"/>
    <n v="65"/>
    <n v="82"/>
    <n v="79.817073170731703"/>
    <x v="2"/>
    <x v="0"/>
  </r>
  <r>
    <x v="416"/>
    <s v="Fremantle"/>
    <s v="JLT1"/>
    <n v="68"/>
    <n v="74"/>
    <n v="68"/>
    <n v="7"/>
    <n v="12"/>
    <n v="6"/>
    <n v="2"/>
    <s v=""/>
    <s v="0/1"/>
    <s v=""/>
    <n v="9"/>
    <s v=""/>
    <n v="3"/>
    <n v="73"/>
    <n v="81"/>
    <n v="77.654320987654316"/>
    <x v="2"/>
    <x v="1"/>
  </r>
  <r>
    <x v="417"/>
    <s v="Fremantle"/>
    <s v="JLT1"/>
    <n v="68"/>
    <n v="83"/>
    <n v="67"/>
    <n v="14"/>
    <n v="3"/>
    <n v="5"/>
    <n v="1"/>
    <s v=""/>
    <s v=""/>
    <n v="0.1"/>
    <n v="4"/>
    <s v=""/>
    <n v="2"/>
    <n v="64"/>
    <n v="64"/>
    <n v="110.234375"/>
    <x v="2"/>
    <x v="1"/>
  </r>
  <r>
    <x v="418"/>
    <s v="Fremantle"/>
    <s v="JLT1"/>
    <n v="67"/>
    <n v="51"/>
    <n v="58"/>
    <n v="9"/>
    <n v="7"/>
    <n v="3"/>
    <n v="2"/>
    <s v=""/>
    <s v="0/1"/>
    <n v="2"/>
    <n v="7"/>
    <n v="3"/>
    <n v="5"/>
    <n v="62"/>
    <n v="70"/>
    <n v="61.928571428571423"/>
    <x v="2"/>
    <x v="4"/>
  </r>
  <r>
    <x v="419"/>
    <s v="Fremantle"/>
    <s v="JLT1"/>
    <n v="67"/>
    <n v="71"/>
    <n v="69"/>
    <n v="6"/>
    <n v="6"/>
    <n v="3"/>
    <n v="3"/>
    <s v=""/>
    <s v="1/1"/>
    <n v="3"/>
    <n v="5"/>
    <s v=""/>
    <n v="2"/>
    <n v="91"/>
    <n v="84"/>
    <n v="71.845238095238088"/>
    <x v="2"/>
    <x v="4"/>
  </r>
  <r>
    <x v="420"/>
    <s v="Fremantle"/>
    <s v="JLT1"/>
    <n v="63"/>
    <n v="83"/>
    <n v="65"/>
    <n v="4"/>
    <n v="10"/>
    <n v="5"/>
    <n v="4"/>
    <s v=""/>
    <s v=""/>
    <s v=""/>
    <n v="10"/>
    <s v=""/>
    <n v="1"/>
    <n v="64"/>
    <n v="82"/>
    <n v="86.036585365853654"/>
    <x v="2"/>
    <x v="1"/>
  </r>
  <r>
    <x v="421"/>
    <s v="Fremantle"/>
    <s v="JLT1"/>
    <n v="62"/>
    <n v="81"/>
    <n v="61"/>
    <n v="4"/>
    <n v="15"/>
    <s v=""/>
    <n v="4"/>
    <s v=""/>
    <s v="1/1"/>
    <n v="1"/>
    <n v="14"/>
    <n v="7"/>
    <n v="2"/>
    <n v="68"/>
    <n v="70"/>
    <n v="98.357142857142861"/>
    <x v="0"/>
    <x v="2"/>
  </r>
  <r>
    <x v="422"/>
    <s v="Fremantle"/>
    <s v="JLT1"/>
    <n v="57"/>
    <n v="48"/>
    <n v="51"/>
    <n v="6"/>
    <n v="7"/>
    <n v="3"/>
    <n v="4"/>
    <s v=""/>
    <s v=""/>
    <s v=""/>
    <n v="8"/>
    <n v="2"/>
    <n v="3"/>
    <n v="53"/>
    <n v="39"/>
    <n v="104.61538461538463"/>
    <x v="1"/>
    <x v="0"/>
  </r>
  <r>
    <x v="423"/>
    <s v="Fremantle"/>
    <s v="JLT1"/>
    <n v="47"/>
    <n v="48"/>
    <n v="38"/>
    <n v="10"/>
    <n v="6"/>
    <n v="1"/>
    <n v="1"/>
    <s v=""/>
    <s v="1/1"/>
    <s v=""/>
    <n v="9"/>
    <n v="3"/>
    <n v="5"/>
    <n v="62"/>
    <n v="78"/>
    <n v="52.307692307692314"/>
    <x v="2"/>
    <x v="4"/>
  </r>
  <r>
    <x v="424"/>
    <s v="Fremantle"/>
    <s v="JLT1"/>
    <n v="44"/>
    <n v="38"/>
    <n v="42"/>
    <n v="6"/>
    <n v="7"/>
    <n v="1"/>
    <n v="3"/>
    <s v=""/>
    <s v="0/1"/>
    <s v=""/>
    <n v="4"/>
    <s v=""/>
    <n v="2"/>
    <n v="76"/>
    <n v="59"/>
    <n v="54.745762711864401"/>
    <x v="2"/>
    <x v="4"/>
  </r>
  <r>
    <x v="425"/>
    <s v="Fremantle"/>
    <s v="JLT1"/>
    <n v="44"/>
    <n v="40"/>
    <n v="45"/>
    <n v="8"/>
    <s v=""/>
    <n v="1"/>
    <n v="3"/>
    <s v=""/>
    <s v="0/1"/>
    <n v="1.2"/>
    <n v="4"/>
    <n v="1"/>
    <n v="1"/>
    <n v="25"/>
    <n v="75"/>
    <n v="45.333333333333336"/>
    <x v="2"/>
    <x v="4"/>
  </r>
  <r>
    <x v="426"/>
    <s v="Fremantle"/>
    <s v="JLT1"/>
    <n v="42"/>
    <n v="29"/>
    <n v="36"/>
    <n v="7"/>
    <n v="4"/>
    <s v=""/>
    <n v="4"/>
    <s v=""/>
    <s v="0/1"/>
    <s v=""/>
    <n v="5"/>
    <n v="2"/>
    <n v="3"/>
    <n v="36"/>
    <n v="76"/>
    <n v="32.434210526315795"/>
    <x v="2"/>
    <x v="2"/>
  </r>
  <r>
    <x v="427"/>
    <s v="Fremantle"/>
    <s v="JLT1"/>
    <n v="42"/>
    <n v="37"/>
    <n v="38"/>
    <n v="8"/>
    <n v="2"/>
    <s v=""/>
    <n v="2"/>
    <s v=""/>
    <s v="1/1"/>
    <n v="1.2"/>
    <n v="5"/>
    <s v=""/>
    <n v="3"/>
    <n v="50"/>
    <n v="72"/>
    <n v="43.68055555555555"/>
    <x v="2"/>
    <x v="2"/>
  </r>
  <r>
    <x v="428"/>
    <s v="Fremantle"/>
    <s v="JLT1"/>
    <n v="38"/>
    <n v="30"/>
    <n v="34"/>
    <n v="8"/>
    <n v="2"/>
    <n v="2"/>
    <n v="1"/>
    <s v=""/>
    <s v=""/>
    <s v=""/>
    <n v="2"/>
    <s v=""/>
    <n v="2"/>
    <n v="60"/>
    <n v="70"/>
    <n v="36.428571428571423"/>
    <x v="2"/>
    <x v="1"/>
  </r>
  <r>
    <x v="429"/>
    <s v="Fremantle"/>
    <s v="JLT1"/>
    <n v="35"/>
    <n v="38"/>
    <n v="39"/>
    <n v="5"/>
    <n v="3"/>
    <n v="2"/>
    <n v="1"/>
    <n v="1"/>
    <s v="4/1"/>
    <n v="0.2"/>
    <n v="6"/>
    <s v=""/>
    <n v="3"/>
    <n v="50"/>
    <n v="87"/>
    <n v="37.1264367816092"/>
    <x v="2"/>
    <x v="4"/>
  </r>
  <r>
    <x v="430"/>
    <s v="Fremantle"/>
    <s v="JLT1"/>
    <n v="34"/>
    <n v="33"/>
    <n v="36"/>
    <n v="9"/>
    <n v="2"/>
    <n v="2"/>
    <s v=""/>
    <s v=""/>
    <s v="0/1"/>
    <s v=""/>
    <n v="2"/>
    <s v=""/>
    <n v="1"/>
    <n v="90"/>
    <n v="75"/>
    <n v="37.4"/>
    <x v="2"/>
    <x v="1"/>
  </r>
  <r>
    <x v="431"/>
    <s v="Fremantle"/>
    <s v="JLT1"/>
    <n v="32"/>
    <n v="37"/>
    <n v="32"/>
    <n v="6"/>
    <n v="4"/>
    <n v="3"/>
    <s v=""/>
    <s v=""/>
    <s v="0/1"/>
    <s v=""/>
    <n v="4"/>
    <s v=""/>
    <n v="2"/>
    <n v="70"/>
    <n v="66"/>
    <n v="47.651515151515149"/>
    <x v="1"/>
    <x v="1"/>
  </r>
  <r>
    <x v="432"/>
    <s v="Fremantle"/>
    <s v="JLT1"/>
    <n v="29"/>
    <n v="33"/>
    <n v="33"/>
    <n v="2"/>
    <n v="4"/>
    <n v="2"/>
    <n v="2"/>
    <s v=""/>
    <s v="1/0"/>
    <s v=""/>
    <n v="4"/>
    <s v=""/>
    <s v=""/>
    <n v="83"/>
    <n v="57"/>
    <n v="49.210526315789473"/>
    <x v="0"/>
    <x v="4"/>
  </r>
  <r>
    <x v="433"/>
    <s v="Fremantle"/>
    <s v="JLT1"/>
    <n v="27"/>
    <n v="33"/>
    <n v="27"/>
    <n v="4"/>
    <n v="3"/>
    <n v="3"/>
    <s v=""/>
    <s v=""/>
    <s v=""/>
    <s v=""/>
    <n v="3"/>
    <s v=""/>
    <n v="1"/>
    <n v="71"/>
    <n v="85"/>
    <n v="33"/>
    <x v="2"/>
    <x v="1"/>
  </r>
  <r>
    <x v="434"/>
    <s v="Fremantle"/>
    <s v="JLT1"/>
    <n v="22"/>
    <n v="21"/>
    <n v="22"/>
    <n v="1"/>
    <n v="2"/>
    <s v=""/>
    <n v="1"/>
    <n v="11"/>
    <s v=""/>
    <s v=""/>
    <n v="2"/>
    <s v=""/>
    <s v=""/>
    <n v="100"/>
    <n v="45"/>
    <n v="39.666666666666664"/>
    <x v="2"/>
    <x v="7"/>
  </r>
  <r>
    <x v="435"/>
    <s v="Fremantle"/>
    <s v="JLT1"/>
    <n v="6"/>
    <n v="15"/>
    <n v="6"/>
    <s v=""/>
    <n v="3"/>
    <s v=""/>
    <s v=""/>
    <s v=""/>
    <s v=""/>
    <s v=""/>
    <n v="2"/>
    <n v="1"/>
    <s v=""/>
    <n v="66"/>
    <n v="15"/>
    <n v="85"/>
    <x v="2"/>
    <x v="4"/>
  </r>
  <r>
    <x v="436"/>
    <s v="Collingwood"/>
    <s v="JLT1"/>
    <n v="117"/>
    <n v="120"/>
    <n v="114"/>
    <n v="15"/>
    <n v="19"/>
    <n v="4"/>
    <n v="5"/>
    <s v=""/>
    <s v="1/0"/>
    <n v="0.1"/>
    <n v="16"/>
    <n v="6"/>
    <n v="3"/>
    <n v="82"/>
    <n v="73"/>
    <n v="139.72602739726025"/>
    <x v="0"/>
    <x v="0"/>
  </r>
  <r>
    <x v="437"/>
    <s v="Collingwood"/>
    <s v="JLT1"/>
    <n v="113"/>
    <n v="108"/>
    <n v="116"/>
    <n v="20"/>
    <n v="14"/>
    <n v="5"/>
    <n v="2"/>
    <s v=""/>
    <s v="2/2"/>
    <n v="1"/>
    <n v="11"/>
    <n v="5"/>
    <n v="4"/>
    <n v="61"/>
    <n v="81"/>
    <n v="113.33333333333333"/>
    <x v="0"/>
    <x v="0"/>
  </r>
  <r>
    <x v="438"/>
    <s v="Collingwood"/>
    <s v="JLT1"/>
    <n v="103"/>
    <n v="88"/>
    <n v="102"/>
    <n v="13"/>
    <n v="12"/>
    <n v="4"/>
    <n v="5"/>
    <s v=""/>
    <s v="2/0"/>
    <n v="1"/>
    <n v="10"/>
    <n v="3"/>
    <n v="3"/>
    <n v="64"/>
    <n v="85"/>
    <n v="88.000000000000014"/>
    <x v="2"/>
    <x v="0"/>
  </r>
  <r>
    <x v="439"/>
    <s v="Collingwood"/>
    <s v="JLT1"/>
    <n v="102"/>
    <n v="105"/>
    <n v="111"/>
    <n v="8"/>
    <n v="7"/>
    <n v="7"/>
    <n v="6"/>
    <s v=""/>
    <s v="1/0"/>
    <n v="3"/>
    <n v="7"/>
    <s v=""/>
    <s v=""/>
    <n v="86"/>
    <n v="68"/>
    <n v="131.25"/>
    <x v="2"/>
    <x v="4"/>
  </r>
  <r>
    <x v="440"/>
    <s v="Collingwood"/>
    <s v="JLT1"/>
    <n v="101"/>
    <n v="94"/>
    <n v="104"/>
    <n v="3"/>
    <n v="12"/>
    <n v="2"/>
    <n v="5"/>
    <n v="46"/>
    <s v="2/2"/>
    <s v=""/>
    <n v="5"/>
    <n v="3"/>
    <n v="3"/>
    <n v="86"/>
    <n v="84"/>
    <n v="95.11904761904762"/>
    <x v="0"/>
    <x v="3"/>
  </r>
  <r>
    <x v="441"/>
    <s v="Collingwood"/>
    <s v="JLT1"/>
    <n v="98"/>
    <n v="87"/>
    <n v="100"/>
    <n v="17"/>
    <n v="8"/>
    <n v="6"/>
    <n v="2"/>
    <s v=""/>
    <s v="1/1"/>
    <n v="1.1000000000000001"/>
    <n v="10"/>
    <n v="3"/>
    <n v="3"/>
    <n v="80"/>
    <n v="73"/>
    <n v="101.3013698630137"/>
    <x v="0"/>
    <x v="0"/>
  </r>
  <r>
    <x v="442"/>
    <s v="Collingwood"/>
    <s v="JLT1"/>
    <n v="95"/>
    <n v="93"/>
    <n v="94"/>
    <n v="11"/>
    <n v="12"/>
    <n v="4"/>
    <n v="6"/>
    <s v=""/>
    <s v="2/0"/>
    <s v=""/>
    <n v="12"/>
    <n v="4"/>
    <n v="3"/>
    <n v="73"/>
    <n v="74"/>
    <n v="106.82432432432432"/>
    <x v="2"/>
    <x v="4"/>
  </r>
  <r>
    <x v="443"/>
    <s v="Collingwood"/>
    <s v="JLT1"/>
    <n v="95"/>
    <n v="64"/>
    <n v="88"/>
    <n v="18"/>
    <n v="5"/>
    <n v="6"/>
    <n v="3"/>
    <s v=""/>
    <s v="1/0"/>
    <s v=""/>
    <n v="4"/>
    <s v=""/>
    <n v="5"/>
    <n v="73"/>
    <n v="69"/>
    <n v="78.840579710144922"/>
    <x v="0"/>
    <x v="1"/>
  </r>
  <r>
    <x v="444"/>
    <s v="Collingwood"/>
    <s v="JLT1"/>
    <n v="94"/>
    <n v="81"/>
    <n v="101"/>
    <n v="15"/>
    <n v="7"/>
    <n v="10"/>
    <n v="2"/>
    <s v=""/>
    <s v="0/1"/>
    <s v=""/>
    <n v="7"/>
    <s v=""/>
    <n v="2"/>
    <n v="77"/>
    <n v="68"/>
    <n v="101.25"/>
    <x v="2"/>
    <x v="1"/>
  </r>
  <r>
    <x v="445"/>
    <s v="Collingwood"/>
    <s v="JLT1"/>
    <n v="86"/>
    <n v="90"/>
    <n v="89"/>
    <n v="14"/>
    <n v="9"/>
    <n v="7"/>
    <n v="1"/>
    <s v=""/>
    <s v="1/0"/>
    <s v=""/>
    <n v="6"/>
    <s v=""/>
    <n v="2"/>
    <n v="87"/>
    <n v="84"/>
    <n v="91.071428571428569"/>
    <x v="2"/>
    <x v="6"/>
  </r>
  <r>
    <x v="446"/>
    <s v="Collingwood"/>
    <s v="JLT1"/>
    <n v="77"/>
    <n v="81"/>
    <n v="80"/>
    <n v="12"/>
    <n v="3"/>
    <n v="5"/>
    <n v="1"/>
    <s v=""/>
    <s v="2/0"/>
    <n v="2.2000000000000002"/>
    <n v="8"/>
    <s v=""/>
    <n v="2"/>
    <n v="53"/>
    <n v="84"/>
    <n v="81.964285714285722"/>
    <x v="2"/>
    <x v="4"/>
  </r>
  <r>
    <x v="447"/>
    <s v="Collingwood"/>
    <s v="JLT1"/>
    <n v="74"/>
    <n v="72"/>
    <n v="70"/>
    <n v="14"/>
    <n v="6"/>
    <n v="5"/>
    <n v="1"/>
    <s v=""/>
    <s v="0/2"/>
    <n v="1.1000000000000001"/>
    <n v="6"/>
    <n v="2"/>
    <n v="5"/>
    <n v="70"/>
    <n v="75"/>
    <n v="81.599999999999994"/>
    <x v="2"/>
    <x v="4"/>
  </r>
  <r>
    <x v="448"/>
    <s v="Collingwood"/>
    <s v="JLT1"/>
    <n v="72"/>
    <n v="83"/>
    <n v="78"/>
    <n v="11"/>
    <n v="9"/>
    <n v="9"/>
    <s v=""/>
    <s v=""/>
    <s v="0/2"/>
    <s v=""/>
    <n v="6"/>
    <s v=""/>
    <n v="3"/>
    <n v="90"/>
    <n v="80"/>
    <n v="88.187500000000014"/>
    <x v="2"/>
    <x v="1"/>
  </r>
  <r>
    <x v="449"/>
    <s v="Collingwood"/>
    <s v="JLT1"/>
    <n v="69"/>
    <n v="69"/>
    <n v="68"/>
    <n v="12"/>
    <n v="1"/>
    <n v="5"/>
    <n v="1"/>
    <s v=""/>
    <s v=""/>
    <n v="2"/>
    <n v="2"/>
    <s v=""/>
    <n v="2"/>
    <n v="76"/>
    <n v="78"/>
    <n v="75.192307692307693"/>
    <x v="2"/>
    <x v="4"/>
  </r>
  <r>
    <x v="450"/>
    <s v="Collingwood"/>
    <s v="JLT1"/>
    <n v="66"/>
    <n v="76"/>
    <n v="68"/>
    <n v="9"/>
    <n v="1"/>
    <n v="5"/>
    <n v="2"/>
    <s v=""/>
    <s v=""/>
    <n v="2.2000000000000002"/>
    <n v="5"/>
    <s v=""/>
    <n v="1"/>
    <n v="70"/>
    <n v="64"/>
    <n v="100.9375"/>
    <x v="2"/>
    <x v="4"/>
  </r>
  <r>
    <x v="451"/>
    <s v="Collingwood"/>
    <s v="JLT1"/>
    <n v="63"/>
    <n v="79"/>
    <n v="59"/>
    <n v="11"/>
    <n v="7"/>
    <n v="5"/>
    <n v="1"/>
    <s v=""/>
    <s v="0/1"/>
    <s v=""/>
    <n v="5"/>
    <s v=""/>
    <n v="4"/>
    <n v="77"/>
    <n v="69"/>
    <n v="97.318840579710141"/>
    <x v="2"/>
    <x v="5"/>
  </r>
  <r>
    <x v="452"/>
    <s v="Collingwood"/>
    <s v="JLT1"/>
    <n v="62"/>
    <n v="66"/>
    <n v="68"/>
    <n v="8"/>
    <n v="5"/>
    <n v="9"/>
    <n v="1"/>
    <s v=""/>
    <s v="0/1"/>
    <s v=""/>
    <n v="3"/>
    <s v=""/>
    <n v="2"/>
    <n v="76"/>
    <n v="83"/>
    <n v="67.590361445783131"/>
    <x v="2"/>
    <x v="7"/>
  </r>
  <r>
    <x v="453"/>
    <s v="Collingwood"/>
    <s v="JLT1"/>
    <n v="61"/>
    <n v="64"/>
    <n v="68"/>
    <n v="8"/>
    <n v="3"/>
    <n v="3"/>
    <n v="2"/>
    <s v=""/>
    <s v="2/0"/>
    <n v="2"/>
    <n v="4"/>
    <n v="1"/>
    <s v=""/>
    <n v="81"/>
    <n v="67"/>
    <n v="81.194029850746261"/>
    <x v="2"/>
    <x v="4"/>
  </r>
  <r>
    <x v="454"/>
    <s v="Collingwood"/>
    <s v="JLT1"/>
    <n v="60"/>
    <n v="65"/>
    <n v="62"/>
    <n v="5"/>
    <n v="15"/>
    <n v="2"/>
    <n v="2"/>
    <s v=""/>
    <s v=""/>
    <n v="0.1"/>
    <n v="10"/>
    <n v="4"/>
    <s v=""/>
    <n v="55"/>
    <n v="73"/>
    <n v="75.68493150684931"/>
    <x v="2"/>
    <x v="4"/>
  </r>
  <r>
    <x v="455"/>
    <s v="Collingwood"/>
    <s v="JLT1"/>
    <n v="59"/>
    <n v="54"/>
    <n v="60"/>
    <n v="9"/>
    <n v="4"/>
    <n v="5"/>
    <n v="2"/>
    <s v=""/>
    <s v="1/0"/>
    <s v=""/>
    <n v="4"/>
    <s v=""/>
    <n v="2"/>
    <n v="84"/>
    <n v="69"/>
    <n v="66.521739130434781"/>
    <x v="1"/>
    <x v="1"/>
  </r>
  <r>
    <x v="456"/>
    <s v="Collingwood"/>
    <s v="JLT1"/>
    <n v="51"/>
    <n v="57"/>
    <n v="57"/>
    <n v="6"/>
    <n v="9"/>
    <n v="2"/>
    <n v="1"/>
    <s v=""/>
    <s v="2/1"/>
    <n v="1"/>
    <n v="7"/>
    <n v="2"/>
    <n v="1"/>
    <n v="80"/>
    <n v="82"/>
    <n v="59.08536585365853"/>
    <x v="1"/>
    <x v="0"/>
  </r>
  <r>
    <x v="457"/>
    <s v="Collingwood"/>
    <s v="JLT1"/>
    <n v="48"/>
    <n v="34"/>
    <n v="40"/>
    <n v="9"/>
    <n v="3"/>
    <n v="2"/>
    <n v="2"/>
    <s v=""/>
    <s v="1/0"/>
    <s v=""/>
    <n v="6"/>
    <n v="1"/>
    <n v="4"/>
    <n v="41"/>
    <n v="66"/>
    <n v="43.787878787878789"/>
    <x v="1"/>
    <x v="1"/>
  </r>
  <r>
    <x v="458"/>
    <s v="Collingwood"/>
    <s v="JLT1"/>
    <n v="33"/>
    <n v="37"/>
    <n v="36"/>
    <n v="4"/>
    <n v="2"/>
    <n v="3"/>
    <n v="1"/>
    <n v="4"/>
    <s v=""/>
    <s v=""/>
    <n v="4"/>
    <s v=""/>
    <s v=""/>
    <n v="66"/>
    <n v="76"/>
    <n v="41.381578947368425"/>
    <x v="2"/>
    <x v="4"/>
  </r>
  <r>
    <x v="459"/>
    <s v="Collingwood"/>
    <s v="JLT1"/>
    <n v="28"/>
    <n v="36"/>
    <n v="25"/>
    <n v="4"/>
    <n v="5"/>
    <s v=""/>
    <n v="2"/>
    <s v=""/>
    <s v="0/3"/>
    <n v="1.1000000000000001"/>
    <n v="5"/>
    <n v="4"/>
    <n v="4"/>
    <n v="66"/>
    <n v="67"/>
    <n v="45.671641791044777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B3:E67" firstHeaderRow="0" firstDataRow="1" firstDataCol="2"/>
  <pivotFields count="21">
    <pivotField axis="axisRow" outline="0" showAll="0" measureFilter="1" defaultSubtotal="0">
      <items count="460">
        <item x="38"/>
        <item x="127"/>
        <item x="392"/>
        <item x="217"/>
        <item x="34"/>
        <item x="229"/>
        <item x="178"/>
        <item x="342"/>
        <item x="316"/>
        <item x="376"/>
        <item x="268"/>
        <item x="251"/>
        <item x="57"/>
        <item x="26"/>
        <item x="8"/>
        <item x="167"/>
        <item x="334"/>
        <item x="24"/>
        <item x="31"/>
        <item x="372"/>
        <item x="270"/>
        <item x="308"/>
        <item x="117"/>
        <item x="407"/>
        <item x="408"/>
        <item x="337"/>
        <item x="363"/>
        <item x="126"/>
        <item x="385"/>
        <item x="119"/>
        <item x="152"/>
        <item x="250"/>
        <item x="394"/>
        <item x="352"/>
        <item x="155"/>
        <item x="184"/>
        <item x="55"/>
        <item x="80"/>
        <item x="319"/>
        <item x="276"/>
        <item x="360"/>
        <item x="340"/>
        <item x="220"/>
        <item x="216"/>
        <item x="161"/>
        <item x="391"/>
        <item x="219"/>
        <item x="381"/>
        <item x="236"/>
        <item x="234"/>
        <item x="151"/>
        <item x="171"/>
        <item x="87"/>
        <item x="19"/>
        <item x="264"/>
        <item x="120"/>
        <item x="302"/>
        <item x="374"/>
        <item x="282"/>
        <item x="81"/>
        <item x="20"/>
        <item x="351"/>
        <item x="175"/>
        <item x="373"/>
        <item x="56"/>
        <item x="339"/>
        <item x="336"/>
        <item x="335"/>
        <item x="246"/>
        <item x="283"/>
        <item x="196"/>
        <item x="295"/>
        <item x="39"/>
        <item x="293"/>
        <item x="357"/>
        <item x="349"/>
        <item x="409"/>
        <item x="5"/>
        <item x="307"/>
        <item x="183"/>
        <item x="245"/>
        <item x="331"/>
        <item x="212"/>
        <item x="275"/>
        <item x="262"/>
        <item x="325"/>
        <item x="63"/>
        <item x="203"/>
        <item x="173"/>
        <item x="96"/>
        <item x="364"/>
        <item x="45"/>
        <item x="147"/>
        <item x="330"/>
        <item x="9"/>
        <item x="303"/>
        <item x="377"/>
        <item x="36"/>
        <item x="223"/>
        <item x="267"/>
        <item x="139"/>
        <item x="355"/>
        <item x="43"/>
        <item x="323"/>
        <item x="104"/>
        <item x="51"/>
        <item x="204"/>
        <item x="315"/>
        <item x="322"/>
        <item x="299"/>
        <item x="129"/>
        <item x="33"/>
        <item x="42"/>
        <item x="400"/>
        <item x="396"/>
        <item x="113"/>
        <item x="163"/>
        <item x="7"/>
        <item x="142"/>
        <item x="53"/>
        <item x="281"/>
        <item x="279"/>
        <item x="95"/>
        <item x="54"/>
        <item x="93"/>
        <item x="241"/>
        <item x="383"/>
        <item x="84"/>
        <item x="274"/>
        <item x="231"/>
        <item x="288"/>
        <item x="353"/>
        <item x="235"/>
        <item x="17"/>
        <item x="300"/>
        <item x="214"/>
        <item x="101"/>
        <item x="393"/>
        <item x="208"/>
        <item x="261"/>
        <item x="137"/>
        <item x="222"/>
        <item x="232"/>
        <item x="326"/>
        <item x="382"/>
        <item x="131"/>
        <item x="371"/>
        <item x="52"/>
        <item x="328"/>
        <item x="97"/>
        <item x="313"/>
        <item x="134"/>
        <item x="380"/>
        <item x="362"/>
        <item x="133"/>
        <item x="74"/>
        <item x="61"/>
        <item x="318"/>
        <item x="320"/>
        <item x="298"/>
        <item x="16"/>
        <item x="148"/>
        <item x="128"/>
        <item x="182"/>
        <item x="118"/>
        <item x="215"/>
        <item x="386"/>
        <item x="305"/>
        <item x="240"/>
        <item x="402"/>
        <item x="14"/>
        <item x="138"/>
        <item x="160"/>
        <item x="100"/>
        <item x="233"/>
        <item x="44"/>
        <item x="30"/>
        <item x="69"/>
        <item x="284"/>
        <item x="338"/>
        <item x="356"/>
        <item x="256"/>
        <item x="257"/>
        <item x="289"/>
        <item x="286"/>
        <item x="102"/>
        <item x="103"/>
        <item x="306"/>
        <item x="271"/>
        <item x="73"/>
        <item x="75"/>
        <item x="15"/>
        <item x="366"/>
        <item x="188"/>
        <item x="361"/>
        <item x="258"/>
        <item x="145"/>
        <item x="111"/>
        <item x="345"/>
        <item x="347"/>
        <item x="41"/>
        <item x="311"/>
        <item x="358"/>
        <item x="209"/>
        <item x="225"/>
        <item x="76"/>
        <item x="384"/>
        <item x="136"/>
        <item x="46"/>
        <item x="89"/>
        <item x="346"/>
        <item x="287"/>
        <item x="83"/>
        <item x="239"/>
        <item x="375"/>
        <item x="27"/>
        <item x="150"/>
        <item x="141"/>
        <item x="399"/>
        <item x="174"/>
        <item x="238"/>
        <item x="348"/>
        <item x="278"/>
        <item x="254"/>
        <item x="198"/>
        <item x="123"/>
        <item x="211"/>
        <item x="13"/>
        <item x="294"/>
        <item x="314"/>
        <item x="189"/>
        <item x="121"/>
        <item x="169"/>
        <item x="37"/>
        <item x="259"/>
        <item x="210"/>
        <item x="99"/>
        <item x="388"/>
        <item x="230"/>
        <item x="170"/>
        <item x="22"/>
        <item x="365"/>
        <item x="72"/>
        <item x="244"/>
        <item x="153"/>
        <item x="280"/>
        <item x="329"/>
        <item x="62"/>
        <item x="21"/>
        <item x="65"/>
        <item x="260"/>
        <item x="85"/>
        <item x="109"/>
        <item x="144"/>
        <item x="277"/>
        <item x="112"/>
        <item x="237"/>
        <item x="66"/>
        <item x="6"/>
        <item x="301"/>
        <item x="390"/>
        <item x="48"/>
        <item x="92"/>
        <item x="60"/>
        <item x="98"/>
        <item x="105"/>
        <item x="344"/>
        <item x="125"/>
        <item x="304"/>
        <item x="157"/>
        <item x="32"/>
        <item x="224"/>
        <item x="227"/>
        <item x="228"/>
        <item x="18"/>
        <item x="143"/>
        <item x="404"/>
        <item x="312"/>
        <item x="11"/>
        <item x="29"/>
        <item x="35"/>
        <item x="23"/>
        <item x="263"/>
        <item x="28"/>
        <item x="77"/>
        <item x="297"/>
        <item x="387"/>
        <item x="176"/>
        <item x="310"/>
        <item x="146"/>
        <item x="68"/>
        <item x="2"/>
        <item x="253"/>
        <item x="149"/>
        <item x="116"/>
        <item x="317"/>
        <item x="309"/>
        <item x="324"/>
        <item x="242"/>
        <item x="292"/>
        <item x="64"/>
        <item x="350"/>
        <item x="272"/>
        <item x="12"/>
        <item x="40"/>
        <item x="0"/>
        <item x="78"/>
        <item x="406"/>
        <item x="140"/>
        <item x="186"/>
        <item x="108"/>
        <item x="164"/>
        <item x="369"/>
        <item x="226"/>
        <item x="94"/>
        <item x="179"/>
        <item x="266"/>
        <item x="91"/>
        <item x="166"/>
        <item x="194"/>
        <item x="333"/>
        <item x="172"/>
        <item x="248"/>
        <item x="202"/>
        <item x="159"/>
        <item x="154"/>
        <item x="156"/>
        <item x="379"/>
        <item x="269"/>
        <item x="185"/>
        <item x="243"/>
        <item x="265"/>
        <item x="354"/>
        <item x="205"/>
        <item x="177"/>
        <item x="401"/>
        <item x="193"/>
        <item x="82"/>
        <item x="10"/>
        <item x="187"/>
        <item x="218"/>
        <item x="252"/>
        <item x="221"/>
        <item x="1"/>
        <item x="341"/>
        <item x="370"/>
        <item x="192"/>
        <item x="368"/>
        <item x="132"/>
        <item x="332"/>
        <item x="130"/>
        <item x="58"/>
        <item x="122"/>
        <item x="110"/>
        <item x="47"/>
        <item x="206"/>
        <item x="191"/>
        <item x="124"/>
        <item x="403"/>
        <item x="168"/>
        <item x="291"/>
        <item x="199"/>
        <item x="389"/>
        <item x="115"/>
        <item x="79"/>
        <item x="90"/>
        <item x="135"/>
        <item x="285"/>
        <item x="207"/>
        <item x="397"/>
        <item x="296"/>
        <item x="395"/>
        <item x="321"/>
        <item x="255"/>
        <item x="106"/>
        <item x="201"/>
        <item x="88"/>
        <item x="71"/>
        <item x="114"/>
        <item x="200"/>
        <item x="59"/>
        <item x="165"/>
        <item x="67"/>
        <item x="49"/>
        <item x="158"/>
        <item x="343"/>
        <item x="249"/>
        <item x="190"/>
        <item x="359"/>
        <item x="378"/>
        <item x="181"/>
        <item x="327"/>
        <item x="107"/>
        <item x="162"/>
        <item x="367"/>
        <item x="290"/>
        <item x="398"/>
        <item x="247"/>
        <item x="4"/>
        <item x="195"/>
        <item x="70"/>
        <item x="197"/>
        <item x="273"/>
        <item x="3"/>
        <item x="86"/>
        <item x="25"/>
        <item x="50"/>
        <item x="213"/>
        <item x="405"/>
        <item x="180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numFmtId="167" showAll="0" defaultSubtotal="0"/>
    <pivotField axis="axisRow" showAll="0" defaultSubtotal="0">
      <items count="3">
        <item x="0"/>
        <item x="2"/>
        <item x="1"/>
      </items>
    </pivotField>
    <pivotField axis="axisRow" outline="0" showAll="0" sortType="descending">
      <items count="9">
        <item x="1"/>
        <item x="4"/>
        <item x="5"/>
        <item x="0"/>
        <item x="6"/>
        <item x="2"/>
        <item x="3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3">
    <field x="19"/>
    <field x="0"/>
    <field x="20"/>
  </rowFields>
  <rowItems count="64">
    <i>
      <x/>
    </i>
    <i r="1">
      <x v="16"/>
      <x v="3"/>
    </i>
    <i r="1">
      <x v="46"/>
      <x v="3"/>
    </i>
    <i r="1">
      <x v="67"/>
      <x v="3"/>
    </i>
    <i r="1">
      <x v="112"/>
      <x v="3"/>
    </i>
    <i r="1">
      <x v="138"/>
      <x/>
    </i>
    <i r="1">
      <x v="142"/>
      <x v="5"/>
    </i>
    <i r="1">
      <x v="162"/>
      <x v="3"/>
    </i>
    <i r="1">
      <x v="166"/>
      <x v="3"/>
    </i>
    <i r="1">
      <x v="209"/>
      <x v="3"/>
    </i>
    <i r="1">
      <x v="234"/>
      <x v="3"/>
    </i>
    <i r="1">
      <x v="269"/>
      <x v="3"/>
    </i>
    <i r="1">
      <x v="282"/>
      <x v="5"/>
    </i>
    <i r="1">
      <x v="286"/>
      <x v="5"/>
    </i>
    <i r="1">
      <x v="305"/>
      <x v="3"/>
    </i>
    <i r="1">
      <x v="306"/>
      <x v="5"/>
    </i>
    <i r="1">
      <x v="337"/>
      <x v="5"/>
    </i>
    <i r="1">
      <x v="351"/>
      <x/>
    </i>
    <i r="1">
      <x v="355"/>
      <x v="3"/>
    </i>
    <i r="1">
      <x v="374"/>
      <x v="6"/>
    </i>
    <i r="1">
      <x v="436"/>
      <x v="3"/>
    </i>
    <i>
      <x v="1"/>
    </i>
    <i r="1">
      <x v="26"/>
      <x v="1"/>
    </i>
    <i r="1">
      <x v="34"/>
      <x v="3"/>
    </i>
    <i r="1">
      <x v="40"/>
      <x v="3"/>
    </i>
    <i r="1">
      <x v="44"/>
      <x/>
    </i>
    <i r="1">
      <x v="48"/>
      <x/>
    </i>
    <i r="1">
      <x v="60"/>
      <x v="1"/>
    </i>
    <i r="1">
      <x v="86"/>
      <x v="1"/>
    </i>
    <i r="1">
      <x v="105"/>
      <x v="3"/>
    </i>
    <i r="1">
      <x v="179"/>
      <x v="3"/>
    </i>
    <i r="1">
      <x v="185"/>
      <x/>
    </i>
    <i r="1">
      <x v="211"/>
      <x v="7"/>
    </i>
    <i r="1">
      <x v="310"/>
      <x v="3"/>
    </i>
    <i r="1">
      <x v="316"/>
      <x v="5"/>
    </i>
    <i r="1">
      <x v="328"/>
      <x v="3"/>
    </i>
    <i r="1">
      <x v="368"/>
      <x v="3"/>
    </i>
    <i r="1">
      <x v="378"/>
      <x v="6"/>
    </i>
    <i r="1">
      <x v="407"/>
      <x/>
    </i>
    <i r="1">
      <x v="411"/>
      <x v="3"/>
    </i>
    <i r="1">
      <x v="414"/>
      <x v="5"/>
    </i>
    <i r="1">
      <x v="439"/>
      <x v="1"/>
    </i>
    <i>
      <x v="2"/>
    </i>
    <i r="1">
      <x v="59"/>
      <x v="3"/>
    </i>
    <i r="1">
      <x v="62"/>
      <x v="3"/>
    </i>
    <i r="1">
      <x v="101"/>
      <x/>
    </i>
    <i r="1">
      <x v="141"/>
      <x/>
    </i>
    <i r="1">
      <x v="158"/>
      <x v="3"/>
    </i>
    <i r="1">
      <x v="165"/>
      <x v="3"/>
    </i>
    <i r="1">
      <x v="178"/>
      <x v="3"/>
    </i>
    <i r="1">
      <x v="212"/>
      <x/>
    </i>
    <i r="1">
      <x v="223"/>
      <x/>
    </i>
    <i r="1">
      <x v="226"/>
      <x v="3"/>
    </i>
    <i r="1">
      <x v="246"/>
      <x v="1"/>
    </i>
    <i r="1">
      <x v="252"/>
      <x v="3"/>
    </i>
    <i r="1">
      <x v="296"/>
      <x v="1"/>
    </i>
    <i r="1">
      <x v="343"/>
      <x v="3"/>
    </i>
    <i r="1">
      <x v="345"/>
      <x/>
    </i>
    <i r="1">
      <x v="347"/>
      <x v="1"/>
    </i>
    <i r="1">
      <x v="398"/>
      <x v="5"/>
    </i>
    <i r="1">
      <x v="399"/>
      <x v="5"/>
    </i>
    <i r="1">
      <x v="409"/>
      <x v="3"/>
    </i>
    <i r="1">
      <x v="422"/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C/TOG 85%" fld="18" baseField="20" baseItem="3" numFmtId="167"/>
    <dataField name="Average of TOG" fld="17" subtotal="average" baseField="0" baseItem="105"/>
  </dataFields>
  <pivotTableStyleInfo name="PivotStyleLight16" showRowHeaders="1" showColHeaders="1" showRowStripes="0" showColStripes="0" showLastColumn="1"/>
  <filters count="1">
    <filter fld="0" type="count" evalOrder="-1" id="2" iMeasureFld="0">
      <autoFilter ref="A1">
        <filterColumn colId="0">
          <top10 val="20" filterVal="2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"/>
  <sheetViews>
    <sheetView showGridLines="0" topLeftCell="A58" workbookViewId="0">
      <selection activeCell="N10" sqref="N10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4"/>
  <dimension ref="A1:Z37"/>
  <sheetViews>
    <sheetView zoomScale="85" zoomScaleNormal="85" workbookViewId="0">
      <selection activeCell="E18" sqref="E18"/>
    </sheetView>
  </sheetViews>
  <sheetFormatPr baseColWidth="10" defaultColWidth="0" defaultRowHeight="15" zeroHeight="1" x14ac:dyDescent="0.2"/>
  <cols>
    <col min="1" max="1" width="2" style="1" customWidth="1"/>
    <col min="2" max="2" width="31.6640625" style="1" bestFit="1" customWidth="1"/>
    <col min="3" max="4" width="8.83203125" style="2" customWidth="1"/>
    <col min="5" max="5" width="22.1640625" style="1" customWidth="1"/>
    <col min="6" max="6" width="9.1640625" style="39" bestFit="1" customWidth="1"/>
    <col min="7" max="7" width="10.1640625" style="39" customWidth="1"/>
    <col min="8" max="8" width="15.5" style="1" bestFit="1" customWidth="1"/>
    <col min="9" max="9" width="1" style="1" customWidth="1"/>
    <col min="10" max="10" width="9.83203125" style="1" bestFit="1" customWidth="1"/>
    <col min="11" max="11" width="0.5" style="1" customWidth="1"/>
    <col min="12" max="12" width="7.1640625" style="1" bestFit="1" customWidth="1"/>
    <col min="13" max="13" width="0.5" style="1" customWidth="1"/>
    <col min="14" max="14" width="7.1640625" style="1" customWidth="1"/>
    <col min="15" max="15" width="0.5" style="1" customWidth="1"/>
    <col min="16" max="16" width="9" style="1" bestFit="1" customWidth="1"/>
    <col min="17" max="17" width="0.83203125" style="1" customWidth="1"/>
    <col min="18" max="18" width="16.1640625" style="1" bestFit="1" customWidth="1"/>
    <col min="19" max="19" width="6.1640625" style="2" customWidth="1"/>
    <col min="20" max="20" width="7.1640625" style="2" bestFit="1" customWidth="1"/>
    <col min="21" max="21" width="1.1640625" style="1" customWidth="1"/>
    <col min="22" max="26" width="0" style="1" hidden="1" customWidth="1"/>
    <col min="27" max="16384" width="8.83203125" style="1" hidden="1"/>
  </cols>
  <sheetData>
    <row r="1" spans="1:21" ht="19" x14ac:dyDescent="0.2">
      <c r="A1" s="35"/>
      <c r="B1" s="65" t="s">
        <v>2874</v>
      </c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35"/>
    </row>
    <row r="2" spans="1:21" ht="4.75" customHeight="1" x14ac:dyDescent="0.2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</row>
    <row r="3" spans="1:21" s="34" customFormat="1" x14ac:dyDescent="0.2">
      <c r="A3" s="35"/>
      <c r="B3" s="34" t="s">
        <v>2029</v>
      </c>
      <c r="C3" s="34" t="s">
        <v>1605</v>
      </c>
      <c r="E3" s="34" t="s">
        <v>515</v>
      </c>
      <c r="F3" s="38" t="s">
        <v>2846</v>
      </c>
      <c r="G3" s="38" t="s">
        <v>1610</v>
      </c>
      <c r="H3" s="34" t="s">
        <v>516</v>
      </c>
      <c r="I3" s="35"/>
      <c r="J3" s="64" t="s">
        <v>2875</v>
      </c>
      <c r="K3" s="64"/>
      <c r="L3" s="64"/>
      <c r="M3" s="64"/>
      <c r="N3" s="64"/>
      <c r="O3" s="64"/>
      <c r="P3" s="64"/>
      <c r="Q3" s="35"/>
      <c r="R3" s="64" t="s">
        <v>2774</v>
      </c>
      <c r="S3" s="64"/>
      <c r="T3" s="64"/>
      <c r="U3" s="35"/>
    </row>
    <row r="4" spans="1:21" x14ac:dyDescent="0.2">
      <c r="A4" s="35"/>
      <c r="B4" s="26" t="s">
        <v>2061</v>
      </c>
      <c r="C4" s="27" t="s">
        <v>2030</v>
      </c>
      <c r="D4" s="27" t="str">
        <f>_xlfn.IFNA(INDEX(Players19!$G:$G,MATCH(E4,Players19!$C:$C,0)),"")</f>
        <v>DEF</v>
      </c>
      <c r="E4" s="26" t="s">
        <v>837</v>
      </c>
      <c r="F4" s="39" t="str">
        <f>_xlfn.IFNA(INDEX(Players19!$K:$K,MATCH(E4,Players19!$C:$C,0)),"")</f>
        <v>Premo</v>
      </c>
      <c r="G4" s="39">
        <f>_xlfn.IFNA(INDEX(Players19!$J:$J,MATCH(E4,Players19!$C:$C,0)),"")</f>
        <v>587600</v>
      </c>
      <c r="H4" s="1" t="str">
        <f>_xlfn.IFNA(INDEX(Players19!$E:$E,MATCH(E4,Players19!$C:$C,0)),"")</f>
        <v>Adelaide</v>
      </c>
      <c r="I4" s="36"/>
      <c r="L4" s="66" t="s">
        <v>2775</v>
      </c>
      <c r="M4" s="66"/>
      <c r="N4" s="66"/>
      <c r="O4" s="37"/>
      <c r="P4" s="37" t="s">
        <v>2776</v>
      </c>
      <c r="Q4" s="36"/>
      <c r="S4" s="2" t="s">
        <v>2848</v>
      </c>
      <c r="T4" s="2" t="s">
        <v>2847</v>
      </c>
      <c r="U4" s="36"/>
    </row>
    <row r="5" spans="1:21" x14ac:dyDescent="0.2">
      <c r="A5" s="35"/>
      <c r="B5" s="26" t="s">
        <v>2061</v>
      </c>
      <c r="C5" s="27" t="s">
        <v>2031</v>
      </c>
      <c r="D5" s="27" t="str">
        <f>_xlfn.IFNA(INDEX(Players19!$G:$G,MATCH(E5,Players19!$C:$C,0)),"")</f>
        <v/>
      </c>
      <c r="E5" s="26"/>
      <c r="F5" s="39" t="str">
        <f>_xlfn.IFNA(INDEX(Players19!$K:$K,MATCH(E5,Players19!$C:$C,0)),"")</f>
        <v/>
      </c>
      <c r="G5" s="39" t="str">
        <f>_xlfn.IFNA(INDEX(Players19!$J:$J,MATCH(E5,Players19!$C:$C,0)),"")</f>
        <v/>
      </c>
      <c r="H5" s="1" t="str">
        <f>_xlfn.IFNA(INDEX(Players19!$E:$E,MATCH(E5,Players19!$C:$C,0)),"")</f>
        <v/>
      </c>
      <c r="I5" s="36"/>
      <c r="J5" t="s">
        <v>2000</v>
      </c>
      <c r="K5"/>
      <c r="L5" s="63">
        <f>SUM(G4:G11)</f>
        <v>587600</v>
      </c>
      <c r="M5" s="63"/>
      <c r="N5" s="63"/>
      <c r="O5"/>
      <c r="P5" s="13">
        <f>L5/COUNT(G4:G11)</f>
        <v>587600</v>
      </c>
      <c r="Q5" s="36"/>
      <c r="R5" s="36" t="s">
        <v>2063</v>
      </c>
      <c r="S5" s="35">
        <f>SUM(S6:S11)</f>
        <v>1</v>
      </c>
      <c r="T5" s="35">
        <f>SUM(T6:T11)</f>
        <v>1</v>
      </c>
      <c r="U5" s="36"/>
    </row>
    <row r="6" spans="1:21" x14ac:dyDescent="0.2">
      <c r="A6" s="35"/>
      <c r="B6" s="26" t="s">
        <v>2061</v>
      </c>
      <c r="C6" s="27" t="s">
        <v>2032</v>
      </c>
      <c r="D6" s="27" t="str">
        <f>_xlfn.IFNA(INDEX(Players19!$G:$G,MATCH(E6,Players19!$C:$C,0)),"")</f>
        <v/>
      </c>
      <c r="E6" s="26"/>
      <c r="F6" s="39" t="str">
        <f>_xlfn.IFNA(INDEX(Players19!$K:$K,MATCH(E6,Players19!$C:$C,0)),"")</f>
        <v/>
      </c>
      <c r="G6" s="39" t="str">
        <f>_xlfn.IFNA(INDEX(Players19!$J:$J,MATCH(E6,Players19!$C:$C,0)),"")</f>
        <v/>
      </c>
      <c r="H6" s="1" t="str">
        <f>_xlfn.IFNA(INDEX(Players19!$E:$E,MATCH(E6,Players19!$C:$C,0)),"")</f>
        <v/>
      </c>
      <c r="I6" s="36"/>
      <c r="J6" t="s">
        <v>2001</v>
      </c>
      <c r="K6"/>
      <c r="L6" s="63">
        <f>SUM(G12:G22)</f>
        <v>897000</v>
      </c>
      <c r="M6" s="63"/>
      <c r="N6" s="63"/>
      <c r="O6"/>
      <c r="P6" s="13">
        <f>L6/COUNT(G12:G22)</f>
        <v>448500</v>
      </c>
      <c r="Q6" s="36"/>
      <c r="R6" s="1" t="s">
        <v>150</v>
      </c>
      <c r="S6" s="2">
        <f t="shared" ref="S6:S11" si="0">COUNTIFS($H$4:$H$33,R6)</f>
        <v>0</v>
      </c>
      <c r="T6" s="2">
        <f t="shared" ref="T6:T11" si="1">COUNTIFS($H$4:$H$33,R6,$F$4:$F$33,"Premo")</f>
        <v>0</v>
      </c>
      <c r="U6" s="36"/>
    </row>
    <row r="7" spans="1:21" x14ac:dyDescent="0.2">
      <c r="A7" s="35"/>
      <c r="B7" s="26" t="s">
        <v>2061</v>
      </c>
      <c r="C7" s="27" t="s">
        <v>2033</v>
      </c>
      <c r="D7" s="27" t="str">
        <f>_xlfn.IFNA(INDEX(Players19!$G:$G,MATCH(E7,Players19!$C:$C,0)),"")</f>
        <v/>
      </c>
      <c r="E7" s="26"/>
      <c r="F7" s="39" t="str">
        <f>_xlfn.IFNA(INDEX(Players19!$K:$K,MATCH(E7,Players19!$C:$C,0)),"")</f>
        <v/>
      </c>
      <c r="G7" s="39" t="str">
        <f>_xlfn.IFNA(INDEX(Players19!$J:$J,MATCH(E7,Players19!$C:$C,0)),"")</f>
        <v/>
      </c>
      <c r="H7" s="1" t="str">
        <f>_xlfn.IFNA(INDEX(Players19!$E:$E,MATCH(E7,Players19!$C:$C,0)),"")</f>
        <v/>
      </c>
      <c r="I7" s="36"/>
      <c r="J7" t="s">
        <v>2002</v>
      </c>
      <c r="K7"/>
      <c r="L7" s="63">
        <f>SUM(G23:G25)</f>
        <v>708200</v>
      </c>
      <c r="M7" s="63"/>
      <c r="N7" s="63"/>
      <c r="O7"/>
      <c r="P7" s="13">
        <f>L7/COUNT(G23:G25)</f>
        <v>708200</v>
      </c>
      <c r="Q7" s="36"/>
      <c r="R7" s="1" t="s">
        <v>184</v>
      </c>
      <c r="S7" s="2">
        <f t="shared" si="0"/>
        <v>0</v>
      </c>
      <c r="T7" s="2">
        <f t="shared" si="1"/>
        <v>0</v>
      </c>
      <c r="U7" s="36"/>
    </row>
    <row r="8" spans="1:21" x14ac:dyDescent="0.2">
      <c r="A8" s="35"/>
      <c r="B8" s="26" t="s">
        <v>2062</v>
      </c>
      <c r="C8" s="27" t="s">
        <v>2034</v>
      </c>
      <c r="D8" s="27" t="str">
        <f>_xlfn.IFNA(INDEX(Players19!$G:$G,MATCH(E8,Players19!$C:$C,0)),"")</f>
        <v/>
      </c>
      <c r="E8" s="26"/>
      <c r="F8" s="39" t="str">
        <f>_xlfn.IFNA(INDEX(Players19!$K:$K,MATCH(E8,Players19!$C:$C,0)),"")</f>
        <v/>
      </c>
      <c r="G8" s="39" t="str">
        <f>_xlfn.IFNA(INDEX(Players19!$J:$J,MATCH(E8,Players19!$C:$C,0)),"")</f>
        <v/>
      </c>
      <c r="H8" s="1" t="str">
        <f>_xlfn.IFNA(INDEX(Players19!$E:$E,MATCH(E8,Players19!$C:$C,0)),"")</f>
        <v/>
      </c>
      <c r="I8" s="36"/>
      <c r="J8" t="s">
        <v>2004</v>
      </c>
      <c r="K8"/>
      <c r="L8" s="63">
        <f>SUM(G26:G33)</f>
        <v>660500</v>
      </c>
      <c r="M8" s="63"/>
      <c r="N8" s="63"/>
      <c r="O8"/>
      <c r="P8" s="13">
        <f>L8/COUNT(G26:G33)</f>
        <v>660500</v>
      </c>
      <c r="Q8" s="36"/>
      <c r="R8" s="1" t="s">
        <v>260</v>
      </c>
      <c r="S8" s="2">
        <f t="shared" si="0"/>
        <v>0</v>
      </c>
      <c r="T8" s="2">
        <f t="shared" si="1"/>
        <v>0</v>
      </c>
      <c r="U8" s="36"/>
    </row>
    <row r="9" spans="1:21" x14ac:dyDescent="0.2">
      <c r="A9" s="35"/>
      <c r="B9" s="26" t="s">
        <v>2810</v>
      </c>
      <c r="C9" s="27" t="s">
        <v>2035</v>
      </c>
      <c r="D9" s="27" t="str">
        <f>_xlfn.IFNA(INDEX(Players19!$G:$G,MATCH(E9,Players19!$C:$C,0)),"")</f>
        <v/>
      </c>
      <c r="E9" s="26"/>
      <c r="F9" s="39" t="str">
        <f>_xlfn.IFNA(INDEX(Players19!$K:$K,MATCH(E9,Players19!$C:$C,0)),"")</f>
        <v/>
      </c>
      <c r="G9" s="39" t="str">
        <f>_xlfn.IFNA(INDEX(Players19!$J:$J,MATCH(E9,Players19!$C:$C,0)),"")</f>
        <v/>
      </c>
      <c r="H9" s="1" t="str">
        <f>_xlfn.IFNA(INDEX(Players19!$E:$E,MATCH(E9,Players19!$C:$C,0)),"")</f>
        <v/>
      </c>
      <c r="I9" s="36"/>
      <c r="J9"/>
      <c r="K9"/>
      <c r="L9" s="3"/>
      <c r="M9" s="3"/>
      <c r="N9" s="3"/>
      <c r="O9"/>
      <c r="P9" s="13"/>
      <c r="Q9" s="36"/>
      <c r="R9" s="1" t="s">
        <v>40</v>
      </c>
      <c r="S9" s="2">
        <f t="shared" si="0"/>
        <v>0</v>
      </c>
      <c r="T9" s="2">
        <f t="shared" si="1"/>
        <v>0</v>
      </c>
      <c r="U9" s="36"/>
    </row>
    <row r="10" spans="1:21" x14ac:dyDescent="0.2">
      <c r="A10" s="35"/>
      <c r="B10" s="26" t="s">
        <v>1609</v>
      </c>
      <c r="C10" s="27" t="s">
        <v>2036</v>
      </c>
      <c r="D10" s="27" t="str">
        <f>_xlfn.IFNA(INDEX(Players19!$G:$G,MATCH(E10,Players19!$C:$C,0)),"")</f>
        <v/>
      </c>
      <c r="E10" s="26"/>
      <c r="F10" s="39" t="str">
        <f>_xlfn.IFNA(INDEX(Players19!$K:$K,MATCH(E10,Players19!$C:$C,0)),"")</f>
        <v/>
      </c>
      <c r="G10" s="39" t="str">
        <f>_xlfn.IFNA(INDEX(Players19!$J:$J,MATCH(E10,Players19!$C:$C,0)),"")</f>
        <v/>
      </c>
      <c r="H10" s="1" t="str">
        <f>_xlfn.IFNA(INDEX(Players19!$E:$E,MATCH(E10,Players19!$C:$C,0)),"")</f>
        <v/>
      </c>
      <c r="I10" s="36"/>
      <c r="J10" s="33"/>
      <c r="K10"/>
      <c r="L10" s="67">
        <f>SUM(L5:L8)</f>
        <v>2853300</v>
      </c>
      <c r="M10" s="67"/>
      <c r="N10" s="67"/>
      <c r="O10"/>
      <c r="P10" s="11">
        <f>L10/COUNTA(E4:E33)</f>
        <v>570660</v>
      </c>
      <c r="Q10" s="36"/>
      <c r="R10" s="1" t="s">
        <v>399</v>
      </c>
      <c r="S10" s="2">
        <f t="shared" si="0"/>
        <v>0</v>
      </c>
      <c r="T10" s="2">
        <f t="shared" si="1"/>
        <v>0</v>
      </c>
      <c r="U10" s="36"/>
    </row>
    <row r="11" spans="1:21" x14ac:dyDescent="0.2">
      <c r="A11" s="35"/>
      <c r="B11" s="26" t="s">
        <v>1609</v>
      </c>
      <c r="C11" s="27" t="s">
        <v>2037</v>
      </c>
      <c r="D11" s="27" t="str">
        <f>_xlfn.IFNA(INDEX(Players19!$G:$G,MATCH(E11,Players19!$C:$C,0)),"")</f>
        <v/>
      </c>
      <c r="E11" s="26"/>
      <c r="F11" s="39" t="str">
        <f>_xlfn.IFNA(INDEX(Players19!$K:$K,MATCH(E11,Players19!$C:$C,0)),"")</f>
        <v/>
      </c>
      <c r="G11" s="39" t="str">
        <f>_xlfn.IFNA(INDEX(Players19!$J:$J,MATCH(E11,Players19!$C:$C,0)),"")</f>
        <v/>
      </c>
      <c r="H11" s="1" t="str">
        <f>_xlfn.IFNA(INDEX(Players19!$E:$E,MATCH(E11,Players19!$C:$C,0)),"")</f>
        <v/>
      </c>
      <c r="I11" s="36"/>
      <c r="J11"/>
      <c r="K11"/>
      <c r="L11" s="3"/>
      <c r="M11" s="3"/>
      <c r="N11" s="3"/>
      <c r="O11"/>
      <c r="P11" s="13"/>
      <c r="Q11" s="36"/>
      <c r="R11" s="1" t="s">
        <v>443</v>
      </c>
      <c r="S11" s="2">
        <f t="shared" si="0"/>
        <v>1</v>
      </c>
      <c r="T11" s="2">
        <f t="shared" si="1"/>
        <v>1</v>
      </c>
      <c r="U11" s="36"/>
    </row>
    <row r="12" spans="1:21" x14ac:dyDescent="0.2">
      <c r="A12" s="35"/>
      <c r="B12" s="30" t="s">
        <v>2049</v>
      </c>
      <c r="C12" s="31" t="s">
        <v>2038</v>
      </c>
      <c r="D12" s="31" t="str">
        <f>_xlfn.IFNA(INDEX(Players19!$G:$G,MATCH(E12,Players19!$C:$C,0)),"")</f>
        <v>MID</v>
      </c>
      <c r="E12" s="30" t="s">
        <v>1968</v>
      </c>
      <c r="F12" s="39" t="str">
        <f>_xlfn.IFNA(INDEX(Players19!$K:$K,MATCH(E12,Players19!$C:$C,0)),"")</f>
        <v>Premo</v>
      </c>
      <c r="G12" s="39">
        <f>_xlfn.IFNA(INDEX(Players19!$J:$J,MATCH(E12,Players19!$C:$C,0)),"")</f>
        <v>689700</v>
      </c>
      <c r="H12" s="1" t="str">
        <f>_xlfn.IFNA(INDEX(Players19!$E:$E,MATCH(E12,Players19!$C:$C,0)),"")</f>
        <v>Western Bulldogs</v>
      </c>
      <c r="I12" s="36"/>
      <c r="J12" t="s">
        <v>2005</v>
      </c>
      <c r="K12"/>
      <c r="L12" s="63">
        <f>10000000-L10</f>
        <v>7146700</v>
      </c>
      <c r="M12" s="63"/>
      <c r="N12" s="63"/>
      <c r="O12"/>
      <c r="P12" s="13">
        <f>IFERROR(L12/(30-COUNTA(E4:E33)),0)</f>
        <v>285868</v>
      </c>
      <c r="Q12" s="36"/>
      <c r="U12" s="36"/>
    </row>
    <row r="13" spans="1:21" x14ac:dyDescent="0.2">
      <c r="A13" s="35"/>
      <c r="B13" s="30" t="s">
        <v>2049</v>
      </c>
      <c r="C13" s="31" t="s">
        <v>2039</v>
      </c>
      <c r="D13" s="31" t="str">
        <f>_xlfn.IFNA(INDEX(Players19!$G:$G,MATCH(E13,Players19!$C:$C,0)),"")</f>
        <v/>
      </c>
      <c r="E13" s="30"/>
      <c r="F13" s="39" t="str">
        <f>_xlfn.IFNA(INDEX(Players19!$K:$K,MATCH(E13,Players19!$C:$C,0)),"")</f>
        <v/>
      </c>
      <c r="G13" s="39" t="str">
        <f>_xlfn.IFNA(INDEX(Players19!$J:$J,MATCH(E13,Players19!$C:$C,0)),"")</f>
        <v/>
      </c>
      <c r="H13" s="1" t="str">
        <f>_xlfn.IFNA(INDEX(Players19!$E:$E,MATCH(E13,Players19!$C:$C,0)),"")</f>
        <v/>
      </c>
      <c r="I13" s="36"/>
      <c r="Q13" s="36"/>
      <c r="R13" s="36" t="s">
        <v>2064</v>
      </c>
      <c r="S13" s="35">
        <f>SUM(S14:S19)</f>
        <v>2</v>
      </c>
      <c r="T13" s="35">
        <f>SUM(T14:T19)</f>
        <v>2</v>
      </c>
      <c r="U13" s="36"/>
    </row>
    <row r="14" spans="1:21" x14ac:dyDescent="0.2">
      <c r="A14" s="35"/>
      <c r="B14" s="30" t="s">
        <v>2049</v>
      </c>
      <c r="C14" s="31" t="s">
        <v>2040</v>
      </c>
      <c r="D14" s="31" t="str">
        <f>_xlfn.IFNA(INDEX(Players19!$G:$G,MATCH(E14,Players19!$C:$C,0)),"")</f>
        <v/>
      </c>
      <c r="E14" s="30"/>
      <c r="F14" s="39" t="str">
        <f>_xlfn.IFNA(INDEX(Players19!$K:$K,MATCH(E14,Players19!$C:$C,0)),"")</f>
        <v/>
      </c>
      <c r="G14" s="39" t="str">
        <f>_xlfn.IFNA(INDEX(Players19!$J:$J,MATCH(E14,Players19!$C:$C,0)),"")</f>
        <v/>
      </c>
      <c r="H14" s="1" t="str">
        <f>_xlfn.IFNA(INDEX(Players19!$E:$E,MATCH(E14,Players19!$C:$C,0)),"")</f>
        <v/>
      </c>
      <c r="I14" s="36"/>
      <c r="Q14" s="36"/>
      <c r="R14" s="1" t="s">
        <v>514</v>
      </c>
      <c r="S14" s="2">
        <f t="shared" ref="S14:S19" si="2">COUNTIFS($H$4:$H$33,R14)</f>
        <v>0</v>
      </c>
      <c r="T14" s="2">
        <f t="shared" ref="T14:T19" si="3">COUNTIFS($H$4:$H$33,R14,$F$4:$F$33,"Premo")</f>
        <v>0</v>
      </c>
      <c r="U14" s="36"/>
    </row>
    <row r="15" spans="1:21" x14ac:dyDescent="0.2">
      <c r="A15" s="35"/>
      <c r="B15" s="30" t="s">
        <v>2049</v>
      </c>
      <c r="C15" s="31" t="s">
        <v>2041</v>
      </c>
      <c r="D15" s="31" t="str">
        <f>_xlfn.IFNA(INDEX(Players19!$G:$G,MATCH(E15,Players19!$C:$C,0)),"")</f>
        <v/>
      </c>
      <c r="E15" s="30"/>
      <c r="F15" s="39" t="str">
        <f>_xlfn.IFNA(INDEX(Players19!$K:$K,MATCH(E15,Players19!$C:$C,0)),"")</f>
        <v/>
      </c>
      <c r="G15" s="39" t="str">
        <f>_xlfn.IFNA(INDEX(Players19!$J:$J,MATCH(E15,Players19!$C:$C,0)),"")</f>
        <v/>
      </c>
      <c r="H15" s="1" t="str">
        <f>_xlfn.IFNA(INDEX(Players19!$E:$E,MATCH(E15,Players19!$C:$C,0)),"")</f>
        <v/>
      </c>
      <c r="I15" s="36"/>
      <c r="Q15" s="36"/>
      <c r="R15" s="1" t="s">
        <v>116</v>
      </c>
      <c r="S15" s="2">
        <f t="shared" si="2"/>
        <v>1</v>
      </c>
      <c r="T15" s="2">
        <f t="shared" si="3"/>
        <v>1</v>
      </c>
      <c r="U15" s="36"/>
    </row>
    <row r="16" spans="1:21" x14ac:dyDescent="0.2">
      <c r="A16" s="35"/>
      <c r="B16" s="30" t="s">
        <v>2800</v>
      </c>
      <c r="C16" s="31" t="s">
        <v>2042</v>
      </c>
      <c r="D16" s="31" t="str">
        <f>_xlfn.IFNA(INDEX(Players19!$G:$G,MATCH(E16,Players19!$C:$C,0)),"")</f>
        <v/>
      </c>
      <c r="E16" s="30"/>
      <c r="F16" s="39" t="str">
        <f>_xlfn.IFNA(INDEX(Players19!$K:$K,MATCH(E16,Players19!$C:$C,0)),"")</f>
        <v/>
      </c>
      <c r="G16" s="39" t="str">
        <f>_xlfn.IFNA(INDEX(Players19!$J:$J,MATCH(E16,Players19!$C:$C,0)),"")</f>
        <v/>
      </c>
      <c r="H16" s="1" t="str">
        <f>_xlfn.IFNA(INDEX(Players19!$E:$E,MATCH(E16,Players19!$C:$C,0)),"")</f>
        <v/>
      </c>
      <c r="I16" s="36"/>
      <c r="Q16" s="36"/>
      <c r="R16" s="1" t="s">
        <v>235</v>
      </c>
      <c r="S16" s="2">
        <f t="shared" si="2"/>
        <v>1</v>
      </c>
      <c r="T16" s="2">
        <f t="shared" si="3"/>
        <v>1</v>
      </c>
      <c r="U16" s="36"/>
    </row>
    <row r="17" spans="1:21" x14ac:dyDescent="0.2">
      <c r="A17" s="35"/>
      <c r="B17" s="30" t="s">
        <v>2810</v>
      </c>
      <c r="C17" s="31" t="s">
        <v>2043</v>
      </c>
      <c r="D17" s="31" t="str">
        <f>_xlfn.IFNA(INDEX(Players19!$G:$G,MATCH(E17,Players19!$C:$C,0)),"")</f>
        <v>MID</v>
      </c>
      <c r="E17" s="30" t="s">
        <v>2742</v>
      </c>
      <c r="F17" s="39" t="str">
        <f>_xlfn.IFNA(INDEX(Players19!$K:$K,MATCH(E17,Players19!$C:$C,0)),"")</f>
        <v>Rookie</v>
      </c>
      <c r="G17" s="39">
        <f>_xlfn.IFNA(INDEX(Players19!$J:$J,MATCH(E17,Players19!$C:$C,0)),"")</f>
        <v>207300</v>
      </c>
      <c r="H17" s="1" t="str">
        <f>_xlfn.IFNA(INDEX(Players19!$E:$E,MATCH(E17,Players19!$C:$C,0)),"")</f>
        <v>Carlton</v>
      </c>
      <c r="I17" s="36"/>
      <c r="J17" s="64" t="s">
        <v>2862</v>
      </c>
      <c r="K17" s="64"/>
      <c r="L17" s="64"/>
      <c r="M17" s="64"/>
      <c r="N17" s="64"/>
      <c r="O17" s="64"/>
      <c r="P17" s="64"/>
      <c r="Q17" s="36"/>
      <c r="R17" s="1" t="s">
        <v>288</v>
      </c>
      <c r="S17" s="2">
        <f t="shared" si="2"/>
        <v>0</v>
      </c>
      <c r="T17" s="2">
        <f t="shared" si="3"/>
        <v>0</v>
      </c>
      <c r="U17" s="36"/>
    </row>
    <row r="18" spans="1:21" x14ac:dyDescent="0.2">
      <c r="A18" s="35"/>
      <c r="B18" s="30" t="s">
        <v>2810</v>
      </c>
      <c r="C18" s="31" t="s">
        <v>2044</v>
      </c>
      <c r="D18" s="31" t="str">
        <f>_xlfn.IFNA(INDEX(Players19!$G:$G,MATCH(E18,Players19!$C:$C,0)),"")</f>
        <v/>
      </c>
      <c r="E18" s="30"/>
      <c r="F18" s="39" t="str">
        <f>_xlfn.IFNA(INDEX(Players19!$K:$K,MATCH(E18,Players19!$C:$C,0)),"")</f>
        <v/>
      </c>
      <c r="G18" s="39" t="str">
        <f>_xlfn.IFNA(INDEX(Players19!$J:$J,MATCH(E18,Players19!$C:$C,0)),"")</f>
        <v/>
      </c>
      <c r="H18" s="1" t="str">
        <f>_xlfn.IFNA(INDEX(Players19!$E:$E,MATCH(E18,Players19!$C:$C,0)),"")</f>
        <v/>
      </c>
      <c r="I18" s="36"/>
      <c r="L18" s="2" t="s">
        <v>2861</v>
      </c>
      <c r="M18" s="2"/>
      <c r="N18" s="2" t="s">
        <v>2857</v>
      </c>
      <c r="O18" s="2"/>
      <c r="P18" s="2" t="s">
        <v>1609</v>
      </c>
      <c r="Q18" s="36"/>
      <c r="R18" s="1" t="s">
        <v>423</v>
      </c>
      <c r="S18" s="2">
        <f t="shared" si="2"/>
        <v>0</v>
      </c>
      <c r="T18" s="2">
        <f t="shared" si="3"/>
        <v>0</v>
      </c>
      <c r="U18" s="36"/>
    </row>
    <row r="19" spans="1:21" x14ac:dyDescent="0.2">
      <c r="A19" s="35"/>
      <c r="B19" s="30" t="s">
        <v>2810</v>
      </c>
      <c r="C19" s="31" t="s">
        <v>2045</v>
      </c>
      <c r="D19" s="31" t="str">
        <f>_xlfn.IFNA(INDEX(Players19!$G:$G,MATCH(E19,Players19!$C:$C,0)),"")</f>
        <v/>
      </c>
      <c r="E19" s="30"/>
      <c r="F19" s="39" t="str">
        <f>_xlfn.IFNA(INDEX(Players19!$K:$K,MATCH(E19,Players19!$C:$C,0)),"")</f>
        <v/>
      </c>
      <c r="G19" s="39" t="str">
        <f>_xlfn.IFNA(INDEX(Players19!$J:$J,MATCH(E19,Players19!$C:$C,0)),"")</f>
        <v/>
      </c>
      <c r="H19" s="1" t="str">
        <f>_xlfn.IFNA(INDEX(Players19!$E:$E,MATCH(E19,Players19!$C:$C,0)),"")</f>
        <v/>
      </c>
      <c r="I19" s="36"/>
      <c r="J19" s="1" t="s">
        <v>2858</v>
      </c>
      <c r="L19" s="2">
        <f>COUNTIFS($F4:$F11,L$18)</f>
        <v>1</v>
      </c>
      <c r="M19" s="2"/>
      <c r="N19" s="2">
        <f>COUNTIFS($F4:$F11,N$18)</f>
        <v>0</v>
      </c>
      <c r="O19" s="2"/>
      <c r="P19" s="2">
        <f>COUNTIFS($F4:$F11,P$18)</f>
        <v>0</v>
      </c>
      <c r="Q19" s="36"/>
      <c r="R19" s="1" t="s">
        <v>465</v>
      </c>
      <c r="S19" s="2">
        <f t="shared" si="2"/>
        <v>0</v>
      </c>
      <c r="T19" s="2">
        <f t="shared" si="3"/>
        <v>0</v>
      </c>
      <c r="U19" s="36"/>
    </row>
    <row r="20" spans="1:21" x14ac:dyDescent="0.2">
      <c r="A20" s="35"/>
      <c r="B20" s="30" t="s">
        <v>1609</v>
      </c>
      <c r="C20" s="31" t="s">
        <v>2046</v>
      </c>
      <c r="D20" s="31" t="str">
        <f>_xlfn.IFNA(INDEX(Players19!$G:$G,MATCH(E20,Players19!$C:$C,0)),"")</f>
        <v/>
      </c>
      <c r="E20" s="30"/>
      <c r="F20" s="39" t="str">
        <f>_xlfn.IFNA(INDEX(Players19!$K:$K,MATCH(E20,Players19!$C:$C,0)),"")</f>
        <v/>
      </c>
      <c r="G20" s="39" t="str">
        <f>_xlfn.IFNA(INDEX(Players19!$J:$J,MATCH(E20,Players19!$C:$C,0)),"")</f>
        <v/>
      </c>
      <c r="H20" s="1" t="str">
        <f>_xlfn.IFNA(INDEX(Players19!$E:$E,MATCH(E20,Players19!$C:$C,0)),"")</f>
        <v/>
      </c>
      <c r="I20" s="36"/>
      <c r="J20" s="1" t="s">
        <v>2859</v>
      </c>
      <c r="L20" s="2">
        <f>COUNTIFS($F12:$F22,L$18)</f>
        <v>1</v>
      </c>
      <c r="M20" s="2"/>
      <c r="N20" s="2">
        <f>COUNTIFS($F12:$F22,N$18)</f>
        <v>0</v>
      </c>
      <c r="O20" s="2"/>
      <c r="P20" s="2">
        <f>COUNTIFS($F12:$F22,P$18)</f>
        <v>1</v>
      </c>
      <c r="Q20" s="36"/>
      <c r="U20" s="36"/>
    </row>
    <row r="21" spans="1:21" x14ac:dyDescent="0.2">
      <c r="A21" s="35"/>
      <c r="B21" s="30" t="s">
        <v>1609</v>
      </c>
      <c r="C21" s="31" t="s">
        <v>2047</v>
      </c>
      <c r="D21" s="31" t="str">
        <f>_xlfn.IFNA(INDEX(Players19!$G:$G,MATCH(E21,Players19!$C:$C,0)),"")</f>
        <v/>
      </c>
      <c r="E21" s="30"/>
      <c r="F21" s="39" t="str">
        <f>_xlfn.IFNA(INDEX(Players19!$K:$K,MATCH(E21,Players19!$C:$C,0)),"")</f>
        <v/>
      </c>
      <c r="G21" s="39" t="str">
        <f>_xlfn.IFNA(INDEX(Players19!$J:$J,MATCH(E21,Players19!$C:$C,0)),"")</f>
        <v/>
      </c>
      <c r="H21" s="1" t="str">
        <f>_xlfn.IFNA(INDEX(Players19!$E:$E,MATCH(E21,Players19!$C:$C,0)),"")</f>
        <v/>
      </c>
      <c r="I21" s="36"/>
      <c r="J21" s="1" t="s">
        <v>2860</v>
      </c>
      <c r="L21" s="2">
        <f>COUNTIFS($F23:$F25,L$18)</f>
        <v>1</v>
      </c>
      <c r="M21" s="2"/>
      <c r="N21" s="2">
        <f>COUNTIFS($F23:$F25,N$18)</f>
        <v>0</v>
      </c>
      <c r="O21" s="2"/>
      <c r="P21" s="2">
        <f>COUNTIFS($F23:$F25,P$18)</f>
        <v>0</v>
      </c>
      <c r="Q21" s="36"/>
      <c r="R21" s="36" t="s">
        <v>2064</v>
      </c>
      <c r="S21" s="35">
        <f>SUM(S22:S27)</f>
        <v>2</v>
      </c>
      <c r="T21" s="35">
        <f>SUM(T22:T27)</f>
        <v>1</v>
      </c>
      <c r="U21" s="36"/>
    </row>
    <row r="22" spans="1:21" x14ac:dyDescent="0.2">
      <c r="A22" s="35"/>
      <c r="B22" s="30" t="s">
        <v>1609</v>
      </c>
      <c r="C22" s="31" t="s">
        <v>2048</v>
      </c>
      <c r="D22" s="31" t="str">
        <f>_xlfn.IFNA(INDEX(Players19!$G:$G,MATCH(E22,Players19!$C:$C,0)),"")</f>
        <v/>
      </c>
      <c r="E22" s="30"/>
      <c r="F22" s="39" t="str">
        <f>_xlfn.IFNA(INDEX(Players19!$K:$K,MATCH(E22,Players19!$C:$C,0)),"")</f>
        <v/>
      </c>
      <c r="G22" s="39" t="str">
        <f>_xlfn.IFNA(INDEX(Players19!$J:$J,MATCH(E22,Players19!$C:$C,0)),"")</f>
        <v/>
      </c>
      <c r="H22" s="1" t="str">
        <f>_xlfn.IFNA(INDEX(Players19!$E:$E,MATCH(E22,Players19!$C:$C,0)),"")</f>
        <v/>
      </c>
      <c r="I22" s="36"/>
      <c r="J22" s="1" t="s">
        <v>2004</v>
      </c>
      <c r="L22" s="2">
        <f>COUNTIFS($F26:$F33,L$18)</f>
        <v>1</v>
      </c>
      <c r="M22" s="2"/>
      <c r="N22" s="2">
        <f>COUNTIFS($F26:$F33,N$18)</f>
        <v>0</v>
      </c>
      <c r="O22" s="2"/>
      <c r="P22" s="2">
        <f>COUNTIFS($F26:$F33,P$18)</f>
        <v>0</v>
      </c>
      <c r="Q22" s="36"/>
      <c r="R22" s="1" t="s">
        <v>1</v>
      </c>
      <c r="S22" s="2">
        <f t="shared" ref="S22:S27" si="4">COUNTIFS($H$4:$H$33,R22)</f>
        <v>1</v>
      </c>
      <c r="T22" s="2">
        <f t="shared" ref="T22:T27" si="5">COUNTIFS($H$4:$H$33,R22,$F$4:$F$33,"Premo")</f>
        <v>1</v>
      </c>
      <c r="U22" s="36"/>
    </row>
    <row r="23" spans="1:21" x14ac:dyDescent="0.2">
      <c r="A23" s="35"/>
      <c r="B23" s="28" t="s">
        <v>2049</v>
      </c>
      <c r="C23" s="29" t="s">
        <v>2050</v>
      </c>
      <c r="D23" s="29" t="str">
        <f>_xlfn.IFNA(INDEX(Players19!$G:$G,MATCH(E23,Players19!$C:$C,0)),"")</f>
        <v>RUC</v>
      </c>
      <c r="E23" s="28" t="s">
        <v>571</v>
      </c>
      <c r="F23" s="39" t="str">
        <f>_xlfn.IFNA(INDEX(Players19!$K:$K,MATCH(E23,Players19!$C:$C,0)),"")</f>
        <v>Premo</v>
      </c>
      <c r="G23" s="39">
        <f>_xlfn.IFNA(INDEX(Players19!$J:$J,MATCH(E23,Players19!$C:$C,0)),"")</f>
        <v>708200</v>
      </c>
      <c r="H23" s="1" t="str">
        <f>_xlfn.IFNA(INDEX(Players19!$E:$E,MATCH(E23,Players19!$C:$C,0)),"")</f>
        <v>Collingwood</v>
      </c>
      <c r="I23" s="36"/>
      <c r="Q23" s="36"/>
      <c r="R23" s="1" t="s">
        <v>84</v>
      </c>
      <c r="S23" s="2">
        <f t="shared" si="4"/>
        <v>1</v>
      </c>
      <c r="T23" s="2">
        <f t="shared" si="5"/>
        <v>0</v>
      </c>
      <c r="U23" s="36"/>
    </row>
    <row r="24" spans="1:21" x14ac:dyDescent="0.2">
      <c r="A24" s="35"/>
      <c r="B24" s="28" t="s">
        <v>2049</v>
      </c>
      <c r="C24" s="29" t="s">
        <v>2051</v>
      </c>
      <c r="D24" s="29" t="str">
        <f>_xlfn.IFNA(INDEX(Players19!$G:$G,MATCH(E24,Players19!$C:$C,0)),"")</f>
        <v/>
      </c>
      <c r="E24" s="28"/>
      <c r="F24" s="39" t="str">
        <f>_xlfn.IFNA(INDEX(Players19!$K:$K,MATCH(E24,Players19!$C:$C,0)),"")</f>
        <v/>
      </c>
      <c r="G24" s="39" t="str">
        <f>_xlfn.IFNA(INDEX(Players19!$J:$J,MATCH(E24,Players19!$C:$C,0)),"")</f>
        <v/>
      </c>
      <c r="H24" s="1" t="str">
        <f>_xlfn.IFNA(INDEX(Players19!$E:$E,MATCH(E24,Players19!$C:$C,0)),"")</f>
        <v/>
      </c>
      <c r="I24" s="36"/>
      <c r="Q24" s="36"/>
      <c r="R24" s="1" t="s">
        <v>144</v>
      </c>
      <c r="S24" s="2">
        <f t="shared" si="4"/>
        <v>0</v>
      </c>
      <c r="T24" s="2">
        <f t="shared" si="5"/>
        <v>0</v>
      </c>
      <c r="U24" s="36"/>
    </row>
    <row r="25" spans="1:21" x14ac:dyDescent="0.2">
      <c r="A25" s="35"/>
      <c r="B25" s="28" t="s">
        <v>2803</v>
      </c>
      <c r="C25" s="29" t="s">
        <v>2052</v>
      </c>
      <c r="D25" s="29" t="str">
        <f>_xlfn.IFNA(INDEX(Players19!$G:$G,MATCH(E25,Players19!$C:$C,0)),"")</f>
        <v/>
      </c>
      <c r="E25" s="28"/>
      <c r="F25" s="39" t="str">
        <f>_xlfn.IFNA(INDEX(Players19!$K:$K,MATCH(E25,Players19!$C:$C,0)),"")</f>
        <v/>
      </c>
      <c r="G25" s="39" t="str">
        <f>_xlfn.IFNA(INDEX(Players19!$J:$J,MATCH(E25,Players19!$C:$C,0)),"")</f>
        <v/>
      </c>
      <c r="H25" s="1" t="str">
        <f>_xlfn.IFNA(INDEX(Players19!$E:$E,MATCH(E25,Players19!$C:$C,0)),"")</f>
        <v/>
      </c>
      <c r="I25" s="36"/>
      <c r="Q25" s="36"/>
      <c r="R25" s="1" t="s">
        <v>490</v>
      </c>
      <c r="S25" s="2">
        <f t="shared" si="4"/>
        <v>0</v>
      </c>
      <c r="T25" s="2">
        <f t="shared" si="5"/>
        <v>0</v>
      </c>
      <c r="U25" s="36"/>
    </row>
    <row r="26" spans="1:21" x14ac:dyDescent="0.2">
      <c r="A26" s="35"/>
      <c r="B26" s="40" t="s">
        <v>2061</v>
      </c>
      <c r="C26" s="41" t="s">
        <v>2053</v>
      </c>
      <c r="D26" s="41" t="str">
        <f>_xlfn.IFNA(INDEX(Players19!$G:$G,MATCH(E26,Players19!$C:$C,0)),"")</f>
        <v>MID/FWD</v>
      </c>
      <c r="E26" s="40" t="s">
        <v>816</v>
      </c>
      <c r="F26" s="39" t="str">
        <f>_xlfn.IFNA(INDEX(Players19!$K:$K,MATCH(E26,Players19!$C:$C,0)),"")</f>
        <v>Premo</v>
      </c>
      <c r="G26" s="39">
        <f>_xlfn.IFNA(INDEX(Players19!$J:$J,MATCH(E26,Players19!$C:$C,0)),"")</f>
        <v>660500</v>
      </c>
      <c r="H26" s="1" t="str">
        <f>_xlfn.IFNA(INDEX(Players19!$E:$E,MATCH(E26,Players19!$C:$C,0)),"")</f>
        <v>Geelong</v>
      </c>
      <c r="I26" s="36"/>
      <c r="Q26" s="36"/>
      <c r="R26" s="1" t="s">
        <v>316</v>
      </c>
      <c r="S26" s="2">
        <f t="shared" si="4"/>
        <v>0</v>
      </c>
      <c r="T26" s="2">
        <f t="shared" si="5"/>
        <v>0</v>
      </c>
      <c r="U26" s="36"/>
    </row>
    <row r="27" spans="1:21" x14ac:dyDescent="0.2">
      <c r="A27" s="35"/>
      <c r="B27" s="40" t="s">
        <v>2061</v>
      </c>
      <c r="C27" s="41" t="s">
        <v>2054</v>
      </c>
      <c r="D27" s="41" t="str">
        <f>_xlfn.IFNA(INDEX(Players19!$G:$G,MATCH(E27,Players19!$C:$C,0)),"")</f>
        <v/>
      </c>
      <c r="E27" s="40"/>
      <c r="F27" s="39" t="str">
        <f>_xlfn.IFNA(INDEX(Players19!$K:$K,MATCH(E27,Players19!$C:$C,0)),"")</f>
        <v/>
      </c>
      <c r="G27" s="39" t="str">
        <f>_xlfn.IFNA(INDEX(Players19!$J:$J,MATCH(E27,Players19!$C:$C,0)),"")</f>
        <v/>
      </c>
      <c r="H27" s="1" t="str">
        <f>_xlfn.IFNA(INDEX(Players19!$E:$E,MATCH(E27,Players19!$C:$C,0)),"")</f>
        <v/>
      </c>
      <c r="I27" s="36"/>
      <c r="Q27" s="36"/>
      <c r="R27" s="1" t="s">
        <v>369</v>
      </c>
      <c r="S27" s="2">
        <f t="shared" si="4"/>
        <v>0</v>
      </c>
      <c r="T27" s="2">
        <f t="shared" si="5"/>
        <v>0</v>
      </c>
      <c r="U27" s="36"/>
    </row>
    <row r="28" spans="1:21" x14ac:dyDescent="0.2">
      <c r="A28" s="35"/>
      <c r="B28" s="40" t="s">
        <v>2062</v>
      </c>
      <c r="C28" s="41" t="s">
        <v>2055</v>
      </c>
      <c r="D28" s="41" t="str">
        <f>_xlfn.IFNA(INDEX(Players19!$G:$G,MATCH(E28,Players19!$C:$C,0)),"")</f>
        <v/>
      </c>
      <c r="E28" s="40"/>
      <c r="F28" s="39" t="str">
        <f>_xlfn.IFNA(INDEX(Players19!$K:$K,MATCH(E28,Players19!$C:$C,0)),"")</f>
        <v/>
      </c>
      <c r="G28" s="39" t="str">
        <f>_xlfn.IFNA(INDEX(Players19!$J:$J,MATCH(E28,Players19!$C:$C,0)),"")</f>
        <v/>
      </c>
      <c r="H28" s="1" t="str">
        <f>_xlfn.IFNA(INDEX(Players19!$E:$E,MATCH(E28,Players19!$C:$C,0)),"")</f>
        <v/>
      </c>
      <c r="I28" s="36"/>
      <c r="Q28" s="36"/>
      <c r="U28" s="36"/>
    </row>
    <row r="29" spans="1:21" x14ac:dyDescent="0.2">
      <c r="A29" s="35"/>
      <c r="B29" s="40" t="s">
        <v>2810</v>
      </c>
      <c r="C29" s="41" t="s">
        <v>2056</v>
      </c>
      <c r="D29" s="41" t="str">
        <f>_xlfn.IFNA(INDEX(Players19!$G:$G,MATCH(E29,Players19!$C:$C,0)),"")</f>
        <v/>
      </c>
      <c r="E29" s="40"/>
      <c r="F29" s="39" t="str">
        <f>_xlfn.IFNA(INDEX(Players19!$K:$K,MATCH(E29,Players19!$C:$C,0)),"")</f>
        <v/>
      </c>
      <c r="G29" s="39" t="str">
        <f>_xlfn.IFNA(INDEX(Players19!$J:$J,MATCH(E29,Players19!$C:$C,0)),"")</f>
        <v/>
      </c>
      <c r="H29" s="1" t="str">
        <f>_xlfn.IFNA(INDEX(Players19!$E:$E,MATCH(E29,Players19!$C:$C,0)),"")</f>
        <v/>
      </c>
      <c r="I29" s="36"/>
      <c r="Q29" s="36"/>
      <c r="U29" s="36"/>
    </row>
    <row r="30" spans="1:21" x14ac:dyDescent="0.2">
      <c r="A30" s="35"/>
      <c r="B30" s="40" t="s">
        <v>2810</v>
      </c>
      <c r="C30" s="41" t="s">
        <v>2057</v>
      </c>
      <c r="D30" s="41" t="str">
        <f>_xlfn.IFNA(INDEX(Players19!$G:$G,MATCH(E30,Players19!$C:$C,0)),"")</f>
        <v/>
      </c>
      <c r="E30" s="40"/>
      <c r="F30" s="39" t="str">
        <f>_xlfn.IFNA(INDEX(Players19!$K:$K,MATCH(E30,Players19!$C:$C,0)),"")</f>
        <v/>
      </c>
      <c r="G30" s="39" t="str">
        <f>_xlfn.IFNA(INDEX(Players19!$J:$J,MATCH(E30,Players19!$C:$C,0)),"")</f>
        <v/>
      </c>
      <c r="H30" s="1" t="str">
        <f>_xlfn.IFNA(INDEX(Players19!$E:$E,MATCH(E30,Players19!$C:$C,0)),"")</f>
        <v/>
      </c>
      <c r="I30" s="36"/>
      <c r="Q30" s="36"/>
      <c r="U30" s="36"/>
    </row>
    <row r="31" spans="1:21" x14ac:dyDescent="0.2">
      <c r="A31" s="35"/>
      <c r="B31" s="40" t="s">
        <v>2810</v>
      </c>
      <c r="C31" s="41" t="s">
        <v>2058</v>
      </c>
      <c r="D31" s="41" t="str">
        <f>_xlfn.IFNA(INDEX(Players19!$G:$G,MATCH(E31,Players19!$C:$C,0)),"")</f>
        <v/>
      </c>
      <c r="E31" s="40"/>
      <c r="F31" s="39" t="str">
        <f>_xlfn.IFNA(INDEX(Players19!$K:$K,MATCH(E31,Players19!$C:$C,0)),"")</f>
        <v/>
      </c>
      <c r="G31" s="39" t="str">
        <f>_xlfn.IFNA(INDEX(Players19!$J:$J,MATCH(E31,Players19!$C:$C,0)),"")</f>
        <v/>
      </c>
      <c r="H31" s="1" t="str">
        <f>_xlfn.IFNA(INDEX(Players19!$E:$E,MATCH(E31,Players19!$C:$C,0)),"")</f>
        <v/>
      </c>
      <c r="I31" s="36"/>
      <c r="Q31" s="36"/>
      <c r="U31" s="36"/>
    </row>
    <row r="32" spans="1:21" x14ac:dyDescent="0.2">
      <c r="A32" s="35"/>
      <c r="B32" s="4" t="s">
        <v>1609</v>
      </c>
      <c r="C32" s="5" t="s">
        <v>2059</v>
      </c>
      <c r="D32" s="5" t="str">
        <f>_xlfn.IFNA(INDEX(Players19!$G:$G,MATCH(E32,Players19!$C:$C,0)),"")</f>
        <v/>
      </c>
      <c r="E32" s="4"/>
      <c r="F32" s="39" t="str">
        <f>_xlfn.IFNA(INDEX(Players19!$K:$K,MATCH(E32,Players19!$C:$C,0)),"")</f>
        <v/>
      </c>
      <c r="G32" s="39" t="str">
        <f>_xlfn.IFNA(INDEX(Players19!$J:$J,MATCH(E32,Players19!$C:$C,0)),"")</f>
        <v/>
      </c>
      <c r="H32" s="1" t="str">
        <f>_xlfn.IFNA(INDEX(Players19!$E:$E,MATCH(E32,Players19!$C:$C,0)),"")</f>
        <v/>
      </c>
      <c r="I32" s="36"/>
      <c r="Q32" s="36"/>
      <c r="U32" s="36"/>
    </row>
    <row r="33" spans="1:21" x14ac:dyDescent="0.2">
      <c r="A33" s="35"/>
      <c r="B33" s="4" t="s">
        <v>1609</v>
      </c>
      <c r="C33" s="5" t="s">
        <v>2060</v>
      </c>
      <c r="D33" s="5" t="str">
        <f>_xlfn.IFNA(INDEX(Players19!$G:$G,MATCH(E33,Players19!$C:$C,0)),"")</f>
        <v/>
      </c>
      <c r="E33" s="4"/>
      <c r="F33" s="39" t="str">
        <f>_xlfn.IFNA(INDEX(Players19!$K:$K,MATCH(E33,Players19!$C:$C,0)),"")</f>
        <v/>
      </c>
      <c r="G33" s="39" t="str">
        <f>_xlfn.IFNA(INDEX(Players19!$J:$J,MATCH(E33,Players19!$C:$C,0)),"")</f>
        <v/>
      </c>
      <c r="H33" s="1" t="str">
        <f>_xlfn.IFNA(INDEX(Players19!$E:$E,MATCH(E33,Players19!$C:$C,0)),"")</f>
        <v/>
      </c>
      <c r="I33" s="36"/>
      <c r="Q33" s="36"/>
      <c r="U33" s="36"/>
    </row>
    <row r="34" spans="1:21" x14ac:dyDescent="0.2">
      <c r="A34" s="35"/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6"/>
    </row>
    <row r="35" spans="1:21" hidden="1" x14ac:dyDescent="0.2">
      <c r="F35" s="39">
        <f>COUNTIFS(F4:F33,"R")</f>
        <v>0</v>
      </c>
      <c r="S35" s="1"/>
      <c r="T35" s="1"/>
    </row>
    <row r="36" spans="1:21" hidden="1" x14ac:dyDescent="0.2">
      <c r="S36" s="1"/>
      <c r="T36" s="1"/>
    </row>
    <row r="37" spans="1:21" hidden="1" x14ac:dyDescent="0.2"/>
  </sheetData>
  <mergeCells count="11">
    <mergeCell ref="J17:P17"/>
    <mergeCell ref="L7:N7"/>
    <mergeCell ref="L8:N8"/>
    <mergeCell ref="L10:N10"/>
    <mergeCell ref="L12:N12"/>
    <mergeCell ref="L6:N6"/>
    <mergeCell ref="J3:P3"/>
    <mergeCell ref="B1:T1"/>
    <mergeCell ref="R3:T3"/>
    <mergeCell ref="L4:N4"/>
    <mergeCell ref="L5:N5"/>
  </mergeCells>
  <conditionalFormatting sqref="G3:G33 G35:G1048576">
    <cfRule type="cellIs" dxfId="12" priority="1" operator="between">
      <formula>1</formula>
      <formula>200000</formula>
    </cfRule>
  </conditionalFormatting>
  <dataValidations count="4">
    <dataValidation type="list" allowBlank="1" showInputMessage="1" showErrorMessage="1" sqref="E26:E33" xr:uid="{00000000-0002-0000-0100-000000000000}">
      <formula1>FwdNames</formula1>
    </dataValidation>
    <dataValidation type="list" allowBlank="1" showInputMessage="1" showErrorMessage="1" sqref="E4:E11" xr:uid="{00000000-0002-0000-0100-000001000000}">
      <formula1>DefNames</formula1>
    </dataValidation>
    <dataValidation type="list" allowBlank="1" showInputMessage="1" showErrorMessage="1" sqref="E12:E22" xr:uid="{00000000-0002-0000-0100-000002000000}">
      <formula1>MidNames</formula1>
    </dataValidation>
    <dataValidation type="list" allowBlank="1" showInputMessage="1" showErrorMessage="1" sqref="E23:E25" xr:uid="{00000000-0002-0000-0100-000003000000}">
      <formula1>RucNames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0"/>
  <dimension ref="A1:AK141"/>
  <sheetViews>
    <sheetView zoomScale="85" zoomScaleNormal="85" workbookViewId="0">
      <pane xSplit="4" ySplit="1" topLeftCell="E2" activePane="bottomRight" state="frozenSplit"/>
      <selection activeCell="H19" sqref="H19"/>
      <selection pane="topRight" activeCell="H19" sqref="H19"/>
      <selection pane="bottomLeft" activeCell="H19" sqref="H19"/>
      <selection pane="bottomRight" activeCell="X38" sqref="X38"/>
    </sheetView>
  </sheetViews>
  <sheetFormatPr baseColWidth="10" defaultColWidth="8.83203125" defaultRowHeight="15" x14ac:dyDescent="0.2"/>
  <cols>
    <col min="1" max="1" width="18" bestFit="1" customWidth="1"/>
    <col min="2" max="2" width="9.1640625" bestFit="1" customWidth="1"/>
    <col min="3" max="3" width="15.5" bestFit="1" customWidth="1"/>
    <col min="4" max="4" width="11.5" customWidth="1"/>
    <col min="5" max="5" width="1.5" customWidth="1"/>
    <col min="6" max="9" width="8.83203125" style="13"/>
    <col min="10" max="10" width="1.6640625" style="13" customWidth="1"/>
    <col min="11" max="14" width="8.83203125" style="18"/>
    <col min="15" max="15" width="2.83203125" style="18" customWidth="1"/>
    <col min="16" max="16" width="10.5" style="18" bestFit="1" customWidth="1"/>
    <col min="17" max="19" width="8.83203125" style="18"/>
    <col min="20" max="20" width="14.33203125" style="13" bestFit="1" customWidth="1"/>
    <col min="21" max="21" width="15.83203125" bestFit="1" customWidth="1"/>
    <col min="22" max="22" width="17.5" style="3" bestFit="1" customWidth="1"/>
    <col min="23" max="23" width="1.33203125" customWidth="1"/>
    <col min="24" max="27" width="6.83203125" bestFit="1" customWidth="1"/>
    <col min="28" max="28" width="1.5" customWidth="1"/>
    <col min="29" max="32" width="6.83203125" bestFit="1" customWidth="1"/>
    <col min="33" max="33" width="1.1640625" customWidth="1"/>
    <col min="34" max="37" width="6.83203125" bestFit="1" customWidth="1"/>
  </cols>
  <sheetData>
    <row r="1" spans="1:37" x14ac:dyDescent="0.2">
      <c r="B1" t="s">
        <v>1605</v>
      </c>
      <c r="C1" t="s">
        <v>516</v>
      </c>
      <c r="D1" t="s">
        <v>1610</v>
      </c>
      <c r="F1" s="13" t="s">
        <v>2781</v>
      </c>
      <c r="G1" s="13" t="s">
        <v>2782</v>
      </c>
      <c r="H1" s="13" t="s">
        <v>2794</v>
      </c>
      <c r="I1" s="13" t="s">
        <v>2795</v>
      </c>
      <c r="K1" s="18" t="s">
        <v>2779</v>
      </c>
      <c r="L1" s="18" t="s">
        <v>2780</v>
      </c>
      <c r="M1" s="18" t="s">
        <v>2796</v>
      </c>
      <c r="N1" s="18" t="s">
        <v>2797</v>
      </c>
      <c r="P1" s="18" t="s">
        <v>2806</v>
      </c>
      <c r="Q1" s="18" t="s">
        <v>2807</v>
      </c>
      <c r="R1" s="18" t="s">
        <v>2808</v>
      </c>
      <c r="S1" s="18" t="s">
        <v>2809</v>
      </c>
      <c r="T1" s="13" t="s">
        <v>2801</v>
      </c>
      <c r="U1" s="18" t="s">
        <v>2802</v>
      </c>
      <c r="V1" s="9" t="s">
        <v>2831</v>
      </c>
      <c r="X1" s="3" t="s">
        <v>2814</v>
      </c>
      <c r="Y1" s="3" t="s">
        <v>2815</v>
      </c>
      <c r="Z1" s="3" t="s">
        <v>2816</v>
      </c>
      <c r="AA1" s="3" t="s">
        <v>2817</v>
      </c>
      <c r="AB1" s="3"/>
      <c r="AC1" s="3" t="s">
        <v>2818</v>
      </c>
      <c r="AD1" s="3" t="s">
        <v>2819</v>
      </c>
      <c r="AE1" s="3" t="s">
        <v>2820</v>
      </c>
      <c r="AF1" s="3" t="s">
        <v>2821</v>
      </c>
      <c r="AG1" s="3"/>
      <c r="AH1" s="3" t="s">
        <v>2822</v>
      </c>
      <c r="AI1" s="3" t="s">
        <v>2823</v>
      </c>
      <c r="AJ1" s="3" t="s">
        <v>2824</v>
      </c>
      <c r="AK1" s="3" t="s">
        <v>2825</v>
      </c>
    </row>
    <row r="2" spans="1:37" s="15" customFormat="1" x14ac:dyDescent="0.2">
      <c r="A2" s="16" t="s">
        <v>2000</v>
      </c>
      <c r="F2" s="17"/>
      <c r="G2" s="17"/>
      <c r="H2" s="17"/>
      <c r="I2" s="17"/>
      <c r="J2" s="17"/>
      <c r="K2" s="46"/>
      <c r="L2" s="46"/>
      <c r="M2" s="46"/>
      <c r="N2" s="46"/>
      <c r="O2" s="46"/>
      <c r="P2" s="46"/>
      <c r="Q2" s="46"/>
      <c r="R2" s="46"/>
      <c r="S2" s="46"/>
      <c r="T2" s="17"/>
      <c r="V2" s="50"/>
    </row>
    <row r="3" spans="1:37" x14ac:dyDescent="0.2">
      <c r="A3" t="s">
        <v>837</v>
      </c>
      <c r="B3" t="str">
        <f>IF(A3="","",INDEX(Players19!G:G,MATCH(A3,Players19!$C:$C,0)))</f>
        <v>DEF</v>
      </c>
      <c r="C3" t="str">
        <f>IF(A3="","",INDEX(Players19!E:E,MATCH(A3,Players19!$C:$C,0)))</f>
        <v>Adelaide</v>
      </c>
      <c r="D3" s="13">
        <f>IF(A3="","",INDEX(Players19!J:J,MATCH(A3,Players19!$C:$C,0)))</f>
        <v>587600</v>
      </c>
      <c r="F3" s="13">
        <f>_xlfn.IFNA(INDEX(Players19!M:M,MATCH($A3,Players19!$C:$C,0)),"")</f>
        <v>108.25</v>
      </c>
      <c r="G3" s="13">
        <f>_xlfn.IFNA(INDEX(Players19!N:N,MATCH($A3,Players19!$C:$C,0)),"")</f>
        <v>100.18181818181819</v>
      </c>
      <c r="H3" s="13">
        <f>_xlfn.IFNA(INDEX(Players19!O:O,MATCH($A3,Players19!$C:$C,0)),"")</f>
        <v>96.82352941176471</v>
      </c>
      <c r="I3" s="13">
        <f>_xlfn.IFNA(INDEX(Players19!P:P,MATCH($A3,Players19!$C:$C,0)),"")</f>
        <v>93.80952380952381</v>
      </c>
      <c r="K3" s="18">
        <f>_xlfn.IFNA(INDEX(Players19!R:R,MATCH($A3,Players19!$C:$C,0)),"")</f>
        <v>0.90909090909090906</v>
      </c>
      <c r="L3" s="18">
        <f>_xlfn.IFNA(INDEX(Players19!S:S,MATCH($A3,Players19!$C:$C,0)),"")</f>
        <v>1</v>
      </c>
      <c r="M3" s="18">
        <f>_xlfn.IFNA(INDEX(Players19!T:T,MATCH($A3,Players19!$C:$C,0)),"")</f>
        <v>0.77272727272727271</v>
      </c>
      <c r="N3" s="18">
        <f>_xlfn.IFNA(INDEX(Players19!U:U,MATCH($A3,Players19!$C:$C,0)),"")</f>
        <v>0.95454545454545459</v>
      </c>
      <c r="P3" s="13">
        <f>IF($A3="","",INDEX(SeasonData!$BD:$BD,MATCH($A3&amp;"_2018",SeasonData!$A:$A,0)))</f>
        <v>22</v>
      </c>
      <c r="Q3" s="13">
        <f>IF($A3="","",INDEX(SeasonData!$BD:$BD,MATCH($A3&amp;"_2017",SeasonData!$A:$A,0)))</f>
        <v>22</v>
      </c>
      <c r="R3" s="13">
        <f>IF($A3="","",INDEX(SeasonData!$BD:$BD,MATCH($A3&amp;"_2016",SeasonData!$A:$A,0)))</f>
        <v>15</v>
      </c>
      <c r="S3" s="13">
        <f>IF($A3="","",INDEX(SeasonData!$BD:$BD,MATCH($A3&amp;"_2015",SeasonData!$A:$A,0)))</f>
        <v>1</v>
      </c>
      <c r="T3" s="13">
        <f t="shared" ref="T3:T38" si="0">IF(A3="","",D3/Mag_Num)</f>
        <v>108.24352952012526</v>
      </c>
      <c r="U3" t="str">
        <f>IF(A3="","",IF(T3&gt;MAX(F3:G3),"Over Priced",IF(T3&lt;MIN(F3:G3),"Under Priced","Goldilocks")))</f>
        <v>Goldilocks</v>
      </c>
      <c r="V3" s="33">
        <f t="shared" ref="V3:V38" si="1">IF(A3="","",T3+38)</f>
        <v>146.24352952012526</v>
      </c>
      <c r="X3" s="20">
        <f>IFERROR(INDEX(SeasonData!$BE:$BE,MATCH($A3&amp;"_2018",SeasonData!$A:$A,0))-F3,0)</f>
        <v>8.4166666666666714</v>
      </c>
      <c r="Y3" s="20">
        <f>IFERROR(INDEX(SeasonData!$BE:$BE,MATCH($A3&amp;"_2017",SeasonData!$A:$A,0))-G3,0)</f>
        <v>10.484848484848484</v>
      </c>
      <c r="Z3" s="20">
        <f>IFERROR(INDEX(SeasonData!$BE:$BE,MATCH($A3&amp;"_2016",SeasonData!$A:$A,0))-H3,0)</f>
        <v>-0.15686274509803866</v>
      </c>
      <c r="AA3" s="20">
        <f>IFERROR(INDEX(SeasonData!$BE:$BE,MATCH($A3&amp;"_2015",SeasonData!$A:$A,0))-I3,0)</f>
        <v>-5.9761904761904816</v>
      </c>
      <c r="AB3" s="20"/>
      <c r="AC3" s="20">
        <f>IFERROR(INDEX(SeasonData!$BF:$BF,MATCH($A3&amp;"_2018",SeasonData!$A:$A,0))-F3,0)</f>
        <v>-4.25</v>
      </c>
      <c r="AD3" s="20">
        <f>IFERROR(INDEX(SeasonData!$BF:$BF,MATCH($A3&amp;"_2017",SeasonData!$A:$A,0))-G3,0)</f>
        <v>2.4848484848484844</v>
      </c>
      <c r="AE3" s="20">
        <f>IFERROR(INDEX(SeasonData!$BF:$BF,MATCH($A3&amp;"_2016",SeasonData!$A:$A,0))-H3,0)</f>
        <v>-3.8235294117647101</v>
      </c>
      <c r="AF3" s="20">
        <f>IFERROR(INDEX(SeasonData!$BF:$BF,MATCH($A3&amp;"_2015",SeasonData!$A:$A,0))-I3,0)</f>
        <v>14.590476190476195</v>
      </c>
      <c r="AG3" s="20"/>
      <c r="AH3" s="20">
        <f>IFERROR(INDEX(SeasonData!$BG:$BG,MATCH($A3&amp;"_2018",SeasonData!$A:$A,0))-F3,0)</f>
        <v>-3.25</v>
      </c>
      <c r="AI3" s="20">
        <f>IFERROR(INDEX(SeasonData!$BG:$BG,MATCH($A3&amp;"_2017",SeasonData!$A:$A,0))-G3,0)</f>
        <v>-5.5151515151515156</v>
      </c>
      <c r="AJ3" s="20">
        <f>IFERROR(INDEX(SeasonData!$BG:$BG,MATCH($A3&amp;"_2016",SeasonData!$A:$A,0))-H3,0)</f>
        <v>1.8014705882352899</v>
      </c>
      <c r="AK3" s="20">
        <f>IFERROR(INDEX(SeasonData!$BG:$BG,MATCH($A3&amp;"_2015",SeasonData!$A:$A,0))-I3,0)</f>
        <v>-3.6984126984126959</v>
      </c>
    </row>
    <row r="4" spans="1:37" x14ac:dyDescent="0.2">
      <c r="A4" t="s">
        <v>683</v>
      </c>
      <c r="B4" t="str">
        <f>IF(A4="","",INDEX(Players19!G:G,MATCH(A4,Players19!$C:$C,0)))</f>
        <v>DEF</v>
      </c>
      <c r="C4" t="str">
        <f>IF(A4="","",INDEX(Players19!E:E,MATCH(A4,Players19!$C:$C,0)))</f>
        <v>Sydney</v>
      </c>
      <c r="D4" s="13">
        <f>IF(A4="","",INDEX(Players19!J:J,MATCH(A4,Players19!$C:$C,0)))</f>
        <v>608200</v>
      </c>
      <c r="F4" s="13">
        <f>_xlfn.IFNA(INDEX(Players19!M:M,MATCH($A4,Players19!$C:$C,0)),"")</f>
        <v>112.04545454545455</v>
      </c>
      <c r="G4" s="13">
        <f>_xlfn.IFNA(INDEX(Players19!N:N,MATCH($A4,Players19!$C:$C,0)),"")</f>
        <v>87.285714285714292</v>
      </c>
      <c r="H4" s="13">
        <f>_xlfn.IFNA(INDEX(Players19!O:O,MATCH($A4,Players19!$C:$C,0)),"")</f>
        <v>84.590909090909093</v>
      </c>
      <c r="I4" s="13">
        <f>_xlfn.IFNA(INDEX(Players19!P:P,MATCH($A4,Players19!$C:$C,0)),"")</f>
        <v>69.349999999999994</v>
      </c>
      <c r="K4" s="18">
        <f>_xlfn.IFNA(INDEX(Players19!R:R,MATCH($A4,Players19!$C:$C,0)),"")</f>
        <v>1</v>
      </c>
      <c r="L4" s="18">
        <f>_xlfn.IFNA(INDEX(Players19!S:S,MATCH($A4,Players19!$C:$C,0)),"")</f>
        <v>0.95454545454545459</v>
      </c>
      <c r="M4" s="18">
        <f>_xlfn.IFNA(INDEX(Players19!T:T,MATCH($A4,Players19!$C:$C,0)),"")</f>
        <v>1</v>
      </c>
      <c r="N4" s="18">
        <f>_xlfn.IFNA(INDEX(Players19!U:U,MATCH($A4,Players19!$C:$C,0)),"")</f>
        <v>0.90909090909090906</v>
      </c>
      <c r="P4" s="13">
        <f>IF($A4="","",INDEX(SeasonData!$BD:$BD,MATCH($A4&amp;"_2018",SeasonData!$A:$A,0)))</f>
        <v>8</v>
      </c>
      <c r="Q4" s="13">
        <f>IF($A4="","",INDEX(SeasonData!$BD:$BD,MATCH($A4&amp;"_2017",SeasonData!$A:$A,0)))</f>
        <v>23</v>
      </c>
      <c r="R4" s="13">
        <f>IF($A4="","",INDEX(SeasonData!$BD:$BD,MATCH($A4&amp;"_2016",SeasonData!$A:$A,0)))</f>
        <v>8</v>
      </c>
      <c r="S4" s="13">
        <f>IF($A4="","",INDEX(SeasonData!$BD:$BD,MATCH($A4&amp;"_2015",SeasonData!$A:$A,0)))</f>
        <v>1</v>
      </c>
      <c r="T4" s="13">
        <f t="shared" si="0"/>
        <v>112.03831629363545</v>
      </c>
      <c r="U4" t="str">
        <f t="shared" ref="U4:U26" si="2">IF(A4="","",IF(T4&gt;MAX(F4:G4),"Over Priced",IF(T4&lt;MIN(F4:G4),"Under Priced","Goldilocks")))</f>
        <v>Goldilocks</v>
      </c>
      <c r="V4" s="33">
        <f t="shared" si="1"/>
        <v>150.03831629363543</v>
      </c>
      <c r="X4" s="20">
        <f>IFERROR(INDEX(SeasonData!$BE:$BE,MATCH($A4&amp;"_2018",SeasonData!$A:$A,0))-F4,0)</f>
        <v>-20.712121212121218</v>
      </c>
      <c r="Y4" s="20">
        <f>IFERROR(INDEX(SeasonData!$BE:$BE,MATCH($A4&amp;"_2017",SeasonData!$A:$A,0))-G4,0)</f>
        <v>10.047619047619037</v>
      </c>
      <c r="Z4" s="20">
        <f>IFERROR(INDEX(SeasonData!$BE:$BE,MATCH($A4&amp;"_2016",SeasonData!$A:$A,0))-H4,0)</f>
        <v>-4.5909090909090935</v>
      </c>
      <c r="AA4" s="20">
        <f>IFERROR(INDEX(SeasonData!$BE:$BE,MATCH($A4&amp;"_2015",SeasonData!$A:$A,0))-I4,0)</f>
        <v>4.3166666666666771</v>
      </c>
      <c r="AB4" s="20"/>
      <c r="AC4" s="20">
        <f>IFERROR(INDEX(SeasonData!$BF:$BF,MATCH($A4&amp;"_2018",SeasonData!$A:$A,0))-F4,0)</f>
        <v>4.1212121212121247</v>
      </c>
      <c r="AD4" s="20">
        <f>IFERROR(INDEX(SeasonData!$BF:$BF,MATCH($A4&amp;"_2017",SeasonData!$A:$A,0))-G4,0)</f>
        <v>-4.6857142857142975</v>
      </c>
      <c r="AE4" s="20">
        <f>IFERROR(INDEX(SeasonData!$BF:$BF,MATCH($A4&amp;"_2016",SeasonData!$A:$A,0))-H4,0)</f>
        <v>-9.0909090909093493E-2</v>
      </c>
      <c r="AF4" s="20">
        <f>IFERROR(INDEX(SeasonData!$BF:$BF,MATCH($A4&amp;"_2015",SeasonData!$A:$A,0))-I4,0)</f>
        <v>-7.3499999999999943</v>
      </c>
      <c r="AG4" s="20"/>
      <c r="AH4" s="20">
        <f>IFERROR(INDEX(SeasonData!$BG:$BG,MATCH($A4&amp;"_2018",SeasonData!$A:$A,0))-F4,0)</f>
        <v>9.9545454545454533</v>
      </c>
      <c r="AI4" s="20">
        <f>IFERROR(INDEX(SeasonData!$BG:$BG,MATCH($A4&amp;"_2017",SeasonData!$A:$A,0))-G4,0)</f>
        <v>-7.6607142857142918</v>
      </c>
      <c r="AJ4" s="20">
        <f>IFERROR(INDEX(SeasonData!$BG:$BG,MATCH($A4&amp;"_2016",SeasonData!$A:$A,0))-H4,0)</f>
        <v>5.5202020202020208</v>
      </c>
      <c r="AK4" s="20">
        <f>IFERROR(INDEX(SeasonData!$BG:$BG,MATCH($A4&amp;"_2015",SeasonData!$A:$A,0))-I4,0)</f>
        <v>-3.3499999999999943</v>
      </c>
    </row>
    <row r="5" spans="1:37" x14ac:dyDescent="0.2">
      <c r="A5" t="s">
        <v>778</v>
      </c>
      <c r="B5" t="str">
        <f>IF(A5="","",INDEX(Players19!G:G,MATCH(A5,Players19!$C:$C,0)))</f>
        <v>DEF</v>
      </c>
      <c r="C5" t="str">
        <f>IF(A5="","",INDEX(Players19!E:E,MATCH(A5,Players19!$C:$C,0)))</f>
        <v>North Melbourne</v>
      </c>
      <c r="D5" s="13">
        <f>IF(A5="","",INDEX(Players19!J:J,MATCH(A5,Players19!$C:$C,0)))</f>
        <v>340500</v>
      </c>
      <c r="F5" s="13">
        <f>_xlfn.IFNA(INDEX(Players19!M:M,MATCH($A5,Players19!$C:$C,0)),"")</f>
        <v>62.727272727272727</v>
      </c>
      <c r="G5" s="13">
        <f>_xlfn.IFNA(INDEX(Players19!N:N,MATCH($A5,Players19!$C:$C,0)),"")</f>
        <v>72.07692307692308</v>
      </c>
      <c r="H5" s="13">
        <f>_xlfn.IFNA(INDEX(Players19!O:O,MATCH($A5,Players19!$C:$C,0)),"")</f>
        <v>56.81818181818182</v>
      </c>
      <c r="I5" s="13">
        <f>_xlfn.IFNA(INDEX(Players19!P:P,MATCH($A5,Players19!$C:$C,0)),"")</f>
        <v>85.7</v>
      </c>
      <c r="K5" s="18">
        <f>_xlfn.IFNA(INDEX(Players19!R:R,MATCH($A5,Players19!$C:$C,0)),"")</f>
        <v>1</v>
      </c>
      <c r="L5" s="18">
        <f>_xlfn.IFNA(INDEX(Players19!S:S,MATCH($A5,Players19!$C:$C,0)),"")</f>
        <v>0.59090909090909094</v>
      </c>
      <c r="M5" s="18">
        <f>_xlfn.IFNA(INDEX(Players19!T:T,MATCH($A5,Players19!$C:$C,0)),"")</f>
        <v>0.5</v>
      </c>
      <c r="N5" s="18">
        <f>_xlfn.IFNA(INDEX(Players19!U:U,MATCH($A5,Players19!$C:$C,0)),"")</f>
        <v>0.90909090909090906</v>
      </c>
      <c r="P5" s="13">
        <f>IF($A5="","",INDEX(SeasonData!$BD:$BD,MATCH($A5&amp;"_2018",SeasonData!$A:$A,0)))</f>
        <v>11</v>
      </c>
      <c r="Q5" s="13">
        <f>IF($A5="","",INDEX(SeasonData!$BD:$BD,MATCH($A5&amp;"_2017",SeasonData!$A:$A,0)))</f>
        <v>1</v>
      </c>
      <c r="R5" s="13">
        <f>IF($A5="","",INDEX(SeasonData!$BD:$BD,MATCH($A5&amp;"_2016",SeasonData!$A:$A,0)))</f>
        <v>23</v>
      </c>
      <c r="S5" s="13">
        <f>IF($A5="","",INDEX(SeasonData!$BD:$BD,MATCH($A5&amp;"_2015",SeasonData!$A:$A,0)))</f>
        <v>4</v>
      </c>
      <c r="T5" s="13">
        <f t="shared" si="0"/>
        <v>62.724509533020168</v>
      </c>
      <c r="U5" t="str">
        <f t="shared" si="2"/>
        <v>Under Priced</v>
      </c>
      <c r="V5" s="33">
        <f t="shared" si="1"/>
        <v>100.72450953302017</v>
      </c>
      <c r="X5" s="20">
        <f>IFERROR(INDEX(SeasonData!$BE:$BE,MATCH($A5&amp;"_2018",SeasonData!$A:$A,0))-F5,0)</f>
        <v>-0.72727272727272663</v>
      </c>
      <c r="Y5" s="20">
        <f>IFERROR(INDEX(SeasonData!$BE:$BE,MATCH($A5&amp;"_2017",SeasonData!$A:$A,0))-G5,0)</f>
        <v>3.5897435897435912</v>
      </c>
      <c r="Z5" s="20">
        <f>IFERROR(INDEX(SeasonData!$BE:$BE,MATCH($A5&amp;"_2016",SeasonData!$A:$A,0))-H5,0)</f>
        <v>-1.4848484848484844</v>
      </c>
      <c r="AA5" s="20">
        <f>IFERROR(INDEX(SeasonData!$BE:$BE,MATCH($A5&amp;"_2015",SeasonData!$A:$A,0))-I5,0)</f>
        <v>-6.8666666666666742</v>
      </c>
      <c r="AB5" s="20"/>
      <c r="AC5" s="20">
        <f>IFERROR(INDEX(SeasonData!$BF:$BF,MATCH($A5&amp;"_2018",SeasonData!$A:$A,0))-F5,0)</f>
        <v>-6.3939393939393909</v>
      </c>
      <c r="AD5" s="20">
        <f>IFERROR(INDEX(SeasonData!$BF:$BF,MATCH($A5&amp;"_2017",SeasonData!$A:$A,0))-G5,0)</f>
        <v>-5.6769230769230745</v>
      </c>
      <c r="AE5" s="20">
        <f>IFERROR(INDEX(SeasonData!$BF:$BF,MATCH($A5&amp;"_2016",SeasonData!$A:$A,0))-H5,0)</f>
        <v>-11.81818181818182</v>
      </c>
      <c r="AF5" s="20">
        <f>IFERROR(INDEX(SeasonData!$BF:$BF,MATCH($A5&amp;"_2015",SeasonData!$A:$A,0))-I5,0)</f>
        <v>0.89999999999999147</v>
      </c>
      <c r="AG5" s="20"/>
      <c r="AH5" s="20">
        <f>IFERROR(INDEX(SeasonData!$BG:$BG,MATCH($A5&amp;"_2018",SeasonData!$A:$A,0))-F5,0)</f>
        <v>4.8282828282828305</v>
      </c>
      <c r="AI5" s="20">
        <f>IFERROR(INDEX(SeasonData!$BG:$BG,MATCH($A5&amp;"_2017",SeasonData!$A:$A,0))-G5,0)</f>
        <v>0</v>
      </c>
      <c r="AJ5" s="20">
        <f>IFERROR(INDEX(SeasonData!$BG:$BG,MATCH($A5&amp;"_2016",SeasonData!$A:$A,0))-H5,0)</f>
        <v>0.18181818181817988</v>
      </c>
      <c r="AK5" s="20">
        <f>IFERROR(INDEX(SeasonData!$BG:$BG,MATCH($A5&amp;"_2015",SeasonData!$A:$A,0))-I5,0)</f>
        <v>4.0142857142857054</v>
      </c>
    </row>
    <row r="6" spans="1:37" x14ac:dyDescent="0.2">
      <c r="A6" t="s">
        <v>1983</v>
      </c>
      <c r="B6" t="str">
        <f>IF(A6="","",INDEX(Players19!G:G,MATCH(A6,Players19!$C:$C,0)))</f>
        <v>DEF</v>
      </c>
      <c r="C6" t="str">
        <f>IF(A6="","",INDEX(Players19!E:E,MATCH(A6,Players19!$C:$C,0)))</f>
        <v>GWS</v>
      </c>
      <c r="D6" s="13">
        <f>IF(A6="","",INDEX(Players19!J:J,MATCH(A6,Players19!$C:$C,0)))</f>
        <v>407800</v>
      </c>
      <c r="F6" s="13" t="str">
        <f>_xlfn.IFNA(INDEX(Players19!M:M,MATCH($A6,Players19!$C:$C,0)),"")</f>
        <v/>
      </c>
      <c r="G6" s="13">
        <f>_xlfn.IFNA(INDEX(Players19!N:N,MATCH($A6,Players19!$C:$C,0)),"")</f>
        <v>93.9</v>
      </c>
      <c r="H6" s="13">
        <f>_xlfn.IFNA(INDEX(Players19!O:O,MATCH($A6,Players19!$C:$C,0)),"")</f>
        <v>88.25</v>
      </c>
      <c r="I6" s="13">
        <f>_xlfn.IFNA(INDEX(Players19!P:P,MATCH($A6,Players19!$C:$C,0)),"")</f>
        <v>69.583333333333329</v>
      </c>
      <c r="K6" s="18">
        <f>_xlfn.IFNA(INDEX(Players19!R:R,MATCH($A6,Players19!$C:$C,0)),"")</f>
        <v>0</v>
      </c>
      <c r="L6" s="18">
        <f>_xlfn.IFNA(INDEX(Players19!S:S,MATCH($A6,Players19!$C:$C,0)),"")</f>
        <v>0.90909090909090906</v>
      </c>
      <c r="M6" s="18">
        <f>_xlfn.IFNA(INDEX(Players19!T:T,MATCH($A6,Players19!$C:$C,0)),"")</f>
        <v>0.90909090909090906</v>
      </c>
      <c r="N6" s="18">
        <f>_xlfn.IFNA(INDEX(Players19!U:U,MATCH($A6,Players19!$C:$C,0)),"")</f>
        <v>0.54545454545454541</v>
      </c>
      <c r="P6" s="13">
        <f>IF($A6="","",INDEX(SeasonData!$BD:$BD,MATCH($A6&amp;"_2018",SeasonData!$A:$A,0)))</f>
        <v>1</v>
      </c>
      <c r="Q6" s="13">
        <f>IF($A6="","",INDEX(SeasonData!$BD:$BD,MATCH($A6&amp;"_2017",SeasonData!$A:$A,0)))</f>
        <v>18</v>
      </c>
      <c r="R6" s="13">
        <f>IF($A6="","",INDEX(SeasonData!$BD:$BD,MATCH($A6&amp;"_2016",SeasonData!$A:$A,0)))</f>
        <v>1</v>
      </c>
      <c r="S6" s="13">
        <f>IF($A6="","",INDEX(SeasonData!$BD:$BD,MATCH($A6&amp;"_2015",SeasonData!$A:$A,0)))</f>
        <v>13</v>
      </c>
      <c r="T6" s="13">
        <f t="shared" si="0"/>
        <v>75.122041079487886</v>
      </c>
      <c r="U6" t="str">
        <f t="shared" si="2"/>
        <v>Under Priced</v>
      </c>
      <c r="V6" s="33">
        <f t="shared" si="1"/>
        <v>113.12204107948789</v>
      </c>
      <c r="X6" s="20">
        <f>IFERROR(INDEX(SeasonData!$BE:$BE,MATCH($A6&amp;"_2018",SeasonData!$A:$A,0))-F6,0)</f>
        <v>0</v>
      </c>
      <c r="Y6" s="20">
        <f>IFERROR(INDEX(SeasonData!$BE:$BE,MATCH($A6&amp;"_2017",SeasonData!$A:$A,0))-G6,0)</f>
        <v>4.5999999999999943</v>
      </c>
      <c r="Z6" s="20">
        <f>IFERROR(INDEX(SeasonData!$BE:$BE,MATCH($A6&amp;"_2016",SeasonData!$A:$A,0))-H6,0)</f>
        <v>0.5</v>
      </c>
      <c r="AA6" s="20">
        <f>IFERROR(INDEX(SeasonData!$BE:$BE,MATCH($A6&amp;"_2015",SeasonData!$A:$A,0))-I6,0)</f>
        <v>-61.583333333333329</v>
      </c>
      <c r="AB6" s="20"/>
      <c r="AC6" s="20">
        <f>IFERROR(INDEX(SeasonData!$BF:$BF,MATCH($A6&amp;"_2018",SeasonData!$A:$A,0))-F6,0)</f>
        <v>0</v>
      </c>
      <c r="AD6" s="20">
        <f>IFERROR(INDEX(SeasonData!$BF:$BF,MATCH($A6&amp;"_2017",SeasonData!$A:$A,0))-G6,0)</f>
        <v>1.2666666666666657</v>
      </c>
      <c r="AE6" s="20">
        <f>IFERROR(INDEX(SeasonData!$BF:$BF,MATCH($A6&amp;"_2016",SeasonData!$A:$A,0))-H6,0)</f>
        <v>1.75</v>
      </c>
      <c r="AF6" s="20">
        <f>IFERROR(INDEX(SeasonData!$BF:$BF,MATCH($A6&amp;"_2015",SeasonData!$A:$A,0))-I6,0)</f>
        <v>-28.916666666666664</v>
      </c>
      <c r="AG6" s="20"/>
      <c r="AH6" s="20">
        <f>IFERROR(INDEX(SeasonData!$BG:$BG,MATCH($A6&amp;"_2018",SeasonData!$A:$A,0))-F6,0)</f>
        <v>0</v>
      </c>
      <c r="AI6" s="20">
        <f>IFERROR(INDEX(SeasonData!$BG:$BG,MATCH($A6&amp;"_2017",SeasonData!$A:$A,0))-G6,0)</f>
        <v>1.3857142857142861</v>
      </c>
      <c r="AJ6" s="20">
        <f>IFERROR(INDEX(SeasonData!$BG:$BG,MATCH($A6&amp;"_2016",SeasonData!$A:$A,0))-H6,0)</f>
        <v>-8.25</v>
      </c>
      <c r="AK6" s="20">
        <f>IFERROR(INDEX(SeasonData!$BG:$BG,MATCH($A6&amp;"_2015",SeasonData!$A:$A,0))-I6,0)</f>
        <v>18.416666666666671</v>
      </c>
    </row>
    <row r="7" spans="1:37" x14ac:dyDescent="0.2">
      <c r="A7" t="s">
        <v>1585</v>
      </c>
      <c r="B7" t="str">
        <f>IF(A7="","",INDEX(Players19!G:G,MATCH(A7,Players19!$C:$C,0)))</f>
        <v>DEF</v>
      </c>
      <c r="C7" t="str">
        <f>IF(A7="","",INDEX(Players19!E:E,MATCH(A7,Players19!$C:$C,0)))</f>
        <v>Gold Coast</v>
      </c>
      <c r="D7" s="13">
        <f>IF(A7="","",INDEX(Players19!J:J,MATCH(A7,Players19!$C:$C,0)))</f>
        <v>188900</v>
      </c>
      <c r="F7" s="13">
        <f>_xlfn.IFNA(INDEX(Players19!M:M,MATCH($A7,Players19!$C:$C,0)),"")</f>
        <v>58</v>
      </c>
      <c r="G7" s="13">
        <f>_xlfn.IFNA(INDEX(Players19!N:N,MATCH($A7,Players19!$C:$C,0)),"")</f>
        <v>72.5</v>
      </c>
      <c r="H7" s="13" t="str">
        <f>_xlfn.IFNA(INDEX(Players19!O:O,MATCH($A7,Players19!$C:$C,0)),"")</f>
        <v/>
      </c>
      <c r="I7" s="13" t="str">
        <f>_xlfn.IFNA(INDEX(Players19!P:P,MATCH($A7,Players19!$C:$C,0)),"")</f>
        <v/>
      </c>
      <c r="K7" s="18">
        <f>_xlfn.IFNA(INDEX(Players19!R:R,MATCH($A7,Players19!$C:$C,0)),"")</f>
        <v>9.0909090909090912E-2</v>
      </c>
      <c r="L7" s="18">
        <f>_xlfn.IFNA(INDEX(Players19!S:S,MATCH($A7,Players19!$C:$C,0)),"")</f>
        <v>0.54545454545454541</v>
      </c>
      <c r="M7" s="18">
        <f>_xlfn.IFNA(INDEX(Players19!T:T,MATCH($A7,Players19!$C:$C,0)),"")</f>
        <v>0</v>
      </c>
      <c r="N7" s="18">
        <f>_xlfn.IFNA(INDEX(Players19!U:U,MATCH($A7,Players19!$C:$C,0)),"")</f>
        <v>0</v>
      </c>
      <c r="P7" s="13">
        <f>IF($A7="","",INDEX(SeasonData!$BD:$BD,MATCH($A7&amp;"_2018",SeasonData!$A:$A,0)))</f>
        <v>1</v>
      </c>
      <c r="Q7" s="13">
        <f>IF($A7="","",INDEX(SeasonData!$BD:$BD,MATCH($A7&amp;"_2017",SeasonData!$A:$A,0)))</f>
        <v>1</v>
      </c>
      <c r="R7" s="13">
        <f>IF($A7="","",INDEX(SeasonData!$BD:$BD,MATCH($A7&amp;"_2016",SeasonData!$A:$A,0)))</f>
        <v>1</v>
      </c>
      <c r="S7" s="13">
        <f>IF($A7="","",INDEX(SeasonData!$BD:$BD,MATCH($A7&amp;"_2015",SeasonData!$A:$A,0)))</f>
        <v>1</v>
      </c>
      <c r="T7" s="13">
        <f t="shared" si="0"/>
        <v>34.797826287187988</v>
      </c>
      <c r="U7" t="str">
        <f t="shared" si="2"/>
        <v>Under Priced</v>
      </c>
      <c r="V7" s="33">
        <f t="shared" si="1"/>
        <v>72.797826287187988</v>
      </c>
      <c r="X7" s="20">
        <f>IFERROR(INDEX(SeasonData!$BE:$BE,MATCH($A7&amp;"_2018",SeasonData!$A:$A,0))-F7,0)</f>
        <v>0</v>
      </c>
      <c r="Y7" s="20">
        <f>IFERROR(INDEX(SeasonData!$BE:$BE,MATCH($A7&amp;"_2017",SeasonData!$A:$A,0))-G7,0)</f>
        <v>0</v>
      </c>
      <c r="Z7" s="20">
        <f>IFERROR(INDEX(SeasonData!$BE:$BE,MATCH($A7&amp;"_2016",SeasonData!$A:$A,0))-H7,0)</f>
        <v>0</v>
      </c>
      <c r="AA7" s="20">
        <f>IFERROR(INDEX(SeasonData!$BE:$BE,MATCH($A7&amp;"_2015",SeasonData!$A:$A,0))-I7,0)</f>
        <v>0</v>
      </c>
      <c r="AB7" s="20"/>
      <c r="AC7" s="20">
        <f>IFERROR(INDEX(SeasonData!$BF:$BF,MATCH($A7&amp;"_2018",SeasonData!$A:$A,0))-F7,0)</f>
        <v>6</v>
      </c>
      <c r="AD7" s="20">
        <f>IFERROR(INDEX(SeasonData!$BF:$BF,MATCH($A7&amp;"_2017",SeasonData!$A:$A,0))-G7,0)</f>
        <v>-6.5</v>
      </c>
      <c r="AE7" s="20">
        <f>IFERROR(INDEX(SeasonData!$BF:$BF,MATCH($A7&amp;"_2016",SeasonData!$A:$A,0))-H7,0)</f>
        <v>0</v>
      </c>
      <c r="AF7" s="20">
        <f>IFERROR(INDEX(SeasonData!$BF:$BF,MATCH($A7&amp;"_2015",SeasonData!$A:$A,0))-I7,0)</f>
        <v>0</v>
      </c>
      <c r="AG7" s="20"/>
      <c r="AH7" s="20">
        <f>IFERROR(INDEX(SeasonData!$BG:$BG,MATCH($A7&amp;"_2018",SeasonData!$A:$A,0))-F7,0)</f>
        <v>-6</v>
      </c>
      <c r="AI7" s="20">
        <f>IFERROR(INDEX(SeasonData!$BG:$BG,MATCH($A7&amp;"_2017",SeasonData!$A:$A,0))-G7,0)</f>
        <v>-2.9285714285714306</v>
      </c>
      <c r="AJ7" s="20">
        <f>IFERROR(INDEX(SeasonData!$BG:$BG,MATCH($A7&amp;"_2016",SeasonData!$A:$A,0))-H7,0)</f>
        <v>0</v>
      </c>
      <c r="AK7" s="20">
        <f>IFERROR(INDEX(SeasonData!$BG:$BG,MATCH($A7&amp;"_2015",SeasonData!$A:$A,0))-I7,0)</f>
        <v>0</v>
      </c>
    </row>
    <row r="8" spans="1:37" x14ac:dyDescent="0.2">
      <c r="A8" t="s">
        <v>976</v>
      </c>
      <c r="B8" t="str">
        <f>IF(A8="","",INDEX(Players19!G:G,MATCH(A8,Players19!$C:$C,0)))</f>
        <v>DEF</v>
      </c>
      <c r="C8" t="str">
        <f>IF(A8="","",INDEX(Players19!E:E,MATCH(A8,Players19!$C:$C,0)))</f>
        <v>Hawthorn</v>
      </c>
      <c r="D8" s="13">
        <f>IF(A8="","",INDEX(Players19!J:J,MATCH(A8,Players19!$C:$C,0)))</f>
        <v>149800</v>
      </c>
      <c r="F8" s="13" t="str">
        <f>_xlfn.IFNA(INDEX(Players19!M:M,MATCH($A8,Players19!$C:$C,0)),"")</f>
        <v/>
      </c>
      <c r="G8" s="13">
        <f>_xlfn.IFNA(INDEX(Players19!N:N,MATCH($A8,Players19!$C:$C,0)),"")</f>
        <v>46</v>
      </c>
      <c r="H8" s="13" t="str">
        <f>_xlfn.IFNA(INDEX(Players19!O:O,MATCH($A8,Players19!$C:$C,0)),"")</f>
        <v/>
      </c>
      <c r="I8" s="13" t="str">
        <f>_xlfn.IFNA(INDEX(Players19!P:P,MATCH($A8,Players19!$C:$C,0)),"")</f>
        <v/>
      </c>
      <c r="K8" s="18">
        <f>_xlfn.IFNA(INDEX(Players19!R:R,MATCH($A8,Players19!$C:$C,0)),"")</f>
        <v>0</v>
      </c>
      <c r="L8" s="18">
        <f>_xlfn.IFNA(INDEX(Players19!S:S,MATCH($A8,Players19!$C:$C,0)),"")</f>
        <v>0.18181818181818182</v>
      </c>
      <c r="M8" s="18">
        <f>_xlfn.IFNA(INDEX(Players19!T:T,MATCH($A8,Players19!$C:$C,0)),"")</f>
        <v>0</v>
      </c>
      <c r="N8" s="18">
        <f>_xlfn.IFNA(INDEX(Players19!U:U,MATCH($A8,Players19!$C:$C,0)),"")</f>
        <v>0</v>
      </c>
      <c r="P8" s="13">
        <f>IF($A8="","",INDEX(SeasonData!$BD:$BD,MATCH($A8&amp;"_2018",SeasonData!$A:$A,0)))</f>
        <v>1</v>
      </c>
      <c r="Q8" s="13">
        <f>IF($A8="","",INDEX(SeasonData!$BD:$BD,MATCH($A8&amp;"_2017",SeasonData!$A:$A,0)))</f>
        <v>1</v>
      </c>
      <c r="R8" s="13">
        <f>IF($A8="","",INDEX(SeasonData!$BD:$BD,MATCH($A8&amp;"_2016",SeasonData!$A:$A,0)))</f>
        <v>1</v>
      </c>
      <c r="S8" s="13">
        <f>IF($A8="","",INDEX(SeasonData!$BD:$BD,MATCH($A8&amp;"_2015",SeasonData!$A:$A,0)))</f>
        <v>1</v>
      </c>
      <c r="T8" s="13">
        <f t="shared" si="0"/>
        <v>27.595099935525468</v>
      </c>
      <c r="U8" t="str">
        <f t="shared" si="2"/>
        <v>Under Priced</v>
      </c>
      <c r="V8" s="33">
        <f t="shared" si="1"/>
        <v>65.595099935525468</v>
      </c>
      <c r="X8" s="20">
        <f>IFERROR(INDEX(SeasonData!$BE:$BE,MATCH($A8&amp;"_2018",SeasonData!$A:$A,0))-F8,0)</f>
        <v>0</v>
      </c>
      <c r="Y8" s="20">
        <f>IFERROR(INDEX(SeasonData!$BE:$BE,MATCH($A8&amp;"_2017",SeasonData!$A:$A,0))-G8,0)</f>
        <v>0</v>
      </c>
      <c r="Z8" s="20">
        <f>IFERROR(INDEX(SeasonData!$BE:$BE,MATCH($A8&amp;"_2016",SeasonData!$A:$A,0))-H8,0)</f>
        <v>0</v>
      </c>
      <c r="AA8" s="20">
        <f>IFERROR(INDEX(SeasonData!$BE:$BE,MATCH($A8&amp;"_2015",SeasonData!$A:$A,0))-I8,0)</f>
        <v>0</v>
      </c>
      <c r="AB8" s="20"/>
      <c r="AC8" s="20">
        <f>IFERROR(INDEX(SeasonData!$BF:$BF,MATCH($A8&amp;"_2018",SeasonData!$A:$A,0))-F8,0)</f>
        <v>0</v>
      </c>
      <c r="AD8" s="20">
        <f>IFERROR(INDEX(SeasonData!$BF:$BF,MATCH($A8&amp;"_2017",SeasonData!$A:$A,0))-G8,0)</f>
        <v>0</v>
      </c>
      <c r="AE8" s="20">
        <f>IFERROR(INDEX(SeasonData!$BF:$BF,MATCH($A8&amp;"_2016",SeasonData!$A:$A,0))-H8,0)</f>
        <v>0</v>
      </c>
      <c r="AF8" s="20">
        <f>IFERROR(INDEX(SeasonData!$BF:$BF,MATCH($A8&amp;"_2015",SeasonData!$A:$A,0))-I8,0)</f>
        <v>0</v>
      </c>
      <c r="AG8" s="20"/>
      <c r="AH8" s="20">
        <f>IFERROR(INDEX(SeasonData!$BG:$BG,MATCH($A8&amp;"_2018",SeasonData!$A:$A,0))-F8,0)</f>
        <v>0</v>
      </c>
      <c r="AI8" s="20">
        <f>IFERROR(INDEX(SeasonData!$BG:$BG,MATCH($A8&amp;"_2017",SeasonData!$A:$A,0))-G8,0)</f>
        <v>0</v>
      </c>
      <c r="AJ8" s="20">
        <f>IFERROR(INDEX(SeasonData!$BG:$BG,MATCH($A8&amp;"_2016",SeasonData!$A:$A,0))-H8,0)</f>
        <v>0</v>
      </c>
      <c r="AK8" s="20">
        <f>IFERROR(INDEX(SeasonData!$BG:$BG,MATCH($A8&amp;"_2015",SeasonData!$A:$A,0))-I8,0)</f>
        <v>0</v>
      </c>
    </row>
    <row r="9" spans="1:37" x14ac:dyDescent="0.2">
      <c r="A9" t="s">
        <v>744</v>
      </c>
      <c r="B9" t="str">
        <f>IF(A9="","",INDEX(Players19!G:G,MATCH(A9,Players19!$C:$C,0)))</f>
        <v>DEF</v>
      </c>
      <c r="C9" t="str">
        <f>IF(A9="","",INDEX(Players19!E:E,MATCH(A9,Players19!$C:$C,0)))</f>
        <v>GWS</v>
      </c>
      <c r="D9" s="13">
        <f>IF(A9="","",INDEX(Players19!J:J,MATCH(A9,Players19!$C:$C,0)))</f>
        <v>542100</v>
      </c>
      <c r="F9" s="13">
        <f>_xlfn.IFNA(INDEX(Players19!M:M,MATCH($A9,Players19!$C:$C,0)),"")</f>
        <v>99.86363636363636</v>
      </c>
      <c r="G9" s="13">
        <f>_xlfn.IFNA(INDEX(Players19!N:N,MATCH($A9,Players19!$C:$C,0)),"")</f>
        <v>97.6</v>
      </c>
      <c r="H9" s="13">
        <f>_xlfn.IFNA(INDEX(Players19!O:O,MATCH($A9,Players19!$C:$C,0)),"")</f>
        <v>81.15789473684211</v>
      </c>
      <c r="I9" s="13">
        <f>_xlfn.IFNA(INDEX(Players19!P:P,MATCH($A9,Players19!$C:$C,0)),"")</f>
        <v>77.904761904761898</v>
      </c>
      <c r="K9" s="18">
        <f>_xlfn.IFNA(INDEX(Players19!R:R,MATCH($A9,Players19!$C:$C,0)),"")</f>
        <v>1</v>
      </c>
      <c r="L9" s="18">
        <f>_xlfn.IFNA(INDEX(Players19!S:S,MATCH($A9,Players19!$C:$C,0)),"")</f>
        <v>0.68181818181818177</v>
      </c>
      <c r="M9" s="18">
        <f>_xlfn.IFNA(INDEX(Players19!T:T,MATCH($A9,Players19!$C:$C,0)),"")</f>
        <v>0.86363636363636365</v>
      </c>
      <c r="N9" s="18">
        <f>_xlfn.IFNA(INDEX(Players19!U:U,MATCH($A9,Players19!$C:$C,0)),"")</f>
        <v>0.95454545454545459</v>
      </c>
      <c r="P9" s="13">
        <f>IF($A9="","",INDEX(SeasonData!$BD:$BD,MATCH($A9&amp;"_2018",SeasonData!$A:$A,0)))</f>
        <v>11</v>
      </c>
      <c r="Q9" s="13">
        <f>IF($A9="","",INDEX(SeasonData!$BD:$BD,MATCH($A9&amp;"_2017",SeasonData!$A:$A,0)))</f>
        <v>1</v>
      </c>
      <c r="R9" s="13">
        <f>IF($A9="","",INDEX(SeasonData!$BD:$BD,MATCH($A9&amp;"_2016",SeasonData!$A:$A,0)))</f>
        <v>21</v>
      </c>
      <c r="S9" s="13">
        <f>IF($A9="","",INDEX(SeasonData!$BD:$BD,MATCH($A9&amp;"_2015",SeasonData!$A:$A,0)))</f>
        <v>19</v>
      </c>
      <c r="T9" s="13">
        <f t="shared" si="0"/>
        <v>99.861840287372203</v>
      </c>
      <c r="U9" t="str">
        <f t="shared" si="2"/>
        <v>Goldilocks</v>
      </c>
      <c r="V9" s="33">
        <f t="shared" si="1"/>
        <v>137.86184028737222</v>
      </c>
      <c r="X9" s="20">
        <f>IFERROR(INDEX(SeasonData!$BE:$BE,MATCH($A9&amp;"_2018",SeasonData!$A:$A,0))-F9,0)</f>
        <v>-0.36363636363635976</v>
      </c>
      <c r="Y9" s="20">
        <f>IFERROR(INDEX(SeasonData!$BE:$BE,MATCH($A9&amp;"_2017",SeasonData!$A:$A,0))-G9,0)</f>
        <v>0</v>
      </c>
      <c r="Z9" s="20">
        <f>IFERROR(INDEX(SeasonData!$BE:$BE,MATCH($A9&amp;"_2016",SeasonData!$A:$A,0))-H9,0)</f>
        <v>7.0087719298245617</v>
      </c>
      <c r="AA9" s="20">
        <f>IFERROR(INDEX(SeasonData!$BE:$BE,MATCH($A9&amp;"_2015",SeasonData!$A:$A,0))-I9,0)</f>
        <v>9.7619047619047734</v>
      </c>
      <c r="AB9" s="20"/>
      <c r="AC9" s="20">
        <f>IFERROR(INDEX(SeasonData!$BF:$BF,MATCH($A9&amp;"_2018",SeasonData!$A:$A,0))-F9,0)</f>
        <v>-4.0303030303030312</v>
      </c>
      <c r="AD9" s="20">
        <f>IFERROR(INDEX(SeasonData!$BF:$BF,MATCH($A9&amp;"_2017",SeasonData!$A:$A,0))-G9,0)</f>
        <v>0.80000000000001137</v>
      </c>
      <c r="AE9" s="20">
        <f>IFERROR(INDEX(SeasonData!$BF:$BF,MATCH($A9&amp;"_2016",SeasonData!$A:$A,0))-H9,0)</f>
        <v>2.8421052631578902</v>
      </c>
      <c r="AF9" s="20">
        <f>IFERROR(INDEX(SeasonData!$BF:$BF,MATCH($A9&amp;"_2015",SeasonData!$A:$A,0))-I9,0)</f>
        <v>2.2952380952381048</v>
      </c>
      <c r="AG9" s="20"/>
      <c r="AH9" s="20">
        <f>IFERROR(INDEX(SeasonData!$BG:$BG,MATCH($A9&amp;"_2018",SeasonData!$A:$A,0))-F9,0)</f>
        <v>3.2474747474747545</v>
      </c>
      <c r="AI9" s="20">
        <f>IFERROR(INDEX(SeasonData!$BG:$BG,MATCH($A9&amp;"_2017",SeasonData!$A:$A,0))-G9,0)</f>
        <v>-1.9333333333333229</v>
      </c>
      <c r="AJ9" s="20">
        <f>IFERROR(INDEX(SeasonData!$BG:$BG,MATCH($A9&amp;"_2016",SeasonData!$A:$A,0))-H9,0)</f>
        <v>3.4421052631578846</v>
      </c>
      <c r="AK9" s="20">
        <f>IFERROR(INDEX(SeasonData!$BG:$BG,MATCH($A9&amp;"_2015",SeasonData!$A:$A,0))-I9,0)</f>
        <v>-7.904761904761898</v>
      </c>
    </row>
    <row r="10" spans="1:37" x14ac:dyDescent="0.2">
      <c r="A10" t="s">
        <v>588</v>
      </c>
      <c r="B10" t="str">
        <f>IF(A10="","",INDEX(Players19!G:G,MATCH(A10,Players19!$C:$C,0)))</f>
        <v>DEF</v>
      </c>
      <c r="C10" t="str">
        <f>IF(A10="","",INDEX(Players19!E:E,MATCH(A10,Players19!$C:$C,0)))</f>
        <v>Fremantle</v>
      </c>
      <c r="D10" s="13">
        <f>IF(A10="","",INDEX(Players19!J:J,MATCH(A10,Players19!$C:$C,0)))</f>
        <v>461800</v>
      </c>
      <c r="F10" s="13">
        <f>_xlfn.IFNA(INDEX(Players19!M:M,MATCH($A10,Players19!$C:$C,0)),"")</f>
        <v>85.07692307692308</v>
      </c>
      <c r="G10" s="13">
        <f>_xlfn.IFNA(INDEX(Players19!N:N,MATCH($A10,Players19!$C:$C,0)),"")</f>
        <v>89.17647058823529</v>
      </c>
      <c r="H10" s="13">
        <f>_xlfn.IFNA(INDEX(Players19!O:O,MATCH($A10,Players19!$C:$C,0)),"")</f>
        <v>73.599999999999994</v>
      </c>
      <c r="I10" s="13">
        <f>_xlfn.IFNA(INDEX(Players19!P:P,MATCH($A10,Players19!$C:$C,0)),"")</f>
        <v>37</v>
      </c>
      <c r="K10" s="18">
        <f>_xlfn.IFNA(INDEX(Players19!R:R,MATCH($A10,Players19!$C:$C,0)),"")</f>
        <v>0.59090909090909094</v>
      </c>
      <c r="L10" s="18">
        <f>_xlfn.IFNA(INDEX(Players19!S:S,MATCH($A10,Players19!$C:$C,0)),"")</f>
        <v>0.77272727272727271</v>
      </c>
      <c r="M10" s="18">
        <f>_xlfn.IFNA(INDEX(Players19!T:T,MATCH($A10,Players19!$C:$C,0)),"")</f>
        <v>0.68181818181818177</v>
      </c>
      <c r="N10" s="18">
        <f>_xlfn.IFNA(INDEX(Players19!U:U,MATCH($A10,Players19!$C:$C,0)),"")</f>
        <v>4.5454545454545456E-2</v>
      </c>
      <c r="P10" s="13">
        <f>IF($A10="","",INDEX(SeasonData!$BD:$BD,MATCH($A10&amp;"_2018",SeasonData!$A:$A,0)))</f>
        <v>13</v>
      </c>
      <c r="Q10" s="13">
        <f>IF($A10="","",INDEX(SeasonData!$BD:$BD,MATCH($A10&amp;"_2017",SeasonData!$A:$A,0)))</f>
        <v>6</v>
      </c>
      <c r="R10" s="13">
        <f>IF($A10="","",INDEX(SeasonData!$BD:$BD,MATCH($A10&amp;"_2016",SeasonData!$A:$A,0)))</f>
        <v>1</v>
      </c>
      <c r="S10" s="13">
        <f>IF($A10="","",INDEX(SeasonData!$BD:$BD,MATCH($A10&amp;"_2015",SeasonData!$A:$A,0)))</f>
        <v>1</v>
      </c>
      <c r="T10" s="13">
        <f t="shared" si="0"/>
        <v>85.069540388689319</v>
      </c>
      <c r="U10" t="str">
        <f t="shared" si="2"/>
        <v>Under Priced</v>
      </c>
      <c r="V10" s="33">
        <f t="shared" si="1"/>
        <v>123.06954038868932</v>
      </c>
      <c r="X10" s="20">
        <f>IFERROR(INDEX(SeasonData!$BE:$BE,MATCH($A10&amp;"_2018",SeasonData!$A:$A,0))-F10,0)</f>
        <v>4.2564102564102484</v>
      </c>
      <c r="Y10" s="20">
        <f>IFERROR(INDEX(SeasonData!$BE:$BE,MATCH($A10&amp;"_2017",SeasonData!$A:$A,0))-G10,0)</f>
        <v>-22.843137254901961</v>
      </c>
      <c r="Z10" s="20">
        <f>IFERROR(INDEX(SeasonData!$BE:$BE,MATCH($A10&amp;"_2016",SeasonData!$A:$A,0))-H10,0)</f>
        <v>-29.599999999999994</v>
      </c>
      <c r="AA10" s="20">
        <f>IFERROR(INDEX(SeasonData!$BE:$BE,MATCH($A10&amp;"_2015",SeasonData!$A:$A,0))-I10,0)</f>
        <v>0</v>
      </c>
      <c r="AB10" s="20"/>
      <c r="AC10" s="20">
        <f>IFERROR(INDEX(SeasonData!$BF:$BF,MATCH($A10&amp;"_2018",SeasonData!$A:$A,0))-F10,0)</f>
        <v>-7.2435897435897516</v>
      </c>
      <c r="AD10" s="20">
        <f>IFERROR(INDEX(SeasonData!$BF:$BF,MATCH($A10&amp;"_2017",SeasonData!$A:$A,0))-G10,0)</f>
        <v>15.32352941176471</v>
      </c>
      <c r="AE10" s="20">
        <f>IFERROR(INDEX(SeasonData!$BF:$BF,MATCH($A10&amp;"_2016",SeasonData!$A:$A,0))-H10,0)</f>
        <v>5.0666666666666771</v>
      </c>
      <c r="AF10" s="20">
        <f>IFERROR(INDEX(SeasonData!$BF:$BF,MATCH($A10&amp;"_2015",SeasonData!$A:$A,0))-I10,0)</f>
        <v>0</v>
      </c>
      <c r="AG10" s="20"/>
      <c r="AH10" s="20">
        <f>IFERROR(INDEX(SeasonData!$BG:$BG,MATCH($A10&amp;"_2018",SeasonData!$A:$A,0))-F10,0)</f>
        <v>0</v>
      </c>
      <c r="AI10" s="20">
        <f>IFERROR(INDEX(SeasonData!$BG:$BG,MATCH($A10&amp;"_2017",SeasonData!$A:$A,0))-G10,0)</f>
        <v>4.8235294117647101</v>
      </c>
      <c r="AJ10" s="20">
        <f>IFERROR(INDEX(SeasonData!$BG:$BG,MATCH($A10&amp;"_2016",SeasonData!$A:$A,0))-H10,0)</f>
        <v>6.6666666666677088E-2</v>
      </c>
      <c r="AK10" s="20">
        <f>IFERROR(INDEX(SeasonData!$BG:$BG,MATCH($A10&amp;"_2015",SeasonData!$A:$A,0))-I10,0)</f>
        <v>0</v>
      </c>
    </row>
    <row r="11" spans="1:37" x14ac:dyDescent="0.2">
      <c r="A11" t="s">
        <v>989</v>
      </c>
      <c r="B11" t="str">
        <f>IF(A11="","",INDEX(Players19!G:G,MATCH(A11,Players19!$C:$C,0)))</f>
        <v>DEF</v>
      </c>
      <c r="C11" t="str">
        <f>IF(A11="","",INDEX(Players19!E:E,MATCH(A11,Players19!$C:$C,0)))</f>
        <v>Fremantle</v>
      </c>
      <c r="D11" s="13">
        <f>IF(A11="","",INDEX(Players19!J:J,MATCH(A11,Players19!$C:$C,0)))</f>
        <v>164300</v>
      </c>
      <c r="F11" s="13" t="str">
        <f>_xlfn.IFNA(INDEX(Players19!M:M,MATCH($A11,Players19!$C:$C,0)),"")</f>
        <v/>
      </c>
      <c r="G11" s="13">
        <f>_xlfn.IFNA(INDEX(Players19!N:N,MATCH($A11,Players19!$C:$C,0)),"")</f>
        <v>43.230769230769234</v>
      </c>
      <c r="H11" s="13" t="str">
        <f>_xlfn.IFNA(INDEX(Players19!O:O,MATCH($A11,Players19!$C:$C,0)),"")</f>
        <v/>
      </c>
      <c r="I11" s="13" t="str">
        <f>_xlfn.IFNA(INDEX(Players19!P:P,MATCH($A11,Players19!$C:$C,0)),"")</f>
        <v/>
      </c>
      <c r="K11" s="18">
        <f>_xlfn.IFNA(INDEX(Players19!R:R,MATCH($A11,Players19!$C:$C,0)),"")</f>
        <v>0</v>
      </c>
      <c r="L11" s="18">
        <f>_xlfn.IFNA(INDEX(Players19!S:S,MATCH($A11,Players19!$C:$C,0)),"")</f>
        <v>0.59090909090909094</v>
      </c>
      <c r="M11" s="18">
        <f>_xlfn.IFNA(INDEX(Players19!T:T,MATCH($A11,Players19!$C:$C,0)),"")</f>
        <v>0</v>
      </c>
      <c r="N11" s="18">
        <f>_xlfn.IFNA(INDEX(Players19!U:U,MATCH($A11,Players19!$C:$C,0)),"")</f>
        <v>0</v>
      </c>
      <c r="P11" s="13">
        <f>IF($A11="","",INDEX(SeasonData!$BD:$BD,MATCH($A11&amp;"_2018",SeasonData!$A:$A,0)))</f>
        <v>1</v>
      </c>
      <c r="Q11" s="13">
        <f>IF($A11="","",INDEX(SeasonData!$BD:$BD,MATCH($A11&amp;"_2017",SeasonData!$A:$A,0)))</f>
        <v>7</v>
      </c>
      <c r="R11" s="13">
        <f>IF($A11="","",INDEX(SeasonData!$BD:$BD,MATCH($A11&amp;"_2016",SeasonData!$A:$A,0)))</f>
        <v>1</v>
      </c>
      <c r="S11" s="13">
        <f>IF($A11="","",INDEX(SeasonData!$BD:$BD,MATCH($A11&amp;"_2015",SeasonData!$A:$A,0)))</f>
        <v>1</v>
      </c>
      <c r="T11" s="13">
        <f t="shared" si="0"/>
        <v>30.266187712996224</v>
      </c>
      <c r="U11" t="str">
        <f t="shared" si="2"/>
        <v>Under Priced</v>
      </c>
      <c r="V11" s="33">
        <f t="shared" si="1"/>
        <v>68.266187712996228</v>
      </c>
      <c r="X11" s="20">
        <f>IFERROR(INDEX(SeasonData!$BE:$BE,MATCH($A11&amp;"_2018",SeasonData!$A:$A,0))-F11,0)</f>
        <v>0</v>
      </c>
      <c r="Y11" s="20">
        <f>IFERROR(INDEX(SeasonData!$BE:$BE,MATCH($A11&amp;"_2017",SeasonData!$A:$A,0))-G11,0)</f>
        <v>-9.7307692307692335</v>
      </c>
      <c r="Z11" s="20">
        <f>IFERROR(INDEX(SeasonData!$BE:$BE,MATCH($A11&amp;"_2016",SeasonData!$A:$A,0))-H11,0)</f>
        <v>0</v>
      </c>
      <c r="AA11" s="20">
        <f>IFERROR(INDEX(SeasonData!$BE:$BE,MATCH($A11&amp;"_2015",SeasonData!$A:$A,0))-I11,0)</f>
        <v>0</v>
      </c>
      <c r="AB11" s="20"/>
      <c r="AC11" s="20">
        <f>IFERROR(INDEX(SeasonData!$BF:$BF,MATCH($A11&amp;"_2018",SeasonData!$A:$A,0))-F11,0)</f>
        <v>0</v>
      </c>
      <c r="AD11" s="20">
        <f>IFERROR(INDEX(SeasonData!$BF:$BF,MATCH($A11&amp;"_2017",SeasonData!$A:$A,0))-G11,0)</f>
        <v>0</v>
      </c>
      <c r="AE11" s="20">
        <f>IFERROR(INDEX(SeasonData!$BF:$BF,MATCH($A11&amp;"_2016",SeasonData!$A:$A,0))-H11,0)</f>
        <v>0</v>
      </c>
      <c r="AF11" s="20">
        <f>IFERROR(INDEX(SeasonData!$BF:$BF,MATCH($A11&amp;"_2015",SeasonData!$A:$A,0))-I11,0)</f>
        <v>0</v>
      </c>
      <c r="AG11" s="20"/>
      <c r="AH11" s="20">
        <f>IFERROR(INDEX(SeasonData!$BG:$BG,MATCH($A11&amp;"_2018",SeasonData!$A:$A,0))-F11,0)</f>
        <v>0</v>
      </c>
      <c r="AI11" s="20">
        <f>IFERROR(INDEX(SeasonData!$BG:$BG,MATCH($A11&amp;"_2017",SeasonData!$A:$A,0))-G11,0)</f>
        <v>3.0192307692307665</v>
      </c>
      <c r="AJ11" s="20">
        <f>IFERROR(INDEX(SeasonData!$BG:$BG,MATCH($A11&amp;"_2016",SeasonData!$A:$A,0))-H11,0)</f>
        <v>0</v>
      </c>
      <c r="AK11" s="20">
        <f>IFERROR(INDEX(SeasonData!$BG:$BG,MATCH($A11&amp;"_2015",SeasonData!$A:$A,0))-I11,0)</f>
        <v>0</v>
      </c>
    </row>
    <row r="12" spans="1:37" x14ac:dyDescent="0.2">
      <c r="A12" t="s">
        <v>690</v>
      </c>
      <c r="B12" t="str">
        <f>IF(A12="","",INDEX(Players19!G:G,MATCH(A12,Players19!$C:$C,0)))</f>
        <v>DEF</v>
      </c>
      <c r="C12" t="str">
        <f>IF(A12="","",INDEX(Players19!E:E,MATCH(A12,Players19!$C:$C,0)))</f>
        <v>Hawthorn</v>
      </c>
      <c r="D12" s="13">
        <f>IF(A12="","",INDEX(Players19!J:J,MATCH(A12,Players19!$C:$C,0)))</f>
        <v>570400</v>
      </c>
      <c r="F12" s="13">
        <f>_xlfn.IFNA(INDEX(Players19!M:M,MATCH($A12,Players19!$C:$C,0)),"")</f>
        <v>105.07142857142857</v>
      </c>
      <c r="G12" s="13">
        <f>_xlfn.IFNA(INDEX(Players19!N:N,MATCH($A12,Players19!$C:$C,0)),"")</f>
        <v>73.263157894736835</v>
      </c>
      <c r="H12" s="13">
        <f>_xlfn.IFNA(INDEX(Players19!O:O,MATCH($A12,Players19!$C:$C,0)),"")</f>
        <v>63.571428571428569</v>
      </c>
      <c r="I12" s="13">
        <f>_xlfn.IFNA(INDEX(Players19!P:P,MATCH($A12,Players19!$C:$C,0)),"")</f>
        <v>59</v>
      </c>
      <c r="K12" s="18">
        <f>_xlfn.IFNA(INDEX(Players19!R:R,MATCH($A12,Players19!$C:$C,0)),"")</f>
        <v>0.63636363636363635</v>
      </c>
      <c r="L12" s="18">
        <f>_xlfn.IFNA(INDEX(Players19!S:S,MATCH($A12,Players19!$C:$C,0)),"")</f>
        <v>0.86363636363636365</v>
      </c>
      <c r="M12" s="18">
        <f>_xlfn.IFNA(INDEX(Players19!T:T,MATCH($A12,Players19!$C:$C,0)),"")</f>
        <v>0.95454545454545459</v>
      </c>
      <c r="N12" s="18">
        <f>_xlfn.IFNA(INDEX(Players19!U:U,MATCH($A12,Players19!$C:$C,0)),"")</f>
        <v>0.13636363636363635</v>
      </c>
      <c r="P12" s="13">
        <f>IF($A12="","",INDEX(SeasonData!$BD:$BD,MATCH($A12&amp;"_2018",SeasonData!$A:$A,0)))</f>
        <v>1</v>
      </c>
      <c r="Q12" s="13">
        <f>IF($A12="","",INDEX(SeasonData!$BD:$BD,MATCH($A12&amp;"_2017",SeasonData!$A:$A,0)))</f>
        <v>11</v>
      </c>
      <c r="R12" s="13">
        <f>IF($A12="","",INDEX(SeasonData!$BD:$BD,MATCH($A12&amp;"_2016",SeasonData!$A:$A,0)))</f>
        <v>1</v>
      </c>
      <c r="S12" s="13">
        <f>IF($A12="","",INDEX(SeasonData!$BD:$BD,MATCH($A12&amp;"_2015",SeasonData!$A:$A,0)))</f>
        <v>1</v>
      </c>
      <c r="T12" s="13">
        <f t="shared" si="0"/>
        <v>105.07506677719444</v>
      </c>
      <c r="U12" t="str">
        <f t="shared" si="2"/>
        <v>Over Priced</v>
      </c>
      <c r="V12" s="33">
        <f t="shared" si="1"/>
        <v>143.07506677719442</v>
      </c>
      <c r="X12" s="20">
        <f>IFERROR(INDEX(SeasonData!$BE:$BE,MATCH($A12&amp;"_2018",SeasonData!$A:$A,0))-F12,0)</f>
        <v>-0.3214285714285694</v>
      </c>
      <c r="Y12" s="20">
        <f>IFERROR(INDEX(SeasonData!$BE:$BE,MATCH($A12&amp;"_2017",SeasonData!$A:$A,0))-G12,0)</f>
        <v>-20.763157894736835</v>
      </c>
      <c r="Z12" s="20">
        <f>IFERROR(INDEX(SeasonData!$BE:$BE,MATCH($A12&amp;"_2016",SeasonData!$A:$A,0))-H12,0)</f>
        <v>-0.9047619047619051</v>
      </c>
      <c r="AA12" s="20">
        <f>IFERROR(INDEX(SeasonData!$BE:$BE,MATCH($A12&amp;"_2015",SeasonData!$A:$A,0))-I12,0)</f>
        <v>-18</v>
      </c>
      <c r="AB12" s="20"/>
      <c r="AC12" s="20">
        <f>IFERROR(INDEX(SeasonData!$BF:$BF,MATCH($A12&amp;"_2018",SeasonData!$A:$A,0))-F12,0)</f>
        <v>0.12857142857143344</v>
      </c>
      <c r="AD12" s="20">
        <f>IFERROR(INDEX(SeasonData!$BF:$BF,MATCH($A12&amp;"_2017",SeasonData!$A:$A,0))-G12,0)</f>
        <v>-19.663157894736834</v>
      </c>
      <c r="AE12" s="20">
        <f>IFERROR(INDEX(SeasonData!$BF:$BF,MATCH($A12&amp;"_2016",SeasonData!$A:$A,0))-H12,0)</f>
        <v>-2.0714285714285694</v>
      </c>
      <c r="AF12" s="20">
        <f>IFERROR(INDEX(SeasonData!$BF:$BF,MATCH($A12&amp;"_2015",SeasonData!$A:$A,0))-I12,0)</f>
        <v>0</v>
      </c>
      <c r="AG12" s="20"/>
      <c r="AH12" s="20">
        <f>IFERROR(INDEX(SeasonData!$BG:$BG,MATCH($A12&amp;"_2018",SeasonData!$A:$A,0))-F12,0)</f>
        <v>-13.071428571428569</v>
      </c>
      <c r="AI12" s="20">
        <f>IFERROR(INDEX(SeasonData!$BG:$BG,MATCH($A12&amp;"_2017",SeasonData!$A:$A,0))-G12,0)</f>
        <v>17.959064327485393</v>
      </c>
      <c r="AJ12" s="20">
        <f>IFERROR(INDEX(SeasonData!$BG:$BG,MATCH($A12&amp;"_2016",SeasonData!$A:$A,0))-H12,0)</f>
        <v>-8.1428571428571388</v>
      </c>
      <c r="AK12" s="20">
        <f>IFERROR(INDEX(SeasonData!$BG:$BG,MATCH($A12&amp;"_2015",SeasonData!$A:$A,0))-I12,0)</f>
        <v>9</v>
      </c>
    </row>
    <row r="13" spans="1:37" x14ac:dyDescent="0.2">
      <c r="A13" t="s">
        <v>644</v>
      </c>
      <c r="B13" t="str">
        <f>IF(A13="","",INDEX(Players19!G:G,MATCH(A13,Players19!$C:$C,0)))</f>
        <v>DEF</v>
      </c>
      <c r="C13" t="str">
        <f>IF(A13="","",INDEX(Players19!E:E,MATCH(A13,Players19!$C:$C,0)))</f>
        <v>Hawthorn</v>
      </c>
      <c r="D13" s="13">
        <f>IF(A13="","",INDEX(Players19!J:J,MATCH(A13,Players19!$C:$C,0)))</f>
        <v>205200</v>
      </c>
      <c r="F13" s="13" t="str">
        <f>_xlfn.IFNA(INDEX(Players19!M:M,MATCH($A13,Players19!$C:$C,0)),"")</f>
        <v/>
      </c>
      <c r="G13" s="13">
        <f>_xlfn.IFNA(INDEX(Players19!N:N,MATCH($A13,Players19!$C:$C,0)),"")</f>
        <v>63</v>
      </c>
      <c r="H13" s="13">
        <f>_xlfn.IFNA(INDEX(Players19!O:O,MATCH($A13,Players19!$C:$C,0)),"")</f>
        <v>84.090909090909093</v>
      </c>
      <c r="I13" s="13">
        <f>_xlfn.IFNA(INDEX(Players19!P:P,MATCH($A13,Players19!$C:$C,0)),"")</f>
        <v>86.111111111111114</v>
      </c>
      <c r="K13" s="18">
        <f>_xlfn.IFNA(INDEX(Players19!R:R,MATCH($A13,Players19!$C:$C,0)),"")</f>
        <v>0</v>
      </c>
      <c r="L13" s="18">
        <f>_xlfn.IFNA(INDEX(Players19!S:S,MATCH($A13,Players19!$C:$C,0)),"")</f>
        <v>0.22727272727272727</v>
      </c>
      <c r="M13" s="18">
        <f>_xlfn.IFNA(INDEX(Players19!T:T,MATCH($A13,Players19!$C:$C,0)),"")</f>
        <v>1</v>
      </c>
      <c r="N13" s="18">
        <f>_xlfn.IFNA(INDEX(Players19!U:U,MATCH($A13,Players19!$C:$C,0)),"")</f>
        <v>0.81818181818181823</v>
      </c>
      <c r="P13" s="13">
        <f>IF($A13="","",INDEX(SeasonData!$BD:$BD,MATCH($A13&amp;"_2018",SeasonData!$A:$A,0)))</f>
        <v>1</v>
      </c>
      <c r="Q13" s="13">
        <f>IF($A13="","",INDEX(SeasonData!$BD:$BD,MATCH($A13&amp;"_2017",SeasonData!$A:$A,0)))</f>
        <v>16</v>
      </c>
      <c r="R13" s="13">
        <f>IF($A13="","",INDEX(SeasonData!$BD:$BD,MATCH($A13&amp;"_2016",SeasonData!$A:$A,0)))</f>
        <v>12</v>
      </c>
      <c r="S13" s="13">
        <f>IF($A13="","",INDEX(SeasonData!$BD:$BD,MATCH($A13&amp;"_2015",SeasonData!$A:$A,0)))</f>
        <v>16</v>
      </c>
      <c r="T13" s="13">
        <f t="shared" si="0"/>
        <v>37.80049737496546</v>
      </c>
      <c r="U13" t="str">
        <f t="shared" si="2"/>
        <v>Under Priced</v>
      </c>
      <c r="V13" s="33">
        <f t="shared" si="1"/>
        <v>75.80049737496546</v>
      </c>
      <c r="X13" s="20">
        <f>IFERROR(INDEX(SeasonData!$BE:$BE,MATCH($A13&amp;"_2018",SeasonData!$A:$A,0))-F13,0)</f>
        <v>0</v>
      </c>
      <c r="Y13" s="20">
        <f>IFERROR(INDEX(SeasonData!$BE:$BE,MATCH($A13&amp;"_2017",SeasonData!$A:$A,0))-G13,0)</f>
        <v>12.5</v>
      </c>
      <c r="Z13" s="20">
        <f>IFERROR(INDEX(SeasonData!$BE:$BE,MATCH($A13&amp;"_2016",SeasonData!$A:$A,0))-H13,0)</f>
        <v>-0.7575757575757649</v>
      </c>
      <c r="AA13" s="20">
        <f>IFERROR(INDEX(SeasonData!$BE:$BE,MATCH($A13&amp;"_2015",SeasonData!$A:$A,0))-I13,0)</f>
        <v>10.088888888888889</v>
      </c>
      <c r="AB13" s="20"/>
      <c r="AC13" s="20">
        <f>IFERROR(INDEX(SeasonData!$BF:$BF,MATCH($A13&amp;"_2018",SeasonData!$A:$A,0))-F13,0)</f>
        <v>0</v>
      </c>
      <c r="AD13" s="20">
        <f>IFERROR(INDEX(SeasonData!$BF:$BF,MATCH($A13&amp;"_2017",SeasonData!$A:$A,0))-G13,0)</f>
        <v>-57</v>
      </c>
      <c r="AE13" s="20">
        <f>IFERROR(INDEX(SeasonData!$BF:$BF,MATCH($A13&amp;"_2016",SeasonData!$A:$A,0))-H13,0)</f>
        <v>-5.7575757575757649</v>
      </c>
      <c r="AF13" s="20">
        <f>IFERROR(INDEX(SeasonData!$BF:$BF,MATCH($A13&amp;"_2015",SeasonData!$A:$A,0))-I13,0)</f>
        <v>-10.111111111111114</v>
      </c>
      <c r="AG13" s="20"/>
      <c r="AH13" s="20">
        <f>IFERROR(INDEX(SeasonData!$BG:$BG,MATCH($A13&amp;"_2018",SeasonData!$A:$A,0))-F13,0)</f>
        <v>0</v>
      </c>
      <c r="AI13" s="20">
        <f>IFERROR(INDEX(SeasonData!$BG:$BG,MATCH($A13&amp;"_2017",SeasonData!$A:$A,0))-G13,0)</f>
        <v>-7</v>
      </c>
      <c r="AJ13" s="20">
        <f>IFERROR(INDEX(SeasonData!$BG:$BG,MATCH($A13&amp;"_2016",SeasonData!$A:$A,0))-H13,0)</f>
        <v>1.5340909090909065</v>
      </c>
      <c r="AK13" s="20">
        <f>IFERROR(INDEX(SeasonData!$BG:$BG,MATCH($A13&amp;"_2015",SeasonData!$A:$A,0))-I13,0)</f>
        <v>2.6666666666666572</v>
      </c>
    </row>
    <row r="14" spans="1:37" x14ac:dyDescent="0.2">
      <c r="A14" t="s">
        <v>570</v>
      </c>
      <c r="B14" t="str">
        <f>IF(A14="","",INDEX(Players19!G:G,MATCH(A14,Players19!$C:$C,0)))</f>
        <v>DEF</v>
      </c>
      <c r="C14" t="str">
        <f>IF(A14="","",INDEX(Players19!E:E,MATCH(A14,Players19!$C:$C,0)))</f>
        <v>Adelaide</v>
      </c>
      <c r="D14" s="13">
        <f>IF(A14="","",INDEX(Players19!J:J,MATCH(A14,Players19!$C:$C,0)))</f>
        <v>332500</v>
      </c>
      <c r="F14" s="13">
        <f>_xlfn.IFNA(INDEX(Players19!M:M,MATCH($A14,Players19!$C:$C,0)),"")</f>
        <v>87.5</v>
      </c>
      <c r="G14" s="13">
        <f>_xlfn.IFNA(INDEX(Players19!N:N,MATCH($A14,Players19!$C:$C,0)),"")</f>
        <v>82.227272727272734</v>
      </c>
      <c r="H14" s="13">
        <f>_xlfn.IFNA(INDEX(Players19!O:O,MATCH($A14,Players19!$C:$C,0)),"")</f>
        <v>75.428571428571431</v>
      </c>
      <c r="I14" s="13">
        <f>_xlfn.IFNA(INDEX(Players19!P:P,MATCH($A14,Players19!$C:$C,0)),"")</f>
        <v>77</v>
      </c>
      <c r="K14" s="18">
        <f>_xlfn.IFNA(INDEX(Players19!R:R,MATCH($A14,Players19!$C:$C,0)),"")</f>
        <v>9.0909090909090912E-2</v>
      </c>
      <c r="L14" s="18">
        <f>_xlfn.IFNA(INDEX(Players19!S:S,MATCH($A14,Players19!$C:$C,0)),"")</f>
        <v>1</v>
      </c>
      <c r="M14" s="18">
        <f>_xlfn.IFNA(INDEX(Players19!T:T,MATCH($A14,Players19!$C:$C,0)),"")</f>
        <v>0.95454545454545459</v>
      </c>
      <c r="N14" s="18">
        <f>_xlfn.IFNA(INDEX(Players19!U:U,MATCH($A14,Players19!$C:$C,0)),"")</f>
        <v>0.86363636363636365</v>
      </c>
      <c r="P14" s="13">
        <f>IF($A14="","",INDEX(SeasonData!$BD:$BD,MATCH($A14&amp;"_2018",SeasonData!$A:$A,0)))</f>
        <v>1</v>
      </c>
      <c r="Q14" s="13">
        <f>IF($A14="","",INDEX(SeasonData!$BD:$BD,MATCH($A14&amp;"_2017",SeasonData!$A:$A,0)))</f>
        <v>12</v>
      </c>
      <c r="R14" s="13">
        <f>IF($A14="","",INDEX(SeasonData!$BD:$BD,MATCH($A14&amp;"_2016",SeasonData!$A:$A,0)))</f>
        <v>17</v>
      </c>
      <c r="S14" s="13">
        <f>IF($A14="","",INDEX(SeasonData!$BD:$BD,MATCH($A14&amp;"_2015",SeasonData!$A:$A,0)))</f>
        <v>13</v>
      </c>
      <c r="T14" s="13">
        <f t="shared" si="0"/>
        <v>61.250805931656998</v>
      </c>
      <c r="U14" t="str">
        <f t="shared" si="2"/>
        <v>Under Priced</v>
      </c>
      <c r="V14" s="33">
        <f t="shared" si="1"/>
        <v>99.250805931656998</v>
      </c>
      <c r="X14" s="20">
        <f>IFERROR(INDEX(SeasonData!$BE:$BE,MATCH($A14&amp;"_2018",SeasonData!$A:$A,0))-F14,0)</f>
        <v>0</v>
      </c>
      <c r="Y14" s="20">
        <f>IFERROR(INDEX(SeasonData!$BE:$BE,MATCH($A14&amp;"_2017",SeasonData!$A:$A,0))-G14,0)</f>
        <v>-1.5606060606060623</v>
      </c>
      <c r="Z14" s="20">
        <f>IFERROR(INDEX(SeasonData!$BE:$BE,MATCH($A14&amp;"_2016",SeasonData!$A:$A,0))-H14,0)</f>
        <v>11.404761904761898</v>
      </c>
      <c r="AA14" s="20">
        <f>IFERROR(INDEX(SeasonData!$BE:$BE,MATCH($A14&amp;"_2015",SeasonData!$A:$A,0))-I14,0)</f>
        <v>11</v>
      </c>
      <c r="AB14" s="20"/>
      <c r="AC14" s="20">
        <f>IFERROR(INDEX(SeasonData!$BF:$BF,MATCH($A14&amp;"_2018",SeasonData!$A:$A,0))-F14,0)</f>
        <v>0</v>
      </c>
      <c r="AD14" s="20">
        <f>IFERROR(INDEX(SeasonData!$BF:$BF,MATCH($A14&amp;"_2017",SeasonData!$A:$A,0))-G14,0)</f>
        <v>-12.893939393939405</v>
      </c>
      <c r="AE14" s="20">
        <f>IFERROR(INDEX(SeasonData!$BF:$BF,MATCH($A14&amp;"_2016",SeasonData!$A:$A,0))-H14,0)</f>
        <v>-1.595238095238102</v>
      </c>
      <c r="AF14" s="20">
        <f>IFERROR(INDEX(SeasonData!$BF:$BF,MATCH($A14&amp;"_2015",SeasonData!$A:$A,0))-I14,0)</f>
        <v>-26.666666666666664</v>
      </c>
      <c r="AG14" s="20"/>
      <c r="AH14" s="20">
        <f>IFERROR(INDEX(SeasonData!$BG:$BG,MATCH($A14&amp;"_2018",SeasonData!$A:$A,0))-F14,0)</f>
        <v>0</v>
      </c>
      <c r="AI14" s="20">
        <f>IFERROR(INDEX(SeasonData!$BG:$BG,MATCH($A14&amp;"_2017",SeasonData!$A:$A,0))-G14,0)</f>
        <v>12.106060606060595</v>
      </c>
      <c r="AJ14" s="20">
        <f>IFERROR(INDEX(SeasonData!$BG:$BG,MATCH($A14&amp;"_2016",SeasonData!$A:$A,0))-H14,0)</f>
        <v>-3.8035714285714306</v>
      </c>
      <c r="AK14" s="20">
        <f>IFERROR(INDEX(SeasonData!$BG:$BG,MATCH($A14&amp;"_2015",SeasonData!$A:$A,0))-I14,0)</f>
        <v>3</v>
      </c>
    </row>
    <row r="15" spans="1:37" x14ac:dyDescent="0.2">
      <c r="A15" t="s">
        <v>1524</v>
      </c>
      <c r="B15" t="str">
        <f>IF(A15="","",INDEX(Players19!G:G,MATCH(A15,Players19!$C:$C,0)))</f>
        <v>DEF</v>
      </c>
      <c r="C15" t="str">
        <f>IF(A15="","",INDEX(Players19!E:E,MATCH(A15,Players19!$C:$C,0)))</f>
        <v>North Melbourne</v>
      </c>
      <c r="D15" s="13">
        <f>IF(A15="","",INDEX(Players19!J:J,MATCH(A15,Players19!$C:$C,0)))</f>
        <v>123900</v>
      </c>
      <c r="F15" s="13" t="str">
        <f>_xlfn.IFNA(INDEX(Players19!M:M,MATCH($A15,Players19!$C:$C,0)),"")</f>
        <v/>
      </c>
      <c r="G15" s="13">
        <f>_xlfn.IFNA(INDEX(Players19!N:N,MATCH($A15,Players19!$C:$C,0)),"")</f>
        <v>50</v>
      </c>
      <c r="H15" s="13" t="str">
        <f>_xlfn.IFNA(INDEX(Players19!O:O,MATCH($A15,Players19!$C:$C,0)),"")</f>
        <v/>
      </c>
      <c r="I15" s="13" t="str">
        <f>_xlfn.IFNA(INDEX(Players19!P:P,MATCH($A15,Players19!$C:$C,0)),"")</f>
        <v/>
      </c>
      <c r="K15" s="18">
        <f>_xlfn.IFNA(INDEX(Players19!R:R,MATCH($A15,Players19!$C:$C,0)),"")</f>
        <v>0</v>
      </c>
      <c r="L15" s="18">
        <f>_xlfn.IFNA(INDEX(Players19!S:S,MATCH($A15,Players19!$C:$C,0)),"")</f>
        <v>4.5454545454545456E-2</v>
      </c>
      <c r="M15" s="18">
        <f>_xlfn.IFNA(INDEX(Players19!T:T,MATCH($A15,Players19!$C:$C,0)),"")</f>
        <v>0</v>
      </c>
      <c r="N15" s="18">
        <f>_xlfn.IFNA(INDEX(Players19!U:U,MATCH($A15,Players19!$C:$C,0)),"")</f>
        <v>0</v>
      </c>
      <c r="P15" s="13">
        <f>IF($A15="","",INDEX(SeasonData!$BD:$BD,MATCH($A15&amp;"_2018",SeasonData!$A:$A,0)))</f>
        <v>1</v>
      </c>
      <c r="Q15" s="13">
        <f>IF($A15="","",INDEX(SeasonData!$BD:$BD,MATCH($A15&amp;"_2017",SeasonData!$A:$A,0)))</f>
        <v>1</v>
      </c>
      <c r="R15" s="13">
        <f>IF($A15="","",INDEX(SeasonData!$BD:$BD,MATCH($A15&amp;"_2016",SeasonData!$A:$A,0)))</f>
        <v>1</v>
      </c>
      <c r="S15" s="13">
        <f>IF($A15="","",INDEX(SeasonData!$BD:$BD,MATCH($A15&amp;"_2015",SeasonData!$A:$A,0)))</f>
        <v>1</v>
      </c>
      <c r="T15" s="13">
        <f t="shared" si="0"/>
        <v>22.823984526112184</v>
      </c>
      <c r="U15" t="str">
        <f t="shared" si="2"/>
        <v>Under Priced</v>
      </c>
      <c r="V15" s="33">
        <f t="shared" si="1"/>
        <v>60.823984526112184</v>
      </c>
      <c r="X15" s="20">
        <f>IFERROR(INDEX(SeasonData!$BE:$BE,MATCH($A15&amp;"_2018",SeasonData!$A:$A,0))-F15,0)</f>
        <v>0</v>
      </c>
      <c r="Y15" s="20">
        <f>IFERROR(INDEX(SeasonData!$BE:$BE,MATCH($A15&amp;"_2017",SeasonData!$A:$A,0))-G15,0)</f>
        <v>0</v>
      </c>
      <c r="Z15" s="20">
        <f>IFERROR(INDEX(SeasonData!$BE:$BE,MATCH($A15&amp;"_2016",SeasonData!$A:$A,0))-H15,0)</f>
        <v>0</v>
      </c>
      <c r="AA15" s="20">
        <f>IFERROR(INDEX(SeasonData!$BE:$BE,MATCH($A15&amp;"_2015",SeasonData!$A:$A,0))-I15,0)</f>
        <v>0</v>
      </c>
      <c r="AB15" s="20"/>
      <c r="AC15" s="20">
        <f>IFERROR(INDEX(SeasonData!$BF:$BF,MATCH($A15&amp;"_2018",SeasonData!$A:$A,0))-F15,0)</f>
        <v>0</v>
      </c>
      <c r="AD15" s="20">
        <f>IFERROR(INDEX(SeasonData!$BF:$BF,MATCH($A15&amp;"_2017",SeasonData!$A:$A,0))-G15,0)</f>
        <v>0</v>
      </c>
      <c r="AE15" s="20">
        <f>IFERROR(INDEX(SeasonData!$BF:$BF,MATCH($A15&amp;"_2016",SeasonData!$A:$A,0))-H15,0)</f>
        <v>0</v>
      </c>
      <c r="AF15" s="20">
        <f>IFERROR(INDEX(SeasonData!$BF:$BF,MATCH($A15&amp;"_2015",SeasonData!$A:$A,0))-I15,0)</f>
        <v>0</v>
      </c>
      <c r="AG15" s="20"/>
      <c r="AH15" s="20">
        <f>IFERROR(INDEX(SeasonData!$BG:$BG,MATCH($A15&amp;"_2018",SeasonData!$A:$A,0))-F15,0)</f>
        <v>0</v>
      </c>
      <c r="AI15" s="20">
        <f>IFERROR(INDEX(SeasonData!$BG:$BG,MATCH($A15&amp;"_2017",SeasonData!$A:$A,0))-G15,0)</f>
        <v>0</v>
      </c>
      <c r="AJ15" s="20">
        <f>IFERROR(INDEX(SeasonData!$BG:$BG,MATCH($A15&amp;"_2016",SeasonData!$A:$A,0))-H15,0)</f>
        <v>0</v>
      </c>
      <c r="AK15" s="20">
        <f>IFERROR(INDEX(SeasonData!$BG:$BG,MATCH($A15&amp;"_2015",SeasonData!$A:$A,0))-I15,0)</f>
        <v>0</v>
      </c>
    </row>
    <row r="16" spans="1:37" x14ac:dyDescent="0.2">
      <c r="A16" t="s">
        <v>629</v>
      </c>
      <c r="B16" t="str">
        <f>IF(A16="","",INDEX(Players19!G:G,MATCH(A16,Players19!$C:$C,0)))</f>
        <v>DEF</v>
      </c>
      <c r="C16" t="str">
        <f>IF(A16="","",INDEX(Players19!E:E,MATCH(A16,Players19!$C:$C,0)))</f>
        <v>St Kilda</v>
      </c>
      <c r="D16" s="13">
        <f>IF(A16="","",INDEX(Players19!J:J,MATCH(A16,Players19!$C:$C,0)))</f>
        <v>297500</v>
      </c>
      <c r="F16" s="13">
        <f>_xlfn.IFNA(INDEX(Players19!M:M,MATCH($A16,Players19!$C:$C,0)),"")</f>
        <v>68.5</v>
      </c>
      <c r="G16" s="13">
        <f>_xlfn.IFNA(INDEX(Players19!N:N,MATCH($A16,Players19!$C:$C,0)),"")</f>
        <v>92.590909090909093</v>
      </c>
      <c r="H16" s="13">
        <f>_xlfn.IFNA(INDEX(Players19!O:O,MATCH($A16,Players19!$C:$C,0)),"")</f>
        <v>76.388888888888886</v>
      </c>
      <c r="I16" s="13">
        <f>_xlfn.IFNA(INDEX(Players19!P:P,MATCH($A16,Players19!$C:$C,0)),"")</f>
        <v>90.6</v>
      </c>
      <c r="K16" s="18">
        <f>_xlfn.IFNA(INDEX(Players19!R:R,MATCH($A16,Players19!$C:$C,0)),"")</f>
        <v>0.18181818181818182</v>
      </c>
      <c r="L16" s="18">
        <f>_xlfn.IFNA(INDEX(Players19!S:S,MATCH($A16,Players19!$C:$C,0)),"")</f>
        <v>1</v>
      </c>
      <c r="M16" s="18">
        <f>_xlfn.IFNA(INDEX(Players19!T:T,MATCH($A16,Players19!$C:$C,0)),"")</f>
        <v>0.81818181818181823</v>
      </c>
      <c r="N16" s="18">
        <f>_xlfn.IFNA(INDEX(Players19!U:U,MATCH($A16,Players19!$C:$C,0)),"")</f>
        <v>0.90909090909090906</v>
      </c>
      <c r="P16" s="13">
        <f>IF($A16="","",INDEX(SeasonData!$BD:$BD,MATCH($A16&amp;"_2018",SeasonData!$A:$A,0)))</f>
        <v>5</v>
      </c>
      <c r="Q16" s="13">
        <f>IF($A16="","",INDEX(SeasonData!$BD:$BD,MATCH($A16&amp;"_2017",SeasonData!$A:$A,0)))</f>
        <v>1</v>
      </c>
      <c r="R16" s="13">
        <f>IF($A16="","",INDEX(SeasonData!$BD:$BD,MATCH($A16&amp;"_2016",SeasonData!$A:$A,0)))</f>
        <v>15</v>
      </c>
      <c r="S16" s="13">
        <f>IF($A16="","",INDEX(SeasonData!$BD:$BD,MATCH($A16&amp;"_2015",SeasonData!$A:$A,0)))</f>
        <v>1</v>
      </c>
      <c r="T16" s="13">
        <f t="shared" si="0"/>
        <v>54.803352675693098</v>
      </c>
      <c r="U16" t="str">
        <f t="shared" si="2"/>
        <v>Under Priced</v>
      </c>
      <c r="V16" s="33">
        <f t="shared" si="1"/>
        <v>92.803352675693105</v>
      </c>
      <c r="X16" s="20">
        <f>IFERROR(INDEX(SeasonData!$BE:$BE,MATCH($A16&amp;"_2018",SeasonData!$A:$A,0))-F16,0)</f>
        <v>0</v>
      </c>
      <c r="Y16" s="20">
        <f>IFERROR(INDEX(SeasonData!$BE:$BE,MATCH($A16&amp;"_2017",SeasonData!$A:$A,0))-G16,0)</f>
        <v>17.242424242424235</v>
      </c>
      <c r="Z16" s="20">
        <f>IFERROR(INDEX(SeasonData!$BE:$BE,MATCH($A16&amp;"_2016",SeasonData!$A:$A,0))-H16,0)</f>
        <v>-11.388888888888886</v>
      </c>
      <c r="AA16" s="20">
        <f>IFERROR(INDEX(SeasonData!$BE:$BE,MATCH($A16&amp;"_2015",SeasonData!$A:$A,0))-I16,0)</f>
        <v>-5.7666666666666657</v>
      </c>
      <c r="AB16" s="20"/>
      <c r="AC16" s="20">
        <f>IFERROR(INDEX(SeasonData!$BF:$BF,MATCH($A16&amp;"_2018",SeasonData!$A:$A,0))-F16,0)</f>
        <v>0</v>
      </c>
      <c r="AD16" s="20">
        <f>IFERROR(INDEX(SeasonData!$BF:$BF,MATCH($A16&amp;"_2017",SeasonData!$A:$A,0))-G16,0)</f>
        <v>1.6090909090909093</v>
      </c>
      <c r="AE16" s="20">
        <f>IFERROR(INDEX(SeasonData!$BF:$BF,MATCH($A16&amp;"_2016",SeasonData!$A:$A,0))-H16,0)</f>
        <v>-8.98888888888888</v>
      </c>
      <c r="AF16" s="20">
        <f>IFERROR(INDEX(SeasonData!$BF:$BF,MATCH($A16&amp;"_2015",SeasonData!$A:$A,0))-I16,0)</f>
        <v>-2.0999999999999943</v>
      </c>
      <c r="AG16" s="20"/>
      <c r="AH16" s="20">
        <f>IFERROR(INDEX(SeasonData!$BG:$BG,MATCH($A16&amp;"_2018",SeasonData!$A:$A,0))-F16,0)</f>
        <v>0</v>
      </c>
      <c r="AI16" s="20">
        <f>IFERROR(INDEX(SeasonData!$BG:$BG,MATCH($A16&amp;"_2017",SeasonData!$A:$A,0))-G16,0)</f>
        <v>-14.035353535353536</v>
      </c>
      <c r="AJ16" s="20">
        <f>IFERROR(INDEX(SeasonData!$BG:$BG,MATCH($A16&amp;"_2016",SeasonData!$A:$A,0))-H16,0)</f>
        <v>9.6111111111111143</v>
      </c>
      <c r="AK16" s="20">
        <f>IFERROR(INDEX(SeasonData!$BG:$BG,MATCH($A16&amp;"_2015",SeasonData!$A:$A,0))-I16,0)</f>
        <v>1.7750000000000057</v>
      </c>
    </row>
    <row r="17" spans="1:37" x14ac:dyDescent="0.2">
      <c r="A17" t="s">
        <v>845</v>
      </c>
      <c r="B17" t="str">
        <f>IF(A17="","",INDEX(Players19!G:G,MATCH(A17,Players19!$C:$C,0)))</f>
        <v>DEF</v>
      </c>
      <c r="C17" t="str">
        <f>IF(A17="","",INDEX(Players19!E:E,MATCH(A17,Players19!$C:$C,0)))</f>
        <v>Sydney</v>
      </c>
      <c r="D17" s="13">
        <f>IF(A17="","",INDEX(Players19!J:J,MATCH(A17,Players19!$C:$C,0)))</f>
        <v>355400</v>
      </c>
      <c r="F17" s="13">
        <f>_xlfn.IFNA(INDEX(Players19!M:M,MATCH($A17,Players19!$C:$C,0)),"")</f>
        <v>65.473684210526315</v>
      </c>
      <c r="G17" s="13">
        <f>_xlfn.IFNA(INDEX(Players19!N:N,MATCH($A17,Players19!$C:$C,0)),"")</f>
        <v>67.13333333333334</v>
      </c>
      <c r="H17" s="13">
        <f>_xlfn.IFNA(INDEX(Players19!O:O,MATCH($A17,Players19!$C:$C,0)),"")</f>
        <v>56.333333333333336</v>
      </c>
      <c r="I17" s="13" t="str">
        <f>_xlfn.IFNA(INDEX(Players19!P:P,MATCH($A17,Players19!$C:$C,0)),"")</f>
        <v/>
      </c>
      <c r="K17" s="18">
        <f>_xlfn.IFNA(INDEX(Players19!R:R,MATCH($A17,Players19!$C:$C,0)),"")</f>
        <v>0.86363636363636365</v>
      </c>
      <c r="L17" s="18">
        <f>_xlfn.IFNA(INDEX(Players19!S:S,MATCH($A17,Players19!$C:$C,0)),"")</f>
        <v>0.68181818181818177</v>
      </c>
      <c r="M17" s="18">
        <f>_xlfn.IFNA(INDEX(Players19!T:T,MATCH($A17,Players19!$C:$C,0)),"")</f>
        <v>0.27272727272727271</v>
      </c>
      <c r="N17" s="18">
        <f>_xlfn.IFNA(INDEX(Players19!U:U,MATCH($A17,Players19!$C:$C,0)),"")</f>
        <v>0</v>
      </c>
      <c r="P17" s="13">
        <f>IF($A17="","",INDEX(SeasonData!$BD:$BD,MATCH($A17&amp;"_2018",SeasonData!$A:$A,0)))</f>
        <v>23</v>
      </c>
      <c r="Q17" s="13">
        <f>IF($A17="","",INDEX(SeasonData!$BD:$BD,MATCH($A17&amp;"_2017",SeasonData!$A:$A,0)))</f>
        <v>19</v>
      </c>
      <c r="R17" s="13">
        <f>IF($A17="","",INDEX(SeasonData!$BD:$BD,MATCH($A17&amp;"_2016",SeasonData!$A:$A,0)))</f>
        <v>1</v>
      </c>
      <c r="S17" s="13">
        <f>IF($A17="","",INDEX(SeasonData!$BD:$BD,MATCH($A17&amp;"_2015",SeasonData!$A:$A,0)))</f>
        <v>1</v>
      </c>
      <c r="T17" s="13">
        <f t="shared" si="0"/>
        <v>65.469282490559081</v>
      </c>
      <c r="U17" t="str">
        <f t="shared" si="2"/>
        <v>Under Priced</v>
      </c>
      <c r="V17" s="33">
        <f t="shared" si="1"/>
        <v>103.46928249055908</v>
      </c>
      <c r="X17" s="20">
        <f>IFERROR(INDEX(SeasonData!$BE:$BE,MATCH($A17&amp;"_2018",SeasonData!$A:$A,0))-F17,0)</f>
        <v>-1.973684210526315</v>
      </c>
      <c r="Y17" s="20">
        <f>IFERROR(INDEX(SeasonData!$BE:$BE,MATCH($A17&amp;"_2017",SeasonData!$A:$A,0))-G17,0)</f>
        <v>-10.13333333333334</v>
      </c>
      <c r="Z17" s="20">
        <f>IFERROR(INDEX(SeasonData!$BE:$BE,MATCH($A17&amp;"_2016",SeasonData!$A:$A,0))-H17,0)</f>
        <v>0</v>
      </c>
      <c r="AA17" s="20">
        <f>IFERROR(INDEX(SeasonData!$BE:$BE,MATCH($A17&amp;"_2015",SeasonData!$A:$A,0))-I17,0)</f>
        <v>0</v>
      </c>
      <c r="AB17" s="20"/>
      <c r="AC17" s="20">
        <f>IFERROR(INDEX(SeasonData!$BF:$BF,MATCH($A17&amp;"_2018",SeasonData!$A:$A,0))-F17,0)</f>
        <v>0.27631578947368496</v>
      </c>
      <c r="AD17" s="20">
        <f>IFERROR(INDEX(SeasonData!$BF:$BF,MATCH($A17&amp;"_2017",SeasonData!$A:$A,0))-G17,0)</f>
        <v>-3.5333333333333385</v>
      </c>
      <c r="AE17" s="20">
        <f>IFERROR(INDEX(SeasonData!$BF:$BF,MATCH($A17&amp;"_2016",SeasonData!$A:$A,0))-H17,0)</f>
        <v>0</v>
      </c>
      <c r="AF17" s="20">
        <f>IFERROR(INDEX(SeasonData!$BF:$BF,MATCH($A17&amp;"_2015",SeasonData!$A:$A,0))-I17,0)</f>
        <v>0</v>
      </c>
      <c r="AG17" s="20"/>
      <c r="AH17" s="20">
        <f>IFERROR(INDEX(SeasonData!$BG:$BG,MATCH($A17&amp;"_2018",SeasonData!$A:$A,0))-F17,0)</f>
        <v>1.1929824561403564</v>
      </c>
      <c r="AI17" s="20">
        <f>IFERROR(INDEX(SeasonData!$BG:$BG,MATCH($A17&amp;"_2017",SeasonData!$A:$A,0))-G17,0)</f>
        <v>8.5809523809523682</v>
      </c>
      <c r="AJ17" s="20">
        <f>IFERROR(INDEX(SeasonData!$BG:$BG,MATCH($A17&amp;"_2016",SeasonData!$A:$A,0))-H17,0)</f>
        <v>0</v>
      </c>
      <c r="AK17" s="20">
        <f>IFERROR(INDEX(SeasonData!$BG:$BG,MATCH($A17&amp;"_2015",SeasonData!$A:$A,0))-I17,0)</f>
        <v>0</v>
      </c>
    </row>
    <row r="18" spans="1:37" x14ac:dyDescent="0.2">
      <c r="A18" t="s">
        <v>577</v>
      </c>
      <c r="B18" t="str">
        <f>IF(A18="","",INDEX(Players19!G:G,MATCH(A18,Players19!$C:$C,0)))</f>
        <v>DEF</v>
      </c>
      <c r="C18" t="str">
        <f>IF(A18="","",INDEX(Players19!E:E,MATCH(A18,Players19!$C:$C,0)))</f>
        <v>Sydney</v>
      </c>
      <c r="D18" s="13">
        <f>IF(A18="","",INDEX(Players19!J:J,MATCH(A18,Players19!$C:$C,0)))</f>
        <v>428900</v>
      </c>
      <c r="F18" s="13">
        <f>_xlfn.IFNA(INDEX(Players19!M:M,MATCH($A18,Players19!$C:$C,0)),"")</f>
        <v>79</v>
      </c>
      <c r="G18" s="13">
        <f>_xlfn.IFNA(INDEX(Players19!N:N,MATCH($A18,Players19!$C:$C,0)),"")</f>
        <v>76.80952380952381</v>
      </c>
      <c r="H18" s="13">
        <f>_xlfn.IFNA(INDEX(Players19!O:O,MATCH($A18,Players19!$C:$C,0)),"")</f>
        <v>77.2</v>
      </c>
      <c r="I18" s="13" t="str">
        <f>_xlfn.IFNA(INDEX(Players19!P:P,MATCH($A18,Players19!$C:$C,0)),"")</f>
        <v/>
      </c>
      <c r="K18" s="18">
        <f>_xlfn.IFNA(INDEX(Players19!R:R,MATCH($A18,Players19!$C:$C,0)),"")</f>
        <v>0.40909090909090912</v>
      </c>
      <c r="L18" s="18">
        <f>_xlfn.IFNA(INDEX(Players19!S:S,MATCH($A18,Players19!$C:$C,0)),"")</f>
        <v>0.95454545454545459</v>
      </c>
      <c r="M18" s="18">
        <f>_xlfn.IFNA(INDEX(Players19!T:T,MATCH($A18,Players19!$C:$C,0)),"")</f>
        <v>0.90909090909090906</v>
      </c>
      <c r="N18" s="18">
        <f>_xlfn.IFNA(INDEX(Players19!U:U,MATCH($A18,Players19!$C:$C,0)),"")</f>
        <v>0</v>
      </c>
      <c r="P18" s="13">
        <f>IF($A18="","",INDEX(SeasonData!$BD:$BD,MATCH($A18&amp;"_2018",SeasonData!$A:$A,0)))</f>
        <v>10</v>
      </c>
      <c r="Q18" s="13">
        <f>IF($A18="","",INDEX(SeasonData!$BD:$BD,MATCH($A18&amp;"_2017",SeasonData!$A:$A,0)))</f>
        <v>18</v>
      </c>
      <c r="R18" s="13">
        <f>IF($A18="","",INDEX(SeasonData!$BD:$BD,MATCH($A18&amp;"_2016",SeasonData!$A:$A,0)))</f>
        <v>1</v>
      </c>
      <c r="S18" s="13">
        <f>IF($A18="","",INDEX(SeasonData!$BD:$BD,MATCH($A18&amp;"_2015",SeasonData!$A:$A,0)))</f>
        <v>1</v>
      </c>
      <c r="T18" s="13">
        <f t="shared" si="0"/>
        <v>79.008934328083271</v>
      </c>
      <c r="U18" t="str">
        <f t="shared" si="2"/>
        <v>Over Priced</v>
      </c>
      <c r="V18" s="33">
        <f t="shared" si="1"/>
        <v>117.00893432808327</v>
      </c>
      <c r="X18" s="20">
        <f>IFERROR(INDEX(SeasonData!$BE:$BE,MATCH($A18&amp;"_2018",SeasonData!$A:$A,0))-F18,0)</f>
        <v>1.3333333333333286</v>
      </c>
      <c r="Y18" s="20">
        <f>IFERROR(INDEX(SeasonData!$BE:$BE,MATCH($A18&amp;"_2017",SeasonData!$A:$A,0))-G18,0)</f>
        <v>-5.4761904761904816</v>
      </c>
      <c r="Z18" s="20">
        <f>IFERROR(INDEX(SeasonData!$BE:$BE,MATCH($A18&amp;"_2016",SeasonData!$A:$A,0))-H18,0)</f>
        <v>-3.3666666666666742</v>
      </c>
      <c r="AA18" s="20">
        <f>IFERROR(INDEX(SeasonData!$BE:$BE,MATCH($A18&amp;"_2015",SeasonData!$A:$A,0))-I18,0)</f>
        <v>0</v>
      </c>
      <c r="AB18" s="20"/>
      <c r="AC18" s="20">
        <f>IFERROR(INDEX(SeasonData!$BF:$BF,MATCH($A18&amp;"_2018",SeasonData!$A:$A,0))-F18,0)</f>
        <v>-2.6666666666666714</v>
      </c>
      <c r="AD18" s="20">
        <f>IFERROR(INDEX(SeasonData!$BF:$BF,MATCH($A18&amp;"_2017",SeasonData!$A:$A,0))-G18,0)</f>
        <v>-5.2095238095238159</v>
      </c>
      <c r="AE18" s="20">
        <f>IFERROR(INDEX(SeasonData!$BF:$BF,MATCH($A18&amp;"_2016",SeasonData!$A:$A,0))-H18,0)</f>
        <v>-14.600000000000001</v>
      </c>
      <c r="AF18" s="20">
        <f>IFERROR(INDEX(SeasonData!$BF:$BF,MATCH($A18&amp;"_2015",SeasonData!$A:$A,0))-I18,0)</f>
        <v>0</v>
      </c>
      <c r="AG18" s="20"/>
      <c r="AH18" s="20">
        <f>IFERROR(INDEX(SeasonData!$BG:$BG,MATCH($A18&amp;"_2018",SeasonData!$A:$A,0))-F18,0)</f>
        <v>0</v>
      </c>
      <c r="AI18" s="20">
        <f>IFERROR(INDEX(SeasonData!$BG:$BG,MATCH($A18&amp;"_2017",SeasonData!$A:$A,0))-G18,0)</f>
        <v>4.4404761904761898</v>
      </c>
      <c r="AJ18" s="20">
        <f>IFERROR(INDEX(SeasonData!$BG:$BG,MATCH($A18&amp;"_2016",SeasonData!$A:$A,0))-H18,0)</f>
        <v>10.174999999999997</v>
      </c>
      <c r="AK18" s="20">
        <f>IFERROR(INDEX(SeasonData!$BG:$BG,MATCH($A18&amp;"_2015",SeasonData!$A:$A,0))-I18,0)</f>
        <v>0</v>
      </c>
    </row>
    <row r="19" spans="1:37" x14ac:dyDescent="0.2">
      <c r="A19" t="s">
        <v>1554</v>
      </c>
      <c r="B19" t="str">
        <f>IF(A19="","",INDEX(Players19!G:G,MATCH(A19,Players19!$C:$C,0)))</f>
        <v>DEF</v>
      </c>
      <c r="C19" t="str">
        <f>IF(A19="","",INDEX(Players19!E:E,MATCH(A19,Players19!$C:$C,0)))</f>
        <v>GWS</v>
      </c>
      <c r="D19" s="13">
        <f>IF(A19="","",INDEX(Players19!J:J,MATCH(A19,Players19!$C:$C,0)))</f>
        <v>380400</v>
      </c>
      <c r="F19" s="13">
        <f>_xlfn.IFNA(INDEX(Players19!M:M,MATCH($A19,Players19!$C:$C,0)),"")</f>
        <v>70.071428571428569</v>
      </c>
      <c r="G19" s="13">
        <f>_xlfn.IFNA(INDEX(Players19!N:N,MATCH($A19,Players19!$C:$C,0)),"")</f>
        <v>19</v>
      </c>
      <c r="H19" s="13" t="str">
        <f>_xlfn.IFNA(INDEX(Players19!O:O,MATCH($A19,Players19!$C:$C,0)),"")</f>
        <v/>
      </c>
      <c r="I19" s="13" t="str">
        <f>_xlfn.IFNA(INDEX(Players19!P:P,MATCH($A19,Players19!$C:$C,0)),"")</f>
        <v/>
      </c>
      <c r="K19" s="18">
        <f>_xlfn.IFNA(INDEX(Players19!R:R,MATCH($A19,Players19!$C:$C,0)),"")</f>
        <v>0.63636363636363635</v>
      </c>
      <c r="L19" s="18">
        <f>_xlfn.IFNA(INDEX(Players19!S:S,MATCH($A19,Players19!$C:$C,0)),"")</f>
        <v>4.5454545454545456E-2</v>
      </c>
      <c r="M19" s="18">
        <f>_xlfn.IFNA(INDEX(Players19!T:T,MATCH($A19,Players19!$C:$C,0)),"")</f>
        <v>0</v>
      </c>
      <c r="N19" s="18">
        <f>_xlfn.IFNA(INDEX(Players19!U:U,MATCH($A19,Players19!$C:$C,0)),"")</f>
        <v>0</v>
      </c>
      <c r="P19" s="13">
        <f>IF($A19="","",INDEX(SeasonData!$BD:$BD,MATCH($A19&amp;"_2018",SeasonData!$A:$A,0)))</f>
        <v>1</v>
      </c>
      <c r="Q19" s="13">
        <f>IF($A19="","",INDEX(SeasonData!$BD:$BD,MATCH($A19&amp;"_2017",SeasonData!$A:$A,0)))</f>
        <v>1</v>
      </c>
      <c r="R19" s="13">
        <f>IF($A19="","",INDEX(SeasonData!$BD:$BD,MATCH($A19&amp;"_2016",SeasonData!$A:$A,0)))</f>
        <v>1</v>
      </c>
      <c r="S19" s="13">
        <f>IF($A19="","",INDEX(SeasonData!$BD:$BD,MATCH($A19&amp;"_2015",SeasonData!$A:$A,0)))</f>
        <v>1</v>
      </c>
      <c r="T19" s="13">
        <f t="shared" si="0"/>
        <v>70.074606244819009</v>
      </c>
      <c r="U19" t="str">
        <f t="shared" si="2"/>
        <v>Over Priced</v>
      </c>
      <c r="V19" s="33">
        <f t="shared" si="1"/>
        <v>108.07460624481901</v>
      </c>
      <c r="X19" s="20">
        <f>IFERROR(INDEX(SeasonData!$BE:$BE,MATCH($A19&amp;"_2018",SeasonData!$A:$A,0))-F19,0)</f>
        <v>17.428571428571431</v>
      </c>
      <c r="Y19" s="20">
        <f>IFERROR(INDEX(SeasonData!$BE:$BE,MATCH($A19&amp;"_2017",SeasonData!$A:$A,0))-G19,0)</f>
        <v>0</v>
      </c>
      <c r="Z19" s="20">
        <f>IFERROR(INDEX(SeasonData!$BE:$BE,MATCH($A19&amp;"_2016",SeasonData!$A:$A,0))-H19,0)</f>
        <v>0</v>
      </c>
      <c r="AA19" s="20">
        <f>IFERROR(INDEX(SeasonData!$BE:$BE,MATCH($A19&amp;"_2015",SeasonData!$A:$A,0))-I19,0)</f>
        <v>0</v>
      </c>
      <c r="AB19" s="20"/>
      <c r="AC19" s="20">
        <f>IFERROR(INDEX(SeasonData!$BF:$BF,MATCH($A19&amp;"_2018",SeasonData!$A:$A,0))-F19,0)</f>
        <v>-8.4047619047619051</v>
      </c>
      <c r="AD19" s="20">
        <f>IFERROR(INDEX(SeasonData!$BF:$BF,MATCH($A19&amp;"_2017",SeasonData!$A:$A,0))-G19,0)</f>
        <v>0</v>
      </c>
      <c r="AE19" s="20">
        <f>IFERROR(INDEX(SeasonData!$BF:$BF,MATCH($A19&amp;"_2016",SeasonData!$A:$A,0))-H19,0)</f>
        <v>0</v>
      </c>
      <c r="AF19" s="20">
        <f>IFERROR(INDEX(SeasonData!$BF:$BF,MATCH($A19&amp;"_2015",SeasonData!$A:$A,0))-I19,0)</f>
        <v>0</v>
      </c>
      <c r="AG19" s="20"/>
      <c r="AH19" s="20">
        <f>IFERROR(INDEX(SeasonData!$BG:$BG,MATCH($A19&amp;"_2018",SeasonData!$A:$A,0))-F19,0)</f>
        <v>-14.821428571428569</v>
      </c>
      <c r="AI19" s="20">
        <f>IFERROR(INDEX(SeasonData!$BG:$BG,MATCH($A19&amp;"_2017",SeasonData!$A:$A,0))-G19,0)</f>
        <v>0</v>
      </c>
      <c r="AJ19" s="20">
        <f>IFERROR(INDEX(SeasonData!$BG:$BG,MATCH($A19&amp;"_2016",SeasonData!$A:$A,0))-H19,0)</f>
        <v>0</v>
      </c>
      <c r="AK19" s="20">
        <f>IFERROR(INDEX(SeasonData!$BG:$BG,MATCH($A19&amp;"_2015",SeasonData!$A:$A,0))-I19,0)</f>
        <v>0</v>
      </c>
    </row>
    <row r="20" spans="1:37" x14ac:dyDescent="0.2">
      <c r="A20" t="s">
        <v>609</v>
      </c>
      <c r="B20" t="str">
        <f>IF(A20="","",INDEX(Players19!G:G,MATCH(A20,Players19!$C:$C,0)))</f>
        <v>FWD/DEF</v>
      </c>
      <c r="C20" t="str">
        <f>IF(A20="","",INDEX(Players19!E:E,MATCH(A20,Players19!$C:$C,0)))</f>
        <v>Collingwood</v>
      </c>
      <c r="D20" s="13">
        <f>IF(A20="","",INDEX(Players19!J:J,MATCH(A20,Players19!$C:$C,0)))</f>
        <v>239400</v>
      </c>
      <c r="F20" s="13">
        <f>_xlfn.IFNA(INDEX(Players19!M:M,MATCH($A20,Players19!$C:$C,0)),"")</f>
        <v>49</v>
      </c>
      <c r="G20" s="13">
        <f>_xlfn.IFNA(INDEX(Players19!N:N,MATCH($A20,Players19!$C:$C,0)),"")</f>
        <v>61.476190476190474</v>
      </c>
      <c r="H20" s="13">
        <f>_xlfn.IFNA(INDEX(Players19!O:O,MATCH($A20,Players19!$C:$C,0)),"")</f>
        <v>57.529411764705884</v>
      </c>
      <c r="I20" s="13">
        <f>_xlfn.IFNA(INDEX(Players19!P:P,MATCH($A20,Players19!$C:$C,0)),"")</f>
        <v>53.888888888888886</v>
      </c>
      <c r="K20" s="18">
        <f>_xlfn.IFNA(INDEX(Players19!R:R,MATCH($A20,Players19!$C:$C,0)),"")</f>
        <v>0.31818181818181818</v>
      </c>
      <c r="L20" s="18">
        <f>_xlfn.IFNA(INDEX(Players19!S:S,MATCH($A20,Players19!$C:$C,0)),"")</f>
        <v>0.95454545454545459</v>
      </c>
      <c r="M20" s="18">
        <f>_xlfn.IFNA(INDEX(Players19!T:T,MATCH($A20,Players19!$C:$C,0)),"")</f>
        <v>0.77272727272727271</v>
      </c>
      <c r="N20" s="18">
        <f>_xlfn.IFNA(INDEX(Players19!U:U,MATCH($A20,Players19!$C:$C,0)),"")</f>
        <v>0.40909090909090912</v>
      </c>
      <c r="P20" s="13">
        <f>IF($A20="","",INDEX(SeasonData!$BD:$BD,MATCH($A20&amp;"_2018",SeasonData!$A:$A,0)))</f>
        <v>18</v>
      </c>
      <c r="Q20" s="13">
        <f>IF($A20="","",INDEX(SeasonData!$BD:$BD,MATCH($A20&amp;"_2017",SeasonData!$A:$A,0)))</f>
        <v>6</v>
      </c>
      <c r="R20" s="13">
        <f>IF($A20="","",INDEX(SeasonData!$BD:$BD,MATCH($A20&amp;"_2016",SeasonData!$A:$A,0)))</f>
        <v>5</v>
      </c>
      <c r="S20" s="13">
        <f>IF($A20="","",INDEX(SeasonData!$BD:$BD,MATCH($A20&amp;"_2015",SeasonData!$A:$A,0)))</f>
        <v>1</v>
      </c>
      <c r="T20" s="13">
        <f t="shared" si="0"/>
        <v>44.100580270793039</v>
      </c>
      <c r="U20" t="str">
        <f t="shared" si="2"/>
        <v>Under Priced</v>
      </c>
      <c r="V20" s="33">
        <f t="shared" si="1"/>
        <v>82.100580270793046</v>
      </c>
      <c r="X20" s="20">
        <f>IFERROR(INDEX(SeasonData!$BE:$BE,MATCH($A20&amp;"_2018",SeasonData!$A:$A,0))-F20,0)</f>
        <v>9</v>
      </c>
      <c r="Y20" s="20">
        <f>IFERROR(INDEX(SeasonData!$BE:$BE,MATCH($A20&amp;"_2017",SeasonData!$A:$A,0))-G20,0)</f>
        <v>-9.9761904761904745</v>
      </c>
      <c r="Z20" s="20">
        <f>IFERROR(INDEX(SeasonData!$BE:$BE,MATCH($A20&amp;"_2016",SeasonData!$A:$A,0))-H20,0)</f>
        <v>-1.8627450980392197</v>
      </c>
      <c r="AA20" s="20">
        <f>IFERROR(INDEX(SeasonData!$BE:$BE,MATCH($A20&amp;"_2015",SeasonData!$A:$A,0))-I20,0)</f>
        <v>0</v>
      </c>
      <c r="AB20" s="20"/>
      <c r="AC20" s="20">
        <f>IFERROR(INDEX(SeasonData!$BF:$BF,MATCH($A20&amp;"_2018",SeasonData!$A:$A,0))-F20,0)</f>
        <v>-26</v>
      </c>
      <c r="AD20" s="20">
        <f>IFERROR(INDEX(SeasonData!$BF:$BF,MATCH($A20&amp;"_2017",SeasonData!$A:$A,0))-G20,0)</f>
        <v>7.6904761904761969</v>
      </c>
      <c r="AE20" s="20">
        <f>IFERROR(INDEX(SeasonData!$BF:$BF,MATCH($A20&amp;"_2016",SeasonData!$A:$A,0))-H20,0)</f>
        <v>9.470588235294116</v>
      </c>
      <c r="AF20" s="20">
        <f>IFERROR(INDEX(SeasonData!$BF:$BF,MATCH($A20&amp;"_2015",SeasonData!$A:$A,0))-I20,0)</f>
        <v>0</v>
      </c>
      <c r="AG20" s="20"/>
      <c r="AH20" s="20">
        <f>IFERROR(INDEX(SeasonData!$BG:$BG,MATCH($A20&amp;"_2018",SeasonData!$A:$A,0))-F20,0)</f>
        <v>11.333333333333336</v>
      </c>
      <c r="AI20" s="20">
        <f>IFERROR(INDEX(SeasonData!$BG:$BG,MATCH($A20&amp;"_2017",SeasonData!$A:$A,0))-G20,0)</f>
        <v>2.3988095238095255</v>
      </c>
      <c r="AJ20" s="20">
        <f>IFERROR(INDEX(SeasonData!$BG:$BG,MATCH($A20&amp;"_2016",SeasonData!$A:$A,0))-H20,0)</f>
        <v>-3.8151260504201687</v>
      </c>
      <c r="AK20" s="20">
        <f>IFERROR(INDEX(SeasonData!$BG:$BG,MATCH($A20&amp;"_2015",SeasonData!$A:$A,0))-I20,0)</f>
        <v>4.8611111111111143</v>
      </c>
    </row>
    <row r="21" spans="1:37" x14ac:dyDescent="0.2">
      <c r="A21" t="s">
        <v>2623</v>
      </c>
      <c r="B21" t="str">
        <f>IF(A21="","",INDEX(Players19!G:G,MATCH(A21,Players19!$C:$C,0)))</f>
        <v>FWD/DEF</v>
      </c>
      <c r="C21" t="str">
        <f>IF(A21="","",INDEX(Players19!E:E,MATCH(A21,Players19!$C:$C,0)))</f>
        <v>Gold Coast</v>
      </c>
      <c r="D21" s="13">
        <f>IF(A21="","",INDEX(Players19!J:J,MATCH(A21,Players19!$C:$C,0)))</f>
        <v>123900</v>
      </c>
      <c r="F21" s="13" t="str">
        <f>_xlfn.IFNA(INDEX(Players19!M:M,MATCH($A21,Players19!$C:$C,0)),"")</f>
        <v/>
      </c>
      <c r="G21" s="13" t="str">
        <f>_xlfn.IFNA(INDEX(Players19!N:N,MATCH($A21,Players19!$C:$C,0)),"")</f>
        <v/>
      </c>
      <c r="H21" s="13" t="str">
        <f>_xlfn.IFNA(INDEX(Players19!O:O,MATCH($A21,Players19!$C:$C,0)),"")</f>
        <v/>
      </c>
      <c r="I21" s="13" t="str">
        <f>_xlfn.IFNA(INDEX(Players19!P:P,MATCH($A21,Players19!$C:$C,0)),"")</f>
        <v/>
      </c>
      <c r="K21" s="18">
        <f>_xlfn.IFNA(INDEX(Players19!R:R,MATCH($A21,Players19!$C:$C,0)),"")</f>
        <v>0</v>
      </c>
      <c r="L21" s="18">
        <f>_xlfn.IFNA(INDEX(Players19!S:S,MATCH($A21,Players19!$C:$C,0)),"")</f>
        <v>0</v>
      </c>
      <c r="M21" s="18">
        <f>_xlfn.IFNA(INDEX(Players19!T:T,MATCH($A21,Players19!$C:$C,0)),"")</f>
        <v>0</v>
      </c>
      <c r="N21" s="18">
        <f>_xlfn.IFNA(INDEX(Players19!U:U,MATCH($A21,Players19!$C:$C,0)),"")</f>
        <v>0</v>
      </c>
      <c r="P21" s="13">
        <f>IF($A21="","",INDEX(SeasonData!$BD:$BD,MATCH($A21&amp;"_2018",SeasonData!$A:$A,0)))</f>
        <v>1</v>
      </c>
      <c r="Q21" s="13">
        <f>IF($A21="","",INDEX(SeasonData!$BD:$BD,MATCH($A21&amp;"_2017",SeasonData!$A:$A,0)))</f>
        <v>1</v>
      </c>
      <c r="R21" s="13">
        <f>IF($A21="","",INDEX(SeasonData!$BD:$BD,MATCH($A21&amp;"_2016",SeasonData!$A:$A,0)))</f>
        <v>1</v>
      </c>
      <c r="S21" s="13">
        <f>IF($A21="","",INDEX(SeasonData!$BD:$BD,MATCH($A21&amp;"_2015",SeasonData!$A:$A,0)))</f>
        <v>1</v>
      </c>
      <c r="T21" s="13">
        <f t="shared" si="0"/>
        <v>22.823984526112184</v>
      </c>
      <c r="U21" t="str">
        <f t="shared" si="2"/>
        <v>Over Priced</v>
      </c>
      <c r="V21" s="33">
        <f t="shared" si="1"/>
        <v>60.823984526112184</v>
      </c>
      <c r="X21" s="20">
        <f>IFERROR(INDEX(SeasonData!$BE:$BE,MATCH($A21&amp;"_2018",SeasonData!$A:$A,0))-F21,0)</f>
        <v>0</v>
      </c>
      <c r="Y21" s="20">
        <f>IFERROR(INDEX(SeasonData!$BE:$BE,MATCH($A21&amp;"_2017",SeasonData!$A:$A,0))-G21,0)</f>
        <v>0</v>
      </c>
      <c r="Z21" s="20">
        <f>IFERROR(INDEX(SeasonData!$BE:$BE,MATCH($A21&amp;"_2016",SeasonData!$A:$A,0))-H21,0)</f>
        <v>0</v>
      </c>
      <c r="AA21" s="20">
        <f>IFERROR(INDEX(SeasonData!$BE:$BE,MATCH($A21&amp;"_2015",SeasonData!$A:$A,0))-I21,0)</f>
        <v>0</v>
      </c>
      <c r="AB21" s="20"/>
      <c r="AC21" s="20">
        <f>IFERROR(INDEX(SeasonData!$BF:$BF,MATCH($A21&amp;"_2018",SeasonData!$A:$A,0))-F21,0)</f>
        <v>0</v>
      </c>
      <c r="AD21" s="20">
        <f>IFERROR(INDEX(SeasonData!$BF:$BF,MATCH($A21&amp;"_2017",SeasonData!$A:$A,0))-G21,0)</f>
        <v>0</v>
      </c>
      <c r="AE21" s="20">
        <f>IFERROR(INDEX(SeasonData!$BF:$BF,MATCH($A21&amp;"_2016",SeasonData!$A:$A,0))-H21,0)</f>
        <v>0</v>
      </c>
      <c r="AF21" s="20">
        <f>IFERROR(INDEX(SeasonData!$BF:$BF,MATCH($A21&amp;"_2015",SeasonData!$A:$A,0))-I21,0)</f>
        <v>0</v>
      </c>
      <c r="AG21" s="20"/>
      <c r="AH21" s="20">
        <f>IFERROR(INDEX(SeasonData!$BG:$BG,MATCH($A21&amp;"_2018",SeasonData!$A:$A,0))-F21,0)</f>
        <v>0</v>
      </c>
      <c r="AI21" s="20">
        <f>IFERROR(INDEX(SeasonData!$BG:$BG,MATCH($A21&amp;"_2017",SeasonData!$A:$A,0))-G21,0)</f>
        <v>0</v>
      </c>
      <c r="AJ21" s="20">
        <f>IFERROR(INDEX(SeasonData!$BG:$BG,MATCH($A21&amp;"_2016",SeasonData!$A:$A,0))-H21,0)</f>
        <v>0</v>
      </c>
      <c r="AK21" s="20">
        <f>IFERROR(INDEX(SeasonData!$BG:$BG,MATCH($A21&amp;"_2015",SeasonData!$A:$A,0))-I21,0)</f>
        <v>0</v>
      </c>
    </row>
    <row r="22" spans="1:37" x14ac:dyDescent="0.2">
      <c r="A22" t="s">
        <v>733</v>
      </c>
      <c r="B22" t="str">
        <f>IF(A22="","",INDEX(Players19!G:G,MATCH(A22,Players19!$C:$C,0)))</f>
        <v>DEF</v>
      </c>
      <c r="C22" t="str">
        <f>IF(A22="","",INDEX(Players19!E:E,MATCH(A22,Players19!$C:$C,0)))</f>
        <v>Carlton</v>
      </c>
      <c r="D22" s="13">
        <f>IF(A22="","",INDEX(Players19!J:J,MATCH(A22,Players19!$C:$C,0)))</f>
        <v>570300</v>
      </c>
      <c r="F22" s="13">
        <f>_xlfn.IFNA(INDEX(Players19!M:M,MATCH($A22,Players19!$C:$C,0)),"")</f>
        <v>105.04761904761905</v>
      </c>
      <c r="G22" s="13">
        <f>_xlfn.IFNA(INDEX(Players19!N:N,MATCH($A22,Players19!$C:$C,0)),"")</f>
        <v>93.909090909090907</v>
      </c>
      <c r="H22" s="13">
        <f>_xlfn.IFNA(INDEX(Players19!O:O,MATCH($A22,Players19!$C:$C,0)),"")</f>
        <v>106.36363636363636</v>
      </c>
      <c r="I22" s="13">
        <f>_xlfn.IFNA(INDEX(Players19!P:P,MATCH($A22,Players19!$C:$C,0)),"")</f>
        <v>92.7</v>
      </c>
      <c r="K22" s="18">
        <f>_xlfn.IFNA(INDEX(Players19!R:R,MATCH($A22,Players19!$C:$C,0)),"")</f>
        <v>0.95454545454545459</v>
      </c>
      <c r="L22" s="18">
        <f>_xlfn.IFNA(INDEX(Players19!S:S,MATCH($A22,Players19!$C:$C,0)),"")</f>
        <v>1</v>
      </c>
      <c r="M22" s="18">
        <f>_xlfn.IFNA(INDEX(Players19!T:T,MATCH($A22,Players19!$C:$C,0)),"")</f>
        <v>1</v>
      </c>
      <c r="N22" s="18">
        <f>_xlfn.IFNA(INDEX(Players19!U:U,MATCH($A22,Players19!$C:$C,0)),"")</f>
        <v>0.90909090909090906</v>
      </c>
      <c r="P22" s="13">
        <f>IF($A22="","",INDEX(SeasonData!$BD:$BD,MATCH($A22&amp;"_2018",SeasonData!$A:$A,0)))</f>
        <v>10</v>
      </c>
      <c r="Q22" s="13">
        <f>IF($A22="","",INDEX(SeasonData!$BD:$BD,MATCH($A22&amp;"_2017",SeasonData!$A:$A,0)))</f>
        <v>22</v>
      </c>
      <c r="R22" s="13">
        <f>IF($A22="","",INDEX(SeasonData!$BD:$BD,MATCH($A22&amp;"_2016",SeasonData!$A:$A,0)))</f>
        <v>5</v>
      </c>
      <c r="S22" s="13">
        <f>IF($A22="","",INDEX(SeasonData!$BD:$BD,MATCH($A22&amp;"_2015",SeasonData!$A:$A,0)))</f>
        <v>6</v>
      </c>
      <c r="T22" s="13">
        <f t="shared" si="0"/>
        <v>105.0566454821774</v>
      </c>
      <c r="U22" t="str">
        <f t="shared" si="2"/>
        <v>Over Priced</v>
      </c>
      <c r="V22" s="33">
        <f t="shared" si="1"/>
        <v>143.0566454821774</v>
      </c>
      <c r="X22" s="20">
        <f>IFERROR(INDEX(SeasonData!$BE:$BE,MATCH($A22&amp;"_2018",SeasonData!$A:$A,0))-F22,0)</f>
        <v>3.7857142857142776</v>
      </c>
      <c r="Y22" s="20">
        <f>IFERROR(INDEX(SeasonData!$BE:$BE,MATCH($A22&amp;"_2017",SeasonData!$A:$A,0))-G22,0)</f>
        <v>-0.57575757575757791</v>
      </c>
      <c r="Z22" s="20">
        <f>IFERROR(INDEX(SeasonData!$BE:$BE,MATCH($A22&amp;"_2016",SeasonData!$A:$A,0))-H22,0)</f>
        <v>-5.6969696969696884</v>
      </c>
      <c r="AA22" s="20">
        <f>IFERROR(INDEX(SeasonData!$BE:$BE,MATCH($A22&amp;"_2015",SeasonData!$A:$A,0))-I22,0)</f>
        <v>-8.9000000000000057</v>
      </c>
      <c r="AB22" s="20"/>
      <c r="AC22" s="20">
        <f>IFERROR(INDEX(SeasonData!$BF:$BF,MATCH($A22&amp;"_2018",SeasonData!$A:$A,0))-F22,0)</f>
        <v>-6.2476190476190538</v>
      </c>
      <c r="AD22" s="20">
        <f>IFERROR(INDEX(SeasonData!$BF:$BF,MATCH($A22&amp;"_2017",SeasonData!$A:$A,0))-G22,0)</f>
        <v>-4.9090909090909065</v>
      </c>
      <c r="AE22" s="20">
        <f>IFERROR(INDEX(SeasonData!$BF:$BF,MATCH($A22&amp;"_2016",SeasonData!$A:$A,0))-H22,0)</f>
        <v>2.9696969696969688</v>
      </c>
      <c r="AF22" s="20">
        <f>IFERROR(INDEX(SeasonData!$BF:$BF,MATCH($A22&amp;"_2015",SeasonData!$A:$A,0))-I22,0)</f>
        <v>13.049999999999997</v>
      </c>
      <c r="AG22" s="20"/>
      <c r="AH22" s="20">
        <f>IFERROR(INDEX(SeasonData!$BG:$BG,MATCH($A22&amp;"_2018",SeasonData!$A:$A,0))-F22,0)</f>
        <v>-2.797619047619051</v>
      </c>
      <c r="AI22" s="20">
        <f>IFERROR(INDEX(SeasonData!$BG:$BG,MATCH($A22&amp;"_2017",SeasonData!$A:$A,0))-G22,0)</f>
        <v>-0.46464646464646364</v>
      </c>
      <c r="AJ22" s="20">
        <f>IFERROR(INDEX(SeasonData!$BG:$BG,MATCH($A22&amp;"_2016",SeasonData!$A:$A,0))-H22,0)</f>
        <v>2.525252525252526</v>
      </c>
      <c r="AK22" s="20">
        <f>IFERROR(INDEX(SeasonData!$BG:$BG,MATCH($A22&amp;"_2015",SeasonData!$A:$A,0))-I22,0)</f>
        <v>-3.3333333333331439E-2</v>
      </c>
    </row>
    <row r="23" spans="1:37" x14ac:dyDescent="0.2">
      <c r="A23" t="s">
        <v>1012</v>
      </c>
      <c r="B23" t="str">
        <f>IF(A23="","",INDEX(Players19!G:G,MATCH(A23,Players19!$C:$C,0)))</f>
        <v>DEF</v>
      </c>
      <c r="C23" t="str">
        <f>IF(A23="","",INDEX(Players19!E:E,MATCH(A23,Players19!$C:$C,0)))</f>
        <v>Brisbane</v>
      </c>
      <c r="D23" s="13">
        <f>IF(A23="","",INDEX(Players19!J:J,MATCH(A23,Players19!$C:$C,0)))</f>
        <v>455000</v>
      </c>
      <c r="F23" s="13">
        <f>_xlfn.IFNA(INDEX(Players19!M:M,MATCH($A23,Players19!$C:$C,0)),"")</f>
        <v>83.80952380952381</v>
      </c>
      <c r="G23" s="13">
        <f>_xlfn.IFNA(INDEX(Players19!N:N,MATCH($A23,Players19!$C:$C,0)),"")</f>
        <v>87.111111111111114</v>
      </c>
      <c r="H23" s="13" t="str">
        <f>_xlfn.IFNA(INDEX(Players19!O:O,MATCH($A23,Players19!$C:$C,0)),"")</f>
        <v/>
      </c>
      <c r="I23" s="13" t="str">
        <f>_xlfn.IFNA(INDEX(Players19!P:P,MATCH($A23,Players19!$C:$C,0)),"")</f>
        <v/>
      </c>
      <c r="K23" s="18">
        <f>_xlfn.IFNA(INDEX(Players19!R:R,MATCH($A23,Players19!$C:$C,0)),"")</f>
        <v>0.95454545454545459</v>
      </c>
      <c r="L23" s="18">
        <f>_xlfn.IFNA(INDEX(Players19!S:S,MATCH($A23,Players19!$C:$C,0)),"")</f>
        <v>0.40909090909090912</v>
      </c>
      <c r="M23" s="18">
        <f>_xlfn.IFNA(INDEX(Players19!T:T,MATCH($A23,Players19!$C:$C,0)),"")</f>
        <v>0</v>
      </c>
      <c r="N23" s="18">
        <f>_xlfn.IFNA(INDEX(Players19!U:U,MATCH($A23,Players19!$C:$C,0)),"")</f>
        <v>0</v>
      </c>
      <c r="P23" s="13">
        <f>IF($A23="","",INDEX(SeasonData!$BD:$BD,MATCH($A23&amp;"_2018",SeasonData!$A:$A,0)))</f>
        <v>12</v>
      </c>
      <c r="Q23" s="13">
        <f>IF($A23="","",INDEX(SeasonData!$BD:$BD,MATCH($A23&amp;"_2017",SeasonData!$A:$A,0)))</f>
        <v>1</v>
      </c>
      <c r="R23" s="13">
        <f>IF($A23="","",INDEX(SeasonData!$BD:$BD,MATCH($A23&amp;"_2016",SeasonData!$A:$A,0)))</f>
        <v>1</v>
      </c>
      <c r="S23" s="13">
        <f>IF($A23="","",INDEX(SeasonData!$BD:$BD,MATCH($A23&amp;"_2015",SeasonData!$A:$A,0)))</f>
        <v>1</v>
      </c>
      <c r="T23" s="13">
        <f t="shared" si="0"/>
        <v>83.816892327530624</v>
      </c>
      <c r="U23" t="str">
        <f t="shared" si="2"/>
        <v>Goldilocks</v>
      </c>
      <c r="V23" s="33">
        <f t="shared" si="1"/>
        <v>121.81689232753062</v>
      </c>
      <c r="X23" s="20">
        <f>IFERROR(INDEX(SeasonData!$BE:$BE,MATCH($A23&amp;"_2018",SeasonData!$A:$A,0))-F23,0)</f>
        <v>12.357142857142861</v>
      </c>
      <c r="Y23" s="20">
        <f>IFERROR(INDEX(SeasonData!$BE:$BE,MATCH($A23&amp;"_2017",SeasonData!$A:$A,0))-G23,0)</f>
        <v>0</v>
      </c>
      <c r="Z23" s="20">
        <f>IFERROR(INDEX(SeasonData!$BE:$BE,MATCH($A23&amp;"_2016",SeasonData!$A:$A,0))-H23,0)</f>
        <v>0</v>
      </c>
      <c r="AA23" s="20">
        <f>IFERROR(INDEX(SeasonData!$BE:$BE,MATCH($A23&amp;"_2015",SeasonData!$A:$A,0))-I23,0)</f>
        <v>0</v>
      </c>
      <c r="AB23" s="20"/>
      <c r="AC23" s="20">
        <f>IFERROR(INDEX(SeasonData!$BF:$BF,MATCH($A23&amp;"_2018",SeasonData!$A:$A,0))-F23,0)</f>
        <v>-12.30952380952381</v>
      </c>
      <c r="AD23" s="20">
        <f>IFERROR(INDEX(SeasonData!$BF:$BF,MATCH($A23&amp;"_2017",SeasonData!$A:$A,0))-G23,0)</f>
        <v>0</v>
      </c>
      <c r="AE23" s="20">
        <f>IFERROR(INDEX(SeasonData!$BF:$BF,MATCH($A23&amp;"_2016",SeasonData!$A:$A,0))-H23,0)</f>
        <v>0</v>
      </c>
      <c r="AF23" s="20">
        <f>IFERROR(INDEX(SeasonData!$BF:$BF,MATCH($A23&amp;"_2015",SeasonData!$A:$A,0))-I23,0)</f>
        <v>0</v>
      </c>
      <c r="AG23" s="20"/>
      <c r="AH23" s="20">
        <f>IFERROR(INDEX(SeasonData!$BG:$BG,MATCH($A23&amp;"_2018",SeasonData!$A:$A,0))-F23,0)</f>
        <v>2.4404761904761898</v>
      </c>
      <c r="AI23" s="20">
        <f>IFERROR(INDEX(SeasonData!$BG:$BG,MATCH($A23&amp;"_2017",SeasonData!$A:$A,0))-G23,0)</f>
        <v>1.3888888888888857</v>
      </c>
      <c r="AJ23" s="20">
        <f>IFERROR(INDEX(SeasonData!$BG:$BG,MATCH($A23&amp;"_2016",SeasonData!$A:$A,0))-H23,0)</f>
        <v>0</v>
      </c>
      <c r="AK23" s="20">
        <f>IFERROR(INDEX(SeasonData!$BG:$BG,MATCH($A23&amp;"_2015",SeasonData!$A:$A,0))-I23,0)</f>
        <v>0</v>
      </c>
    </row>
    <row r="24" spans="1:37" x14ac:dyDescent="0.2">
      <c r="A24" t="s">
        <v>866</v>
      </c>
      <c r="B24" t="str">
        <f>IF(A24="","",INDEX(Players19!G:G,MATCH(A24,Players19!$C:$C,0)))</f>
        <v>DEF</v>
      </c>
      <c r="C24" t="str">
        <f>IF(A24="","",INDEX(Players19!E:E,MATCH(A24,Players19!$C:$C,0)))</f>
        <v>West Coast</v>
      </c>
      <c r="D24" s="13">
        <f>IF(A24="","",INDEX(Players19!J:J,MATCH(A24,Players19!$C:$C,0)))</f>
        <v>523400</v>
      </c>
      <c r="F24" s="13">
        <f>_xlfn.IFNA(INDEX(Players19!M:M,MATCH($A24,Players19!$C:$C,0)),"")</f>
        <v>96.409090909090907</v>
      </c>
      <c r="G24" s="13">
        <f>_xlfn.IFNA(INDEX(Players19!N:N,MATCH($A24,Players19!$C:$C,0)),"")</f>
        <v>88.61904761904762</v>
      </c>
      <c r="H24" s="13">
        <f>_xlfn.IFNA(INDEX(Players19!O:O,MATCH($A24,Players19!$C:$C,0)),"")</f>
        <v>82.409090909090907</v>
      </c>
      <c r="I24" s="13">
        <f>_xlfn.IFNA(INDEX(Players19!P:P,MATCH($A24,Players19!$C:$C,0)),"")</f>
        <v>75.727272727272734</v>
      </c>
      <c r="K24" s="18">
        <f>_xlfn.IFNA(INDEX(Players19!R:R,MATCH($A24,Players19!$C:$C,0)),"")</f>
        <v>1</v>
      </c>
      <c r="L24" s="18">
        <f>_xlfn.IFNA(INDEX(Players19!S:S,MATCH($A24,Players19!$C:$C,0)),"")</f>
        <v>0.95454545454545459</v>
      </c>
      <c r="M24" s="18">
        <f>_xlfn.IFNA(INDEX(Players19!T:T,MATCH($A24,Players19!$C:$C,0)),"")</f>
        <v>1</v>
      </c>
      <c r="N24" s="18">
        <f>_xlfn.IFNA(INDEX(Players19!U:U,MATCH($A24,Players19!$C:$C,0)),"")</f>
        <v>1</v>
      </c>
      <c r="P24" s="13">
        <f>IF($A24="","",INDEX(SeasonData!$BD:$BD,MATCH($A24&amp;"_2018",SeasonData!$A:$A,0)))</f>
        <v>23</v>
      </c>
      <c r="Q24" s="13">
        <f>IF($A24="","",INDEX(SeasonData!$BD:$BD,MATCH($A24&amp;"_2017",SeasonData!$A:$A,0)))</f>
        <v>17</v>
      </c>
      <c r="R24" s="13">
        <f>IF($A24="","",INDEX(SeasonData!$BD:$BD,MATCH($A24&amp;"_2016",SeasonData!$A:$A,0)))</f>
        <v>11</v>
      </c>
      <c r="S24" s="13">
        <f>IF($A24="","",INDEX(SeasonData!$BD:$BD,MATCH($A24&amp;"_2015",SeasonData!$A:$A,0)))</f>
        <v>16</v>
      </c>
      <c r="T24" s="13">
        <f t="shared" si="0"/>
        <v>96.417058119185782</v>
      </c>
      <c r="U24" t="str">
        <f t="shared" si="2"/>
        <v>Over Priced</v>
      </c>
      <c r="V24" s="33">
        <f t="shared" si="1"/>
        <v>134.41705811918578</v>
      </c>
      <c r="X24" s="20">
        <f>IFERROR(INDEX(SeasonData!$BE:$BE,MATCH($A24&amp;"_2018",SeasonData!$A:$A,0))-F24,0)</f>
        <v>5.9242424242424221</v>
      </c>
      <c r="Y24" s="20">
        <f>IFERROR(INDEX(SeasonData!$BE:$BE,MATCH($A24&amp;"_2017",SeasonData!$A:$A,0))-G24,0)</f>
        <v>-7.452380952380949</v>
      </c>
      <c r="Z24" s="20">
        <f>IFERROR(INDEX(SeasonData!$BE:$BE,MATCH($A24&amp;"_2016",SeasonData!$A:$A,0))-H24,0)</f>
        <v>-2.4090909090909065</v>
      </c>
      <c r="AA24" s="20">
        <f>IFERROR(INDEX(SeasonData!$BE:$BE,MATCH($A24&amp;"_2015",SeasonData!$A:$A,0))-I24,0)</f>
        <v>-1.5606060606060623</v>
      </c>
      <c r="AB24" s="20"/>
      <c r="AC24" s="20">
        <f>IFERROR(INDEX(SeasonData!$BF:$BF,MATCH($A24&amp;"_2018",SeasonData!$A:$A,0))-F24,0)</f>
        <v>1.7909090909090963</v>
      </c>
      <c r="AD24" s="20">
        <f>IFERROR(INDEX(SeasonData!$BF:$BF,MATCH($A24&amp;"_2017",SeasonData!$A:$A,0))-G24,0)</f>
        <v>-4.6190476190476204</v>
      </c>
      <c r="AE24" s="20">
        <f>IFERROR(INDEX(SeasonData!$BF:$BF,MATCH($A24&amp;"_2016",SeasonData!$A:$A,0))-H24,0)</f>
        <v>-6.0757575757575779</v>
      </c>
      <c r="AF24" s="20">
        <f>IFERROR(INDEX(SeasonData!$BF:$BF,MATCH($A24&amp;"_2015",SeasonData!$A:$A,0))-I24,0)</f>
        <v>-6.0606060606062329E-2</v>
      </c>
      <c r="AG24" s="20"/>
      <c r="AH24" s="20">
        <f>IFERROR(INDEX(SeasonData!$BG:$BG,MATCH($A24&amp;"_2018",SeasonData!$A:$A,0))-F24,0)</f>
        <v>-1.2979797979797922</v>
      </c>
      <c r="AI24" s="20">
        <f>IFERROR(INDEX(SeasonData!$BG:$BG,MATCH($A24&amp;"_2017",SeasonData!$A:$A,0))-G24,0)</f>
        <v>15.63095238095238</v>
      </c>
      <c r="AJ24" s="20">
        <f>IFERROR(INDEX(SeasonData!$BG:$BG,MATCH($A24&amp;"_2016",SeasonData!$A:$A,0))-H24,0)</f>
        <v>7.2575757575757649</v>
      </c>
      <c r="AK24" s="20">
        <f>IFERROR(INDEX(SeasonData!$BG:$BG,MATCH($A24&amp;"_2015",SeasonData!$A:$A,0))-I24,0)</f>
        <v>3.0505050505050377</v>
      </c>
    </row>
    <row r="25" spans="1:37" x14ac:dyDescent="0.2">
      <c r="A25" t="s">
        <v>545</v>
      </c>
      <c r="B25" t="str">
        <f>IF(A25="","",INDEX(Players19!G:G,MATCH(A25,Players19!$C:$C,0)))</f>
        <v>DEF</v>
      </c>
      <c r="C25" t="str">
        <f>IF(A25="","",INDEX(Players19!E:E,MATCH(A25,Players19!$C:$C,0)))</f>
        <v>Essendon</v>
      </c>
      <c r="D25" s="13">
        <f>IF(A25="","",INDEX(Players19!J:J,MATCH(A25,Players19!$C:$C,0)))</f>
        <v>350900</v>
      </c>
      <c r="F25" s="13">
        <f>_xlfn.IFNA(INDEX(Players19!M:M,MATCH($A25,Players19!$C:$C,0)),"")</f>
        <v>80.8</v>
      </c>
      <c r="G25" s="13">
        <f>_xlfn.IFNA(INDEX(Players19!N:N,MATCH($A25,Players19!$C:$C,0)),"")</f>
        <v>50</v>
      </c>
      <c r="H25" s="13">
        <f>_xlfn.IFNA(INDEX(Players19!O:O,MATCH($A25,Players19!$C:$C,0)),"")</f>
        <v>59.666666666666664</v>
      </c>
      <c r="I25" s="13" t="str">
        <f>_xlfn.IFNA(INDEX(Players19!P:P,MATCH($A25,Players19!$C:$C,0)),"")</f>
        <v/>
      </c>
      <c r="K25" s="18">
        <f>_xlfn.IFNA(INDEX(Players19!R:R,MATCH($A25,Players19!$C:$C,0)),"")</f>
        <v>0.22727272727272727</v>
      </c>
      <c r="L25" s="18">
        <f>_xlfn.IFNA(INDEX(Players19!S:S,MATCH($A25,Players19!$C:$C,0)),"")</f>
        <v>9.0909090909090912E-2</v>
      </c>
      <c r="M25" s="18">
        <f>_xlfn.IFNA(INDEX(Players19!T:T,MATCH($A25,Players19!$C:$C,0)),"")</f>
        <v>0.13636363636363635</v>
      </c>
      <c r="N25" s="18">
        <f>_xlfn.IFNA(INDEX(Players19!U:U,MATCH($A25,Players19!$C:$C,0)),"")</f>
        <v>0</v>
      </c>
      <c r="P25" s="13">
        <f>IF($A25="","",INDEX(SeasonData!$BD:$BD,MATCH($A25&amp;"_2018",SeasonData!$A:$A,0)))</f>
        <v>1</v>
      </c>
      <c r="Q25" s="13">
        <f>IF($A25="","",INDEX(SeasonData!$BD:$BD,MATCH($A25&amp;"_2017",SeasonData!$A:$A,0)))</f>
        <v>1</v>
      </c>
      <c r="R25" s="13">
        <f>IF($A25="","",INDEX(SeasonData!$BD:$BD,MATCH($A25&amp;"_2016",SeasonData!$A:$A,0)))</f>
        <v>1</v>
      </c>
      <c r="S25" s="13">
        <f>IF($A25="","",INDEX(SeasonData!$BD:$BD,MATCH($A25&amp;"_2015",SeasonData!$A:$A,0)))</f>
        <v>1</v>
      </c>
      <c r="T25" s="13">
        <f t="shared" si="0"/>
        <v>64.640324214792301</v>
      </c>
      <c r="U25" t="str">
        <f t="shared" si="2"/>
        <v>Goldilocks</v>
      </c>
      <c r="V25" s="33">
        <f t="shared" si="1"/>
        <v>102.6403242147923</v>
      </c>
      <c r="X25" s="20">
        <f>IFERROR(INDEX(SeasonData!$BE:$BE,MATCH($A25&amp;"_2018",SeasonData!$A:$A,0))-F25,0)</f>
        <v>0</v>
      </c>
      <c r="Y25" s="20">
        <f>IFERROR(INDEX(SeasonData!$BE:$BE,MATCH($A25&amp;"_2017",SeasonData!$A:$A,0))-G25,0)</f>
        <v>7</v>
      </c>
      <c r="Z25" s="20">
        <f>IFERROR(INDEX(SeasonData!$BE:$BE,MATCH($A25&amp;"_2016",SeasonData!$A:$A,0))-H25,0)</f>
        <v>0</v>
      </c>
      <c r="AA25" s="20">
        <f>IFERROR(INDEX(SeasonData!$BE:$BE,MATCH($A25&amp;"_2015",SeasonData!$A:$A,0))-I25,0)</f>
        <v>0</v>
      </c>
      <c r="AB25" s="20"/>
      <c r="AC25" s="20">
        <f>IFERROR(INDEX(SeasonData!$BF:$BF,MATCH($A25&amp;"_2018",SeasonData!$A:$A,0))-F25,0)</f>
        <v>0</v>
      </c>
      <c r="AD25" s="20">
        <f>IFERROR(INDEX(SeasonData!$BF:$BF,MATCH($A25&amp;"_2017",SeasonData!$A:$A,0))-G25,0)</f>
        <v>-7</v>
      </c>
      <c r="AE25" s="20">
        <f>IFERROR(INDEX(SeasonData!$BF:$BF,MATCH($A25&amp;"_2016",SeasonData!$A:$A,0))-H25,0)</f>
        <v>0</v>
      </c>
      <c r="AF25" s="20">
        <f>IFERROR(INDEX(SeasonData!$BF:$BF,MATCH($A25&amp;"_2015",SeasonData!$A:$A,0))-I25,0)</f>
        <v>0</v>
      </c>
      <c r="AG25" s="20"/>
      <c r="AH25" s="20">
        <f>IFERROR(INDEX(SeasonData!$BG:$BG,MATCH($A25&amp;"_2018",SeasonData!$A:$A,0))-F25,0)</f>
        <v>0</v>
      </c>
      <c r="AI25" s="20">
        <f>IFERROR(INDEX(SeasonData!$BG:$BG,MATCH($A25&amp;"_2017",SeasonData!$A:$A,0))-G25,0)</f>
        <v>0</v>
      </c>
      <c r="AJ25" s="20">
        <f>IFERROR(INDEX(SeasonData!$BG:$BG,MATCH($A25&amp;"_2016",SeasonData!$A:$A,0))-H25,0)</f>
        <v>0</v>
      </c>
      <c r="AK25" s="20">
        <f>IFERROR(INDEX(SeasonData!$BG:$BG,MATCH($A25&amp;"_2015",SeasonData!$A:$A,0))-I25,0)</f>
        <v>0</v>
      </c>
    </row>
    <row r="26" spans="1:37" x14ac:dyDescent="0.2">
      <c r="A26" t="s">
        <v>667</v>
      </c>
      <c r="B26" t="str">
        <f>IF(A26="","",INDEX(Players19!G:G,MATCH(A26,Players19!$C:$C,0)))</f>
        <v>DEF</v>
      </c>
      <c r="C26" t="str">
        <f>IF(A26="","",INDEX(Players19!E:E,MATCH(A26,Players19!$C:$C,0)))</f>
        <v>Collingwood</v>
      </c>
      <c r="D26" s="13">
        <f>IF(A26="","",INDEX(Players19!J:J,MATCH(A26,Players19!$C:$C,0)))</f>
        <v>519900</v>
      </c>
      <c r="F26" s="13">
        <f>_xlfn.IFNA(INDEX(Players19!M:M,MATCH($A26,Players19!$C:$C,0)),"")</f>
        <v>95.772727272727266</v>
      </c>
      <c r="G26" s="13">
        <f>_xlfn.IFNA(INDEX(Players19!N:N,MATCH($A26,Players19!$C:$C,0)),"")</f>
        <v>82.818181818181813</v>
      </c>
      <c r="H26" s="13">
        <f>_xlfn.IFNA(INDEX(Players19!O:O,MATCH($A26,Players19!$C:$C,0)),"")</f>
        <v>86.045454545454547</v>
      </c>
      <c r="I26" s="13">
        <f>_xlfn.IFNA(INDEX(Players19!P:P,MATCH($A26,Players19!$C:$C,0)),"")</f>
        <v>89.36363636363636</v>
      </c>
      <c r="K26" s="18">
        <f>_xlfn.IFNA(INDEX(Players19!R:R,MATCH($A26,Players19!$C:$C,0)),"")</f>
        <v>1</v>
      </c>
      <c r="L26" s="18">
        <f>_xlfn.IFNA(INDEX(Players19!S:S,MATCH($A26,Players19!$C:$C,0)),"")</f>
        <v>1</v>
      </c>
      <c r="M26" s="18">
        <f>_xlfn.IFNA(INDEX(Players19!T:T,MATCH($A26,Players19!$C:$C,0)),"")</f>
        <v>1</v>
      </c>
      <c r="N26" s="18">
        <f>_xlfn.IFNA(INDEX(Players19!U:U,MATCH($A26,Players19!$C:$C,0)),"")</f>
        <v>1</v>
      </c>
      <c r="P26" s="13">
        <f>IF($A26="","",INDEX(SeasonData!$BD:$BD,MATCH($A26&amp;"_2018",SeasonData!$A:$A,0)))</f>
        <v>8</v>
      </c>
      <c r="Q26" s="13">
        <f>IF($A26="","",INDEX(SeasonData!$BD:$BD,MATCH($A26&amp;"_2017",SeasonData!$A:$A,0)))</f>
        <v>10</v>
      </c>
      <c r="R26" s="13">
        <f>IF($A26="","",INDEX(SeasonData!$BD:$BD,MATCH($A26&amp;"_2016",SeasonData!$A:$A,0)))</f>
        <v>6</v>
      </c>
      <c r="S26" s="13">
        <f>IF($A26="","",INDEX(SeasonData!$BD:$BD,MATCH($A26&amp;"_2015",SeasonData!$A:$A,0)))</f>
        <v>5</v>
      </c>
      <c r="T26" s="13">
        <f t="shared" si="0"/>
        <v>95.772312793589393</v>
      </c>
      <c r="U26" t="str">
        <f t="shared" si="2"/>
        <v>Goldilocks</v>
      </c>
      <c r="V26" s="33">
        <f t="shared" si="1"/>
        <v>133.77231279358938</v>
      </c>
      <c r="X26" s="20">
        <f>IFERROR(INDEX(SeasonData!$BE:$BE,MATCH($A26&amp;"_2018",SeasonData!$A:$A,0))-F26,0)</f>
        <v>-9.4393939393939377</v>
      </c>
      <c r="Y26" s="20">
        <f>IFERROR(INDEX(SeasonData!$BE:$BE,MATCH($A26&amp;"_2017",SeasonData!$A:$A,0))-G26,0)</f>
        <v>-7.6515151515151416</v>
      </c>
      <c r="Z26" s="20">
        <f>IFERROR(INDEX(SeasonData!$BE:$BE,MATCH($A26&amp;"_2016",SeasonData!$A:$A,0))-H26,0)</f>
        <v>-9.3787878787878753</v>
      </c>
      <c r="AA26" s="20">
        <f>IFERROR(INDEX(SeasonData!$BE:$BE,MATCH($A26&amp;"_2015",SeasonData!$A:$A,0))-I26,0)</f>
        <v>-3.1969696969696884</v>
      </c>
      <c r="AB26" s="20"/>
      <c r="AC26" s="20">
        <f>IFERROR(INDEX(SeasonData!$BF:$BF,MATCH($A26&amp;"_2018",SeasonData!$A:$A,0))-F26,0)</f>
        <v>10.727272727272734</v>
      </c>
      <c r="AD26" s="20">
        <f>IFERROR(INDEX(SeasonData!$BF:$BF,MATCH($A26&amp;"_2017",SeasonData!$A:$A,0))-G26,0)</f>
        <v>-5.6515151515151416</v>
      </c>
      <c r="AE26" s="20">
        <f>IFERROR(INDEX(SeasonData!$BF:$BF,MATCH($A26&amp;"_2016",SeasonData!$A:$A,0))-H26,0)</f>
        <v>-0.21212121212121815</v>
      </c>
      <c r="AF26" s="20">
        <f>IFERROR(INDEX(SeasonData!$BF:$BF,MATCH($A26&amp;"_2015",SeasonData!$A:$A,0))-I26,0)</f>
        <v>4.0363636363636459</v>
      </c>
      <c r="AG26" s="20"/>
      <c r="AH26" s="20">
        <f>IFERROR(INDEX(SeasonData!$BG:$BG,MATCH($A26&amp;"_2018",SeasonData!$A:$A,0))-F26,0)</f>
        <v>-3.2171717171717091</v>
      </c>
      <c r="AI26" s="20">
        <f>IFERROR(INDEX(SeasonData!$BG:$BG,MATCH($A26&amp;"_2017",SeasonData!$A:$A,0))-G26,0)</f>
        <v>8.0707070707070727</v>
      </c>
      <c r="AJ26" s="20">
        <f>IFERROR(INDEX(SeasonData!$BG:$BG,MATCH($A26&amp;"_2016",SeasonData!$A:$A,0))-H26,0)</f>
        <v>4.5101010101010104</v>
      </c>
      <c r="AK26" s="20">
        <f>IFERROR(INDEX(SeasonData!$BG:$BG,MATCH($A26&amp;"_2015",SeasonData!$A:$A,0))-I26,0)</f>
        <v>-3.9191919191919169</v>
      </c>
    </row>
    <row r="27" spans="1:37" x14ac:dyDescent="0.2">
      <c r="A27" t="s">
        <v>844</v>
      </c>
      <c r="B27" t="str">
        <f>IF(A27="","",INDEX(Players19!G:G,MATCH(A27,Players19!$C:$C,0)))</f>
        <v>DEF</v>
      </c>
      <c r="C27" t="str">
        <f>IF(A27="","",INDEX(Players19!E:E,MATCH(A27,Players19!$C:$C,0)))</f>
        <v>Port Adelaide</v>
      </c>
      <c r="D27" s="13">
        <f>IF(A27="","",INDEX(Players19!J:J,MATCH(A27,Players19!$C:$C,0)))</f>
        <v>356700</v>
      </c>
      <c r="F27" s="13">
        <f>_xlfn.IFNA(INDEX(Players19!M:M,MATCH($A27,Players19!$C:$C,0)),"")</f>
        <v>65.714285714285708</v>
      </c>
      <c r="G27" s="13">
        <f>_xlfn.IFNA(INDEX(Players19!N:N,MATCH($A27,Players19!$C:$C,0)),"")</f>
        <v>83.7</v>
      </c>
      <c r="H27" s="13">
        <f>_xlfn.IFNA(INDEX(Players19!O:O,MATCH($A27,Players19!$C:$C,0)),"")</f>
        <v>52</v>
      </c>
      <c r="I27" s="13" t="str">
        <f>_xlfn.IFNA(INDEX(Players19!P:P,MATCH($A27,Players19!$C:$C,0)),"")</f>
        <v/>
      </c>
      <c r="K27" s="18">
        <f>_xlfn.IFNA(INDEX(Players19!R:R,MATCH($A27,Players19!$C:$C,0)),"")</f>
        <v>0.95454545454545459</v>
      </c>
      <c r="L27" s="18">
        <f>_xlfn.IFNA(INDEX(Players19!S:S,MATCH($A27,Players19!$C:$C,0)),"")</f>
        <v>0.90909090909090906</v>
      </c>
      <c r="M27" s="18">
        <f>_xlfn.IFNA(INDEX(Players19!T:T,MATCH($A27,Players19!$C:$C,0)),"")</f>
        <v>0.13636363636363635</v>
      </c>
      <c r="N27" s="18">
        <f>_xlfn.IFNA(INDEX(Players19!U:U,MATCH($A27,Players19!$C:$C,0)),"")</f>
        <v>0</v>
      </c>
      <c r="P27" s="13">
        <f>IF($A27="","",INDEX(SeasonData!$BD:$BD,MATCH($A27&amp;"_2018",SeasonData!$A:$A,0)))</f>
        <v>8</v>
      </c>
      <c r="Q27" s="13">
        <f>IF($A27="","",INDEX(SeasonData!$BD:$BD,MATCH($A27&amp;"_2017",SeasonData!$A:$A,0)))</f>
        <v>1</v>
      </c>
      <c r="R27" s="13">
        <f>IF($A27="","",INDEX(SeasonData!$BD:$BD,MATCH($A27&amp;"_2016",SeasonData!$A:$A,0)))</f>
        <v>1</v>
      </c>
      <c r="S27" s="13">
        <f>IF($A27="","",INDEX(SeasonData!$BD:$BD,MATCH($A27&amp;"_2015",SeasonData!$A:$A,0)))</f>
        <v>1</v>
      </c>
      <c r="T27" s="13">
        <f t="shared" si="0"/>
        <v>65.708759325780605</v>
      </c>
      <c r="U27" t="str">
        <f t="shared" ref="U27:U38" si="3">IF(A27="","",IF(T27&gt;MAX(F27:G27),"Over Priced",IF(T27&lt;MIN(F27:G27),"Under Priced","Goldilocks")))</f>
        <v>Under Priced</v>
      </c>
      <c r="V27" s="33">
        <f t="shared" si="1"/>
        <v>103.7087593257806</v>
      </c>
      <c r="X27" s="20">
        <f>IFERROR(INDEX(SeasonData!$BE:$BE,MATCH($A27&amp;"_2018",SeasonData!$A:$A,0))-F27,0)</f>
        <v>-19.31428571428571</v>
      </c>
      <c r="Y27" s="20">
        <f>IFERROR(INDEX(SeasonData!$BE:$BE,MATCH($A27&amp;"_2017",SeasonData!$A:$A,0))-G27,0)</f>
        <v>-1.1000000000000085</v>
      </c>
      <c r="Z27" s="20">
        <f>IFERROR(INDEX(SeasonData!$BE:$BE,MATCH($A27&amp;"_2016",SeasonData!$A:$A,0))-H27,0)</f>
        <v>0</v>
      </c>
      <c r="AA27" s="20">
        <f>IFERROR(INDEX(SeasonData!$BE:$BE,MATCH($A27&amp;"_2015",SeasonData!$A:$A,0))-I27,0)</f>
        <v>0</v>
      </c>
      <c r="AB27" s="20"/>
      <c r="AC27" s="20">
        <f>IFERROR(INDEX(SeasonData!$BF:$BF,MATCH($A27&amp;"_2018",SeasonData!$A:$A,0))-F27,0)</f>
        <v>7.6857142857142975</v>
      </c>
      <c r="AD27" s="20">
        <f>IFERROR(INDEX(SeasonData!$BF:$BF,MATCH($A27&amp;"_2017",SeasonData!$A:$A,0))-G27,0)</f>
        <v>-0.36666666666667425</v>
      </c>
      <c r="AE27" s="20">
        <f>IFERROR(INDEX(SeasonData!$BF:$BF,MATCH($A27&amp;"_2016",SeasonData!$A:$A,0))-H27,0)</f>
        <v>0</v>
      </c>
      <c r="AF27" s="20">
        <f>IFERROR(INDEX(SeasonData!$BF:$BF,MATCH($A27&amp;"_2015",SeasonData!$A:$A,0))-I27,0)</f>
        <v>0</v>
      </c>
      <c r="AG27" s="20"/>
      <c r="AH27" s="20">
        <f>IFERROR(INDEX(SeasonData!$BG:$BG,MATCH($A27&amp;"_2018",SeasonData!$A:$A,0))-F27,0)</f>
        <v>6.0634920634920633</v>
      </c>
      <c r="AI27" s="20">
        <f>IFERROR(INDEX(SeasonData!$BG:$BG,MATCH($A27&amp;"_2017",SeasonData!$A:$A,0))-G27,0)</f>
        <v>4.9999999999997158E-2</v>
      </c>
      <c r="AJ27" s="20">
        <f>IFERROR(INDEX(SeasonData!$BG:$BG,MATCH($A27&amp;"_2016",SeasonData!$A:$A,0))-H27,0)</f>
        <v>0</v>
      </c>
      <c r="AK27" s="20">
        <f>IFERROR(INDEX(SeasonData!$BG:$BG,MATCH($A27&amp;"_2015",SeasonData!$A:$A,0))-I27,0)</f>
        <v>0</v>
      </c>
    </row>
    <row r="28" spans="1:37" x14ac:dyDescent="0.2">
      <c r="A28" t="s">
        <v>986</v>
      </c>
      <c r="B28" t="str">
        <f>IF(A28="","",INDEX(Players19!G:G,MATCH(A28,Players19!$C:$C,0)))</f>
        <v>DEF</v>
      </c>
      <c r="C28" t="str">
        <f>IF(A28="","",INDEX(Players19!E:E,MATCH(A28,Players19!$C:$C,0)))</f>
        <v>Fremantle</v>
      </c>
      <c r="D28" s="13">
        <f>IF(A28="","",INDEX(Players19!J:J,MATCH(A28,Players19!$C:$C,0)))</f>
        <v>489900</v>
      </c>
      <c r="F28" s="13">
        <f>_xlfn.IFNA(INDEX(Players19!M:M,MATCH($A28,Players19!$C:$C,0)),"")</f>
        <v>90.25</v>
      </c>
      <c r="G28" s="13">
        <f>_xlfn.IFNA(INDEX(Players19!N:N,MATCH($A28,Players19!$C:$C,0)),"")</f>
        <v>76.818181818181813</v>
      </c>
      <c r="H28" s="13" t="str">
        <f>_xlfn.IFNA(INDEX(Players19!O:O,MATCH($A28,Players19!$C:$C,0)),"")</f>
        <v/>
      </c>
      <c r="I28" s="13" t="str">
        <f>_xlfn.IFNA(INDEX(Players19!P:P,MATCH($A28,Players19!$C:$C,0)),"")</f>
        <v/>
      </c>
      <c r="K28" s="18">
        <f>_xlfn.IFNA(INDEX(Players19!R:R,MATCH($A28,Players19!$C:$C,0)),"")</f>
        <v>0.90909090909090906</v>
      </c>
      <c r="L28" s="18">
        <f>_xlfn.IFNA(INDEX(Players19!S:S,MATCH($A28,Players19!$C:$C,0)),"")</f>
        <v>0.5</v>
      </c>
      <c r="M28" s="18">
        <f>_xlfn.IFNA(INDEX(Players19!T:T,MATCH($A28,Players19!$C:$C,0)),"")</f>
        <v>0</v>
      </c>
      <c r="N28" s="18">
        <f>_xlfn.IFNA(INDEX(Players19!U:U,MATCH($A28,Players19!$C:$C,0)),"")</f>
        <v>0</v>
      </c>
      <c r="P28" s="13">
        <f>IF($A28="","",INDEX(SeasonData!$BD:$BD,MATCH($A28&amp;"_2018",SeasonData!$A:$A,0)))</f>
        <v>22</v>
      </c>
      <c r="Q28" s="13">
        <f>IF($A28="","",INDEX(SeasonData!$BD:$BD,MATCH($A28&amp;"_2017",SeasonData!$A:$A,0)))</f>
        <v>1</v>
      </c>
      <c r="R28" s="13">
        <f>IF($A28="","",INDEX(SeasonData!$BD:$BD,MATCH($A28&amp;"_2016",SeasonData!$A:$A,0)))</f>
        <v>1</v>
      </c>
      <c r="S28" s="13">
        <f>IF($A28="","",INDEX(SeasonData!$BD:$BD,MATCH($A28&amp;"_2015",SeasonData!$A:$A,0)))</f>
        <v>1</v>
      </c>
      <c r="T28" s="13">
        <f t="shared" si="0"/>
        <v>90.245924288477482</v>
      </c>
      <c r="U28" t="str">
        <f t="shared" si="3"/>
        <v>Goldilocks</v>
      </c>
      <c r="V28" s="33">
        <f t="shared" si="1"/>
        <v>128.24592428847748</v>
      </c>
      <c r="X28" s="20">
        <f>IFERROR(INDEX(SeasonData!$BE:$BE,MATCH($A28&amp;"_2018",SeasonData!$A:$A,0))-F28,0)</f>
        <v>-0.25</v>
      </c>
      <c r="Y28" s="20">
        <f>IFERROR(INDEX(SeasonData!$BE:$BE,MATCH($A28&amp;"_2017",SeasonData!$A:$A,0))-G28,0)</f>
        <v>0</v>
      </c>
      <c r="Z28" s="20">
        <f>IFERROR(INDEX(SeasonData!$BE:$BE,MATCH($A28&amp;"_2016",SeasonData!$A:$A,0))-H28,0)</f>
        <v>0</v>
      </c>
      <c r="AA28" s="20">
        <f>IFERROR(INDEX(SeasonData!$BE:$BE,MATCH($A28&amp;"_2015",SeasonData!$A:$A,0))-I28,0)</f>
        <v>0</v>
      </c>
      <c r="AB28" s="20"/>
      <c r="AC28" s="20">
        <f>IFERROR(INDEX(SeasonData!$BF:$BF,MATCH($A28&amp;"_2018",SeasonData!$A:$A,0))-F28,0)</f>
        <v>16.75</v>
      </c>
      <c r="AD28" s="20">
        <f>IFERROR(INDEX(SeasonData!$BF:$BF,MATCH($A28&amp;"_2017",SeasonData!$A:$A,0))-G28,0)</f>
        <v>-14.818181818181813</v>
      </c>
      <c r="AE28" s="20">
        <f>IFERROR(INDEX(SeasonData!$BF:$BF,MATCH($A28&amp;"_2016",SeasonData!$A:$A,0))-H28,0)</f>
        <v>0</v>
      </c>
      <c r="AF28" s="20">
        <f>IFERROR(INDEX(SeasonData!$BF:$BF,MATCH($A28&amp;"_2015",SeasonData!$A:$A,0))-I28,0)</f>
        <v>0</v>
      </c>
      <c r="AG28" s="20"/>
      <c r="AH28" s="20">
        <f>IFERROR(INDEX(SeasonData!$BG:$BG,MATCH($A28&amp;"_2018",SeasonData!$A:$A,0))-F28,0)</f>
        <v>-13.821428571428569</v>
      </c>
      <c r="AI28" s="20">
        <f>IFERROR(INDEX(SeasonData!$BG:$BG,MATCH($A28&amp;"_2017",SeasonData!$A:$A,0))-G28,0)</f>
        <v>7.181818181818187</v>
      </c>
      <c r="AJ28" s="20">
        <f>IFERROR(INDEX(SeasonData!$BG:$BG,MATCH($A28&amp;"_2016",SeasonData!$A:$A,0))-H28,0)</f>
        <v>0</v>
      </c>
      <c r="AK28" s="20">
        <f>IFERROR(INDEX(SeasonData!$BG:$BG,MATCH($A28&amp;"_2015",SeasonData!$A:$A,0))-I28,0)</f>
        <v>0</v>
      </c>
    </row>
    <row r="29" spans="1:37" x14ac:dyDescent="0.2">
      <c r="B29" t="str">
        <f>IF(A29="","",INDEX(Players19!G:G,MATCH(A29,Players19!$C:$C,0)))</f>
        <v/>
      </c>
      <c r="C29" t="str">
        <f>IF(A29="","",INDEX(Players19!E:E,MATCH(A29,Players19!$C:$C,0)))</f>
        <v/>
      </c>
      <c r="D29" s="13" t="str">
        <f>IF(A29="","",INDEX(Players19!J:J,MATCH(A29,Players19!$C:$C,0)))</f>
        <v/>
      </c>
      <c r="F29" s="13" t="str">
        <f>_xlfn.IFNA(INDEX(Players19!M:M,MATCH($A29,Players19!$C:$C,0)),"")</f>
        <v/>
      </c>
      <c r="G29" s="13" t="str">
        <f>_xlfn.IFNA(INDEX(Players19!N:N,MATCH($A29,Players19!$C:$C,0)),"")</f>
        <v/>
      </c>
      <c r="H29" s="13" t="str">
        <f>_xlfn.IFNA(INDEX(Players19!O:O,MATCH($A29,Players19!$C:$C,0)),"")</f>
        <v/>
      </c>
      <c r="I29" s="13" t="str">
        <f>_xlfn.IFNA(INDEX(Players19!P:P,MATCH($A29,Players19!$C:$C,0)),"")</f>
        <v/>
      </c>
      <c r="K29" s="18" t="str">
        <f>_xlfn.IFNA(INDEX(Players19!R:R,MATCH($A29,Players19!$C:$C,0)),"")</f>
        <v/>
      </c>
      <c r="L29" s="18" t="str">
        <f>_xlfn.IFNA(INDEX(Players19!S:S,MATCH($A29,Players19!$C:$C,0)),"")</f>
        <v/>
      </c>
      <c r="M29" s="18" t="str">
        <f>_xlfn.IFNA(INDEX(Players19!T:T,MATCH($A29,Players19!$C:$C,0)),"")</f>
        <v/>
      </c>
      <c r="N29" s="18" t="str">
        <f>_xlfn.IFNA(INDEX(Players19!U:U,MATCH($A29,Players19!$C:$C,0)),"")</f>
        <v/>
      </c>
      <c r="P29" s="13" t="str">
        <f>IF($A29="","",INDEX(SeasonData!$BD:$BD,MATCH($A29&amp;"_2018",SeasonData!$A:$A,0)))</f>
        <v/>
      </c>
      <c r="Q29" s="13" t="str">
        <f>IF($A29="","",INDEX(SeasonData!$BD:$BD,MATCH($A29&amp;"_2017",SeasonData!$A:$A,0)))</f>
        <v/>
      </c>
      <c r="R29" s="13" t="str">
        <f>IF($A29="","",INDEX(SeasonData!$BD:$BD,MATCH($A29&amp;"_2016",SeasonData!$A:$A,0)))</f>
        <v/>
      </c>
      <c r="S29" s="13" t="str">
        <f>IF($A29="","",INDEX(SeasonData!$BD:$BD,MATCH($A29&amp;"_2015",SeasonData!$A:$A,0)))</f>
        <v/>
      </c>
      <c r="T29" s="13" t="str">
        <f t="shared" si="0"/>
        <v/>
      </c>
      <c r="U29" t="str">
        <f t="shared" si="3"/>
        <v/>
      </c>
      <c r="V29" s="33" t="str">
        <f t="shared" si="1"/>
        <v/>
      </c>
      <c r="X29" s="20">
        <f>IFERROR(INDEX(SeasonData!$BE:$BE,MATCH($A29&amp;"_2018",SeasonData!$A:$A,0))-F29,0)</f>
        <v>0</v>
      </c>
      <c r="Y29" s="20">
        <f>IFERROR(INDEX(SeasonData!$BE:$BE,MATCH($A29&amp;"_2017",SeasonData!$A:$A,0))-G29,0)</f>
        <v>0</v>
      </c>
      <c r="Z29" s="20">
        <f>IFERROR(INDEX(SeasonData!$BE:$BE,MATCH($A29&amp;"_2016",SeasonData!$A:$A,0))-H29,0)</f>
        <v>0</v>
      </c>
      <c r="AA29" s="20">
        <f>IFERROR(INDEX(SeasonData!$BE:$BE,MATCH($A29&amp;"_2015",SeasonData!$A:$A,0))-I29,0)</f>
        <v>0</v>
      </c>
      <c r="AB29" s="20"/>
      <c r="AC29" s="20">
        <f>IFERROR(INDEX(SeasonData!$BF:$BF,MATCH($A29&amp;"_2018",SeasonData!$A:$A,0))-F29,0)</f>
        <v>0</v>
      </c>
      <c r="AD29" s="20">
        <f>IFERROR(INDEX(SeasonData!$BF:$BF,MATCH($A29&amp;"_2017",SeasonData!$A:$A,0))-G29,0)</f>
        <v>0</v>
      </c>
      <c r="AE29" s="20">
        <f>IFERROR(INDEX(SeasonData!$BF:$BF,MATCH($A29&amp;"_2016",SeasonData!$A:$A,0))-H29,0)</f>
        <v>0</v>
      </c>
      <c r="AF29" s="20">
        <f>IFERROR(INDEX(SeasonData!$BF:$BF,MATCH($A29&amp;"_2015",SeasonData!$A:$A,0))-I29,0)</f>
        <v>0</v>
      </c>
      <c r="AG29" s="20"/>
      <c r="AH29" s="20">
        <f>IFERROR(INDEX(SeasonData!$BG:$BG,MATCH($A29&amp;"_2018",SeasonData!$A:$A,0))-F29,0)</f>
        <v>0</v>
      </c>
      <c r="AI29" s="20">
        <f>IFERROR(INDEX(SeasonData!$BG:$BG,MATCH($A29&amp;"_2017",SeasonData!$A:$A,0))-G29,0)</f>
        <v>0</v>
      </c>
      <c r="AJ29" s="20">
        <f>IFERROR(INDEX(SeasonData!$BG:$BG,MATCH($A29&amp;"_2016",SeasonData!$A:$A,0))-H29,0)</f>
        <v>0</v>
      </c>
      <c r="AK29" s="20">
        <f>IFERROR(INDEX(SeasonData!$BG:$BG,MATCH($A29&amp;"_2015",SeasonData!$A:$A,0))-I29,0)</f>
        <v>0</v>
      </c>
    </row>
    <row r="30" spans="1:37" x14ac:dyDescent="0.2">
      <c r="B30" t="str">
        <f>IF(A30="","",INDEX(Players19!G:G,MATCH(A30,Players19!$C:$C,0)))</f>
        <v/>
      </c>
      <c r="C30" t="str">
        <f>IF(A30="","",INDEX(Players19!E:E,MATCH(A30,Players19!$C:$C,0)))</f>
        <v/>
      </c>
      <c r="D30" s="13" t="str">
        <f>IF(A30="","",INDEX(Players19!J:J,MATCH(A30,Players19!$C:$C,0)))</f>
        <v/>
      </c>
      <c r="F30" s="13" t="str">
        <f>_xlfn.IFNA(INDEX(Players19!M:M,MATCH($A30,Players19!$C:$C,0)),"")</f>
        <v/>
      </c>
      <c r="G30" s="13" t="str">
        <f>_xlfn.IFNA(INDEX(Players19!N:N,MATCH($A30,Players19!$C:$C,0)),"")</f>
        <v/>
      </c>
      <c r="H30" s="13" t="str">
        <f>_xlfn.IFNA(INDEX(Players19!O:O,MATCH($A30,Players19!$C:$C,0)),"")</f>
        <v/>
      </c>
      <c r="I30" s="13" t="str">
        <f>_xlfn.IFNA(INDEX(Players19!P:P,MATCH($A30,Players19!$C:$C,0)),"")</f>
        <v/>
      </c>
      <c r="K30" s="18" t="str">
        <f>_xlfn.IFNA(INDEX(Players19!R:R,MATCH($A30,Players19!$C:$C,0)),"")</f>
        <v/>
      </c>
      <c r="L30" s="18" t="str">
        <f>_xlfn.IFNA(INDEX(Players19!S:S,MATCH($A30,Players19!$C:$C,0)),"")</f>
        <v/>
      </c>
      <c r="M30" s="18" t="str">
        <f>_xlfn.IFNA(INDEX(Players19!T:T,MATCH($A30,Players19!$C:$C,0)),"")</f>
        <v/>
      </c>
      <c r="N30" s="18" t="str">
        <f>_xlfn.IFNA(INDEX(Players19!U:U,MATCH($A30,Players19!$C:$C,0)),"")</f>
        <v/>
      </c>
      <c r="P30" s="13" t="str">
        <f>IF($A30="","",INDEX(SeasonData!$BD:$BD,MATCH($A30&amp;"_2018",SeasonData!$A:$A,0)))</f>
        <v/>
      </c>
      <c r="Q30" s="13" t="str">
        <f>IF($A30="","",INDEX(SeasonData!$BD:$BD,MATCH($A30&amp;"_2017",SeasonData!$A:$A,0)))</f>
        <v/>
      </c>
      <c r="R30" s="13" t="str">
        <f>IF($A30="","",INDEX(SeasonData!$BD:$BD,MATCH($A30&amp;"_2016",SeasonData!$A:$A,0)))</f>
        <v/>
      </c>
      <c r="S30" s="13" t="str">
        <f>IF($A30="","",INDEX(SeasonData!$BD:$BD,MATCH($A30&amp;"_2015",SeasonData!$A:$A,0)))</f>
        <v/>
      </c>
      <c r="T30" s="13" t="str">
        <f t="shared" si="0"/>
        <v/>
      </c>
      <c r="U30" t="str">
        <f t="shared" si="3"/>
        <v/>
      </c>
      <c r="V30" s="33" t="str">
        <f t="shared" si="1"/>
        <v/>
      </c>
      <c r="X30" s="20">
        <f>IFERROR(INDEX(SeasonData!$BE:$BE,MATCH($A30&amp;"_2018",SeasonData!$A:$A,0))-F30,0)</f>
        <v>0</v>
      </c>
      <c r="Y30" s="20">
        <f>IFERROR(INDEX(SeasonData!$BE:$BE,MATCH($A30&amp;"_2017",SeasonData!$A:$A,0))-G30,0)</f>
        <v>0</v>
      </c>
      <c r="Z30" s="20">
        <f>IFERROR(INDEX(SeasonData!$BE:$BE,MATCH($A30&amp;"_2016",SeasonData!$A:$A,0))-H30,0)</f>
        <v>0</v>
      </c>
      <c r="AA30" s="20">
        <f>IFERROR(INDEX(SeasonData!$BE:$BE,MATCH($A30&amp;"_2015",SeasonData!$A:$A,0))-I30,0)</f>
        <v>0</v>
      </c>
      <c r="AB30" s="20"/>
      <c r="AC30" s="20">
        <f>IFERROR(INDEX(SeasonData!$BF:$BF,MATCH($A30&amp;"_2018",SeasonData!$A:$A,0))-F30,0)</f>
        <v>0</v>
      </c>
      <c r="AD30" s="20">
        <f>IFERROR(INDEX(SeasonData!$BF:$BF,MATCH($A30&amp;"_2017",SeasonData!$A:$A,0))-G30,0)</f>
        <v>0</v>
      </c>
      <c r="AE30" s="20">
        <f>IFERROR(INDEX(SeasonData!$BF:$BF,MATCH($A30&amp;"_2016",SeasonData!$A:$A,0))-H30,0)</f>
        <v>0</v>
      </c>
      <c r="AF30" s="20">
        <f>IFERROR(INDEX(SeasonData!$BF:$BF,MATCH($A30&amp;"_2015",SeasonData!$A:$A,0))-I30,0)</f>
        <v>0</v>
      </c>
      <c r="AG30" s="20"/>
      <c r="AH30" s="20">
        <f>IFERROR(INDEX(SeasonData!$BG:$BG,MATCH($A30&amp;"_2018",SeasonData!$A:$A,0))-F30,0)</f>
        <v>0</v>
      </c>
      <c r="AI30" s="20">
        <f>IFERROR(INDEX(SeasonData!$BG:$BG,MATCH($A30&amp;"_2017",SeasonData!$A:$A,0))-G30,0)</f>
        <v>0</v>
      </c>
      <c r="AJ30" s="20">
        <f>IFERROR(INDEX(SeasonData!$BG:$BG,MATCH($A30&amp;"_2016",SeasonData!$A:$A,0))-H30,0)</f>
        <v>0</v>
      </c>
      <c r="AK30" s="20">
        <f>IFERROR(INDEX(SeasonData!$BG:$BG,MATCH($A30&amp;"_2015",SeasonData!$A:$A,0))-I30,0)</f>
        <v>0</v>
      </c>
    </row>
    <row r="31" spans="1:37" x14ac:dyDescent="0.2">
      <c r="B31" t="str">
        <f>IF(A31="","",INDEX(Players19!G:G,MATCH(A31,Players19!$C:$C,0)))</f>
        <v/>
      </c>
      <c r="C31" t="str">
        <f>IF(A31="","",INDEX(Players19!E:E,MATCH(A31,Players19!$C:$C,0)))</f>
        <v/>
      </c>
      <c r="D31" s="13" t="str">
        <f>IF(A31="","",INDEX(Players19!J:J,MATCH(A31,Players19!$C:$C,0)))</f>
        <v/>
      </c>
      <c r="F31" s="13" t="str">
        <f>_xlfn.IFNA(INDEX(Players19!M:M,MATCH($A31,Players19!$C:$C,0)),"")</f>
        <v/>
      </c>
      <c r="G31" s="13" t="str">
        <f>_xlfn.IFNA(INDEX(Players19!N:N,MATCH($A31,Players19!$C:$C,0)),"")</f>
        <v/>
      </c>
      <c r="H31" s="13" t="str">
        <f>_xlfn.IFNA(INDEX(Players19!O:O,MATCH($A31,Players19!$C:$C,0)),"")</f>
        <v/>
      </c>
      <c r="I31" s="13" t="str">
        <f>_xlfn.IFNA(INDEX(Players19!P:P,MATCH($A31,Players19!$C:$C,0)),"")</f>
        <v/>
      </c>
      <c r="K31" s="18" t="str">
        <f>_xlfn.IFNA(INDEX(Players19!R:R,MATCH($A31,Players19!$C:$C,0)),"")</f>
        <v/>
      </c>
      <c r="L31" s="18" t="str">
        <f>_xlfn.IFNA(INDEX(Players19!S:S,MATCH($A31,Players19!$C:$C,0)),"")</f>
        <v/>
      </c>
      <c r="M31" s="18" t="str">
        <f>_xlfn.IFNA(INDEX(Players19!T:T,MATCH($A31,Players19!$C:$C,0)),"")</f>
        <v/>
      </c>
      <c r="N31" s="18" t="str">
        <f>_xlfn.IFNA(INDEX(Players19!U:U,MATCH($A31,Players19!$C:$C,0)),"")</f>
        <v/>
      </c>
      <c r="P31" s="13" t="str">
        <f>IF($A31="","",INDEX(SeasonData!$BD:$BD,MATCH($A31&amp;"_2018",SeasonData!$A:$A,0)))</f>
        <v/>
      </c>
      <c r="Q31" s="13" t="str">
        <f>IF($A31="","",INDEX(SeasonData!$BD:$BD,MATCH($A31&amp;"_2017",SeasonData!$A:$A,0)))</f>
        <v/>
      </c>
      <c r="R31" s="13" t="str">
        <f>IF($A31="","",INDEX(SeasonData!$BD:$BD,MATCH($A31&amp;"_2016",SeasonData!$A:$A,0)))</f>
        <v/>
      </c>
      <c r="S31" s="13" t="str">
        <f>IF($A31="","",INDEX(SeasonData!$BD:$BD,MATCH($A31&amp;"_2015",SeasonData!$A:$A,0)))</f>
        <v/>
      </c>
      <c r="T31" s="13" t="str">
        <f t="shared" si="0"/>
        <v/>
      </c>
      <c r="U31" t="str">
        <f t="shared" si="3"/>
        <v/>
      </c>
      <c r="V31" s="33" t="str">
        <f t="shared" si="1"/>
        <v/>
      </c>
      <c r="X31" s="20">
        <f>IFERROR(INDEX(SeasonData!$BE:$BE,MATCH($A31&amp;"_2018",SeasonData!$A:$A,0))-F31,0)</f>
        <v>0</v>
      </c>
      <c r="Y31" s="20">
        <f>IFERROR(INDEX(SeasonData!$BE:$BE,MATCH($A31&amp;"_2017",SeasonData!$A:$A,0))-G31,0)</f>
        <v>0</v>
      </c>
      <c r="Z31" s="20">
        <f>IFERROR(INDEX(SeasonData!$BE:$BE,MATCH($A31&amp;"_2016",SeasonData!$A:$A,0))-H31,0)</f>
        <v>0</v>
      </c>
      <c r="AA31" s="20">
        <f>IFERROR(INDEX(SeasonData!$BE:$BE,MATCH($A31&amp;"_2015",SeasonData!$A:$A,0))-I31,0)</f>
        <v>0</v>
      </c>
      <c r="AB31" s="20"/>
      <c r="AC31" s="20">
        <f>IFERROR(INDEX(SeasonData!$BF:$BF,MATCH($A31&amp;"_2018",SeasonData!$A:$A,0))-F31,0)</f>
        <v>0</v>
      </c>
      <c r="AD31" s="20">
        <f>IFERROR(INDEX(SeasonData!$BF:$BF,MATCH($A31&amp;"_2017",SeasonData!$A:$A,0))-G31,0)</f>
        <v>0</v>
      </c>
      <c r="AE31" s="20">
        <f>IFERROR(INDEX(SeasonData!$BF:$BF,MATCH($A31&amp;"_2016",SeasonData!$A:$A,0))-H31,0)</f>
        <v>0</v>
      </c>
      <c r="AF31" s="20">
        <f>IFERROR(INDEX(SeasonData!$BF:$BF,MATCH($A31&amp;"_2015",SeasonData!$A:$A,0))-I31,0)</f>
        <v>0</v>
      </c>
      <c r="AG31" s="20"/>
      <c r="AH31" s="20">
        <f>IFERROR(INDEX(SeasonData!$BG:$BG,MATCH($A31&amp;"_2018",SeasonData!$A:$A,0))-F31,0)</f>
        <v>0</v>
      </c>
      <c r="AI31" s="20">
        <f>IFERROR(INDEX(SeasonData!$BG:$BG,MATCH($A31&amp;"_2017",SeasonData!$A:$A,0))-G31,0)</f>
        <v>0</v>
      </c>
      <c r="AJ31" s="20">
        <f>IFERROR(INDEX(SeasonData!$BG:$BG,MATCH($A31&amp;"_2016",SeasonData!$A:$A,0))-H31,0)</f>
        <v>0</v>
      </c>
      <c r="AK31" s="20">
        <f>IFERROR(INDEX(SeasonData!$BG:$BG,MATCH($A31&amp;"_2015",SeasonData!$A:$A,0))-I31,0)</f>
        <v>0</v>
      </c>
    </row>
    <row r="32" spans="1:37" x14ac:dyDescent="0.2">
      <c r="B32" t="str">
        <f>IF(A32="","",INDEX(Players19!G:G,MATCH(A32,Players19!$C:$C,0)))</f>
        <v/>
      </c>
      <c r="C32" t="str">
        <f>IF(A32="","",INDEX(Players19!E:E,MATCH(A32,Players19!$C:$C,0)))</f>
        <v/>
      </c>
      <c r="D32" s="13" t="str">
        <f>IF(A32="","",INDEX(Players19!J:J,MATCH(A32,Players19!$C:$C,0)))</f>
        <v/>
      </c>
      <c r="F32" s="13" t="str">
        <f>_xlfn.IFNA(INDEX(Players19!M:M,MATCH($A32,Players19!$C:$C,0)),"")</f>
        <v/>
      </c>
      <c r="G32" s="13" t="str">
        <f>_xlfn.IFNA(INDEX(Players19!N:N,MATCH($A32,Players19!$C:$C,0)),"")</f>
        <v/>
      </c>
      <c r="H32" s="13" t="str">
        <f>_xlfn.IFNA(INDEX(Players19!O:O,MATCH($A32,Players19!$C:$C,0)),"")</f>
        <v/>
      </c>
      <c r="I32" s="13" t="str">
        <f>_xlfn.IFNA(INDEX(Players19!P:P,MATCH($A32,Players19!$C:$C,0)),"")</f>
        <v/>
      </c>
      <c r="K32" s="18" t="str">
        <f>_xlfn.IFNA(INDEX(Players19!R:R,MATCH($A32,Players19!$C:$C,0)),"")</f>
        <v/>
      </c>
      <c r="L32" s="18" t="str">
        <f>_xlfn.IFNA(INDEX(Players19!S:S,MATCH($A32,Players19!$C:$C,0)),"")</f>
        <v/>
      </c>
      <c r="M32" s="18" t="str">
        <f>_xlfn.IFNA(INDEX(Players19!T:T,MATCH($A32,Players19!$C:$C,0)),"")</f>
        <v/>
      </c>
      <c r="N32" s="18" t="str">
        <f>_xlfn.IFNA(INDEX(Players19!U:U,MATCH($A32,Players19!$C:$C,0)),"")</f>
        <v/>
      </c>
      <c r="P32" s="13" t="str">
        <f>IF($A32="","",INDEX(SeasonData!$BD:$BD,MATCH($A32&amp;"_2018",SeasonData!$A:$A,0)))</f>
        <v/>
      </c>
      <c r="Q32" s="13" t="str">
        <f>IF($A32="","",INDEX(SeasonData!$BD:$BD,MATCH($A32&amp;"_2017",SeasonData!$A:$A,0)))</f>
        <v/>
      </c>
      <c r="R32" s="13" t="str">
        <f>IF($A32="","",INDEX(SeasonData!$BD:$BD,MATCH($A32&amp;"_2016",SeasonData!$A:$A,0)))</f>
        <v/>
      </c>
      <c r="S32" s="13" t="str">
        <f>IF($A32="","",INDEX(SeasonData!$BD:$BD,MATCH($A32&amp;"_2015",SeasonData!$A:$A,0)))</f>
        <v/>
      </c>
      <c r="T32" s="13" t="str">
        <f t="shared" si="0"/>
        <v/>
      </c>
      <c r="U32" t="str">
        <f t="shared" si="3"/>
        <v/>
      </c>
      <c r="V32" s="33" t="str">
        <f t="shared" si="1"/>
        <v/>
      </c>
      <c r="X32" s="20">
        <f>IFERROR(INDEX(SeasonData!$BE:$BE,MATCH($A32&amp;"_2018",SeasonData!$A:$A,0))-F32,0)</f>
        <v>0</v>
      </c>
      <c r="Y32" s="20">
        <f>IFERROR(INDEX(SeasonData!$BE:$BE,MATCH($A32&amp;"_2017",SeasonData!$A:$A,0))-G32,0)</f>
        <v>0</v>
      </c>
      <c r="Z32" s="20">
        <f>IFERROR(INDEX(SeasonData!$BE:$BE,MATCH($A32&amp;"_2016",SeasonData!$A:$A,0))-H32,0)</f>
        <v>0</v>
      </c>
      <c r="AA32" s="20">
        <f>IFERROR(INDEX(SeasonData!$BE:$BE,MATCH($A32&amp;"_2015",SeasonData!$A:$A,0))-I32,0)</f>
        <v>0</v>
      </c>
      <c r="AB32" s="20"/>
      <c r="AC32" s="20">
        <f>IFERROR(INDEX(SeasonData!$BF:$BF,MATCH($A32&amp;"_2018",SeasonData!$A:$A,0))-F32,0)</f>
        <v>0</v>
      </c>
      <c r="AD32" s="20">
        <f>IFERROR(INDEX(SeasonData!$BF:$BF,MATCH($A32&amp;"_2017",SeasonData!$A:$A,0))-G32,0)</f>
        <v>0</v>
      </c>
      <c r="AE32" s="20">
        <f>IFERROR(INDEX(SeasonData!$BF:$BF,MATCH($A32&amp;"_2016",SeasonData!$A:$A,0))-H32,0)</f>
        <v>0</v>
      </c>
      <c r="AF32" s="20">
        <f>IFERROR(INDEX(SeasonData!$BF:$BF,MATCH($A32&amp;"_2015",SeasonData!$A:$A,0))-I32,0)</f>
        <v>0</v>
      </c>
      <c r="AG32" s="20"/>
      <c r="AH32" s="20">
        <f>IFERROR(INDEX(SeasonData!$BG:$BG,MATCH($A32&amp;"_2018",SeasonData!$A:$A,0))-F32,0)</f>
        <v>0</v>
      </c>
      <c r="AI32" s="20">
        <f>IFERROR(INDEX(SeasonData!$BG:$BG,MATCH($A32&amp;"_2017",SeasonData!$A:$A,0))-G32,0)</f>
        <v>0</v>
      </c>
      <c r="AJ32" s="20">
        <f>IFERROR(INDEX(SeasonData!$BG:$BG,MATCH($A32&amp;"_2016",SeasonData!$A:$A,0))-H32,0)</f>
        <v>0</v>
      </c>
      <c r="AK32" s="20">
        <f>IFERROR(INDEX(SeasonData!$BG:$BG,MATCH($A32&amp;"_2015",SeasonData!$A:$A,0))-I32,0)</f>
        <v>0</v>
      </c>
    </row>
    <row r="33" spans="1:37" x14ac:dyDescent="0.2">
      <c r="B33" t="str">
        <f>IF(A33="","",INDEX(Players19!G:G,MATCH(A33,Players19!$C:$C,0)))</f>
        <v/>
      </c>
      <c r="C33" t="str">
        <f>IF(A33="","",INDEX(Players19!E:E,MATCH(A33,Players19!$C:$C,0)))</f>
        <v/>
      </c>
      <c r="D33" s="13" t="str">
        <f>IF(A33="","",INDEX(Players19!J:J,MATCH(A33,Players19!$C:$C,0)))</f>
        <v/>
      </c>
      <c r="F33" s="13" t="str">
        <f>_xlfn.IFNA(INDEX(Players19!M:M,MATCH($A33,Players19!$C:$C,0)),"")</f>
        <v/>
      </c>
      <c r="G33" s="13" t="str">
        <f>_xlfn.IFNA(INDEX(Players19!N:N,MATCH($A33,Players19!$C:$C,0)),"")</f>
        <v/>
      </c>
      <c r="H33" s="13" t="str">
        <f>_xlfn.IFNA(INDEX(Players19!O:O,MATCH($A33,Players19!$C:$C,0)),"")</f>
        <v/>
      </c>
      <c r="I33" s="13" t="str">
        <f>_xlfn.IFNA(INDEX(Players19!P:P,MATCH($A33,Players19!$C:$C,0)),"")</f>
        <v/>
      </c>
      <c r="K33" s="18" t="str">
        <f>_xlfn.IFNA(INDEX(Players19!R:R,MATCH($A33,Players19!$C:$C,0)),"")</f>
        <v/>
      </c>
      <c r="L33" s="18" t="str">
        <f>_xlfn.IFNA(INDEX(Players19!S:S,MATCH($A33,Players19!$C:$C,0)),"")</f>
        <v/>
      </c>
      <c r="M33" s="18" t="str">
        <f>_xlfn.IFNA(INDEX(Players19!T:T,MATCH($A33,Players19!$C:$C,0)),"")</f>
        <v/>
      </c>
      <c r="N33" s="18" t="str">
        <f>_xlfn.IFNA(INDEX(Players19!U:U,MATCH($A33,Players19!$C:$C,0)),"")</f>
        <v/>
      </c>
      <c r="P33" s="13" t="str">
        <f>IF($A33="","",INDEX(SeasonData!$BD:$BD,MATCH($A33&amp;"_2018",SeasonData!$A:$A,0)))</f>
        <v/>
      </c>
      <c r="Q33" s="13" t="str">
        <f>IF($A33="","",INDEX(SeasonData!$BD:$BD,MATCH($A33&amp;"_2017",SeasonData!$A:$A,0)))</f>
        <v/>
      </c>
      <c r="R33" s="13" t="str">
        <f>IF($A33="","",INDEX(SeasonData!$BD:$BD,MATCH($A33&amp;"_2016",SeasonData!$A:$A,0)))</f>
        <v/>
      </c>
      <c r="S33" s="13" t="str">
        <f>IF($A33="","",INDEX(SeasonData!$BD:$BD,MATCH($A33&amp;"_2015",SeasonData!$A:$A,0)))</f>
        <v/>
      </c>
      <c r="T33" s="13" t="str">
        <f t="shared" si="0"/>
        <v/>
      </c>
      <c r="U33" t="str">
        <f t="shared" si="3"/>
        <v/>
      </c>
      <c r="V33" s="33" t="str">
        <f t="shared" si="1"/>
        <v/>
      </c>
      <c r="X33" s="20">
        <f>IFERROR(INDEX(SeasonData!$BE:$BE,MATCH($A33&amp;"_2018",SeasonData!$A:$A,0))-F33,0)</f>
        <v>0</v>
      </c>
      <c r="Y33" s="20">
        <f>IFERROR(INDEX(SeasonData!$BE:$BE,MATCH($A33&amp;"_2017",SeasonData!$A:$A,0))-G33,0)</f>
        <v>0</v>
      </c>
      <c r="Z33" s="20">
        <f>IFERROR(INDEX(SeasonData!$BE:$BE,MATCH($A33&amp;"_2016",SeasonData!$A:$A,0))-H33,0)</f>
        <v>0</v>
      </c>
      <c r="AA33" s="20">
        <f>IFERROR(INDEX(SeasonData!$BE:$BE,MATCH($A33&amp;"_2015",SeasonData!$A:$A,0))-I33,0)</f>
        <v>0</v>
      </c>
      <c r="AB33" s="20"/>
      <c r="AC33" s="20">
        <f>IFERROR(INDEX(SeasonData!$BF:$BF,MATCH($A33&amp;"_2018",SeasonData!$A:$A,0))-F33,0)</f>
        <v>0</v>
      </c>
      <c r="AD33" s="20">
        <f>IFERROR(INDEX(SeasonData!$BF:$BF,MATCH($A33&amp;"_2017",SeasonData!$A:$A,0))-G33,0)</f>
        <v>0</v>
      </c>
      <c r="AE33" s="20">
        <f>IFERROR(INDEX(SeasonData!$BF:$BF,MATCH($A33&amp;"_2016",SeasonData!$A:$A,0))-H33,0)</f>
        <v>0</v>
      </c>
      <c r="AF33" s="20">
        <f>IFERROR(INDEX(SeasonData!$BF:$BF,MATCH($A33&amp;"_2015",SeasonData!$A:$A,0))-I33,0)</f>
        <v>0</v>
      </c>
      <c r="AG33" s="20"/>
      <c r="AH33" s="20">
        <f>IFERROR(INDEX(SeasonData!$BG:$BG,MATCH($A33&amp;"_2018",SeasonData!$A:$A,0))-F33,0)</f>
        <v>0</v>
      </c>
      <c r="AI33" s="20">
        <f>IFERROR(INDEX(SeasonData!$BG:$BG,MATCH($A33&amp;"_2017",SeasonData!$A:$A,0))-G33,0)</f>
        <v>0</v>
      </c>
      <c r="AJ33" s="20">
        <f>IFERROR(INDEX(SeasonData!$BG:$BG,MATCH($A33&amp;"_2016",SeasonData!$A:$A,0))-H33,0)</f>
        <v>0</v>
      </c>
      <c r="AK33" s="20">
        <f>IFERROR(INDEX(SeasonData!$BG:$BG,MATCH($A33&amp;"_2015",SeasonData!$A:$A,0))-I33,0)</f>
        <v>0</v>
      </c>
    </row>
    <row r="34" spans="1:37" x14ac:dyDescent="0.2">
      <c r="B34" t="str">
        <f>IF(A34="","",INDEX(Players19!G:G,MATCH(A34,Players19!$C:$C,0)))</f>
        <v/>
      </c>
      <c r="C34" t="str">
        <f>IF(A34="","",INDEX(Players19!E:E,MATCH(A34,Players19!$C:$C,0)))</f>
        <v/>
      </c>
      <c r="D34" s="13" t="str">
        <f>IF(A34="","",INDEX(Players19!J:J,MATCH(A34,Players19!$C:$C,0)))</f>
        <v/>
      </c>
      <c r="F34" s="13" t="str">
        <f>_xlfn.IFNA(INDEX(Players19!M:M,MATCH($A34,Players19!$C:$C,0)),"")</f>
        <v/>
      </c>
      <c r="G34" s="13" t="str">
        <f>_xlfn.IFNA(INDEX(Players19!N:N,MATCH($A34,Players19!$C:$C,0)),"")</f>
        <v/>
      </c>
      <c r="H34" s="13" t="str">
        <f>_xlfn.IFNA(INDEX(Players19!O:O,MATCH($A34,Players19!$C:$C,0)),"")</f>
        <v/>
      </c>
      <c r="I34" s="13" t="str">
        <f>_xlfn.IFNA(INDEX(Players19!P:P,MATCH($A34,Players19!$C:$C,0)),"")</f>
        <v/>
      </c>
      <c r="K34" s="18" t="str">
        <f>_xlfn.IFNA(INDEX(Players19!R:R,MATCH($A34,Players19!$C:$C,0)),"")</f>
        <v/>
      </c>
      <c r="L34" s="18" t="str">
        <f>_xlfn.IFNA(INDEX(Players19!S:S,MATCH($A34,Players19!$C:$C,0)),"")</f>
        <v/>
      </c>
      <c r="M34" s="18" t="str">
        <f>_xlfn.IFNA(INDEX(Players19!T:T,MATCH($A34,Players19!$C:$C,0)),"")</f>
        <v/>
      </c>
      <c r="N34" s="18" t="str">
        <f>_xlfn.IFNA(INDEX(Players19!U:U,MATCH($A34,Players19!$C:$C,0)),"")</f>
        <v/>
      </c>
      <c r="P34" s="13" t="str">
        <f>IF($A34="","",INDEX(SeasonData!$BD:$BD,MATCH($A34&amp;"_2018",SeasonData!$A:$A,0)))</f>
        <v/>
      </c>
      <c r="Q34" s="13" t="str">
        <f>IF($A34="","",INDEX(SeasonData!$BD:$BD,MATCH($A34&amp;"_2017",SeasonData!$A:$A,0)))</f>
        <v/>
      </c>
      <c r="R34" s="13" t="str">
        <f>IF($A34="","",INDEX(SeasonData!$BD:$BD,MATCH($A34&amp;"_2016",SeasonData!$A:$A,0)))</f>
        <v/>
      </c>
      <c r="S34" s="13" t="str">
        <f>IF($A34="","",INDEX(SeasonData!$BD:$BD,MATCH($A34&amp;"_2015",SeasonData!$A:$A,0)))</f>
        <v/>
      </c>
      <c r="T34" s="13" t="str">
        <f t="shared" si="0"/>
        <v/>
      </c>
      <c r="U34" t="str">
        <f t="shared" si="3"/>
        <v/>
      </c>
      <c r="V34" s="33" t="str">
        <f t="shared" si="1"/>
        <v/>
      </c>
      <c r="X34" s="20">
        <f>IFERROR(INDEX(SeasonData!$BE:$BE,MATCH($A34&amp;"_2018",SeasonData!$A:$A,0))-F34,0)</f>
        <v>0</v>
      </c>
      <c r="Y34" s="20">
        <f>IFERROR(INDEX(SeasonData!$BE:$BE,MATCH($A34&amp;"_2017",SeasonData!$A:$A,0))-G34,0)</f>
        <v>0</v>
      </c>
      <c r="Z34" s="20">
        <f>IFERROR(INDEX(SeasonData!$BE:$BE,MATCH($A34&amp;"_2016",SeasonData!$A:$A,0))-H34,0)</f>
        <v>0</v>
      </c>
      <c r="AA34" s="20">
        <f>IFERROR(INDEX(SeasonData!$BE:$BE,MATCH($A34&amp;"_2015",SeasonData!$A:$A,0))-I34,0)</f>
        <v>0</v>
      </c>
      <c r="AB34" s="20"/>
      <c r="AC34" s="20">
        <f>IFERROR(INDEX(SeasonData!$BF:$BF,MATCH($A34&amp;"_2018",SeasonData!$A:$A,0))-F34,0)</f>
        <v>0</v>
      </c>
      <c r="AD34" s="20">
        <f>IFERROR(INDEX(SeasonData!$BF:$BF,MATCH($A34&amp;"_2017",SeasonData!$A:$A,0))-G34,0)</f>
        <v>0</v>
      </c>
      <c r="AE34" s="20">
        <f>IFERROR(INDEX(SeasonData!$BF:$BF,MATCH($A34&amp;"_2016",SeasonData!$A:$A,0))-H34,0)</f>
        <v>0</v>
      </c>
      <c r="AF34" s="20">
        <f>IFERROR(INDEX(SeasonData!$BF:$BF,MATCH($A34&amp;"_2015",SeasonData!$A:$A,0))-I34,0)</f>
        <v>0</v>
      </c>
      <c r="AG34" s="20"/>
      <c r="AH34" s="20">
        <f>IFERROR(INDEX(SeasonData!$BG:$BG,MATCH($A34&amp;"_2018",SeasonData!$A:$A,0))-F34,0)</f>
        <v>0</v>
      </c>
      <c r="AI34" s="20">
        <f>IFERROR(INDEX(SeasonData!$BG:$BG,MATCH($A34&amp;"_2017",SeasonData!$A:$A,0))-G34,0)</f>
        <v>0</v>
      </c>
      <c r="AJ34" s="20">
        <f>IFERROR(INDEX(SeasonData!$BG:$BG,MATCH($A34&amp;"_2016",SeasonData!$A:$A,0))-H34,0)</f>
        <v>0</v>
      </c>
      <c r="AK34" s="20">
        <f>IFERROR(INDEX(SeasonData!$BG:$BG,MATCH($A34&amp;"_2015",SeasonData!$A:$A,0))-I34,0)</f>
        <v>0</v>
      </c>
    </row>
    <row r="35" spans="1:37" x14ac:dyDescent="0.2">
      <c r="B35" t="str">
        <f>IF(A35="","",INDEX(Players19!G:G,MATCH(A35,Players19!$C:$C,0)))</f>
        <v/>
      </c>
      <c r="C35" t="str">
        <f>IF(A35="","",INDEX(Players19!E:E,MATCH(A35,Players19!$C:$C,0)))</f>
        <v/>
      </c>
      <c r="D35" s="13" t="str">
        <f>IF(A35="","",INDEX(Players19!J:J,MATCH(A35,Players19!$C:$C,0)))</f>
        <v/>
      </c>
      <c r="F35" s="13" t="str">
        <f>_xlfn.IFNA(INDEX(Players19!M:M,MATCH($A35,Players19!$C:$C,0)),"")</f>
        <v/>
      </c>
      <c r="G35" s="13" t="str">
        <f>_xlfn.IFNA(INDEX(Players19!N:N,MATCH($A35,Players19!$C:$C,0)),"")</f>
        <v/>
      </c>
      <c r="H35" s="13" t="str">
        <f>_xlfn.IFNA(INDEX(Players19!O:O,MATCH($A35,Players19!$C:$C,0)),"")</f>
        <v/>
      </c>
      <c r="I35" s="13" t="str">
        <f>_xlfn.IFNA(INDEX(Players19!P:P,MATCH($A35,Players19!$C:$C,0)),"")</f>
        <v/>
      </c>
      <c r="K35" s="18" t="str">
        <f>_xlfn.IFNA(INDEX(Players19!R:R,MATCH($A35,Players19!$C:$C,0)),"")</f>
        <v/>
      </c>
      <c r="L35" s="18" t="str">
        <f>_xlfn.IFNA(INDEX(Players19!S:S,MATCH($A35,Players19!$C:$C,0)),"")</f>
        <v/>
      </c>
      <c r="M35" s="18" t="str">
        <f>_xlfn.IFNA(INDEX(Players19!T:T,MATCH($A35,Players19!$C:$C,0)),"")</f>
        <v/>
      </c>
      <c r="N35" s="18" t="str">
        <f>_xlfn.IFNA(INDEX(Players19!U:U,MATCH($A35,Players19!$C:$C,0)),"")</f>
        <v/>
      </c>
      <c r="P35" s="13" t="str">
        <f>IF($A35="","",INDEX(SeasonData!$BD:$BD,MATCH($A35&amp;"_2018",SeasonData!$A:$A,0)))</f>
        <v/>
      </c>
      <c r="Q35" s="13" t="str">
        <f>IF($A35="","",INDEX(SeasonData!$BD:$BD,MATCH($A35&amp;"_2017",SeasonData!$A:$A,0)))</f>
        <v/>
      </c>
      <c r="R35" s="13" t="str">
        <f>IF($A35="","",INDEX(SeasonData!$BD:$BD,MATCH($A35&amp;"_2016",SeasonData!$A:$A,0)))</f>
        <v/>
      </c>
      <c r="S35" s="13" t="str">
        <f>IF($A35="","",INDEX(SeasonData!$BD:$BD,MATCH($A35&amp;"_2015",SeasonData!$A:$A,0)))</f>
        <v/>
      </c>
      <c r="T35" s="13" t="str">
        <f t="shared" si="0"/>
        <v/>
      </c>
      <c r="U35" t="str">
        <f t="shared" si="3"/>
        <v/>
      </c>
      <c r="V35" s="33" t="str">
        <f t="shared" si="1"/>
        <v/>
      </c>
      <c r="X35" s="20">
        <f>IFERROR(INDEX(SeasonData!$BE:$BE,MATCH($A35&amp;"_2018",SeasonData!$A:$A,0))-F35,0)</f>
        <v>0</v>
      </c>
      <c r="Y35" s="20">
        <f>IFERROR(INDEX(SeasonData!$BE:$BE,MATCH($A35&amp;"_2017",SeasonData!$A:$A,0))-G35,0)</f>
        <v>0</v>
      </c>
      <c r="Z35" s="20">
        <f>IFERROR(INDEX(SeasonData!$BE:$BE,MATCH($A35&amp;"_2016",SeasonData!$A:$A,0))-H35,0)</f>
        <v>0</v>
      </c>
      <c r="AA35" s="20">
        <f>IFERROR(INDEX(SeasonData!$BE:$BE,MATCH($A35&amp;"_2015",SeasonData!$A:$A,0))-I35,0)</f>
        <v>0</v>
      </c>
      <c r="AB35" s="20"/>
      <c r="AC35" s="20">
        <f>IFERROR(INDEX(SeasonData!$BF:$BF,MATCH($A35&amp;"_2018",SeasonData!$A:$A,0))-F35,0)</f>
        <v>0</v>
      </c>
      <c r="AD35" s="20">
        <f>IFERROR(INDEX(SeasonData!$BF:$BF,MATCH($A35&amp;"_2017",SeasonData!$A:$A,0))-G35,0)</f>
        <v>0</v>
      </c>
      <c r="AE35" s="20">
        <f>IFERROR(INDEX(SeasonData!$BF:$BF,MATCH($A35&amp;"_2016",SeasonData!$A:$A,0))-H35,0)</f>
        <v>0</v>
      </c>
      <c r="AF35" s="20">
        <f>IFERROR(INDEX(SeasonData!$BF:$BF,MATCH($A35&amp;"_2015",SeasonData!$A:$A,0))-I35,0)</f>
        <v>0</v>
      </c>
      <c r="AG35" s="20"/>
      <c r="AH35" s="20">
        <f>IFERROR(INDEX(SeasonData!$BG:$BG,MATCH($A35&amp;"_2018",SeasonData!$A:$A,0))-F35,0)</f>
        <v>0</v>
      </c>
      <c r="AI35" s="20">
        <f>IFERROR(INDEX(SeasonData!$BG:$BG,MATCH($A35&amp;"_2017",SeasonData!$A:$A,0))-G35,0)</f>
        <v>0</v>
      </c>
      <c r="AJ35" s="20">
        <f>IFERROR(INDEX(SeasonData!$BG:$BG,MATCH($A35&amp;"_2016",SeasonData!$A:$A,0))-H35,0)</f>
        <v>0</v>
      </c>
      <c r="AK35" s="20">
        <f>IFERROR(INDEX(SeasonData!$BG:$BG,MATCH($A35&amp;"_2015",SeasonData!$A:$A,0))-I35,0)</f>
        <v>0</v>
      </c>
    </row>
    <row r="36" spans="1:37" x14ac:dyDescent="0.2">
      <c r="B36" t="str">
        <f>IF(A36="","",INDEX(Players19!G:G,MATCH(A36,Players19!$C:$C,0)))</f>
        <v/>
      </c>
      <c r="C36" t="str">
        <f>IF(A36="","",INDEX(Players19!E:E,MATCH(A36,Players19!$C:$C,0)))</f>
        <v/>
      </c>
      <c r="D36" s="13" t="str">
        <f>IF(A36="","",INDEX(Players19!J:J,MATCH(A36,Players19!$C:$C,0)))</f>
        <v/>
      </c>
      <c r="F36" s="13" t="str">
        <f>_xlfn.IFNA(INDEX(Players19!M:M,MATCH($A36,Players19!$C:$C,0)),"")</f>
        <v/>
      </c>
      <c r="G36" s="13" t="str">
        <f>_xlfn.IFNA(INDEX(Players19!N:N,MATCH($A36,Players19!$C:$C,0)),"")</f>
        <v/>
      </c>
      <c r="H36" s="13" t="str">
        <f>_xlfn.IFNA(INDEX(Players19!O:O,MATCH($A36,Players19!$C:$C,0)),"")</f>
        <v/>
      </c>
      <c r="I36" s="13" t="str">
        <f>_xlfn.IFNA(INDEX(Players19!P:P,MATCH($A36,Players19!$C:$C,0)),"")</f>
        <v/>
      </c>
      <c r="K36" s="18" t="str">
        <f>_xlfn.IFNA(INDEX(Players19!R:R,MATCH($A36,Players19!$C:$C,0)),"")</f>
        <v/>
      </c>
      <c r="L36" s="18" t="str">
        <f>_xlfn.IFNA(INDEX(Players19!S:S,MATCH($A36,Players19!$C:$C,0)),"")</f>
        <v/>
      </c>
      <c r="M36" s="18" t="str">
        <f>_xlfn.IFNA(INDEX(Players19!T:T,MATCH($A36,Players19!$C:$C,0)),"")</f>
        <v/>
      </c>
      <c r="N36" s="18" t="str">
        <f>_xlfn.IFNA(INDEX(Players19!U:U,MATCH($A36,Players19!$C:$C,0)),"")</f>
        <v/>
      </c>
      <c r="P36" s="13" t="str">
        <f>IF($A36="","",INDEX(SeasonData!$BD:$BD,MATCH($A36&amp;"_2018",SeasonData!$A:$A,0)))</f>
        <v/>
      </c>
      <c r="Q36" s="13" t="str">
        <f>IF($A36="","",INDEX(SeasonData!$BD:$BD,MATCH($A36&amp;"_2017",SeasonData!$A:$A,0)))</f>
        <v/>
      </c>
      <c r="R36" s="13" t="str">
        <f>IF($A36="","",INDEX(SeasonData!$BD:$BD,MATCH($A36&amp;"_2016",SeasonData!$A:$A,0)))</f>
        <v/>
      </c>
      <c r="S36" s="13" t="str">
        <f>IF($A36="","",INDEX(SeasonData!$BD:$BD,MATCH($A36&amp;"_2015",SeasonData!$A:$A,0)))</f>
        <v/>
      </c>
      <c r="T36" s="13" t="str">
        <f t="shared" si="0"/>
        <v/>
      </c>
      <c r="U36" t="str">
        <f t="shared" si="3"/>
        <v/>
      </c>
      <c r="V36" s="33" t="str">
        <f t="shared" si="1"/>
        <v/>
      </c>
      <c r="X36" s="20">
        <f>IFERROR(INDEX(SeasonData!$BE:$BE,MATCH($A36&amp;"_2018",SeasonData!$A:$A,0))-F36,0)</f>
        <v>0</v>
      </c>
      <c r="Y36" s="20">
        <f>IFERROR(INDEX(SeasonData!$BE:$BE,MATCH($A36&amp;"_2017",SeasonData!$A:$A,0))-G36,0)</f>
        <v>0</v>
      </c>
      <c r="Z36" s="20">
        <f>IFERROR(INDEX(SeasonData!$BE:$BE,MATCH($A36&amp;"_2016",SeasonData!$A:$A,0))-H36,0)</f>
        <v>0</v>
      </c>
      <c r="AA36" s="20">
        <f>IFERROR(INDEX(SeasonData!$BE:$BE,MATCH($A36&amp;"_2015",SeasonData!$A:$A,0))-I36,0)</f>
        <v>0</v>
      </c>
      <c r="AB36" s="20"/>
      <c r="AC36" s="20">
        <f>IFERROR(INDEX(SeasonData!$BF:$BF,MATCH($A36&amp;"_2018",SeasonData!$A:$A,0))-F36,0)</f>
        <v>0</v>
      </c>
      <c r="AD36" s="20">
        <f>IFERROR(INDEX(SeasonData!$BF:$BF,MATCH($A36&amp;"_2017",SeasonData!$A:$A,0))-G36,0)</f>
        <v>0</v>
      </c>
      <c r="AE36" s="20">
        <f>IFERROR(INDEX(SeasonData!$BF:$BF,MATCH($A36&amp;"_2016",SeasonData!$A:$A,0))-H36,0)</f>
        <v>0</v>
      </c>
      <c r="AF36" s="20">
        <f>IFERROR(INDEX(SeasonData!$BF:$BF,MATCH($A36&amp;"_2015",SeasonData!$A:$A,0))-I36,0)</f>
        <v>0</v>
      </c>
      <c r="AG36" s="20"/>
      <c r="AH36" s="20">
        <f>IFERROR(INDEX(SeasonData!$BG:$BG,MATCH($A36&amp;"_2018",SeasonData!$A:$A,0))-F36,0)</f>
        <v>0</v>
      </c>
      <c r="AI36" s="20">
        <f>IFERROR(INDEX(SeasonData!$BG:$BG,MATCH($A36&amp;"_2017",SeasonData!$A:$A,0))-G36,0)</f>
        <v>0</v>
      </c>
      <c r="AJ36" s="20">
        <f>IFERROR(INDEX(SeasonData!$BG:$BG,MATCH($A36&amp;"_2016",SeasonData!$A:$A,0))-H36,0)</f>
        <v>0</v>
      </c>
      <c r="AK36" s="20">
        <f>IFERROR(INDEX(SeasonData!$BG:$BG,MATCH($A36&amp;"_2015",SeasonData!$A:$A,0))-I36,0)</f>
        <v>0</v>
      </c>
    </row>
    <row r="37" spans="1:37" x14ac:dyDescent="0.2">
      <c r="B37" t="str">
        <f>IF(A37="","",INDEX(Players19!G:G,MATCH(A37,Players19!$C:$C,0)))</f>
        <v/>
      </c>
      <c r="C37" t="str">
        <f>IF(A37="","",INDEX(Players19!E:E,MATCH(A37,Players19!$C:$C,0)))</f>
        <v/>
      </c>
      <c r="D37" s="13" t="str">
        <f>IF(A37="","",INDEX(Players19!J:J,MATCH(A37,Players19!$C:$C,0)))</f>
        <v/>
      </c>
      <c r="F37" s="13" t="str">
        <f>_xlfn.IFNA(INDEX(Players19!M:M,MATCH($A37,Players19!$C:$C,0)),"")</f>
        <v/>
      </c>
      <c r="G37" s="13" t="str">
        <f>_xlfn.IFNA(INDEX(Players19!N:N,MATCH($A37,Players19!$C:$C,0)),"")</f>
        <v/>
      </c>
      <c r="H37" s="13" t="str">
        <f>_xlfn.IFNA(INDEX(Players19!O:O,MATCH($A37,Players19!$C:$C,0)),"")</f>
        <v/>
      </c>
      <c r="I37" s="13" t="str">
        <f>_xlfn.IFNA(INDEX(Players19!P:P,MATCH($A37,Players19!$C:$C,0)),"")</f>
        <v/>
      </c>
      <c r="K37" s="18" t="str">
        <f>_xlfn.IFNA(INDEX(Players19!R:R,MATCH($A37,Players19!$C:$C,0)),"")</f>
        <v/>
      </c>
      <c r="L37" s="18" t="str">
        <f>_xlfn.IFNA(INDEX(Players19!S:S,MATCH($A37,Players19!$C:$C,0)),"")</f>
        <v/>
      </c>
      <c r="M37" s="18" t="str">
        <f>_xlfn.IFNA(INDEX(Players19!T:T,MATCH($A37,Players19!$C:$C,0)),"")</f>
        <v/>
      </c>
      <c r="N37" s="18" t="str">
        <f>_xlfn.IFNA(INDEX(Players19!U:U,MATCH($A37,Players19!$C:$C,0)),"")</f>
        <v/>
      </c>
      <c r="P37" s="13" t="str">
        <f>IF($A37="","",INDEX(SeasonData!$BD:$BD,MATCH($A37&amp;"_2018",SeasonData!$A:$A,0)))</f>
        <v/>
      </c>
      <c r="Q37" s="13" t="str">
        <f>IF($A37="","",INDEX(SeasonData!$BD:$BD,MATCH($A37&amp;"_2017",SeasonData!$A:$A,0)))</f>
        <v/>
      </c>
      <c r="R37" s="13" t="str">
        <f>IF($A37="","",INDEX(SeasonData!$BD:$BD,MATCH($A37&amp;"_2016",SeasonData!$A:$A,0)))</f>
        <v/>
      </c>
      <c r="S37" s="13" t="str">
        <f>IF($A37="","",INDEX(SeasonData!$BD:$BD,MATCH($A37&amp;"_2015",SeasonData!$A:$A,0)))</f>
        <v/>
      </c>
      <c r="T37" s="13" t="str">
        <f t="shared" si="0"/>
        <v/>
      </c>
      <c r="U37" t="str">
        <f t="shared" si="3"/>
        <v/>
      </c>
      <c r="V37" s="33" t="str">
        <f t="shared" si="1"/>
        <v/>
      </c>
      <c r="X37" s="20">
        <f>IFERROR(INDEX(SeasonData!$BE:$BE,MATCH($A37&amp;"_2018",SeasonData!$A:$A,0))-F37,0)</f>
        <v>0</v>
      </c>
      <c r="Y37" s="20">
        <f>IFERROR(INDEX(SeasonData!$BE:$BE,MATCH($A37&amp;"_2017",SeasonData!$A:$A,0))-G37,0)</f>
        <v>0</v>
      </c>
      <c r="Z37" s="20">
        <f>IFERROR(INDEX(SeasonData!$BE:$BE,MATCH($A37&amp;"_2016",SeasonData!$A:$A,0))-H37,0)</f>
        <v>0</v>
      </c>
      <c r="AA37" s="20">
        <f>IFERROR(INDEX(SeasonData!$BE:$BE,MATCH($A37&amp;"_2015",SeasonData!$A:$A,0))-I37,0)</f>
        <v>0</v>
      </c>
      <c r="AB37" s="20"/>
      <c r="AC37" s="20">
        <f>IFERROR(INDEX(SeasonData!$BF:$BF,MATCH($A37&amp;"_2018",SeasonData!$A:$A,0))-F37,0)</f>
        <v>0</v>
      </c>
      <c r="AD37" s="20">
        <f>IFERROR(INDEX(SeasonData!$BF:$BF,MATCH($A37&amp;"_2017",SeasonData!$A:$A,0))-G37,0)</f>
        <v>0</v>
      </c>
      <c r="AE37" s="20">
        <f>IFERROR(INDEX(SeasonData!$BF:$BF,MATCH($A37&amp;"_2016",SeasonData!$A:$A,0))-H37,0)</f>
        <v>0</v>
      </c>
      <c r="AF37" s="20">
        <f>IFERROR(INDEX(SeasonData!$BF:$BF,MATCH($A37&amp;"_2015",SeasonData!$A:$A,0))-I37,0)</f>
        <v>0</v>
      </c>
      <c r="AG37" s="20"/>
      <c r="AH37" s="20">
        <f>IFERROR(INDEX(SeasonData!$BG:$BG,MATCH($A37&amp;"_2018",SeasonData!$A:$A,0))-F37,0)</f>
        <v>0</v>
      </c>
      <c r="AI37" s="20">
        <f>IFERROR(INDEX(SeasonData!$BG:$BG,MATCH($A37&amp;"_2017",SeasonData!$A:$A,0))-G37,0)</f>
        <v>0</v>
      </c>
      <c r="AJ37" s="20">
        <f>IFERROR(INDEX(SeasonData!$BG:$BG,MATCH($A37&amp;"_2016",SeasonData!$A:$A,0))-H37,0)</f>
        <v>0</v>
      </c>
      <c r="AK37" s="20">
        <f>IFERROR(INDEX(SeasonData!$BG:$BG,MATCH($A37&amp;"_2015",SeasonData!$A:$A,0))-I37,0)</f>
        <v>0</v>
      </c>
    </row>
    <row r="38" spans="1:37" x14ac:dyDescent="0.2">
      <c r="B38" t="str">
        <f>IF(A38="","",INDEX(Players19!G:G,MATCH(A38,Players19!$C:$C,0)))</f>
        <v/>
      </c>
      <c r="C38" t="str">
        <f>IF(A38="","",INDEX(Players19!E:E,MATCH(A38,Players19!$C:$C,0)))</f>
        <v/>
      </c>
      <c r="D38" s="13" t="str">
        <f>IF(A38="","",INDEX(Players19!J:J,MATCH(A38,Players19!$C:$C,0)))</f>
        <v/>
      </c>
      <c r="F38" s="13" t="str">
        <f>_xlfn.IFNA(INDEX(Players19!M:M,MATCH($A38,Players19!$C:$C,0)),"")</f>
        <v/>
      </c>
      <c r="G38" s="13" t="str">
        <f>_xlfn.IFNA(INDEX(Players19!N:N,MATCH($A38,Players19!$C:$C,0)),"")</f>
        <v/>
      </c>
      <c r="H38" s="13" t="str">
        <f>_xlfn.IFNA(INDEX(Players19!O:O,MATCH($A38,Players19!$C:$C,0)),"")</f>
        <v/>
      </c>
      <c r="I38" s="13" t="str">
        <f>_xlfn.IFNA(INDEX(Players19!P:P,MATCH($A38,Players19!$C:$C,0)),"")</f>
        <v/>
      </c>
      <c r="K38" s="18" t="str">
        <f>_xlfn.IFNA(INDEX(Players19!R:R,MATCH($A38,Players19!$C:$C,0)),"")</f>
        <v/>
      </c>
      <c r="L38" s="18" t="str">
        <f>_xlfn.IFNA(INDEX(Players19!S:S,MATCH($A38,Players19!$C:$C,0)),"")</f>
        <v/>
      </c>
      <c r="M38" s="18" t="str">
        <f>_xlfn.IFNA(INDEX(Players19!T:T,MATCH($A38,Players19!$C:$C,0)),"")</f>
        <v/>
      </c>
      <c r="N38" s="18" t="str">
        <f>_xlfn.IFNA(INDEX(Players19!U:U,MATCH($A38,Players19!$C:$C,0)),"")</f>
        <v/>
      </c>
      <c r="P38" s="13" t="str">
        <f>IF($A38="","",INDEX(SeasonData!$BD:$BD,MATCH($A38&amp;"_2018",SeasonData!$A:$A,0)))</f>
        <v/>
      </c>
      <c r="Q38" s="13" t="str">
        <f>IF($A38="","",INDEX(SeasonData!$BD:$BD,MATCH($A38&amp;"_2017",SeasonData!$A:$A,0)))</f>
        <v/>
      </c>
      <c r="R38" s="13" t="str">
        <f>IF($A38="","",INDEX(SeasonData!$BD:$BD,MATCH($A38&amp;"_2016",SeasonData!$A:$A,0)))</f>
        <v/>
      </c>
      <c r="S38" s="13" t="str">
        <f>IF($A38="","",INDEX(SeasonData!$BD:$BD,MATCH($A38&amp;"_2015",SeasonData!$A:$A,0)))</f>
        <v/>
      </c>
      <c r="T38" s="13" t="str">
        <f t="shared" si="0"/>
        <v/>
      </c>
      <c r="U38" t="str">
        <f t="shared" si="3"/>
        <v/>
      </c>
      <c r="V38" s="33" t="str">
        <f t="shared" si="1"/>
        <v/>
      </c>
      <c r="X38" s="20">
        <f>IFERROR(INDEX(SeasonData!$BE:$BE,MATCH($A38&amp;"_2018",SeasonData!$A:$A,0))-F38,0)</f>
        <v>0</v>
      </c>
      <c r="Y38" s="20">
        <f>IFERROR(INDEX(SeasonData!$BE:$BE,MATCH($A38&amp;"_2017",SeasonData!$A:$A,0))-G38,0)</f>
        <v>0</v>
      </c>
      <c r="Z38" s="20">
        <f>IFERROR(INDEX(SeasonData!$BE:$BE,MATCH($A38&amp;"_2016",SeasonData!$A:$A,0))-H38,0)</f>
        <v>0</v>
      </c>
      <c r="AA38" s="20">
        <f>IFERROR(INDEX(SeasonData!$BE:$BE,MATCH($A38&amp;"_2015",SeasonData!$A:$A,0))-I38,0)</f>
        <v>0</v>
      </c>
      <c r="AB38" s="20"/>
      <c r="AC38" s="20">
        <f>IFERROR(INDEX(SeasonData!$BF:$BF,MATCH($A38&amp;"_2018",SeasonData!$A:$A,0))-F38,0)</f>
        <v>0</v>
      </c>
      <c r="AD38" s="20">
        <f>IFERROR(INDEX(SeasonData!$BF:$BF,MATCH($A38&amp;"_2017",SeasonData!$A:$A,0))-G38,0)</f>
        <v>0</v>
      </c>
      <c r="AE38" s="20">
        <f>IFERROR(INDEX(SeasonData!$BF:$BF,MATCH($A38&amp;"_2016",SeasonData!$A:$A,0))-H38,0)</f>
        <v>0</v>
      </c>
      <c r="AF38" s="20">
        <f>IFERROR(INDEX(SeasonData!$BF:$BF,MATCH($A38&amp;"_2015",SeasonData!$A:$A,0))-I38,0)</f>
        <v>0</v>
      </c>
      <c r="AG38" s="20"/>
      <c r="AH38" s="20">
        <f>IFERROR(INDEX(SeasonData!$BG:$BG,MATCH($A38&amp;"_2018",SeasonData!$A:$A,0))-F38,0)</f>
        <v>0</v>
      </c>
      <c r="AI38" s="20">
        <f>IFERROR(INDEX(SeasonData!$BG:$BG,MATCH($A38&amp;"_2017",SeasonData!$A:$A,0))-G38,0)</f>
        <v>0</v>
      </c>
      <c r="AJ38" s="20">
        <f>IFERROR(INDEX(SeasonData!$BG:$BG,MATCH($A38&amp;"_2016",SeasonData!$A:$A,0))-H38,0)</f>
        <v>0</v>
      </c>
      <c r="AK38" s="20">
        <f>IFERROR(INDEX(SeasonData!$BG:$BG,MATCH($A38&amp;"_2015",SeasonData!$A:$A,0))-I38,0)</f>
        <v>0</v>
      </c>
    </row>
    <row r="39" spans="1:37" x14ac:dyDescent="0.2">
      <c r="D39" s="13"/>
    </row>
    <row r="40" spans="1:37" s="15" customFormat="1" x14ac:dyDescent="0.2">
      <c r="A40" s="16" t="s">
        <v>2001</v>
      </c>
      <c r="F40" s="17"/>
      <c r="G40" s="17"/>
      <c r="H40" s="17"/>
      <c r="I40" s="17"/>
      <c r="J40" s="17"/>
      <c r="K40" s="46"/>
      <c r="L40" s="46"/>
      <c r="M40" s="46"/>
      <c r="N40" s="46"/>
      <c r="O40" s="46"/>
      <c r="P40" s="46"/>
      <c r="Q40" s="46"/>
      <c r="R40" s="46"/>
      <c r="S40" s="46"/>
      <c r="T40" s="17"/>
      <c r="V40" s="50"/>
    </row>
    <row r="41" spans="1:37" x14ac:dyDescent="0.2">
      <c r="A41" t="s">
        <v>601</v>
      </c>
      <c r="B41" t="str">
        <f>IF(A41="","",INDEX(Players19!G:G,MATCH(A41,Players19!$C:$C,0)))</f>
        <v>MID</v>
      </c>
      <c r="C41" t="str">
        <f>IF(A41="","",INDEX(Players19!E:E,MATCH(A41,Players19!$C:$C,0)))</f>
        <v>Melbourne</v>
      </c>
      <c r="D41" s="13">
        <f>IF(A41="","",INDEX(Players19!J:J,MATCH(A41,Players19!$C:$C,0)))</f>
        <v>622600</v>
      </c>
      <c r="F41" s="13">
        <f>_xlfn.IFNA(INDEX(Players19!M:M,MATCH($A41,Players19!$C:$C,0)),"")</f>
        <v>114.68181818181819</v>
      </c>
      <c r="G41" s="13">
        <f>_xlfn.IFNA(INDEX(Players19!N:N,MATCH($A41,Players19!$C:$C,0)),"")</f>
        <v>111.45454545454545</v>
      </c>
      <c r="H41" s="13">
        <f>_xlfn.IFNA(INDEX(Players19!O:O,MATCH($A41,Players19!$C:$C,0)),"")</f>
        <v>70.307692307692307</v>
      </c>
      <c r="I41" s="13" t="str">
        <f>_xlfn.IFNA(INDEX(Players19!P:P,MATCH($A41,Players19!$C:$C,0)),"")</f>
        <v/>
      </c>
      <c r="K41" s="18">
        <f>_xlfn.IFNA(INDEX(Players19!R:R,MATCH($A41,Players19!$C:$C,0)),"")</f>
        <v>1</v>
      </c>
      <c r="L41" s="18">
        <f>_xlfn.IFNA(INDEX(Players19!S:S,MATCH($A41,Players19!$C:$C,0)),"")</f>
        <v>1</v>
      </c>
      <c r="M41" s="18">
        <f>_xlfn.IFNA(INDEX(Players19!T:T,MATCH($A41,Players19!$C:$C,0)),"")</f>
        <v>0.59090909090909094</v>
      </c>
      <c r="N41" s="18">
        <f>_xlfn.IFNA(INDEX(Players19!U:U,MATCH($A41,Players19!$C:$C,0)),"")</f>
        <v>0</v>
      </c>
      <c r="P41" s="13">
        <f>IF($A41="","",INDEX(SeasonData!$BD:$BD,MATCH($A41&amp;"_2018",SeasonData!$A:$A,0)))</f>
        <v>17</v>
      </c>
      <c r="Q41" s="13">
        <f>IF($A41="","",INDEX(SeasonData!$BD:$BD,MATCH($A41&amp;"_2017",SeasonData!$A:$A,0)))</f>
        <v>1</v>
      </c>
      <c r="R41" s="13">
        <f>IF($A41="","",INDEX(SeasonData!$BD:$BD,MATCH($A41&amp;"_2016",SeasonData!$A:$A,0)))</f>
        <v>1</v>
      </c>
      <c r="S41" s="13">
        <f>IF($A41="","",INDEX(SeasonData!$BD:$BD,MATCH($A41&amp;"_2015",SeasonData!$A:$A,0)))</f>
        <v>1</v>
      </c>
      <c r="T41" s="13">
        <f t="shared" ref="T41:T79" si="4">IF(A41="","",D41/Mag_Num)</f>
        <v>114.69098277608916</v>
      </c>
      <c r="U41" t="str">
        <f>IF(A41="","",IF(T41&gt;MAX(F41:G41),"Over Priced",IF(T41&lt;MIN(F41:G41),"Under Priced","Goldilocks")))</f>
        <v>Over Priced</v>
      </c>
      <c r="V41" s="33">
        <f t="shared" ref="V41:V79" si="5">IF(A41="","",T41+38)</f>
        <v>152.69098277608916</v>
      </c>
      <c r="X41" s="20">
        <f>IFERROR(INDEX(SeasonData!$BE:$BE,MATCH($A41&amp;"_2018",SeasonData!$A:$A,0))-F41,0)</f>
        <v>-3.8484848484848584</v>
      </c>
      <c r="Y41" s="20">
        <f>IFERROR(INDEX(SeasonData!$BE:$BE,MATCH($A41&amp;"_2017",SeasonData!$A:$A,0))-G41,0)</f>
        <v>2.7121212121212182</v>
      </c>
      <c r="Z41" s="20">
        <f>IFERROR(INDEX(SeasonData!$BE:$BE,MATCH($A41&amp;"_2016",SeasonData!$A:$A,0))-H41,0)</f>
        <v>-3.8076923076923066</v>
      </c>
      <c r="AA41" s="20">
        <f>IFERROR(INDEX(SeasonData!$BE:$BE,MATCH($A41&amp;"_2015",SeasonData!$A:$A,0))-I41,0)</f>
        <v>0</v>
      </c>
      <c r="AB41" s="20"/>
      <c r="AC41" s="20">
        <f>IFERROR(INDEX(SeasonData!$BF:$BF,MATCH($A41&amp;"_2018",SeasonData!$A:$A,0))-F41,0)</f>
        <v>2.818181818181813</v>
      </c>
      <c r="AD41" s="20">
        <f>IFERROR(INDEX(SeasonData!$BF:$BF,MATCH($A41&amp;"_2017",SeasonData!$A:$A,0))-G41,0)</f>
        <v>-2.8545454545454589</v>
      </c>
      <c r="AE41" s="20">
        <f>IFERROR(INDEX(SeasonData!$BF:$BF,MATCH($A41&amp;"_2016",SeasonData!$A:$A,0))-H41,0)</f>
        <v>-2.7076923076923123</v>
      </c>
      <c r="AF41" s="20">
        <f>IFERROR(INDEX(SeasonData!$BF:$BF,MATCH($A41&amp;"_2015",SeasonData!$A:$A,0))-I41,0)</f>
        <v>0</v>
      </c>
      <c r="AG41" s="20"/>
      <c r="AH41" s="20">
        <f>IFERROR(INDEX(SeasonData!$BG:$BG,MATCH($A41&amp;"_2018",SeasonData!$A:$A,0))-F41,0)</f>
        <v>1.4292929292929273</v>
      </c>
      <c r="AI41" s="20">
        <f>IFERROR(INDEX(SeasonData!$BG:$BG,MATCH($A41&amp;"_2017",SeasonData!$A:$A,0))-G41,0)</f>
        <v>0.65656565656566102</v>
      </c>
      <c r="AJ41" s="20">
        <f>IFERROR(INDEX(SeasonData!$BG:$BG,MATCH($A41&amp;"_2016",SeasonData!$A:$A,0))-H41,0)</f>
        <v>19.358974358974365</v>
      </c>
      <c r="AK41" s="20">
        <f>IFERROR(INDEX(SeasonData!$BG:$BG,MATCH($A41&amp;"_2015",SeasonData!$A:$A,0))-I41,0)</f>
        <v>0</v>
      </c>
    </row>
    <row r="42" spans="1:37" x14ac:dyDescent="0.2">
      <c r="A42" t="s">
        <v>1604</v>
      </c>
      <c r="B42" t="str">
        <f>IF(A42="","",INDEX(Players19!G:G,MATCH(A42,Players19!$C:$C,0)))</f>
        <v>MID</v>
      </c>
      <c r="C42" t="str">
        <f>IF(A42="","",INDEX(Players19!E:E,MATCH(A42,Players19!$C:$C,0)))</f>
        <v>Fremantle</v>
      </c>
      <c r="D42" s="13">
        <f>IF(A42="","",INDEX(Players19!J:J,MATCH(A42,Players19!$C:$C,0)))</f>
        <v>618100</v>
      </c>
      <c r="F42" s="13">
        <f>_xlfn.IFNA(INDEX(Players19!M:M,MATCH($A42,Players19!$C:$C,0)),"")</f>
        <v>113.86666666666666</v>
      </c>
      <c r="G42" s="13">
        <f>_xlfn.IFNA(INDEX(Players19!N:N,MATCH($A42,Players19!$C:$C,0)),"")</f>
        <v>108.76190476190476</v>
      </c>
      <c r="H42" s="13">
        <f>_xlfn.IFNA(INDEX(Players19!O:O,MATCH($A42,Players19!$C:$C,0)),"")</f>
        <v>105.4</v>
      </c>
      <c r="I42" s="13">
        <f>_xlfn.IFNA(INDEX(Players19!P:P,MATCH($A42,Players19!$C:$C,0)),"")</f>
        <v>124.27777777777777</v>
      </c>
      <c r="K42" s="18">
        <f>_xlfn.IFNA(INDEX(Players19!R:R,MATCH($A42,Players19!$C:$C,0)),"")</f>
        <v>0.68181818181818177</v>
      </c>
      <c r="L42" s="18">
        <f>_xlfn.IFNA(INDEX(Players19!S:S,MATCH($A42,Players19!$C:$C,0)),"")</f>
        <v>0.95454545454545459</v>
      </c>
      <c r="M42" s="18">
        <f>_xlfn.IFNA(INDEX(Players19!T:T,MATCH($A42,Players19!$C:$C,0)),"")</f>
        <v>0.22727272727272727</v>
      </c>
      <c r="N42" s="18">
        <f>_xlfn.IFNA(INDEX(Players19!U:U,MATCH($A42,Players19!$C:$C,0)),"")</f>
        <v>0.81818181818181823</v>
      </c>
      <c r="P42" s="13">
        <f>IF($A42="","",INDEX(SeasonData!$BD:$BD,MATCH($A42&amp;"_2018",SeasonData!$A:$A,0)))</f>
        <v>23</v>
      </c>
      <c r="Q42" s="13">
        <f>IF($A42="","",INDEX(SeasonData!$BD:$BD,MATCH($A42&amp;"_2017",SeasonData!$A:$A,0)))</f>
        <v>16</v>
      </c>
      <c r="R42" s="13">
        <f>IF($A42="","",INDEX(SeasonData!$BD:$BD,MATCH($A42&amp;"_2016",SeasonData!$A:$A,0)))</f>
        <v>6</v>
      </c>
      <c r="S42" s="13">
        <f>IF($A42="","",INDEX(SeasonData!$BD:$BD,MATCH($A42&amp;"_2015",SeasonData!$A:$A,0)))</f>
        <v>18</v>
      </c>
      <c r="T42" s="13">
        <f t="shared" si="4"/>
        <v>113.86202450032238</v>
      </c>
      <c r="U42" t="str">
        <f t="shared" ref="U42:U79" si="6">IF(A42="","",IF(T42&gt;MAX(F42:G42),"Over Priced",IF(T42&lt;MIN(F42:G42),"Under Priced","Goldilocks")))</f>
        <v>Goldilocks</v>
      </c>
      <c r="V42" s="33">
        <f t="shared" si="5"/>
        <v>151.86202450032238</v>
      </c>
      <c r="X42" s="20">
        <f>IFERROR(INDEX(SeasonData!$BE:$BE,MATCH($A42&amp;"_2018",SeasonData!$A:$A,0))-F42,0)</f>
        <v>6.3000000000000114</v>
      </c>
      <c r="Y42" s="20">
        <f>IFERROR(INDEX(SeasonData!$BE:$BE,MATCH($A42&amp;"_2017",SeasonData!$A:$A,0))-G42,0)</f>
        <v>-3.2619047619047592</v>
      </c>
      <c r="Z42" s="20">
        <f>IFERROR(INDEX(SeasonData!$BE:$BE,MATCH($A42&amp;"_2016",SeasonData!$A:$A,0))-H42,0)</f>
        <v>0</v>
      </c>
      <c r="AA42" s="20">
        <f>IFERROR(INDEX(SeasonData!$BE:$BE,MATCH($A42&amp;"_2015",SeasonData!$A:$A,0))-I42,0)</f>
        <v>5.3888888888888857</v>
      </c>
      <c r="AB42" s="20"/>
      <c r="AC42" s="20">
        <f>IFERROR(INDEX(SeasonData!$BF:$BF,MATCH($A42&amp;"_2018",SeasonData!$A:$A,0))-F42,0)</f>
        <v>8.13333333333334</v>
      </c>
      <c r="AD42" s="20">
        <f>IFERROR(INDEX(SeasonData!$BF:$BF,MATCH($A42&amp;"_2017",SeasonData!$A:$A,0))-G42,0)</f>
        <v>-15.595238095238088</v>
      </c>
      <c r="AE42" s="20">
        <f>IFERROR(INDEX(SeasonData!$BF:$BF,MATCH($A42&amp;"_2016",SeasonData!$A:$A,0))-H42,0)</f>
        <v>0</v>
      </c>
      <c r="AF42" s="20">
        <f>IFERROR(INDEX(SeasonData!$BF:$BF,MATCH($A42&amp;"_2015",SeasonData!$A:$A,0))-I42,0)</f>
        <v>15.52222222222224</v>
      </c>
      <c r="AG42" s="20"/>
      <c r="AH42" s="20">
        <f>IFERROR(INDEX(SeasonData!$BG:$BG,MATCH($A42&amp;"_2018",SeasonData!$A:$A,0))-F42,0)</f>
        <v>-39.533333333333331</v>
      </c>
      <c r="AI42" s="20">
        <f>IFERROR(INDEX(SeasonData!$BG:$BG,MATCH($A42&amp;"_2017",SeasonData!$A:$A,0))-G42,0)</f>
        <v>12.571428571428569</v>
      </c>
      <c r="AJ42" s="20">
        <f>IFERROR(INDEX(SeasonData!$BG:$BG,MATCH($A42&amp;"_2016",SeasonData!$A:$A,0))-H42,0)</f>
        <v>0</v>
      </c>
      <c r="AK42" s="20">
        <f>IFERROR(INDEX(SeasonData!$BG:$BG,MATCH($A42&amp;"_2015",SeasonData!$A:$A,0))-I42,0)</f>
        <v>-17.677777777777777</v>
      </c>
    </row>
    <row r="43" spans="1:37" x14ac:dyDescent="0.2">
      <c r="A43" t="s">
        <v>2673</v>
      </c>
      <c r="B43" t="str">
        <f>IF(A43="","",INDEX(Players19!G:G,MATCH(A43,Players19!$C:$C,0)))</f>
        <v>MID</v>
      </c>
      <c r="C43" t="str">
        <f>IF(A43="","",INDEX(Players19!E:E,MATCH(A43,Players19!$C:$C,0)))</f>
        <v>GWS</v>
      </c>
      <c r="D43" s="13">
        <f>IF(A43="","",INDEX(Players19!J:J,MATCH(A43,Players19!$C:$C,0)))</f>
        <v>617800</v>
      </c>
      <c r="F43" s="13">
        <f>_xlfn.IFNA(INDEX(Players19!M:M,MATCH($A43,Players19!$C:$C,0)),"")</f>
        <v>113.8</v>
      </c>
      <c r="G43" s="13">
        <f>_xlfn.IFNA(INDEX(Players19!N:N,MATCH($A43,Players19!$C:$C,0)),"")</f>
        <v>114.33333333333333</v>
      </c>
      <c r="H43" s="13">
        <f>_xlfn.IFNA(INDEX(Players19!O:O,MATCH($A43,Players19!$C:$C,0)),"")</f>
        <v>87.090909090909093</v>
      </c>
      <c r="I43" s="13">
        <f>_xlfn.IFNA(INDEX(Players19!P:P,MATCH($A43,Players19!$C:$C,0)),"")</f>
        <v>70.611111111111114</v>
      </c>
      <c r="K43" s="18">
        <f>_xlfn.IFNA(INDEX(Players19!R:R,MATCH($A43,Players19!$C:$C,0)),"")</f>
        <v>0.68181818181818177</v>
      </c>
      <c r="L43" s="18">
        <f>_xlfn.IFNA(INDEX(Players19!S:S,MATCH($A43,Players19!$C:$C,0)),"")</f>
        <v>0.95454545454545459</v>
      </c>
      <c r="M43" s="18">
        <f>_xlfn.IFNA(INDEX(Players19!T:T,MATCH($A43,Players19!$C:$C,0)),"")</f>
        <v>1</v>
      </c>
      <c r="N43" s="18">
        <f>_xlfn.IFNA(INDEX(Players19!U:U,MATCH($A43,Players19!$C:$C,0)),"")</f>
        <v>0.81818181818181823</v>
      </c>
      <c r="P43" s="13">
        <f>IF($A43="","",INDEX(SeasonData!$BD:$BD,MATCH($A43&amp;"_2018",SeasonData!$A:$A,0)))</f>
        <v>19</v>
      </c>
      <c r="Q43" s="13">
        <f>IF($A43="","",INDEX(SeasonData!$BD:$BD,MATCH($A43&amp;"_2017",SeasonData!$A:$A,0)))</f>
        <v>1</v>
      </c>
      <c r="R43" s="13">
        <f>IF($A43="","",INDEX(SeasonData!$BD:$BD,MATCH($A43&amp;"_2016",SeasonData!$A:$A,0)))</f>
        <v>1</v>
      </c>
      <c r="S43" s="13">
        <f>IF($A43="","",INDEX(SeasonData!$BD:$BD,MATCH($A43&amp;"_2015",SeasonData!$A:$A,0)))</f>
        <v>10</v>
      </c>
      <c r="T43" s="13">
        <f t="shared" si="4"/>
        <v>113.80676061527126</v>
      </c>
      <c r="U43" t="str">
        <f t="shared" si="6"/>
        <v>Goldilocks</v>
      </c>
      <c r="V43" s="33">
        <f t="shared" si="5"/>
        <v>151.80676061527126</v>
      </c>
      <c r="X43" s="20">
        <f>IFERROR(INDEX(SeasonData!$BE:$BE,MATCH($A43&amp;"_2018",SeasonData!$A:$A,0))-F43,0)</f>
        <v>-8.7999999999999972</v>
      </c>
      <c r="Y43" s="20">
        <f>IFERROR(INDEX(SeasonData!$BE:$BE,MATCH($A43&amp;"_2017",SeasonData!$A:$A,0))-G43,0)</f>
        <v>-11.666666666666657</v>
      </c>
      <c r="Z43" s="20">
        <f>IFERROR(INDEX(SeasonData!$BE:$BE,MATCH($A43&amp;"_2016",SeasonData!$A:$A,0))-H43,0)</f>
        <v>-2.0909090909090935</v>
      </c>
      <c r="AA43" s="20">
        <f>IFERROR(INDEX(SeasonData!$BE:$BE,MATCH($A43&amp;"_2015",SeasonData!$A:$A,0))-I43,0)</f>
        <v>-18.211111111111116</v>
      </c>
      <c r="AB43" s="20"/>
      <c r="AC43" s="20">
        <f>IFERROR(INDEX(SeasonData!$BF:$BF,MATCH($A43&amp;"_2018",SeasonData!$A:$A,0))-F43,0)</f>
        <v>0.20000000000000284</v>
      </c>
      <c r="AD43" s="20">
        <f>IFERROR(INDEX(SeasonData!$BF:$BF,MATCH($A43&amp;"_2017",SeasonData!$A:$A,0))-G43,0)</f>
        <v>8.5</v>
      </c>
      <c r="AE43" s="20">
        <f>IFERROR(INDEX(SeasonData!$BF:$BF,MATCH($A43&amp;"_2016",SeasonData!$A:$A,0))-H43,0)</f>
        <v>8.2424242424242351</v>
      </c>
      <c r="AF43" s="20">
        <f>IFERROR(INDEX(SeasonData!$BF:$BF,MATCH($A43&amp;"_2015",SeasonData!$A:$A,0))-I43,0)</f>
        <v>-3.4111111111111114</v>
      </c>
      <c r="AG43" s="20"/>
      <c r="AH43" s="20">
        <f>IFERROR(INDEX(SeasonData!$BG:$BG,MATCH($A43&amp;"_2018",SeasonData!$A:$A,0))-F43,0)</f>
        <v>-1.1749999999999972</v>
      </c>
      <c r="AI43" s="20">
        <f>IFERROR(INDEX(SeasonData!$BG:$BG,MATCH($A43&amp;"_2017",SeasonData!$A:$A,0))-G43,0)</f>
        <v>2.1111111111111143</v>
      </c>
      <c r="AJ43" s="20">
        <f>IFERROR(INDEX(SeasonData!$BG:$BG,MATCH($A43&amp;"_2016",SeasonData!$A:$A,0))-H43,0)</f>
        <v>-7.7159090909090935</v>
      </c>
      <c r="AK43" s="20">
        <f>IFERROR(INDEX(SeasonData!$BG:$BG,MATCH($A43&amp;"_2015",SeasonData!$A:$A,0))-I43,0)</f>
        <v>13.513888888888886</v>
      </c>
    </row>
    <row r="44" spans="1:37" x14ac:dyDescent="0.2">
      <c r="A44" t="s">
        <v>875</v>
      </c>
      <c r="B44" t="str">
        <f>IF(A44="","",INDEX(Players19!G:G,MATCH(A44,Players19!$C:$C,0)))</f>
        <v>MID</v>
      </c>
      <c r="C44" t="str">
        <f>IF(A44="","",INDEX(Players19!E:E,MATCH(A44,Players19!$C:$C,0)))</f>
        <v>GWS</v>
      </c>
      <c r="D44" s="13">
        <f>IF(A44="","",INDEX(Players19!J:J,MATCH(A44,Players19!$C:$C,0)))</f>
        <v>588600</v>
      </c>
      <c r="F44" s="13">
        <f>_xlfn.IFNA(INDEX(Players19!M:M,MATCH($A44,Players19!$C:$C,0)),"")</f>
        <v>108.42857142857143</v>
      </c>
      <c r="G44" s="13">
        <f>_xlfn.IFNA(INDEX(Players19!N:N,MATCH($A44,Players19!$C:$C,0)),"")</f>
        <v>91.428571428571431</v>
      </c>
      <c r="H44" s="13">
        <f>_xlfn.IFNA(INDEX(Players19!O:O,MATCH($A44,Players19!$C:$C,0)),"")</f>
        <v>105.85714285714286</v>
      </c>
      <c r="I44" s="13">
        <f>_xlfn.IFNA(INDEX(Players19!P:P,MATCH($A44,Players19!$C:$C,0)),"")</f>
        <v>91.666666666666671</v>
      </c>
      <c r="K44" s="18">
        <f>_xlfn.IFNA(INDEX(Players19!R:R,MATCH($A44,Players19!$C:$C,0)),"")</f>
        <v>0.95454545454545459</v>
      </c>
      <c r="L44" s="18">
        <f>_xlfn.IFNA(INDEX(Players19!S:S,MATCH($A44,Players19!$C:$C,0)),"")</f>
        <v>0.31818181818181818</v>
      </c>
      <c r="M44" s="18">
        <f>_xlfn.IFNA(INDEX(Players19!T:T,MATCH($A44,Players19!$C:$C,0)),"")</f>
        <v>0.95454545454545459</v>
      </c>
      <c r="N44" s="18">
        <f>_xlfn.IFNA(INDEX(Players19!U:U,MATCH($A44,Players19!$C:$C,0)),"")</f>
        <v>0.81818181818181823</v>
      </c>
      <c r="P44" s="13">
        <f>IF($A44="","",INDEX(SeasonData!$BD:$BD,MATCH($A44&amp;"_2018",SeasonData!$A:$A,0)))</f>
        <v>1</v>
      </c>
      <c r="Q44" s="13">
        <f>IF($A44="","",INDEX(SeasonData!$BD:$BD,MATCH($A44&amp;"_2017",SeasonData!$A:$A,0)))</f>
        <v>23</v>
      </c>
      <c r="R44" s="13">
        <f>IF($A44="","",INDEX(SeasonData!$BD:$BD,MATCH($A44&amp;"_2016",SeasonData!$A:$A,0)))</f>
        <v>1</v>
      </c>
      <c r="S44" s="13">
        <f>IF($A44="","",INDEX(SeasonData!$BD:$BD,MATCH($A44&amp;"_2015",SeasonData!$A:$A,0)))</f>
        <v>1</v>
      </c>
      <c r="T44" s="13">
        <f t="shared" si="4"/>
        <v>108.42774247029566</v>
      </c>
      <c r="U44" t="str">
        <f t="shared" si="6"/>
        <v>Goldilocks</v>
      </c>
      <c r="V44" s="33">
        <f t="shared" si="5"/>
        <v>146.42774247029564</v>
      </c>
      <c r="X44" s="20">
        <f>IFERROR(INDEX(SeasonData!$BE:$BE,MATCH($A44&amp;"_2018",SeasonData!$A:$A,0))-F44,0)</f>
        <v>7.904761904761898</v>
      </c>
      <c r="Y44" s="20">
        <f>IFERROR(INDEX(SeasonData!$BE:$BE,MATCH($A44&amp;"_2017",SeasonData!$A:$A,0))-G44,0)</f>
        <v>0</v>
      </c>
      <c r="Z44" s="20">
        <f>IFERROR(INDEX(SeasonData!$BE:$BE,MATCH($A44&amp;"_2016",SeasonData!$A:$A,0))-H44,0)</f>
        <v>2.942857142857136</v>
      </c>
      <c r="AA44" s="20">
        <f>IFERROR(INDEX(SeasonData!$BE:$BE,MATCH($A44&amp;"_2015",SeasonData!$A:$A,0))-I44,0)</f>
        <v>-4.5</v>
      </c>
      <c r="AB44" s="20"/>
      <c r="AC44" s="20">
        <f>IFERROR(INDEX(SeasonData!$BF:$BF,MATCH($A44&amp;"_2018",SeasonData!$A:$A,0))-F44,0)</f>
        <v>-12.428571428571431</v>
      </c>
      <c r="AD44" s="20">
        <f>IFERROR(INDEX(SeasonData!$BF:$BF,MATCH($A44&amp;"_2017",SeasonData!$A:$A,0))-G44,0)</f>
        <v>-5.4285714285714306</v>
      </c>
      <c r="AE44" s="20">
        <f>IFERROR(INDEX(SeasonData!$BF:$BF,MATCH($A44&amp;"_2016",SeasonData!$A:$A,0))-H44,0)</f>
        <v>-0.52380952380953261</v>
      </c>
      <c r="AF44" s="20">
        <f>IFERROR(INDEX(SeasonData!$BF:$BF,MATCH($A44&amp;"_2015",SeasonData!$A:$A,0))-I44,0)</f>
        <v>3.5333333333333314</v>
      </c>
      <c r="AG44" s="20"/>
      <c r="AH44" s="20">
        <f>IFERROR(INDEX(SeasonData!$BG:$BG,MATCH($A44&amp;"_2018",SeasonData!$A:$A,0))-F44,0)</f>
        <v>4.4603174603174551</v>
      </c>
      <c r="AI44" s="20">
        <f>IFERROR(INDEX(SeasonData!$BG:$BG,MATCH($A44&amp;"_2017",SeasonData!$A:$A,0))-G44,0)</f>
        <v>2.1714285714285637</v>
      </c>
      <c r="AJ44" s="20">
        <f>IFERROR(INDEX(SeasonData!$BG:$BG,MATCH($A44&amp;"_2016",SeasonData!$A:$A,0))-H44,0)</f>
        <v>-6.1071428571428612</v>
      </c>
      <c r="AK44" s="20">
        <f>IFERROR(INDEX(SeasonData!$BG:$BG,MATCH($A44&amp;"_2015",SeasonData!$A:$A,0))-I44,0)</f>
        <v>1.3333333333333286</v>
      </c>
    </row>
    <row r="45" spans="1:37" x14ac:dyDescent="0.2">
      <c r="A45" t="s">
        <v>1649</v>
      </c>
      <c r="B45" t="str">
        <f>IF(A45="","",INDEX(Players19!G:G,MATCH(A45,Players19!$C:$C,0)))</f>
        <v>MID</v>
      </c>
      <c r="C45" t="str">
        <f>IF(A45="","",INDEX(Players19!E:E,MATCH(A45,Players19!$C:$C,0)))</f>
        <v>Geelong</v>
      </c>
      <c r="D45" s="13">
        <f>IF(A45="","",INDEX(Players19!J:J,MATCH(A45,Players19!$C:$C,0)))</f>
        <v>123900</v>
      </c>
      <c r="F45" s="13" t="str">
        <f>_xlfn.IFNA(INDEX(Players19!M:M,MATCH($A45,Players19!$C:$C,0)),"")</f>
        <v/>
      </c>
      <c r="G45" s="13" t="str">
        <f>_xlfn.IFNA(INDEX(Players19!N:N,MATCH($A45,Players19!$C:$C,0)),"")</f>
        <v/>
      </c>
      <c r="H45" s="13" t="str">
        <f>_xlfn.IFNA(INDEX(Players19!O:O,MATCH($A45,Players19!$C:$C,0)),"")</f>
        <v/>
      </c>
      <c r="I45" s="13" t="str">
        <f>_xlfn.IFNA(INDEX(Players19!P:P,MATCH($A45,Players19!$C:$C,0)),"")</f>
        <v/>
      </c>
      <c r="K45" s="18">
        <f>_xlfn.IFNA(INDEX(Players19!R:R,MATCH($A45,Players19!$C:$C,0)),"")</f>
        <v>0</v>
      </c>
      <c r="L45" s="18">
        <f>_xlfn.IFNA(INDEX(Players19!S:S,MATCH($A45,Players19!$C:$C,0)),"")</f>
        <v>0</v>
      </c>
      <c r="M45" s="18">
        <f>_xlfn.IFNA(INDEX(Players19!T:T,MATCH($A45,Players19!$C:$C,0)),"")</f>
        <v>0</v>
      </c>
      <c r="N45" s="18">
        <f>_xlfn.IFNA(INDEX(Players19!U:U,MATCH($A45,Players19!$C:$C,0)),"")</f>
        <v>0</v>
      </c>
      <c r="P45" s="13">
        <f>IF($A45="","",INDEX(SeasonData!$BD:$BD,MATCH($A45&amp;"_2018",SeasonData!$A:$A,0)))</f>
        <v>1</v>
      </c>
      <c r="Q45" s="13">
        <f>IF($A45="","",INDEX(SeasonData!$BD:$BD,MATCH($A45&amp;"_2017",SeasonData!$A:$A,0)))</f>
        <v>1</v>
      </c>
      <c r="R45" s="13">
        <f>IF($A45="","",INDEX(SeasonData!$BD:$BD,MATCH($A45&amp;"_2016",SeasonData!$A:$A,0)))</f>
        <v>1</v>
      </c>
      <c r="S45" s="13">
        <f>IF($A45="","",INDEX(SeasonData!$BD:$BD,MATCH($A45&amp;"_2015",SeasonData!$A:$A,0)))</f>
        <v>1</v>
      </c>
      <c r="T45" s="13">
        <f t="shared" si="4"/>
        <v>22.823984526112184</v>
      </c>
      <c r="U45" t="str">
        <f t="shared" si="6"/>
        <v>Over Priced</v>
      </c>
      <c r="V45" s="33">
        <f t="shared" si="5"/>
        <v>60.823984526112184</v>
      </c>
      <c r="X45" s="20">
        <f>IFERROR(INDEX(SeasonData!$BE:$BE,MATCH($A45&amp;"_2018",SeasonData!$A:$A,0))-F45,0)</f>
        <v>0</v>
      </c>
      <c r="Y45" s="20">
        <f>IFERROR(INDEX(SeasonData!$BE:$BE,MATCH($A45&amp;"_2017",SeasonData!$A:$A,0))-G45,0)</f>
        <v>0</v>
      </c>
      <c r="Z45" s="20">
        <f>IFERROR(INDEX(SeasonData!$BE:$BE,MATCH($A45&amp;"_2016",SeasonData!$A:$A,0))-H45,0)</f>
        <v>0</v>
      </c>
      <c r="AA45" s="20">
        <f>IFERROR(INDEX(SeasonData!$BE:$BE,MATCH($A45&amp;"_2015",SeasonData!$A:$A,0))-I45,0)</f>
        <v>0</v>
      </c>
      <c r="AB45" s="20"/>
      <c r="AC45" s="20">
        <f>IFERROR(INDEX(SeasonData!$BF:$BF,MATCH($A45&amp;"_2018",SeasonData!$A:$A,0))-F45,0)</f>
        <v>0</v>
      </c>
      <c r="AD45" s="20">
        <f>IFERROR(INDEX(SeasonData!$BF:$BF,MATCH($A45&amp;"_2017",SeasonData!$A:$A,0))-G45,0)</f>
        <v>0</v>
      </c>
      <c r="AE45" s="20">
        <f>IFERROR(INDEX(SeasonData!$BF:$BF,MATCH($A45&amp;"_2016",SeasonData!$A:$A,0))-H45,0)</f>
        <v>0</v>
      </c>
      <c r="AF45" s="20">
        <f>IFERROR(INDEX(SeasonData!$BF:$BF,MATCH($A45&amp;"_2015",SeasonData!$A:$A,0))-I45,0)</f>
        <v>0</v>
      </c>
      <c r="AG45" s="20"/>
      <c r="AH45" s="20">
        <f>IFERROR(INDEX(SeasonData!$BG:$BG,MATCH($A45&amp;"_2018",SeasonData!$A:$A,0))-F45,0)</f>
        <v>0</v>
      </c>
      <c r="AI45" s="20">
        <f>IFERROR(INDEX(SeasonData!$BG:$BG,MATCH($A45&amp;"_2017",SeasonData!$A:$A,0))-G45,0)</f>
        <v>0</v>
      </c>
      <c r="AJ45" s="20">
        <f>IFERROR(INDEX(SeasonData!$BG:$BG,MATCH($A45&amp;"_2016",SeasonData!$A:$A,0))-H45,0)</f>
        <v>0</v>
      </c>
      <c r="AK45" s="20">
        <f>IFERROR(INDEX(SeasonData!$BG:$BG,MATCH($A45&amp;"_2015",SeasonData!$A:$A,0))-I45,0)</f>
        <v>0</v>
      </c>
    </row>
    <row r="46" spans="1:37" x14ac:dyDescent="0.2">
      <c r="A46" t="s">
        <v>2616</v>
      </c>
      <c r="B46" t="str">
        <f>IF(A46="","",INDEX(Players19!G:G,MATCH(A46,Players19!$C:$C,0)))</f>
        <v>MID</v>
      </c>
      <c r="C46" t="str">
        <f>IF(A46="","",INDEX(Players19!E:E,MATCH(A46,Players19!$C:$C,0)))</f>
        <v>Fremantle</v>
      </c>
      <c r="D46" s="13">
        <f>IF(A46="","",INDEX(Players19!J:J,MATCH(A46,Players19!$C:$C,0)))</f>
        <v>117300</v>
      </c>
      <c r="F46" s="13" t="str">
        <f>_xlfn.IFNA(INDEX(Players19!M:M,MATCH($A46,Players19!$C:$C,0)),"")</f>
        <v/>
      </c>
      <c r="G46" s="13" t="str">
        <f>_xlfn.IFNA(INDEX(Players19!N:N,MATCH($A46,Players19!$C:$C,0)),"")</f>
        <v/>
      </c>
      <c r="H46" s="13" t="str">
        <f>_xlfn.IFNA(INDEX(Players19!O:O,MATCH($A46,Players19!$C:$C,0)),"")</f>
        <v/>
      </c>
      <c r="I46" s="13" t="str">
        <f>_xlfn.IFNA(INDEX(Players19!P:P,MATCH($A46,Players19!$C:$C,0)),"")</f>
        <v/>
      </c>
      <c r="K46" s="18">
        <f>_xlfn.IFNA(INDEX(Players19!R:R,MATCH($A46,Players19!$C:$C,0)),"")</f>
        <v>0</v>
      </c>
      <c r="L46" s="18">
        <f>_xlfn.IFNA(INDEX(Players19!S:S,MATCH($A46,Players19!$C:$C,0)),"")</f>
        <v>0</v>
      </c>
      <c r="M46" s="18">
        <f>_xlfn.IFNA(INDEX(Players19!T:T,MATCH($A46,Players19!$C:$C,0)),"")</f>
        <v>0</v>
      </c>
      <c r="N46" s="18">
        <f>_xlfn.IFNA(INDEX(Players19!U:U,MATCH($A46,Players19!$C:$C,0)),"")</f>
        <v>0</v>
      </c>
      <c r="P46" s="13">
        <f>IF($A46="","",INDEX(SeasonData!$BD:$BD,MATCH($A46&amp;"_2018",SeasonData!$A:$A,0)))</f>
        <v>1</v>
      </c>
      <c r="Q46" s="13">
        <f>IF($A46="","",INDEX(SeasonData!$BD:$BD,MATCH($A46&amp;"_2017",SeasonData!$A:$A,0)))</f>
        <v>1</v>
      </c>
      <c r="R46" s="13">
        <f>IF($A46="","",INDEX(SeasonData!$BD:$BD,MATCH($A46&amp;"_2016",SeasonData!$A:$A,0)))</f>
        <v>1</v>
      </c>
      <c r="S46" s="13">
        <f>IF($A46="","",INDEX(SeasonData!$BD:$BD,MATCH($A46&amp;"_2015",SeasonData!$A:$A,0)))</f>
        <v>1</v>
      </c>
      <c r="T46" s="13">
        <f t="shared" si="4"/>
        <v>21.608179054987566</v>
      </c>
      <c r="U46" t="str">
        <f t="shared" si="6"/>
        <v>Over Priced</v>
      </c>
      <c r="V46" s="33">
        <f t="shared" si="5"/>
        <v>59.608179054987566</v>
      </c>
      <c r="X46" s="20">
        <f>IFERROR(INDEX(SeasonData!$BE:$BE,MATCH($A46&amp;"_2018",SeasonData!$A:$A,0))-F46,0)</f>
        <v>0</v>
      </c>
      <c r="Y46" s="20">
        <f>IFERROR(INDEX(SeasonData!$BE:$BE,MATCH($A46&amp;"_2017",SeasonData!$A:$A,0))-G46,0)</f>
        <v>0</v>
      </c>
      <c r="Z46" s="20">
        <f>IFERROR(INDEX(SeasonData!$BE:$BE,MATCH($A46&amp;"_2016",SeasonData!$A:$A,0))-H46,0)</f>
        <v>0</v>
      </c>
      <c r="AA46" s="20">
        <f>IFERROR(INDEX(SeasonData!$BE:$BE,MATCH($A46&amp;"_2015",SeasonData!$A:$A,0))-I46,0)</f>
        <v>0</v>
      </c>
      <c r="AB46" s="20"/>
      <c r="AC46" s="20">
        <f>IFERROR(INDEX(SeasonData!$BF:$BF,MATCH($A46&amp;"_2018",SeasonData!$A:$A,0))-F46,0)</f>
        <v>0</v>
      </c>
      <c r="AD46" s="20">
        <f>IFERROR(INDEX(SeasonData!$BF:$BF,MATCH($A46&amp;"_2017",SeasonData!$A:$A,0))-G46,0)</f>
        <v>0</v>
      </c>
      <c r="AE46" s="20">
        <f>IFERROR(INDEX(SeasonData!$BF:$BF,MATCH($A46&amp;"_2016",SeasonData!$A:$A,0))-H46,0)</f>
        <v>0</v>
      </c>
      <c r="AF46" s="20">
        <f>IFERROR(INDEX(SeasonData!$BF:$BF,MATCH($A46&amp;"_2015",SeasonData!$A:$A,0))-I46,0)</f>
        <v>0</v>
      </c>
      <c r="AG46" s="20"/>
      <c r="AH46" s="20">
        <f>IFERROR(INDEX(SeasonData!$BG:$BG,MATCH($A46&amp;"_2018",SeasonData!$A:$A,0))-F46,0)</f>
        <v>0</v>
      </c>
      <c r="AI46" s="20">
        <f>IFERROR(INDEX(SeasonData!$BG:$BG,MATCH($A46&amp;"_2017",SeasonData!$A:$A,0))-G46,0)</f>
        <v>0</v>
      </c>
      <c r="AJ46" s="20">
        <f>IFERROR(INDEX(SeasonData!$BG:$BG,MATCH($A46&amp;"_2016",SeasonData!$A:$A,0))-H46,0)</f>
        <v>0</v>
      </c>
      <c r="AK46" s="20">
        <f>IFERROR(INDEX(SeasonData!$BG:$BG,MATCH($A46&amp;"_2015",SeasonData!$A:$A,0))-I46,0)</f>
        <v>0</v>
      </c>
    </row>
    <row r="47" spans="1:37" x14ac:dyDescent="0.2">
      <c r="A47" t="s">
        <v>817</v>
      </c>
      <c r="B47" t="str">
        <f>IF(A47="","",INDEX(Players19!G:G,MATCH(A47,Players19!$C:$C,0)))</f>
        <v>MID</v>
      </c>
      <c r="C47" t="str">
        <f>IF(A47="","",INDEX(Players19!E:E,MATCH(A47,Players19!$C:$C,0)))</f>
        <v>Carlton</v>
      </c>
      <c r="D47" s="13">
        <f>IF(A47="","",INDEX(Players19!J:J,MATCH(A47,Players19!$C:$C,0)))</f>
        <v>648200</v>
      </c>
      <c r="F47" s="13">
        <f>_xlfn.IFNA(INDEX(Players19!M:M,MATCH($A47,Players19!$C:$C,0)),"")</f>
        <v>119.40909090909091</v>
      </c>
      <c r="G47" s="13">
        <f>_xlfn.IFNA(INDEX(Players19!N:N,MATCH($A47,Players19!$C:$C,0)),"")</f>
        <v>97.733333333333334</v>
      </c>
      <c r="H47" s="13">
        <f>_xlfn.IFNA(INDEX(Players19!O:O,MATCH($A47,Players19!$C:$C,0)),"")</f>
        <v>107.61904761904762</v>
      </c>
      <c r="I47" s="13">
        <f>_xlfn.IFNA(INDEX(Players19!P:P,MATCH($A47,Players19!$C:$C,0)),"")</f>
        <v>96.3</v>
      </c>
      <c r="K47" s="18">
        <f>_xlfn.IFNA(INDEX(Players19!R:R,MATCH($A47,Players19!$C:$C,0)),"")</f>
        <v>1</v>
      </c>
      <c r="L47" s="18">
        <f>_xlfn.IFNA(INDEX(Players19!S:S,MATCH($A47,Players19!$C:$C,0)),"")</f>
        <v>0.68181818181818177</v>
      </c>
      <c r="M47" s="18">
        <f>_xlfn.IFNA(INDEX(Players19!T:T,MATCH($A47,Players19!$C:$C,0)),"")</f>
        <v>0.95454545454545459</v>
      </c>
      <c r="N47" s="18">
        <f>_xlfn.IFNA(INDEX(Players19!U:U,MATCH($A47,Players19!$C:$C,0)),"")</f>
        <v>0.90909090909090906</v>
      </c>
      <c r="P47" s="13">
        <f>IF($A47="","",INDEX(SeasonData!$BD:$BD,MATCH($A47&amp;"_2018",SeasonData!$A:$A,0)))</f>
        <v>14</v>
      </c>
      <c r="Q47" s="13">
        <f>IF($A47="","",INDEX(SeasonData!$BD:$BD,MATCH($A47&amp;"_2017",SeasonData!$A:$A,0)))</f>
        <v>7</v>
      </c>
      <c r="R47" s="13">
        <f>IF($A47="","",INDEX(SeasonData!$BD:$BD,MATCH($A47&amp;"_2016",SeasonData!$A:$A,0)))</f>
        <v>17</v>
      </c>
      <c r="S47" s="13">
        <f>IF($A47="","",INDEX(SeasonData!$BD:$BD,MATCH($A47&amp;"_2015",SeasonData!$A:$A,0)))</f>
        <v>1</v>
      </c>
      <c r="T47" s="13">
        <f t="shared" si="4"/>
        <v>119.40683430045132</v>
      </c>
      <c r="U47" t="str">
        <f t="shared" si="6"/>
        <v>Goldilocks</v>
      </c>
      <c r="V47" s="33">
        <f t="shared" si="5"/>
        <v>157.40683430045132</v>
      </c>
      <c r="X47" s="20">
        <f>IFERROR(INDEX(SeasonData!$BE:$BE,MATCH($A47&amp;"_2018",SeasonData!$A:$A,0))-F47,0)</f>
        <v>1.0909090909090935</v>
      </c>
      <c r="Y47" s="20">
        <f>IFERROR(INDEX(SeasonData!$BE:$BE,MATCH($A47&amp;"_2017",SeasonData!$A:$A,0))-G47,0)</f>
        <v>-6.4000000000000057</v>
      </c>
      <c r="Z47" s="20">
        <f>IFERROR(INDEX(SeasonData!$BE:$BE,MATCH($A47&amp;"_2016",SeasonData!$A:$A,0))-H47,0)</f>
        <v>-7.0190476190476261</v>
      </c>
      <c r="AA47" s="20">
        <f>IFERROR(INDEX(SeasonData!$BE:$BE,MATCH($A47&amp;"_2015",SeasonData!$A:$A,0))-I47,0)</f>
        <v>4.5</v>
      </c>
      <c r="AB47" s="20"/>
      <c r="AC47" s="20">
        <f>IFERROR(INDEX(SeasonData!$BF:$BF,MATCH($A47&amp;"_2018",SeasonData!$A:$A,0))-F47,0)</f>
        <v>-17.809090909090912</v>
      </c>
      <c r="AD47" s="20">
        <f>IFERROR(INDEX(SeasonData!$BF:$BF,MATCH($A47&amp;"_2017",SeasonData!$A:$A,0))-G47,0)</f>
        <v>6.0666666666666629</v>
      </c>
      <c r="AE47" s="20">
        <f>IFERROR(INDEX(SeasonData!$BF:$BF,MATCH($A47&amp;"_2016",SeasonData!$A:$A,0))-H47,0)</f>
        <v>-6.1190476190476204</v>
      </c>
      <c r="AF47" s="20">
        <f>IFERROR(INDEX(SeasonData!$BF:$BF,MATCH($A47&amp;"_2015",SeasonData!$A:$A,0))-I47,0)</f>
        <v>2.2000000000000028</v>
      </c>
      <c r="AG47" s="20"/>
      <c r="AH47" s="20">
        <f>IFERROR(INDEX(SeasonData!$BG:$BG,MATCH($A47&amp;"_2018",SeasonData!$A:$A,0))-F47,0)</f>
        <v>2.813131313131322</v>
      </c>
      <c r="AI47" s="20">
        <f>IFERROR(INDEX(SeasonData!$BG:$BG,MATCH($A47&amp;"_2017",SeasonData!$A:$A,0))-G47,0)</f>
        <v>-22.233333333333334</v>
      </c>
      <c r="AJ47" s="20">
        <f>IFERROR(INDEX(SeasonData!$BG:$BG,MATCH($A47&amp;"_2016",SeasonData!$A:$A,0))-H47,0)</f>
        <v>12.269841269841265</v>
      </c>
      <c r="AK47" s="20">
        <f>IFERROR(INDEX(SeasonData!$BG:$BG,MATCH($A47&amp;"_2015",SeasonData!$A:$A,0))-I47,0)</f>
        <v>0.25555555555555998</v>
      </c>
    </row>
    <row r="48" spans="1:37" x14ac:dyDescent="0.2">
      <c r="A48" t="s">
        <v>2696</v>
      </c>
      <c r="B48" t="str">
        <f>IF(A48="","",INDEX(Players19!G:G,MATCH(A48,Players19!$C:$C,0)))</f>
        <v>MID</v>
      </c>
      <c r="C48" t="str">
        <f>IF(A48="","",INDEX(Players19!E:E,MATCH(A48,Players19!$C:$C,0)))</f>
        <v>Essendon</v>
      </c>
      <c r="D48" s="13">
        <f>IF(A48="","",INDEX(Players19!J:J,MATCH(A48,Players19!$C:$C,0)))</f>
        <v>544800</v>
      </c>
      <c r="F48" s="13">
        <f>_xlfn.IFNA(INDEX(Players19!M:M,MATCH($A48,Players19!$C:$C,0)),"")</f>
        <v>100.36363636363636</v>
      </c>
      <c r="G48" s="13">
        <f>_xlfn.IFNA(INDEX(Players19!N:N,MATCH($A48,Players19!$C:$C,0)),"")</f>
        <v>109.23809523809524</v>
      </c>
      <c r="H48" s="13">
        <f>_xlfn.IFNA(INDEX(Players19!O:O,MATCH($A48,Players19!$C:$C,0)),"")</f>
        <v>111.45454545454545</v>
      </c>
      <c r="I48" s="13">
        <f>_xlfn.IFNA(INDEX(Players19!P:P,MATCH($A48,Players19!$C:$C,0)),"")</f>
        <v>88.470588235294116</v>
      </c>
      <c r="K48" s="18">
        <f>_xlfn.IFNA(INDEX(Players19!R:R,MATCH($A48,Players19!$C:$C,0)),"")</f>
        <v>1</v>
      </c>
      <c r="L48" s="18">
        <f>_xlfn.IFNA(INDEX(Players19!S:S,MATCH($A48,Players19!$C:$C,0)),"")</f>
        <v>0.95454545454545459</v>
      </c>
      <c r="M48" s="18">
        <f>_xlfn.IFNA(INDEX(Players19!T:T,MATCH($A48,Players19!$C:$C,0)),"")</f>
        <v>1</v>
      </c>
      <c r="N48" s="18">
        <f>_xlfn.IFNA(INDEX(Players19!U:U,MATCH($A48,Players19!$C:$C,0)),"")</f>
        <v>0.77272727272727271</v>
      </c>
      <c r="P48" s="13">
        <f>IF($A48="","",INDEX(SeasonData!$BD:$BD,MATCH($A48&amp;"_2018",SeasonData!$A:$A,0)))</f>
        <v>10</v>
      </c>
      <c r="Q48" s="13">
        <f>IF($A48="","",INDEX(SeasonData!$BD:$BD,MATCH($A48&amp;"_2017",SeasonData!$A:$A,0)))</f>
        <v>23</v>
      </c>
      <c r="R48" s="13">
        <f>IF($A48="","",INDEX(SeasonData!$BD:$BD,MATCH($A48&amp;"_2016",SeasonData!$A:$A,0)))</f>
        <v>1</v>
      </c>
      <c r="S48" s="13">
        <f>IF($A48="","",INDEX(SeasonData!$BD:$BD,MATCH($A48&amp;"_2015",SeasonData!$A:$A,0)))</f>
        <v>1</v>
      </c>
      <c r="T48" s="13">
        <f t="shared" si="4"/>
        <v>100.35921525283227</v>
      </c>
      <c r="U48" t="str">
        <f t="shared" si="6"/>
        <v>Under Priced</v>
      </c>
      <c r="V48" s="33">
        <f t="shared" si="5"/>
        <v>138.35921525283226</v>
      </c>
      <c r="X48" s="20">
        <f>IFERROR(INDEX(SeasonData!$BE:$BE,MATCH($A48&amp;"_2018",SeasonData!$A:$A,0))-F48,0)</f>
        <v>-17.530303030303031</v>
      </c>
      <c r="Y48" s="20">
        <f>IFERROR(INDEX(SeasonData!$BE:$BE,MATCH($A48&amp;"_2017",SeasonData!$A:$A,0))-G48,0)</f>
        <v>-4.5714285714285694</v>
      </c>
      <c r="Z48" s="20">
        <f>IFERROR(INDEX(SeasonData!$BE:$BE,MATCH($A48&amp;"_2016",SeasonData!$A:$A,0))-H48,0)</f>
        <v>-9.7878787878787818</v>
      </c>
      <c r="AA48" s="20">
        <f>IFERROR(INDEX(SeasonData!$BE:$BE,MATCH($A48&amp;"_2015",SeasonData!$A:$A,0))-I48,0)</f>
        <v>-9.3039215686274446</v>
      </c>
      <c r="AB48" s="20"/>
      <c r="AC48" s="20">
        <f>IFERROR(INDEX(SeasonData!$BF:$BF,MATCH($A48&amp;"_2018",SeasonData!$A:$A,0))-F48,0)</f>
        <v>-3.6969696969696884</v>
      </c>
      <c r="AD48" s="20">
        <f>IFERROR(INDEX(SeasonData!$BF:$BF,MATCH($A48&amp;"_2017",SeasonData!$A:$A,0))-G48,0)</f>
        <v>10.261904761904759</v>
      </c>
      <c r="AE48" s="20">
        <f>IFERROR(INDEX(SeasonData!$BF:$BF,MATCH($A48&amp;"_2016",SeasonData!$A:$A,0))-H48,0)</f>
        <v>-5.6212121212121247</v>
      </c>
      <c r="AF48" s="20">
        <f>IFERROR(INDEX(SeasonData!$BF:$BF,MATCH($A48&amp;"_2015",SeasonData!$A:$A,0))-I48,0)</f>
        <v>7.9294117647058897</v>
      </c>
      <c r="AG48" s="20"/>
      <c r="AH48" s="20">
        <f>IFERROR(INDEX(SeasonData!$BG:$BG,MATCH($A48&amp;"_2018",SeasonData!$A:$A,0))-F48,0)</f>
        <v>12.858585858585869</v>
      </c>
      <c r="AI48" s="20">
        <f>IFERROR(INDEX(SeasonData!$BG:$BG,MATCH($A48&amp;"_2017",SeasonData!$A:$A,0))-G48,0)</f>
        <v>-8.2380952380952408</v>
      </c>
      <c r="AJ48" s="20">
        <f>IFERROR(INDEX(SeasonData!$BG:$BG,MATCH($A48&amp;"_2016",SeasonData!$A:$A,0))-H48,0)</f>
        <v>10.656565656565661</v>
      </c>
      <c r="AK48" s="20">
        <f>IFERROR(INDEX(SeasonData!$BG:$BG,MATCH($A48&amp;"_2015",SeasonData!$A:$A,0))-I48,0)</f>
        <v>9.029411764705884</v>
      </c>
    </row>
    <row r="49" spans="1:37" x14ac:dyDescent="0.2">
      <c r="A49" t="s">
        <v>630</v>
      </c>
      <c r="B49" t="str">
        <f>IF(A49="","",INDEX(Players19!G:G,MATCH(A49,Players19!$C:$C,0)))</f>
        <v>MID</v>
      </c>
      <c r="C49" t="str">
        <f>IF(A49="","",INDEX(Players19!E:E,MATCH(A49,Players19!$C:$C,0)))</f>
        <v>Essendon</v>
      </c>
      <c r="D49" s="13">
        <f>IF(A49="","",INDEX(Players19!J:J,MATCH(A49,Players19!$C:$C,0)))</f>
        <v>487000</v>
      </c>
      <c r="F49" s="13">
        <f>_xlfn.IFNA(INDEX(Players19!M:M,MATCH($A49,Players19!$C:$C,0)),"")</f>
        <v>89.714285714285708</v>
      </c>
      <c r="G49" s="13">
        <f>_xlfn.IFNA(INDEX(Players19!N:N,MATCH($A49,Players19!$C:$C,0)),"")</f>
        <v>97.727272727272734</v>
      </c>
      <c r="H49" s="13">
        <f>_xlfn.IFNA(INDEX(Players19!O:O,MATCH($A49,Players19!$C:$C,0)),"")</f>
        <v>99.095238095238102</v>
      </c>
      <c r="I49" s="13">
        <f>_xlfn.IFNA(INDEX(Players19!P:P,MATCH($A49,Players19!$C:$C,0)),"")</f>
        <v>102.78571428571429</v>
      </c>
      <c r="K49" s="18">
        <f>_xlfn.IFNA(INDEX(Players19!R:R,MATCH($A49,Players19!$C:$C,0)),"")</f>
        <v>0.95454545454545459</v>
      </c>
      <c r="L49" s="18">
        <f>_xlfn.IFNA(INDEX(Players19!S:S,MATCH($A49,Players19!$C:$C,0)),"")</f>
        <v>1</v>
      </c>
      <c r="M49" s="18">
        <f>_xlfn.IFNA(INDEX(Players19!T:T,MATCH($A49,Players19!$C:$C,0)),"")</f>
        <v>0.95454545454545459</v>
      </c>
      <c r="N49" s="18">
        <f>_xlfn.IFNA(INDEX(Players19!U:U,MATCH($A49,Players19!$C:$C,0)),"")</f>
        <v>0.63636363636363635</v>
      </c>
      <c r="P49" s="13">
        <f>IF($A49="","",INDEX(SeasonData!$BD:$BD,MATCH($A49&amp;"_2018",SeasonData!$A:$A,0)))</f>
        <v>20</v>
      </c>
      <c r="Q49" s="13">
        <f>IF($A49="","",INDEX(SeasonData!$BD:$BD,MATCH($A49&amp;"_2017",SeasonData!$A:$A,0)))</f>
        <v>11</v>
      </c>
      <c r="R49" s="13">
        <f>IF($A49="","",INDEX(SeasonData!$BD:$BD,MATCH($A49&amp;"_2016",SeasonData!$A:$A,0)))</f>
        <v>23</v>
      </c>
      <c r="S49" s="13">
        <f>IF($A49="","",INDEX(SeasonData!$BD:$BD,MATCH($A49&amp;"_2015",SeasonData!$A:$A,0)))</f>
        <v>16</v>
      </c>
      <c r="T49" s="13">
        <f t="shared" si="4"/>
        <v>89.71170673298333</v>
      </c>
      <c r="U49" t="str">
        <f t="shared" si="6"/>
        <v>Under Priced</v>
      </c>
      <c r="V49" s="33">
        <f t="shared" si="5"/>
        <v>127.71170673298333</v>
      </c>
      <c r="X49" s="20">
        <f>IFERROR(INDEX(SeasonData!$BE:$BE,MATCH($A49&amp;"_2018",SeasonData!$A:$A,0))-F49,0)</f>
        <v>2.1190476190476204</v>
      </c>
      <c r="Y49" s="20">
        <f>IFERROR(INDEX(SeasonData!$BE:$BE,MATCH($A49&amp;"_2017",SeasonData!$A:$A,0))-G49,0)</f>
        <v>-0.72727272727273373</v>
      </c>
      <c r="Z49" s="20">
        <f>IFERROR(INDEX(SeasonData!$BE:$BE,MATCH($A49&amp;"_2016",SeasonData!$A:$A,0))-H49,0)</f>
        <v>3.404761904761898</v>
      </c>
      <c r="AA49" s="20">
        <f>IFERROR(INDEX(SeasonData!$BE:$BE,MATCH($A49&amp;"_2015",SeasonData!$A:$A,0))-I49,0)</f>
        <v>14.88095238095238</v>
      </c>
      <c r="AB49" s="20"/>
      <c r="AC49" s="20">
        <f>IFERROR(INDEX(SeasonData!$BF:$BF,MATCH($A49&amp;"_2018",SeasonData!$A:$A,0))-F49,0)</f>
        <v>-3.0476190476190368</v>
      </c>
      <c r="AD49" s="20">
        <f>IFERROR(INDEX(SeasonData!$BF:$BF,MATCH($A49&amp;"_2017",SeasonData!$A:$A,0))-G49,0)</f>
        <v>-1.2272727272727337</v>
      </c>
      <c r="AE49" s="20">
        <f>IFERROR(INDEX(SeasonData!$BF:$BF,MATCH($A49&amp;"_2016",SeasonData!$A:$A,0))-H49,0)</f>
        <v>7.904761904761898</v>
      </c>
      <c r="AF49" s="20">
        <f>IFERROR(INDEX(SeasonData!$BF:$BF,MATCH($A49&amp;"_2015",SeasonData!$A:$A,0))-I49,0)</f>
        <v>-5.9523809523809632</v>
      </c>
      <c r="AG49" s="20"/>
      <c r="AH49" s="20">
        <f>IFERROR(INDEX(SeasonData!$BG:$BG,MATCH($A49&amp;"_2018",SeasonData!$A:$A,0))-F49,0)</f>
        <v>1.6607142857142918</v>
      </c>
      <c r="AI49" s="20">
        <f>IFERROR(INDEX(SeasonData!$BG:$BG,MATCH($A49&amp;"_2017",SeasonData!$A:$A,0))-G49,0)</f>
        <v>-3.7272727272727337</v>
      </c>
      <c r="AJ49" s="20">
        <f>IFERROR(INDEX(SeasonData!$BG:$BG,MATCH($A49&amp;"_2016",SeasonData!$A:$A,0))-H49,0)</f>
        <v>-9.3809523809523938</v>
      </c>
      <c r="AK49" s="20">
        <f>IFERROR(INDEX(SeasonData!$BG:$BG,MATCH($A49&amp;"_2015",SeasonData!$A:$A,0))-I49,0)</f>
        <v>-56.785714285714292</v>
      </c>
    </row>
    <row r="50" spans="1:37" x14ac:dyDescent="0.2">
      <c r="A50" t="s">
        <v>785</v>
      </c>
      <c r="B50" t="str">
        <f>IF(A50="","",INDEX(Players19!G:G,MATCH(A50,Players19!$C:$C,0)))</f>
        <v>MID</v>
      </c>
      <c r="C50" t="str">
        <f>IF(A50="","",INDEX(Players19!E:E,MATCH(A50,Players19!$C:$C,0)))</f>
        <v>Adelaide</v>
      </c>
      <c r="D50" s="13">
        <f>IF(A50="","",INDEX(Players19!J:J,MATCH(A50,Players19!$C:$C,0)))</f>
        <v>551300</v>
      </c>
      <c r="F50" s="13">
        <f>_xlfn.IFNA(INDEX(Players19!M:M,MATCH($A50,Players19!$C:$C,0)),"")</f>
        <v>101.55555555555556</v>
      </c>
      <c r="G50" s="13">
        <f>_xlfn.IFNA(INDEX(Players19!N:N,MATCH($A50,Players19!$C:$C,0)),"")</f>
        <v>110.63636363636364</v>
      </c>
      <c r="H50" s="13">
        <f>_xlfn.IFNA(INDEX(Players19!O:O,MATCH($A50,Players19!$C:$C,0)),"")</f>
        <v>92.75</v>
      </c>
      <c r="I50" s="13">
        <f>_xlfn.IFNA(INDEX(Players19!P:P,MATCH($A50,Players19!$C:$C,0)),"")</f>
        <v>68.266666666666666</v>
      </c>
      <c r="K50" s="18">
        <f>_xlfn.IFNA(INDEX(Players19!R:R,MATCH($A50,Players19!$C:$C,0)),"")</f>
        <v>0.81818181818181823</v>
      </c>
      <c r="L50" s="18">
        <f>_xlfn.IFNA(INDEX(Players19!S:S,MATCH($A50,Players19!$C:$C,0)),"")</f>
        <v>1</v>
      </c>
      <c r="M50" s="18">
        <f>_xlfn.IFNA(INDEX(Players19!T:T,MATCH($A50,Players19!$C:$C,0)),"")</f>
        <v>0.90909090909090906</v>
      </c>
      <c r="N50" s="18">
        <f>_xlfn.IFNA(INDEX(Players19!U:U,MATCH($A50,Players19!$C:$C,0)),"")</f>
        <v>0.68181818181818177</v>
      </c>
      <c r="P50" s="13">
        <f>IF($A50="","",INDEX(SeasonData!$BD:$BD,MATCH($A50&amp;"_2018",SeasonData!$A:$A,0)))</f>
        <v>16</v>
      </c>
      <c r="Q50" s="13">
        <f>IF($A50="","",INDEX(SeasonData!$BD:$BD,MATCH($A50&amp;"_2017",SeasonData!$A:$A,0)))</f>
        <v>5</v>
      </c>
      <c r="R50" s="13">
        <f>IF($A50="","",INDEX(SeasonData!$BD:$BD,MATCH($A50&amp;"_2016",SeasonData!$A:$A,0)))</f>
        <v>1</v>
      </c>
      <c r="S50" s="13">
        <f>IF($A50="","",INDEX(SeasonData!$BD:$BD,MATCH($A50&amp;"_2015",SeasonData!$A:$A,0)))</f>
        <v>14</v>
      </c>
      <c r="T50" s="13">
        <f t="shared" si="4"/>
        <v>101.55659942893985</v>
      </c>
      <c r="U50" t="str">
        <f t="shared" si="6"/>
        <v>Goldilocks</v>
      </c>
      <c r="V50" s="33">
        <f t="shared" si="5"/>
        <v>139.55659942893985</v>
      </c>
      <c r="X50" s="20">
        <f>IFERROR(INDEX(SeasonData!$BE:$BE,MATCH($A50&amp;"_2018",SeasonData!$A:$A,0))-F50,0)</f>
        <v>-16.222222222222229</v>
      </c>
      <c r="Y50" s="20">
        <f>IFERROR(INDEX(SeasonData!$BE:$BE,MATCH($A50&amp;"_2017",SeasonData!$A:$A,0))-G50,0)</f>
        <v>-12.303030303030312</v>
      </c>
      <c r="Z50" s="20">
        <f>IFERROR(INDEX(SeasonData!$BE:$BE,MATCH($A50&amp;"_2016",SeasonData!$A:$A,0))-H50,0)</f>
        <v>-10.916666666666671</v>
      </c>
      <c r="AA50" s="20">
        <f>IFERROR(INDEX(SeasonData!$BE:$BE,MATCH($A50&amp;"_2015",SeasonData!$A:$A,0))-I50,0)</f>
        <v>-35.266666666666666</v>
      </c>
      <c r="AB50" s="20"/>
      <c r="AC50" s="20">
        <f>IFERROR(INDEX(SeasonData!$BF:$BF,MATCH($A50&amp;"_2018",SeasonData!$A:$A,0))-F50,0)</f>
        <v>-3.9555555555555628</v>
      </c>
      <c r="AD50" s="20">
        <f>IFERROR(INDEX(SeasonData!$BF:$BF,MATCH($A50&amp;"_2017",SeasonData!$A:$A,0))-G50,0)</f>
        <v>-11.969696969696969</v>
      </c>
      <c r="AE50" s="20">
        <f>IFERROR(INDEX(SeasonData!$BF:$BF,MATCH($A50&amp;"_2016",SeasonData!$A:$A,0))-H50,0)</f>
        <v>-3.75</v>
      </c>
      <c r="AF50" s="20">
        <f>IFERROR(INDEX(SeasonData!$BF:$BF,MATCH($A50&amp;"_2015",SeasonData!$A:$A,0))-I50,0)</f>
        <v>-7.0666666666666629</v>
      </c>
      <c r="AG50" s="20"/>
      <c r="AH50" s="20">
        <f>IFERROR(INDEX(SeasonData!$BG:$BG,MATCH($A50&amp;"_2018",SeasonData!$A:$A,0))-F50,0)</f>
        <v>8.3333333333333286</v>
      </c>
      <c r="AI50" s="20">
        <f>IFERROR(INDEX(SeasonData!$BG:$BG,MATCH($A50&amp;"_2017",SeasonData!$A:$A,0))-G50,0)</f>
        <v>13.919191919191917</v>
      </c>
      <c r="AJ50" s="20">
        <f>IFERROR(INDEX(SeasonData!$BG:$BG,MATCH($A50&amp;"_2016",SeasonData!$A:$A,0))-H50,0)</f>
        <v>3.25</v>
      </c>
      <c r="AK50" s="20">
        <f>IFERROR(INDEX(SeasonData!$BG:$BG,MATCH($A50&amp;"_2015",SeasonData!$A:$A,0))-I50,0)</f>
        <v>5.6083333333333343</v>
      </c>
    </row>
    <row r="51" spans="1:37" x14ac:dyDescent="0.2">
      <c r="A51" t="s">
        <v>562</v>
      </c>
      <c r="B51" t="str">
        <f>IF(A51="","",INDEX(Players19!G:G,MATCH(A51,Players19!$C:$C,0)))</f>
        <v>MID</v>
      </c>
      <c r="C51" t="str">
        <f>IF(A51="","",INDEX(Players19!E:E,MATCH(A51,Players19!$C:$C,0)))</f>
        <v>Adelaide</v>
      </c>
      <c r="D51" s="13">
        <f>IF(A51="","",INDEX(Players19!J:J,MATCH(A51,Players19!$C:$C,0)))</f>
        <v>418000</v>
      </c>
      <c r="F51" s="13" t="str">
        <f>_xlfn.IFNA(INDEX(Players19!M:M,MATCH($A51,Players19!$C:$C,0)),"")</f>
        <v/>
      </c>
      <c r="G51" s="13">
        <f>_xlfn.IFNA(INDEX(Players19!N:N,MATCH($A51,Players19!$C:$C,0)),"")</f>
        <v>96.235294117647058</v>
      </c>
      <c r="H51" s="13">
        <f>_xlfn.IFNA(INDEX(Players19!O:O,MATCH($A51,Players19!$C:$C,0)),"")</f>
        <v>86.642857142857139</v>
      </c>
      <c r="I51" s="13" t="str">
        <f>_xlfn.IFNA(INDEX(Players19!P:P,MATCH($A51,Players19!$C:$C,0)),"")</f>
        <v/>
      </c>
      <c r="K51" s="18">
        <f>_xlfn.IFNA(INDEX(Players19!R:R,MATCH($A51,Players19!$C:$C,0)),"")</f>
        <v>0</v>
      </c>
      <c r="L51" s="18">
        <f>_xlfn.IFNA(INDEX(Players19!S:S,MATCH($A51,Players19!$C:$C,0)),"")</f>
        <v>0.77272727272727271</v>
      </c>
      <c r="M51" s="18">
        <f>_xlfn.IFNA(INDEX(Players19!T:T,MATCH($A51,Players19!$C:$C,0)),"")</f>
        <v>0.63636363636363635</v>
      </c>
      <c r="N51" s="18">
        <f>_xlfn.IFNA(INDEX(Players19!U:U,MATCH($A51,Players19!$C:$C,0)),"")</f>
        <v>0</v>
      </c>
      <c r="P51" s="13">
        <f>IF($A51="","",INDEX(SeasonData!$BD:$BD,MATCH($A51&amp;"_2018",SeasonData!$A:$A,0)))</f>
        <v>1</v>
      </c>
      <c r="Q51" s="13">
        <f>IF($A51="","",INDEX(SeasonData!$BD:$BD,MATCH($A51&amp;"_2017",SeasonData!$A:$A,0)))</f>
        <v>10</v>
      </c>
      <c r="R51" s="13">
        <f>IF($A51="","",INDEX(SeasonData!$BD:$BD,MATCH($A51&amp;"_2016",SeasonData!$A:$A,0)))</f>
        <v>1</v>
      </c>
      <c r="S51" s="13">
        <f>IF($A51="","",INDEX(SeasonData!$BD:$BD,MATCH($A51&amp;"_2015",SeasonData!$A:$A,0)))</f>
        <v>1</v>
      </c>
      <c r="T51" s="13">
        <f t="shared" si="4"/>
        <v>77.001013171225935</v>
      </c>
      <c r="U51" t="str">
        <f t="shared" si="6"/>
        <v>Under Priced</v>
      </c>
      <c r="V51" s="33">
        <f t="shared" si="5"/>
        <v>115.00101317122594</v>
      </c>
      <c r="X51" s="20">
        <f>IFERROR(INDEX(SeasonData!$BE:$BE,MATCH($A51&amp;"_2018",SeasonData!$A:$A,0))-F51,0)</f>
        <v>0</v>
      </c>
      <c r="Y51" s="20">
        <f>IFERROR(INDEX(SeasonData!$BE:$BE,MATCH($A51&amp;"_2017",SeasonData!$A:$A,0))-G51,0)</f>
        <v>-0.73529411764705799</v>
      </c>
      <c r="Z51" s="20">
        <f>IFERROR(INDEX(SeasonData!$BE:$BE,MATCH($A51&amp;"_2016",SeasonData!$A:$A,0))-H51,0)</f>
        <v>-9.1428571428571388</v>
      </c>
      <c r="AA51" s="20">
        <f>IFERROR(INDEX(SeasonData!$BE:$BE,MATCH($A51&amp;"_2015",SeasonData!$A:$A,0))-I51,0)</f>
        <v>0</v>
      </c>
      <c r="AB51" s="20"/>
      <c r="AC51" s="20">
        <f>IFERROR(INDEX(SeasonData!$BF:$BF,MATCH($A51&amp;"_2018",SeasonData!$A:$A,0))-F51,0)</f>
        <v>0</v>
      </c>
      <c r="AD51" s="20">
        <f>IFERROR(INDEX(SeasonData!$BF:$BF,MATCH($A51&amp;"_2017",SeasonData!$A:$A,0))-G51,0)</f>
        <v>-13.901960784313729</v>
      </c>
      <c r="AE51" s="20">
        <f>IFERROR(INDEX(SeasonData!$BF:$BF,MATCH($A51&amp;"_2016",SeasonData!$A:$A,0))-H51,0)</f>
        <v>-38.142857142857139</v>
      </c>
      <c r="AF51" s="20">
        <f>IFERROR(INDEX(SeasonData!$BF:$BF,MATCH($A51&amp;"_2015",SeasonData!$A:$A,0))-I51,0)</f>
        <v>0</v>
      </c>
      <c r="AG51" s="20"/>
      <c r="AH51" s="20">
        <f>IFERROR(INDEX(SeasonData!$BG:$BG,MATCH($A51&amp;"_2018",SeasonData!$A:$A,0))-F51,0)</f>
        <v>0</v>
      </c>
      <c r="AI51" s="20">
        <f>IFERROR(INDEX(SeasonData!$BG:$BG,MATCH($A51&amp;"_2017",SeasonData!$A:$A,0))-G51,0)</f>
        <v>10.889705882352942</v>
      </c>
      <c r="AJ51" s="20">
        <f>IFERROR(INDEX(SeasonData!$BG:$BG,MATCH($A51&amp;"_2016",SeasonData!$A:$A,0))-H51,0)</f>
        <v>10.912698412698418</v>
      </c>
      <c r="AK51" s="20">
        <f>IFERROR(INDEX(SeasonData!$BG:$BG,MATCH($A51&amp;"_2015",SeasonData!$A:$A,0))-I51,0)</f>
        <v>0</v>
      </c>
    </row>
    <row r="52" spans="1:37" x14ac:dyDescent="0.2">
      <c r="A52" t="s">
        <v>891</v>
      </c>
      <c r="B52" t="str">
        <f>IF(A52="","",INDEX(Players19!G:G,MATCH(A52,Players19!$C:$C,0)))</f>
        <v>MID</v>
      </c>
      <c r="C52" t="str">
        <f>IF(A52="","",INDEX(Players19!E:E,MATCH(A52,Players19!$C:$C,0)))</f>
        <v>Hawthorn</v>
      </c>
      <c r="D52" s="13">
        <f>IF(A52="","",INDEX(Players19!J:J,MATCH(A52,Players19!$C:$C,0)))</f>
        <v>334900</v>
      </c>
      <c r="F52" s="13">
        <f>_xlfn.IFNA(INDEX(Players19!M:M,MATCH($A52,Players19!$C:$C,0)),"")</f>
        <v>19</v>
      </c>
      <c r="G52" s="13">
        <f>_xlfn.IFNA(INDEX(Players19!N:N,MATCH($A52,Players19!$C:$C,0)),"")</f>
        <v>88.142857142857139</v>
      </c>
      <c r="H52" s="13">
        <f>_xlfn.IFNA(INDEX(Players19!O:O,MATCH($A52,Players19!$C:$C,0)),"")</f>
        <v>97.409090909090907</v>
      </c>
      <c r="I52" s="13">
        <f>_xlfn.IFNA(INDEX(Players19!P:P,MATCH($A52,Players19!$C:$C,0)),"")</f>
        <v>84</v>
      </c>
      <c r="K52" s="18">
        <f>_xlfn.IFNA(INDEX(Players19!R:R,MATCH($A52,Players19!$C:$C,0)),"")</f>
        <v>4.5454545454545456E-2</v>
      </c>
      <c r="L52" s="18">
        <f>_xlfn.IFNA(INDEX(Players19!S:S,MATCH($A52,Players19!$C:$C,0)),"")</f>
        <v>0.95454545454545459</v>
      </c>
      <c r="M52" s="18">
        <f>_xlfn.IFNA(INDEX(Players19!T:T,MATCH($A52,Players19!$C:$C,0)),"")</f>
        <v>1</v>
      </c>
      <c r="N52" s="18">
        <f>_xlfn.IFNA(INDEX(Players19!U:U,MATCH($A52,Players19!$C:$C,0)),"")</f>
        <v>0.77272727272727271</v>
      </c>
      <c r="P52" s="13">
        <f>IF($A52="","",INDEX(SeasonData!$BD:$BD,MATCH($A52&amp;"_2018",SeasonData!$A:$A,0)))</f>
        <v>1</v>
      </c>
      <c r="Q52" s="13">
        <f>IF($A52="","",INDEX(SeasonData!$BD:$BD,MATCH($A52&amp;"_2017",SeasonData!$A:$A,0)))</f>
        <v>21</v>
      </c>
      <c r="R52" s="13">
        <f>IF($A52="","",INDEX(SeasonData!$BD:$BD,MATCH($A52&amp;"_2016",SeasonData!$A:$A,0)))</f>
        <v>19</v>
      </c>
      <c r="S52" s="13">
        <f>IF($A52="","",INDEX(SeasonData!$BD:$BD,MATCH($A52&amp;"_2015",SeasonData!$A:$A,0)))</f>
        <v>20</v>
      </c>
      <c r="T52" s="13">
        <f t="shared" si="4"/>
        <v>61.692917012065948</v>
      </c>
      <c r="U52" t="str">
        <f t="shared" si="6"/>
        <v>Goldilocks</v>
      </c>
      <c r="V52" s="33">
        <f t="shared" si="5"/>
        <v>99.692917012065948</v>
      </c>
      <c r="X52" s="20">
        <f>IFERROR(INDEX(SeasonData!$BE:$BE,MATCH($A52&amp;"_2018",SeasonData!$A:$A,0))-F52,0)</f>
        <v>0</v>
      </c>
      <c r="Y52" s="20">
        <f>IFERROR(INDEX(SeasonData!$BE:$BE,MATCH($A52&amp;"_2017",SeasonData!$A:$A,0))-G52,0)</f>
        <v>4.3571428571428612</v>
      </c>
      <c r="Z52" s="20">
        <f>IFERROR(INDEX(SeasonData!$BE:$BE,MATCH($A52&amp;"_2016",SeasonData!$A:$A,0))-H52,0)</f>
        <v>6.5909090909090935</v>
      </c>
      <c r="AA52" s="20">
        <f>IFERROR(INDEX(SeasonData!$BE:$BE,MATCH($A52&amp;"_2015",SeasonData!$A:$A,0))-I52,0)</f>
        <v>2.8333333333333286</v>
      </c>
      <c r="AB52" s="20"/>
      <c r="AC52" s="20">
        <f>IFERROR(INDEX(SeasonData!$BF:$BF,MATCH($A52&amp;"_2018",SeasonData!$A:$A,0))-F52,0)</f>
        <v>0</v>
      </c>
      <c r="AD52" s="20">
        <f>IFERROR(INDEX(SeasonData!$BF:$BF,MATCH($A52&amp;"_2017",SeasonData!$A:$A,0))-G52,0)</f>
        <v>7.8571428571428612</v>
      </c>
      <c r="AE52" s="20">
        <f>IFERROR(INDEX(SeasonData!$BF:$BF,MATCH($A52&amp;"_2016",SeasonData!$A:$A,0))-H52,0)</f>
        <v>-2.7424242424242351</v>
      </c>
      <c r="AF52" s="20">
        <f>IFERROR(INDEX(SeasonData!$BF:$BF,MATCH($A52&amp;"_2015",SeasonData!$A:$A,0))-I52,0)</f>
        <v>2.5999999999999943</v>
      </c>
      <c r="AG52" s="20"/>
      <c r="AH52" s="20">
        <f>IFERROR(INDEX(SeasonData!$BG:$BG,MATCH($A52&amp;"_2018",SeasonData!$A:$A,0))-F52,0)</f>
        <v>0</v>
      </c>
      <c r="AI52" s="20">
        <f>IFERROR(INDEX(SeasonData!$BG:$BG,MATCH($A52&amp;"_2017",SeasonData!$A:$A,0))-G52,0)</f>
        <v>-4.2539682539682531</v>
      </c>
      <c r="AJ52" s="20">
        <f>IFERROR(INDEX(SeasonData!$BG:$BG,MATCH($A52&amp;"_2016",SeasonData!$A:$A,0))-H52,0)</f>
        <v>-3.5340909090909065</v>
      </c>
      <c r="AK52" s="20">
        <f>IFERROR(INDEX(SeasonData!$BG:$BG,MATCH($A52&amp;"_2015",SeasonData!$A:$A,0))-I52,0)</f>
        <v>-9.4000000000000057</v>
      </c>
    </row>
    <row r="53" spans="1:37" x14ac:dyDescent="0.2">
      <c r="A53" t="s">
        <v>627</v>
      </c>
      <c r="B53" t="str">
        <f>IF(A53="","",INDEX(Players19!G:G,MATCH(A53,Players19!$C:$C,0)))</f>
        <v>MID</v>
      </c>
      <c r="C53" t="str">
        <f>IF(A53="","",INDEX(Players19!E:E,MATCH(A53,Players19!$C:$C,0)))</f>
        <v>Richmond</v>
      </c>
      <c r="D53" s="13">
        <f>IF(A53="","",INDEX(Players19!J:J,MATCH(A53,Players19!$C:$C,0)))</f>
        <v>563800</v>
      </c>
      <c r="F53" s="13">
        <f>_xlfn.IFNA(INDEX(Players19!M:M,MATCH($A53,Players19!$C:$C,0)),"")</f>
        <v>103.85714285714286</v>
      </c>
      <c r="G53" s="13">
        <f>_xlfn.IFNA(INDEX(Players19!N:N,MATCH($A53,Players19!$C:$C,0)),"")</f>
        <v>119.31818181818181</v>
      </c>
      <c r="H53" s="13">
        <f>_xlfn.IFNA(INDEX(Players19!O:O,MATCH($A53,Players19!$C:$C,0)),"")</f>
        <v>108.13636363636364</v>
      </c>
      <c r="I53" s="13">
        <f>_xlfn.IFNA(INDEX(Players19!P:P,MATCH($A53,Players19!$C:$C,0)),"")</f>
        <v>105.5</v>
      </c>
      <c r="K53" s="18">
        <f>_xlfn.IFNA(INDEX(Players19!R:R,MATCH($A53,Players19!$C:$C,0)),"")</f>
        <v>0.95454545454545459</v>
      </c>
      <c r="L53" s="18">
        <f>_xlfn.IFNA(INDEX(Players19!S:S,MATCH($A53,Players19!$C:$C,0)),"")</f>
        <v>1</v>
      </c>
      <c r="M53" s="18">
        <f>_xlfn.IFNA(INDEX(Players19!T:T,MATCH($A53,Players19!$C:$C,0)),"")</f>
        <v>1</v>
      </c>
      <c r="N53" s="18">
        <f>_xlfn.IFNA(INDEX(Players19!U:U,MATCH($A53,Players19!$C:$C,0)),"")</f>
        <v>1</v>
      </c>
      <c r="P53" s="13">
        <f>IF($A53="","",INDEX(SeasonData!$BD:$BD,MATCH($A53&amp;"_2018",SeasonData!$A:$A,0)))</f>
        <v>17</v>
      </c>
      <c r="Q53" s="13">
        <f>IF($A53="","",INDEX(SeasonData!$BD:$BD,MATCH($A53&amp;"_2017",SeasonData!$A:$A,0)))</f>
        <v>9</v>
      </c>
      <c r="R53" s="13">
        <f>IF($A53="","",INDEX(SeasonData!$BD:$BD,MATCH($A53&amp;"_2016",SeasonData!$A:$A,0)))</f>
        <v>7</v>
      </c>
      <c r="S53" s="13">
        <f>IF($A53="","",INDEX(SeasonData!$BD:$BD,MATCH($A53&amp;"_2015",SeasonData!$A:$A,0)))</f>
        <v>19</v>
      </c>
      <c r="T53" s="13">
        <f t="shared" si="4"/>
        <v>103.85926130606981</v>
      </c>
      <c r="U53" t="str">
        <f t="shared" si="6"/>
        <v>Goldilocks</v>
      </c>
      <c r="V53" s="33">
        <f t="shared" si="5"/>
        <v>141.85926130606981</v>
      </c>
      <c r="X53" s="20">
        <f>IFERROR(INDEX(SeasonData!$BE:$BE,MATCH($A53&amp;"_2018",SeasonData!$A:$A,0))-F53,0)</f>
        <v>14.80952380952381</v>
      </c>
      <c r="Y53" s="20">
        <f>IFERROR(INDEX(SeasonData!$BE:$BE,MATCH($A53&amp;"_2017",SeasonData!$A:$A,0))-G53,0)</f>
        <v>-7.4848484848484844</v>
      </c>
      <c r="Z53" s="20">
        <f>IFERROR(INDEX(SeasonData!$BE:$BE,MATCH($A53&amp;"_2016",SeasonData!$A:$A,0))-H53,0)</f>
        <v>-9.8030303030303116</v>
      </c>
      <c r="AA53" s="20">
        <f>IFERROR(INDEX(SeasonData!$BE:$BE,MATCH($A53&amp;"_2015",SeasonData!$A:$A,0))-I53,0)</f>
        <v>-1.8333333333333286</v>
      </c>
      <c r="AB53" s="20"/>
      <c r="AC53" s="20">
        <f>IFERROR(INDEX(SeasonData!$BF:$BF,MATCH($A53&amp;"_2018",SeasonData!$A:$A,0))-F53,0)</f>
        <v>-15.057142857142864</v>
      </c>
      <c r="AD53" s="20">
        <f>IFERROR(INDEX(SeasonData!$BF:$BF,MATCH($A53&amp;"_2017",SeasonData!$A:$A,0))-G53,0)</f>
        <v>5.8818181818181898</v>
      </c>
      <c r="AE53" s="20">
        <f>IFERROR(INDEX(SeasonData!$BF:$BF,MATCH($A53&amp;"_2016",SeasonData!$A:$A,0))-H53,0)</f>
        <v>11.530303030303031</v>
      </c>
      <c r="AF53" s="20">
        <f>IFERROR(INDEX(SeasonData!$BF:$BF,MATCH($A53&amp;"_2015",SeasonData!$A:$A,0))-I53,0)</f>
        <v>17.900000000000006</v>
      </c>
      <c r="AG53" s="20"/>
      <c r="AH53" s="20">
        <f>IFERROR(INDEX(SeasonData!$BG:$BG,MATCH($A53&amp;"_2018",SeasonData!$A:$A,0))-F53,0)</f>
        <v>0.25396825396825307</v>
      </c>
      <c r="AI53" s="20">
        <f>IFERROR(INDEX(SeasonData!$BG:$BG,MATCH($A53&amp;"_2017",SeasonData!$A:$A,0))-G53,0)</f>
        <v>3.0151515151515156</v>
      </c>
      <c r="AJ53" s="20">
        <f>IFERROR(INDEX(SeasonData!$BG:$BG,MATCH($A53&amp;"_2016",SeasonData!$A:$A,0))-H53,0)</f>
        <v>-3.4696969696969688</v>
      </c>
      <c r="AK53" s="20">
        <f>IFERROR(INDEX(SeasonData!$BG:$BG,MATCH($A53&amp;"_2015",SeasonData!$A:$A,0))-I53,0)</f>
        <v>-4.7222222222222285</v>
      </c>
    </row>
    <row r="54" spans="1:37" x14ac:dyDescent="0.2">
      <c r="A54" t="s">
        <v>743</v>
      </c>
      <c r="B54" t="str">
        <f>IF(A54="","",INDEX(Players19!G:G,MATCH(A54,Players19!$C:$C,0)))</f>
        <v>MID</v>
      </c>
      <c r="C54" t="str">
        <f>IF(A54="","",INDEX(Players19!E:E,MATCH(A54,Players19!$C:$C,0)))</f>
        <v>Brisbane</v>
      </c>
      <c r="D54" s="13">
        <f>IF(A54="","",INDEX(Players19!J:J,MATCH(A54,Players19!$C:$C,0)))</f>
        <v>607300</v>
      </c>
      <c r="F54" s="13">
        <f>_xlfn.IFNA(INDEX(Players19!M:M,MATCH($A54,Players19!$C:$C,0)),"")</f>
        <v>111.86363636363636</v>
      </c>
      <c r="G54" s="13">
        <f>_xlfn.IFNA(INDEX(Players19!N:N,MATCH($A54,Players19!$C:$C,0)),"")</f>
        <v>109</v>
      </c>
      <c r="H54" s="13">
        <f>_xlfn.IFNA(INDEX(Players19!O:O,MATCH($A54,Players19!$C:$C,0)),"")</f>
        <v>112.63636363636364</v>
      </c>
      <c r="I54" s="13">
        <f>_xlfn.IFNA(INDEX(Players19!P:P,MATCH($A54,Players19!$C:$C,0)),"")</f>
        <v>104.31818181818181</v>
      </c>
      <c r="K54" s="18">
        <f>_xlfn.IFNA(INDEX(Players19!R:R,MATCH($A54,Players19!$C:$C,0)),"")</f>
        <v>1</v>
      </c>
      <c r="L54" s="18">
        <f>_xlfn.IFNA(INDEX(Players19!S:S,MATCH($A54,Players19!$C:$C,0)),"")</f>
        <v>0.95454545454545459</v>
      </c>
      <c r="M54" s="18">
        <f>_xlfn.IFNA(INDEX(Players19!T:T,MATCH($A54,Players19!$C:$C,0)),"")</f>
        <v>1</v>
      </c>
      <c r="N54" s="18">
        <f>_xlfn.IFNA(INDEX(Players19!U:U,MATCH($A54,Players19!$C:$C,0)),"")</f>
        <v>1</v>
      </c>
      <c r="P54" s="13">
        <f>IF($A54="","",INDEX(SeasonData!$BD:$BD,MATCH($A54&amp;"_2018",SeasonData!$A:$A,0)))</f>
        <v>6</v>
      </c>
      <c r="Q54" s="13">
        <f>IF($A54="","",INDEX(SeasonData!$BD:$BD,MATCH($A54&amp;"_2017",SeasonData!$A:$A,0)))</f>
        <v>19</v>
      </c>
      <c r="R54" s="13">
        <f>IF($A54="","",INDEX(SeasonData!$BD:$BD,MATCH($A54&amp;"_2016",SeasonData!$A:$A,0)))</f>
        <v>22</v>
      </c>
      <c r="S54" s="13">
        <f>IF($A54="","",INDEX(SeasonData!$BD:$BD,MATCH($A54&amp;"_2015",SeasonData!$A:$A,0)))</f>
        <v>1</v>
      </c>
      <c r="T54" s="13">
        <f t="shared" si="4"/>
        <v>111.87252463848209</v>
      </c>
      <c r="U54" t="str">
        <f t="shared" si="6"/>
        <v>Over Priced</v>
      </c>
      <c r="V54" s="33">
        <f t="shared" si="5"/>
        <v>149.8725246384821</v>
      </c>
      <c r="X54" s="20">
        <f>IFERROR(INDEX(SeasonData!$BE:$BE,MATCH($A54&amp;"_2018",SeasonData!$A:$A,0))-F54,0)</f>
        <v>-10.530303030303031</v>
      </c>
      <c r="Y54" s="20">
        <f>IFERROR(INDEX(SeasonData!$BE:$BE,MATCH($A54&amp;"_2017",SeasonData!$A:$A,0))-G54,0)</f>
        <v>4.1666666666666714</v>
      </c>
      <c r="Z54" s="20">
        <f>IFERROR(INDEX(SeasonData!$BE:$BE,MATCH($A54&amp;"_2016",SeasonData!$A:$A,0))-H54,0)</f>
        <v>-6.8030303030303116</v>
      </c>
      <c r="AA54" s="20">
        <f>IFERROR(INDEX(SeasonData!$BE:$BE,MATCH($A54&amp;"_2015",SeasonData!$A:$A,0))-I54,0)</f>
        <v>11.848484848484858</v>
      </c>
      <c r="AB54" s="20"/>
      <c r="AC54" s="20">
        <f>IFERROR(INDEX(SeasonData!$BF:$BF,MATCH($A54&amp;"_2018",SeasonData!$A:$A,0))-F54,0)</f>
        <v>-5.3636363636363598</v>
      </c>
      <c r="AD54" s="20">
        <f>IFERROR(INDEX(SeasonData!$BF:$BF,MATCH($A54&amp;"_2017",SeasonData!$A:$A,0))-G54,0)</f>
        <v>7</v>
      </c>
      <c r="AE54" s="20">
        <f>IFERROR(INDEX(SeasonData!$BF:$BF,MATCH($A54&amp;"_2016",SeasonData!$A:$A,0))-H54,0)</f>
        <v>4.3636363636363598</v>
      </c>
      <c r="AF54" s="20">
        <f>IFERROR(INDEX(SeasonData!$BF:$BF,MATCH($A54&amp;"_2015",SeasonData!$A:$A,0))-I54,0)</f>
        <v>0.88181818181818983</v>
      </c>
      <c r="AG54" s="20"/>
      <c r="AH54" s="20">
        <f>IFERROR(INDEX(SeasonData!$BG:$BG,MATCH($A54&amp;"_2018",SeasonData!$A:$A,0))-F54,0)</f>
        <v>5.3585858585858688</v>
      </c>
      <c r="AI54" s="20">
        <f>IFERROR(INDEX(SeasonData!$BG:$BG,MATCH($A54&amp;"_2017",SeasonData!$A:$A,0))-G54,0)</f>
        <v>-6.5</v>
      </c>
      <c r="AJ54" s="20">
        <f>IFERROR(INDEX(SeasonData!$BG:$BG,MATCH($A54&amp;"_2016",SeasonData!$A:$A,0))-H54,0)</f>
        <v>-1.1363636363636402</v>
      </c>
      <c r="AK54" s="20">
        <f>IFERROR(INDEX(SeasonData!$BG:$BG,MATCH($A54&amp;"_2015",SeasonData!$A:$A,0))-I54,0)</f>
        <v>-8.5404040404040416</v>
      </c>
    </row>
    <row r="55" spans="1:37" x14ac:dyDescent="0.2">
      <c r="A55" t="s">
        <v>543</v>
      </c>
      <c r="B55" t="str">
        <f>IF(A55="","",INDEX(Players19!G:G,MATCH(A55,Players19!$C:$C,0)))</f>
        <v>MID</v>
      </c>
      <c r="C55" t="str">
        <f>IF(A55="","",INDEX(Players19!E:E,MATCH(A55,Players19!$C:$C,0)))</f>
        <v>Melbourne</v>
      </c>
      <c r="D55" s="13">
        <f>IF(A55="","",INDEX(Players19!J:J,MATCH(A55,Players19!$C:$C,0)))</f>
        <v>526900</v>
      </c>
      <c r="F55" s="13">
        <f>_xlfn.IFNA(INDEX(Players19!M:M,MATCH($A55,Players19!$C:$C,0)),"")</f>
        <v>97.05263157894737</v>
      </c>
      <c r="G55" s="13">
        <f>_xlfn.IFNA(INDEX(Players19!N:N,MATCH($A55,Players19!$C:$C,0)),"")</f>
        <v>72</v>
      </c>
      <c r="H55" s="13">
        <f>_xlfn.IFNA(INDEX(Players19!O:O,MATCH($A55,Players19!$C:$C,0)),"")</f>
        <v>64.900000000000006</v>
      </c>
      <c r="I55" s="13">
        <f>_xlfn.IFNA(INDEX(Players19!P:P,MATCH($A55,Players19!$C:$C,0)),"")</f>
        <v>65.476190476190482</v>
      </c>
      <c r="K55" s="18">
        <f>_xlfn.IFNA(INDEX(Players19!R:R,MATCH($A55,Players19!$C:$C,0)),"")</f>
        <v>0.86363636363636365</v>
      </c>
      <c r="L55" s="18">
        <f>_xlfn.IFNA(INDEX(Players19!S:S,MATCH($A55,Players19!$C:$C,0)),"")</f>
        <v>0.22727272727272727</v>
      </c>
      <c r="M55" s="18">
        <f>_xlfn.IFNA(INDEX(Players19!T:T,MATCH($A55,Players19!$C:$C,0)),"")</f>
        <v>0.45454545454545453</v>
      </c>
      <c r="N55" s="18">
        <f>_xlfn.IFNA(INDEX(Players19!U:U,MATCH($A55,Players19!$C:$C,0)),"")</f>
        <v>0.95454545454545459</v>
      </c>
      <c r="P55" s="13">
        <f>IF($A55="","",INDEX(SeasonData!$BD:$BD,MATCH($A55&amp;"_2018",SeasonData!$A:$A,0)))</f>
        <v>1</v>
      </c>
      <c r="Q55" s="13">
        <f>IF($A55="","",INDEX(SeasonData!$BD:$BD,MATCH($A55&amp;"_2017",SeasonData!$A:$A,0)))</f>
        <v>1</v>
      </c>
      <c r="R55" s="13">
        <f>IF($A55="","",INDEX(SeasonData!$BD:$BD,MATCH($A55&amp;"_2016",SeasonData!$A:$A,0)))</f>
        <v>19</v>
      </c>
      <c r="S55" s="13">
        <f>IF($A55="","",INDEX(SeasonData!$BD:$BD,MATCH($A55&amp;"_2015",SeasonData!$A:$A,0)))</f>
        <v>1</v>
      </c>
      <c r="T55" s="13">
        <f t="shared" si="4"/>
        <v>97.061803444782171</v>
      </c>
      <c r="U55" t="str">
        <f t="shared" si="6"/>
        <v>Over Priced</v>
      </c>
      <c r="V55" s="33">
        <f t="shared" si="5"/>
        <v>135.06180344478219</v>
      </c>
      <c r="X55" s="20">
        <f>IFERROR(INDEX(SeasonData!$BE:$BE,MATCH($A55&amp;"_2018",SeasonData!$A:$A,0))-F55,0)</f>
        <v>-22.05263157894737</v>
      </c>
      <c r="Y55" s="20">
        <f>IFERROR(INDEX(SeasonData!$BE:$BE,MATCH($A55&amp;"_2017",SeasonData!$A:$A,0))-G55,0)</f>
        <v>-7.5</v>
      </c>
      <c r="Z55" s="20">
        <f>IFERROR(INDEX(SeasonData!$BE:$BE,MATCH($A55&amp;"_2016",SeasonData!$A:$A,0))-H55,0)</f>
        <v>-13.900000000000006</v>
      </c>
      <c r="AA55" s="20">
        <f>IFERROR(INDEX(SeasonData!$BE:$BE,MATCH($A55&amp;"_2015",SeasonData!$A:$A,0))-I55,0)</f>
        <v>0.5238095238095184</v>
      </c>
      <c r="AB55" s="20"/>
      <c r="AC55" s="20">
        <f>IFERROR(INDEX(SeasonData!$BF:$BF,MATCH($A55&amp;"_2018",SeasonData!$A:$A,0))-F55,0)</f>
        <v>-4.8859649122806985</v>
      </c>
      <c r="AD55" s="20">
        <f>IFERROR(INDEX(SeasonData!$BF:$BF,MATCH($A55&amp;"_2017",SeasonData!$A:$A,0))-G55,0)</f>
        <v>0</v>
      </c>
      <c r="AE55" s="20">
        <f>IFERROR(INDEX(SeasonData!$BF:$BF,MATCH($A55&amp;"_2016",SeasonData!$A:$A,0))-H55,0)</f>
        <v>0</v>
      </c>
      <c r="AF55" s="20">
        <f>IFERROR(INDEX(SeasonData!$BF:$BF,MATCH($A55&amp;"_2015",SeasonData!$A:$A,0))-I55,0)</f>
        <v>19.69047619047619</v>
      </c>
      <c r="AG55" s="20"/>
      <c r="AH55" s="20">
        <f>IFERROR(INDEX(SeasonData!$BG:$BG,MATCH($A55&amp;"_2018",SeasonData!$A:$A,0))-F55,0)</f>
        <v>11.280701754385959</v>
      </c>
      <c r="AI55" s="20">
        <f>IFERROR(INDEX(SeasonData!$BG:$BG,MATCH($A55&amp;"_2017",SeasonData!$A:$A,0))-G55,0)</f>
        <v>5</v>
      </c>
      <c r="AJ55" s="20">
        <f>IFERROR(INDEX(SeasonData!$BG:$BG,MATCH($A55&amp;"_2016",SeasonData!$A:$A,0))-H55,0)</f>
        <v>5.9571428571428555</v>
      </c>
      <c r="AK55" s="20">
        <f>IFERROR(INDEX(SeasonData!$BG:$BG,MATCH($A55&amp;"_2015",SeasonData!$A:$A,0))-I55,0)</f>
        <v>-7.3511904761904816</v>
      </c>
    </row>
    <row r="56" spans="1:37" x14ac:dyDescent="0.2">
      <c r="A56" t="s">
        <v>635</v>
      </c>
      <c r="B56" t="str">
        <f>IF(A56="","",INDEX(Players19!G:G,MATCH(A56,Players19!$C:$C,0)))</f>
        <v>MID</v>
      </c>
      <c r="C56" t="str">
        <f>IF(A56="","",INDEX(Players19!E:E,MATCH(A56,Players19!$C:$C,0)))</f>
        <v>West Coast</v>
      </c>
      <c r="D56" s="13">
        <f>IF(A56="","",INDEX(Players19!J:J,MATCH(A56,Players19!$C:$C,0)))</f>
        <v>585500</v>
      </c>
      <c r="F56" s="13">
        <f>_xlfn.IFNA(INDEX(Players19!M:M,MATCH($A56,Players19!$C:$C,0)),"")</f>
        <v>107.86363636363636</v>
      </c>
      <c r="G56" s="13">
        <f>_xlfn.IFNA(INDEX(Players19!N:N,MATCH($A56,Players19!$C:$C,0)),"")</f>
        <v>102.0952380952381</v>
      </c>
      <c r="H56" s="13">
        <f>_xlfn.IFNA(INDEX(Players19!O:O,MATCH($A56,Players19!$C:$C,0)),"")</f>
        <v>75.21052631578948</v>
      </c>
      <c r="I56" s="13">
        <f>_xlfn.IFNA(INDEX(Players19!P:P,MATCH($A56,Players19!$C:$C,0)),"")</f>
        <v>82.142857142857139</v>
      </c>
      <c r="K56" s="18">
        <f>_xlfn.IFNA(INDEX(Players19!R:R,MATCH($A56,Players19!$C:$C,0)),"")</f>
        <v>1</v>
      </c>
      <c r="L56" s="18">
        <f>_xlfn.IFNA(INDEX(Players19!S:S,MATCH($A56,Players19!$C:$C,0)),"")</f>
        <v>0.95454545454545459</v>
      </c>
      <c r="M56" s="18">
        <f>_xlfn.IFNA(INDEX(Players19!T:T,MATCH($A56,Players19!$C:$C,0)),"")</f>
        <v>0.86363636363636365</v>
      </c>
      <c r="N56" s="18">
        <f>_xlfn.IFNA(INDEX(Players19!U:U,MATCH($A56,Players19!$C:$C,0)),"")</f>
        <v>0.95454545454545459</v>
      </c>
      <c r="P56" s="13">
        <f>IF($A56="","",INDEX(SeasonData!$BD:$BD,MATCH($A56&amp;"_2018",SeasonData!$A:$A,0)))</f>
        <v>6</v>
      </c>
      <c r="Q56" s="13">
        <f>IF($A56="","",INDEX(SeasonData!$BD:$BD,MATCH($A56&amp;"_2017",SeasonData!$A:$A,0)))</f>
        <v>1</v>
      </c>
      <c r="R56" s="13">
        <f>IF($A56="","",INDEX(SeasonData!$BD:$BD,MATCH($A56&amp;"_2016",SeasonData!$A:$A,0)))</f>
        <v>23</v>
      </c>
      <c r="S56" s="13">
        <f>IF($A56="","",INDEX(SeasonData!$BD:$BD,MATCH($A56&amp;"_2015",SeasonData!$A:$A,0)))</f>
        <v>5</v>
      </c>
      <c r="T56" s="13">
        <f t="shared" si="4"/>
        <v>107.85668232476743</v>
      </c>
      <c r="U56" t="str">
        <f t="shared" si="6"/>
        <v>Goldilocks</v>
      </c>
      <c r="V56" s="33">
        <f t="shared" si="5"/>
        <v>145.85668232476743</v>
      </c>
      <c r="X56" s="20">
        <f>IFERROR(INDEX(SeasonData!$BE:$BE,MATCH($A56&amp;"_2018",SeasonData!$A:$A,0))-F56,0)</f>
        <v>-8.0303030303030312</v>
      </c>
      <c r="Y56" s="20">
        <f>IFERROR(INDEX(SeasonData!$BE:$BE,MATCH($A56&amp;"_2017",SeasonData!$A:$A,0))-G56,0)</f>
        <v>10.238095238095227</v>
      </c>
      <c r="Z56" s="20">
        <f>IFERROR(INDEX(SeasonData!$BE:$BE,MATCH($A56&amp;"_2016",SeasonData!$A:$A,0))-H56,0)</f>
        <v>10.589473684210517</v>
      </c>
      <c r="AA56" s="20">
        <f>IFERROR(INDEX(SeasonData!$BE:$BE,MATCH($A56&amp;"_2015",SeasonData!$A:$A,0))-I56,0)</f>
        <v>-5.4761904761904674</v>
      </c>
      <c r="AB56" s="20"/>
      <c r="AC56" s="20">
        <f>IFERROR(INDEX(SeasonData!$BF:$BF,MATCH($A56&amp;"_2018",SeasonData!$A:$A,0))-F56,0)</f>
        <v>-6.4636363636363541</v>
      </c>
      <c r="AD56" s="20">
        <f>IFERROR(INDEX(SeasonData!$BF:$BF,MATCH($A56&amp;"_2017",SeasonData!$A:$A,0))-G56,0)</f>
        <v>0.30476190476190368</v>
      </c>
      <c r="AE56" s="20">
        <f>IFERROR(INDEX(SeasonData!$BF:$BF,MATCH($A56&amp;"_2016",SeasonData!$A:$A,0))-H56,0)</f>
        <v>-5.810526315789474</v>
      </c>
      <c r="AF56" s="20">
        <f>IFERROR(INDEX(SeasonData!$BF:$BF,MATCH($A56&amp;"_2015",SeasonData!$A:$A,0))-I56,0)</f>
        <v>22.257142857142867</v>
      </c>
      <c r="AG56" s="20"/>
      <c r="AH56" s="20">
        <f>IFERROR(INDEX(SeasonData!$BG:$BG,MATCH($A56&amp;"_2018",SeasonData!$A:$A,0))-F56,0)</f>
        <v>4.3585858585858688</v>
      </c>
      <c r="AI56" s="20">
        <f>IFERROR(INDEX(SeasonData!$BG:$BG,MATCH($A56&amp;"_2017",SeasonData!$A:$A,0))-G56,0)</f>
        <v>-8.720238095238102</v>
      </c>
      <c r="AJ56" s="20">
        <f>IFERROR(INDEX(SeasonData!$BG:$BG,MATCH($A56&amp;"_2016",SeasonData!$A:$A,0))-H56,0)</f>
        <v>-8.3355263157894797</v>
      </c>
      <c r="AK56" s="20">
        <f>IFERROR(INDEX(SeasonData!$BG:$BG,MATCH($A56&amp;"_2015",SeasonData!$A:$A,0))-I56,0)</f>
        <v>-6.4761904761904674</v>
      </c>
    </row>
    <row r="57" spans="1:37" x14ac:dyDescent="0.2">
      <c r="A57" t="s">
        <v>619</v>
      </c>
      <c r="B57" t="str">
        <f>IF(A57="","",INDEX(Players19!G:G,MATCH(A57,Players19!$C:$C,0)))</f>
        <v>MID</v>
      </c>
      <c r="C57" t="str">
        <f>IF(A57="","",INDEX(Players19!E:E,MATCH(A57,Players19!$C:$C,0)))</f>
        <v>Collingwood</v>
      </c>
      <c r="D57" s="13">
        <f>IF(A57="","",INDEX(Players19!J:J,MATCH(A57,Players19!$C:$C,0)))</f>
        <v>557600</v>
      </c>
      <c r="F57" s="13">
        <f>_xlfn.IFNA(INDEX(Players19!M:M,MATCH($A57,Players19!$C:$C,0)),"")</f>
        <v>102.71428571428571</v>
      </c>
      <c r="G57" s="13">
        <f>_xlfn.IFNA(INDEX(Players19!N:N,MATCH($A57,Players19!$C:$C,0)),"")</f>
        <v>101.42105263157895</v>
      </c>
      <c r="H57" s="13">
        <f>_xlfn.IFNA(INDEX(Players19!O:O,MATCH($A57,Players19!$C:$C,0)),"")</f>
        <v>79.5</v>
      </c>
      <c r="I57" s="13">
        <f>_xlfn.IFNA(INDEX(Players19!P:P,MATCH($A57,Players19!$C:$C,0)),"")</f>
        <v>113.4375</v>
      </c>
      <c r="K57" s="18">
        <f>_xlfn.IFNA(INDEX(Players19!R:R,MATCH($A57,Players19!$C:$C,0)),"")</f>
        <v>0.95454545454545459</v>
      </c>
      <c r="L57" s="18">
        <f>_xlfn.IFNA(INDEX(Players19!S:S,MATCH($A57,Players19!$C:$C,0)),"")</f>
        <v>0.86363636363636365</v>
      </c>
      <c r="M57" s="18">
        <f>_xlfn.IFNA(INDEX(Players19!T:T,MATCH($A57,Players19!$C:$C,0)),"")</f>
        <v>9.0909090909090912E-2</v>
      </c>
      <c r="N57" s="18">
        <f>_xlfn.IFNA(INDEX(Players19!U:U,MATCH($A57,Players19!$C:$C,0)),"")</f>
        <v>0.72727272727272729</v>
      </c>
      <c r="P57" s="13">
        <f>IF($A57="","",INDEX(SeasonData!$BD:$BD,MATCH($A57&amp;"_2018",SeasonData!$A:$A,0)))</f>
        <v>6</v>
      </c>
      <c r="Q57" s="13">
        <f>IF($A57="","",INDEX(SeasonData!$BD:$BD,MATCH($A57&amp;"_2017",SeasonData!$A:$A,0)))</f>
        <v>18</v>
      </c>
      <c r="R57" s="13">
        <f>IF($A57="","",INDEX(SeasonData!$BD:$BD,MATCH($A57&amp;"_2016",SeasonData!$A:$A,0)))</f>
        <v>1</v>
      </c>
      <c r="S57" s="13">
        <f>IF($A57="","",INDEX(SeasonData!$BD:$BD,MATCH($A57&amp;"_2015",SeasonData!$A:$A,0)))</f>
        <v>7</v>
      </c>
      <c r="T57" s="13">
        <f t="shared" si="4"/>
        <v>102.71714101501335</v>
      </c>
      <c r="U57" t="str">
        <f t="shared" si="6"/>
        <v>Over Priced</v>
      </c>
      <c r="V57" s="33">
        <f t="shared" si="5"/>
        <v>140.71714101501334</v>
      </c>
      <c r="X57" s="20">
        <f>IFERROR(INDEX(SeasonData!$BE:$BE,MATCH($A57&amp;"_2018",SeasonData!$A:$A,0))-F57,0)</f>
        <v>-19.914285714285711</v>
      </c>
      <c r="Y57" s="20">
        <f>IFERROR(INDEX(SeasonData!$BE:$BE,MATCH($A57&amp;"_2017",SeasonData!$A:$A,0))-G57,0)</f>
        <v>-5.4210526315789451</v>
      </c>
      <c r="Z57" s="20">
        <f>IFERROR(INDEX(SeasonData!$BE:$BE,MATCH($A57&amp;"_2016",SeasonData!$A:$A,0))-H57,0)</f>
        <v>0</v>
      </c>
      <c r="AA57" s="20">
        <f>IFERROR(INDEX(SeasonData!$BE:$BE,MATCH($A57&amp;"_2015",SeasonData!$A:$A,0))-I57,0)</f>
        <v>-9.2708333333333286</v>
      </c>
      <c r="AB57" s="20"/>
      <c r="AC57" s="20">
        <f>IFERROR(INDEX(SeasonData!$BF:$BF,MATCH($A57&amp;"_2018",SeasonData!$A:$A,0))-F57,0)</f>
        <v>-6.7142857142857082</v>
      </c>
      <c r="AD57" s="20">
        <f>IFERROR(INDEX(SeasonData!$BF:$BF,MATCH($A57&amp;"_2017",SeasonData!$A:$A,0))-G57,0)</f>
        <v>33.578947368421055</v>
      </c>
      <c r="AE57" s="20">
        <f>IFERROR(INDEX(SeasonData!$BF:$BF,MATCH($A57&amp;"_2016",SeasonData!$A:$A,0))-H57,0)</f>
        <v>0</v>
      </c>
      <c r="AF57" s="20">
        <f>IFERROR(INDEX(SeasonData!$BF:$BF,MATCH($A57&amp;"_2015",SeasonData!$A:$A,0))-I57,0)</f>
        <v>10.762500000000003</v>
      </c>
      <c r="AG57" s="20"/>
      <c r="AH57" s="20">
        <f>IFERROR(INDEX(SeasonData!$BG:$BG,MATCH($A57&amp;"_2018",SeasonData!$A:$A,0))-F57,0)</f>
        <v>15.841269841269849</v>
      </c>
      <c r="AI57" s="20">
        <f>IFERROR(INDEX(SeasonData!$BG:$BG,MATCH($A57&amp;"_2017",SeasonData!$A:$A,0))-G57,0)</f>
        <v>7.0789473684210549</v>
      </c>
      <c r="AJ57" s="20">
        <f>IFERROR(INDEX(SeasonData!$BG:$BG,MATCH($A57&amp;"_2016",SeasonData!$A:$A,0))-H57,0)</f>
        <v>0</v>
      </c>
      <c r="AK57" s="20">
        <f>IFERROR(INDEX(SeasonData!$BG:$BG,MATCH($A57&amp;"_2015",SeasonData!$A:$A,0))-I57,0)</f>
        <v>-4.1041666666666714</v>
      </c>
    </row>
    <row r="58" spans="1:37" x14ac:dyDescent="0.2">
      <c r="A58" t="s">
        <v>544</v>
      </c>
      <c r="B58" t="str">
        <f>IF(A58="","",INDEX(Players19!G:G,MATCH(A58,Players19!$C:$C,0)))</f>
        <v>MID</v>
      </c>
      <c r="C58" t="str">
        <f>IF(A58="","",INDEX(Players19!E:E,MATCH(A58,Players19!$C:$C,0)))</f>
        <v>Gold Coast</v>
      </c>
      <c r="D58" s="13">
        <f>IF(A58="","",INDEX(Players19!J:J,MATCH(A58,Players19!$C:$C,0)))</f>
        <v>342000</v>
      </c>
      <c r="F58" s="13">
        <f>_xlfn.IFNA(INDEX(Players19!M:M,MATCH($A58,Players19!$C:$C,0)),"")</f>
        <v>90</v>
      </c>
      <c r="G58" s="13">
        <f>_xlfn.IFNA(INDEX(Players19!N:N,MATCH($A58,Players19!$C:$C,0)),"")</f>
        <v>70.599999999999994</v>
      </c>
      <c r="H58" s="13">
        <f>_xlfn.IFNA(INDEX(Players19!O:O,MATCH($A58,Players19!$C:$C,0)),"")</f>
        <v>89.78947368421052</v>
      </c>
      <c r="I58" s="13">
        <f>_xlfn.IFNA(INDEX(Players19!P:P,MATCH($A58,Players19!$C:$C,0)),"")</f>
        <v>97.5</v>
      </c>
      <c r="K58" s="18">
        <f>_xlfn.IFNA(INDEX(Players19!R:R,MATCH($A58,Players19!$C:$C,0)),"")</f>
        <v>4.5454545454545456E-2</v>
      </c>
      <c r="L58" s="18">
        <f>_xlfn.IFNA(INDEX(Players19!S:S,MATCH($A58,Players19!$C:$C,0)),"")</f>
        <v>0.22727272727272727</v>
      </c>
      <c r="M58" s="18">
        <f>_xlfn.IFNA(INDEX(Players19!T:T,MATCH($A58,Players19!$C:$C,0)),"")</f>
        <v>0.86363636363636365</v>
      </c>
      <c r="N58" s="18">
        <f>_xlfn.IFNA(INDEX(Players19!U:U,MATCH($A58,Players19!$C:$C,0)),"")</f>
        <v>1</v>
      </c>
      <c r="P58" s="13">
        <f>IF($A58="","",INDEX(SeasonData!$BD:$BD,MATCH($A58&amp;"_2018",SeasonData!$A:$A,0)))</f>
        <v>1</v>
      </c>
      <c r="Q58" s="13">
        <f>IF($A58="","",INDEX(SeasonData!$BD:$BD,MATCH($A58&amp;"_2017",SeasonData!$A:$A,0)))</f>
        <v>21</v>
      </c>
      <c r="R58" s="13">
        <f>IF($A58="","",INDEX(SeasonData!$BD:$BD,MATCH($A58&amp;"_2016",SeasonData!$A:$A,0)))</f>
        <v>22</v>
      </c>
      <c r="S58" s="13">
        <f>IF($A58="","",INDEX(SeasonData!$BD:$BD,MATCH($A58&amp;"_2015",SeasonData!$A:$A,0)))</f>
        <v>22</v>
      </c>
      <c r="T58" s="13">
        <f t="shared" si="4"/>
        <v>63.000828958275768</v>
      </c>
      <c r="U58" t="str">
        <f t="shared" si="6"/>
        <v>Under Priced</v>
      </c>
      <c r="V58" s="33">
        <f t="shared" si="5"/>
        <v>101.00082895827578</v>
      </c>
      <c r="X58" s="20">
        <f>IFERROR(INDEX(SeasonData!$BE:$BE,MATCH($A58&amp;"_2018",SeasonData!$A:$A,0))-F58,0)</f>
        <v>0</v>
      </c>
      <c r="Y58" s="20">
        <f>IFERROR(INDEX(SeasonData!$BE:$BE,MATCH($A58&amp;"_2017",SeasonData!$A:$A,0))-G58,0)</f>
        <v>0</v>
      </c>
      <c r="Z58" s="20">
        <f>IFERROR(INDEX(SeasonData!$BE:$BE,MATCH($A58&amp;"_2016",SeasonData!$A:$A,0))-H58,0)</f>
        <v>-12.189473684210526</v>
      </c>
      <c r="AA58" s="20">
        <f>IFERROR(INDEX(SeasonData!$BE:$BE,MATCH($A58&amp;"_2015",SeasonData!$A:$A,0))-I58,0)</f>
        <v>3.5</v>
      </c>
      <c r="AB58" s="20"/>
      <c r="AC58" s="20">
        <f>IFERROR(INDEX(SeasonData!$BF:$BF,MATCH($A58&amp;"_2018",SeasonData!$A:$A,0))-F58,0)</f>
        <v>0</v>
      </c>
      <c r="AD58" s="20">
        <f>IFERROR(INDEX(SeasonData!$BF:$BF,MATCH($A58&amp;"_2017",SeasonData!$A:$A,0))-G58,0)</f>
        <v>-24.099999999999994</v>
      </c>
      <c r="AE58" s="20">
        <f>IFERROR(INDEX(SeasonData!$BF:$BF,MATCH($A58&amp;"_2016",SeasonData!$A:$A,0))-H58,0)</f>
        <v>12.043859649122808</v>
      </c>
      <c r="AF58" s="20">
        <f>IFERROR(INDEX(SeasonData!$BF:$BF,MATCH($A58&amp;"_2015",SeasonData!$A:$A,0))-I58,0)</f>
        <v>-9.9999999999994316E-2</v>
      </c>
      <c r="AG58" s="20"/>
      <c r="AH58" s="20">
        <f>IFERROR(INDEX(SeasonData!$BG:$BG,MATCH($A58&amp;"_2018",SeasonData!$A:$A,0))-F58,0)</f>
        <v>0</v>
      </c>
      <c r="AI58" s="20">
        <f>IFERROR(INDEX(SeasonData!$BG:$BG,MATCH($A58&amp;"_2017",SeasonData!$A:$A,0))-G58,0)</f>
        <v>16.066666666666677</v>
      </c>
      <c r="AJ58" s="20">
        <f>IFERROR(INDEX(SeasonData!$BG:$BG,MATCH($A58&amp;"_2016",SeasonData!$A:$A,0))-H58,0)</f>
        <v>-8.9323308270676591</v>
      </c>
      <c r="AK58" s="20">
        <f>IFERROR(INDEX(SeasonData!$BG:$BG,MATCH($A58&amp;"_2015",SeasonData!$A:$A,0))-I58,0)</f>
        <v>-6.6111111111111143</v>
      </c>
    </row>
    <row r="59" spans="1:37" x14ac:dyDescent="0.2">
      <c r="A59" t="s">
        <v>773</v>
      </c>
      <c r="B59" t="str">
        <f>IF(A59="","",INDEX(Players19!G:G,MATCH(A59,Players19!$C:$C,0)))</f>
        <v>MID</v>
      </c>
      <c r="C59" t="str">
        <f>IF(A59="","",INDEX(Players19!E:E,MATCH(A59,Players19!$C:$C,0)))</f>
        <v>Western Bulldogs</v>
      </c>
      <c r="D59" s="13">
        <f>IF(A59="","",INDEX(Players19!J:J,MATCH(A59,Players19!$C:$C,0)))</f>
        <v>564600</v>
      </c>
      <c r="F59" s="13">
        <f>_xlfn.IFNA(INDEX(Players19!M:M,MATCH($A59,Players19!$C:$C,0)),"")</f>
        <v>104</v>
      </c>
      <c r="G59" s="13">
        <f>_xlfn.IFNA(INDEX(Players19!N:N,MATCH($A59,Players19!$C:$C,0)),"")</f>
        <v>105.09090909090909</v>
      </c>
      <c r="H59" s="13">
        <f>_xlfn.IFNA(INDEX(Players19!O:O,MATCH($A59,Players19!$C:$C,0)),"")</f>
        <v>107.72727272727273</v>
      </c>
      <c r="I59" s="13">
        <f>_xlfn.IFNA(INDEX(Players19!P:P,MATCH($A59,Players19!$C:$C,0)),"")</f>
        <v>103.25</v>
      </c>
      <c r="K59" s="18">
        <f>_xlfn.IFNA(INDEX(Players19!R:R,MATCH($A59,Players19!$C:$C,0)),"")</f>
        <v>0.86363636363636365</v>
      </c>
      <c r="L59" s="18">
        <f>_xlfn.IFNA(INDEX(Players19!S:S,MATCH($A59,Players19!$C:$C,0)),"")</f>
        <v>1</v>
      </c>
      <c r="M59" s="18">
        <f>_xlfn.IFNA(INDEX(Players19!T:T,MATCH($A59,Players19!$C:$C,0)),"")</f>
        <v>1</v>
      </c>
      <c r="N59" s="18">
        <f>_xlfn.IFNA(INDEX(Players19!U:U,MATCH($A59,Players19!$C:$C,0)),"")</f>
        <v>0.90909090909090906</v>
      </c>
      <c r="P59" s="13">
        <f>IF($A59="","",INDEX(SeasonData!$BD:$BD,MATCH($A59&amp;"_2018",SeasonData!$A:$A,0)))</f>
        <v>21</v>
      </c>
      <c r="Q59" s="13">
        <f>IF($A59="","",INDEX(SeasonData!$BD:$BD,MATCH($A59&amp;"_2017",SeasonData!$A:$A,0)))</f>
        <v>14</v>
      </c>
      <c r="R59" s="13">
        <f>IF($A59="","",INDEX(SeasonData!$BD:$BD,MATCH($A59&amp;"_2016",SeasonData!$A:$A,0)))</f>
        <v>7</v>
      </c>
      <c r="S59" s="13">
        <f>IF($A59="","",INDEX(SeasonData!$BD:$BD,MATCH($A59&amp;"_2015",SeasonData!$A:$A,0)))</f>
        <v>13</v>
      </c>
      <c r="T59" s="13">
        <f t="shared" si="4"/>
        <v>104.00663166620613</v>
      </c>
      <c r="U59" t="str">
        <f t="shared" si="6"/>
        <v>Goldilocks</v>
      </c>
      <c r="V59" s="33">
        <f t="shared" si="5"/>
        <v>142.00663166620615</v>
      </c>
      <c r="X59" s="20">
        <f>IFERROR(INDEX(SeasonData!$BE:$BE,MATCH($A59&amp;"_2018",SeasonData!$A:$A,0))-F59,0)</f>
        <v>-2.3333333333333286</v>
      </c>
      <c r="Y59" s="20">
        <f>IFERROR(INDEX(SeasonData!$BE:$BE,MATCH($A59&amp;"_2017",SeasonData!$A:$A,0))-G59,0)</f>
        <v>17.742424242424235</v>
      </c>
      <c r="Z59" s="20">
        <f>IFERROR(INDEX(SeasonData!$BE:$BE,MATCH($A59&amp;"_2016",SeasonData!$A:$A,0))-H59,0)</f>
        <v>-21.893939393939405</v>
      </c>
      <c r="AA59" s="20">
        <f>IFERROR(INDEX(SeasonData!$BE:$BE,MATCH($A59&amp;"_2015",SeasonData!$A:$A,0))-I59,0)</f>
        <v>9.3499999999999943</v>
      </c>
      <c r="AB59" s="20"/>
      <c r="AC59" s="20">
        <f>IFERROR(INDEX(SeasonData!$BF:$BF,MATCH($A59&amp;"_2018",SeasonData!$A:$A,0))-F59,0)</f>
        <v>2.75</v>
      </c>
      <c r="AD59" s="20">
        <f>IFERROR(INDEX(SeasonData!$BF:$BF,MATCH($A59&amp;"_2017",SeasonData!$A:$A,0))-G59,0)</f>
        <v>-7.4909090909090992</v>
      </c>
      <c r="AE59" s="20">
        <f>IFERROR(INDEX(SeasonData!$BF:$BF,MATCH($A59&amp;"_2016",SeasonData!$A:$A,0))-H59,0)</f>
        <v>13.106060606060595</v>
      </c>
      <c r="AF59" s="20">
        <f>IFERROR(INDEX(SeasonData!$BF:$BF,MATCH($A59&amp;"_2015",SeasonData!$A:$A,0))-I59,0)</f>
        <v>-28</v>
      </c>
      <c r="AG59" s="20"/>
      <c r="AH59" s="20">
        <f>IFERROR(INDEX(SeasonData!$BG:$BG,MATCH($A59&amp;"_2018",SeasonData!$A:$A,0))-F59,0)</f>
        <v>-0.7142857142857082</v>
      </c>
      <c r="AI59" s="20">
        <f>IFERROR(INDEX(SeasonData!$BG:$BG,MATCH($A59&amp;"_2017",SeasonData!$A:$A,0))-G59,0)</f>
        <v>-9.7575757575757649</v>
      </c>
      <c r="AJ59" s="20">
        <f>IFERROR(INDEX(SeasonData!$BG:$BG,MATCH($A59&amp;"_2016",SeasonData!$A:$A,0))-H59,0)</f>
        <v>8.2727272727272663</v>
      </c>
      <c r="AK59" s="20">
        <f>IFERROR(INDEX(SeasonData!$BG:$BG,MATCH($A59&amp;"_2015",SeasonData!$A:$A,0))-I59,0)</f>
        <v>12.638888888888886</v>
      </c>
    </row>
    <row r="60" spans="1:37" x14ac:dyDescent="0.2">
      <c r="A60" t="s">
        <v>1549</v>
      </c>
      <c r="B60" t="str">
        <f>IF(A60="","",INDEX(Players19!G:G,MATCH(A60,Players19!$C:$C,0)))</f>
        <v>MID</v>
      </c>
      <c r="C60" t="str">
        <f>IF(A60="","",INDEX(Players19!E:E,MATCH(A60,Players19!$C:$C,0)))</f>
        <v>Hawthorn</v>
      </c>
      <c r="D60" s="13">
        <f>IF(A60="","",INDEX(Players19!J:J,MATCH(A60,Players19!$C:$C,0)))</f>
        <v>503200</v>
      </c>
      <c r="F60" s="13">
        <f>_xlfn.IFNA(INDEX(Players19!M:M,MATCH($A60,Players19!$C:$C,0)),"")</f>
        <v>92.7</v>
      </c>
      <c r="G60" s="13">
        <f>_xlfn.IFNA(INDEX(Players19!N:N,MATCH($A60,Players19!$C:$C,0)),"")</f>
        <v>63.833333333333336</v>
      </c>
      <c r="H60" s="13" t="str">
        <f>_xlfn.IFNA(INDEX(Players19!O:O,MATCH($A60,Players19!$C:$C,0)),"")</f>
        <v/>
      </c>
      <c r="I60" s="13" t="str">
        <f>_xlfn.IFNA(INDEX(Players19!P:P,MATCH($A60,Players19!$C:$C,0)),"")</f>
        <v/>
      </c>
      <c r="K60" s="18">
        <f>_xlfn.IFNA(INDEX(Players19!R:R,MATCH($A60,Players19!$C:$C,0)),"")</f>
        <v>0.90909090909090906</v>
      </c>
      <c r="L60" s="18">
        <f>_xlfn.IFNA(INDEX(Players19!S:S,MATCH($A60,Players19!$C:$C,0)),"")</f>
        <v>0.27272727272727271</v>
      </c>
      <c r="M60" s="18">
        <f>_xlfn.IFNA(INDEX(Players19!T:T,MATCH($A60,Players19!$C:$C,0)),"")</f>
        <v>0</v>
      </c>
      <c r="N60" s="18">
        <f>_xlfn.IFNA(INDEX(Players19!U:U,MATCH($A60,Players19!$C:$C,0)),"")</f>
        <v>0</v>
      </c>
      <c r="P60" s="13">
        <f>IF($A60="","",INDEX(SeasonData!$BD:$BD,MATCH($A60&amp;"_2018",SeasonData!$A:$A,0)))</f>
        <v>1</v>
      </c>
      <c r="Q60" s="13">
        <f>IF($A60="","",INDEX(SeasonData!$BD:$BD,MATCH($A60&amp;"_2017",SeasonData!$A:$A,0)))</f>
        <v>23</v>
      </c>
      <c r="R60" s="13">
        <f>IF($A60="","",INDEX(SeasonData!$BD:$BD,MATCH($A60&amp;"_2016",SeasonData!$A:$A,0)))</f>
        <v>1</v>
      </c>
      <c r="S60" s="13">
        <f>IF($A60="","",INDEX(SeasonData!$BD:$BD,MATCH($A60&amp;"_2015",SeasonData!$A:$A,0)))</f>
        <v>1</v>
      </c>
      <c r="T60" s="13">
        <f t="shared" si="4"/>
        <v>92.695956525743753</v>
      </c>
      <c r="U60" t="str">
        <f t="shared" si="6"/>
        <v>Goldilocks</v>
      </c>
      <c r="V60" s="33">
        <f t="shared" si="5"/>
        <v>130.69595652574375</v>
      </c>
      <c r="X60" s="20">
        <f>IFERROR(INDEX(SeasonData!$BE:$BE,MATCH($A60&amp;"_2018",SeasonData!$A:$A,0))-F60,0)</f>
        <v>-4.5333333333333314</v>
      </c>
      <c r="Y60" s="20">
        <f>IFERROR(INDEX(SeasonData!$BE:$BE,MATCH($A60&amp;"_2017",SeasonData!$A:$A,0))-G60,0)</f>
        <v>-3.0833333333333357</v>
      </c>
      <c r="Z60" s="20">
        <f>IFERROR(INDEX(SeasonData!$BE:$BE,MATCH($A60&amp;"_2016",SeasonData!$A:$A,0))-H60,0)</f>
        <v>0</v>
      </c>
      <c r="AA60" s="20">
        <f>IFERROR(INDEX(SeasonData!$BE:$BE,MATCH($A60&amp;"_2015",SeasonData!$A:$A,0))-I60,0)</f>
        <v>0</v>
      </c>
      <c r="AB60" s="20"/>
      <c r="AC60" s="20">
        <f>IFERROR(INDEX(SeasonData!$BF:$BF,MATCH($A60&amp;"_2018",SeasonData!$A:$A,0))-F60,0)</f>
        <v>-11.700000000000003</v>
      </c>
      <c r="AD60" s="20">
        <f>IFERROR(INDEX(SeasonData!$BF:$BF,MATCH($A60&amp;"_2017",SeasonData!$A:$A,0))-G60,0)</f>
        <v>0</v>
      </c>
      <c r="AE60" s="20">
        <f>IFERROR(INDEX(SeasonData!$BF:$BF,MATCH($A60&amp;"_2016",SeasonData!$A:$A,0))-H60,0)</f>
        <v>0</v>
      </c>
      <c r="AF60" s="20">
        <f>IFERROR(INDEX(SeasonData!$BF:$BF,MATCH($A60&amp;"_2015",SeasonData!$A:$A,0))-I60,0)</f>
        <v>0</v>
      </c>
      <c r="AG60" s="20"/>
      <c r="AH60" s="20">
        <f>IFERROR(INDEX(SeasonData!$BG:$BG,MATCH($A60&amp;"_2018",SeasonData!$A:$A,0))-F60,0)</f>
        <v>3.5499999999999972</v>
      </c>
      <c r="AI60" s="20">
        <f>IFERROR(INDEX(SeasonData!$BG:$BG,MATCH($A60&amp;"_2017",SeasonData!$A:$A,0))-G60,0)</f>
        <v>6.1666666666666643</v>
      </c>
      <c r="AJ60" s="20">
        <f>IFERROR(INDEX(SeasonData!$BG:$BG,MATCH($A60&amp;"_2016",SeasonData!$A:$A,0))-H60,0)</f>
        <v>0</v>
      </c>
      <c r="AK60" s="20">
        <f>IFERROR(INDEX(SeasonData!$BG:$BG,MATCH($A60&amp;"_2015",SeasonData!$A:$A,0))-I60,0)</f>
        <v>0</v>
      </c>
    </row>
    <row r="61" spans="1:37" x14ac:dyDescent="0.2">
      <c r="A61" t="s">
        <v>2682</v>
      </c>
      <c r="B61" t="str">
        <f>IF(A61="","",INDEX(Players19!G:G,MATCH(A61,Players19!$C:$C,0)))</f>
        <v>MID</v>
      </c>
      <c r="C61" t="str">
        <f>IF(A61="","",INDEX(Players19!E:E,MATCH(A61,Players19!$C:$C,0)))</f>
        <v>Western Bulldogs</v>
      </c>
      <c r="D61" s="13">
        <f>IF(A61="","",INDEX(Players19!J:J,MATCH(A61,Players19!$C:$C,0)))</f>
        <v>300400</v>
      </c>
      <c r="F61" s="13">
        <f>_xlfn.IFNA(INDEX(Players19!M:M,MATCH($A61,Players19!$C:$C,0)),"")</f>
        <v>13</v>
      </c>
      <c r="G61" s="13">
        <f>_xlfn.IFNA(INDEX(Players19!N:N,MATCH($A61,Players19!$C:$C,0)),"")</f>
        <v>79.055555555555557</v>
      </c>
      <c r="H61" s="13">
        <f>_xlfn.IFNA(INDEX(Players19!O:O,MATCH($A61,Players19!$C:$C,0)),"")</f>
        <v>90.82352941176471</v>
      </c>
      <c r="I61" s="13" t="str">
        <f>_xlfn.IFNA(INDEX(Players19!P:P,MATCH($A61,Players19!$C:$C,0)),"")</f>
        <v/>
      </c>
      <c r="K61" s="18">
        <f>_xlfn.IFNA(INDEX(Players19!R:R,MATCH($A61,Players19!$C:$C,0)),"")</f>
        <v>4.5454545454545456E-2</v>
      </c>
      <c r="L61" s="18">
        <f>_xlfn.IFNA(INDEX(Players19!S:S,MATCH($A61,Players19!$C:$C,0)),"")</f>
        <v>0.81818181818181823</v>
      </c>
      <c r="M61" s="18">
        <f>_xlfn.IFNA(INDEX(Players19!T:T,MATCH($A61,Players19!$C:$C,0)),"")</f>
        <v>0.77272727272727271</v>
      </c>
      <c r="N61" s="18">
        <f>_xlfn.IFNA(INDEX(Players19!U:U,MATCH($A61,Players19!$C:$C,0)),"")</f>
        <v>0</v>
      </c>
      <c r="P61" s="13">
        <f>IF($A61="","",INDEX(SeasonData!$BD:$BD,MATCH($A61&amp;"_2018",SeasonData!$A:$A,0)))</f>
        <v>1</v>
      </c>
      <c r="Q61" s="13">
        <f>IF($A61="","",INDEX(SeasonData!$BD:$BD,MATCH($A61&amp;"_2017",SeasonData!$A:$A,0)))</f>
        <v>22</v>
      </c>
      <c r="R61" s="13">
        <f>IF($A61="","",INDEX(SeasonData!$BD:$BD,MATCH($A61&amp;"_2016",SeasonData!$A:$A,0)))</f>
        <v>1</v>
      </c>
      <c r="S61" s="13">
        <f>IF($A61="","",INDEX(SeasonData!$BD:$BD,MATCH($A61&amp;"_2015",SeasonData!$A:$A,0)))</f>
        <v>1</v>
      </c>
      <c r="T61" s="13">
        <f t="shared" si="4"/>
        <v>55.33757023118725</v>
      </c>
      <c r="U61" t="str">
        <f t="shared" si="6"/>
        <v>Goldilocks</v>
      </c>
      <c r="V61" s="33">
        <f t="shared" si="5"/>
        <v>93.337570231187243</v>
      </c>
      <c r="X61" s="20">
        <f>IFERROR(INDEX(SeasonData!$BE:$BE,MATCH($A61&amp;"_2018",SeasonData!$A:$A,0))-F61,0)</f>
        <v>0</v>
      </c>
      <c r="Y61" s="20">
        <f>IFERROR(INDEX(SeasonData!$BE:$BE,MATCH($A61&amp;"_2017",SeasonData!$A:$A,0))-G61,0)</f>
        <v>13.611111111111114</v>
      </c>
      <c r="Z61" s="20">
        <f>IFERROR(INDEX(SeasonData!$BE:$BE,MATCH($A61&amp;"_2016",SeasonData!$A:$A,0))-H61,0)</f>
        <v>4.0098039215686185</v>
      </c>
      <c r="AA61" s="20">
        <f>IFERROR(INDEX(SeasonData!$BE:$BE,MATCH($A61&amp;"_2015",SeasonData!$A:$A,0))-I61,0)</f>
        <v>0</v>
      </c>
      <c r="AB61" s="20"/>
      <c r="AC61" s="20">
        <f>IFERROR(INDEX(SeasonData!$BF:$BF,MATCH($A61&amp;"_2018",SeasonData!$A:$A,0))-F61,0)</f>
        <v>0</v>
      </c>
      <c r="AD61" s="20">
        <f>IFERROR(INDEX(SeasonData!$BF:$BF,MATCH($A61&amp;"_2017",SeasonData!$A:$A,0))-G61,0)</f>
        <v>-18.055555555555557</v>
      </c>
      <c r="AE61" s="20">
        <f>IFERROR(INDEX(SeasonData!$BF:$BF,MATCH($A61&amp;"_2016",SeasonData!$A:$A,0))-H61,0)</f>
        <v>14.17647058823529</v>
      </c>
      <c r="AF61" s="20">
        <f>IFERROR(INDEX(SeasonData!$BF:$BF,MATCH($A61&amp;"_2015",SeasonData!$A:$A,0))-I61,0)</f>
        <v>0</v>
      </c>
      <c r="AG61" s="20"/>
      <c r="AH61" s="20">
        <f>IFERROR(INDEX(SeasonData!$BG:$BG,MATCH($A61&amp;"_2018",SeasonData!$A:$A,0))-F61,0)</f>
        <v>0</v>
      </c>
      <c r="AI61" s="20">
        <f>IFERROR(INDEX(SeasonData!$BG:$BG,MATCH($A61&amp;"_2017",SeasonData!$A:$A,0))-G61,0)</f>
        <v>-2.8055555555555571</v>
      </c>
      <c r="AJ61" s="20">
        <f>IFERROR(INDEX(SeasonData!$BG:$BG,MATCH($A61&amp;"_2016",SeasonData!$A:$A,0))-H61,0)</f>
        <v>-23.07352941176471</v>
      </c>
      <c r="AK61" s="20">
        <f>IFERROR(INDEX(SeasonData!$BG:$BG,MATCH($A61&amp;"_2015",SeasonData!$A:$A,0))-I61,0)</f>
        <v>0</v>
      </c>
    </row>
    <row r="62" spans="1:37" x14ac:dyDescent="0.2">
      <c r="A62" t="s">
        <v>528</v>
      </c>
      <c r="B62" t="str">
        <f>IF(A62="","",INDEX(Players19!G:G,MATCH(A62,Players19!$C:$C,0)))</f>
        <v>MID</v>
      </c>
      <c r="C62" t="str">
        <f>IF(A62="","",INDEX(Players19!E:E,MATCH(A62,Players19!$C:$C,0)))</f>
        <v>North Melbourne</v>
      </c>
      <c r="D62" s="13">
        <f>IF(A62="","",INDEX(Players19!J:J,MATCH(A62,Players19!$C:$C,0)))</f>
        <v>389200</v>
      </c>
      <c r="F62" s="13">
        <f>_xlfn.IFNA(INDEX(Players19!M:M,MATCH($A62,Players19!$C:$C,0)),"")</f>
        <v>79.666666666666671</v>
      </c>
      <c r="G62" s="13">
        <f>_xlfn.IFNA(INDEX(Players19!N:N,MATCH($A62,Players19!$C:$C,0)),"")</f>
        <v>92.263157894736835</v>
      </c>
      <c r="H62" s="13">
        <f>_xlfn.IFNA(INDEX(Players19!O:O,MATCH($A62,Players19!$C:$C,0)),"")</f>
        <v>95.529411764705884</v>
      </c>
      <c r="I62" s="13">
        <f>_xlfn.IFNA(INDEX(Players19!P:P,MATCH($A62,Players19!$C:$C,0)),"")</f>
        <v>79.333333333333329</v>
      </c>
      <c r="K62" s="18">
        <f>_xlfn.IFNA(INDEX(Players19!R:R,MATCH($A62,Players19!$C:$C,0)),"")</f>
        <v>0.27272727272727271</v>
      </c>
      <c r="L62" s="18">
        <f>_xlfn.IFNA(INDEX(Players19!S:S,MATCH($A62,Players19!$C:$C,0)),"")</f>
        <v>0.86363636363636365</v>
      </c>
      <c r="M62" s="18">
        <f>_xlfn.IFNA(INDEX(Players19!T:T,MATCH($A62,Players19!$C:$C,0)),"")</f>
        <v>0.77272727272727271</v>
      </c>
      <c r="N62" s="18">
        <f>_xlfn.IFNA(INDEX(Players19!U:U,MATCH($A62,Players19!$C:$C,0)),"")</f>
        <v>0.68181818181818177</v>
      </c>
      <c r="P62" s="13">
        <f>IF($A62="","",INDEX(SeasonData!$BD:$BD,MATCH($A62&amp;"_2018",SeasonData!$A:$A,0)))</f>
        <v>9</v>
      </c>
      <c r="Q62" s="13">
        <f>IF($A62="","",INDEX(SeasonData!$BD:$BD,MATCH($A62&amp;"_2017",SeasonData!$A:$A,0)))</f>
        <v>19</v>
      </c>
      <c r="R62" s="13">
        <f>IF($A62="","",INDEX(SeasonData!$BD:$BD,MATCH($A62&amp;"_2016",SeasonData!$A:$A,0)))</f>
        <v>15</v>
      </c>
      <c r="S62" s="13">
        <f>IF($A62="","",INDEX(SeasonData!$BD:$BD,MATCH($A62&amp;"_2015",SeasonData!$A:$A,0)))</f>
        <v>15</v>
      </c>
      <c r="T62" s="13">
        <f t="shared" si="4"/>
        <v>71.695680206318499</v>
      </c>
      <c r="U62" t="str">
        <f t="shared" si="6"/>
        <v>Under Priced</v>
      </c>
      <c r="V62" s="33">
        <f t="shared" si="5"/>
        <v>109.6956802063185</v>
      </c>
      <c r="X62" s="20">
        <f>IFERROR(INDEX(SeasonData!$BE:$BE,MATCH($A62&amp;"_2018",SeasonData!$A:$A,0))-F62,0)</f>
        <v>-19.333333333333336</v>
      </c>
      <c r="Y62" s="20">
        <f>IFERROR(INDEX(SeasonData!$BE:$BE,MATCH($A62&amp;"_2017",SeasonData!$A:$A,0))-G62,0)</f>
        <v>-5.7631578947368354</v>
      </c>
      <c r="Z62" s="20">
        <f>IFERROR(INDEX(SeasonData!$BE:$BE,MATCH($A62&amp;"_2016",SeasonData!$A:$A,0))-H62,0)</f>
        <v>15.637254901960787</v>
      </c>
      <c r="AA62" s="20">
        <f>IFERROR(INDEX(SeasonData!$BE:$BE,MATCH($A62&amp;"_2015",SeasonData!$A:$A,0))-I62,0)</f>
        <v>-27.333333333333329</v>
      </c>
      <c r="AB62" s="20"/>
      <c r="AC62" s="20">
        <f>IFERROR(INDEX(SeasonData!$BF:$BF,MATCH($A62&amp;"_2018",SeasonData!$A:$A,0))-F62,0)</f>
        <v>19.333333333333329</v>
      </c>
      <c r="AD62" s="20">
        <f>IFERROR(INDEX(SeasonData!$BF:$BF,MATCH($A62&amp;"_2017",SeasonData!$A:$A,0))-G62,0)</f>
        <v>13.536842105263162</v>
      </c>
      <c r="AE62" s="20">
        <f>IFERROR(INDEX(SeasonData!$BF:$BF,MATCH($A62&amp;"_2016",SeasonData!$A:$A,0))-H62,0)</f>
        <v>-20.779411764705884</v>
      </c>
      <c r="AF62" s="20">
        <f>IFERROR(INDEX(SeasonData!$BF:$BF,MATCH($A62&amp;"_2015",SeasonData!$A:$A,0))-I62,0)</f>
        <v>-64.833333333333329</v>
      </c>
      <c r="AG62" s="20"/>
      <c r="AH62" s="20">
        <f>IFERROR(INDEX(SeasonData!$BG:$BG,MATCH($A62&amp;"_2018",SeasonData!$A:$A,0))-F62,0)</f>
        <v>0</v>
      </c>
      <c r="AI62" s="20">
        <f>IFERROR(INDEX(SeasonData!$BG:$BG,MATCH($A62&amp;"_2017",SeasonData!$A:$A,0))-G62,0)</f>
        <v>-0.54887218045112718</v>
      </c>
      <c r="AJ62" s="20">
        <f>IFERROR(INDEX(SeasonData!$BG:$BG,MATCH($A62&amp;"_2016",SeasonData!$A:$A,0))-H62,0)</f>
        <v>2.3039215686274446</v>
      </c>
      <c r="AK62" s="20">
        <f>IFERROR(INDEX(SeasonData!$BG:$BG,MATCH($A62&amp;"_2015",SeasonData!$A:$A,0))-I62,0)</f>
        <v>21.444444444444443</v>
      </c>
    </row>
    <row r="63" spans="1:37" x14ac:dyDescent="0.2">
      <c r="A63" t="s">
        <v>642</v>
      </c>
      <c r="B63" t="str">
        <f>IF(A63="","",INDEX(Players19!G:G,MATCH(A63,Players19!$C:$C,0)))</f>
        <v>MID</v>
      </c>
      <c r="C63" t="str">
        <f>IF(A63="","",INDEX(Players19!E:E,MATCH(A63,Players19!$C:$C,0)))</f>
        <v>Gold Coast</v>
      </c>
      <c r="D63" s="13">
        <f>IF(A63="","",INDEX(Players19!J:J,MATCH(A63,Players19!$C:$C,0)))</f>
        <v>270300</v>
      </c>
      <c r="F63" s="13">
        <f>_xlfn.IFNA(INDEX(Players19!M:M,MATCH($A63,Players19!$C:$C,0)),"")</f>
        <v>62.25</v>
      </c>
      <c r="G63" s="13">
        <f>_xlfn.IFNA(INDEX(Players19!N:N,MATCH($A63,Players19!$C:$C,0)),"")</f>
        <v>75.714285714285708</v>
      </c>
      <c r="H63" s="13">
        <f>_xlfn.IFNA(INDEX(Players19!O:O,MATCH($A63,Players19!$C:$C,0)),"")</f>
        <v>43</v>
      </c>
      <c r="I63" s="13">
        <f>_xlfn.IFNA(INDEX(Players19!P:P,MATCH($A63,Players19!$C:$C,0)),"")</f>
        <v>54</v>
      </c>
      <c r="K63" s="18">
        <f>_xlfn.IFNA(INDEX(Players19!R:R,MATCH($A63,Players19!$C:$C,0)),"")</f>
        <v>0.18181818181818182</v>
      </c>
      <c r="L63" s="18">
        <f>_xlfn.IFNA(INDEX(Players19!S:S,MATCH($A63,Players19!$C:$C,0)),"")</f>
        <v>0.31818181818181818</v>
      </c>
      <c r="M63" s="18">
        <f>_xlfn.IFNA(INDEX(Players19!T:T,MATCH($A63,Players19!$C:$C,0)),"")</f>
        <v>4.5454545454545456E-2</v>
      </c>
      <c r="N63" s="18">
        <f>_xlfn.IFNA(INDEX(Players19!U:U,MATCH($A63,Players19!$C:$C,0)),"")</f>
        <v>0.31818181818181818</v>
      </c>
      <c r="P63" s="13">
        <f>IF($A63="","",INDEX(SeasonData!$BD:$BD,MATCH($A63&amp;"_2018",SeasonData!$A:$A,0)))</f>
        <v>10</v>
      </c>
      <c r="Q63" s="13">
        <f>IF($A63="","",INDEX(SeasonData!$BD:$BD,MATCH($A63&amp;"_2017",SeasonData!$A:$A,0)))</f>
        <v>1</v>
      </c>
      <c r="R63" s="13">
        <f>IF($A63="","",INDEX(SeasonData!$BD:$BD,MATCH($A63&amp;"_2016",SeasonData!$A:$A,0)))</f>
        <v>1</v>
      </c>
      <c r="S63" s="13">
        <f>IF($A63="","",INDEX(SeasonData!$BD:$BD,MATCH($A63&amp;"_2015",SeasonData!$A:$A,0)))</f>
        <v>21</v>
      </c>
      <c r="T63" s="13">
        <f t="shared" si="4"/>
        <v>49.792760431058305</v>
      </c>
      <c r="U63" t="str">
        <f t="shared" si="6"/>
        <v>Under Priced</v>
      </c>
      <c r="V63" s="33">
        <f t="shared" si="5"/>
        <v>87.792760431058298</v>
      </c>
      <c r="X63" s="20">
        <f>IFERROR(INDEX(SeasonData!$BE:$BE,MATCH($A63&amp;"_2018",SeasonData!$A:$A,0))-F63,0)</f>
        <v>7.75</v>
      </c>
      <c r="Y63" s="20">
        <f>IFERROR(INDEX(SeasonData!$BE:$BE,MATCH($A63&amp;"_2017",SeasonData!$A:$A,0))-G63,0)</f>
        <v>7.7857142857142918</v>
      </c>
      <c r="Z63" s="20">
        <f>IFERROR(INDEX(SeasonData!$BE:$BE,MATCH($A63&amp;"_2016",SeasonData!$A:$A,0))-H63,0)</f>
        <v>0</v>
      </c>
      <c r="AA63" s="20">
        <f>IFERROR(INDEX(SeasonData!$BE:$BE,MATCH($A63&amp;"_2015",SeasonData!$A:$A,0))-I63,0)</f>
        <v>-7.6666666666666643</v>
      </c>
      <c r="AB63" s="20"/>
      <c r="AC63" s="20">
        <f>IFERROR(INDEX(SeasonData!$BF:$BF,MATCH($A63&amp;"_2018",SeasonData!$A:$A,0))-F63,0)</f>
        <v>-7.75</v>
      </c>
      <c r="AD63" s="20">
        <f>IFERROR(INDEX(SeasonData!$BF:$BF,MATCH($A63&amp;"_2017",SeasonData!$A:$A,0))-G63,0)</f>
        <v>-21.714285714285708</v>
      </c>
      <c r="AE63" s="20">
        <f>IFERROR(INDEX(SeasonData!$BF:$BF,MATCH($A63&amp;"_2016",SeasonData!$A:$A,0))-H63,0)</f>
        <v>0</v>
      </c>
      <c r="AF63" s="20">
        <f>IFERROR(INDEX(SeasonData!$BF:$BF,MATCH($A63&amp;"_2015",SeasonData!$A:$A,0))-I63,0)</f>
        <v>0</v>
      </c>
      <c r="AG63" s="20"/>
      <c r="AH63" s="20">
        <f>IFERROR(INDEX(SeasonData!$BG:$BG,MATCH($A63&amp;"_2018",SeasonData!$A:$A,0))-F63,0)</f>
        <v>0</v>
      </c>
      <c r="AI63" s="20">
        <f>IFERROR(INDEX(SeasonData!$BG:$BG,MATCH($A63&amp;"_2017",SeasonData!$A:$A,0))-G63,0)</f>
        <v>0</v>
      </c>
      <c r="AJ63" s="20">
        <f>IFERROR(INDEX(SeasonData!$BG:$BG,MATCH($A63&amp;"_2016",SeasonData!$A:$A,0))-H63,0)</f>
        <v>0</v>
      </c>
      <c r="AK63" s="20">
        <f>IFERROR(INDEX(SeasonData!$BG:$BG,MATCH($A63&amp;"_2015",SeasonData!$A:$A,0))-I63,0)</f>
        <v>5.75</v>
      </c>
    </row>
    <row r="64" spans="1:37" x14ac:dyDescent="0.2">
      <c r="A64" t="s">
        <v>668</v>
      </c>
      <c r="B64" t="str">
        <f>IF(A64="","",INDEX(Players19!G:G,MATCH(A64,Players19!$C:$C,0)))</f>
        <v>MID</v>
      </c>
      <c r="C64" t="str">
        <f>IF(A64="","",INDEX(Players19!E:E,MATCH(A64,Players19!$C:$C,0)))</f>
        <v>Melbourne</v>
      </c>
      <c r="D64" s="13">
        <f>IF(A64="","",INDEX(Players19!J:J,MATCH(A64,Players19!$C:$C,0)))</f>
        <v>449500</v>
      </c>
      <c r="F64" s="13">
        <f>_xlfn.IFNA(INDEX(Players19!M:M,MATCH($A64,Players19!$C:$C,0)),"")</f>
        <v>92</v>
      </c>
      <c r="G64" s="13">
        <f>_xlfn.IFNA(INDEX(Players19!N:N,MATCH($A64,Players19!$C:$C,0)),"")</f>
        <v>90.388888888888886</v>
      </c>
      <c r="H64" s="13">
        <f>_xlfn.IFNA(INDEX(Players19!O:O,MATCH($A64,Players19!$C:$C,0)),"")</f>
        <v>96.952380952380949</v>
      </c>
      <c r="I64" s="13">
        <f>_xlfn.IFNA(INDEX(Players19!P:P,MATCH($A64,Players19!$C:$C,0)),"")</f>
        <v>92.125</v>
      </c>
      <c r="K64" s="18">
        <f>_xlfn.IFNA(INDEX(Players19!R:R,MATCH($A64,Players19!$C:$C,0)),"")</f>
        <v>0.31818181818181818</v>
      </c>
      <c r="L64" s="18">
        <f>_xlfn.IFNA(INDEX(Players19!S:S,MATCH($A64,Players19!$C:$C,0)),"")</f>
        <v>0.81818181818181823</v>
      </c>
      <c r="M64" s="18">
        <f>_xlfn.IFNA(INDEX(Players19!T:T,MATCH($A64,Players19!$C:$C,0)),"")</f>
        <v>0.95454545454545459</v>
      </c>
      <c r="N64" s="18">
        <f>_xlfn.IFNA(INDEX(Players19!U:U,MATCH($A64,Players19!$C:$C,0)),"")</f>
        <v>0.72727272727272729</v>
      </c>
      <c r="P64" s="13">
        <f>IF($A64="","",INDEX(SeasonData!$BD:$BD,MATCH($A64&amp;"_2018",SeasonData!$A:$A,0)))</f>
        <v>15</v>
      </c>
      <c r="Q64" s="13">
        <f>IF($A64="","",INDEX(SeasonData!$BD:$BD,MATCH($A64&amp;"_2017",SeasonData!$A:$A,0)))</f>
        <v>22</v>
      </c>
      <c r="R64" s="13">
        <f>IF($A64="","",INDEX(SeasonData!$BD:$BD,MATCH($A64&amp;"_2016",SeasonData!$A:$A,0)))</f>
        <v>17</v>
      </c>
      <c r="S64" s="13">
        <f>IF($A64="","",INDEX(SeasonData!$BD:$BD,MATCH($A64&amp;"_2015",SeasonData!$A:$A,0)))</f>
        <v>12</v>
      </c>
      <c r="T64" s="13">
        <f t="shared" si="4"/>
        <v>82.803721101593439</v>
      </c>
      <c r="U64" t="str">
        <f t="shared" si="6"/>
        <v>Under Priced</v>
      </c>
      <c r="V64" s="33">
        <f t="shared" si="5"/>
        <v>120.80372110159344</v>
      </c>
      <c r="X64" s="20">
        <f>IFERROR(INDEX(SeasonData!$BE:$BE,MATCH($A64&amp;"_2018",SeasonData!$A:$A,0))-F64,0)</f>
        <v>0</v>
      </c>
      <c r="Y64" s="20">
        <f>IFERROR(INDEX(SeasonData!$BE:$BE,MATCH($A64&amp;"_2017",SeasonData!$A:$A,0))-G64,0)</f>
        <v>-2.2222222222222143</v>
      </c>
      <c r="Z64" s="20">
        <f>IFERROR(INDEX(SeasonData!$BE:$BE,MATCH($A64&amp;"_2016",SeasonData!$A:$A,0))-H64,0)</f>
        <v>7.7142857142857224</v>
      </c>
      <c r="AA64" s="20">
        <f>IFERROR(INDEX(SeasonData!$BE:$BE,MATCH($A64&amp;"_2015",SeasonData!$A:$A,0))-I64,0)</f>
        <v>0.375</v>
      </c>
      <c r="AB64" s="20"/>
      <c r="AC64" s="20">
        <f>IFERROR(INDEX(SeasonData!$BF:$BF,MATCH($A64&amp;"_2018",SeasonData!$A:$A,0))-F64,0)</f>
        <v>-11.25</v>
      </c>
      <c r="AD64" s="20">
        <f>IFERROR(INDEX(SeasonData!$BF:$BF,MATCH($A64&amp;"_2017",SeasonData!$A:$A,0))-G64,0)</f>
        <v>17.211111111111109</v>
      </c>
      <c r="AE64" s="20">
        <f>IFERROR(INDEX(SeasonData!$BF:$BF,MATCH($A64&amp;"_2016",SeasonData!$A:$A,0))-H64,0)</f>
        <v>-2.952380952380949</v>
      </c>
      <c r="AF64" s="20">
        <f>IFERROR(INDEX(SeasonData!$BF:$BF,MATCH($A64&amp;"_2015",SeasonData!$A:$A,0))-I64,0)</f>
        <v>-18.625</v>
      </c>
      <c r="AG64" s="20"/>
      <c r="AH64" s="20">
        <f>IFERROR(INDEX(SeasonData!$BG:$BG,MATCH($A64&amp;"_2018",SeasonData!$A:$A,0))-F64,0)</f>
        <v>10.5</v>
      </c>
      <c r="AI64" s="20">
        <f>IFERROR(INDEX(SeasonData!$BG:$BG,MATCH($A64&amp;"_2017",SeasonData!$A:$A,0))-G64,0)</f>
        <v>-19.588888888888889</v>
      </c>
      <c r="AJ64" s="20">
        <f>IFERROR(INDEX(SeasonData!$BG:$BG,MATCH($A64&amp;"_2016",SeasonData!$A:$A,0))-H64,0)</f>
        <v>-0.6190476190476204</v>
      </c>
      <c r="AK64" s="20">
        <f>IFERROR(INDEX(SeasonData!$BG:$BG,MATCH($A64&amp;"_2015",SeasonData!$A:$A,0))-I64,0)</f>
        <v>7.3194444444444429</v>
      </c>
    </row>
    <row r="65" spans="1:37" x14ac:dyDescent="0.2">
      <c r="A65" t="s">
        <v>889</v>
      </c>
      <c r="B65" t="str">
        <f>IF(A65="","",INDEX(Players19!G:G,MATCH(A65,Players19!$C:$C,0)))</f>
        <v>MID</v>
      </c>
      <c r="C65" t="str">
        <f>IF(A65="","",INDEX(Players19!E:E,MATCH(A65,Players19!$C:$C,0)))</f>
        <v>Port Adelaide</v>
      </c>
      <c r="D65" s="13">
        <f>IF(A65="","",INDEX(Players19!J:J,MATCH(A65,Players19!$C:$C,0)))</f>
        <v>405900</v>
      </c>
      <c r="F65" s="13">
        <f>_xlfn.IFNA(INDEX(Players19!M:M,MATCH($A65,Players19!$C:$C,0)),"")</f>
        <v>74.777777777777771</v>
      </c>
      <c r="G65" s="13">
        <f>_xlfn.IFNA(INDEX(Players19!N:N,MATCH($A65,Players19!$C:$C,0)),"")</f>
        <v>96.3</v>
      </c>
      <c r="H65" s="13">
        <f>_xlfn.IFNA(INDEX(Players19!O:O,MATCH($A65,Players19!$C:$C,0)),"")</f>
        <v>111</v>
      </c>
      <c r="I65" s="13">
        <f>_xlfn.IFNA(INDEX(Players19!P:P,MATCH($A65,Players19!$C:$C,0)),"")</f>
        <v>108.73333333333333</v>
      </c>
      <c r="K65" s="18">
        <f>_xlfn.IFNA(INDEX(Players19!R:R,MATCH($A65,Players19!$C:$C,0)),"")</f>
        <v>0.81818181818181823</v>
      </c>
      <c r="L65" s="18">
        <f>_xlfn.IFNA(INDEX(Players19!S:S,MATCH($A65,Players19!$C:$C,0)),"")</f>
        <v>0.90909090909090906</v>
      </c>
      <c r="M65" s="18">
        <f>_xlfn.IFNA(INDEX(Players19!T:T,MATCH($A65,Players19!$C:$C,0)),"")</f>
        <v>0.77272727272727271</v>
      </c>
      <c r="N65" s="18">
        <f>_xlfn.IFNA(INDEX(Players19!U:U,MATCH($A65,Players19!$C:$C,0)),"")</f>
        <v>0.68181818181818177</v>
      </c>
      <c r="P65" s="13">
        <f>IF($A65="","",INDEX(SeasonData!$BD:$BD,MATCH($A65&amp;"_2018",SeasonData!$A:$A,0)))</f>
        <v>23</v>
      </c>
      <c r="Q65" s="13">
        <f>IF($A65="","",INDEX(SeasonData!$BD:$BD,MATCH($A65&amp;"_2017",SeasonData!$A:$A,0)))</f>
        <v>21</v>
      </c>
      <c r="R65" s="13">
        <f>IF($A65="","",INDEX(SeasonData!$BD:$BD,MATCH($A65&amp;"_2016",SeasonData!$A:$A,0)))</f>
        <v>8</v>
      </c>
      <c r="S65" s="13">
        <f>IF($A65="","",INDEX(SeasonData!$BD:$BD,MATCH($A65&amp;"_2015",SeasonData!$A:$A,0)))</f>
        <v>8</v>
      </c>
      <c r="T65" s="13">
        <f t="shared" si="4"/>
        <v>74.772036474164139</v>
      </c>
      <c r="U65" t="str">
        <f t="shared" si="6"/>
        <v>Under Priced</v>
      </c>
      <c r="V65" s="33">
        <f t="shared" si="5"/>
        <v>112.77203647416414</v>
      </c>
      <c r="X65" s="20">
        <f>IFERROR(INDEX(SeasonData!$BE:$BE,MATCH($A65&amp;"_2018",SeasonData!$A:$A,0))-F65,0)</f>
        <v>-31.027777777777771</v>
      </c>
      <c r="Y65" s="20">
        <f>IFERROR(INDEX(SeasonData!$BE:$BE,MATCH($A65&amp;"_2017",SeasonData!$A:$A,0))-G65,0)</f>
        <v>19.033333333333331</v>
      </c>
      <c r="Z65" s="20">
        <f>IFERROR(INDEX(SeasonData!$BE:$BE,MATCH($A65&amp;"_2016",SeasonData!$A:$A,0))-H65,0)</f>
        <v>-26.75</v>
      </c>
      <c r="AA65" s="20">
        <f>IFERROR(INDEX(SeasonData!$BE:$BE,MATCH($A65&amp;"_2015",SeasonData!$A:$A,0))-I65,0)</f>
        <v>-33.733333333333334</v>
      </c>
      <c r="AB65" s="20"/>
      <c r="AC65" s="20">
        <f>IFERROR(INDEX(SeasonData!$BF:$BF,MATCH($A65&amp;"_2018",SeasonData!$A:$A,0))-F65,0)</f>
        <v>10.472222222222229</v>
      </c>
      <c r="AD65" s="20">
        <f>IFERROR(INDEX(SeasonData!$BF:$BF,MATCH($A65&amp;"_2017",SeasonData!$A:$A,0))-G65,0)</f>
        <v>32.700000000000003</v>
      </c>
      <c r="AE65" s="20">
        <f>IFERROR(INDEX(SeasonData!$BF:$BF,MATCH($A65&amp;"_2016",SeasonData!$A:$A,0))-H65,0)</f>
        <v>5.3333333333333286</v>
      </c>
      <c r="AF65" s="20">
        <f>IFERROR(INDEX(SeasonData!$BF:$BF,MATCH($A65&amp;"_2015",SeasonData!$A:$A,0))-I65,0)</f>
        <v>-4.0666666666666629</v>
      </c>
      <c r="AG65" s="20"/>
      <c r="AH65" s="20">
        <f>IFERROR(INDEX(SeasonData!$BG:$BG,MATCH($A65&amp;"_2018",SeasonData!$A:$A,0))-F65,0)</f>
        <v>5.4722222222222285</v>
      </c>
      <c r="AI65" s="20">
        <f>IFERROR(INDEX(SeasonData!$BG:$BG,MATCH($A65&amp;"_2017",SeasonData!$A:$A,0))-G65,0)</f>
        <v>-17.966666666666669</v>
      </c>
      <c r="AJ65" s="20">
        <f>IFERROR(INDEX(SeasonData!$BG:$BG,MATCH($A65&amp;"_2016",SeasonData!$A:$A,0))-H65,0)</f>
        <v>10.375</v>
      </c>
      <c r="AK65" s="20">
        <f>IFERROR(INDEX(SeasonData!$BG:$BG,MATCH($A65&amp;"_2015",SeasonData!$A:$A,0))-I65,0)</f>
        <v>12.599999999999994</v>
      </c>
    </row>
    <row r="66" spans="1:37" x14ac:dyDescent="0.2">
      <c r="A66" t="s">
        <v>620</v>
      </c>
      <c r="B66" t="str">
        <f>IF(A66="","",INDEX(Players19!G:G,MATCH(A66,Players19!$C:$C,0)))</f>
        <v>MID</v>
      </c>
      <c r="C66" t="str">
        <f>IF(A66="","",INDEX(Players19!E:E,MATCH(A66,Players19!$C:$C,0)))</f>
        <v>Brisbane</v>
      </c>
      <c r="D66" s="13">
        <f>IF(A66="","",INDEX(Players19!J:J,MATCH(A66,Players19!$C:$C,0)))</f>
        <v>520200</v>
      </c>
      <c r="F66" s="13">
        <f>_xlfn.IFNA(INDEX(Players19!M:M,MATCH($A66,Players19!$C:$C,0)),"")</f>
        <v>95.818181818181813</v>
      </c>
      <c r="G66" s="13">
        <f>_xlfn.IFNA(INDEX(Players19!N:N,MATCH($A66,Players19!$C:$C,0)),"")</f>
        <v>110.76190476190476</v>
      </c>
      <c r="H66" s="13">
        <f>_xlfn.IFNA(INDEX(Players19!O:O,MATCH($A66,Players19!$C:$C,0)),"")</f>
        <v>109</v>
      </c>
      <c r="I66" s="13">
        <f>_xlfn.IFNA(INDEX(Players19!P:P,MATCH($A66,Players19!$C:$C,0)),"")</f>
        <v>100.63636363636364</v>
      </c>
      <c r="K66" s="18">
        <f>_xlfn.IFNA(INDEX(Players19!R:R,MATCH($A66,Players19!$C:$C,0)),"")</f>
        <v>1</v>
      </c>
      <c r="L66" s="18">
        <f>_xlfn.IFNA(INDEX(Players19!S:S,MATCH($A66,Players19!$C:$C,0)),"")</f>
        <v>0.95454545454545459</v>
      </c>
      <c r="M66" s="18">
        <f>_xlfn.IFNA(INDEX(Players19!T:T,MATCH($A66,Players19!$C:$C,0)),"")</f>
        <v>0.90909090909090906</v>
      </c>
      <c r="N66" s="18">
        <f>_xlfn.IFNA(INDEX(Players19!U:U,MATCH($A66,Players19!$C:$C,0)),"")</f>
        <v>1</v>
      </c>
      <c r="P66" s="13">
        <f>IF($A66="","",INDEX(SeasonData!$BD:$BD,MATCH($A66&amp;"_2018",SeasonData!$A:$A,0)))</f>
        <v>8</v>
      </c>
      <c r="Q66" s="13">
        <f>IF($A66="","",INDEX(SeasonData!$BD:$BD,MATCH($A66&amp;"_2017",SeasonData!$A:$A,0)))</f>
        <v>9</v>
      </c>
      <c r="R66" s="13">
        <f>IF($A66="","",INDEX(SeasonData!$BD:$BD,MATCH($A66&amp;"_2016",SeasonData!$A:$A,0)))</f>
        <v>21</v>
      </c>
      <c r="S66" s="13">
        <f>IF($A66="","",INDEX(SeasonData!$BD:$BD,MATCH($A66&amp;"_2015",SeasonData!$A:$A,0)))</f>
        <v>10</v>
      </c>
      <c r="T66" s="13">
        <f t="shared" si="4"/>
        <v>95.827576678640511</v>
      </c>
      <c r="U66" t="str">
        <f t="shared" si="6"/>
        <v>Goldilocks</v>
      </c>
      <c r="V66" s="33">
        <f t="shared" si="5"/>
        <v>133.82757667864053</v>
      </c>
      <c r="X66" s="20">
        <f>IFERROR(INDEX(SeasonData!$BE:$BE,MATCH($A66&amp;"_2018",SeasonData!$A:$A,0))-F66,0)</f>
        <v>-30.151515151515142</v>
      </c>
      <c r="Y66" s="20">
        <f>IFERROR(INDEX(SeasonData!$BE:$BE,MATCH($A66&amp;"_2017",SeasonData!$A:$A,0))-G66,0)</f>
        <v>-3.7619047619047592</v>
      </c>
      <c r="Z66" s="20">
        <f>IFERROR(INDEX(SeasonData!$BE:$BE,MATCH($A66&amp;"_2016",SeasonData!$A:$A,0))-H66,0)</f>
        <v>8.5999999999999943</v>
      </c>
      <c r="AA66" s="20">
        <f>IFERROR(INDEX(SeasonData!$BE:$BE,MATCH($A66&amp;"_2015",SeasonData!$A:$A,0))-I66,0)</f>
        <v>-14.969696969696969</v>
      </c>
      <c r="AB66" s="20"/>
      <c r="AC66" s="20">
        <f>IFERROR(INDEX(SeasonData!$BF:$BF,MATCH($A66&amp;"_2018",SeasonData!$A:$A,0))-F66,0)</f>
        <v>23.848484848484858</v>
      </c>
      <c r="AD66" s="20">
        <f>IFERROR(INDEX(SeasonData!$BF:$BF,MATCH($A66&amp;"_2017",SeasonData!$A:$A,0))-G66,0)</f>
        <v>7.038095238095238</v>
      </c>
      <c r="AE66" s="20">
        <f>IFERROR(INDEX(SeasonData!$BF:$BF,MATCH($A66&amp;"_2016",SeasonData!$A:$A,0))-H66,0)</f>
        <v>0.6666666666666714</v>
      </c>
      <c r="AF66" s="20">
        <f>IFERROR(INDEX(SeasonData!$BF:$BF,MATCH($A66&amp;"_2015",SeasonData!$A:$A,0))-I66,0)</f>
        <v>-16.836363636363643</v>
      </c>
      <c r="AG66" s="20"/>
      <c r="AH66" s="20">
        <f>IFERROR(INDEX(SeasonData!$BG:$BG,MATCH($A66&amp;"_2018",SeasonData!$A:$A,0))-F66,0)</f>
        <v>4.8484848484848584</v>
      </c>
      <c r="AI66" s="20">
        <f>IFERROR(INDEX(SeasonData!$BG:$BG,MATCH($A66&amp;"_2017",SeasonData!$A:$A,0))-G66,0)</f>
        <v>1.8630952380952408</v>
      </c>
      <c r="AJ66" s="20">
        <f>IFERROR(INDEX(SeasonData!$BG:$BG,MATCH($A66&amp;"_2016",SeasonData!$A:$A,0))-H66,0)</f>
        <v>-5.75</v>
      </c>
      <c r="AK66" s="20">
        <f>IFERROR(INDEX(SeasonData!$BG:$BG,MATCH($A66&amp;"_2015",SeasonData!$A:$A,0))-I66,0)</f>
        <v>14.696969696969688</v>
      </c>
    </row>
    <row r="67" spans="1:37" x14ac:dyDescent="0.2">
      <c r="A67" t="s">
        <v>994</v>
      </c>
      <c r="B67" t="str">
        <f>IF(A67="","",INDEX(Players19!G:G,MATCH(A67,Players19!$C:$C,0)))</f>
        <v>MID/DEF</v>
      </c>
      <c r="C67" t="str">
        <f>IF(A67="","",INDEX(Players19!E:E,MATCH(A67,Players19!$C:$C,0)))</f>
        <v>Essendon</v>
      </c>
      <c r="D67" s="13">
        <f>IF(A67="","",INDEX(Players19!J:J,MATCH(A67,Players19!$C:$C,0)))</f>
        <v>384300</v>
      </c>
      <c r="F67" s="13">
        <f>_xlfn.IFNA(INDEX(Players19!M:M,MATCH($A67,Players19!$C:$C,0)),"")</f>
        <v>70.8</v>
      </c>
      <c r="G67" s="13">
        <f>_xlfn.IFNA(INDEX(Players19!N:N,MATCH($A67,Players19!$C:$C,0)),"")</f>
        <v>70.650000000000006</v>
      </c>
      <c r="H67" s="13" t="str">
        <f>_xlfn.IFNA(INDEX(Players19!O:O,MATCH($A67,Players19!$C:$C,0)),"")</f>
        <v/>
      </c>
      <c r="I67" s="13" t="str">
        <f>_xlfn.IFNA(INDEX(Players19!P:P,MATCH($A67,Players19!$C:$C,0)),"")</f>
        <v/>
      </c>
      <c r="K67" s="18">
        <f>_xlfn.IFNA(INDEX(Players19!R:R,MATCH($A67,Players19!$C:$C,0)),"")</f>
        <v>0.90909090909090906</v>
      </c>
      <c r="L67" s="18">
        <f>_xlfn.IFNA(INDEX(Players19!S:S,MATCH($A67,Players19!$C:$C,0)),"")</f>
        <v>0.90909090909090906</v>
      </c>
      <c r="M67" s="18">
        <f>_xlfn.IFNA(INDEX(Players19!T:T,MATCH($A67,Players19!$C:$C,0)),"")</f>
        <v>0</v>
      </c>
      <c r="N67" s="18">
        <f>_xlfn.IFNA(INDEX(Players19!U:U,MATCH($A67,Players19!$C:$C,0)),"")</f>
        <v>0</v>
      </c>
      <c r="P67" s="13">
        <f>IF($A67="","",INDEX(SeasonData!$BD:$BD,MATCH($A67&amp;"_2018",SeasonData!$A:$A,0)))</f>
        <v>7</v>
      </c>
      <c r="Q67" s="13">
        <f>IF($A67="","",INDEX(SeasonData!$BD:$BD,MATCH($A67&amp;"_2017",SeasonData!$A:$A,0)))</f>
        <v>1</v>
      </c>
      <c r="R67" s="13">
        <f>IF($A67="","",INDEX(SeasonData!$BD:$BD,MATCH($A67&amp;"_2016",SeasonData!$A:$A,0)))</f>
        <v>1</v>
      </c>
      <c r="S67" s="13">
        <f>IF($A67="","",INDEX(SeasonData!$BD:$BD,MATCH($A67&amp;"_2015",SeasonData!$A:$A,0)))</f>
        <v>1</v>
      </c>
      <c r="T67" s="13">
        <f t="shared" si="4"/>
        <v>70.793036750483566</v>
      </c>
      <c r="U67" t="str">
        <f t="shared" si="6"/>
        <v>Goldilocks</v>
      </c>
      <c r="V67" s="33">
        <f t="shared" si="5"/>
        <v>108.79303675048357</v>
      </c>
      <c r="X67" s="20">
        <f>IFERROR(INDEX(SeasonData!$BE:$BE,MATCH($A67&amp;"_2018",SeasonData!$A:$A,0))-F67,0)</f>
        <v>-6.6333333333333258</v>
      </c>
      <c r="Y67" s="20">
        <f>IFERROR(INDEX(SeasonData!$BE:$BE,MATCH($A67&amp;"_2017",SeasonData!$A:$A,0))-G67,0)</f>
        <v>7.5166666666666657</v>
      </c>
      <c r="Z67" s="20">
        <f>IFERROR(INDEX(SeasonData!$BE:$BE,MATCH($A67&amp;"_2016",SeasonData!$A:$A,0))-H67,0)</f>
        <v>0</v>
      </c>
      <c r="AA67" s="20">
        <f>IFERROR(INDEX(SeasonData!$BE:$BE,MATCH($A67&amp;"_2015",SeasonData!$A:$A,0))-I67,0)</f>
        <v>0</v>
      </c>
      <c r="AB67" s="20"/>
      <c r="AC67" s="20">
        <f>IFERROR(INDEX(SeasonData!$BF:$BF,MATCH($A67&amp;"_2018",SeasonData!$A:$A,0))-F67,0)</f>
        <v>1.7000000000000028</v>
      </c>
      <c r="AD67" s="20">
        <f>IFERROR(INDEX(SeasonData!$BF:$BF,MATCH($A67&amp;"_2017",SeasonData!$A:$A,0))-G67,0)</f>
        <v>-2.25</v>
      </c>
      <c r="AE67" s="20">
        <f>IFERROR(INDEX(SeasonData!$BF:$BF,MATCH($A67&amp;"_2016",SeasonData!$A:$A,0))-H67,0)</f>
        <v>0</v>
      </c>
      <c r="AF67" s="20">
        <f>IFERROR(INDEX(SeasonData!$BF:$BF,MATCH($A67&amp;"_2015",SeasonData!$A:$A,0))-I67,0)</f>
        <v>0</v>
      </c>
      <c r="AG67" s="20"/>
      <c r="AH67" s="20">
        <f>IFERROR(INDEX(SeasonData!$BG:$BG,MATCH($A67&amp;"_2018",SeasonData!$A:$A,0))-F67,0)</f>
        <v>3.3111111111111171</v>
      </c>
      <c r="AI67" s="20">
        <f>IFERROR(INDEX(SeasonData!$BG:$BG,MATCH($A67&amp;"_2017",SeasonData!$A:$A,0))-G67,0)</f>
        <v>-1.0250000000000057</v>
      </c>
      <c r="AJ67" s="20">
        <f>IFERROR(INDEX(SeasonData!$BG:$BG,MATCH($A67&amp;"_2016",SeasonData!$A:$A,0))-H67,0)</f>
        <v>0</v>
      </c>
      <c r="AK67" s="20">
        <f>IFERROR(INDEX(SeasonData!$BG:$BG,MATCH($A67&amp;"_2015",SeasonData!$A:$A,0))-I67,0)</f>
        <v>0</v>
      </c>
    </row>
    <row r="68" spans="1:37" x14ac:dyDescent="0.2">
      <c r="A68" t="s">
        <v>971</v>
      </c>
      <c r="B68" t="str">
        <f>IF(A68="","",INDEX(Players19!G:G,MATCH(A68,Players19!$C:$C,0)))</f>
        <v>MID</v>
      </c>
      <c r="C68" t="str">
        <f>IF(A68="","",INDEX(Players19!E:E,MATCH(A68,Players19!$C:$C,0)))</f>
        <v>GWS</v>
      </c>
      <c r="D68" s="13">
        <f>IF(A68="","",INDEX(Players19!J:J,MATCH(A68,Players19!$C:$C,0)))</f>
        <v>481600</v>
      </c>
      <c r="F68" s="13">
        <f>_xlfn.IFNA(INDEX(Players19!M:M,MATCH($A68,Players19!$C:$C,0)),"")</f>
        <v>88.714285714285708</v>
      </c>
      <c r="G68" s="13">
        <f>_xlfn.IFNA(INDEX(Players19!N:N,MATCH($A68,Players19!$C:$C,0)),"")</f>
        <v>66.5</v>
      </c>
      <c r="H68" s="13" t="str">
        <f>_xlfn.IFNA(INDEX(Players19!O:O,MATCH($A68,Players19!$C:$C,0)),"")</f>
        <v/>
      </c>
      <c r="I68" s="13" t="str">
        <f>_xlfn.IFNA(INDEX(Players19!P:P,MATCH($A68,Players19!$C:$C,0)),"")</f>
        <v/>
      </c>
      <c r="K68" s="18">
        <f>_xlfn.IFNA(INDEX(Players19!R:R,MATCH($A68,Players19!$C:$C,0)),"")</f>
        <v>0.95454545454545459</v>
      </c>
      <c r="L68" s="18">
        <f>_xlfn.IFNA(INDEX(Players19!S:S,MATCH($A68,Players19!$C:$C,0)),"")</f>
        <v>0.54545454545454541</v>
      </c>
      <c r="M68" s="18">
        <f>_xlfn.IFNA(INDEX(Players19!T:T,MATCH($A68,Players19!$C:$C,0)),"")</f>
        <v>0</v>
      </c>
      <c r="N68" s="18">
        <f>_xlfn.IFNA(INDEX(Players19!U:U,MATCH($A68,Players19!$C:$C,0)),"")</f>
        <v>0</v>
      </c>
      <c r="P68" s="13">
        <f>IF($A68="","",INDEX(SeasonData!$BD:$BD,MATCH($A68&amp;"_2018",SeasonData!$A:$A,0)))</f>
        <v>1</v>
      </c>
      <c r="Q68" s="13">
        <f>IF($A68="","",INDEX(SeasonData!$BD:$BD,MATCH($A68&amp;"_2017",SeasonData!$A:$A,0)))</f>
        <v>1</v>
      </c>
      <c r="R68" s="13">
        <f>IF($A68="","",INDEX(SeasonData!$BD:$BD,MATCH($A68&amp;"_2016",SeasonData!$A:$A,0)))</f>
        <v>1</v>
      </c>
      <c r="S68" s="13">
        <f>IF($A68="","",INDEX(SeasonData!$BD:$BD,MATCH($A68&amp;"_2015",SeasonData!$A:$A,0)))</f>
        <v>1</v>
      </c>
      <c r="T68" s="13">
        <f t="shared" si="4"/>
        <v>88.71695680206318</v>
      </c>
      <c r="U68" t="str">
        <f t="shared" si="6"/>
        <v>Over Priced</v>
      </c>
      <c r="V68" s="33">
        <f t="shared" si="5"/>
        <v>126.71695680206318</v>
      </c>
      <c r="X68" s="20">
        <f>IFERROR(INDEX(SeasonData!$BE:$BE,MATCH($A68&amp;"_2018",SeasonData!$A:$A,0))-F68,0)</f>
        <v>5.9523809523809632</v>
      </c>
      <c r="Y68" s="20">
        <f>IFERROR(INDEX(SeasonData!$BE:$BE,MATCH($A68&amp;"_2017",SeasonData!$A:$A,0))-G68,0)</f>
        <v>-3.7000000000000028</v>
      </c>
      <c r="Z68" s="20">
        <f>IFERROR(INDEX(SeasonData!$BE:$BE,MATCH($A68&amp;"_2016",SeasonData!$A:$A,0))-H68,0)</f>
        <v>0</v>
      </c>
      <c r="AA68" s="20">
        <f>IFERROR(INDEX(SeasonData!$BE:$BE,MATCH($A68&amp;"_2015",SeasonData!$A:$A,0))-I68,0)</f>
        <v>0</v>
      </c>
      <c r="AB68" s="20"/>
      <c r="AC68" s="20">
        <f>IFERROR(INDEX(SeasonData!$BF:$BF,MATCH($A68&amp;"_2018",SeasonData!$A:$A,0))-F68,0)</f>
        <v>-9.3809523809523796</v>
      </c>
      <c r="AD68" s="20">
        <f>IFERROR(INDEX(SeasonData!$BF:$BF,MATCH($A68&amp;"_2017",SeasonData!$A:$A,0))-G68,0)</f>
        <v>5.3333333333333286</v>
      </c>
      <c r="AE68" s="20">
        <f>IFERROR(INDEX(SeasonData!$BF:$BF,MATCH($A68&amp;"_2016",SeasonData!$A:$A,0))-H68,0)</f>
        <v>0</v>
      </c>
      <c r="AF68" s="20">
        <f>IFERROR(INDEX(SeasonData!$BF:$BF,MATCH($A68&amp;"_2015",SeasonData!$A:$A,0))-I68,0)</f>
        <v>0</v>
      </c>
      <c r="AG68" s="20"/>
      <c r="AH68" s="20">
        <f>IFERROR(INDEX(SeasonData!$BG:$BG,MATCH($A68&amp;"_2018",SeasonData!$A:$A,0))-F68,0)</f>
        <v>3.4107142857142918</v>
      </c>
      <c r="AI68" s="20">
        <f>IFERROR(INDEX(SeasonData!$BG:$BG,MATCH($A68&amp;"_2017",SeasonData!$A:$A,0))-G68,0)</f>
        <v>0</v>
      </c>
      <c r="AJ68" s="20">
        <f>IFERROR(INDEX(SeasonData!$BG:$BG,MATCH($A68&amp;"_2016",SeasonData!$A:$A,0))-H68,0)</f>
        <v>0</v>
      </c>
      <c r="AK68" s="20">
        <f>IFERROR(INDEX(SeasonData!$BG:$BG,MATCH($A68&amp;"_2015",SeasonData!$A:$A,0))-I68,0)</f>
        <v>0</v>
      </c>
    </row>
    <row r="69" spans="1:37" x14ac:dyDescent="0.2">
      <c r="B69" t="str">
        <f>IF(A69="","",INDEX(Players19!G:G,MATCH(A69,Players19!$C:$C,0)))</f>
        <v/>
      </c>
      <c r="C69" t="str">
        <f>IF(A69="","",INDEX(Players19!E:E,MATCH(A69,Players19!$C:$C,0)))</f>
        <v/>
      </c>
      <c r="D69" s="13" t="str">
        <f>IF(A69="","",INDEX(Players19!J:J,MATCH(A69,Players19!$C:$C,0)))</f>
        <v/>
      </c>
      <c r="F69" s="13" t="str">
        <f>_xlfn.IFNA(INDEX(Players19!M:M,MATCH($A69,Players19!$C:$C,0)),"")</f>
        <v/>
      </c>
      <c r="G69" s="13" t="str">
        <f>_xlfn.IFNA(INDEX(Players19!N:N,MATCH($A69,Players19!$C:$C,0)),"")</f>
        <v/>
      </c>
      <c r="H69" s="13" t="str">
        <f>_xlfn.IFNA(INDEX(Players19!O:O,MATCH($A69,Players19!$C:$C,0)),"")</f>
        <v/>
      </c>
      <c r="I69" s="13" t="str">
        <f>_xlfn.IFNA(INDEX(Players19!P:P,MATCH($A69,Players19!$C:$C,0)),"")</f>
        <v/>
      </c>
      <c r="K69" s="18" t="str">
        <f>_xlfn.IFNA(INDEX(Players19!R:R,MATCH($A69,Players19!$C:$C,0)),"")</f>
        <v/>
      </c>
      <c r="L69" s="18" t="str">
        <f>_xlfn.IFNA(INDEX(Players19!S:S,MATCH($A69,Players19!$C:$C,0)),"")</f>
        <v/>
      </c>
      <c r="M69" s="18" t="str">
        <f>_xlfn.IFNA(INDEX(Players19!T:T,MATCH($A69,Players19!$C:$C,0)),"")</f>
        <v/>
      </c>
      <c r="N69" s="18" t="str">
        <f>_xlfn.IFNA(INDEX(Players19!U:U,MATCH($A69,Players19!$C:$C,0)),"")</f>
        <v/>
      </c>
      <c r="P69" s="13" t="str">
        <f>IF($A69="","",INDEX(SeasonData!$BD:$BD,MATCH($A69&amp;"_2018",SeasonData!$A:$A,0)))</f>
        <v/>
      </c>
      <c r="Q69" s="13" t="str">
        <f>IF($A69="","",INDEX(SeasonData!$BD:$BD,MATCH($A69&amp;"_2017",SeasonData!$A:$A,0)))</f>
        <v/>
      </c>
      <c r="R69" s="13" t="str">
        <f>IF($A69="","",INDEX(SeasonData!$BD:$BD,MATCH($A69&amp;"_2016",SeasonData!$A:$A,0)))</f>
        <v/>
      </c>
      <c r="S69" s="13" t="str">
        <f>IF($A69="","",INDEX(SeasonData!$BD:$BD,MATCH($A69&amp;"_2015",SeasonData!$A:$A,0)))</f>
        <v/>
      </c>
      <c r="T69" s="13" t="str">
        <f t="shared" si="4"/>
        <v/>
      </c>
      <c r="U69" t="str">
        <f t="shared" si="6"/>
        <v/>
      </c>
      <c r="V69" s="33" t="str">
        <f t="shared" si="5"/>
        <v/>
      </c>
      <c r="X69" s="20">
        <f>IFERROR(INDEX(SeasonData!$BE:$BE,MATCH($A69&amp;"_2018",SeasonData!$A:$A,0))-F69,0)</f>
        <v>0</v>
      </c>
      <c r="Y69" s="20">
        <f>IFERROR(INDEX(SeasonData!$BE:$BE,MATCH($A69&amp;"_2017",SeasonData!$A:$A,0))-G69,0)</f>
        <v>0</v>
      </c>
      <c r="Z69" s="20">
        <f>IFERROR(INDEX(SeasonData!$BE:$BE,MATCH($A69&amp;"_2016",SeasonData!$A:$A,0))-H69,0)</f>
        <v>0</v>
      </c>
      <c r="AA69" s="20">
        <f>IFERROR(INDEX(SeasonData!$BE:$BE,MATCH($A69&amp;"_2015",SeasonData!$A:$A,0))-I69,0)</f>
        <v>0</v>
      </c>
      <c r="AB69" s="20"/>
      <c r="AC69" s="20">
        <f>IFERROR(INDEX(SeasonData!$BF:$BF,MATCH($A69&amp;"_2018",SeasonData!$A:$A,0))-F69,0)</f>
        <v>0</v>
      </c>
      <c r="AD69" s="20">
        <f>IFERROR(INDEX(SeasonData!$BF:$BF,MATCH($A69&amp;"_2017",SeasonData!$A:$A,0))-G69,0)</f>
        <v>0</v>
      </c>
      <c r="AE69" s="20">
        <f>IFERROR(INDEX(SeasonData!$BF:$BF,MATCH($A69&amp;"_2016",SeasonData!$A:$A,0))-H69,0)</f>
        <v>0</v>
      </c>
      <c r="AF69" s="20">
        <f>IFERROR(INDEX(SeasonData!$BF:$BF,MATCH($A69&amp;"_2015",SeasonData!$A:$A,0))-I69,0)</f>
        <v>0</v>
      </c>
      <c r="AG69" s="20"/>
      <c r="AH69" s="20">
        <f>IFERROR(INDEX(SeasonData!$BG:$BG,MATCH($A69&amp;"_2018",SeasonData!$A:$A,0))-F69,0)</f>
        <v>0</v>
      </c>
      <c r="AI69" s="20">
        <f>IFERROR(INDEX(SeasonData!$BG:$BG,MATCH($A69&amp;"_2017",SeasonData!$A:$A,0))-G69,0)</f>
        <v>0</v>
      </c>
      <c r="AJ69" s="20">
        <f>IFERROR(INDEX(SeasonData!$BG:$BG,MATCH($A69&amp;"_2016",SeasonData!$A:$A,0))-H69,0)</f>
        <v>0</v>
      </c>
      <c r="AK69" s="20">
        <f>IFERROR(INDEX(SeasonData!$BG:$BG,MATCH($A69&amp;"_2015",SeasonData!$A:$A,0))-I69,0)</f>
        <v>0</v>
      </c>
    </row>
    <row r="70" spans="1:37" x14ac:dyDescent="0.2">
      <c r="B70" t="str">
        <f>IF(A70="","",INDEX(Players19!G:G,MATCH(A70,Players19!$C:$C,0)))</f>
        <v/>
      </c>
      <c r="C70" t="str">
        <f>IF(A70="","",INDEX(Players19!E:E,MATCH(A70,Players19!$C:$C,0)))</f>
        <v/>
      </c>
      <c r="D70" s="13" t="str">
        <f>IF(A70="","",INDEX(Players19!J:J,MATCH(A70,Players19!$C:$C,0)))</f>
        <v/>
      </c>
      <c r="F70" s="13" t="str">
        <f>_xlfn.IFNA(INDEX(Players19!M:M,MATCH($A70,Players19!$C:$C,0)),"")</f>
        <v/>
      </c>
      <c r="G70" s="13" t="str">
        <f>_xlfn.IFNA(INDEX(Players19!N:N,MATCH($A70,Players19!$C:$C,0)),"")</f>
        <v/>
      </c>
      <c r="H70" s="13" t="str">
        <f>_xlfn.IFNA(INDEX(Players19!O:O,MATCH($A70,Players19!$C:$C,0)),"")</f>
        <v/>
      </c>
      <c r="I70" s="13" t="str">
        <f>_xlfn.IFNA(INDEX(Players19!P:P,MATCH($A70,Players19!$C:$C,0)),"")</f>
        <v/>
      </c>
      <c r="K70" s="18" t="str">
        <f>_xlfn.IFNA(INDEX(Players19!R:R,MATCH($A70,Players19!$C:$C,0)),"")</f>
        <v/>
      </c>
      <c r="L70" s="18" t="str">
        <f>_xlfn.IFNA(INDEX(Players19!S:S,MATCH($A70,Players19!$C:$C,0)),"")</f>
        <v/>
      </c>
      <c r="M70" s="18" t="str">
        <f>_xlfn.IFNA(INDEX(Players19!T:T,MATCH($A70,Players19!$C:$C,0)),"")</f>
        <v/>
      </c>
      <c r="N70" s="18" t="str">
        <f>_xlfn.IFNA(INDEX(Players19!U:U,MATCH($A70,Players19!$C:$C,0)),"")</f>
        <v/>
      </c>
      <c r="P70" s="13" t="str">
        <f>IF($A70="","",INDEX(SeasonData!$BD:$BD,MATCH($A70&amp;"_2018",SeasonData!$A:$A,0)))</f>
        <v/>
      </c>
      <c r="Q70" s="13" t="str">
        <f>IF($A70="","",INDEX(SeasonData!$BD:$BD,MATCH($A70&amp;"_2017",SeasonData!$A:$A,0)))</f>
        <v/>
      </c>
      <c r="R70" s="13" t="str">
        <f>IF($A70="","",INDEX(SeasonData!$BD:$BD,MATCH($A70&amp;"_2016",SeasonData!$A:$A,0)))</f>
        <v/>
      </c>
      <c r="S70" s="13" t="str">
        <f>IF($A70="","",INDEX(SeasonData!$BD:$BD,MATCH($A70&amp;"_2015",SeasonData!$A:$A,0)))</f>
        <v/>
      </c>
      <c r="T70" s="13" t="str">
        <f t="shared" si="4"/>
        <v/>
      </c>
      <c r="U70" t="str">
        <f t="shared" si="6"/>
        <v/>
      </c>
      <c r="V70" s="33" t="str">
        <f t="shared" si="5"/>
        <v/>
      </c>
      <c r="X70" s="20">
        <f>IFERROR(INDEX(SeasonData!$BE:$BE,MATCH($A70&amp;"_2018",SeasonData!$A:$A,0))-F70,0)</f>
        <v>0</v>
      </c>
      <c r="Y70" s="20">
        <f>IFERROR(INDEX(SeasonData!$BE:$BE,MATCH($A70&amp;"_2017",SeasonData!$A:$A,0))-G70,0)</f>
        <v>0</v>
      </c>
      <c r="Z70" s="20">
        <f>IFERROR(INDEX(SeasonData!$BE:$BE,MATCH($A70&amp;"_2016",SeasonData!$A:$A,0))-H70,0)</f>
        <v>0</v>
      </c>
      <c r="AA70" s="20">
        <f>IFERROR(INDEX(SeasonData!$BE:$BE,MATCH($A70&amp;"_2015",SeasonData!$A:$A,0))-I70,0)</f>
        <v>0</v>
      </c>
      <c r="AB70" s="20"/>
      <c r="AC70" s="20">
        <f>IFERROR(INDEX(SeasonData!$BF:$BF,MATCH($A70&amp;"_2018",SeasonData!$A:$A,0))-F70,0)</f>
        <v>0</v>
      </c>
      <c r="AD70" s="20">
        <f>IFERROR(INDEX(SeasonData!$BF:$BF,MATCH($A70&amp;"_2017",SeasonData!$A:$A,0))-G70,0)</f>
        <v>0</v>
      </c>
      <c r="AE70" s="20">
        <f>IFERROR(INDEX(SeasonData!$BF:$BF,MATCH($A70&amp;"_2016",SeasonData!$A:$A,0))-H70,0)</f>
        <v>0</v>
      </c>
      <c r="AF70" s="20">
        <f>IFERROR(INDEX(SeasonData!$BF:$BF,MATCH($A70&amp;"_2015",SeasonData!$A:$A,0))-I70,0)</f>
        <v>0</v>
      </c>
      <c r="AG70" s="20"/>
      <c r="AH70" s="20">
        <f>IFERROR(INDEX(SeasonData!$BG:$BG,MATCH($A70&amp;"_2018",SeasonData!$A:$A,0))-F70,0)</f>
        <v>0</v>
      </c>
      <c r="AI70" s="20">
        <f>IFERROR(INDEX(SeasonData!$BG:$BG,MATCH($A70&amp;"_2017",SeasonData!$A:$A,0))-G70,0)</f>
        <v>0</v>
      </c>
      <c r="AJ70" s="20">
        <f>IFERROR(INDEX(SeasonData!$BG:$BG,MATCH($A70&amp;"_2016",SeasonData!$A:$A,0))-H70,0)</f>
        <v>0</v>
      </c>
      <c r="AK70" s="20">
        <f>IFERROR(INDEX(SeasonData!$BG:$BG,MATCH($A70&amp;"_2015",SeasonData!$A:$A,0))-I70,0)</f>
        <v>0</v>
      </c>
    </row>
    <row r="71" spans="1:37" x14ac:dyDescent="0.2">
      <c r="B71" t="str">
        <f>IF(A71="","",INDEX(Players19!G:G,MATCH(A71,Players19!$C:$C,0)))</f>
        <v/>
      </c>
      <c r="C71" t="str">
        <f>IF(A71="","",INDEX(Players19!E:E,MATCH(A71,Players19!$C:$C,0)))</f>
        <v/>
      </c>
      <c r="D71" s="13" t="str">
        <f>IF(A71="","",INDEX(Players19!J:J,MATCH(A71,Players19!$C:$C,0)))</f>
        <v/>
      </c>
      <c r="F71" s="13" t="str">
        <f>_xlfn.IFNA(INDEX(Players19!M:M,MATCH($A71,Players19!$C:$C,0)),"")</f>
        <v/>
      </c>
      <c r="G71" s="13" t="str">
        <f>_xlfn.IFNA(INDEX(Players19!N:N,MATCH($A71,Players19!$C:$C,0)),"")</f>
        <v/>
      </c>
      <c r="H71" s="13" t="str">
        <f>_xlfn.IFNA(INDEX(Players19!O:O,MATCH($A71,Players19!$C:$C,0)),"")</f>
        <v/>
      </c>
      <c r="I71" s="13" t="str">
        <f>_xlfn.IFNA(INDEX(Players19!P:P,MATCH($A71,Players19!$C:$C,0)),"")</f>
        <v/>
      </c>
      <c r="K71" s="18" t="str">
        <f>_xlfn.IFNA(INDEX(Players19!R:R,MATCH($A71,Players19!$C:$C,0)),"")</f>
        <v/>
      </c>
      <c r="L71" s="18" t="str">
        <f>_xlfn.IFNA(INDEX(Players19!S:S,MATCH($A71,Players19!$C:$C,0)),"")</f>
        <v/>
      </c>
      <c r="M71" s="18" t="str">
        <f>_xlfn.IFNA(INDEX(Players19!T:T,MATCH($A71,Players19!$C:$C,0)),"")</f>
        <v/>
      </c>
      <c r="N71" s="18" t="str">
        <f>_xlfn.IFNA(INDEX(Players19!U:U,MATCH($A71,Players19!$C:$C,0)),"")</f>
        <v/>
      </c>
      <c r="P71" s="13" t="str">
        <f>IF($A71="","",INDEX(SeasonData!$BD:$BD,MATCH($A71&amp;"_2018",SeasonData!$A:$A,0)))</f>
        <v/>
      </c>
      <c r="Q71" s="13" t="str">
        <f>IF($A71="","",INDEX(SeasonData!$BD:$BD,MATCH($A71&amp;"_2017",SeasonData!$A:$A,0)))</f>
        <v/>
      </c>
      <c r="R71" s="13" t="str">
        <f>IF($A71="","",INDEX(SeasonData!$BD:$BD,MATCH($A71&amp;"_2016",SeasonData!$A:$A,0)))</f>
        <v/>
      </c>
      <c r="S71" s="13" t="str">
        <f>IF($A71="","",INDEX(SeasonData!$BD:$BD,MATCH($A71&amp;"_2015",SeasonData!$A:$A,0)))</f>
        <v/>
      </c>
      <c r="T71" s="13" t="str">
        <f t="shared" si="4"/>
        <v/>
      </c>
      <c r="U71" t="str">
        <f t="shared" si="6"/>
        <v/>
      </c>
      <c r="V71" s="33" t="str">
        <f t="shared" si="5"/>
        <v/>
      </c>
      <c r="X71" s="20">
        <f>IFERROR(INDEX(SeasonData!$BE:$BE,MATCH($A71&amp;"_2018",SeasonData!$A:$A,0))-F71,0)</f>
        <v>0</v>
      </c>
      <c r="Y71" s="20">
        <f>IFERROR(INDEX(SeasonData!$BE:$BE,MATCH($A71&amp;"_2017",SeasonData!$A:$A,0))-G71,0)</f>
        <v>0</v>
      </c>
      <c r="Z71" s="20">
        <f>IFERROR(INDEX(SeasonData!$BE:$BE,MATCH($A71&amp;"_2016",SeasonData!$A:$A,0))-H71,0)</f>
        <v>0</v>
      </c>
      <c r="AA71" s="20">
        <f>IFERROR(INDEX(SeasonData!$BE:$BE,MATCH($A71&amp;"_2015",SeasonData!$A:$A,0))-I71,0)</f>
        <v>0</v>
      </c>
      <c r="AB71" s="20"/>
      <c r="AC71" s="20">
        <f>IFERROR(INDEX(SeasonData!$BF:$BF,MATCH($A71&amp;"_2018",SeasonData!$A:$A,0))-F71,0)</f>
        <v>0</v>
      </c>
      <c r="AD71" s="20">
        <f>IFERROR(INDEX(SeasonData!$BF:$BF,MATCH($A71&amp;"_2017",SeasonData!$A:$A,0))-G71,0)</f>
        <v>0</v>
      </c>
      <c r="AE71" s="20">
        <f>IFERROR(INDEX(SeasonData!$BF:$BF,MATCH($A71&amp;"_2016",SeasonData!$A:$A,0))-H71,0)</f>
        <v>0</v>
      </c>
      <c r="AF71" s="20">
        <f>IFERROR(INDEX(SeasonData!$BF:$BF,MATCH($A71&amp;"_2015",SeasonData!$A:$A,0))-I71,0)</f>
        <v>0</v>
      </c>
      <c r="AG71" s="20"/>
      <c r="AH71" s="20">
        <f>IFERROR(INDEX(SeasonData!$BG:$BG,MATCH($A71&amp;"_2018",SeasonData!$A:$A,0))-F71,0)</f>
        <v>0</v>
      </c>
      <c r="AI71" s="20">
        <f>IFERROR(INDEX(SeasonData!$BG:$BG,MATCH($A71&amp;"_2017",SeasonData!$A:$A,0))-G71,0)</f>
        <v>0</v>
      </c>
      <c r="AJ71" s="20">
        <f>IFERROR(INDEX(SeasonData!$BG:$BG,MATCH($A71&amp;"_2016",SeasonData!$A:$A,0))-H71,0)</f>
        <v>0</v>
      </c>
      <c r="AK71" s="20">
        <f>IFERROR(INDEX(SeasonData!$BG:$BG,MATCH($A71&amp;"_2015",SeasonData!$A:$A,0))-I71,0)</f>
        <v>0</v>
      </c>
    </row>
    <row r="72" spans="1:37" x14ac:dyDescent="0.2">
      <c r="B72" t="str">
        <f>IF(A72="","",INDEX(Players19!G:G,MATCH(A72,Players19!$C:$C,0)))</f>
        <v/>
      </c>
      <c r="C72" t="str">
        <f>IF(A72="","",INDEX(Players19!E:E,MATCH(A72,Players19!$C:$C,0)))</f>
        <v/>
      </c>
      <c r="D72" s="13" t="str">
        <f>IF(A72="","",INDEX(Players19!J:J,MATCH(A72,Players19!$C:$C,0)))</f>
        <v/>
      </c>
      <c r="F72" s="13" t="str">
        <f>_xlfn.IFNA(INDEX(Players19!M:M,MATCH($A72,Players19!$C:$C,0)),"")</f>
        <v/>
      </c>
      <c r="G72" s="13" t="str">
        <f>_xlfn.IFNA(INDEX(Players19!N:N,MATCH($A72,Players19!$C:$C,0)),"")</f>
        <v/>
      </c>
      <c r="H72" s="13" t="str">
        <f>_xlfn.IFNA(INDEX(Players19!O:O,MATCH($A72,Players19!$C:$C,0)),"")</f>
        <v/>
      </c>
      <c r="I72" s="13" t="str">
        <f>_xlfn.IFNA(INDEX(Players19!P:P,MATCH($A72,Players19!$C:$C,0)),"")</f>
        <v/>
      </c>
      <c r="K72" s="18" t="str">
        <f>_xlfn.IFNA(INDEX(Players19!R:R,MATCH($A72,Players19!$C:$C,0)),"")</f>
        <v/>
      </c>
      <c r="L72" s="18" t="str">
        <f>_xlfn.IFNA(INDEX(Players19!S:S,MATCH($A72,Players19!$C:$C,0)),"")</f>
        <v/>
      </c>
      <c r="M72" s="18" t="str">
        <f>_xlfn.IFNA(INDEX(Players19!T:T,MATCH($A72,Players19!$C:$C,0)),"")</f>
        <v/>
      </c>
      <c r="N72" s="18" t="str">
        <f>_xlfn.IFNA(INDEX(Players19!U:U,MATCH($A72,Players19!$C:$C,0)),"")</f>
        <v/>
      </c>
      <c r="P72" s="13" t="str">
        <f>IF($A72="","",INDEX(SeasonData!$BD:$BD,MATCH($A72&amp;"_2018",SeasonData!$A:$A,0)))</f>
        <v/>
      </c>
      <c r="Q72" s="13" t="str">
        <f>IF($A72="","",INDEX(SeasonData!$BD:$BD,MATCH($A72&amp;"_2017",SeasonData!$A:$A,0)))</f>
        <v/>
      </c>
      <c r="R72" s="13" t="str">
        <f>IF($A72="","",INDEX(SeasonData!$BD:$BD,MATCH($A72&amp;"_2016",SeasonData!$A:$A,0)))</f>
        <v/>
      </c>
      <c r="S72" s="13" t="str">
        <f>IF($A72="","",INDEX(SeasonData!$BD:$BD,MATCH($A72&amp;"_2015",SeasonData!$A:$A,0)))</f>
        <v/>
      </c>
      <c r="T72" s="13" t="str">
        <f t="shared" si="4"/>
        <v/>
      </c>
      <c r="U72" t="str">
        <f t="shared" si="6"/>
        <v/>
      </c>
      <c r="V72" s="33" t="str">
        <f t="shared" si="5"/>
        <v/>
      </c>
      <c r="X72" s="20">
        <f>IFERROR(INDEX(SeasonData!$BE:$BE,MATCH($A72&amp;"_2018",SeasonData!$A:$A,0))-F72,0)</f>
        <v>0</v>
      </c>
      <c r="Y72" s="20">
        <f>IFERROR(INDEX(SeasonData!$BE:$BE,MATCH($A72&amp;"_2017",SeasonData!$A:$A,0))-G72,0)</f>
        <v>0</v>
      </c>
      <c r="Z72" s="20">
        <f>IFERROR(INDEX(SeasonData!$BE:$BE,MATCH($A72&amp;"_2016",SeasonData!$A:$A,0))-H72,0)</f>
        <v>0</v>
      </c>
      <c r="AA72" s="20">
        <f>IFERROR(INDEX(SeasonData!$BE:$BE,MATCH($A72&amp;"_2015",SeasonData!$A:$A,0))-I72,0)</f>
        <v>0</v>
      </c>
      <c r="AB72" s="20"/>
      <c r="AC72" s="20">
        <f>IFERROR(INDEX(SeasonData!$BF:$BF,MATCH($A72&amp;"_2018",SeasonData!$A:$A,0))-F72,0)</f>
        <v>0</v>
      </c>
      <c r="AD72" s="20">
        <f>IFERROR(INDEX(SeasonData!$BF:$BF,MATCH($A72&amp;"_2017",SeasonData!$A:$A,0))-G72,0)</f>
        <v>0</v>
      </c>
      <c r="AE72" s="20">
        <f>IFERROR(INDEX(SeasonData!$BF:$BF,MATCH($A72&amp;"_2016",SeasonData!$A:$A,0))-H72,0)</f>
        <v>0</v>
      </c>
      <c r="AF72" s="20">
        <f>IFERROR(INDEX(SeasonData!$BF:$BF,MATCH($A72&amp;"_2015",SeasonData!$A:$A,0))-I72,0)</f>
        <v>0</v>
      </c>
      <c r="AG72" s="20"/>
      <c r="AH72" s="20">
        <f>IFERROR(INDEX(SeasonData!$BG:$BG,MATCH($A72&amp;"_2018",SeasonData!$A:$A,0))-F72,0)</f>
        <v>0</v>
      </c>
      <c r="AI72" s="20">
        <f>IFERROR(INDEX(SeasonData!$BG:$BG,MATCH($A72&amp;"_2017",SeasonData!$A:$A,0))-G72,0)</f>
        <v>0</v>
      </c>
      <c r="AJ72" s="20">
        <f>IFERROR(INDEX(SeasonData!$BG:$BG,MATCH($A72&amp;"_2016",SeasonData!$A:$A,0))-H72,0)</f>
        <v>0</v>
      </c>
      <c r="AK72" s="20">
        <f>IFERROR(INDEX(SeasonData!$BG:$BG,MATCH($A72&amp;"_2015",SeasonData!$A:$A,0))-I72,0)</f>
        <v>0</v>
      </c>
    </row>
    <row r="73" spans="1:37" x14ac:dyDescent="0.2">
      <c r="B73" t="str">
        <f>IF(A73="","",INDEX(Players19!G:G,MATCH(A73,Players19!$C:$C,0)))</f>
        <v/>
      </c>
      <c r="C73" t="str">
        <f>IF(A73="","",INDEX(Players19!E:E,MATCH(A73,Players19!$C:$C,0)))</f>
        <v/>
      </c>
      <c r="D73" s="13" t="str">
        <f>IF(A73="","",INDEX(Players19!J:J,MATCH(A73,Players19!$C:$C,0)))</f>
        <v/>
      </c>
      <c r="F73" s="13" t="str">
        <f>_xlfn.IFNA(INDEX(Players19!M:M,MATCH($A73,Players19!$C:$C,0)),"")</f>
        <v/>
      </c>
      <c r="G73" s="13" t="str">
        <f>_xlfn.IFNA(INDEX(Players19!N:N,MATCH($A73,Players19!$C:$C,0)),"")</f>
        <v/>
      </c>
      <c r="H73" s="13" t="str">
        <f>_xlfn.IFNA(INDEX(Players19!O:O,MATCH($A73,Players19!$C:$C,0)),"")</f>
        <v/>
      </c>
      <c r="I73" s="13" t="str">
        <f>_xlfn.IFNA(INDEX(Players19!P:P,MATCH($A73,Players19!$C:$C,0)),"")</f>
        <v/>
      </c>
      <c r="K73" s="18" t="str">
        <f>_xlfn.IFNA(INDEX(Players19!R:R,MATCH($A73,Players19!$C:$C,0)),"")</f>
        <v/>
      </c>
      <c r="L73" s="18" t="str">
        <f>_xlfn.IFNA(INDEX(Players19!S:S,MATCH($A73,Players19!$C:$C,0)),"")</f>
        <v/>
      </c>
      <c r="M73" s="18" t="str">
        <f>_xlfn.IFNA(INDEX(Players19!T:T,MATCH($A73,Players19!$C:$C,0)),"")</f>
        <v/>
      </c>
      <c r="N73" s="18" t="str">
        <f>_xlfn.IFNA(INDEX(Players19!U:U,MATCH($A73,Players19!$C:$C,0)),"")</f>
        <v/>
      </c>
      <c r="P73" s="13" t="str">
        <f>IF($A73="","",INDEX(SeasonData!$BD:$BD,MATCH($A73&amp;"_2018",SeasonData!$A:$A,0)))</f>
        <v/>
      </c>
      <c r="Q73" s="13" t="str">
        <f>IF($A73="","",INDEX(SeasonData!$BD:$BD,MATCH($A73&amp;"_2017",SeasonData!$A:$A,0)))</f>
        <v/>
      </c>
      <c r="R73" s="13" t="str">
        <f>IF($A73="","",INDEX(SeasonData!$BD:$BD,MATCH($A73&amp;"_2016",SeasonData!$A:$A,0)))</f>
        <v/>
      </c>
      <c r="S73" s="13" t="str">
        <f>IF($A73="","",INDEX(SeasonData!$BD:$BD,MATCH($A73&amp;"_2015",SeasonData!$A:$A,0)))</f>
        <v/>
      </c>
      <c r="T73" s="13" t="str">
        <f t="shared" si="4"/>
        <v/>
      </c>
      <c r="U73" t="str">
        <f t="shared" si="6"/>
        <v/>
      </c>
      <c r="V73" s="33" t="str">
        <f t="shared" si="5"/>
        <v/>
      </c>
      <c r="X73" s="20">
        <f>IFERROR(INDEX(SeasonData!$BE:$BE,MATCH($A73&amp;"_2018",SeasonData!$A:$A,0))-F73,0)</f>
        <v>0</v>
      </c>
      <c r="Y73" s="20">
        <f>IFERROR(INDEX(SeasonData!$BE:$BE,MATCH($A73&amp;"_2017",SeasonData!$A:$A,0))-G73,0)</f>
        <v>0</v>
      </c>
      <c r="Z73" s="20">
        <f>IFERROR(INDEX(SeasonData!$BE:$BE,MATCH($A73&amp;"_2016",SeasonData!$A:$A,0))-H73,0)</f>
        <v>0</v>
      </c>
      <c r="AA73" s="20">
        <f>IFERROR(INDEX(SeasonData!$BE:$BE,MATCH($A73&amp;"_2015",SeasonData!$A:$A,0))-I73,0)</f>
        <v>0</v>
      </c>
      <c r="AB73" s="20"/>
      <c r="AC73" s="20">
        <f>IFERROR(INDEX(SeasonData!$BF:$BF,MATCH($A73&amp;"_2018",SeasonData!$A:$A,0))-F73,0)</f>
        <v>0</v>
      </c>
      <c r="AD73" s="20">
        <f>IFERROR(INDEX(SeasonData!$BF:$BF,MATCH($A73&amp;"_2017",SeasonData!$A:$A,0))-G73,0)</f>
        <v>0</v>
      </c>
      <c r="AE73" s="20">
        <f>IFERROR(INDEX(SeasonData!$BF:$BF,MATCH($A73&amp;"_2016",SeasonData!$A:$A,0))-H73,0)</f>
        <v>0</v>
      </c>
      <c r="AF73" s="20">
        <f>IFERROR(INDEX(SeasonData!$BF:$BF,MATCH($A73&amp;"_2015",SeasonData!$A:$A,0))-I73,0)</f>
        <v>0</v>
      </c>
      <c r="AG73" s="20"/>
      <c r="AH73" s="20">
        <f>IFERROR(INDEX(SeasonData!$BG:$BG,MATCH($A73&amp;"_2018",SeasonData!$A:$A,0))-F73,0)</f>
        <v>0</v>
      </c>
      <c r="AI73" s="20">
        <f>IFERROR(INDEX(SeasonData!$BG:$BG,MATCH($A73&amp;"_2017",SeasonData!$A:$A,0))-G73,0)</f>
        <v>0</v>
      </c>
      <c r="AJ73" s="20">
        <f>IFERROR(INDEX(SeasonData!$BG:$BG,MATCH($A73&amp;"_2016",SeasonData!$A:$A,0))-H73,0)</f>
        <v>0</v>
      </c>
      <c r="AK73" s="20">
        <f>IFERROR(INDEX(SeasonData!$BG:$BG,MATCH($A73&amp;"_2015",SeasonData!$A:$A,0))-I73,0)</f>
        <v>0</v>
      </c>
    </row>
    <row r="74" spans="1:37" x14ac:dyDescent="0.2">
      <c r="B74" t="str">
        <f>IF(A74="","",INDEX(Players19!G:G,MATCH(A74,Players19!$C:$C,0)))</f>
        <v/>
      </c>
      <c r="C74" t="str">
        <f>IF(A74="","",INDEX(Players19!E:E,MATCH(A74,Players19!$C:$C,0)))</f>
        <v/>
      </c>
      <c r="D74" s="13" t="str">
        <f>IF(A74="","",INDEX(Players19!J:J,MATCH(A74,Players19!$C:$C,0)))</f>
        <v/>
      </c>
      <c r="F74" s="13" t="str">
        <f>_xlfn.IFNA(INDEX(Players19!M:M,MATCH($A74,Players19!$C:$C,0)),"")</f>
        <v/>
      </c>
      <c r="G74" s="13" t="str">
        <f>_xlfn.IFNA(INDEX(Players19!N:N,MATCH($A74,Players19!$C:$C,0)),"")</f>
        <v/>
      </c>
      <c r="H74" s="13" t="str">
        <f>_xlfn.IFNA(INDEX(Players19!O:O,MATCH($A74,Players19!$C:$C,0)),"")</f>
        <v/>
      </c>
      <c r="I74" s="13" t="str">
        <f>_xlfn.IFNA(INDEX(Players19!P:P,MATCH($A74,Players19!$C:$C,0)),"")</f>
        <v/>
      </c>
      <c r="K74" s="18" t="str">
        <f>_xlfn.IFNA(INDEX(Players19!R:R,MATCH($A74,Players19!$C:$C,0)),"")</f>
        <v/>
      </c>
      <c r="L74" s="18" t="str">
        <f>_xlfn.IFNA(INDEX(Players19!S:S,MATCH($A74,Players19!$C:$C,0)),"")</f>
        <v/>
      </c>
      <c r="M74" s="18" t="str">
        <f>_xlfn.IFNA(INDEX(Players19!T:T,MATCH($A74,Players19!$C:$C,0)),"")</f>
        <v/>
      </c>
      <c r="N74" s="18" t="str">
        <f>_xlfn.IFNA(INDEX(Players19!U:U,MATCH($A74,Players19!$C:$C,0)),"")</f>
        <v/>
      </c>
      <c r="P74" s="13" t="str">
        <f>IF($A74="","",INDEX(SeasonData!$BD:$BD,MATCH($A74&amp;"_2018",SeasonData!$A:$A,0)))</f>
        <v/>
      </c>
      <c r="Q74" s="13" t="str">
        <f>IF($A74="","",INDEX(SeasonData!$BD:$BD,MATCH($A74&amp;"_2017",SeasonData!$A:$A,0)))</f>
        <v/>
      </c>
      <c r="R74" s="13" t="str">
        <f>IF($A74="","",INDEX(SeasonData!$BD:$BD,MATCH($A74&amp;"_2016",SeasonData!$A:$A,0)))</f>
        <v/>
      </c>
      <c r="S74" s="13" t="str">
        <f>IF($A74="","",INDEX(SeasonData!$BD:$BD,MATCH($A74&amp;"_2015",SeasonData!$A:$A,0)))</f>
        <v/>
      </c>
      <c r="T74" s="13" t="str">
        <f t="shared" si="4"/>
        <v/>
      </c>
      <c r="U74" t="str">
        <f t="shared" si="6"/>
        <v/>
      </c>
      <c r="V74" s="33" t="str">
        <f t="shared" si="5"/>
        <v/>
      </c>
      <c r="X74" s="20">
        <f>IFERROR(INDEX(SeasonData!$BE:$BE,MATCH($A74&amp;"_2018",SeasonData!$A:$A,0))-F74,0)</f>
        <v>0</v>
      </c>
      <c r="Y74" s="20">
        <f>IFERROR(INDEX(SeasonData!$BE:$BE,MATCH($A74&amp;"_2017",SeasonData!$A:$A,0))-G74,0)</f>
        <v>0</v>
      </c>
      <c r="Z74" s="20">
        <f>IFERROR(INDEX(SeasonData!$BE:$BE,MATCH($A74&amp;"_2016",SeasonData!$A:$A,0))-H74,0)</f>
        <v>0</v>
      </c>
      <c r="AA74" s="20">
        <f>IFERROR(INDEX(SeasonData!$BE:$BE,MATCH($A74&amp;"_2015",SeasonData!$A:$A,0))-I74,0)</f>
        <v>0</v>
      </c>
      <c r="AB74" s="20"/>
      <c r="AC74" s="20">
        <f>IFERROR(INDEX(SeasonData!$BF:$BF,MATCH($A74&amp;"_2018",SeasonData!$A:$A,0))-F74,0)</f>
        <v>0</v>
      </c>
      <c r="AD74" s="20">
        <f>IFERROR(INDEX(SeasonData!$BF:$BF,MATCH($A74&amp;"_2017",SeasonData!$A:$A,0))-G74,0)</f>
        <v>0</v>
      </c>
      <c r="AE74" s="20">
        <f>IFERROR(INDEX(SeasonData!$BF:$BF,MATCH($A74&amp;"_2016",SeasonData!$A:$A,0))-H74,0)</f>
        <v>0</v>
      </c>
      <c r="AF74" s="20">
        <f>IFERROR(INDEX(SeasonData!$BF:$BF,MATCH($A74&amp;"_2015",SeasonData!$A:$A,0))-I74,0)</f>
        <v>0</v>
      </c>
      <c r="AG74" s="20"/>
      <c r="AH74" s="20">
        <f>IFERROR(INDEX(SeasonData!$BG:$BG,MATCH($A74&amp;"_2018",SeasonData!$A:$A,0))-F74,0)</f>
        <v>0</v>
      </c>
      <c r="AI74" s="20">
        <f>IFERROR(INDEX(SeasonData!$BG:$BG,MATCH($A74&amp;"_2017",SeasonData!$A:$A,0))-G74,0)</f>
        <v>0</v>
      </c>
      <c r="AJ74" s="20">
        <f>IFERROR(INDEX(SeasonData!$BG:$BG,MATCH($A74&amp;"_2016",SeasonData!$A:$A,0))-H74,0)</f>
        <v>0</v>
      </c>
      <c r="AK74" s="20">
        <f>IFERROR(INDEX(SeasonData!$BG:$BG,MATCH($A74&amp;"_2015",SeasonData!$A:$A,0))-I74,0)</f>
        <v>0</v>
      </c>
    </row>
    <row r="75" spans="1:37" x14ac:dyDescent="0.2">
      <c r="B75" t="str">
        <f>IF(A75="","",INDEX(Players19!G:G,MATCH(A75,Players19!$C:$C,0)))</f>
        <v/>
      </c>
      <c r="C75" t="str">
        <f>IF(A75="","",INDEX(Players19!E:E,MATCH(A75,Players19!$C:$C,0)))</f>
        <v/>
      </c>
      <c r="D75" s="13" t="str">
        <f>IF(A75="","",INDEX(Players19!J:J,MATCH(A75,Players19!$C:$C,0)))</f>
        <v/>
      </c>
      <c r="F75" s="13" t="str">
        <f>_xlfn.IFNA(INDEX(Players19!M:M,MATCH($A75,Players19!$C:$C,0)),"")</f>
        <v/>
      </c>
      <c r="G75" s="13" t="str">
        <f>_xlfn.IFNA(INDEX(Players19!N:N,MATCH($A75,Players19!$C:$C,0)),"")</f>
        <v/>
      </c>
      <c r="H75" s="13" t="str">
        <f>_xlfn.IFNA(INDEX(Players19!O:O,MATCH($A75,Players19!$C:$C,0)),"")</f>
        <v/>
      </c>
      <c r="I75" s="13" t="str">
        <f>_xlfn.IFNA(INDEX(Players19!P:P,MATCH($A75,Players19!$C:$C,0)),"")</f>
        <v/>
      </c>
      <c r="K75" s="18" t="str">
        <f>_xlfn.IFNA(INDEX(Players19!R:R,MATCH($A75,Players19!$C:$C,0)),"")</f>
        <v/>
      </c>
      <c r="L75" s="18" t="str">
        <f>_xlfn.IFNA(INDEX(Players19!S:S,MATCH($A75,Players19!$C:$C,0)),"")</f>
        <v/>
      </c>
      <c r="M75" s="18" t="str">
        <f>_xlfn.IFNA(INDEX(Players19!T:T,MATCH($A75,Players19!$C:$C,0)),"")</f>
        <v/>
      </c>
      <c r="N75" s="18" t="str">
        <f>_xlfn.IFNA(INDEX(Players19!U:U,MATCH($A75,Players19!$C:$C,0)),"")</f>
        <v/>
      </c>
      <c r="P75" s="13" t="str">
        <f>IF($A75="","",INDEX(SeasonData!$BD:$BD,MATCH($A75&amp;"_2018",SeasonData!$A:$A,0)))</f>
        <v/>
      </c>
      <c r="Q75" s="13" t="str">
        <f>IF($A75="","",INDEX(SeasonData!$BD:$BD,MATCH($A75&amp;"_2017",SeasonData!$A:$A,0)))</f>
        <v/>
      </c>
      <c r="R75" s="13" t="str">
        <f>IF($A75="","",INDEX(SeasonData!$BD:$BD,MATCH($A75&amp;"_2016",SeasonData!$A:$A,0)))</f>
        <v/>
      </c>
      <c r="S75" s="13" t="str">
        <f>IF($A75="","",INDEX(SeasonData!$BD:$BD,MATCH($A75&amp;"_2015",SeasonData!$A:$A,0)))</f>
        <v/>
      </c>
      <c r="T75" s="13" t="str">
        <f t="shared" si="4"/>
        <v/>
      </c>
      <c r="U75" t="str">
        <f t="shared" si="6"/>
        <v/>
      </c>
      <c r="V75" s="33" t="str">
        <f t="shared" si="5"/>
        <v/>
      </c>
      <c r="X75" s="20">
        <f>IFERROR(INDEX(SeasonData!$BE:$BE,MATCH($A75&amp;"_2018",SeasonData!$A:$A,0))-F75,0)</f>
        <v>0</v>
      </c>
      <c r="Y75" s="20">
        <f>IFERROR(INDEX(SeasonData!$BE:$BE,MATCH($A75&amp;"_2017",SeasonData!$A:$A,0))-G75,0)</f>
        <v>0</v>
      </c>
      <c r="Z75" s="20">
        <f>IFERROR(INDEX(SeasonData!$BE:$BE,MATCH($A75&amp;"_2016",SeasonData!$A:$A,0))-H75,0)</f>
        <v>0</v>
      </c>
      <c r="AA75" s="20">
        <f>IFERROR(INDEX(SeasonData!$BE:$BE,MATCH($A75&amp;"_2015",SeasonData!$A:$A,0))-I75,0)</f>
        <v>0</v>
      </c>
      <c r="AB75" s="20"/>
      <c r="AC75" s="20">
        <f>IFERROR(INDEX(SeasonData!$BF:$BF,MATCH($A75&amp;"_2018",SeasonData!$A:$A,0))-F75,0)</f>
        <v>0</v>
      </c>
      <c r="AD75" s="20">
        <f>IFERROR(INDEX(SeasonData!$BF:$BF,MATCH($A75&amp;"_2017",SeasonData!$A:$A,0))-G75,0)</f>
        <v>0</v>
      </c>
      <c r="AE75" s="20">
        <f>IFERROR(INDEX(SeasonData!$BF:$BF,MATCH($A75&amp;"_2016",SeasonData!$A:$A,0))-H75,0)</f>
        <v>0</v>
      </c>
      <c r="AF75" s="20">
        <f>IFERROR(INDEX(SeasonData!$BF:$BF,MATCH($A75&amp;"_2015",SeasonData!$A:$A,0))-I75,0)</f>
        <v>0</v>
      </c>
      <c r="AG75" s="20"/>
      <c r="AH75" s="20">
        <f>IFERROR(INDEX(SeasonData!$BG:$BG,MATCH($A75&amp;"_2018",SeasonData!$A:$A,0))-F75,0)</f>
        <v>0</v>
      </c>
      <c r="AI75" s="20">
        <f>IFERROR(INDEX(SeasonData!$BG:$BG,MATCH($A75&amp;"_2017",SeasonData!$A:$A,0))-G75,0)</f>
        <v>0</v>
      </c>
      <c r="AJ75" s="20">
        <f>IFERROR(INDEX(SeasonData!$BG:$BG,MATCH($A75&amp;"_2016",SeasonData!$A:$A,0))-H75,0)</f>
        <v>0</v>
      </c>
      <c r="AK75" s="20">
        <f>IFERROR(INDEX(SeasonData!$BG:$BG,MATCH($A75&amp;"_2015",SeasonData!$A:$A,0))-I75,0)</f>
        <v>0</v>
      </c>
    </row>
    <row r="76" spans="1:37" x14ac:dyDescent="0.2">
      <c r="B76" t="str">
        <f>IF(A76="","",INDEX(Players19!G:G,MATCH(A76,Players19!$C:$C,0)))</f>
        <v/>
      </c>
      <c r="C76" t="str">
        <f>IF(A76="","",INDEX(Players19!E:E,MATCH(A76,Players19!$C:$C,0)))</f>
        <v/>
      </c>
      <c r="D76" s="13" t="str">
        <f>IF(A76="","",INDEX(Players19!J:J,MATCH(A76,Players19!$C:$C,0)))</f>
        <v/>
      </c>
      <c r="F76" s="13" t="str">
        <f>_xlfn.IFNA(INDEX(Players19!M:M,MATCH($A76,Players19!$C:$C,0)),"")</f>
        <v/>
      </c>
      <c r="G76" s="13" t="str">
        <f>_xlfn.IFNA(INDEX(Players19!N:N,MATCH($A76,Players19!$C:$C,0)),"")</f>
        <v/>
      </c>
      <c r="H76" s="13" t="str">
        <f>_xlfn.IFNA(INDEX(Players19!O:O,MATCH($A76,Players19!$C:$C,0)),"")</f>
        <v/>
      </c>
      <c r="I76" s="13" t="str">
        <f>_xlfn.IFNA(INDEX(Players19!P:P,MATCH($A76,Players19!$C:$C,0)),"")</f>
        <v/>
      </c>
      <c r="K76" s="18" t="str">
        <f>_xlfn.IFNA(INDEX(Players19!R:R,MATCH($A76,Players19!$C:$C,0)),"")</f>
        <v/>
      </c>
      <c r="L76" s="18" t="str">
        <f>_xlfn.IFNA(INDEX(Players19!S:S,MATCH($A76,Players19!$C:$C,0)),"")</f>
        <v/>
      </c>
      <c r="M76" s="18" t="str">
        <f>_xlfn.IFNA(INDEX(Players19!T:T,MATCH($A76,Players19!$C:$C,0)),"")</f>
        <v/>
      </c>
      <c r="N76" s="18" t="str">
        <f>_xlfn.IFNA(INDEX(Players19!U:U,MATCH($A76,Players19!$C:$C,0)),"")</f>
        <v/>
      </c>
      <c r="P76" s="13" t="str">
        <f>IF($A76="","",INDEX(SeasonData!$BD:$BD,MATCH($A76&amp;"_2018",SeasonData!$A:$A,0)))</f>
        <v/>
      </c>
      <c r="Q76" s="13" t="str">
        <f>IF($A76="","",INDEX(SeasonData!$BD:$BD,MATCH($A76&amp;"_2017",SeasonData!$A:$A,0)))</f>
        <v/>
      </c>
      <c r="R76" s="13" t="str">
        <f>IF($A76="","",INDEX(SeasonData!$BD:$BD,MATCH($A76&amp;"_2016",SeasonData!$A:$A,0)))</f>
        <v/>
      </c>
      <c r="S76" s="13" t="str">
        <f>IF($A76="","",INDEX(SeasonData!$BD:$BD,MATCH($A76&amp;"_2015",SeasonData!$A:$A,0)))</f>
        <v/>
      </c>
      <c r="T76" s="13" t="str">
        <f t="shared" si="4"/>
        <v/>
      </c>
      <c r="U76" t="str">
        <f t="shared" si="6"/>
        <v/>
      </c>
      <c r="V76" s="33" t="str">
        <f t="shared" si="5"/>
        <v/>
      </c>
      <c r="X76" s="20">
        <f>IFERROR(INDEX(SeasonData!$BE:$BE,MATCH($A76&amp;"_2018",SeasonData!$A:$A,0))-F76,0)</f>
        <v>0</v>
      </c>
      <c r="Y76" s="20">
        <f>IFERROR(INDEX(SeasonData!$BE:$BE,MATCH($A76&amp;"_2017",SeasonData!$A:$A,0))-G76,0)</f>
        <v>0</v>
      </c>
      <c r="Z76" s="20">
        <f>IFERROR(INDEX(SeasonData!$BE:$BE,MATCH($A76&amp;"_2016",SeasonData!$A:$A,0))-H76,0)</f>
        <v>0</v>
      </c>
      <c r="AA76" s="20">
        <f>IFERROR(INDEX(SeasonData!$BE:$BE,MATCH($A76&amp;"_2015",SeasonData!$A:$A,0))-I76,0)</f>
        <v>0</v>
      </c>
      <c r="AB76" s="20"/>
      <c r="AC76" s="20">
        <f>IFERROR(INDEX(SeasonData!$BF:$BF,MATCH($A76&amp;"_2018",SeasonData!$A:$A,0))-F76,0)</f>
        <v>0</v>
      </c>
      <c r="AD76" s="20">
        <f>IFERROR(INDEX(SeasonData!$BF:$BF,MATCH($A76&amp;"_2017",SeasonData!$A:$A,0))-G76,0)</f>
        <v>0</v>
      </c>
      <c r="AE76" s="20">
        <f>IFERROR(INDEX(SeasonData!$BF:$BF,MATCH($A76&amp;"_2016",SeasonData!$A:$A,0))-H76,0)</f>
        <v>0</v>
      </c>
      <c r="AF76" s="20">
        <f>IFERROR(INDEX(SeasonData!$BF:$BF,MATCH($A76&amp;"_2015",SeasonData!$A:$A,0))-I76,0)</f>
        <v>0</v>
      </c>
      <c r="AG76" s="20"/>
      <c r="AH76" s="20">
        <f>IFERROR(INDEX(SeasonData!$BG:$BG,MATCH($A76&amp;"_2018",SeasonData!$A:$A,0))-F76,0)</f>
        <v>0</v>
      </c>
      <c r="AI76" s="20">
        <f>IFERROR(INDEX(SeasonData!$BG:$BG,MATCH($A76&amp;"_2017",SeasonData!$A:$A,0))-G76,0)</f>
        <v>0</v>
      </c>
      <c r="AJ76" s="20">
        <f>IFERROR(INDEX(SeasonData!$BG:$BG,MATCH($A76&amp;"_2016",SeasonData!$A:$A,0))-H76,0)</f>
        <v>0</v>
      </c>
      <c r="AK76" s="20">
        <f>IFERROR(INDEX(SeasonData!$BG:$BG,MATCH($A76&amp;"_2015",SeasonData!$A:$A,0))-I76,0)</f>
        <v>0</v>
      </c>
    </row>
    <row r="77" spans="1:37" x14ac:dyDescent="0.2">
      <c r="B77" t="str">
        <f>IF(A77="","",INDEX(Players19!G:G,MATCH(A77,Players19!$C:$C,0)))</f>
        <v/>
      </c>
      <c r="C77" t="str">
        <f>IF(A77="","",INDEX(Players19!E:E,MATCH(A77,Players19!$C:$C,0)))</f>
        <v/>
      </c>
      <c r="D77" s="13" t="str">
        <f>IF(A77="","",INDEX(Players19!J:J,MATCH(A77,Players19!$C:$C,0)))</f>
        <v/>
      </c>
      <c r="F77" s="13" t="str">
        <f>_xlfn.IFNA(INDEX(Players19!M:M,MATCH($A77,Players19!$C:$C,0)),"")</f>
        <v/>
      </c>
      <c r="G77" s="13" t="str">
        <f>_xlfn.IFNA(INDEX(Players19!N:N,MATCH($A77,Players19!$C:$C,0)),"")</f>
        <v/>
      </c>
      <c r="H77" s="13" t="str">
        <f>_xlfn.IFNA(INDEX(Players19!O:O,MATCH($A77,Players19!$C:$C,0)),"")</f>
        <v/>
      </c>
      <c r="I77" s="13" t="str">
        <f>_xlfn.IFNA(INDEX(Players19!P:P,MATCH($A77,Players19!$C:$C,0)),"")</f>
        <v/>
      </c>
      <c r="K77" s="18" t="str">
        <f>_xlfn.IFNA(INDEX(Players19!R:R,MATCH($A77,Players19!$C:$C,0)),"")</f>
        <v/>
      </c>
      <c r="L77" s="18" t="str">
        <f>_xlfn.IFNA(INDEX(Players19!S:S,MATCH($A77,Players19!$C:$C,0)),"")</f>
        <v/>
      </c>
      <c r="M77" s="18" t="str">
        <f>_xlfn.IFNA(INDEX(Players19!T:T,MATCH($A77,Players19!$C:$C,0)),"")</f>
        <v/>
      </c>
      <c r="N77" s="18" t="str">
        <f>_xlfn.IFNA(INDEX(Players19!U:U,MATCH($A77,Players19!$C:$C,0)),"")</f>
        <v/>
      </c>
      <c r="P77" s="13" t="str">
        <f>IF($A77="","",INDEX(SeasonData!$BD:$BD,MATCH($A77&amp;"_2018",SeasonData!$A:$A,0)))</f>
        <v/>
      </c>
      <c r="Q77" s="13" t="str">
        <f>IF($A77="","",INDEX(SeasonData!$BD:$BD,MATCH($A77&amp;"_2017",SeasonData!$A:$A,0)))</f>
        <v/>
      </c>
      <c r="R77" s="13" t="str">
        <f>IF($A77="","",INDEX(SeasonData!$BD:$BD,MATCH($A77&amp;"_2016",SeasonData!$A:$A,0)))</f>
        <v/>
      </c>
      <c r="S77" s="13" t="str">
        <f>IF($A77="","",INDEX(SeasonData!$BD:$BD,MATCH($A77&amp;"_2015",SeasonData!$A:$A,0)))</f>
        <v/>
      </c>
      <c r="T77" s="13" t="str">
        <f t="shared" si="4"/>
        <v/>
      </c>
      <c r="U77" t="str">
        <f t="shared" si="6"/>
        <v/>
      </c>
      <c r="V77" s="33" t="str">
        <f t="shared" si="5"/>
        <v/>
      </c>
      <c r="X77" s="20">
        <f>IFERROR(INDEX(SeasonData!$BE:$BE,MATCH($A77&amp;"_2018",SeasonData!$A:$A,0))-F77,0)</f>
        <v>0</v>
      </c>
      <c r="Y77" s="20">
        <f>IFERROR(INDEX(SeasonData!$BE:$BE,MATCH($A77&amp;"_2017",SeasonData!$A:$A,0))-G77,0)</f>
        <v>0</v>
      </c>
      <c r="Z77" s="20">
        <f>IFERROR(INDEX(SeasonData!$BE:$BE,MATCH($A77&amp;"_2016",SeasonData!$A:$A,0))-H77,0)</f>
        <v>0</v>
      </c>
      <c r="AA77" s="20">
        <f>IFERROR(INDEX(SeasonData!$BE:$BE,MATCH($A77&amp;"_2015",SeasonData!$A:$A,0))-I77,0)</f>
        <v>0</v>
      </c>
      <c r="AB77" s="20"/>
      <c r="AC77" s="20">
        <f>IFERROR(INDEX(SeasonData!$BF:$BF,MATCH($A77&amp;"_2018",SeasonData!$A:$A,0))-F77,0)</f>
        <v>0</v>
      </c>
      <c r="AD77" s="20">
        <f>IFERROR(INDEX(SeasonData!$BF:$BF,MATCH($A77&amp;"_2017",SeasonData!$A:$A,0))-G77,0)</f>
        <v>0</v>
      </c>
      <c r="AE77" s="20">
        <f>IFERROR(INDEX(SeasonData!$BF:$BF,MATCH($A77&amp;"_2016",SeasonData!$A:$A,0))-H77,0)</f>
        <v>0</v>
      </c>
      <c r="AF77" s="20">
        <f>IFERROR(INDEX(SeasonData!$BF:$BF,MATCH($A77&amp;"_2015",SeasonData!$A:$A,0))-I77,0)</f>
        <v>0</v>
      </c>
      <c r="AG77" s="20"/>
      <c r="AH77" s="20">
        <f>IFERROR(INDEX(SeasonData!$BG:$BG,MATCH($A77&amp;"_2018",SeasonData!$A:$A,0))-F77,0)</f>
        <v>0</v>
      </c>
      <c r="AI77" s="20">
        <f>IFERROR(INDEX(SeasonData!$BG:$BG,MATCH($A77&amp;"_2017",SeasonData!$A:$A,0))-G77,0)</f>
        <v>0</v>
      </c>
      <c r="AJ77" s="20">
        <f>IFERROR(INDEX(SeasonData!$BG:$BG,MATCH($A77&amp;"_2016",SeasonData!$A:$A,0))-H77,0)</f>
        <v>0</v>
      </c>
      <c r="AK77" s="20">
        <f>IFERROR(INDEX(SeasonData!$BG:$BG,MATCH($A77&amp;"_2015",SeasonData!$A:$A,0))-I77,0)</f>
        <v>0</v>
      </c>
    </row>
    <row r="78" spans="1:37" x14ac:dyDescent="0.2">
      <c r="B78" t="str">
        <f>IF(A78="","",INDEX(Players19!G:G,MATCH(A78,Players19!$C:$C,0)))</f>
        <v/>
      </c>
      <c r="C78" t="str">
        <f>IF(A78="","",INDEX(Players19!E:E,MATCH(A78,Players19!$C:$C,0)))</f>
        <v/>
      </c>
      <c r="D78" s="13" t="str">
        <f>IF(A78="","",INDEX(Players19!J:J,MATCH(A78,Players19!$C:$C,0)))</f>
        <v/>
      </c>
      <c r="F78" s="13" t="str">
        <f>_xlfn.IFNA(INDEX(Players19!M:M,MATCH($A78,Players19!$C:$C,0)),"")</f>
        <v/>
      </c>
      <c r="G78" s="13" t="str">
        <f>_xlfn.IFNA(INDEX(Players19!N:N,MATCH($A78,Players19!$C:$C,0)),"")</f>
        <v/>
      </c>
      <c r="H78" s="13" t="str">
        <f>_xlfn.IFNA(INDEX(Players19!O:O,MATCH($A78,Players19!$C:$C,0)),"")</f>
        <v/>
      </c>
      <c r="I78" s="13" t="str">
        <f>_xlfn.IFNA(INDEX(Players19!P:P,MATCH($A78,Players19!$C:$C,0)),"")</f>
        <v/>
      </c>
      <c r="K78" s="18" t="str">
        <f>_xlfn.IFNA(INDEX(Players19!R:R,MATCH($A78,Players19!$C:$C,0)),"")</f>
        <v/>
      </c>
      <c r="L78" s="18" t="str">
        <f>_xlfn.IFNA(INDEX(Players19!S:S,MATCH($A78,Players19!$C:$C,0)),"")</f>
        <v/>
      </c>
      <c r="M78" s="18" t="str">
        <f>_xlfn.IFNA(INDEX(Players19!T:T,MATCH($A78,Players19!$C:$C,0)),"")</f>
        <v/>
      </c>
      <c r="N78" s="18" t="str">
        <f>_xlfn.IFNA(INDEX(Players19!U:U,MATCH($A78,Players19!$C:$C,0)),"")</f>
        <v/>
      </c>
      <c r="P78" s="13" t="str">
        <f>IF($A78="","",INDEX(SeasonData!$BD:$BD,MATCH($A78&amp;"_2018",SeasonData!$A:$A,0)))</f>
        <v/>
      </c>
      <c r="Q78" s="13" t="str">
        <f>IF($A78="","",INDEX(SeasonData!$BD:$BD,MATCH($A78&amp;"_2017",SeasonData!$A:$A,0)))</f>
        <v/>
      </c>
      <c r="R78" s="13" t="str">
        <f>IF($A78="","",INDEX(SeasonData!$BD:$BD,MATCH($A78&amp;"_2016",SeasonData!$A:$A,0)))</f>
        <v/>
      </c>
      <c r="S78" s="13" t="str">
        <f>IF($A78="","",INDEX(SeasonData!$BD:$BD,MATCH($A78&amp;"_2015",SeasonData!$A:$A,0)))</f>
        <v/>
      </c>
      <c r="T78" s="13" t="str">
        <f t="shared" si="4"/>
        <v/>
      </c>
      <c r="U78" t="str">
        <f t="shared" si="6"/>
        <v/>
      </c>
      <c r="V78" s="33" t="str">
        <f t="shared" si="5"/>
        <v/>
      </c>
      <c r="X78" s="20">
        <f>IFERROR(INDEX(SeasonData!$BE:$BE,MATCH($A78&amp;"_2018",SeasonData!$A:$A,0))-F78,0)</f>
        <v>0</v>
      </c>
      <c r="Y78" s="20">
        <f>IFERROR(INDEX(SeasonData!$BE:$BE,MATCH($A78&amp;"_2017",SeasonData!$A:$A,0))-G78,0)</f>
        <v>0</v>
      </c>
      <c r="Z78" s="20">
        <f>IFERROR(INDEX(SeasonData!$BE:$BE,MATCH($A78&amp;"_2016",SeasonData!$A:$A,0))-H78,0)</f>
        <v>0</v>
      </c>
      <c r="AA78" s="20">
        <f>IFERROR(INDEX(SeasonData!$BE:$BE,MATCH($A78&amp;"_2015",SeasonData!$A:$A,0))-I78,0)</f>
        <v>0</v>
      </c>
      <c r="AB78" s="20"/>
      <c r="AC78" s="20">
        <f>IFERROR(INDEX(SeasonData!$BF:$BF,MATCH($A78&amp;"_2018",SeasonData!$A:$A,0))-F78,0)</f>
        <v>0</v>
      </c>
      <c r="AD78" s="20">
        <f>IFERROR(INDEX(SeasonData!$BF:$BF,MATCH($A78&amp;"_2017",SeasonData!$A:$A,0))-G78,0)</f>
        <v>0</v>
      </c>
      <c r="AE78" s="20">
        <f>IFERROR(INDEX(SeasonData!$BF:$BF,MATCH($A78&amp;"_2016",SeasonData!$A:$A,0))-H78,0)</f>
        <v>0</v>
      </c>
      <c r="AF78" s="20">
        <f>IFERROR(INDEX(SeasonData!$BF:$BF,MATCH($A78&amp;"_2015",SeasonData!$A:$A,0))-I78,0)</f>
        <v>0</v>
      </c>
      <c r="AG78" s="20"/>
      <c r="AH78" s="20">
        <f>IFERROR(INDEX(SeasonData!$BG:$BG,MATCH($A78&amp;"_2018",SeasonData!$A:$A,0))-F78,0)</f>
        <v>0</v>
      </c>
      <c r="AI78" s="20">
        <f>IFERROR(INDEX(SeasonData!$BG:$BG,MATCH($A78&amp;"_2017",SeasonData!$A:$A,0))-G78,0)</f>
        <v>0</v>
      </c>
      <c r="AJ78" s="20">
        <f>IFERROR(INDEX(SeasonData!$BG:$BG,MATCH($A78&amp;"_2016",SeasonData!$A:$A,0))-H78,0)</f>
        <v>0</v>
      </c>
      <c r="AK78" s="20">
        <f>IFERROR(INDEX(SeasonData!$BG:$BG,MATCH($A78&amp;"_2015",SeasonData!$A:$A,0))-I78,0)</f>
        <v>0</v>
      </c>
    </row>
    <row r="79" spans="1:37" x14ac:dyDescent="0.2">
      <c r="B79" t="str">
        <f>IF(A79="","",INDEX(Players19!G:G,MATCH(A79,Players19!$C:$C,0)))</f>
        <v/>
      </c>
      <c r="C79" t="str">
        <f>IF(A79="","",INDEX(Players19!E:E,MATCH(A79,Players19!$C:$C,0)))</f>
        <v/>
      </c>
      <c r="D79" s="13" t="str">
        <f>IF(A79="","",INDEX(Players19!J:J,MATCH(A79,Players19!$C:$C,0)))</f>
        <v/>
      </c>
      <c r="F79" s="13" t="str">
        <f>_xlfn.IFNA(INDEX(Players19!M:M,MATCH($A79,Players19!$C:$C,0)),"")</f>
        <v/>
      </c>
      <c r="G79" s="13" t="str">
        <f>_xlfn.IFNA(INDEX(Players19!N:N,MATCH($A79,Players19!$C:$C,0)),"")</f>
        <v/>
      </c>
      <c r="H79" s="13" t="str">
        <f>_xlfn.IFNA(INDEX(Players19!O:O,MATCH($A79,Players19!$C:$C,0)),"")</f>
        <v/>
      </c>
      <c r="I79" s="13" t="str">
        <f>_xlfn.IFNA(INDEX(Players19!P:P,MATCH($A79,Players19!$C:$C,0)),"")</f>
        <v/>
      </c>
      <c r="K79" s="18" t="str">
        <f>_xlfn.IFNA(INDEX(Players19!R:R,MATCH($A79,Players19!$C:$C,0)),"")</f>
        <v/>
      </c>
      <c r="L79" s="18" t="str">
        <f>_xlfn.IFNA(INDEX(Players19!S:S,MATCH($A79,Players19!$C:$C,0)),"")</f>
        <v/>
      </c>
      <c r="M79" s="18" t="str">
        <f>_xlfn.IFNA(INDEX(Players19!T:T,MATCH($A79,Players19!$C:$C,0)),"")</f>
        <v/>
      </c>
      <c r="N79" s="18" t="str">
        <f>_xlfn.IFNA(INDEX(Players19!U:U,MATCH($A79,Players19!$C:$C,0)),"")</f>
        <v/>
      </c>
      <c r="P79" s="13" t="str">
        <f>IF($A79="","",INDEX(SeasonData!$BD:$BD,MATCH($A79&amp;"_2018",SeasonData!$A:$A,0)))</f>
        <v/>
      </c>
      <c r="Q79" s="13" t="str">
        <f>IF($A79="","",INDEX(SeasonData!$BD:$BD,MATCH($A79&amp;"_2017",SeasonData!$A:$A,0)))</f>
        <v/>
      </c>
      <c r="R79" s="13" t="str">
        <f>IF($A79="","",INDEX(SeasonData!$BD:$BD,MATCH($A79&amp;"_2016",SeasonData!$A:$A,0)))</f>
        <v/>
      </c>
      <c r="S79" s="13" t="str">
        <f>IF($A79="","",INDEX(SeasonData!$BD:$BD,MATCH($A79&amp;"_2015",SeasonData!$A:$A,0)))</f>
        <v/>
      </c>
      <c r="T79" s="13" t="str">
        <f t="shared" si="4"/>
        <v/>
      </c>
      <c r="U79" t="str">
        <f t="shared" si="6"/>
        <v/>
      </c>
      <c r="V79" s="33" t="str">
        <f t="shared" si="5"/>
        <v/>
      </c>
      <c r="X79" s="20">
        <f>IFERROR(INDEX(SeasonData!$BE:$BE,MATCH($A79&amp;"_2018",SeasonData!$A:$A,0))-F79,0)</f>
        <v>0</v>
      </c>
      <c r="Y79" s="20">
        <f>IFERROR(INDEX(SeasonData!$BE:$BE,MATCH($A79&amp;"_2017",SeasonData!$A:$A,0))-G79,0)</f>
        <v>0</v>
      </c>
      <c r="Z79" s="20">
        <f>IFERROR(INDEX(SeasonData!$BE:$BE,MATCH($A79&amp;"_2016",SeasonData!$A:$A,0))-H79,0)</f>
        <v>0</v>
      </c>
      <c r="AA79" s="20">
        <f>IFERROR(INDEX(SeasonData!$BE:$BE,MATCH($A79&amp;"_2015",SeasonData!$A:$A,0))-I79,0)</f>
        <v>0</v>
      </c>
      <c r="AB79" s="20"/>
      <c r="AC79" s="20">
        <f>IFERROR(INDEX(SeasonData!$BF:$BF,MATCH($A79&amp;"_2018",SeasonData!$A:$A,0))-F79,0)</f>
        <v>0</v>
      </c>
      <c r="AD79" s="20">
        <f>IFERROR(INDEX(SeasonData!$BF:$BF,MATCH($A79&amp;"_2017",SeasonData!$A:$A,0))-G79,0)</f>
        <v>0</v>
      </c>
      <c r="AE79" s="20">
        <f>IFERROR(INDEX(SeasonData!$BF:$BF,MATCH($A79&amp;"_2016",SeasonData!$A:$A,0))-H79,0)</f>
        <v>0</v>
      </c>
      <c r="AF79" s="20">
        <f>IFERROR(INDEX(SeasonData!$BF:$BF,MATCH($A79&amp;"_2015",SeasonData!$A:$A,0))-I79,0)</f>
        <v>0</v>
      </c>
      <c r="AG79" s="20"/>
      <c r="AH79" s="20">
        <f>IFERROR(INDEX(SeasonData!$BG:$BG,MATCH($A79&amp;"_2018",SeasonData!$A:$A,0))-F79,0)</f>
        <v>0</v>
      </c>
      <c r="AI79" s="20">
        <f>IFERROR(INDEX(SeasonData!$BG:$BG,MATCH($A79&amp;"_2017",SeasonData!$A:$A,0))-G79,0)</f>
        <v>0</v>
      </c>
      <c r="AJ79" s="20">
        <f>IFERROR(INDEX(SeasonData!$BG:$BG,MATCH($A79&amp;"_2016",SeasonData!$A:$A,0))-H79,0)</f>
        <v>0</v>
      </c>
      <c r="AK79" s="20">
        <f>IFERROR(INDEX(SeasonData!$BG:$BG,MATCH($A79&amp;"_2015",SeasonData!$A:$A,0))-I79,0)</f>
        <v>0</v>
      </c>
    </row>
    <row r="80" spans="1:37" x14ac:dyDescent="0.2">
      <c r="D80" s="13"/>
    </row>
    <row r="81" spans="1:37" s="15" customFormat="1" x14ac:dyDescent="0.2">
      <c r="A81" s="16" t="s">
        <v>2002</v>
      </c>
      <c r="F81" s="17"/>
      <c r="G81" s="17"/>
      <c r="H81" s="17"/>
      <c r="I81" s="17"/>
      <c r="J81" s="17"/>
      <c r="K81" s="46"/>
      <c r="L81" s="46"/>
      <c r="M81" s="46"/>
      <c r="N81" s="46"/>
      <c r="O81" s="46"/>
      <c r="P81" s="46"/>
      <c r="Q81" s="46"/>
      <c r="R81" s="46"/>
      <c r="S81" s="46"/>
      <c r="T81" s="17"/>
      <c r="V81" s="50"/>
    </row>
    <row r="82" spans="1:37" x14ac:dyDescent="0.2">
      <c r="A82" t="s">
        <v>571</v>
      </c>
      <c r="B82" t="str">
        <f>IF(A82="","",INDEX(Players19!G:G,MATCH(A82,Players19!$C:$C,0)))</f>
        <v>RUC</v>
      </c>
      <c r="C82" t="str">
        <f>IF(A82="","",INDEX(Players19!E:E,MATCH(A82,Players19!$C:$C,0)))</f>
        <v>Collingwood</v>
      </c>
      <c r="D82" s="13">
        <f>IF(A82="","",INDEX(Players19!J:J,MATCH(A82,Players19!$C:$C,0)))</f>
        <v>708200</v>
      </c>
      <c r="F82" s="13">
        <f>_xlfn.IFNA(INDEX(Players19!M:M,MATCH($A82,Players19!$C:$C,0)),"")</f>
        <v>130.45454545454547</v>
      </c>
      <c r="G82" s="13">
        <f>_xlfn.IFNA(INDEX(Players19!N:N,MATCH($A82,Players19!$C:$C,0)),"")</f>
        <v>97.25</v>
      </c>
      <c r="H82" s="13">
        <f>_xlfn.IFNA(INDEX(Players19!O:O,MATCH($A82,Players19!$C:$C,0)),"")</f>
        <v>95.666666666666671</v>
      </c>
      <c r="I82" s="13">
        <f>_xlfn.IFNA(INDEX(Players19!P:P,MATCH($A82,Players19!$C:$C,0)),"")</f>
        <v>90.578947368421055</v>
      </c>
      <c r="K82" s="18">
        <f>_xlfn.IFNA(INDEX(Players19!R:R,MATCH($A82,Players19!$C:$C,0)),"")</f>
        <v>1</v>
      </c>
      <c r="L82" s="18">
        <f>_xlfn.IFNA(INDEX(Players19!S:S,MATCH($A82,Players19!$C:$C,0)),"")</f>
        <v>0.90909090909090906</v>
      </c>
      <c r="M82" s="18">
        <f>_xlfn.IFNA(INDEX(Players19!T:T,MATCH($A82,Players19!$C:$C,0)),"")</f>
        <v>0.95454545454545459</v>
      </c>
      <c r="N82" s="18">
        <f>_xlfn.IFNA(INDEX(Players19!U:U,MATCH($A82,Players19!$C:$C,0)),"")</f>
        <v>0.86363636363636365</v>
      </c>
      <c r="P82" s="13">
        <f>IF($A82="","",INDEX(SeasonData!$BD:$BD,MATCH($A82&amp;"_2018",SeasonData!$A:$A,0)))</f>
        <v>1</v>
      </c>
      <c r="Q82" s="13">
        <f>IF($A82="","",INDEX(SeasonData!$BD:$BD,MATCH($A82&amp;"_2017",SeasonData!$A:$A,0)))</f>
        <v>10</v>
      </c>
      <c r="R82" s="13">
        <f>IF($A82="","",INDEX(SeasonData!$BD:$BD,MATCH($A82&amp;"_2016",SeasonData!$A:$A,0)))</f>
        <v>8</v>
      </c>
      <c r="S82" s="13">
        <f>IF($A82="","",INDEX(SeasonData!$BD:$BD,MATCH($A82&amp;"_2015",SeasonData!$A:$A,0)))</f>
        <v>1</v>
      </c>
      <c r="T82" s="13">
        <f t="shared" ref="T82:T93" si="7">IF(A82="","",D82/Mag_Num)</f>
        <v>130.45961131067514</v>
      </c>
      <c r="U82" t="str">
        <f t="shared" ref="U82:U93" si="8">IF(A82="","",IF(T82&gt;MAX(F82:G82),"Over Priced",IF(T82&lt;MIN(F82:G82),"Under Priced","Goldilocks")))</f>
        <v>Over Priced</v>
      </c>
      <c r="V82" s="33">
        <f t="shared" ref="V82:V104" si="9">IF(A82="","",T82+38)</f>
        <v>168.45961131067514</v>
      </c>
      <c r="X82" s="20">
        <f>IFERROR(INDEX(SeasonData!$BE:$BE,MATCH($A82&amp;"_2018",SeasonData!$A:$A,0))-F82,0)</f>
        <v>-4.2878787878787961</v>
      </c>
      <c r="Y82" s="20">
        <f>IFERROR(INDEX(SeasonData!$BE:$BE,MATCH($A82&amp;"_2017",SeasonData!$A:$A,0))-G82,0)</f>
        <v>0.9166666666666714</v>
      </c>
      <c r="Z82" s="20">
        <f>IFERROR(INDEX(SeasonData!$BE:$BE,MATCH($A82&amp;"_2016",SeasonData!$A:$A,0))-H82,0)</f>
        <v>-10.466666666666669</v>
      </c>
      <c r="AA82" s="20">
        <f>IFERROR(INDEX(SeasonData!$BE:$BE,MATCH($A82&amp;"_2015",SeasonData!$A:$A,0))-I82,0)</f>
        <v>6.4210526315789451</v>
      </c>
      <c r="AB82" s="20"/>
      <c r="AC82" s="20">
        <f>IFERROR(INDEX(SeasonData!$BF:$BF,MATCH($A82&amp;"_2018",SeasonData!$A:$A,0))-F82,0)</f>
        <v>-7.1212121212121389</v>
      </c>
      <c r="AD82" s="20">
        <f>IFERROR(INDEX(SeasonData!$BF:$BF,MATCH($A82&amp;"_2017",SeasonData!$A:$A,0))-G82,0)</f>
        <v>-2.9166666666666714</v>
      </c>
      <c r="AE82" s="20">
        <f>IFERROR(INDEX(SeasonData!$BF:$BF,MATCH($A82&amp;"_2016",SeasonData!$A:$A,0))-H82,0)</f>
        <v>-10.166666666666671</v>
      </c>
      <c r="AF82" s="20">
        <f>IFERROR(INDEX(SeasonData!$BF:$BF,MATCH($A82&amp;"_2015",SeasonData!$A:$A,0))-I82,0)</f>
        <v>-3.8289473684210549</v>
      </c>
      <c r="AG82" s="20"/>
      <c r="AH82" s="20">
        <f>IFERROR(INDEX(SeasonData!$BG:$BG,MATCH($A82&amp;"_2018",SeasonData!$A:$A,0))-F82,0)</f>
        <v>9.5454545454545325</v>
      </c>
      <c r="AI82" s="20">
        <f>IFERROR(INDEX(SeasonData!$BG:$BG,MATCH($A82&amp;"_2017",SeasonData!$A:$A,0))-G82,0)</f>
        <v>2.3214285714285694</v>
      </c>
      <c r="AJ82" s="20">
        <f>IFERROR(INDEX(SeasonData!$BG:$BG,MATCH($A82&amp;"_2016",SeasonData!$A:$A,0))-H82,0)</f>
        <v>11.444444444444443</v>
      </c>
      <c r="AK82" s="20">
        <f>IFERROR(INDEX(SeasonData!$BG:$BG,MATCH($A82&amp;"_2015",SeasonData!$A:$A,0))-I82,0)</f>
        <v>-2.5789473684210549</v>
      </c>
    </row>
    <row r="83" spans="1:37" x14ac:dyDescent="0.2">
      <c r="A83" t="s">
        <v>791</v>
      </c>
      <c r="B83" t="str">
        <f>IF(A83="","",INDEX(Players19!G:G,MATCH(A83,Players19!$C:$C,0)))</f>
        <v>RUC</v>
      </c>
      <c r="C83" t="str">
        <f>IF(A83="","",INDEX(Players19!E:E,MATCH(A83,Players19!$C:$C,0)))</f>
        <v>Melbourne</v>
      </c>
      <c r="D83" s="13">
        <f>IF(A83="","",INDEX(Players19!J:J,MATCH(A83,Players19!$C:$C,0)))</f>
        <v>692100</v>
      </c>
      <c r="F83" s="13">
        <f>_xlfn.IFNA(INDEX(Players19!M:M,MATCH($A83,Players19!$C:$C,0)),"")</f>
        <v>127.5</v>
      </c>
      <c r="G83" s="13">
        <f>_xlfn.IFNA(INDEX(Players19!N:N,MATCH($A83,Players19!$C:$C,0)),"")</f>
        <v>91.615384615384613</v>
      </c>
      <c r="H83" s="13">
        <f>_xlfn.IFNA(INDEX(Players19!O:O,MATCH($A83,Players19!$C:$C,0)),"")</f>
        <v>118.54545454545455</v>
      </c>
      <c r="I83" s="13">
        <f>_xlfn.IFNA(INDEX(Players19!P:P,MATCH($A83,Players19!$C:$C,0)),"")</f>
        <v>102.07692307692308</v>
      </c>
      <c r="K83" s="18">
        <f>_xlfn.IFNA(INDEX(Players19!R:R,MATCH($A83,Players19!$C:$C,0)),"")</f>
        <v>1</v>
      </c>
      <c r="L83" s="18">
        <f>_xlfn.IFNA(INDEX(Players19!S:S,MATCH($A83,Players19!$C:$C,0)),"")</f>
        <v>0.59090909090909094</v>
      </c>
      <c r="M83" s="18">
        <f>_xlfn.IFNA(INDEX(Players19!T:T,MATCH($A83,Players19!$C:$C,0)),"")</f>
        <v>1</v>
      </c>
      <c r="N83" s="18">
        <f>_xlfn.IFNA(INDEX(Players19!U:U,MATCH($A83,Players19!$C:$C,0)),"")</f>
        <v>0.59090909090909094</v>
      </c>
      <c r="P83" s="13">
        <f>IF($A83="","",INDEX(SeasonData!$BD:$BD,MATCH($A83&amp;"_2018",SeasonData!$A:$A,0)))</f>
        <v>1</v>
      </c>
      <c r="Q83" s="13">
        <f>IF($A83="","",INDEX(SeasonData!$BD:$BD,MATCH($A83&amp;"_2017",SeasonData!$A:$A,0)))</f>
        <v>19</v>
      </c>
      <c r="R83" s="13">
        <f>IF($A83="","",INDEX(SeasonData!$BD:$BD,MATCH($A83&amp;"_2016",SeasonData!$A:$A,0)))</f>
        <v>11</v>
      </c>
      <c r="S83" s="13">
        <f>IF($A83="","",INDEX(SeasonData!$BD:$BD,MATCH($A83&amp;"_2015",SeasonData!$A:$A,0)))</f>
        <v>1</v>
      </c>
      <c r="T83" s="13">
        <f t="shared" si="7"/>
        <v>127.49378281293176</v>
      </c>
      <c r="U83" t="str">
        <f t="shared" si="8"/>
        <v>Goldilocks</v>
      </c>
      <c r="V83" s="33">
        <f t="shared" si="9"/>
        <v>165.49378281293176</v>
      </c>
      <c r="X83" s="20">
        <f>IFERROR(INDEX(SeasonData!$BE:$BE,MATCH($A83&amp;"_2018",SeasonData!$A:$A,0))-F83,0)</f>
        <v>3.1666666666666572</v>
      </c>
      <c r="Y83" s="20">
        <f>IFERROR(INDEX(SeasonData!$BE:$BE,MATCH($A83&amp;"_2017",SeasonData!$A:$A,0))-G83,0)</f>
        <v>-2.9487179487179418</v>
      </c>
      <c r="Z83" s="20">
        <f>IFERROR(INDEX(SeasonData!$BE:$BE,MATCH($A83&amp;"_2016",SeasonData!$A:$A,0))-H83,0)</f>
        <v>0.28787878787878185</v>
      </c>
      <c r="AA83" s="20">
        <f>IFERROR(INDEX(SeasonData!$BE:$BE,MATCH($A83&amp;"_2015",SeasonData!$A:$A,0))-I83,0)</f>
        <v>0</v>
      </c>
      <c r="AB83" s="20"/>
      <c r="AC83" s="20">
        <f>IFERROR(INDEX(SeasonData!$BF:$BF,MATCH($A83&amp;"_2018",SeasonData!$A:$A,0))-F83,0)</f>
        <v>-6.6666666666666714</v>
      </c>
      <c r="AD83" s="20">
        <f>IFERROR(INDEX(SeasonData!$BF:$BF,MATCH($A83&amp;"_2017",SeasonData!$A:$A,0))-G83,0)</f>
        <v>0</v>
      </c>
      <c r="AE83" s="20">
        <f>IFERROR(INDEX(SeasonData!$BF:$BF,MATCH($A83&amp;"_2016",SeasonData!$A:$A,0))-H83,0)</f>
        <v>-4.0454545454545467</v>
      </c>
      <c r="AF83" s="20">
        <f>IFERROR(INDEX(SeasonData!$BF:$BF,MATCH($A83&amp;"_2015",SeasonData!$A:$A,0))-I83,0)</f>
        <v>18.589743589743591</v>
      </c>
      <c r="AG83" s="20"/>
      <c r="AH83" s="20">
        <f>IFERROR(INDEX(SeasonData!$BG:$BG,MATCH($A83&amp;"_2018",SeasonData!$A:$A,0))-F83,0)</f>
        <v>0.94444444444445708</v>
      </c>
      <c r="AI83" s="20">
        <f>IFERROR(INDEX(SeasonData!$BG:$BG,MATCH($A83&amp;"_2017",SeasonData!$A:$A,0))-G83,0)</f>
        <v>-1.3931623931623847</v>
      </c>
      <c r="AJ83" s="20">
        <f>IFERROR(INDEX(SeasonData!$BG:$BG,MATCH($A83&amp;"_2016",SeasonData!$A:$A,0))-H83,0)</f>
        <v>2.7878787878787818</v>
      </c>
      <c r="AK83" s="20">
        <f>IFERROR(INDEX(SeasonData!$BG:$BG,MATCH($A83&amp;"_2015",SeasonData!$A:$A,0))-I83,0)</f>
        <v>-2.1880341880341945</v>
      </c>
    </row>
    <row r="84" spans="1:37" x14ac:dyDescent="0.2">
      <c r="A84" t="s">
        <v>887</v>
      </c>
      <c r="B84" t="str">
        <f>IF(A84="","",INDEX(Players19!G:G,MATCH(A84,Players19!$C:$C,0)))</f>
        <v>RUC</v>
      </c>
      <c r="C84" t="str">
        <f>IF(A84="","",INDEX(Players19!E:E,MATCH(A84,Players19!$C:$C,0)))</f>
        <v>North Melbourne</v>
      </c>
      <c r="D84" s="13">
        <f>IF(A84="","",INDEX(Players19!J:J,MATCH(A84,Players19!$C:$C,0)))</f>
        <v>548000</v>
      </c>
      <c r="F84" s="13">
        <f>_xlfn.IFNA(INDEX(Players19!M:M,MATCH($A84,Players19!$C:$C,0)),"")</f>
        <v>100.95454545454545</v>
      </c>
      <c r="G84" s="13">
        <f>_xlfn.IFNA(INDEX(Players19!N:N,MATCH($A84,Players19!$C:$C,0)),"")</f>
        <v>94.84210526315789</v>
      </c>
      <c r="H84" s="13">
        <f>_xlfn.IFNA(INDEX(Players19!O:O,MATCH($A84,Players19!$C:$C,0)),"")</f>
        <v>108.14285714285714</v>
      </c>
      <c r="I84" s="13">
        <f>_xlfn.IFNA(INDEX(Players19!P:P,MATCH($A84,Players19!$C:$C,0)),"")</f>
        <v>128.8095238095238</v>
      </c>
      <c r="K84" s="18">
        <f>_xlfn.IFNA(INDEX(Players19!R:R,MATCH($A84,Players19!$C:$C,0)),"")</f>
        <v>1</v>
      </c>
      <c r="L84" s="18">
        <f>_xlfn.IFNA(INDEX(Players19!S:S,MATCH($A84,Players19!$C:$C,0)),"")</f>
        <v>0.86363636363636365</v>
      </c>
      <c r="M84" s="18">
        <f>_xlfn.IFNA(INDEX(Players19!T:T,MATCH($A84,Players19!$C:$C,0)),"")</f>
        <v>0.95454545454545459</v>
      </c>
      <c r="N84" s="18">
        <f>_xlfn.IFNA(INDEX(Players19!U:U,MATCH($A84,Players19!$C:$C,0)),"")</f>
        <v>0.95454545454545459</v>
      </c>
      <c r="P84" s="13">
        <f>IF($A84="","",INDEX(SeasonData!$BD:$BD,MATCH($A84&amp;"_2018",SeasonData!$A:$A,0)))</f>
        <v>9</v>
      </c>
      <c r="Q84" s="13">
        <f>IF($A84="","",INDEX(SeasonData!$BD:$BD,MATCH($A84&amp;"_2017",SeasonData!$A:$A,0)))</f>
        <v>23</v>
      </c>
      <c r="R84" s="13">
        <f>IF($A84="","",INDEX(SeasonData!$BD:$BD,MATCH($A84&amp;"_2016",SeasonData!$A:$A,0)))</f>
        <v>20</v>
      </c>
      <c r="S84" s="13">
        <f>IF($A84="","",INDEX(SeasonData!$BD:$BD,MATCH($A84&amp;"_2015",SeasonData!$A:$A,0)))</f>
        <v>10</v>
      </c>
      <c r="T84" s="13">
        <f t="shared" si="7"/>
        <v>100.94869669337754</v>
      </c>
      <c r="U84" t="str">
        <f t="shared" si="8"/>
        <v>Goldilocks</v>
      </c>
      <c r="V84" s="33">
        <f t="shared" si="9"/>
        <v>138.94869669337754</v>
      </c>
      <c r="X84" s="20">
        <f>IFERROR(INDEX(SeasonData!$BE:$BE,MATCH($A84&amp;"_2018",SeasonData!$A:$A,0))-F84,0)</f>
        <v>-13.287878787878782</v>
      </c>
      <c r="Y84" s="20">
        <f>IFERROR(INDEX(SeasonData!$BE:$BE,MATCH($A84&amp;"_2017",SeasonData!$A:$A,0))-G84,0)</f>
        <v>-11.442105263157885</v>
      </c>
      <c r="Z84" s="20">
        <f>IFERROR(INDEX(SeasonData!$BE:$BE,MATCH($A84&amp;"_2016",SeasonData!$A:$A,0))-H84,0)</f>
        <v>6.5238095238095326</v>
      </c>
      <c r="AA84" s="20">
        <f>IFERROR(INDEX(SeasonData!$BE:$BE,MATCH($A84&amp;"_2015",SeasonData!$A:$A,0))-I84,0)</f>
        <v>-10.476190476190467</v>
      </c>
      <c r="AB84" s="20"/>
      <c r="AC84" s="20">
        <f>IFERROR(INDEX(SeasonData!$BF:$BF,MATCH($A84&amp;"_2018",SeasonData!$A:$A,0))-F84,0)</f>
        <v>-1.7878787878787818</v>
      </c>
      <c r="AD84" s="20">
        <f>IFERROR(INDEX(SeasonData!$BF:$BF,MATCH($A84&amp;"_2017",SeasonData!$A:$A,0))-G84,0)</f>
        <v>13.557894736842115</v>
      </c>
      <c r="AE84" s="20">
        <f>IFERROR(INDEX(SeasonData!$BF:$BF,MATCH($A84&amp;"_2016",SeasonData!$A:$A,0))-H84,0)</f>
        <v>7.057142857142864</v>
      </c>
      <c r="AF84" s="20">
        <f>IFERROR(INDEX(SeasonData!$BF:$BF,MATCH($A84&amp;"_2015",SeasonData!$A:$A,0))-I84,0)</f>
        <v>-13.142857142857125</v>
      </c>
      <c r="AG84" s="20"/>
      <c r="AH84" s="20">
        <f>IFERROR(INDEX(SeasonData!$BG:$BG,MATCH($A84&amp;"_2018",SeasonData!$A:$A,0))-F84,0)</f>
        <v>6.6010101010101039</v>
      </c>
      <c r="AI84" s="20">
        <f>IFERROR(INDEX(SeasonData!$BG:$BG,MATCH($A84&amp;"_2017",SeasonData!$A:$A,0))-G84,0)</f>
        <v>-5.6992481203007515</v>
      </c>
      <c r="AJ84" s="20">
        <f>IFERROR(INDEX(SeasonData!$BG:$BG,MATCH($A84&amp;"_2016",SeasonData!$A:$A,0))-H84,0)</f>
        <v>-7.1428571428571388</v>
      </c>
      <c r="AK84" s="20">
        <f>IFERROR(INDEX(SeasonData!$BG:$BG,MATCH($A84&amp;"_2015",SeasonData!$A:$A,0))-I84,0)</f>
        <v>15.190476190476204</v>
      </c>
    </row>
    <row r="85" spans="1:37" x14ac:dyDescent="0.2">
      <c r="A85" t="s">
        <v>922</v>
      </c>
      <c r="B85" t="str">
        <f>IF(A85="","",INDEX(Players19!G:G,MATCH(A85,Players19!$C:$C,0)))</f>
        <v>RUC</v>
      </c>
      <c r="C85" t="str">
        <f>IF(A85="","",INDEX(Players19!E:E,MATCH(A85,Players19!$C:$C,0)))</f>
        <v>St Kilda</v>
      </c>
      <c r="D85" s="13">
        <f>IF(A85="","",INDEX(Players19!J:J,MATCH(A85,Players19!$C:$C,0)))</f>
        <v>260900</v>
      </c>
      <c r="F85" s="13">
        <f>_xlfn.IFNA(INDEX(Players19!M:M,MATCH($A85,Players19!$C:$C,0)),"")</f>
        <v>53.4</v>
      </c>
      <c r="G85" s="13">
        <f>_xlfn.IFNA(INDEX(Players19!N:N,MATCH($A85,Players19!$C:$C,0)),"")</f>
        <v>78.117647058823536</v>
      </c>
      <c r="H85" s="13" t="str">
        <f>_xlfn.IFNA(INDEX(Players19!O:O,MATCH($A85,Players19!$C:$C,0)),"")</f>
        <v/>
      </c>
      <c r="I85" s="13">
        <f>_xlfn.IFNA(INDEX(Players19!P:P,MATCH($A85,Players19!$C:$C,0)),"")</f>
        <v>68.333333333333329</v>
      </c>
      <c r="K85" s="18">
        <f>_xlfn.IFNA(INDEX(Players19!R:R,MATCH($A85,Players19!$C:$C,0)),"")</f>
        <v>0.22727272727272727</v>
      </c>
      <c r="L85" s="18">
        <f>_xlfn.IFNA(INDEX(Players19!S:S,MATCH($A85,Players19!$C:$C,0)),"")</f>
        <v>0.77272727272727271</v>
      </c>
      <c r="M85" s="18">
        <f>_xlfn.IFNA(INDEX(Players19!T:T,MATCH($A85,Players19!$C:$C,0)),"")</f>
        <v>0</v>
      </c>
      <c r="N85" s="18">
        <f>_xlfn.IFNA(INDEX(Players19!U:U,MATCH($A85,Players19!$C:$C,0)),"")</f>
        <v>0.81818181818181823</v>
      </c>
      <c r="P85" s="13">
        <f>IF($A85="","",INDEX(SeasonData!$BD:$BD,MATCH($A85&amp;"_2018",SeasonData!$A:$A,0)))</f>
        <v>16</v>
      </c>
      <c r="Q85" s="13">
        <f>IF($A85="","",INDEX(SeasonData!$BD:$BD,MATCH($A85&amp;"_2017",SeasonData!$A:$A,0)))</f>
        <v>10</v>
      </c>
      <c r="R85" s="13">
        <f>IF($A85="","",INDEX(SeasonData!$BD:$BD,MATCH($A85&amp;"_2016",SeasonData!$A:$A,0)))</f>
        <v>1</v>
      </c>
      <c r="S85" s="13">
        <f>IF($A85="","",INDEX(SeasonData!$BD:$BD,MATCH($A85&amp;"_2015",SeasonData!$A:$A,0)))</f>
        <v>21</v>
      </c>
      <c r="T85" s="13">
        <f t="shared" si="7"/>
        <v>48.06115869945657</v>
      </c>
      <c r="U85" t="str">
        <f t="shared" si="8"/>
        <v>Under Priced</v>
      </c>
      <c r="V85" s="33">
        <f t="shared" si="9"/>
        <v>86.06115869945657</v>
      </c>
      <c r="X85" s="20">
        <f>IFERROR(INDEX(SeasonData!$BE:$BE,MATCH($A85&amp;"_2018",SeasonData!$A:$A,0))-F85,0)</f>
        <v>-27.4</v>
      </c>
      <c r="Y85" s="20">
        <f>IFERROR(INDEX(SeasonData!$BE:$BE,MATCH($A85&amp;"_2017",SeasonData!$A:$A,0))-G85,0)</f>
        <v>-15.617647058823536</v>
      </c>
      <c r="Z85" s="20">
        <f>IFERROR(INDEX(SeasonData!$BE:$BE,MATCH($A85&amp;"_2016",SeasonData!$A:$A,0))-H85,0)</f>
        <v>0</v>
      </c>
      <c r="AA85" s="20">
        <f>IFERROR(INDEX(SeasonData!$BE:$BE,MATCH($A85&amp;"_2015",SeasonData!$A:$A,0))-I85,0)</f>
        <v>7.3333333333333428</v>
      </c>
      <c r="AB85" s="20"/>
      <c r="AC85" s="20">
        <f>IFERROR(INDEX(SeasonData!$BF:$BF,MATCH($A85&amp;"_2018",SeasonData!$A:$A,0))-F85,0)</f>
        <v>0</v>
      </c>
      <c r="AD85" s="20">
        <f>IFERROR(INDEX(SeasonData!$BF:$BF,MATCH($A85&amp;"_2017",SeasonData!$A:$A,0))-G85,0)</f>
        <v>-9.7176470588235304</v>
      </c>
      <c r="AE85" s="20">
        <f>IFERROR(INDEX(SeasonData!$BF:$BF,MATCH($A85&amp;"_2016",SeasonData!$A:$A,0))-H85,0)</f>
        <v>0</v>
      </c>
      <c r="AF85" s="20">
        <f>IFERROR(INDEX(SeasonData!$BF:$BF,MATCH($A85&amp;"_2015",SeasonData!$A:$A,0))-I85,0)</f>
        <v>-2.5333333333333314</v>
      </c>
      <c r="AG85" s="20"/>
      <c r="AH85" s="20">
        <f>IFERROR(INDEX(SeasonData!$BG:$BG,MATCH($A85&amp;"_2018",SeasonData!$A:$A,0))-F85,0)</f>
        <v>7.1000000000000014</v>
      </c>
      <c r="AI85" s="20">
        <f>IFERROR(INDEX(SeasonData!$BG:$BG,MATCH($A85&amp;"_2017",SeasonData!$A:$A,0))-G85,0)</f>
        <v>18.257352941176464</v>
      </c>
      <c r="AJ85" s="20">
        <f>IFERROR(INDEX(SeasonData!$BG:$BG,MATCH($A85&amp;"_2016",SeasonData!$A:$A,0))-H85,0)</f>
        <v>0</v>
      </c>
      <c r="AK85" s="20">
        <f>IFERROR(INDEX(SeasonData!$BG:$BG,MATCH($A85&amp;"_2015",SeasonData!$A:$A,0))-I85,0)</f>
        <v>-19.733333333333327</v>
      </c>
    </row>
    <row r="86" spans="1:37" x14ac:dyDescent="0.2">
      <c r="A86" t="s">
        <v>943</v>
      </c>
      <c r="B86" t="str">
        <f>IF(A86="","",INDEX(Players19!G:G,MATCH(A86,Players19!$C:$C,0)))</f>
        <v>RUC</v>
      </c>
      <c r="C86" t="str">
        <f>IF(A86="","",INDEX(Players19!E:E,MATCH(A86,Players19!$C:$C,0)))</f>
        <v>Sydney</v>
      </c>
      <c r="D86" s="13">
        <f>IF(A86="","",INDEX(Players19!J:J,MATCH(A86,Players19!$C:$C,0)))</f>
        <v>135700</v>
      </c>
      <c r="F86" s="13">
        <f>_xlfn.IFNA(INDEX(Players19!M:M,MATCH($A86,Players19!$C:$C,0)),"")</f>
        <v>25</v>
      </c>
      <c r="G86" s="13" t="str">
        <f>_xlfn.IFNA(INDEX(Players19!N:N,MATCH($A86,Players19!$C:$C,0)),"")</f>
        <v/>
      </c>
      <c r="H86" s="13" t="str">
        <f>_xlfn.IFNA(INDEX(Players19!O:O,MATCH($A86,Players19!$C:$C,0)),"")</f>
        <v/>
      </c>
      <c r="I86" s="13" t="str">
        <f>_xlfn.IFNA(INDEX(Players19!P:P,MATCH($A86,Players19!$C:$C,0)),"")</f>
        <v/>
      </c>
      <c r="K86" s="18">
        <f>_xlfn.IFNA(INDEX(Players19!R:R,MATCH($A86,Players19!$C:$C,0)),"")</f>
        <v>4.5454545454545456E-2</v>
      </c>
      <c r="L86" s="18">
        <f>_xlfn.IFNA(INDEX(Players19!S:S,MATCH($A86,Players19!$C:$C,0)),"")</f>
        <v>0</v>
      </c>
      <c r="M86" s="18">
        <f>_xlfn.IFNA(INDEX(Players19!T:T,MATCH($A86,Players19!$C:$C,0)),"")</f>
        <v>0</v>
      </c>
      <c r="N86" s="18">
        <f>_xlfn.IFNA(INDEX(Players19!U:U,MATCH($A86,Players19!$C:$C,0)),"")</f>
        <v>0</v>
      </c>
      <c r="P86" s="13">
        <f>IF($A86="","",INDEX(SeasonData!$BD:$BD,MATCH($A86&amp;"_2018",SeasonData!$A:$A,0)))</f>
        <v>1</v>
      </c>
      <c r="Q86" s="13">
        <f>IF($A86="","",INDEX(SeasonData!$BD:$BD,MATCH($A86&amp;"_2017",SeasonData!$A:$A,0)))</f>
        <v>1</v>
      </c>
      <c r="R86" s="13">
        <f>IF($A86="","",INDEX(SeasonData!$BD:$BD,MATCH($A86&amp;"_2016",SeasonData!$A:$A,0)))</f>
        <v>1</v>
      </c>
      <c r="S86" s="13">
        <f>IF($A86="","",INDEX(SeasonData!$BD:$BD,MATCH($A86&amp;"_2015",SeasonData!$A:$A,0)))</f>
        <v>1</v>
      </c>
      <c r="T86" s="13">
        <f t="shared" si="7"/>
        <v>24.997697338122869</v>
      </c>
      <c r="U86" t="str">
        <f t="shared" si="8"/>
        <v>Under Priced</v>
      </c>
      <c r="V86" s="33">
        <f t="shared" si="9"/>
        <v>62.997697338122869</v>
      </c>
      <c r="X86" s="20">
        <f>IFERROR(INDEX(SeasonData!$BE:$BE,MATCH($A86&amp;"_2018",SeasonData!$A:$A,0))-F86,0)</f>
        <v>0</v>
      </c>
      <c r="Y86" s="20">
        <f>IFERROR(INDEX(SeasonData!$BE:$BE,MATCH($A86&amp;"_2017",SeasonData!$A:$A,0))-G86,0)</f>
        <v>0</v>
      </c>
      <c r="Z86" s="20">
        <f>IFERROR(INDEX(SeasonData!$BE:$BE,MATCH($A86&amp;"_2016",SeasonData!$A:$A,0))-H86,0)</f>
        <v>0</v>
      </c>
      <c r="AA86" s="20">
        <f>IFERROR(INDEX(SeasonData!$BE:$BE,MATCH($A86&amp;"_2015",SeasonData!$A:$A,0))-I86,0)</f>
        <v>0</v>
      </c>
      <c r="AB86" s="20"/>
      <c r="AC86" s="20">
        <f>IFERROR(INDEX(SeasonData!$BF:$BF,MATCH($A86&amp;"_2018",SeasonData!$A:$A,0))-F86,0)</f>
        <v>0</v>
      </c>
      <c r="AD86" s="20">
        <f>IFERROR(INDEX(SeasonData!$BF:$BF,MATCH($A86&amp;"_2017",SeasonData!$A:$A,0))-G86,0)</f>
        <v>0</v>
      </c>
      <c r="AE86" s="20">
        <f>IFERROR(INDEX(SeasonData!$BF:$BF,MATCH($A86&amp;"_2016",SeasonData!$A:$A,0))-H86,0)</f>
        <v>0</v>
      </c>
      <c r="AF86" s="20">
        <f>IFERROR(INDEX(SeasonData!$BF:$BF,MATCH($A86&amp;"_2015",SeasonData!$A:$A,0))-I86,0)</f>
        <v>0</v>
      </c>
      <c r="AG86" s="20"/>
      <c r="AH86" s="20">
        <f>IFERROR(INDEX(SeasonData!$BG:$BG,MATCH($A86&amp;"_2018",SeasonData!$A:$A,0))-F86,0)</f>
        <v>0</v>
      </c>
      <c r="AI86" s="20">
        <f>IFERROR(INDEX(SeasonData!$BG:$BG,MATCH($A86&amp;"_2017",SeasonData!$A:$A,0))-G86,0)</f>
        <v>0</v>
      </c>
      <c r="AJ86" s="20">
        <f>IFERROR(INDEX(SeasonData!$BG:$BG,MATCH($A86&amp;"_2016",SeasonData!$A:$A,0))-H86,0)</f>
        <v>0</v>
      </c>
      <c r="AK86" s="20">
        <f>IFERROR(INDEX(SeasonData!$BG:$BG,MATCH($A86&amp;"_2015",SeasonData!$A:$A,0))-I86,0)</f>
        <v>0</v>
      </c>
    </row>
    <row r="87" spans="1:37" x14ac:dyDescent="0.2">
      <c r="A87" t="s">
        <v>988</v>
      </c>
      <c r="B87" t="str">
        <f>IF(A87="","",INDEX(Players19!G:G,MATCH(A87,Players19!$C:$C,0)))</f>
        <v>RUC</v>
      </c>
      <c r="C87" t="str">
        <f>IF(A87="","",INDEX(Players19!E:E,MATCH(A87,Players19!$C:$C,0)))</f>
        <v>Fremantle</v>
      </c>
      <c r="D87" s="13">
        <f>IF(A87="","",INDEX(Players19!J:J,MATCH(A87,Players19!$C:$C,0)))</f>
        <v>361500</v>
      </c>
      <c r="F87" s="13">
        <f>_xlfn.IFNA(INDEX(Players19!M:M,MATCH($A87,Players19!$C:$C,0)),"")</f>
        <v>74</v>
      </c>
      <c r="G87" s="13">
        <f>_xlfn.IFNA(INDEX(Players19!N:N,MATCH($A87,Players19!$C:$C,0)),"")</f>
        <v>78.75</v>
      </c>
      <c r="H87" s="13" t="str">
        <f>_xlfn.IFNA(INDEX(Players19!O:O,MATCH($A87,Players19!$C:$C,0)),"")</f>
        <v/>
      </c>
      <c r="I87" s="13" t="str">
        <f>_xlfn.IFNA(INDEX(Players19!P:P,MATCH($A87,Players19!$C:$C,0)),"")</f>
        <v/>
      </c>
      <c r="K87" s="18">
        <f>_xlfn.IFNA(INDEX(Players19!R:R,MATCH($A87,Players19!$C:$C,0)),"")</f>
        <v>0.31818181818181818</v>
      </c>
      <c r="L87" s="18">
        <f>_xlfn.IFNA(INDEX(Players19!S:S,MATCH($A87,Players19!$C:$C,0)),"")</f>
        <v>0.36363636363636365</v>
      </c>
      <c r="M87" s="18">
        <f>_xlfn.IFNA(INDEX(Players19!T:T,MATCH($A87,Players19!$C:$C,0)),"")</f>
        <v>0</v>
      </c>
      <c r="N87" s="18">
        <f>_xlfn.IFNA(INDEX(Players19!U:U,MATCH($A87,Players19!$C:$C,0)),"")</f>
        <v>0</v>
      </c>
      <c r="P87" s="13">
        <f>IF($A87="","",INDEX(SeasonData!$BD:$BD,MATCH($A87&amp;"_2018",SeasonData!$A:$A,0)))</f>
        <v>23</v>
      </c>
      <c r="Q87" s="13">
        <f>IF($A87="","",INDEX(SeasonData!$BD:$BD,MATCH($A87&amp;"_2017",SeasonData!$A:$A,0)))</f>
        <v>1</v>
      </c>
      <c r="R87" s="13">
        <f>IF($A87="","",INDEX(SeasonData!$BD:$BD,MATCH($A87&amp;"_2016",SeasonData!$A:$A,0)))</f>
        <v>1</v>
      </c>
      <c r="S87" s="13">
        <f>IF($A87="","",INDEX(SeasonData!$BD:$BD,MATCH($A87&amp;"_2015",SeasonData!$A:$A,0)))</f>
        <v>1</v>
      </c>
      <c r="T87" s="13">
        <f t="shared" si="7"/>
        <v>66.592981486598504</v>
      </c>
      <c r="U87" t="str">
        <f t="shared" si="8"/>
        <v>Under Priced</v>
      </c>
      <c r="V87" s="33">
        <f t="shared" si="9"/>
        <v>104.5929814865985</v>
      </c>
      <c r="X87" s="20">
        <f>IFERROR(INDEX(SeasonData!$BE:$BE,MATCH($A87&amp;"_2018",SeasonData!$A:$A,0))-F87,0)</f>
        <v>0</v>
      </c>
      <c r="Y87" s="20">
        <f>IFERROR(INDEX(SeasonData!$BE:$BE,MATCH($A87&amp;"_2017",SeasonData!$A:$A,0))-G87,0)</f>
        <v>0</v>
      </c>
      <c r="Z87" s="20">
        <f>IFERROR(INDEX(SeasonData!$BE:$BE,MATCH($A87&amp;"_2016",SeasonData!$A:$A,0))-H87,0)</f>
        <v>0</v>
      </c>
      <c r="AA87" s="20">
        <f>IFERROR(INDEX(SeasonData!$BE:$BE,MATCH($A87&amp;"_2015",SeasonData!$A:$A,0))-I87,0)</f>
        <v>0</v>
      </c>
      <c r="AB87" s="20"/>
      <c r="AC87" s="20">
        <f>IFERROR(INDEX(SeasonData!$BF:$BF,MATCH($A87&amp;"_2018",SeasonData!$A:$A,0))-F87,0)</f>
        <v>0</v>
      </c>
      <c r="AD87" s="20">
        <f>IFERROR(INDEX(SeasonData!$BF:$BF,MATCH($A87&amp;"_2017",SeasonData!$A:$A,0))-G87,0)</f>
        <v>0</v>
      </c>
      <c r="AE87" s="20">
        <f>IFERROR(INDEX(SeasonData!$BF:$BF,MATCH($A87&amp;"_2016",SeasonData!$A:$A,0))-H87,0)</f>
        <v>0</v>
      </c>
      <c r="AF87" s="20">
        <f>IFERROR(INDEX(SeasonData!$BF:$BF,MATCH($A87&amp;"_2015",SeasonData!$A:$A,0))-I87,0)</f>
        <v>0</v>
      </c>
      <c r="AG87" s="20"/>
      <c r="AH87" s="20">
        <f>IFERROR(INDEX(SeasonData!$BG:$BG,MATCH($A87&amp;"_2018",SeasonData!$A:$A,0))-F87,0)</f>
        <v>0</v>
      </c>
      <c r="AI87" s="20">
        <f>IFERROR(INDEX(SeasonData!$BG:$BG,MATCH($A87&amp;"_2017",SeasonData!$A:$A,0))-G87,0)</f>
        <v>4.1071428571428612</v>
      </c>
      <c r="AJ87" s="20">
        <f>IFERROR(INDEX(SeasonData!$BG:$BG,MATCH($A87&amp;"_2016",SeasonData!$A:$A,0))-H87,0)</f>
        <v>0</v>
      </c>
      <c r="AK87" s="20">
        <f>IFERROR(INDEX(SeasonData!$BG:$BG,MATCH($A87&amp;"_2015",SeasonData!$A:$A,0))-I87,0)</f>
        <v>0</v>
      </c>
    </row>
    <row r="88" spans="1:37" x14ac:dyDescent="0.2">
      <c r="A88" t="s">
        <v>846</v>
      </c>
      <c r="B88" t="str">
        <f>IF(A88="","",INDEX(Players19!G:G,MATCH(A88,Players19!$C:$C,0)))</f>
        <v>RUC</v>
      </c>
      <c r="C88" t="str">
        <f>IF(A88="","",INDEX(Players19!E:E,MATCH(A88,Players19!$C:$C,0)))</f>
        <v>Adelaide</v>
      </c>
      <c r="D88" s="13">
        <f>IF(A88="","",INDEX(Players19!J:J,MATCH(A88,Players19!$C:$C,0)))</f>
        <v>455700</v>
      </c>
      <c r="F88" s="13">
        <f>_xlfn.IFNA(INDEX(Players19!M:M,MATCH($A88,Players19!$C:$C,0)),"")</f>
        <v>83.954545454545453</v>
      </c>
      <c r="G88" s="13">
        <f>_xlfn.IFNA(INDEX(Players19!N:N,MATCH($A88,Players19!$C:$C,0)),"")</f>
        <v>95.727272727272734</v>
      </c>
      <c r="H88" s="13">
        <f>_xlfn.IFNA(INDEX(Players19!O:O,MATCH($A88,Players19!$C:$C,0)),"")</f>
        <v>86.75</v>
      </c>
      <c r="I88" s="13">
        <f>_xlfn.IFNA(INDEX(Players19!P:P,MATCH($A88,Players19!$C:$C,0)),"")</f>
        <v>107.95238095238095</v>
      </c>
      <c r="K88" s="18">
        <f>_xlfn.IFNA(INDEX(Players19!R:R,MATCH($A88,Players19!$C:$C,0)),"")</f>
        <v>1</v>
      </c>
      <c r="L88" s="18">
        <f>_xlfn.IFNA(INDEX(Players19!S:S,MATCH($A88,Players19!$C:$C,0)),"")</f>
        <v>1</v>
      </c>
      <c r="M88" s="18">
        <f>_xlfn.IFNA(INDEX(Players19!T:T,MATCH($A88,Players19!$C:$C,0)),"")</f>
        <v>0.90909090909090906</v>
      </c>
      <c r="N88" s="18">
        <f>_xlfn.IFNA(INDEX(Players19!U:U,MATCH($A88,Players19!$C:$C,0)),"")</f>
        <v>0.95454545454545459</v>
      </c>
      <c r="P88" s="13">
        <f>IF($A88="","",INDEX(SeasonData!$BD:$BD,MATCH($A88&amp;"_2018",SeasonData!$A:$A,0)))</f>
        <v>12</v>
      </c>
      <c r="Q88" s="13">
        <f>IF($A88="","",INDEX(SeasonData!$BD:$BD,MATCH($A88&amp;"_2017",SeasonData!$A:$A,0)))</f>
        <v>19</v>
      </c>
      <c r="R88" s="13">
        <f>IF($A88="","",INDEX(SeasonData!$BD:$BD,MATCH($A88&amp;"_2016",SeasonData!$A:$A,0)))</f>
        <v>23</v>
      </c>
      <c r="S88" s="13">
        <f>IF($A88="","",INDEX(SeasonData!$BD:$BD,MATCH($A88&amp;"_2015",SeasonData!$A:$A,0)))</f>
        <v>16</v>
      </c>
      <c r="T88" s="13">
        <f t="shared" si="7"/>
        <v>83.945841392649896</v>
      </c>
      <c r="U88" t="str">
        <f t="shared" si="8"/>
        <v>Under Priced</v>
      </c>
      <c r="V88" s="33">
        <f t="shared" si="9"/>
        <v>121.9458413926499</v>
      </c>
      <c r="X88" s="20">
        <f>IFERROR(INDEX(SeasonData!$BE:$BE,MATCH($A88&amp;"_2018",SeasonData!$A:$A,0))-F88,0)</f>
        <v>0.21212121212121815</v>
      </c>
      <c r="Y88" s="20">
        <f>IFERROR(INDEX(SeasonData!$BE:$BE,MATCH($A88&amp;"_2017",SeasonData!$A:$A,0))-G88,0)</f>
        <v>-4.2272727272727337</v>
      </c>
      <c r="Z88" s="20">
        <f>IFERROR(INDEX(SeasonData!$BE:$BE,MATCH($A88&amp;"_2016",SeasonData!$A:$A,0))-H88,0)</f>
        <v>-0.75</v>
      </c>
      <c r="AA88" s="20">
        <f>IFERROR(INDEX(SeasonData!$BE:$BE,MATCH($A88&amp;"_2015",SeasonData!$A:$A,0))-I88,0)</f>
        <v>-11.285714285714278</v>
      </c>
      <c r="AB88" s="20"/>
      <c r="AC88" s="20">
        <f>IFERROR(INDEX(SeasonData!$BF:$BF,MATCH($A88&amp;"_2018",SeasonData!$A:$A,0))-F88,0)</f>
        <v>-14.787878787878782</v>
      </c>
      <c r="AD88" s="20">
        <f>IFERROR(INDEX(SeasonData!$BF:$BF,MATCH($A88&amp;"_2017",SeasonData!$A:$A,0))-G88,0)</f>
        <v>5.4393939393939377</v>
      </c>
      <c r="AE88" s="20">
        <f>IFERROR(INDEX(SeasonData!$BF:$BF,MATCH($A88&amp;"_2016",SeasonData!$A:$A,0))-H88,0)</f>
        <v>6.75</v>
      </c>
      <c r="AF88" s="20">
        <f>IFERROR(INDEX(SeasonData!$BF:$BF,MATCH($A88&amp;"_2015",SeasonData!$A:$A,0))-I88,0)</f>
        <v>-3.3523809523809547</v>
      </c>
      <c r="AG88" s="20"/>
      <c r="AH88" s="20">
        <f>IFERROR(INDEX(SeasonData!$BG:$BG,MATCH($A88&amp;"_2018",SeasonData!$A:$A,0))-F88,0)</f>
        <v>5.0454545454545467</v>
      </c>
      <c r="AI88" s="20">
        <f>IFERROR(INDEX(SeasonData!$BG:$BG,MATCH($A88&amp;"_2017",SeasonData!$A:$A,0))-G88,0)</f>
        <v>-0.1717171717171766</v>
      </c>
      <c r="AJ88" s="20">
        <f>IFERROR(INDEX(SeasonData!$BG:$BG,MATCH($A88&amp;"_2016",SeasonData!$A:$A,0))-H88,0)</f>
        <v>-6.75</v>
      </c>
      <c r="AK88" s="20">
        <f>IFERROR(INDEX(SeasonData!$BG:$BG,MATCH($A88&amp;"_2015",SeasonData!$A:$A,0))-I88,0)</f>
        <v>8.6031746031746081</v>
      </c>
    </row>
    <row r="89" spans="1:37" x14ac:dyDescent="0.2">
      <c r="A89" t="s">
        <v>786</v>
      </c>
      <c r="B89" t="str">
        <f>IF(A89="","",INDEX(Players19!G:G,MATCH(A89,Players19!$C:$C,0)))</f>
        <v>RUC</v>
      </c>
      <c r="C89" t="str">
        <f>IF(A89="","",INDEX(Players19!E:E,MATCH(A89,Players19!$C:$C,0)))</f>
        <v>Carlton</v>
      </c>
      <c r="D89" s="13">
        <f>IF(A89="","",INDEX(Players19!J:J,MATCH(A89,Players19!$C:$C,0)))</f>
        <v>432900</v>
      </c>
      <c r="F89" s="13">
        <f>_xlfn.IFNA(INDEX(Players19!M:M,MATCH($A89,Players19!$C:$C,0)),"")</f>
        <v>79.75</v>
      </c>
      <c r="G89" s="13">
        <f>_xlfn.IFNA(INDEX(Players19!N:N,MATCH($A89,Players19!$C:$C,0)),"")</f>
        <v>109.80952380952381</v>
      </c>
      <c r="H89" s="13">
        <f>_xlfn.IFNA(INDEX(Players19!O:O,MATCH($A89,Players19!$C:$C,0)),"")</f>
        <v>73.142857142857139</v>
      </c>
      <c r="I89" s="13">
        <f>_xlfn.IFNA(INDEX(Players19!P:P,MATCH($A89,Players19!$C:$C,0)),"")</f>
        <v>89.307692307692307</v>
      </c>
      <c r="K89" s="18">
        <f>_xlfn.IFNA(INDEX(Players19!R:R,MATCH($A89,Players19!$C:$C,0)),"")</f>
        <v>0.54545454545454541</v>
      </c>
      <c r="L89" s="18">
        <f>_xlfn.IFNA(INDEX(Players19!S:S,MATCH($A89,Players19!$C:$C,0)),"")</f>
        <v>0.95454545454545459</v>
      </c>
      <c r="M89" s="18">
        <f>_xlfn.IFNA(INDEX(Players19!T:T,MATCH($A89,Players19!$C:$C,0)),"")</f>
        <v>0.95454545454545459</v>
      </c>
      <c r="N89" s="18">
        <f>_xlfn.IFNA(INDEX(Players19!U:U,MATCH($A89,Players19!$C:$C,0)),"")</f>
        <v>0.59090909090909094</v>
      </c>
      <c r="P89" s="13">
        <f>IF($A89="","",INDEX(SeasonData!$BD:$BD,MATCH($A89&amp;"_2018",SeasonData!$A:$A,0)))</f>
        <v>18</v>
      </c>
      <c r="Q89" s="13">
        <f>IF($A89="","",INDEX(SeasonData!$BD:$BD,MATCH($A89&amp;"_2017",SeasonData!$A:$A,0)))</f>
        <v>1</v>
      </c>
      <c r="R89" s="13">
        <f>IF($A89="","",INDEX(SeasonData!$BD:$BD,MATCH($A89&amp;"_2016",SeasonData!$A:$A,0)))</f>
        <v>19</v>
      </c>
      <c r="S89" s="13">
        <f>IF($A89="","",INDEX(SeasonData!$BD:$BD,MATCH($A89&amp;"_2015",SeasonData!$A:$A,0)))</f>
        <v>1</v>
      </c>
      <c r="T89" s="13">
        <f t="shared" si="7"/>
        <v>79.745786128764848</v>
      </c>
      <c r="U89" t="str">
        <f t="shared" si="8"/>
        <v>Under Priced</v>
      </c>
      <c r="V89" s="33">
        <f t="shared" si="9"/>
        <v>117.74578612876485</v>
      </c>
      <c r="X89" s="20">
        <f>IFERROR(INDEX(SeasonData!$BE:$BE,MATCH($A89&amp;"_2018",SeasonData!$A:$A,0))-F89,0)</f>
        <v>-6.4166666666666714</v>
      </c>
      <c r="Y89" s="20">
        <f>IFERROR(INDEX(SeasonData!$BE:$BE,MATCH($A89&amp;"_2017",SeasonData!$A:$A,0))-G89,0)</f>
        <v>-23.609523809523807</v>
      </c>
      <c r="Z89" s="20">
        <f>IFERROR(INDEX(SeasonData!$BE:$BE,MATCH($A89&amp;"_2016",SeasonData!$A:$A,0))-H89,0)</f>
        <v>-12.809523809523803</v>
      </c>
      <c r="AA89" s="20">
        <f>IFERROR(INDEX(SeasonData!$BE:$BE,MATCH($A89&amp;"_2015",SeasonData!$A:$A,0))-I89,0)</f>
        <v>0</v>
      </c>
      <c r="AB89" s="20"/>
      <c r="AC89" s="20">
        <f>IFERROR(INDEX(SeasonData!$BF:$BF,MATCH($A89&amp;"_2018",SeasonData!$A:$A,0))-F89,0)</f>
        <v>21.450000000000003</v>
      </c>
      <c r="AD89" s="20">
        <f>IFERROR(INDEX(SeasonData!$BF:$BF,MATCH($A89&amp;"_2017",SeasonData!$A:$A,0))-G89,0)</f>
        <v>16.19047619047619</v>
      </c>
      <c r="AE89" s="20">
        <f>IFERROR(INDEX(SeasonData!$BF:$BF,MATCH($A89&amp;"_2016",SeasonData!$A:$A,0))-H89,0)</f>
        <v>7.2571428571428669</v>
      </c>
      <c r="AF89" s="20">
        <f>IFERROR(INDEX(SeasonData!$BF:$BF,MATCH($A89&amp;"_2015",SeasonData!$A:$A,0))-I89,0)</f>
        <v>-28.307692307692307</v>
      </c>
      <c r="AG89" s="20"/>
      <c r="AH89" s="20">
        <f>IFERROR(INDEX(SeasonData!$BG:$BG,MATCH($A89&amp;"_2018",SeasonData!$A:$A,0))-F89,0)</f>
        <v>-22.75</v>
      </c>
      <c r="AI89" s="20">
        <f>IFERROR(INDEX(SeasonData!$BG:$BG,MATCH($A89&amp;"_2017",SeasonData!$A:$A,0))-G89,0)</f>
        <v>-2.4761904761904816</v>
      </c>
      <c r="AJ89" s="20">
        <f>IFERROR(INDEX(SeasonData!$BG:$BG,MATCH($A89&amp;"_2016",SeasonData!$A:$A,0))-H89,0)</f>
        <v>3.9682539682539755</v>
      </c>
      <c r="AK89" s="20">
        <f>IFERROR(INDEX(SeasonData!$BG:$BG,MATCH($A89&amp;"_2015",SeasonData!$A:$A,0))-I89,0)</f>
        <v>3.9145299145299219</v>
      </c>
    </row>
    <row r="90" spans="1:37" x14ac:dyDescent="0.2">
      <c r="A90" t="s">
        <v>860</v>
      </c>
      <c r="B90" t="str">
        <f>IF(A90="","",INDEX(Players19!G:G,MATCH(A90,Players19!$C:$C,0)))</f>
        <v>RUC/FWD</v>
      </c>
      <c r="C90" t="str">
        <f>IF(A90="","",INDEX(Players19!E:E,MATCH(A90,Players19!$C:$C,0)))</f>
        <v>Port Adelaide</v>
      </c>
      <c r="D90" s="13">
        <f>IF(A90="","",INDEX(Players19!J:J,MATCH(A90,Players19!$C:$C,0)))</f>
        <v>441200</v>
      </c>
      <c r="F90" s="13">
        <f>_xlfn.IFNA(INDEX(Players19!M:M,MATCH($A90,Players19!$C:$C,0)),"")</f>
        <v>81.272727272727266</v>
      </c>
      <c r="G90" s="13">
        <f>_xlfn.IFNA(INDEX(Players19!N:N,MATCH($A90,Players19!$C:$C,0)),"")</f>
        <v>63</v>
      </c>
      <c r="H90" s="13">
        <f>_xlfn.IFNA(INDEX(Players19!O:O,MATCH($A90,Players19!$C:$C,0)),"")</f>
        <v>83.2</v>
      </c>
      <c r="I90" s="13">
        <f>_xlfn.IFNA(INDEX(Players19!P:P,MATCH($A90,Players19!$C:$C,0)),"")</f>
        <v>71.833333333333329</v>
      </c>
      <c r="K90" s="18">
        <f>_xlfn.IFNA(INDEX(Players19!R:R,MATCH($A90,Players19!$C:$C,0)),"")</f>
        <v>1</v>
      </c>
      <c r="L90" s="18">
        <f>_xlfn.IFNA(INDEX(Players19!S:S,MATCH($A90,Players19!$C:$C,0)),"")</f>
        <v>4.5454545454545456E-2</v>
      </c>
      <c r="M90" s="18">
        <f>_xlfn.IFNA(INDEX(Players19!T:T,MATCH($A90,Players19!$C:$C,0)),"")</f>
        <v>0.90909090909090906</v>
      </c>
      <c r="N90" s="18">
        <f>_xlfn.IFNA(INDEX(Players19!U:U,MATCH($A90,Players19!$C:$C,0)),"")</f>
        <v>0.27272727272727271</v>
      </c>
      <c r="P90" s="13">
        <f>IF($A90="","",INDEX(SeasonData!$BD:$BD,MATCH($A90&amp;"_2018",SeasonData!$A:$A,0)))</f>
        <v>1</v>
      </c>
      <c r="Q90" s="13">
        <f>IF($A90="","",INDEX(SeasonData!$BD:$BD,MATCH($A90&amp;"_2017",SeasonData!$A:$A,0)))</f>
        <v>1</v>
      </c>
      <c r="R90" s="13">
        <f>IF($A90="","",INDEX(SeasonData!$BD:$BD,MATCH($A90&amp;"_2016",SeasonData!$A:$A,0)))</f>
        <v>1</v>
      </c>
      <c r="S90" s="13">
        <f>IF($A90="","",INDEX(SeasonData!$BD:$BD,MATCH($A90&amp;"_2015",SeasonData!$A:$A,0)))</f>
        <v>21</v>
      </c>
      <c r="T90" s="13">
        <f t="shared" si="7"/>
        <v>81.274753615179151</v>
      </c>
      <c r="U90" t="str">
        <f t="shared" si="8"/>
        <v>Over Priced</v>
      </c>
      <c r="V90" s="33">
        <f t="shared" si="9"/>
        <v>119.27475361517915</v>
      </c>
      <c r="X90" s="20">
        <f>IFERROR(INDEX(SeasonData!$BE:$BE,MATCH($A90&amp;"_2018",SeasonData!$A:$A,0))-F90,0)</f>
        <v>1.2272727272727337</v>
      </c>
      <c r="Y90" s="20">
        <f>IFERROR(INDEX(SeasonData!$BE:$BE,MATCH($A90&amp;"_2017",SeasonData!$A:$A,0))-G90,0)</f>
        <v>0</v>
      </c>
      <c r="Z90" s="20">
        <f>IFERROR(INDEX(SeasonData!$BE:$BE,MATCH($A90&amp;"_2016",SeasonData!$A:$A,0))-H90,0)</f>
        <v>10.599999999999994</v>
      </c>
      <c r="AA90" s="20">
        <f>IFERROR(INDEX(SeasonData!$BE:$BE,MATCH($A90&amp;"_2015",SeasonData!$A:$A,0))-I90,0)</f>
        <v>-4.8333333333333286</v>
      </c>
      <c r="AB90" s="20"/>
      <c r="AC90" s="20">
        <f>IFERROR(INDEX(SeasonData!$BF:$BF,MATCH($A90&amp;"_2018",SeasonData!$A:$A,0))-F90,0)</f>
        <v>2.1272727272727394</v>
      </c>
      <c r="AD90" s="20">
        <f>IFERROR(INDEX(SeasonData!$BF:$BF,MATCH($A90&amp;"_2017",SeasonData!$A:$A,0))-G90,0)</f>
        <v>0</v>
      </c>
      <c r="AE90" s="20">
        <f>IFERROR(INDEX(SeasonData!$BF:$BF,MATCH($A90&amp;"_2016",SeasonData!$A:$A,0))-H90,0)</f>
        <v>-0.86666666666667425</v>
      </c>
      <c r="AF90" s="20">
        <f>IFERROR(INDEX(SeasonData!$BF:$BF,MATCH($A90&amp;"_2015",SeasonData!$A:$A,0))-I90,0)</f>
        <v>0</v>
      </c>
      <c r="AG90" s="20"/>
      <c r="AH90" s="20">
        <f>IFERROR(INDEX(SeasonData!$BG:$BG,MATCH($A90&amp;"_2018",SeasonData!$A:$A,0))-F90,0)</f>
        <v>-0.60606060606059486</v>
      </c>
      <c r="AI90" s="20">
        <f>IFERROR(INDEX(SeasonData!$BG:$BG,MATCH($A90&amp;"_2017",SeasonData!$A:$A,0))-G90,0)</f>
        <v>0</v>
      </c>
      <c r="AJ90" s="20">
        <f>IFERROR(INDEX(SeasonData!$BG:$BG,MATCH($A90&amp;"_2016",SeasonData!$A:$A,0))-H90,0)</f>
        <v>-5.3111111111111171</v>
      </c>
      <c r="AK90" s="20">
        <f>IFERROR(INDEX(SeasonData!$BG:$BG,MATCH($A90&amp;"_2015",SeasonData!$A:$A,0))-I90,0)</f>
        <v>9.6666666666666714</v>
      </c>
    </row>
    <row r="91" spans="1:37" x14ac:dyDescent="0.2">
      <c r="A91" t="s">
        <v>853</v>
      </c>
      <c r="B91" t="str">
        <f>IF(A91="","",INDEX(Players19!G:G,MATCH(A91,Players19!$C:$C,0)))</f>
        <v>RUC</v>
      </c>
      <c r="C91" t="str">
        <f>IF(A91="","",INDEX(Players19!E:E,MATCH(A91,Players19!$C:$C,0)))</f>
        <v>Sydney</v>
      </c>
      <c r="D91" s="13">
        <f>IF(A91="","",INDEX(Players19!J:J,MATCH(A91,Players19!$C:$C,0)))</f>
        <v>251400</v>
      </c>
      <c r="F91" s="13" t="str">
        <f>_xlfn.IFNA(INDEX(Players19!M:M,MATCH($A91,Players19!$C:$C,0)),"")</f>
        <v/>
      </c>
      <c r="G91" s="13">
        <f>_xlfn.IFNA(INDEX(Players19!N:N,MATCH($A91,Players19!$C:$C,0)),"")</f>
        <v>66.15384615384616</v>
      </c>
      <c r="H91" s="13">
        <f>_xlfn.IFNA(INDEX(Players19!O:O,MATCH($A91,Players19!$C:$C,0)),"")</f>
        <v>69.625</v>
      </c>
      <c r="I91" s="13" t="str">
        <f>_xlfn.IFNA(INDEX(Players19!P:P,MATCH($A91,Players19!$C:$C,0)),"")</f>
        <v/>
      </c>
      <c r="K91" s="18">
        <f>_xlfn.IFNA(INDEX(Players19!R:R,MATCH($A91,Players19!$C:$C,0)),"")</f>
        <v>0</v>
      </c>
      <c r="L91" s="18">
        <f>_xlfn.IFNA(INDEX(Players19!S:S,MATCH($A91,Players19!$C:$C,0)),"")</f>
        <v>0.59090909090909094</v>
      </c>
      <c r="M91" s="18">
        <f>_xlfn.IFNA(INDEX(Players19!T:T,MATCH($A91,Players19!$C:$C,0)),"")</f>
        <v>0.36363636363636365</v>
      </c>
      <c r="N91" s="18">
        <f>_xlfn.IFNA(INDEX(Players19!U:U,MATCH($A91,Players19!$C:$C,0)),"")</f>
        <v>0</v>
      </c>
      <c r="P91" s="13">
        <f>IF($A91="","",INDEX(SeasonData!$BD:$BD,MATCH($A91&amp;"_2018",SeasonData!$A:$A,0)))</f>
        <v>1</v>
      </c>
      <c r="Q91" s="13">
        <f>IF($A91="","",INDEX(SeasonData!$BD:$BD,MATCH($A91&amp;"_2017",SeasonData!$A:$A,0)))</f>
        <v>20</v>
      </c>
      <c r="R91" s="13">
        <f>IF($A91="","",INDEX(SeasonData!$BD:$BD,MATCH($A91&amp;"_2016",SeasonData!$A:$A,0)))</f>
        <v>1</v>
      </c>
      <c r="S91" s="13">
        <f>IF($A91="","",INDEX(SeasonData!$BD:$BD,MATCH($A91&amp;"_2015",SeasonData!$A:$A,0)))</f>
        <v>1</v>
      </c>
      <c r="T91" s="13">
        <f t="shared" si="7"/>
        <v>46.3111356728378</v>
      </c>
      <c r="U91" t="str">
        <f t="shared" si="8"/>
        <v>Under Priced</v>
      </c>
      <c r="V91" s="33">
        <f t="shared" si="9"/>
        <v>84.311135672837793</v>
      </c>
      <c r="X91" s="20">
        <f>IFERROR(INDEX(SeasonData!$BE:$BE,MATCH($A91&amp;"_2018",SeasonData!$A:$A,0))-F91,0)</f>
        <v>0</v>
      </c>
      <c r="Y91" s="20">
        <f>IFERROR(INDEX(SeasonData!$BE:$BE,MATCH($A91&amp;"_2017",SeasonData!$A:$A,0))-G91,0)</f>
        <v>7.8461538461538396</v>
      </c>
      <c r="Z91" s="20">
        <f>IFERROR(INDEX(SeasonData!$BE:$BE,MATCH($A91&amp;"_2016",SeasonData!$A:$A,0))-H91,0)</f>
        <v>0</v>
      </c>
      <c r="AA91" s="20">
        <f>IFERROR(INDEX(SeasonData!$BE:$BE,MATCH($A91&amp;"_2015",SeasonData!$A:$A,0))-I91,0)</f>
        <v>0</v>
      </c>
      <c r="AB91" s="20"/>
      <c r="AC91" s="20">
        <f>IFERROR(INDEX(SeasonData!$BF:$BF,MATCH($A91&amp;"_2018",SeasonData!$A:$A,0))-F91,0)</f>
        <v>0</v>
      </c>
      <c r="AD91" s="20">
        <f>IFERROR(INDEX(SeasonData!$BF:$BF,MATCH($A91&amp;"_2017",SeasonData!$A:$A,0))-G91,0)</f>
        <v>-1.487179487179489</v>
      </c>
      <c r="AE91" s="20">
        <f>IFERROR(INDEX(SeasonData!$BF:$BF,MATCH($A91&amp;"_2016",SeasonData!$A:$A,0))-H91,0)</f>
        <v>0</v>
      </c>
      <c r="AF91" s="20">
        <f>IFERROR(INDEX(SeasonData!$BF:$BF,MATCH($A91&amp;"_2015",SeasonData!$A:$A,0))-I91,0)</f>
        <v>0</v>
      </c>
      <c r="AG91" s="20"/>
      <c r="AH91" s="20">
        <f>IFERROR(INDEX(SeasonData!$BG:$BG,MATCH($A91&amp;"_2018",SeasonData!$A:$A,0))-F91,0)</f>
        <v>0</v>
      </c>
      <c r="AI91" s="20">
        <f>IFERROR(INDEX(SeasonData!$BG:$BG,MATCH($A91&amp;"_2017",SeasonData!$A:$A,0))-G91,0)</f>
        <v>-1.3538461538461632</v>
      </c>
      <c r="AJ91" s="20">
        <f>IFERROR(INDEX(SeasonData!$BG:$BG,MATCH($A91&amp;"_2016",SeasonData!$A:$A,0))-H91,0)</f>
        <v>0</v>
      </c>
      <c r="AK91" s="20">
        <f>IFERROR(INDEX(SeasonData!$BG:$BG,MATCH($A91&amp;"_2015",SeasonData!$A:$A,0))-I91,0)</f>
        <v>0</v>
      </c>
    </row>
    <row r="92" spans="1:37" x14ac:dyDescent="0.2">
      <c r="A92" t="s">
        <v>576</v>
      </c>
      <c r="B92" t="str">
        <f>IF(A92="","",INDEX(Players19!G:G,MATCH(A92,Players19!$C:$C,0)))</f>
        <v>RUC</v>
      </c>
      <c r="C92" t="str">
        <f>IF(A92="","",INDEX(Players19!E:E,MATCH(A92,Players19!$C:$C,0)))</f>
        <v>Sydney</v>
      </c>
      <c r="D92" s="13">
        <f>IF(A92="","",INDEX(Players19!J:J,MATCH(A92,Players19!$C:$C,0)))</f>
        <v>528000</v>
      </c>
      <c r="F92" s="13">
        <f>_xlfn.IFNA(INDEX(Players19!M:M,MATCH($A92,Players19!$C:$C,0)),"")</f>
        <v>97.272727272727266</v>
      </c>
      <c r="G92" s="13">
        <f>_xlfn.IFNA(INDEX(Players19!N:N,MATCH($A92,Players19!$C:$C,0)),"")</f>
        <v>79.470588235294116</v>
      </c>
      <c r="H92" s="13">
        <f>_xlfn.IFNA(INDEX(Players19!O:O,MATCH($A92,Players19!$C:$C,0)),"")</f>
        <v>63.6875</v>
      </c>
      <c r="I92" s="13">
        <f>_xlfn.IFNA(INDEX(Players19!P:P,MATCH($A92,Players19!$C:$C,0)),"")</f>
        <v>75.882352941176464</v>
      </c>
      <c r="K92" s="18">
        <f>_xlfn.IFNA(INDEX(Players19!R:R,MATCH($A92,Players19!$C:$C,0)),"")</f>
        <v>1</v>
      </c>
      <c r="L92" s="18">
        <f>_xlfn.IFNA(INDEX(Players19!S:S,MATCH($A92,Players19!$C:$C,0)),"")</f>
        <v>0.77272727272727271</v>
      </c>
      <c r="M92" s="18">
        <f>_xlfn.IFNA(INDEX(Players19!T:T,MATCH($A92,Players19!$C:$C,0)),"")</f>
        <v>0.72727272727272729</v>
      </c>
      <c r="N92" s="18">
        <f>_xlfn.IFNA(INDEX(Players19!U:U,MATCH($A92,Players19!$C:$C,0)),"")</f>
        <v>0.77272727272727271</v>
      </c>
      <c r="P92" s="13">
        <f>IF($A92="","",INDEX(SeasonData!$BD:$BD,MATCH($A92&amp;"_2018",SeasonData!$A:$A,0)))</f>
        <v>22</v>
      </c>
      <c r="Q92" s="13">
        <f>IF($A92="","",INDEX(SeasonData!$BD:$BD,MATCH($A92&amp;"_2017",SeasonData!$A:$A,0)))</f>
        <v>6</v>
      </c>
      <c r="R92" s="13">
        <f>IF($A92="","",INDEX(SeasonData!$BD:$BD,MATCH($A92&amp;"_2016",SeasonData!$A:$A,0)))</f>
        <v>19</v>
      </c>
      <c r="S92" s="13">
        <f>IF($A92="","",INDEX(SeasonData!$BD:$BD,MATCH($A92&amp;"_2015",SeasonData!$A:$A,0)))</f>
        <v>1</v>
      </c>
      <c r="T92" s="13">
        <f t="shared" si="7"/>
        <v>97.264437689969611</v>
      </c>
      <c r="U92" t="str">
        <f t="shared" si="8"/>
        <v>Goldilocks</v>
      </c>
      <c r="V92" s="33">
        <f t="shared" si="9"/>
        <v>135.26443768996961</v>
      </c>
      <c r="X92" s="20">
        <f>IFERROR(INDEX(SeasonData!$BE:$BE,MATCH($A92&amp;"_2018",SeasonData!$A:$A,0))-F92,0)</f>
        <v>9.7272727272727337</v>
      </c>
      <c r="Y92" s="20">
        <f>IFERROR(INDEX(SeasonData!$BE:$BE,MATCH($A92&amp;"_2017",SeasonData!$A:$A,0))-G92,0)</f>
        <v>3.779411764705884</v>
      </c>
      <c r="Z92" s="20">
        <f>IFERROR(INDEX(SeasonData!$BE:$BE,MATCH($A92&amp;"_2016",SeasonData!$A:$A,0))-H92,0)</f>
        <v>-0.28750000000000142</v>
      </c>
      <c r="AA92" s="20">
        <f>IFERROR(INDEX(SeasonData!$BE:$BE,MATCH($A92&amp;"_2015",SeasonData!$A:$A,0))-I92,0)</f>
        <v>-17.382352941176464</v>
      </c>
      <c r="AB92" s="20"/>
      <c r="AC92" s="20">
        <f>IFERROR(INDEX(SeasonData!$BF:$BF,MATCH($A92&amp;"_2018",SeasonData!$A:$A,0))-F92,0)</f>
        <v>-0.60606060606059486</v>
      </c>
      <c r="AD92" s="20">
        <f>IFERROR(INDEX(SeasonData!$BF:$BF,MATCH($A92&amp;"_2017",SeasonData!$A:$A,0))-G92,0)</f>
        <v>-11.270588235294113</v>
      </c>
      <c r="AE92" s="20">
        <f>IFERROR(INDEX(SeasonData!$BF:$BF,MATCH($A92&amp;"_2016",SeasonData!$A:$A,0))-H92,0)</f>
        <v>6.9791666666666714</v>
      </c>
      <c r="AF92" s="20">
        <f>IFERROR(INDEX(SeasonData!$BF:$BF,MATCH($A92&amp;"_2015",SeasonData!$A:$A,0))-I92,0)</f>
        <v>-0.2156862745097925</v>
      </c>
      <c r="AG92" s="20"/>
      <c r="AH92" s="20">
        <f>IFERROR(INDEX(SeasonData!$BG:$BG,MATCH($A92&amp;"_2018",SeasonData!$A:$A,0))-F92,0)</f>
        <v>-5.2727272727272663</v>
      </c>
      <c r="AI92" s="20">
        <f>IFERROR(INDEX(SeasonData!$BG:$BG,MATCH($A92&amp;"_2017",SeasonData!$A:$A,0))-G92,0)</f>
        <v>13.196078431372555</v>
      </c>
      <c r="AJ92" s="20">
        <f>IFERROR(INDEX(SeasonData!$BG:$BG,MATCH($A92&amp;"_2016",SeasonData!$A:$A,0))-H92,0)</f>
        <v>-8.6875</v>
      </c>
      <c r="AK92" s="20">
        <f>IFERROR(INDEX(SeasonData!$BG:$BG,MATCH($A92&amp;"_2015",SeasonData!$A:$A,0))-I92,0)</f>
        <v>5.4926470588235361</v>
      </c>
    </row>
    <row r="93" spans="1:37" x14ac:dyDescent="0.2">
      <c r="A93" t="s">
        <v>698</v>
      </c>
      <c r="B93" t="str">
        <f>IF(A93="","",INDEX(Players19!G:G,MATCH(A93,Players19!$C:$C,0)))</f>
        <v>RUC</v>
      </c>
      <c r="C93" t="str">
        <f>IF(A93="","",INDEX(Players19!E:E,MATCH(A93,Players19!$C:$C,0)))</f>
        <v>Gold Coast</v>
      </c>
      <c r="D93" s="13">
        <f>IF(A93="","",INDEX(Players19!J:J,MATCH(A93,Players19!$C:$C,0)))</f>
        <v>480900</v>
      </c>
      <c r="F93" s="13">
        <f>_xlfn.IFNA(INDEX(Players19!M:M,MATCH($A93,Players19!$C:$C,0)),"")</f>
        <v>88.590909090909093</v>
      </c>
      <c r="G93" s="13">
        <f>_xlfn.IFNA(INDEX(Players19!N:N,MATCH($A93,Players19!$C:$C,0)),"")</f>
        <v>94.277777777777771</v>
      </c>
      <c r="H93" s="13">
        <f>_xlfn.IFNA(INDEX(Players19!O:O,MATCH($A93,Players19!$C:$C,0)),"")</f>
        <v>50</v>
      </c>
      <c r="I93" s="13">
        <f>_xlfn.IFNA(INDEX(Players19!P:P,MATCH($A93,Players19!$C:$C,0)),"")</f>
        <v>72.909090909090907</v>
      </c>
      <c r="K93" s="18">
        <f>_xlfn.IFNA(INDEX(Players19!R:R,MATCH($A93,Players19!$C:$C,0)),"")</f>
        <v>1</v>
      </c>
      <c r="L93" s="18">
        <f>_xlfn.IFNA(INDEX(Players19!S:S,MATCH($A93,Players19!$C:$C,0)),"")</f>
        <v>0.81818181818181823</v>
      </c>
      <c r="M93" s="18">
        <f>_xlfn.IFNA(INDEX(Players19!T:T,MATCH($A93,Players19!$C:$C,0)),"")</f>
        <v>9.0909090909090912E-2</v>
      </c>
      <c r="N93" s="18">
        <f>_xlfn.IFNA(INDEX(Players19!U:U,MATCH($A93,Players19!$C:$C,0)),"")</f>
        <v>0.5</v>
      </c>
      <c r="P93" s="13">
        <f>IF($A93="","",INDEX(SeasonData!$BD:$BD,MATCH($A93&amp;"_2018",SeasonData!$A:$A,0)))</f>
        <v>16</v>
      </c>
      <c r="Q93" s="13">
        <f>IF($A93="","",INDEX(SeasonData!$BD:$BD,MATCH($A93&amp;"_2017",SeasonData!$A:$A,0)))</f>
        <v>1</v>
      </c>
      <c r="R93" s="13">
        <f>IF($A93="","",INDEX(SeasonData!$BD:$BD,MATCH($A93&amp;"_2016",SeasonData!$A:$A,0)))</f>
        <v>1</v>
      </c>
      <c r="S93" s="13">
        <f>IF($A93="","",INDEX(SeasonData!$BD:$BD,MATCH($A93&amp;"_2015",SeasonData!$A:$A,0)))</f>
        <v>19</v>
      </c>
      <c r="T93" s="13">
        <f t="shared" si="7"/>
        <v>88.588007736943908</v>
      </c>
      <c r="U93" t="str">
        <f t="shared" si="8"/>
        <v>Under Priced</v>
      </c>
      <c r="V93" s="33">
        <f t="shared" si="9"/>
        <v>126.58800773694391</v>
      </c>
      <c r="X93" s="20">
        <f>IFERROR(INDEX(SeasonData!$BE:$BE,MATCH($A93&amp;"_2018",SeasonData!$A:$A,0))-F93,0)</f>
        <v>4.9090909090909065</v>
      </c>
      <c r="Y93" s="20">
        <f>IFERROR(INDEX(SeasonData!$BE:$BE,MATCH($A93&amp;"_2017",SeasonData!$A:$A,0))-G93,0)</f>
        <v>-4.6111111111111001</v>
      </c>
      <c r="Z93" s="20">
        <f>IFERROR(INDEX(SeasonData!$BE:$BE,MATCH($A93&amp;"_2016",SeasonData!$A:$A,0))-H93,0)</f>
        <v>8</v>
      </c>
      <c r="AA93" s="20">
        <f>IFERROR(INDEX(SeasonData!$BE:$BE,MATCH($A93&amp;"_2015",SeasonData!$A:$A,0))-I93,0)</f>
        <v>-5.9090909090909065</v>
      </c>
      <c r="AB93" s="20"/>
      <c r="AC93" s="20">
        <f>IFERROR(INDEX(SeasonData!$BF:$BF,MATCH($A93&amp;"_2018",SeasonData!$A:$A,0))-F93,0)</f>
        <v>10.009090909090901</v>
      </c>
      <c r="AD93" s="20">
        <f>IFERROR(INDEX(SeasonData!$BF:$BF,MATCH($A93&amp;"_2017",SeasonData!$A:$A,0))-G93,0)</f>
        <v>8.3222222222222229</v>
      </c>
      <c r="AE93" s="20">
        <f>IFERROR(INDEX(SeasonData!$BF:$BF,MATCH($A93&amp;"_2016",SeasonData!$A:$A,0))-H93,0)</f>
        <v>-8</v>
      </c>
      <c r="AF93" s="20">
        <f>IFERROR(INDEX(SeasonData!$BF:$BF,MATCH($A93&amp;"_2015",SeasonData!$A:$A,0))-I93,0)</f>
        <v>2.3409090909090935</v>
      </c>
      <c r="AG93" s="20"/>
      <c r="AH93" s="20">
        <f>IFERROR(INDEX(SeasonData!$BG:$BG,MATCH($A93&amp;"_2018",SeasonData!$A:$A,0))-F93,0)</f>
        <v>-0.81313131313132203</v>
      </c>
      <c r="AI93" s="20">
        <f>IFERROR(INDEX(SeasonData!$BG:$BG,MATCH($A93&amp;"_2017",SeasonData!$A:$A,0))-G93,0)</f>
        <v>0.72222222222222854</v>
      </c>
      <c r="AJ93" s="20">
        <f>IFERROR(INDEX(SeasonData!$BG:$BG,MATCH($A93&amp;"_2016",SeasonData!$A:$A,0))-H93,0)</f>
        <v>0</v>
      </c>
      <c r="AK93" s="20">
        <f>IFERROR(INDEX(SeasonData!$BG:$BG,MATCH($A93&amp;"_2015",SeasonData!$A:$A,0))-I93,0)</f>
        <v>-5.1590909090909065</v>
      </c>
    </row>
    <row r="94" spans="1:37" x14ac:dyDescent="0.2">
      <c r="A94" t="s">
        <v>873</v>
      </c>
      <c r="B94" t="str">
        <f>IF(A94="","",INDEX(Players19!G:G,MATCH(A94,Players19!$C:$C,0)))</f>
        <v>RUC</v>
      </c>
      <c r="C94" t="str">
        <f>IF(A94="","",INDEX(Players19!E:E,MATCH(A94,Players19!$C:$C,0)))</f>
        <v>Brisbane</v>
      </c>
      <c r="D94" s="13">
        <f>IF(A94="","",INDEX(Players19!J:J,MATCH(A94,Players19!$C:$C,0)))</f>
        <v>573700</v>
      </c>
      <c r="F94" s="13">
        <f>_xlfn.IFNA(INDEX(Players19!M:M,MATCH($A94,Players19!$C:$C,0)),"")</f>
        <v>105.68181818181819</v>
      </c>
      <c r="G94" s="13">
        <f>_xlfn.IFNA(INDEX(Players19!N:N,MATCH($A94,Players19!$C:$C,0)),"")</f>
        <v>98.227272727272734</v>
      </c>
      <c r="H94" s="13">
        <f>_xlfn.IFNA(INDEX(Players19!O:O,MATCH($A94,Players19!$C:$C,0)),"")</f>
        <v>89.7</v>
      </c>
      <c r="I94" s="13">
        <f>_xlfn.IFNA(INDEX(Players19!P:P,MATCH($A94,Players19!$C:$C,0)),"")</f>
        <v>110.75</v>
      </c>
      <c r="K94" s="18">
        <f>_xlfn.IFNA(INDEX(Players19!R:R,MATCH($A94,Players19!$C:$C,0)),"")</f>
        <v>1</v>
      </c>
      <c r="L94" s="18">
        <f>_xlfn.IFNA(INDEX(Players19!S:S,MATCH($A94,Players19!$C:$C,0)),"")</f>
        <v>1</v>
      </c>
      <c r="M94" s="18">
        <f>_xlfn.IFNA(INDEX(Players19!T:T,MATCH($A94,Players19!$C:$C,0)),"")</f>
        <v>0.90909090909090906</v>
      </c>
      <c r="N94" s="18">
        <f>_xlfn.IFNA(INDEX(Players19!U:U,MATCH($A94,Players19!$C:$C,0)),"")</f>
        <v>0.90909090909090906</v>
      </c>
      <c r="P94" s="13">
        <f>IF($A94="","",INDEX(SeasonData!$BD:$BD,MATCH($A94&amp;"_2018",SeasonData!$A:$A,0)))</f>
        <v>22</v>
      </c>
      <c r="Q94" s="13">
        <f>IF($A94="","",INDEX(SeasonData!$BD:$BD,MATCH($A94&amp;"_2017",SeasonData!$A:$A,0)))</f>
        <v>19</v>
      </c>
      <c r="R94" s="13">
        <f>IF($A94="","",INDEX(SeasonData!$BD:$BD,MATCH($A94&amp;"_2016",SeasonData!$A:$A,0)))</f>
        <v>13</v>
      </c>
      <c r="S94" s="13">
        <f>IF($A94="","",INDEX(SeasonData!$BD:$BD,MATCH($A94&amp;"_2015",SeasonData!$A:$A,0)))</f>
        <v>18</v>
      </c>
      <c r="T94" s="13">
        <f t="shared" ref="T94:T104" si="10">IF(A94="","",D94/Mag_Num)</f>
        <v>105.68296951275674</v>
      </c>
      <c r="U94" t="str">
        <f t="shared" ref="U94:U104" si="11">IF(A94="","",IF(T94&gt;MAX(F94:G94),"Over Priced",IF(T94&lt;MIN(F94:G94),"Under Priced","Goldilocks")))</f>
        <v>Over Priced</v>
      </c>
      <c r="V94" s="33">
        <f t="shared" si="9"/>
        <v>143.68296951275676</v>
      </c>
      <c r="X94" s="20">
        <f>IFERROR(INDEX(SeasonData!$BE:$BE,MATCH($A94&amp;"_2018",SeasonData!$A:$A,0))-F94,0)</f>
        <v>-3.8484848484848584</v>
      </c>
      <c r="Y94" s="20">
        <f>IFERROR(INDEX(SeasonData!$BE:$BE,MATCH($A94&amp;"_2017",SeasonData!$A:$A,0))-G94,0)</f>
        <v>10.939393939393938</v>
      </c>
      <c r="Z94" s="20">
        <f>IFERROR(INDEX(SeasonData!$BE:$BE,MATCH($A94&amp;"_2016",SeasonData!$A:$A,0))-H94,0)</f>
        <v>-2.0333333333333314</v>
      </c>
      <c r="AA94" s="20">
        <f>IFERROR(INDEX(SeasonData!$BE:$BE,MATCH($A94&amp;"_2015",SeasonData!$A:$A,0))-I94,0)</f>
        <v>0.9166666666666714</v>
      </c>
      <c r="AB94" s="20"/>
      <c r="AC94" s="20">
        <f>IFERROR(INDEX(SeasonData!$BF:$BF,MATCH($A94&amp;"_2018",SeasonData!$A:$A,0))-F94,0)</f>
        <v>3.4848484848484844</v>
      </c>
      <c r="AD94" s="20">
        <f>IFERROR(INDEX(SeasonData!$BF:$BF,MATCH($A94&amp;"_2017",SeasonData!$A:$A,0))-G94,0)</f>
        <v>1.5727272727272634</v>
      </c>
      <c r="AE94" s="20">
        <f>IFERROR(INDEX(SeasonData!$BF:$BF,MATCH($A94&amp;"_2016",SeasonData!$A:$A,0))-H94,0)</f>
        <v>-20.366666666666674</v>
      </c>
      <c r="AF94" s="20">
        <f>IFERROR(INDEX(SeasonData!$BF:$BF,MATCH($A94&amp;"_2015",SeasonData!$A:$A,0))-I94,0)</f>
        <v>-8.1500000000000057</v>
      </c>
      <c r="AG94" s="20"/>
      <c r="AH94" s="20">
        <f>IFERROR(INDEX(SeasonData!$BG:$BG,MATCH($A94&amp;"_2018",SeasonData!$A:$A,0))-F94,0)</f>
        <v>4.4292929292929273</v>
      </c>
      <c r="AI94" s="20">
        <f>IFERROR(INDEX(SeasonData!$BG:$BG,MATCH($A94&amp;"_2017",SeasonData!$A:$A,0))-G94,0)</f>
        <v>-8.5606060606060623</v>
      </c>
      <c r="AJ94" s="20">
        <f>IFERROR(INDEX(SeasonData!$BG:$BG,MATCH($A94&amp;"_2016",SeasonData!$A:$A,0))-H94,0)</f>
        <v>11.133333333333326</v>
      </c>
      <c r="AK94" s="20">
        <f>IFERROR(INDEX(SeasonData!$BG:$BG,MATCH($A94&amp;"_2015",SeasonData!$A:$A,0))-I94,0)</f>
        <v>3.25</v>
      </c>
    </row>
    <row r="95" spans="1:37" x14ac:dyDescent="0.2">
      <c r="B95" t="str">
        <f>IF(A95="","",INDEX(Players19!G:G,MATCH(A95,Players19!$C:$C,0)))</f>
        <v/>
      </c>
      <c r="C95" t="str">
        <f>IF(A95="","",INDEX(Players19!E:E,MATCH(A95,Players19!$C:$C,0)))</f>
        <v/>
      </c>
      <c r="D95" s="13" t="str">
        <f>IF(A95="","",INDEX(Players19!J:J,MATCH(A95,Players19!$C:$C,0)))</f>
        <v/>
      </c>
      <c r="F95" s="13" t="str">
        <f>_xlfn.IFNA(INDEX(Players19!M:M,MATCH($A95,Players19!$C:$C,0)),"")</f>
        <v/>
      </c>
      <c r="G95" s="13" t="str">
        <f>_xlfn.IFNA(INDEX(Players19!N:N,MATCH($A95,Players19!$C:$C,0)),"")</f>
        <v/>
      </c>
      <c r="H95" s="13" t="str">
        <f>_xlfn.IFNA(INDEX(Players19!O:O,MATCH($A95,Players19!$C:$C,0)),"")</f>
        <v/>
      </c>
      <c r="I95" s="13" t="str">
        <f>_xlfn.IFNA(INDEX(Players19!P:P,MATCH($A95,Players19!$C:$C,0)),"")</f>
        <v/>
      </c>
      <c r="K95" s="18" t="str">
        <f>_xlfn.IFNA(INDEX(Players19!R:R,MATCH($A95,Players19!$C:$C,0)),"")</f>
        <v/>
      </c>
      <c r="L95" s="18" t="str">
        <f>_xlfn.IFNA(INDEX(Players19!S:S,MATCH($A95,Players19!$C:$C,0)),"")</f>
        <v/>
      </c>
      <c r="M95" s="18" t="str">
        <f>_xlfn.IFNA(INDEX(Players19!T:T,MATCH($A95,Players19!$C:$C,0)),"")</f>
        <v/>
      </c>
      <c r="N95" s="18" t="str">
        <f>_xlfn.IFNA(INDEX(Players19!U:U,MATCH($A95,Players19!$C:$C,0)),"")</f>
        <v/>
      </c>
      <c r="P95" s="13" t="str">
        <f>IF($A95="","",INDEX(SeasonData!$BD:$BD,MATCH($A95&amp;"_2018",SeasonData!$A:$A,0)))</f>
        <v/>
      </c>
      <c r="Q95" s="13" t="str">
        <f>IF($A95="","",INDEX(SeasonData!$BD:$BD,MATCH($A95&amp;"_2017",SeasonData!$A:$A,0)))</f>
        <v/>
      </c>
      <c r="R95" s="13" t="str">
        <f>IF($A95="","",INDEX(SeasonData!$BD:$BD,MATCH($A95&amp;"_2016",SeasonData!$A:$A,0)))</f>
        <v/>
      </c>
      <c r="S95" s="13" t="str">
        <f>IF($A95="","",INDEX(SeasonData!$BD:$BD,MATCH($A95&amp;"_2015",SeasonData!$A:$A,0)))</f>
        <v/>
      </c>
      <c r="T95" s="13" t="str">
        <f t="shared" si="10"/>
        <v/>
      </c>
      <c r="U95" t="str">
        <f t="shared" si="11"/>
        <v/>
      </c>
      <c r="V95" s="33" t="str">
        <f t="shared" si="9"/>
        <v/>
      </c>
      <c r="X95" s="20">
        <f>IFERROR(INDEX(SeasonData!$BE:$BE,MATCH($A95&amp;"_2018",SeasonData!$A:$A,0))-F95,0)</f>
        <v>0</v>
      </c>
      <c r="Y95" s="20">
        <f>IFERROR(INDEX(SeasonData!$BE:$BE,MATCH($A95&amp;"_2017",SeasonData!$A:$A,0))-G95,0)</f>
        <v>0</v>
      </c>
      <c r="Z95" s="20">
        <f>IFERROR(INDEX(SeasonData!$BE:$BE,MATCH($A95&amp;"_2016",SeasonData!$A:$A,0))-H95,0)</f>
        <v>0</v>
      </c>
      <c r="AA95" s="20">
        <f>IFERROR(INDEX(SeasonData!$BE:$BE,MATCH($A95&amp;"_2015",SeasonData!$A:$A,0))-I95,0)</f>
        <v>0</v>
      </c>
      <c r="AB95" s="20"/>
      <c r="AC95" s="20">
        <f>IFERROR(INDEX(SeasonData!$BF:$BF,MATCH($A95&amp;"_2018",SeasonData!$A:$A,0))-F95,0)</f>
        <v>0</v>
      </c>
      <c r="AD95" s="20">
        <f>IFERROR(INDEX(SeasonData!$BF:$BF,MATCH($A95&amp;"_2017",SeasonData!$A:$A,0))-G95,0)</f>
        <v>0</v>
      </c>
      <c r="AE95" s="20">
        <f>IFERROR(INDEX(SeasonData!$BF:$BF,MATCH($A95&amp;"_2016",SeasonData!$A:$A,0))-H95,0)</f>
        <v>0</v>
      </c>
      <c r="AF95" s="20">
        <f>IFERROR(INDEX(SeasonData!$BF:$BF,MATCH($A95&amp;"_2015",SeasonData!$A:$A,0))-I95,0)</f>
        <v>0</v>
      </c>
      <c r="AG95" s="20"/>
      <c r="AH95" s="20">
        <f>IFERROR(INDEX(SeasonData!$BG:$BG,MATCH($A95&amp;"_2018",SeasonData!$A:$A,0))-F95,0)</f>
        <v>0</v>
      </c>
      <c r="AI95" s="20">
        <f>IFERROR(INDEX(SeasonData!$BG:$BG,MATCH($A95&amp;"_2017",SeasonData!$A:$A,0))-G95,0)</f>
        <v>0</v>
      </c>
      <c r="AJ95" s="20">
        <f>IFERROR(INDEX(SeasonData!$BG:$BG,MATCH($A95&amp;"_2016",SeasonData!$A:$A,0))-H95,0)</f>
        <v>0</v>
      </c>
      <c r="AK95" s="20">
        <f>IFERROR(INDEX(SeasonData!$BG:$BG,MATCH($A95&amp;"_2015",SeasonData!$A:$A,0))-I95,0)</f>
        <v>0</v>
      </c>
    </row>
    <row r="96" spans="1:37" x14ac:dyDescent="0.2">
      <c r="B96" t="str">
        <f>IF(A96="","",INDEX(Players19!G:G,MATCH(A96,Players19!$C:$C,0)))</f>
        <v/>
      </c>
      <c r="C96" t="str">
        <f>IF(A96="","",INDEX(Players19!E:E,MATCH(A96,Players19!$C:$C,0)))</f>
        <v/>
      </c>
      <c r="D96" s="13" t="str">
        <f>IF(A96="","",INDEX(Players19!J:J,MATCH(A96,Players19!$C:$C,0)))</f>
        <v/>
      </c>
      <c r="F96" s="13" t="str">
        <f>_xlfn.IFNA(INDEX(Players19!M:M,MATCH($A96,Players19!$C:$C,0)),"")</f>
        <v/>
      </c>
      <c r="G96" s="13" t="str">
        <f>_xlfn.IFNA(INDEX(Players19!N:N,MATCH($A96,Players19!$C:$C,0)),"")</f>
        <v/>
      </c>
      <c r="H96" s="13" t="str">
        <f>_xlfn.IFNA(INDEX(Players19!O:O,MATCH($A96,Players19!$C:$C,0)),"")</f>
        <v/>
      </c>
      <c r="I96" s="13" t="str">
        <f>_xlfn.IFNA(INDEX(Players19!P:P,MATCH($A96,Players19!$C:$C,0)),"")</f>
        <v/>
      </c>
      <c r="K96" s="18" t="str">
        <f>_xlfn.IFNA(INDEX(Players19!R:R,MATCH($A96,Players19!$C:$C,0)),"")</f>
        <v/>
      </c>
      <c r="L96" s="18" t="str">
        <f>_xlfn.IFNA(INDEX(Players19!S:S,MATCH($A96,Players19!$C:$C,0)),"")</f>
        <v/>
      </c>
      <c r="M96" s="18" t="str">
        <f>_xlfn.IFNA(INDEX(Players19!T:T,MATCH($A96,Players19!$C:$C,0)),"")</f>
        <v/>
      </c>
      <c r="N96" s="18" t="str">
        <f>_xlfn.IFNA(INDEX(Players19!U:U,MATCH($A96,Players19!$C:$C,0)),"")</f>
        <v/>
      </c>
      <c r="P96" s="13" t="str">
        <f>IF($A96="","",INDEX(SeasonData!$BD:$BD,MATCH($A96&amp;"_2018",SeasonData!$A:$A,0)))</f>
        <v/>
      </c>
      <c r="Q96" s="13" t="str">
        <f>IF($A96="","",INDEX(SeasonData!$BD:$BD,MATCH($A96&amp;"_2017",SeasonData!$A:$A,0)))</f>
        <v/>
      </c>
      <c r="R96" s="13" t="str">
        <f>IF($A96="","",INDEX(SeasonData!$BD:$BD,MATCH($A96&amp;"_2016",SeasonData!$A:$A,0)))</f>
        <v/>
      </c>
      <c r="S96" s="13" t="str">
        <f>IF($A96="","",INDEX(SeasonData!$BD:$BD,MATCH($A96&amp;"_2015",SeasonData!$A:$A,0)))</f>
        <v/>
      </c>
      <c r="T96" s="13" t="str">
        <f t="shared" si="10"/>
        <v/>
      </c>
      <c r="U96" t="str">
        <f t="shared" si="11"/>
        <v/>
      </c>
      <c r="V96" s="33" t="str">
        <f t="shared" si="9"/>
        <v/>
      </c>
      <c r="X96" s="20">
        <f>IFERROR(INDEX(SeasonData!$BE:$BE,MATCH($A96&amp;"_2018",SeasonData!$A:$A,0))-F96,0)</f>
        <v>0</v>
      </c>
      <c r="Y96" s="20">
        <f>IFERROR(INDEX(SeasonData!$BE:$BE,MATCH($A96&amp;"_2017",SeasonData!$A:$A,0))-G96,0)</f>
        <v>0</v>
      </c>
      <c r="Z96" s="20">
        <f>IFERROR(INDEX(SeasonData!$BE:$BE,MATCH($A96&amp;"_2016",SeasonData!$A:$A,0))-H96,0)</f>
        <v>0</v>
      </c>
      <c r="AA96" s="20">
        <f>IFERROR(INDEX(SeasonData!$BE:$BE,MATCH($A96&amp;"_2015",SeasonData!$A:$A,0))-I96,0)</f>
        <v>0</v>
      </c>
      <c r="AB96" s="20"/>
      <c r="AC96" s="20">
        <f>IFERROR(INDEX(SeasonData!$BF:$BF,MATCH($A96&amp;"_2018",SeasonData!$A:$A,0))-F96,0)</f>
        <v>0</v>
      </c>
      <c r="AD96" s="20">
        <f>IFERROR(INDEX(SeasonData!$BF:$BF,MATCH($A96&amp;"_2017",SeasonData!$A:$A,0))-G96,0)</f>
        <v>0</v>
      </c>
      <c r="AE96" s="20">
        <f>IFERROR(INDEX(SeasonData!$BF:$BF,MATCH($A96&amp;"_2016",SeasonData!$A:$A,0))-H96,0)</f>
        <v>0</v>
      </c>
      <c r="AF96" s="20">
        <f>IFERROR(INDEX(SeasonData!$BF:$BF,MATCH($A96&amp;"_2015",SeasonData!$A:$A,0))-I96,0)</f>
        <v>0</v>
      </c>
      <c r="AG96" s="20"/>
      <c r="AH96" s="20">
        <f>IFERROR(INDEX(SeasonData!$BG:$BG,MATCH($A96&amp;"_2018",SeasonData!$A:$A,0))-F96,0)</f>
        <v>0</v>
      </c>
      <c r="AI96" s="20">
        <f>IFERROR(INDEX(SeasonData!$BG:$BG,MATCH($A96&amp;"_2017",SeasonData!$A:$A,0))-G96,0)</f>
        <v>0</v>
      </c>
      <c r="AJ96" s="20">
        <f>IFERROR(INDEX(SeasonData!$BG:$BG,MATCH($A96&amp;"_2016",SeasonData!$A:$A,0))-H96,0)</f>
        <v>0</v>
      </c>
      <c r="AK96" s="20">
        <f>IFERROR(INDEX(SeasonData!$BG:$BG,MATCH($A96&amp;"_2015",SeasonData!$A:$A,0))-I96,0)</f>
        <v>0</v>
      </c>
    </row>
    <row r="97" spans="1:37" x14ac:dyDescent="0.2">
      <c r="B97" t="str">
        <f>IF(A97="","",INDEX(Players19!G:G,MATCH(A97,Players19!$C:$C,0)))</f>
        <v/>
      </c>
      <c r="C97" t="str">
        <f>IF(A97="","",INDEX(Players19!E:E,MATCH(A97,Players19!$C:$C,0)))</f>
        <v/>
      </c>
      <c r="D97" s="13" t="str">
        <f>IF(A97="","",INDEX(Players19!J:J,MATCH(A97,Players19!$C:$C,0)))</f>
        <v/>
      </c>
      <c r="F97" s="13" t="str">
        <f>_xlfn.IFNA(INDEX(Players19!M:M,MATCH($A97,Players19!$C:$C,0)),"")</f>
        <v/>
      </c>
      <c r="G97" s="13" t="str">
        <f>_xlfn.IFNA(INDEX(Players19!N:N,MATCH($A97,Players19!$C:$C,0)),"")</f>
        <v/>
      </c>
      <c r="H97" s="13" t="str">
        <f>_xlfn.IFNA(INDEX(Players19!O:O,MATCH($A97,Players19!$C:$C,0)),"")</f>
        <v/>
      </c>
      <c r="I97" s="13" t="str">
        <f>_xlfn.IFNA(INDEX(Players19!P:P,MATCH($A97,Players19!$C:$C,0)),"")</f>
        <v/>
      </c>
      <c r="K97" s="18" t="str">
        <f>_xlfn.IFNA(INDEX(Players19!R:R,MATCH($A97,Players19!$C:$C,0)),"")</f>
        <v/>
      </c>
      <c r="L97" s="18" t="str">
        <f>_xlfn.IFNA(INDEX(Players19!S:S,MATCH($A97,Players19!$C:$C,0)),"")</f>
        <v/>
      </c>
      <c r="M97" s="18" t="str">
        <f>_xlfn.IFNA(INDEX(Players19!T:T,MATCH($A97,Players19!$C:$C,0)),"")</f>
        <v/>
      </c>
      <c r="N97" s="18" t="str">
        <f>_xlfn.IFNA(INDEX(Players19!U:U,MATCH($A97,Players19!$C:$C,0)),"")</f>
        <v/>
      </c>
      <c r="P97" s="13" t="str">
        <f>IF($A97="","",INDEX(SeasonData!$BD:$BD,MATCH($A97&amp;"_2018",SeasonData!$A:$A,0)))</f>
        <v/>
      </c>
      <c r="Q97" s="13" t="str">
        <f>IF($A97="","",INDEX(SeasonData!$BD:$BD,MATCH($A97&amp;"_2017",SeasonData!$A:$A,0)))</f>
        <v/>
      </c>
      <c r="R97" s="13" t="str">
        <f>IF($A97="","",INDEX(SeasonData!$BD:$BD,MATCH($A97&amp;"_2016",SeasonData!$A:$A,0)))</f>
        <v/>
      </c>
      <c r="S97" s="13" t="str">
        <f>IF($A97="","",INDEX(SeasonData!$BD:$BD,MATCH($A97&amp;"_2015",SeasonData!$A:$A,0)))</f>
        <v/>
      </c>
      <c r="T97" s="13" t="str">
        <f t="shared" si="10"/>
        <v/>
      </c>
      <c r="U97" t="str">
        <f t="shared" si="11"/>
        <v/>
      </c>
      <c r="V97" s="33" t="str">
        <f t="shared" si="9"/>
        <v/>
      </c>
      <c r="X97" s="20">
        <f>IFERROR(INDEX(SeasonData!$BE:$BE,MATCH($A97&amp;"_2018",SeasonData!$A:$A,0))-F97,0)</f>
        <v>0</v>
      </c>
      <c r="Y97" s="20">
        <f>IFERROR(INDEX(SeasonData!$BE:$BE,MATCH($A97&amp;"_2017",SeasonData!$A:$A,0))-G97,0)</f>
        <v>0</v>
      </c>
      <c r="Z97" s="20">
        <f>IFERROR(INDEX(SeasonData!$BE:$BE,MATCH($A97&amp;"_2016",SeasonData!$A:$A,0))-H97,0)</f>
        <v>0</v>
      </c>
      <c r="AA97" s="20">
        <f>IFERROR(INDEX(SeasonData!$BE:$BE,MATCH($A97&amp;"_2015",SeasonData!$A:$A,0))-I97,0)</f>
        <v>0</v>
      </c>
      <c r="AB97" s="20"/>
      <c r="AC97" s="20">
        <f>IFERROR(INDEX(SeasonData!$BF:$BF,MATCH($A97&amp;"_2018",SeasonData!$A:$A,0))-F97,0)</f>
        <v>0</v>
      </c>
      <c r="AD97" s="20">
        <f>IFERROR(INDEX(SeasonData!$BF:$BF,MATCH($A97&amp;"_2017",SeasonData!$A:$A,0))-G97,0)</f>
        <v>0</v>
      </c>
      <c r="AE97" s="20">
        <f>IFERROR(INDEX(SeasonData!$BF:$BF,MATCH($A97&amp;"_2016",SeasonData!$A:$A,0))-H97,0)</f>
        <v>0</v>
      </c>
      <c r="AF97" s="20">
        <f>IFERROR(INDEX(SeasonData!$BF:$BF,MATCH($A97&amp;"_2015",SeasonData!$A:$A,0))-I97,0)</f>
        <v>0</v>
      </c>
      <c r="AG97" s="20"/>
      <c r="AH97" s="20">
        <f>IFERROR(INDEX(SeasonData!$BG:$BG,MATCH($A97&amp;"_2018",SeasonData!$A:$A,0))-F97,0)</f>
        <v>0</v>
      </c>
      <c r="AI97" s="20">
        <f>IFERROR(INDEX(SeasonData!$BG:$BG,MATCH($A97&amp;"_2017",SeasonData!$A:$A,0))-G97,0)</f>
        <v>0</v>
      </c>
      <c r="AJ97" s="20">
        <f>IFERROR(INDEX(SeasonData!$BG:$BG,MATCH($A97&amp;"_2016",SeasonData!$A:$A,0))-H97,0)</f>
        <v>0</v>
      </c>
      <c r="AK97" s="20">
        <f>IFERROR(INDEX(SeasonData!$BG:$BG,MATCH($A97&amp;"_2015",SeasonData!$A:$A,0))-I97,0)</f>
        <v>0</v>
      </c>
    </row>
    <row r="98" spans="1:37" x14ac:dyDescent="0.2">
      <c r="B98" t="str">
        <f>IF(A98="","",INDEX(Players19!G:G,MATCH(A98,Players19!$C:$C,0)))</f>
        <v/>
      </c>
      <c r="C98" t="str">
        <f>IF(A98="","",INDEX(Players19!E:E,MATCH(A98,Players19!$C:$C,0)))</f>
        <v/>
      </c>
      <c r="D98" s="13" t="str">
        <f>IF(A98="","",INDEX(Players19!J:J,MATCH(A98,Players19!$C:$C,0)))</f>
        <v/>
      </c>
      <c r="F98" s="13" t="str">
        <f>_xlfn.IFNA(INDEX(Players19!M:M,MATCH($A98,Players19!$C:$C,0)),"")</f>
        <v/>
      </c>
      <c r="G98" s="13" t="str">
        <f>_xlfn.IFNA(INDEX(Players19!N:N,MATCH($A98,Players19!$C:$C,0)),"")</f>
        <v/>
      </c>
      <c r="H98" s="13" t="str">
        <f>_xlfn.IFNA(INDEX(Players19!O:O,MATCH($A98,Players19!$C:$C,0)),"")</f>
        <v/>
      </c>
      <c r="I98" s="13" t="str">
        <f>_xlfn.IFNA(INDEX(Players19!P:P,MATCH($A98,Players19!$C:$C,0)),"")</f>
        <v/>
      </c>
      <c r="K98" s="18" t="str">
        <f>_xlfn.IFNA(INDEX(Players19!R:R,MATCH($A98,Players19!$C:$C,0)),"")</f>
        <v/>
      </c>
      <c r="L98" s="18" t="str">
        <f>_xlfn.IFNA(INDEX(Players19!S:S,MATCH($A98,Players19!$C:$C,0)),"")</f>
        <v/>
      </c>
      <c r="M98" s="18" t="str">
        <f>_xlfn.IFNA(INDEX(Players19!T:T,MATCH($A98,Players19!$C:$C,0)),"")</f>
        <v/>
      </c>
      <c r="N98" s="18" t="str">
        <f>_xlfn.IFNA(INDEX(Players19!U:U,MATCH($A98,Players19!$C:$C,0)),"")</f>
        <v/>
      </c>
      <c r="P98" s="13" t="str">
        <f>IF($A98="","",INDEX(SeasonData!$BD:$BD,MATCH($A98&amp;"_2018",SeasonData!$A:$A,0)))</f>
        <v/>
      </c>
      <c r="Q98" s="13" t="str">
        <f>IF($A98="","",INDEX(SeasonData!$BD:$BD,MATCH($A98&amp;"_2017",SeasonData!$A:$A,0)))</f>
        <v/>
      </c>
      <c r="R98" s="13" t="str">
        <f>IF($A98="","",INDEX(SeasonData!$BD:$BD,MATCH($A98&amp;"_2016",SeasonData!$A:$A,0)))</f>
        <v/>
      </c>
      <c r="S98" s="13" t="str">
        <f>IF($A98="","",INDEX(SeasonData!$BD:$BD,MATCH($A98&amp;"_2015",SeasonData!$A:$A,0)))</f>
        <v/>
      </c>
      <c r="T98" s="13" t="str">
        <f t="shared" si="10"/>
        <v/>
      </c>
      <c r="U98" t="str">
        <f t="shared" si="11"/>
        <v/>
      </c>
      <c r="V98" s="33" t="str">
        <f t="shared" si="9"/>
        <v/>
      </c>
      <c r="X98" s="20">
        <f>IFERROR(INDEX(SeasonData!$BE:$BE,MATCH($A98&amp;"_2018",SeasonData!$A:$A,0))-F98,0)</f>
        <v>0</v>
      </c>
      <c r="Y98" s="20">
        <f>IFERROR(INDEX(SeasonData!$BE:$BE,MATCH($A98&amp;"_2017",SeasonData!$A:$A,0))-G98,0)</f>
        <v>0</v>
      </c>
      <c r="Z98" s="20">
        <f>IFERROR(INDEX(SeasonData!$BE:$BE,MATCH($A98&amp;"_2016",SeasonData!$A:$A,0))-H98,0)</f>
        <v>0</v>
      </c>
      <c r="AA98" s="20">
        <f>IFERROR(INDEX(SeasonData!$BE:$BE,MATCH($A98&amp;"_2015",SeasonData!$A:$A,0))-I98,0)</f>
        <v>0</v>
      </c>
      <c r="AB98" s="20"/>
      <c r="AC98" s="20">
        <f>IFERROR(INDEX(SeasonData!$BF:$BF,MATCH($A98&amp;"_2018",SeasonData!$A:$A,0))-F98,0)</f>
        <v>0</v>
      </c>
      <c r="AD98" s="20">
        <f>IFERROR(INDEX(SeasonData!$BF:$BF,MATCH($A98&amp;"_2017",SeasonData!$A:$A,0))-G98,0)</f>
        <v>0</v>
      </c>
      <c r="AE98" s="20">
        <f>IFERROR(INDEX(SeasonData!$BF:$BF,MATCH($A98&amp;"_2016",SeasonData!$A:$A,0))-H98,0)</f>
        <v>0</v>
      </c>
      <c r="AF98" s="20">
        <f>IFERROR(INDEX(SeasonData!$BF:$BF,MATCH($A98&amp;"_2015",SeasonData!$A:$A,0))-I98,0)</f>
        <v>0</v>
      </c>
      <c r="AG98" s="20"/>
      <c r="AH98" s="20">
        <f>IFERROR(INDEX(SeasonData!$BG:$BG,MATCH($A98&amp;"_2018",SeasonData!$A:$A,0))-F98,0)</f>
        <v>0</v>
      </c>
      <c r="AI98" s="20">
        <f>IFERROR(INDEX(SeasonData!$BG:$BG,MATCH($A98&amp;"_2017",SeasonData!$A:$A,0))-G98,0)</f>
        <v>0</v>
      </c>
      <c r="AJ98" s="20">
        <f>IFERROR(INDEX(SeasonData!$BG:$BG,MATCH($A98&amp;"_2016",SeasonData!$A:$A,0))-H98,0)</f>
        <v>0</v>
      </c>
      <c r="AK98" s="20">
        <f>IFERROR(INDEX(SeasonData!$BG:$BG,MATCH($A98&amp;"_2015",SeasonData!$A:$A,0))-I98,0)</f>
        <v>0</v>
      </c>
    </row>
    <row r="99" spans="1:37" x14ac:dyDescent="0.2">
      <c r="B99" t="str">
        <f>IF(A99="","",INDEX(Players19!G:G,MATCH(A99,Players19!$C:$C,0)))</f>
        <v/>
      </c>
      <c r="C99" t="str">
        <f>IF(A99="","",INDEX(Players19!E:E,MATCH(A99,Players19!$C:$C,0)))</f>
        <v/>
      </c>
      <c r="D99" s="13" t="str">
        <f>IF(A99="","",INDEX(Players19!J:J,MATCH(A99,Players19!$C:$C,0)))</f>
        <v/>
      </c>
      <c r="F99" s="13" t="str">
        <f>_xlfn.IFNA(INDEX(Players19!M:M,MATCH($A99,Players19!$C:$C,0)),"")</f>
        <v/>
      </c>
      <c r="G99" s="13" t="str">
        <f>_xlfn.IFNA(INDEX(Players19!N:N,MATCH($A99,Players19!$C:$C,0)),"")</f>
        <v/>
      </c>
      <c r="H99" s="13" t="str">
        <f>_xlfn.IFNA(INDEX(Players19!O:O,MATCH($A99,Players19!$C:$C,0)),"")</f>
        <v/>
      </c>
      <c r="I99" s="13" t="str">
        <f>_xlfn.IFNA(INDEX(Players19!P:P,MATCH($A99,Players19!$C:$C,0)),"")</f>
        <v/>
      </c>
      <c r="K99" s="18" t="str">
        <f>_xlfn.IFNA(INDEX(Players19!R:R,MATCH($A99,Players19!$C:$C,0)),"")</f>
        <v/>
      </c>
      <c r="L99" s="18" t="str">
        <f>_xlfn.IFNA(INDEX(Players19!S:S,MATCH($A99,Players19!$C:$C,0)),"")</f>
        <v/>
      </c>
      <c r="M99" s="18" t="str">
        <f>_xlfn.IFNA(INDEX(Players19!T:T,MATCH($A99,Players19!$C:$C,0)),"")</f>
        <v/>
      </c>
      <c r="N99" s="18" t="str">
        <f>_xlfn.IFNA(INDEX(Players19!U:U,MATCH($A99,Players19!$C:$C,0)),"")</f>
        <v/>
      </c>
      <c r="P99" s="13" t="str">
        <f>IF($A99="","",INDEX(SeasonData!$BD:$BD,MATCH($A99&amp;"_2018",SeasonData!$A:$A,0)))</f>
        <v/>
      </c>
      <c r="Q99" s="13" t="str">
        <f>IF($A99="","",INDEX(SeasonData!$BD:$BD,MATCH($A99&amp;"_2017",SeasonData!$A:$A,0)))</f>
        <v/>
      </c>
      <c r="R99" s="13" t="str">
        <f>IF($A99="","",INDEX(SeasonData!$BD:$BD,MATCH($A99&amp;"_2016",SeasonData!$A:$A,0)))</f>
        <v/>
      </c>
      <c r="S99" s="13" t="str">
        <f>IF($A99="","",INDEX(SeasonData!$BD:$BD,MATCH($A99&amp;"_2015",SeasonData!$A:$A,0)))</f>
        <v/>
      </c>
      <c r="T99" s="13" t="str">
        <f t="shared" si="10"/>
        <v/>
      </c>
      <c r="U99" t="str">
        <f t="shared" si="11"/>
        <v/>
      </c>
      <c r="V99" s="33" t="str">
        <f t="shared" si="9"/>
        <v/>
      </c>
      <c r="X99" s="20">
        <f>IFERROR(INDEX(SeasonData!$BE:$BE,MATCH($A99&amp;"_2018",SeasonData!$A:$A,0))-F99,0)</f>
        <v>0</v>
      </c>
      <c r="Y99" s="20">
        <f>IFERROR(INDEX(SeasonData!$BE:$BE,MATCH($A99&amp;"_2017",SeasonData!$A:$A,0))-G99,0)</f>
        <v>0</v>
      </c>
      <c r="Z99" s="20">
        <f>IFERROR(INDEX(SeasonData!$BE:$BE,MATCH($A99&amp;"_2016",SeasonData!$A:$A,0))-H99,0)</f>
        <v>0</v>
      </c>
      <c r="AA99" s="20">
        <f>IFERROR(INDEX(SeasonData!$BE:$BE,MATCH($A99&amp;"_2015",SeasonData!$A:$A,0))-I99,0)</f>
        <v>0</v>
      </c>
      <c r="AB99" s="20"/>
      <c r="AC99" s="20">
        <f>IFERROR(INDEX(SeasonData!$BF:$BF,MATCH($A99&amp;"_2018",SeasonData!$A:$A,0))-F99,0)</f>
        <v>0</v>
      </c>
      <c r="AD99" s="20">
        <f>IFERROR(INDEX(SeasonData!$BF:$BF,MATCH($A99&amp;"_2017",SeasonData!$A:$A,0))-G99,0)</f>
        <v>0</v>
      </c>
      <c r="AE99" s="20">
        <f>IFERROR(INDEX(SeasonData!$BF:$BF,MATCH($A99&amp;"_2016",SeasonData!$A:$A,0))-H99,0)</f>
        <v>0</v>
      </c>
      <c r="AF99" s="20">
        <f>IFERROR(INDEX(SeasonData!$BF:$BF,MATCH($A99&amp;"_2015",SeasonData!$A:$A,0))-I99,0)</f>
        <v>0</v>
      </c>
      <c r="AG99" s="20"/>
      <c r="AH99" s="20">
        <f>IFERROR(INDEX(SeasonData!$BG:$BG,MATCH($A99&amp;"_2018",SeasonData!$A:$A,0))-F99,0)</f>
        <v>0</v>
      </c>
      <c r="AI99" s="20">
        <f>IFERROR(INDEX(SeasonData!$BG:$BG,MATCH($A99&amp;"_2017",SeasonData!$A:$A,0))-G99,0)</f>
        <v>0</v>
      </c>
      <c r="AJ99" s="20">
        <f>IFERROR(INDEX(SeasonData!$BG:$BG,MATCH($A99&amp;"_2016",SeasonData!$A:$A,0))-H99,0)</f>
        <v>0</v>
      </c>
      <c r="AK99" s="20">
        <f>IFERROR(INDEX(SeasonData!$BG:$BG,MATCH($A99&amp;"_2015",SeasonData!$A:$A,0))-I99,0)</f>
        <v>0</v>
      </c>
    </row>
    <row r="100" spans="1:37" x14ac:dyDescent="0.2">
      <c r="B100" t="str">
        <f>IF(A100="","",INDEX(Players19!G:G,MATCH(A100,Players19!$C:$C,0)))</f>
        <v/>
      </c>
      <c r="C100" t="str">
        <f>IF(A100="","",INDEX(Players19!E:E,MATCH(A100,Players19!$C:$C,0)))</f>
        <v/>
      </c>
      <c r="D100" s="13" t="str">
        <f>IF(A100="","",INDEX(Players19!J:J,MATCH(A100,Players19!$C:$C,0)))</f>
        <v/>
      </c>
      <c r="F100" s="13" t="str">
        <f>_xlfn.IFNA(INDEX(Players19!M:M,MATCH($A100,Players19!$C:$C,0)),"")</f>
        <v/>
      </c>
      <c r="G100" s="13" t="str">
        <f>_xlfn.IFNA(INDEX(Players19!N:N,MATCH($A100,Players19!$C:$C,0)),"")</f>
        <v/>
      </c>
      <c r="H100" s="13" t="str">
        <f>_xlfn.IFNA(INDEX(Players19!O:O,MATCH($A100,Players19!$C:$C,0)),"")</f>
        <v/>
      </c>
      <c r="I100" s="13" t="str">
        <f>_xlfn.IFNA(INDEX(Players19!P:P,MATCH($A100,Players19!$C:$C,0)),"")</f>
        <v/>
      </c>
      <c r="K100" s="18" t="str">
        <f>_xlfn.IFNA(INDEX(Players19!R:R,MATCH($A100,Players19!$C:$C,0)),"")</f>
        <v/>
      </c>
      <c r="L100" s="18" t="str">
        <f>_xlfn.IFNA(INDEX(Players19!S:S,MATCH($A100,Players19!$C:$C,0)),"")</f>
        <v/>
      </c>
      <c r="M100" s="18" t="str">
        <f>_xlfn.IFNA(INDEX(Players19!T:T,MATCH($A100,Players19!$C:$C,0)),"")</f>
        <v/>
      </c>
      <c r="N100" s="18" t="str">
        <f>_xlfn.IFNA(INDEX(Players19!U:U,MATCH($A100,Players19!$C:$C,0)),"")</f>
        <v/>
      </c>
      <c r="P100" s="13" t="str">
        <f>IF($A100="","",INDEX(SeasonData!$BD:$BD,MATCH($A100&amp;"_2018",SeasonData!$A:$A,0)))</f>
        <v/>
      </c>
      <c r="Q100" s="13" t="str">
        <f>IF($A100="","",INDEX(SeasonData!$BD:$BD,MATCH($A100&amp;"_2017",SeasonData!$A:$A,0)))</f>
        <v/>
      </c>
      <c r="R100" s="13" t="str">
        <f>IF($A100="","",INDEX(SeasonData!$BD:$BD,MATCH($A100&amp;"_2016",SeasonData!$A:$A,0)))</f>
        <v/>
      </c>
      <c r="S100" s="13" t="str">
        <f>IF($A100="","",INDEX(SeasonData!$BD:$BD,MATCH($A100&amp;"_2015",SeasonData!$A:$A,0)))</f>
        <v/>
      </c>
      <c r="T100" s="13" t="str">
        <f t="shared" si="10"/>
        <v/>
      </c>
      <c r="U100" t="str">
        <f t="shared" si="11"/>
        <v/>
      </c>
      <c r="V100" s="33" t="str">
        <f t="shared" si="9"/>
        <v/>
      </c>
      <c r="X100" s="20">
        <f>IFERROR(INDEX(SeasonData!$BE:$BE,MATCH($A100&amp;"_2018",SeasonData!$A:$A,0))-F100,0)</f>
        <v>0</v>
      </c>
      <c r="Y100" s="20">
        <f>IFERROR(INDEX(SeasonData!$BE:$BE,MATCH($A100&amp;"_2017",SeasonData!$A:$A,0))-G100,0)</f>
        <v>0</v>
      </c>
      <c r="Z100" s="20">
        <f>IFERROR(INDEX(SeasonData!$BE:$BE,MATCH($A100&amp;"_2016",SeasonData!$A:$A,0))-H100,0)</f>
        <v>0</v>
      </c>
      <c r="AA100" s="20">
        <f>IFERROR(INDEX(SeasonData!$BE:$BE,MATCH($A100&amp;"_2015",SeasonData!$A:$A,0))-I100,0)</f>
        <v>0</v>
      </c>
      <c r="AB100" s="20"/>
      <c r="AC100" s="20">
        <f>IFERROR(INDEX(SeasonData!$BF:$BF,MATCH($A100&amp;"_2018",SeasonData!$A:$A,0))-F100,0)</f>
        <v>0</v>
      </c>
      <c r="AD100" s="20">
        <f>IFERROR(INDEX(SeasonData!$BF:$BF,MATCH($A100&amp;"_2017",SeasonData!$A:$A,0))-G100,0)</f>
        <v>0</v>
      </c>
      <c r="AE100" s="20">
        <f>IFERROR(INDEX(SeasonData!$BF:$BF,MATCH($A100&amp;"_2016",SeasonData!$A:$A,0))-H100,0)</f>
        <v>0</v>
      </c>
      <c r="AF100" s="20">
        <f>IFERROR(INDEX(SeasonData!$BF:$BF,MATCH($A100&amp;"_2015",SeasonData!$A:$A,0))-I100,0)</f>
        <v>0</v>
      </c>
      <c r="AG100" s="20"/>
      <c r="AH100" s="20">
        <f>IFERROR(INDEX(SeasonData!$BG:$BG,MATCH($A100&amp;"_2018",SeasonData!$A:$A,0))-F100,0)</f>
        <v>0</v>
      </c>
      <c r="AI100" s="20">
        <f>IFERROR(INDEX(SeasonData!$BG:$BG,MATCH($A100&amp;"_2017",SeasonData!$A:$A,0))-G100,0)</f>
        <v>0</v>
      </c>
      <c r="AJ100" s="20">
        <f>IFERROR(INDEX(SeasonData!$BG:$BG,MATCH($A100&amp;"_2016",SeasonData!$A:$A,0))-H100,0)</f>
        <v>0</v>
      </c>
      <c r="AK100" s="20">
        <f>IFERROR(INDEX(SeasonData!$BG:$BG,MATCH($A100&amp;"_2015",SeasonData!$A:$A,0))-I100,0)</f>
        <v>0</v>
      </c>
    </row>
    <row r="101" spans="1:37" x14ac:dyDescent="0.2">
      <c r="B101" t="str">
        <f>IF(A101="","",INDEX(Players19!G:G,MATCH(A101,Players19!$C:$C,0)))</f>
        <v/>
      </c>
      <c r="C101" t="str">
        <f>IF(A101="","",INDEX(Players19!E:E,MATCH(A101,Players19!$C:$C,0)))</f>
        <v/>
      </c>
      <c r="D101" s="13" t="str">
        <f>IF(A101="","",INDEX(Players19!J:J,MATCH(A101,Players19!$C:$C,0)))</f>
        <v/>
      </c>
      <c r="F101" s="13" t="str">
        <f>_xlfn.IFNA(INDEX(Players19!M:M,MATCH($A101,Players19!$C:$C,0)),"")</f>
        <v/>
      </c>
      <c r="G101" s="13" t="str">
        <f>_xlfn.IFNA(INDEX(Players19!N:N,MATCH($A101,Players19!$C:$C,0)),"")</f>
        <v/>
      </c>
      <c r="H101" s="13" t="str">
        <f>_xlfn.IFNA(INDEX(Players19!O:O,MATCH($A101,Players19!$C:$C,0)),"")</f>
        <v/>
      </c>
      <c r="I101" s="13" t="str">
        <f>_xlfn.IFNA(INDEX(Players19!P:P,MATCH($A101,Players19!$C:$C,0)),"")</f>
        <v/>
      </c>
      <c r="K101" s="18" t="str">
        <f>_xlfn.IFNA(INDEX(Players19!R:R,MATCH($A101,Players19!$C:$C,0)),"")</f>
        <v/>
      </c>
      <c r="L101" s="18" t="str">
        <f>_xlfn.IFNA(INDEX(Players19!S:S,MATCH($A101,Players19!$C:$C,0)),"")</f>
        <v/>
      </c>
      <c r="M101" s="18" t="str">
        <f>_xlfn.IFNA(INDEX(Players19!T:T,MATCH($A101,Players19!$C:$C,0)),"")</f>
        <v/>
      </c>
      <c r="N101" s="18" t="str">
        <f>_xlfn.IFNA(INDEX(Players19!U:U,MATCH($A101,Players19!$C:$C,0)),"")</f>
        <v/>
      </c>
      <c r="P101" s="13" t="str">
        <f>IF($A101="","",INDEX(SeasonData!$BD:$BD,MATCH($A101&amp;"_2018",SeasonData!$A:$A,0)))</f>
        <v/>
      </c>
      <c r="Q101" s="13" t="str">
        <f>IF($A101="","",INDEX(SeasonData!$BD:$BD,MATCH($A101&amp;"_2017",SeasonData!$A:$A,0)))</f>
        <v/>
      </c>
      <c r="R101" s="13" t="str">
        <f>IF($A101="","",INDEX(SeasonData!$BD:$BD,MATCH($A101&amp;"_2016",SeasonData!$A:$A,0)))</f>
        <v/>
      </c>
      <c r="S101" s="13" t="str">
        <f>IF($A101="","",INDEX(SeasonData!$BD:$BD,MATCH($A101&amp;"_2015",SeasonData!$A:$A,0)))</f>
        <v/>
      </c>
      <c r="T101" s="13" t="str">
        <f t="shared" si="10"/>
        <v/>
      </c>
      <c r="U101" t="str">
        <f t="shared" si="11"/>
        <v/>
      </c>
      <c r="V101" s="33" t="str">
        <f t="shared" si="9"/>
        <v/>
      </c>
      <c r="X101" s="20">
        <f>IFERROR(INDEX(SeasonData!$BE:$BE,MATCH($A101&amp;"_2018",SeasonData!$A:$A,0))-F101,0)</f>
        <v>0</v>
      </c>
      <c r="Y101" s="20">
        <f>IFERROR(INDEX(SeasonData!$BE:$BE,MATCH($A101&amp;"_2017",SeasonData!$A:$A,0))-G101,0)</f>
        <v>0</v>
      </c>
      <c r="Z101" s="20">
        <f>IFERROR(INDEX(SeasonData!$BE:$BE,MATCH($A101&amp;"_2016",SeasonData!$A:$A,0))-H101,0)</f>
        <v>0</v>
      </c>
      <c r="AA101" s="20">
        <f>IFERROR(INDEX(SeasonData!$BE:$BE,MATCH($A101&amp;"_2015",SeasonData!$A:$A,0))-I101,0)</f>
        <v>0</v>
      </c>
      <c r="AB101" s="20"/>
      <c r="AC101" s="20">
        <f>IFERROR(INDEX(SeasonData!$BF:$BF,MATCH($A101&amp;"_2018",SeasonData!$A:$A,0))-F101,0)</f>
        <v>0</v>
      </c>
      <c r="AD101" s="20">
        <f>IFERROR(INDEX(SeasonData!$BF:$BF,MATCH($A101&amp;"_2017",SeasonData!$A:$A,0))-G101,0)</f>
        <v>0</v>
      </c>
      <c r="AE101" s="20">
        <f>IFERROR(INDEX(SeasonData!$BF:$BF,MATCH($A101&amp;"_2016",SeasonData!$A:$A,0))-H101,0)</f>
        <v>0</v>
      </c>
      <c r="AF101" s="20">
        <f>IFERROR(INDEX(SeasonData!$BF:$BF,MATCH($A101&amp;"_2015",SeasonData!$A:$A,0))-I101,0)</f>
        <v>0</v>
      </c>
      <c r="AG101" s="20"/>
      <c r="AH101" s="20">
        <f>IFERROR(INDEX(SeasonData!$BG:$BG,MATCH($A101&amp;"_2018",SeasonData!$A:$A,0))-F101,0)</f>
        <v>0</v>
      </c>
      <c r="AI101" s="20">
        <f>IFERROR(INDEX(SeasonData!$BG:$BG,MATCH($A101&amp;"_2017",SeasonData!$A:$A,0))-G101,0)</f>
        <v>0</v>
      </c>
      <c r="AJ101" s="20">
        <f>IFERROR(INDEX(SeasonData!$BG:$BG,MATCH($A101&amp;"_2016",SeasonData!$A:$A,0))-H101,0)</f>
        <v>0</v>
      </c>
      <c r="AK101" s="20">
        <f>IFERROR(INDEX(SeasonData!$BG:$BG,MATCH($A101&amp;"_2015",SeasonData!$A:$A,0))-I101,0)</f>
        <v>0</v>
      </c>
    </row>
    <row r="102" spans="1:37" x14ac:dyDescent="0.2">
      <c r="B102" t="str">
        <f>IF(A102="","",INDEX(Players19!G:G,MATCH(A102,Players19!$C:$C,0)))</f>
        <v/>
      </c>
      <c r="C102" t="str">
        <f>IF(A102="","",INDEX(Players19!E:E,MATCH(A102,Players19!$C:$C,0)))</f>
        <v/>
      </c>
      <c r="D102" s="13" t="str">
        <f>IF(A102="","",INDEX(Players19!J:J,MATCH(A102,Players19!$C:$C,0)))</f>
        <v/>
      </c>
      <c r="F102" s="13" t="str">
        <f>_xlfn.IFNA(INDEX(Players19!M:M,MATCH($A102,Players19!$C:$C,0)),"")</f>
        <v/>
      </c>
      <c r="G102" s="13" t="str">
        <f>_xlfn.IFNA(INDEX(Players19!N:N,MATCH($A102,Players19!$C:$C,0)),"")</f>
        <v/>
      </c>
      <c r="H102" s="13" t="str">
        <f>_xlfn.IFNA(INDEX(Players19!O:O,MATCH($A102,Players19!$C:$C,0)),"")</f>
        <v/>
      </c>
      <c r="I102" s="13" t="str">
        <f>_xlfn.IFNA(INDEX(Players19!P:P,MATCH($A102,Players19!$C:$C,0)),"")</f>
        <v/>
      </c>
      <c r="K102" s="18" t="str">
        <f>_xlfn.IFNA(INDEX(Players19!R:R,MATCH($A102,Players19!$C:$C,0)),"")</f>
        <v/>
      </c>
      <c r="L102" s="18" t="str">
        <f>_xlfn.IFNA(INDEX(Players19!S:S,MATCH($A102,Players19!$C:$C,0)),"")</f>
        <v/>
      </c>
      <c r="M102" s="18" t="str">
        <f>_xlfn.IFNA(INDEX(Players19!T:T,MATCH($A102,Players19!$C:$C,0)),"")</f>
        <v/>
      </c>
      <c r="N102" s="18" t="str">
        <f>_xlfn.IFNA(INDEX(Players19!U:U,MATCH($A102,Players19!$C:$C,0)),"")</f>
        <v/>
      </c>
      <c r="P102" s="13" t="str">
        <f>IF($A102="","",INDEX(SeasonData!$BD:$BD,MATCH($A102&amp;"_2018",SeasonData!$A:$A,0)))</f>
        <v/>
      </c>
      <c r="Q102" s="13" t="str">
        <f>IF($A102="","",INDEX(SeasonData!$BD:$BD,MATCH($A102&amp;"_2017",SeasonData!$A:$A,0)))</f>
        <v/>
      </c>
      <c r="R102" s="13" t="str">
        <f>IF($A102="","",INDEX(SeasonData!$BD:$BD,MATCH($A102&amp;"_2016",SeasonData!$A:$A,0)))</f>
        <v/>
      </c>
      <c r="S102" s="13" t="str">
        <f>IF($A102="","",INDEX(SeasonData!$BD:$BD,MATCH($A102&amp;"_2015",SeasonData!$A:$A,0)))</f>
        <v/>
      </c>
      <c r="T102" s="13" t="str">
        <f t="shared" si="10"/>
        <v/>
      </c>
      <c r="U102" t="str">
        <f t="shared" si="11"/>
        <v/>
      </c>
      <c r="V102" s="33" t="str">
        <f t="shared" si="9"/>
        <v/>
      </c>
      <c r="X102" s="20">
        <f>IFERROR(INDEX(SeasonData!$BE:$BE,MATCH($A102&amp;"_2018",SeasonData!$A:$A,0))-F102,0)</f>
        <v>0</v>
      </c>
      <c r="Y102" s="20">
        <f>IFERROR(INDEX(SeasonData!$BE:$BE,MATCH($A102&amp;"_2017",SeasonData!$A:$A,0))-G102,0)</f>
        <v>0</v>
      </c>
      <c r="Z102" s="20">
        <f>IFERROR(INDEX(SeasonData!$BE:$BE,MATCH($A102&amp;"_2016",SeasonData!$A:$A,0))-H102,0)</f>
        <v>0</v>
      </c>
      <c r="AA102" s="20">
        <f>IFERROR(INDEX(SeasonData!$BE:$BE,MATCH($A102&amp;"_2015",SeasonData!$A:$A,0))-I102,0)</f>
        <v>0</v>
      </c>
      <c r="AB102" s="20"/>
      <c r="AC102" s="20">
        <f>IFERROR(INDEX(SeasonData!$BF:$BF,MATCH($A102&amp;"_2018",SeasonData!$A:$A,0))-F102,0)</f>
        <v>0</v>
      </c>
      <c r="AD102" s="20">
        <f>IFERROR(INDEX(SeasonData!$BF:$BF,MATCH($A102&amp;"_2017",SeasonData!$A:$A,0))-G102,0)</f>
        <v>0</v>
      </c>
      <c r="AE102" s="20">
        <f>IFERROR(INDEX(SeasonData!$BF:$BF,MATCH($A102&amp;"_2016",SeasonData!$A:$A,0))-H102,0)</f>
        <v>0</v>
      </c>
      <c r="AF102" s="20">
        <f>IFERROR(INDEX(SeasonData!$BF:$BF,MATCH($A102&amp;"_2015",SeasonData!$A:$A,0))-I102,0)</f>
        <v>0</v>
      </c>
      <c r="AG102" s="20"/>
      <c r="AH102" s="20">
        <f>IFERROR(INDEX(SeasonData!$BG:$BG,MATCH($A102&amp;"_2018",SeasonData!$A:$A,0))-F102,0)</f>
        <v>0</v>
      </c>
      <c r="AI102" s="20">
        <f>IFERROR(INDEX(SeasonData!$BG:$BG,MATCH($A102&amp;"_2017",SeasonData!$A:$A,0))-G102,0)</f>
        <v>0</v>
      </c>
      <c r="AJ102" s="20">
        <f>IFERROR(INDEX(SeasonData!$BG:$BG,MATCH($A102&amp;"_2016",SeasonData!$A:$A,0))-H102,0)</f>
        <v>0</v>
      </c>
      <c r="AK102" s="20">
        <f>IFERROR(INDEX(SeasonData!$BG:$BG,MATCH($A102&amp;"_2015",SeasonData!$A:$A,0))-I102,0)</f>
        <v>0</v>
      </c>
    </row>
    <row r="103" spans="1:37" x14ac:dyDescent="0.2">
      <c r="B103" t="str">
        <f>IF(A103="","",INDEX(Players19!G:G,MATCH(A103,Players19!$C:$C,0)))</f>
        <v/>
      </c>
      <c r="C103" t="str">
        <f>IF(A103="","",INDEX(Players19!E:E,MATCH(A103,Players19!$C:$C,0)))</f>
        <v/>
      </c>
      <c r="D103" s="13" t="str">
        <f>IF(A103="","",INDEX(Players19!J:J,MATCH(A103,Players19!$C:$C,0)))</f>
        <v/>
      </c>
      <c r="F103" s="13" t="str">
        <f>_xlfn.IFNA(INDEX(Players19!M:M,MATCH($A103,Players19!$C:$C,0)),"")</f>
        <v/>
      </c>
      <c r="G103" s="13" t="str">
        <f>_xlfn.IFNA(INDEX(Players19!N:N,MATCH($A103,Players19!$C:$C,0)),"")</f>
        <v/>
      </c>
      <c r="H103" s="13" t="str">
        <f>_xlfn.IFNA(INDEX(Players19!O:O,MATCH($A103,Players19!$C:$C,0)),"")</f>
        <v/>
      </c>
      <c r="I103" s="13" t="str">
        <f>_xlfn.IFNA(INDEX(Players19!P:P,MATCH($A103,Players19!$C:$C,0)),"")</f>
        <v/>
      </c>
      <c r="K103" s="18" t="str">
        <f>_xlfn.IFNA(INDEX(Players19!R:R,MATCH($A103,Players19!$C:$C,0)),"")</f>
        <v/>
      </c>
      <c r="L103" s="18" t="str">
        <f>_xlfn.IFNA(INDEX(Players19!S:S,MATCH($A103,Players19!$C:$C,0)),"")</f>
        <v/>
      </c>
      <c r="M103" s="18" t="str">
        <f>_xlfn.IFNA(INDEX(Players19!T:T,MATCH($A103,Players19!$C:$C,0)),"")</f>
        <v/>
      </c>
      <c r="N103" s="18" t="str">
        <f>_xlfn.IFNA(INDEX(Players19!U:U,MATCH($A103,Players19!$C:$C,0)),"")</f>
        <v/>
      </c>
      <c r="P103" s="13" t="str">
        <f>IF($A103="","",INDEX(SeasonData!$BD:$BD,MATCH($A103&amp;"_2018",SeasonData!$A:$A,0)))</f>
        <v/>
      </c>
      <c r="Q103" s="13" t="str">
        <f>IF($A103="","",INDEX(SeasonData!$BD:$BD,MATCH($A103&amp;"_2017",SeasonData!$A:$A,0)))</f>
        <v/>
      </c>
      <c r="R103" s="13" t="str">
        <f>IF($A103="","",INDEX(SeasonData!$BD:$BD,MATCH($A103&amp;"_2016",SeasonData!$A:$A,0)))</f>
        <v/>
      </c>
      <c r="S103" s="13" t="str">
        <f>IF($A103="","",INDEX(SeasonData!$BD:$BD,MATCH($A103&amp;"_2015",SeasonData!$A:$A,0)))</f>
        <v/>
      </c>
      <c r="T103" s="13" t="str">
        <f t="shared" si="10"/>
        <v/>
      </c>
      <c r="U103" t="str">
        <f t="shared" si="11"/>
        <v/>
      </c>
      <c r="V103" s="33" t="str">
        <f t="shared" si="9"/>
        <v/>
      </c>
      <c r="X103" s="20">
        <f>IFERROR(INDEX(SeasonData!$BE:$BE,MATCH($A103&amp;"_2018",SeasonData!$A:$A,0))-F103,0)</f>
        <v>0</v>
      </c>
      <c r="Y103" s="20">
        <f>IFERROR(INDEX(SeasonData!$BE:$BE,MATCH($A103&amp;"_2017",SeasonData!$A:$A,0))-G103,0)</f>
        <v>0</v>
      </c>
      <c r="Z103" s="20">
        <f>IFERROR(INDEX(SeasonData!$BE:$BE,MATCH($A103&amp;"_2016",SeasonData!$A:$A,0))-H103,0)</f>
        <v>0</v>
      </c>
      <c r="AA103" s="20">
        <f>IFERROR(INDEX(SeasonData!$BE:$BE,MATCH($A103&amp;"_2015",SeasonData!$A:$A,0))-I103,0)</f>
        <v>0</v>
      </c>
      <c r="AB103" s="20"/>
      <c r="AC103" s="20">
        <f>IFERROR(INDEX(SeasonData!$BF:$BF,MATCH($A103&amp;"_2018",SeasonData!$A:$A,0))-F103,0)</f>
        <v>0</v>
      </c>
      <c r="AD103" s="20">
        <f>IFERROR(INDEX(SeasonData!$BF:$BF,MATCH($A103&amp;"_2017",SeasonData!$A:$A,0))-G103,0)</f>
        <v>0</v>
      </c>
      <c r="AE103" s="20">
        <f>IFERROR(INDEX(SeasonData!$BF:$BF,MATCH($A103&amp;"_2016",SeasonData!$A:$A,0))-H103,0)</f>
        <v>0</v>
      </c>
      <c r="AF103" s="20">
        <f>IFERROR(INDEX(SeasonData!$BF:$BF,MATCH($A103&amp;"_2015",SeasonData!$A:$A,0))-I103,0)</f>
        <v>0</v>
      </c>
      <c r="AG103" s="20"/>
      <c r="AH103" s="20">
        <f>IFERROR(INDEX(SeasonData!$BG:$BG,MATCH($A103&amp;"_2018",SeasonData!$A:$A,0))-F103,0)</f>
        <v>0</v>
      </c>
      <c r="AI103" s="20">
        <f>IFERROR(INDEX(SeasonData!$BG:$BG,MATCH($A103&amp;"_2017",SeasonData!$A:$A,0))-G103,0)</f>
        <v>0</v>
      </c>
      <c r="AJ103" s="20">
        <f>IFERROR(INDEX(SeasonData!$BG:$BG,MATCH($A103&amp;"_2016",SeasonData!$A:$A,0))-H103,0)</f>
        <v>0</v>
      </c>
      <c r="AK103" s="20">
        <f>IFERROR(INDEX(SeasonData!$BG:$BG,MATCH($A103&amp;"_2015",SeasonData!$A:$A,0))-I103,0)</f>
        <v>0</v>
      </c>
    </row>
    <row r="104" spans="1:37" x14ac:dyDescent="0.2">
      <c r="B104" t="str">
        <f>IF(A104="","",INDEX(Players19!G:G,MATCH(A104,Players19!$C:$C,0)))</f>
        <v/>
      </c>
      <c r="C104" t="str">
        <f>IF(A104="","",INDEX(Players19!E:E,MATCH(A104,Players19!$C:$C,0)))</f>
        <v/>
      </c>
      <c r="D104" s="13" t="str">
        <f>IF(A104="","",INDEX(Players19!J:J,MATCH(A104,Players19!$C:$C,0)))</f>
        <v/>
      </c>
      <c r="F104" s="13" t="str">
        <f>_xlfn.IFNA(INDEX(Players19!M:M,MATCH($A104,Players19!$C:$C,0)),"")</f>
        <v/>
      </c>
      <c r="G104" s="13" t="str">
        <f>_xlfn.IFNA(INDEX(Players19!N:N,MATCH($A104,Players19!$C:$C,0)),"")</f>
        <v/>
      </c>
      <c r="H104" s="13" t="str">
        <f>_xlfn.IFNA(INDEX(Players19!O:O,MATCH($A104,Players19!$C:$C,0)),"")</f>
        <v/>
      </c>
      <c r="I104" s="13" t="str">
        <f>_xlfn.IFNA(INDEX(Players19!P:P,MATCH($A104,Players19!$C:$C,0)),"")</f>
        <v/>
      </c>
      <c r="K104" s="18" t="str">
        <f>_xlfn.IFNA(INDEX(Players19!R:R,MATCH($A104,Players19!$C:$C,0)),"")</f>
        <v/>
      </c>
      <c r="L104" s="18" t="str">
        <f>_xlfn.IFNA(INDEX(Players19!S:S,MATCH($A104,Players19!$C:$C,0)),"")</f>
        <v/>
      </c>
      <c r="M104" s="18" t="str">
        <f>_xlfn.IFNA(INDEX(Players19!T:T,MATCH($A104,Players19!$C:$C,0)),"")</f>
        <v/>
      </c>
      <c r="N104" s="18" t="str">
        <f>_xlfn.IFNA(INDEX(Players19!U:U,MATCH($A104,Players19!$C:$C,0)),"")</f>
        <v/>
      </c>
      <c r="P104" s="13" t="str">
        <f>IF($A104="","",INDEX(SeasonData!$BD:$BD,MATCH($A104&amp;"_2018",SeasonData!$A:$A,0)))</f>
        <v/>
      </c>
      <c r="Q104" s="13" t="str">
        <f>IF($A104="","",INDEX(SeasonData!$BD:$BD,MATCH($A104&amp;"_2017",SeasonData!$A:$A,0)))</f>
        <v/>
      </c>
      <c r="R104" s="13" t="str">
        <f>IF($A104="","",INDEX(SeasonData!$BD:$BD,MATCH($A104&amp;"_2016",SeasonData!$A:$A,0)))</f>
        <v/>
      </c>
      <c r="S104" s="13" t="str">
        <f>IF($A104="","",INDEX(SeasonData!$BD:$BD,MATCH($A104&amp;"_2015",SeasonData!$A:$A,0)))</f>
        <v/>
      </c>
      <c r="T104" s="13" t="str">
        <f t="shared" si="10"/>
        <v/>
      </c>
      <c r="U104" t="str">
        <f t="shared" si="11"/>
        <v/>
      </c>
      <c r="V104" s="33" t="str">
        <f t="shared" si="9"/>
        <v/>
      </c>
      <c r="X104" s="20">
        <f>IFERROR(INDEX(SeasonData!$BE:$BE,MATCH($A104&amp;"_2018",SeasonData!$A:$A,0))-F104,0)</f>
        <v>0</v>
      </c>
      <c r="Y104" s="20">
        <f>IFERROR(INDEX(SeasonData!$BE:$BE,MATCH($A104&amp;"_2017",SeasonData!$A:$A,0))-G104,0)</f>
        <v>0</v>
      </c>
      <c r="Z104" s="20">
        <f>IFERROR(INDEX(SeasonData!$BE:$BE,MATCH($A104&amp;"_2016",SeasonData!$A:$A,0))-H104,0)</f>
        <v>0</v>
      </c>
      <c r="AA104" s="20">
        <f>IFERROR(INDEX(SeasonData!$BE:$BE,MATCH($A104&amp;"_2015",SeasonData!$A:$A,0))-I104,0)</f>
        <v>0</v>
      </c>
      <c r="AB104" s="20"/>
      <c r="AC104" s="20">
        <f>IFERROR(INDEX(SeasonData!$BF:$BF,MATCH($A104&amp;"_2018",SeasonData!$A:$A,0))-F104,0)</f>
        <v>0</v>
      </c>
      <c r="AD104" s="20">
        <f>IFERROR(INDEX(SeasonData!$BF:$BF,MATCH($A104&amp;"_2017",SeasonData!$A:$A,0))-G104,0)</f>
        <v>0</v>
      </c>
      <c r="AE104" s="20">
        <f>IFERROR(INDEX(SeasonData!$BF:$BF,MATCH($A104&amp;"_2016",SeasonData!$A:$A,0))-H104,0)</f>
        <v>0</v>
      </c>
      <c r="AF104" s="20">
        <f>IFERROR(INDEX(SeasonData!$BF:$BF,MATCH($A104&amp;"_2015",SeasonData!$A:$A,0))-I104,0)</f>
        <v>0</v>
      </c>
      <c r="AG104" s="20"/>
      <c r="AH104" s="20">
        <f>IFERROR(INDEX(SeasonData!$BG:$BG,MATCH($A104&amp;"_2018",SeasonData!$A:$A,0))-F104,0)</f>
        <v>0</v>
      </c>
      <c r="AI104" s="20">
        <f>IFERROR(INDEX(SeasonData!$BG:$BG,MATCH($A104&amp;"_2017",SeasonData!$A:$A,0))-G104,0)</f>
        <v>0</v>
      </c>
      <c r="AJ104" s="20">
        <f>IFERROR(INDEX(SeasonData!$BG:$BG,MATCH($A104&amp;"_2016",SeasonData!$A:$A,0))-H104,0)</f>
        <v>0</v>
      </c>
      <c r="AK104" s="20">
        <f>IFERROR(INDEX(SeasonData!$BG:$BG,MATCH($A104&amp;"_2015",SeasonData!$A:$A,0))-I104,0)</f>
        <v>0</v>
      </c>
    </row>
    <row r="105" spans="1:37" x14ac:dyDescent="0.2">
      <c r="D105" s="13"/>
      <c r="V105" s="33"/>
      <c r="X105" s="20">
        <f>IFERROR(INDEX(SeasonData!$BE:$BE,MATCH($A105&amp;"_2018",SeasonData!$A:$A,0))-F105,0)</f>
        <v>0</v>
      </c>
      <c r="Y105" s="20">
        <f>IFERROR(INDEX(SeasonData!$BE:$BE,MATCH($A105&amp;"_2017",SeasonData!$A:$A,0))-G105,0)</f>
        <v>0</v>
      </c>
      <c r="Z105" s="20">
        <f>IFERROR(INDEX(SeasonData!$BE:$BE,MATCH($A105&amp;"_2016",SeasonData!$A:$A,0))-H105,0)</f>
        <v>0</v>
      </c>
      <c r="AA105" s="20">
        <f>IFERROR(INDEX(SeasonData!$BE:$BE,MATCH($A105&amp;"_2015",SeasonData!$A:$A,0))-I105,0)</f>
        <v>0</v>
      </c>
      <c r="AB105" s="20"/>
      <c r="AC105" s="20">
        <f>IFERROR(INDEX(SeasonData!$BF:$BF,MATCH($A105&amp;"_2018",SeasonData!$A:$A,0))-F105,0)</f>
        <v>0</v>
      </c>
      <c r="AD105" s="20">
        <f>IFERROR(INDEX(SeasonData!$BF:$BF,MATCH($A105&amp;"_2017",SeasonData!$A:$A,0))-G105,0)</f>
        <v>0</v>
      </c>
      <c r="AE105" s="20">
        <f>IFERROR(INDEX(SeasonData!$BF:$BF,MATCH($A105&amp;"_2016",SeasonData!$A:$A,0))-H105,0)</f>
        <v>0</v>
      </c>
      <c r="AF105" s="20">
        <f>IFERROR(INDEX(SeasonData!$BF:$BF,MATCH($A105&amp;"_2015",SeasonData!$A:$A,0))-I105,0)</f>
        <v>0</v>
      </c>
      <c r="AG105" s="20"/>
      <c r="AH105" s="20">
        <f>IFERROR(INDEX(SeasonData!$BG:$BG,MATCH($A105&amp;"_2018",SeasonData!$A:$A,0))-F105,0)</f>
        <v>0</v>
      </c>
      <c r="AI105" s="20">
        <f>IFERROR(INDEX(SeasonData!$BG:$BG,MATCH($A105&amp;"_2017",SeasonData!$A:$A,0))-G105,0)</f>
        <v>0</v>
      </c>
      <c r="AJ105" s="20">
        <f>IFERROR(INDEX(SeasonData!$BG:$BG,MATCH($A105&amp;"_2016",SeasonData!$A:$A,0))-H105,0)</f>
        <v>0</v>
      </c>
      <c r="AK105" s="20">
        <f>IFERROR(INDEX(SeasonData!$BG:$BG,MATCH($A105&amp;"_2015",SeasonData!$A:$A,0))-I105,0)</f>
        <v>0</v>
      </c>
    </row>
    <row r="106" spans="1:37" x14ac:dyDescent="0.2">
      <c r="D106" s="13"/>
    </row>
    <row r="107" spans="1:37" s="15" customFormat="1" x14ac:dyDescent="0.2">
      <c r="A107" s="16" t="s">
        <v>2003</v>
      </c>
      <c r="F107" s="17"/>
      <c r="G107" s="17"/>
      <c r="H107" s="17"/>
      <c r="I107" s="17"/>
      <c r="J107" s="17"/>
      <c r="K107" s="46"/>
      <c r="L107" s="46"/>
      <c r="M107" s="46"/>
      <c r="N107" s="46"/>
      <c r="O107" s="46"/>
      <c r="P107" s="46"/>
      <c r="Q107" s="46"/>
      <c r="R107" s="46"/>
      <c r="S107" s="46"/>
      <c r="T107" s="17"/>
      <c r="V107" s="50"/>
    </row>
    <row r="108" spans="1:37" x14ac:dyDescent="0.2">
      <c r="A108" t="s">
        <v>656</v>
      </c>
      <c r="B108" t="str">
        <f>IF(A108="","",INDEX(Players19!G:G,MATCH(A108,Players19!$C:$C,0)))</f>
        <v>MID/FWD</v>
      </c>
      <c r="C108" t="str">
        <f>IF(A108="","",INDEX(Players19!E:E,MATCH(A108,Players19!$C:$C,0)))</f>
        <v>Sydney</v>
      </c>
      <c r="D108" s="13">
        <f>IF(A108="","",INDEX(Players19!J:J,MATCH(A108,Players19!$C:$C,0)))</f>
        <v>529200</v>
      </c>
      <c r="F108" s="13">
        <f>_xlfn.IFNA(INDEX(Players19!M:M,MATCH($A108,Players19!$C:$C,0)),"")</f>
        <v>97.476190476190482</v>
      </c>
      <c r="G108" s="13">
        <f>_xlfn.IFNA(INDEX(Players19!N:N,MATCH($A108,Players19!$C:$C,0)),"")</f>
        <v>97.555555555555557</v>
      </c>
      <c r="H108" s="13">
        <f>_xlfn.IFNA(INDEX(Players19!O:O,MATCH($A108,Players19!$C:$C,0)),"")</f>
        <v>79.650000000000006</v>
      </c>
      <c r="I108" s="13">
        <f>_xlfn.IFNA(INDEX(Players19!P:P,MATCH($A108,Players19!$C:$C,0)),"")</f>
        <v>70</v>
      </c>
      <c r="K108" s="18">
        <f>_xlfn.IFNA(INDEX(Players19!R:R,MATCH($A108,Players19!$C:$C,0)),"")</f>
        <v>0.95454545454545459</v>
      </c>
      <c r="L108" s="18">
        <f>_xlfn.IFNA(INDEX(Players19!S:S,MATCH($A108,Players19!$C:$C,0)),"")</f>
        <v>0.81818181818181823</v>
      </c>
      <c r="M108" s="18">
        <f>_xlfn.IFNA(INDEX(Players19!T:T,MATCH($A108,Players19!$C:$C,0)),"")</f>
        <v>0.90909090909090906</v>
      </c>
      <c r="N108" s="18">
        <f>_xlfn.IFNA(INDEX(Players19!U:U,MATCH($A108,Players19!$C:$C,0)),"")</f>
        <v>0.54545454545454541</v>
      </c>
      <c r="P108" s="13">
        <f>IF($A108="","",INDEX(SeasonData!$BD:$BD,MATCH($A108&amp;"_2018",SeasonData!$A:$A,0)))</f>
        <v>21</v>
      </c>
      <c r="Q108" s="13">
        <f>IF($A108="","",INDEX(SeasonData!$BD:$BD,MATCH($A108&amp;"_2017",SeasonData!$A:$A,0)))</f>
        <v>1</v>
      </c>
      <c r="R108" s="13">
        <f>IF($A108="","",INDEX(SeasonData!$BD:$BD,MATCH($A108&amp;"_2016",SeasonData!$A:$A,0)))</f>
        <v>19</v>
      </c>
      <c r="S108" s="13">
        <f>IF($A108="","",INDEX(SeasonData!$BD:$BD,MATCH($A108&amp;"_2015",SeasonData!$A:$A,0)))</f>
        <v>1</v>
      </c>
      <c r="T108" s="13">
        <f t="shared" ref="T108:T138" si="12">IF(A108="","",D108/Mag_Num)</f>
        <v>97.485493230174086</v>
      </c>
      <c r="U108" t="str">
        <f t="shared" ref="U108:U139" si="13">IF(A108="","",IF(T108&gt;MAX(F108:G108),"Over Priced",IF(T108&lt;MIN(F108:G108),"Under Priced","Goldilocks")))</f>
        <v>Goldilocks</v>
      </c>
      <c r="V108" s="33">
        <f t="shared" ref="V108:V139" si="14">IF(A108="","",T108+38)</f>
        <v>135.48549323017409</v>
      </c>
      <c r="X108" s="20">
        <f>IFERROR(INDEX(SeasonData!$BE:$BE,MATCH($A108&amp;"_2018",SeasonData!$A:$A,0))-F108,0)</f>
        <v>11.857142857142847</v>
      </c>
      <c r="Y108" s="20">
        <f>IFERROR(INDEX(SeasonData!$BE:$BE,MATCH($A108&amp;"_2017",SeasonData!$A:$A,0))-G108,0)</f>
        <v>-6.5555555555555571</v>
      </c>
      <c r="Z108" s="20">
        <f>IFERROR(INDEX(SeasonData!$BE:$BE,MATCH($A108&amp;"_2016",SeasonData!$A:$A,0))-H108,0)</f>
        <v>-4.1500000000000057</v>
      </c>
      <c r="AA108" s="20">
        <f>IFERROR(INDEX(SeasonData!$BE:$BE,MATCH($A108&amp;"_2015",SeasonData!$A:$A,0))-I108,0)</f>
        <v>-9</v>
      </c>
      <c r="AB108" s="20"/>
      <c r="AC108" s="20">
        <f>IFERROR(INDEX(SeasonData!$BF:$BF,MATCH($A108&amp;"_2018",SeasonData!$A:$A,0))-F108,0)</f>
        <v>8.857142857142847</v>
      </c>
      <c r="AD108" s="20">
        <f>IFERROR(INDEX(SeasonData!$BF:$BF,MATCH($A108&amp;"_2017",SeasonData!$A:$A,0))-G108,0)</f>
        <v>9.4444444444444429</v>
      </c>
      <c r="AE108" s="20">
        <f>IFERROR(INDEX(SeasonData!$BF:$BF,MATCH($A108&amp;"_2016",SeasonData!$A:$A,0))-H108,0)</f>
        <v>1.6833333333333229</v>
      </c>
      <c r="AF108" s="20">
        <f>IFERROR(INDEX(SeasonData!$BF:$BF,MATCH($A108&amp;"_2015",SeasonData!$A:$A,0))-I108,0)</f>
        <v>0</v>
      </c>
      <c r="AG108" s="20"/>
      <c r="AH108" s="20">
        <f>IFERROR(INDEX(SeasonData!$BG:$BG,MATCH($A108&amp;"_2018",SeasonData!$A:$A,0))-F108,0)</f>
        <v>-15.476190476190482</v>
      </c>
      <c r="AI108" s="20">
        <f>IFERROR(INDEX(SeasonData!$BG:$BG,MATCH($A108&amp;"_2017",SeasonData!$A:$A,0))-G108,0)</f>
        <v>-5.4444444444444429</v>
      </c>
      <c r="AJ108" s="20">
        <f>IFERROR(INDEX(SeasonData!$BG:$BG,MATCH($A108&amp;"_2016",SeasonData!$A:$A,0))-H108,0)</f>
        <v>4.7785714285714249</v>
      </c>
      <c r="AK108" s="20">
        <f>IFERROR(INDEX(SeasonData!$BG:$BG,MATCH($A108&amp;"_2015",SeasonData!$A:$A,0))-I108,0)</f>
        <v>6.4285714285714306</v>
      </c>
    </row>
    <row r="109" spans="1:37" x14ac:dyDescent="0.2">
      <c r="A109" t="s">
        <v>816</v>
      </c>
      <c r="B109" t="str">
        <f>IF(A109="","",INDEX(Players19!G:G,MATCH(A109,Players19!$C:$C,0)))</f>
        <v>MID/FWD</v>
      </c>
      <c r="C109" t="str">
        <f>IF(A109="","",INDEX(Players19!E:E,MATCH(A109,Players19!$C:$C,0)))</f>
        <v>Geelong</v>
      </c>
      <c r="D109" s="13">
        <f>IF(A109="","",INDEX(Players19!J:J,MATCH(A109,Players19!$C:$C,0)))</f>
        <v>660500</v>
      </c>
      <c r="F109" s="13">
        <f>_xlfn.IFNA(INDEX(Players19!M:M,MATCH($A109,Players19!$C:$C,0)),"")</f>
        <v>121.66666666666667</v>
      </c>
      <c r="G109" s="13">
        <f>_xlfn.IFNA(INDEX(Players19!N:N,MATCH($A109,Players19!$C:$C,0)),"")</f>
        <v>136.38095238095238</v>
      </c>
      <c r="H109" s="13">
        <f>_xlfn.IFNA(INDEX(Players19!O:O,MATCH($A109,Players19!$C:$C,0)),"")</f>
        <v>131.77272727272728</v>
      </c>
      <c r="I109" s="13">
        <f>_xlfn.IFNA(INDEX(Players19!P:P,MATCH($A109,Players19!$C:$C,0)),"")</f>
        <v>119.9047619047619</v>
      </c>
      <c r="K109" s="18">
        <f>_xlfn.IFNA(INDEX(Players19!R:R,MATCH($A109,Players19!$C:$C,0)),"")</f>
        <v>0.95454545454545459</v>
      </c>
      <c r="L109" s="18">
        <f>_xlfn.IFNA(INDEX(Players19!S:S,MATCH($A109,Players19!$C:$C,0)),"")</f>
        <v>0.95454545454545459</v>
      </c>
      <c r="M109" s="18">
        <f>_xlfn.IFNA(INDEX(Players19!T:T,MATCH($A109,Players19!$C:$C,0)),"")</f>
        <v>1</v>
      </c>
      <c r="N109" s="18">
        <f>_xlfn.IFNA(INDEX(Players19!U:U,MATCH($A109,Players19!$C:$C,0)),"")</f>
        <v>0.95454545454545459</v>
      </c>
      <c r="P109" s="13">
        <f>IF($A109="","",INDEX(SeasonData!$BD:$BD,MATCH($A109&amp;"_2018",SeasonData!$A:$A,0)))</f>
        <v>17</v>
      </c>
      <c r="Q109" s="13">
        <f>IF($A109="","",INDEX(SeasonData!$BD:$BD,MATCH($A109&amp;"_2017",SeasonData!$A:$A,0)))</f>
        <v>9</v>
      </c>
      <c r="R109" s="13">
        <f>IF($A109="","",INDEX(SeasonData!$BD:$BD,MATCH($A109&amp;"_2016",SeasonData!$A:$A,0)))</f>
        <v>23</v>
      </c>
      <c r="S109" s="13">
        <f>IF($A109="","",INDEX(SeasonData!$BD:$BD,MATCH($A109&amp;"_2015",SeasonData!$A:$A,0)))</f>
        <v>7</v>
      </c>
      <c r="T109" s="13">
        <f t="shared" si="12"/>
        <v>121.6726535875472</v>
      </c>
      <c r="U109" t="str">
        <f t="shared" si="13"/>
        <v>Goldilocks</v>
      </c>
      <c r="V109" s="33">
        <f t="shared" si="14"/>
        <v>159.67265358754719</v>
      </c>
      <c r="X109" s="20">
        <f>IFERROR(INDEX(SeasonData!$BE:$BE,MATCH($A109&amp;"_2018",SeasonData!$A:$A,0))-F109,0)</f>
        <v>-9.2666666666666657</v>
      </c>
      <c r="Y109" s="20">
        <f>IFERROR(INDEX(SeasonData!$BE:$BE,MATCH($A109&amp;"_2017",SeasonData!$A:$A,0))-G109,0)</f>
        <v>-21.214285714285708</v>
      </c>
      <c r="Z109" s="20">
        <f>IFERROR(INDEX(SeasonData!$BE:$BE,MATCH($A109&amp;"_2016",SeasonData!$A:$A,0))-H109,0)</f>
        <v>-2.9393939393939377</v>
      </c>
      <c r="AA109" s="20">
        <f>IFERROR(INDEX(SeasonData!$BE:$BE,MATCH($A109&amp;"_2015",SeasonData!$A:$A,0))-I109,0)</f>
        <v>-17.238095238095227</v>
      </c>
      <c r="AB109" s="20"/>
      <c r="AC109" s="20">
        <f>IFERROR(INDEX(SeasonData!$BF:$BF,MATCH($A109&amp;"_2018",SeasonData!$A:$A,0))-F109,0)</f>
        <v>-5.8333333333333428</v>
      </c>
      <c r="AD109" s="20">
        <f>IFERROR(INDEX(SeasonData!$BF:$BF,MATCH($A109&amp;"_2017",SeasonData!$A:$A,0))-G109,0)</f>
        <v>0.6190476190476204</v>
      </c>
      <c r="AE109" s="20">
        <f>IFERROR(INDEX(SeasonData!$BF:$BF,MATCH($A109&amp;"_2016",SeasonData!$A:$A,0))-H109,0)</f>
        <v>6.0606060606060623</v>
      </c>
      <c r="AF109" s="20">
        <f>IFERROR(INDEX(SeasonData!$BF:$BF,MATCH($A109&amp;"_2015",SeasonData!$A:$A,0))-I109,0)</f>
        <v>14.095238095238102</v>
      </c>
      <c r="AG109" s="20"/>
      <c r="AH109" s="20">
        <f>IFERROR(INDEX(SeasonData!$BG:$BG,MATCH($A109&amp;"_2018",SeasonData!$A:$A,0))-F109,0)</f>
        <v>11.222222222222214</v>
      </c>
      <c r="AI109" s="20">
        <f>IFERROR(INDEX(SeasonData!$BG:$BG,MATCH($A109&amp;"_2017",SeasonData!$A:$A,0))-G109,0)</f>
        <v>13.86904761904762</v>
      </c>
      <c r="AJ109" s="20">
        <f>IFERROR(INDEX(SeasonData!$BG:$BG,MATCH($A109&amp;"_2016",SeasonData!$A:$A,0))-H109,0)</f>
        <v>-4.7727272727272805</v>
      </c>
      <c r="AK109" s="20">
        <f>IFERROR(INDEX(SeasonData!$BG:$BG,MATCH($A109&amp;"_2015",SeasonData!$A:$A,0))-I109,0)</f>
        <v>4.3174603174603305</v>
      </c>
    </row>
    <row r="110" spans="1:37" x14ac:dyDescent="0.2">
      <c r="A110" t="s">
        <v>969</v>
      </c>
      <c r="B110" t="str">
        <f>IF(A110="","",INDEX(Players19!G:G,MATCH(A110,Players19!$C:$C,0)))</f>
        <v>MID/FWD</v>
      </c>
      <c r="C110" t="str">
        <f>IF(A110="","",INDEX(Players19!E:E,MATCH(A110,Players19!$C:$C,0)))</f>
        <v>Carlton</v>
      </c>
      <c r="D110" s="13">
        <f>IF(A110="","",INDEX(Players19!J:J,MATCH(A110,Players19!$C:$C,0)))</f>
        <v>144900</v>
      </c>
      <c r="F110" s="13" t="str">
        <f>_xlfn.IFNA(INDEX(Players19!M:M,MATCH($A110,Players19!$C:$C,0)),"")</f>
        <v/>
      </c>
      <c r="G110" s="13">
        <f>_xlfn.IFNA(INDEX(Players19!N:N,MATCH($A110,Players19!$C:$C,0)),"")</f>
        <v>44.5</v>
      </c>
      <c r="H110" s="13" t="str">
        <f>_xlfn.IFNA(INDEX(Players19!O:O,MATCH($A110,Players19!$C:$C,0)),"")</f>
        <v/>
      </c>
      <c r="I110" s="13" t="str">
        <f>_xlfn.IFNA(INDEX(Players19!P:P,MATCH($A110,Players19!$C:$C,0)),"")</f>
        <v/>
      </c>
      <c r="K110" s="18">
        <f>_xlfn.IFNA(INDEX(Players19!R:R,MATCH($A110,Players19!$C:$C,0)),"")</f>
        <v>0</v>
      </c>
      <c r="L110" s="18">
        <f>_xlfn.IFNA(INDEX(Players19!S:S,MATCH($A110,Players19!$C:$C,0)),"")</f>
        <v>9.0909090909090912E-2</v>
      </c>
      <c r="M110" s="18">
        <f>_xlfn.IFNA(INDEX(Players19!T:T,MATCH($A110,Players19!$C:$C,0)),"")</f>
        <v>0</v>
      </c>
      <c r="N110" s="18">
        <f>_xlfn.IFNA(INDEX(Players19!U:U,MATCH($A110,Players19!$C:$C,0)),"")</f>
        <v>0</v>
      </c>
      <c r="P110" s="13">
        <f>IF($A110="","",INDEX(SeasonData!$BD:$BD,MATCH($A110&amp;"_2018",SeasonData!$A:$A,0)))</f>
        <v>1</v>
      </c>
      <c r="Q110" s="13">
        <f>IF($A110="","",INDEX(SeasonData!$BD:$BD,MATCH($A110&amp;"_2017",SeasonData!$A:$A,0)))</f>
        <v>1</v>
      </c>
      <c r="R110" s="13">
        <f>IF($A110="","",INDEX(SeasonData!$BD:$BD,MATCH($A110&amp;"_2016",SeasonData!$A:$A,0)))</f>
        <v>1</v>
      </c>
      <c r="S110" s="13">
        <f>IF($A110="","",INDEX(SeasonData!$BD:$BD,MATCH($A110&amp;"_2015",SeasonData!$A:$A,0)))</f>
        <v>1</v>
      </c>
      <c r="T110" s="13">
        <f t="shared" si="12"/>
        <v>26.692456479690524</v>
      </c>
      <c r="U110" t="str">
        <f t="shared" si="13"/>
        <v>Under Priced</v>
      </c>
      <c r="V110" s="33">
        <f t="shared" si="14"/>
        <v>64.69245647969052</v>
      </c>
      <c r="X110" s="20">
        <f>IFERROR(INDEX(SeasonData!$BE:$BE,MATCH($A110&amp;"_2018",SeasonData!$A:$A,0))-F110,0)</f>
        <v>0</v>
      </c>
      <c r="Y110" s="20">
        <f>IFERROR(INDEX(SeasonData!$BE:$BE,MATCH($A110&amp;"_2017",SeasonData!$A:$A,0))-G110,0)</f>
        <v>0</v>
      </c>
      <c r="Z110" s="20">
        <f>IFERROR(INDEX(SeasonData!$BE:$BE,MATCH($A110&amp;"_2016",SeasonData!$A:$A,0))-H110,0)</f>
        <v>0</v>
      </c>
      <c r="AA110" s="20">
        <f>IFERROR(INDEX(SeasonData!$BE:$BE,MATCH($A110&amp;"_2015",SeasonData!$A:$A,0))-I110,0)</f>
        <v>0</v>
      </c>
      <c r="AB110" s="20"/>
      <c r="AC110" s="20">
        <f>IFERROR(INDEX(SeasonData!$BF:$BF,MATCH($A110&amp;"_2018",SeasonData!$A:$A,0))-F110,0)</f>
        <v>0</v>
      </c>
      <c r="AD110" s="20">
        <f>IFERROR(INDEX(SeasonData!$BF:$BF,MATCH($A110&amp;"_2017",SeasonData!$A:$A,0))-G110,0)</f>
        <v>0</v>
      </c>
      <c r="AE110" s="20">
        <f>IFERROR(INDEX(SeasonData!$BF:$BF,MATCH($A110&amp;"_2016",SeasonData!$A:$A,0))-H110,0)</f>
        <v>0</v>
      </c>
      <c r="AF110" s="20">
        <f>IFERROR(INDEX(SeasonData!$BF:$BF,MATCH($A110&amp;"_2015",SeasonData!$A:$A,0))-I110,0)</f>
        <v>0</v>
      </c>
      <c r="AG110" s="20"/>
      <c r="AH110" s="20">
        <f>IFERROR(INDEX(SeasonData!$BG:$BG,MATCH($A110&amp;"_2018",SeasonData!$A:$A,0))-F110,0)</f>
        <v>0</v>
      </c>
      <c r="AI110" s="20">
        <f>IFERROR(INDEX(SeasonData!$BG:$BG,MATCH($A110&amp;"_2017",SeasonData!$A:$A,0))-G110,0)</f>
        <v>0</v>
      </c>
      <c r="AJ110" s="20">
        <f>IFERROR(INDEX(SeasonData!$BG:$BG,MATCH($A110&amp;"_2016",SeasonData!$A:$A,0))-H110,0)</f>
        <v>0</v>
      </c>
      <c r="AK110" s="20">
        <f>IFERROR(INDEX(SeasonData!$BG:$BG,MATCH($A110&amp;"_2015",SeasonData!$A:$A,0))-I110,0)</f>
        <v>0</v>
      </c>
    </row>
    <row r="111" spans="1:37" x14ac:dyDescent="0.2">
      <c r="A111" t="s">
        <v>731</v>
      </c>
      <c r="B111" t="str">
        <f>IF(A111="","",INDEX(Players19!G:G,MATCH(A111,Players19!$C:$C,0)))</f>
        <v>MID/FWD</v>
      </c>
      <c r="C111" t="str">
        <f>IF(A111="","",INDEX(Players19!E:E,MATCH(A111,Players19!$C:$C,0)))</f>
        <v>Western Bulldogs</v>
      </c>
      <c r="D111" s="13">
        <f>IF(A111="","",INDEX(Players19!J:J,MATCH(A111,Players19!$C:$C,0)))</f>
        <v>516300</v>
      </c>
      <c r="F111" s="13">
        <f>_xlfn.IFNA(INDEX(Players19!M:M,MATCH($A111,Players19!$C:$C,0)),"")</f>
        <v>95.10526315789474</v>
      </c>
      <c r="G111" s="13">
        <f>_xlfn.IFNA(INDEX(Players19!N:N,MATCH($A111,Players19!$C:$C,0)),"")</f>
        <v>60</v>
      </c>
      <c r="H111" s="13">
        <f>_xlfn.IFNA(INDEX(Players19!O:O,MATCH($A111,Players19!$C:$C,0)),"")</f>
        <v>69.615384615384613</v>
      </c>
      <c r="I111" s="13" t="str">
        <f>_xlfn.IFNA(INDEX(Players19!P:P,MATCH($A111,Players19!$C:$C,0)),"")</f>
        <v/>
      </c>
      <c r="K111" s="18">
        <f>_xlfn.IFNA(INDEX(Players19!R:R,MATCH($A111,Players19!$C:$C,0)),"")</f>
        <v>0.86363636363636365</v>
      </c>
      <c r="L111" s="18">
        <f>_xlfn.IFNA(INDEX(Players19!S:S,MATCH($A111,Players19!$C:$C,0)),"")</f>
        <v>0.31818181818181818</v>
      </c>
      <c r="M111" s="18">
        <f>_xlfn.IFNA(INDEX(Players19!T:T,MATCH($A111,Players19!$C:$C,0)),"")</f>
        <v>0.59090909090909094</v>
      </c>
      <c r="N111" s="18">
        <f>_xlfn.IFNA(INDEX(Players19!U:U,MATCH($A111,Players19!$C:$C,0)),"")</f>
        <v>0</v>
      </c>
      <c r="P111" s="13">
        <f>IF($A111="","",INDEX(SeasonData!$BD:$BD,MATCH($A111&amp;"_2018",SeasonData!$A:$A,0)))</f>
        <v>1</v>
      </c>
      <c r="Q111" s="13">
        <f>IF($A111="","",INDEX(SeasonData!$BD:$BD,MATCH($A111&amp;"_2017",SeasonData!$A:$A,0)))</f>
        <v>23</v>
      </c>
      <c r="R111" s="13">
        <f>IF($A111="","",INDEX(SeasonData!$BD:$BD,MATCH($A111&amp;"_2016",SeasonData!$A:$A,0)))</f>
        <v>1</v>
      </c>
      <c r="S111" s="13">
        <f>IF($A111="","",INDEX(SeasonData!$BD:$BD,MATCH($A111&amp;"_2015",SeasonData!$A:$A,0)))</f>
        <v>1</v>
      </c>
      <c r="T111" s="13">
        <f t="shared" si="12"/>
        <v>95.109146172975954</v>
      </c>
      <c r="U111" t="str">
        <f t="shared" si="13"/>
        <v>Over Priced</v>
      </c>
      <c r="V111" s="33">
        <f t="shared" si="14"/>
        <v>133.10914617297595</v>
      </c>
      <c r="X111" s="20">
        <f>IFERROR(INDEX(SeasonData!$BE:$BE,MATCH($A111&amp;"_2018",SeasonData!$A:$A,0))-F111,0)</f>
        <v>-19.271929824561411</v>
      </c>
      <c r="Y111" s="20">
        <f>IFERROR(INDEX(SeasonData!$BE:$BE,MATCH($A111&amp;"_2017",SeasonData!$A:$A,0))-G111,0)</f>
        <v>15</v>
      </c>
      <c r="Z111" s="20">
        <f>IFERROR(INDEX(SeasonData!$BE:$BE,MATCH($A111&amp;"_2016",SeasonData!$A:$A,0))-H111,0)</f>
        <v>-22.615384615384613</v>
      </c>
      <c r="AA111" s="20">
        <f>IFERROR(INDEX(SeasonData!$BE:$BE,MATCH($A111&amp;"_2015",SeasonData!$A:$A,0))-I111,0)</f>
        <v>0</v>
      </c>
      <c r="AB111" s="20"/>
      <c r="AC111" s="20">
        <f>IFERROR(INDEX(SeasonData!$BF:$BF,MATCH($A111&amp;"_2018",SeasonData!$A:$A,0))-F111,0)</f>
        <v>-15.438596491228068</v>
      </c>
      <c r="AD111" s="20">
        <f>IFERROR(INDEX(SeasonData!$BF:$BF,MATCH($A111&amp;"_2017",SeasonData!$A:$A,0))-G111,0)</f>
        <v>-37</v>
      </c>
      <c r="AE111" s="20">
        <f>IFERROR(INDEX(SeasonData!$BF:$BF,MATCH($A111&amp;"_2016",SeasonData!$A:$A,0))-H111,0)</f>
        <v>-5.9487179487179489</v>
      </c>
      <c r="AF111" s="20">
        <f>IFERROR(INDEX(SeasonData!$BF:$BF,MATCH($A111&amp;"_2015",SeasonData!$A:$A,0))-I111,0)</f>
        <v>0</v>
      </c>
      <c r="AG111" s="20"/>
      <c r="AH111" s="20">
        <f>IFERROR(INDEX(SeasonData!$BG:$BG,MATCH($A111&amp;"_2018",SeasonData!$A:$A,0))-F111,0)</f>
        <v>20.672514619883032</v>
      </c>
      <c r="AI111" s="20">
        <f>IFERROR(INDEX(SeasonData!$BG:$BG,MATCH($A111&amp;"_2017",SeasonData!$A:$A,0))-G111,0)</f>
        <v>-2.6666666666666643</v>
      </c>
      <c r="AJ111" s="20">
        <f>IFERROR(INDEX(SeasonData!$BG:$BG,MATCH($A111&amp;"_2016",SeasonData!$A:$A,0))-H111,0)</f>
        <v>13.956043956043956</v>
      </c>
      <c r="AK111" s="20">
        <f>IFERROR(INDEX(SeasonData!$BG:$BG,MATCH($A111&amp;"_2015",SeasonData!$A:$A,0))-I111,0)</f>
        <v>0</v>
      </c>
    </row>
    <row r="112" spans="1:37" x14ac:dyDescent="0.2">
      <c r="A112" t="s">
        <v>1667</v>
      </c>
      <c r="B112" t="str">
        <f>IF(A112="","",INDEX(Players19!G:G,MATCH(A112,Players19!$C:$C,0)))</f>
        <v>MID/FWD</v>
      </c>
      <c r="C112" t="str">
        <f>IF(A112="","",INDEX(Players19!E:E,MATCH(A112,Players19!$C:$C,0)))</f>
        <v>Hawthorn</v>
      </c>
      <c r="D112" s="13">
        <f>IF(A112="","",INDEX(Players19!J:J,MATCH(A112,Players19!$C:$C,0)))</f>
        <v>395700</v>
      </c>
      <c r="F112" s="13">
        <f>_xlfn.IFNA(INDEX(Players19!M:M,MATCH($A112,Players19!$C:$C,0)),"")</f>
        <v>72.888888888888886</v>
      </c>
      <c r="G112" s="13" t="str">
        <f>_xlfn.IFNA(INDEX(Players19!N:N,MATCH($A112,Players19!$C:$C,0)),"")</f>
        <v/>
      </c>
      <c r="H112" s="13" t="str">
        <f>_xlfn.IFNA(INDEX(Players19!O:O,MATCH($A112,Players19!$C:$C,0)),"")</f>
        <v/>
      </c>
      <c r="I112" s="13" t="str">
        <f>_xlfn.IFNA(INDEX(Players19!P:P,MATCH($A112,Players19!$C:$C,0)),"")</f>
        <v/>
      </c>
      <c r="K112" s="18">
        <f>_xlfn.IFNA(INDEX(Players19!R:R,MATCH($A112,Players19!$C:$C,0)),"")</f>
        <v>0.40909090909090912</v>
      </c>
      <c r="L112" s="18">
        <f>_xlfn.IFNA(INDEX(Players19!S:S,MATCH($A112,Players19!$C:$C,0)),"")</f>
        <v>0</v>
      </c>
      <c r="M112" s="18">
        <f>_xlfn.IFNA(INDEX(Players19!T:T,MATCH($A112,Players19!$C:$C,0)),"")</f>
        <v>0</v>
      </c>
      <c r="N112" s="18">
        <f>_xlfn.IFNA(INDEX(Players19!U:U,MATCH($A112,Players19!$C:$C,0)),"")</f>
        <v>0</v>
      </c>
      <c r="P112" s="13">
        <f>IF($A112="","",INDEX(SeasonData!$BD:$BD,MATCH($A112&amp;"_2018",SeasonData!$A:$A,0)))</f>
        <v>1</v>
      </c>
      <c r="Q112" s="13">
        <f>IF($A112="","",INDEX(SeasonData!$BD:$BD,MATCH($A112&amp;"_2017",SeasonData!$A:$A,0)))</f>
        <v>1</v>
      </c>
      <c r="R112" s="13">
        <f>IF($A112="","",INDEX(SeasonData!$BD:$BD,MATCH($A112&amp;"_2016",SeasonData!$A:$A,0)))</f>
        <v>1</v>
      </c>
      <c r="S112" s="13">
        <f>IF($A112="","",INDEX(SeasonData!$BD:$BD,MATCH($A112&amp;"_2015",SeasonData!$A:$A,0)))</f>
        <v>1</v>
      </c>
      <c r="T112" s="13">
        <f t="shared" si="12"/>
        <v>72.89306438242609</v>
      </c>
      <c r="U112" t="str">
        <f t="shared" si="13"/>
        <v>Over Priced</v>
      </c>
      <c r="V112" s="33">
        <f t="shared" si="14"/>
        <v>110.89306438242609</v>
      </c>
      <c r="X112" s="20">
        <f>IFERROR(INDEX(SeasonData!$BE:$BE,MATCH($A112&amp;"_2018",SeasonData!$A:$A,0))-F112,0)</f>
        <v>-8.8888888888888857</v>
      </c>
      <c r="Y112" s="20">
        <f>IFERROR(INDEX(SeasonData!$BE:$BE,MATCH($A112&amp;"_2017",SeasonData!$A:$A,0))-G112,0)</f>
        <v>0</v>
      </c>
      <c r="Z112" s="20">
        <f>IFERROR(INDEX(SeasonData!$BE:$BE,MATCH($A112&amp;"_2016",SeasonData!$A:$A,0))-H112,0)</f>
        <v>0</v>
      </c>
      <c r="AA112" s="20">
        <f>IFERROR(INDEX(SeasonData!$BE:$BE,MATCH($A112&amp;"_2015",SeasonData!$A:$A,0))-I112,0)</f>
        <v>0</v>
      </c>
      <c r="AB112" s="20"/>
      <c r="AC112" s="20">
        <f>IFERROR(INDEX(SeasonData!$BF:$BF,MATCH($A112&amp;"_2018",SeasonData!$A:$A,0))-F112,0)</f>
        <v>-40.388888888888886</v>
      </c>
      <c r="AD112" s="20">
        <f>IFERROR(INDEX(SeasonData!$BF:$BF,MATCH($A112&amp;"_2017",SeasonData!$A:$A,0))-G112,0)</f>
        <v>0</v>
      </c>
      <c r="AE112" s="20">
        <f>IFERROR(INDEX(SeasonData!$BF:$BF,MATCH($A112&amp;"_2016",SeasonData!$A:$A,0))-H112,0)</f>
        <v>0</v>
      </c>
      <c r="AF112" s="20">
        <f>IFERROR(INDEX(SeasonData!$BF:$BF,MATCH($A112&amp;"_2015",SeasonData!$A:$A,0))-I112,0)</f>
        <v>0</v>
      </c>
      <c r="AG112" s="20"/>
      <c r="AH112" s="20">
        <f>IFERROR(INDEX(SeasonData!$BG:$BG,MATCH($A112&amp;"_2018",SeasonData!$A:$A,0))-F112,0)</f>
        <v>14.944444444444443</v>
      </c>
      <c r="AI112" s="20">
        <f>IFERROR(INDEX(SeasonData!$BG:$BG,MATCH($A112&amp;"_2017",SeasonData!$A:$A,0))-G112,0)</f>
        <v>0</v>
      </c>
      <c r="AJ112" s="20">
        <f>IFERROR(INDEX(SeasonData!$BG:$BG,MATCH($A112&amp;"_2016",SeasonData!$A:$A,0))-H112,0)</f>
        <v>0</v>
      </c>
      <c r="AK112" s="20">
        <f>IFERROR(INDEX(SeasonData!$BG:$BG,MATCH($A112&amp;"_2015",SeasonData!$A:$A,0))-I112,0)</f>
        <v>0</v>
      </c>
    </row>
    <row r="113" spans="1:37" x14ac:dyDescent="0.2">
      <c r="A113" t="s">
        <v>580</v>
      </c>
      <c r="B113" t="str">
        <f>IF(A113="","",INDEX(Players19!G:G,MATCH(A113,Players19!$C:$C,0)))</f>
        <v>MID/FWD</v>
      </c>
      <c r="C113" t="str">
        <f>IF(A113="","",INDEX(Players19!E:E,MATCH(A113,Players19!$C:$C,0)))</f>
        <v>Hawthorn</v>
      </c>
      <c r="D113" s="13">
        <f>IF(A113="","",INDEX(Players19!J:J,MATCH(A113,Players19!$C:$C,0)))</f>
        <v>481100</v>
      </c>
      <c r="F113" s="13">
        <f>_xlfn.IFNA(INDEX(Players19!M:M,MATCH($A113,Players19!$C:$C,0)),"")</f>
        <v>88.61904761904762</v>
      </c>
      <c r="G113" s="13">
        <f>_xlfn.IFNA(INDEX(Players19!N:N,MATCH($A113,Players19!$C:$C,0)),"")</f>
        <v>93</v>
      </c>
      <c r="H113" s="13">
        <f>_xlfn.IFNA(INDEX(Players19!O:O,MATCH($A113,Players19!$C:$C,0)),"")</f>
        <v>80.833333333333329</v>
      </c>
      <c r="I113" s="13">
        <f>_xlfn.IFNA(INDEX(Players19!P:P,MATCH($A113,Players19!$C:$C,0)),"")</f>
        <v>97.772727272727266</v>
      </c>
      <c r="K113" s="18">
        <f>_xlfn.IFNA(INDEX(Players19!R:R,MATCH($A113,Players19!$C:$C,0)),"")</f>
        <v>0.95454545454545459</v>
      </c>
      <c r="L113" s="18">
        <f>_xlfn.IFNA(INDEX(Players19!S:S,MATCH($A113,Players19!$C:$C,0)),"")</f>
        <v>0.81818181818181823</v>
      </c>
      <c r="M113" s="18">
        <f>_xlfn.IFNA(INDEX(Players19!T:T,MATCH($A113,Players19!$C:$C,0)),"")</f>
        <v>0.81818181818181823</v>
      </c>
      <c r="N113" s="18">
        <f>_xlfn.IFNA(INDEX(Players19!U:U,MATCH($A113,Players19!$C:$C,0)),"")</f>
        <v>1</v>
      </c>
      <c r="P113" s="13">
        <f>IF($A113="","",INDEX(SeasonData!$BD:$BD,MATCH($A113&amp;"_2018",SeasonData!$A:$A,0)))</f>
        <v>12</v>
      </c>
      <c r="Q113" s="13">
        <f>IF($A113="","",INDEX(SeasonData!$BD:$BD,MATCH($A113&amp;"_2017",SeasonData!$A:$A,0)))</f>
        <v>6</v>
      </c>
      <c r="R113" s="13">
        <f>IF($A113="","",INDEX(SeasonData!$BD:$BD,MATCH($A113&amp;"_2016",SeasonData!$A:$A,0)))</f>
        <v>9</v>
      </c>
      <c r="S113" s="13">
        <f>IF($A113="","",INDEX(SeasonData!$BD:$BD,MATCH($A113&amp;"_2015",SeasonData!$A:$A,0)))</f>
        <v>5</v>
      </c>
      <c r="T113" s="13">
        <f t="shared" si="12"/>
        <v>88.624850326977992</v>
      </c>
      <c r="U113" t="str">
        <f t="shared" si="13"/>
        <v>Goldilocks</v>
      </c>
      <c r="V113" s="33">
        <f t="shared" si="14"/>
        <v>126.62485032697799</v>
      </c>
      <c r="X113" s="20">
        <f>IFERROR(INDEX(SeasonData!$BE:$BE,MATCH($A113&amp;"_2018",SeasonData!$A:$A,0))-F113,0)</f>
        <v>-18.285714285714292</v>
      </c>
      <c r="Y113" s="20">
        <f>IFERROR(INDEX(SeasonData!$BE:$BE,MATCH($A113&amp;"_2017",SeasonData!$A:$A,0))-G113,0)</f>
        <v>-2</v>
      </c>
      <c r="Z113" s="20">
        <f>IFERROR(INDEX(SeasonData!$BE:$BE,MATCH($A113&amp;"_2016",SeasonData!$A:$A,0))-H113,0)</f>
        <v>-11.833333333333329</v>
      </c>
      <c r="AA113" s="20">
        <f>IFERROR(INDEX(SeasonData!$BE:$BE,MATCH($A113&amp;"_2015",SeasonData!$A:$A,0))-I113,0)</f>
        <v>-8.6060606060605949</v>
      </c>
      <c r="AB113" s="20"/>
      <c r="AC113" s="20">
        <f>IFERROR(INDEX(SeasonData!$BF:$BF,MATCH($A113&amp;"_2018",SeasonData!$A:$A,0))-F113,0)</f>
        <v>-8.1190476190476204</v>
      </c>
      <c r="AD113" s="20">
        <f>IFERROR(INDEX(SeasonData!$BF:$BF,MATCH($A113&amp;"_2017",SeasonData!$A:$A,0))-G113,0)</f>
        <v>-10.333333333333329</v>
      </c>
      <c r="AE113" s="20">
        <f>IFERROR(INDEX(SeasonData!$BF:$BF,MATCH($A113&amp;"_2016",SeasonData!$A:$A,0))-H113,0)</f>
        <v>15</v>
      </c>
      <c r="AF113" s="20">
        <f>IFERROR(INDEX(SeasonData!$BF:$BF,MATCH($A113&amp;"_2015",SeasonData!$A:$A,0))-I113,0)</f>
        <v>5.5606060606060623</v>
      </c>
      <c r="AG113" s="20"/>
      <c r="AH113" s="20">
        <f>IFERROR(INDEX(SeasonData!$BG:$BG,MATCH($A113&amp;"_2018",SeasonData!$A:$A,0))-F113,0)</f>
        <v>13.936507936507937</v>
      </c>
      <c r="AI113" s="20">
        <f>IFERROR(INDEX(SeasonData!$BG:$BG,MATCH($A113&amp;"_2017",SeasonData!$A:$A,0))-G113,0)</f>
        <v>7.4285714285714306</v>
      </c>
      <c r="AJ113" s="20">
        <f>IFERROR(INDEX(SeasonData!$BG:$BG,MATCH($A113&amp;"_2016",SeasonData!$A:$A,0))-H113,0)</f>
        <v>-5.6904761904761898</v>
      </c>
      <c r="AK113" s="20">
        <f>IFERROR(INDEX(SeasonData!$BG:$BG,MATCH($A113&amp;"_2015",SeasonData!$A:$A,0))-I113,0)</f>
        <v>1.338383838383848</v>
      </c>
    </row>
    <row r="114" spans="1:37" x14ac:dyDescent="0.2">
      <c r="A114" t="s">
        <v>1014</v>
      </c>
      <c r="B114" t="str">
        <f>IF(A114="","",INDEX(Players19!G:G,MATCH(A114,Players19!$C:$C,0)))</f>
        <v>FWD</v>
      </c>
      <c r="C114" t="str">
        <f>IF(A114="","",INDEX(Players19!E:E,MATCH(A114,Players19!$C:$C,0)))</f>
        <v>Adelaide</v>
      </c>
      <c r="D114" s="13">
        <f>IF(A114="","",INDEX(Players19!J:J,MATCH(A114,Players19!$C:$C,0)))</f>
        <v>123900</v>
      </c>
      <c r="F114" s="13" t="str">
        <f>_xlfn.IFNA(INDEX(Players19!M:M,MATCH($A114,Players19!$C:$C,0)),"")</f>
        <v/>
      </c>
      <c r="G114" s="13">
        <f>_xlfn.IFNA(INDEX(Players19!N:N,MATCH($A114,Players19!$C:$C,0)),"")</f>
        <v>38.5</v>
      </c>
      <c r="H114" s="13" t="str">
        <f>_xlfn.IFNA(INDEX(Players19!O:O,MATCH($A114,Players19!$C:$C,0)),"")</f>
        <v/>
      </c>
      <c r="I114" s="13" t="str">
        <f>_xlfn.IFNA(INDEX(Players19!P:P,MATCH($A114,Players19!$C:$C,0)),"")</f>
        <v/>
      </c>
      <c r="K114" s="18">
        <f>_xlfn.IFNA(INDEX(Players19!R:R,MATCH($A114,Players19!$C:$C,0)),"")</f>
        <v>0</v>
      </c>
      <c r="L114" s="18">
        <f>_xlfn.IFNA(INDEX(Players19!S:S,MATCH($A114,Players19!$C:$C,0)),"")</f>
        <v>9.0909090909090912E-2</v>
      </c>
      <c r="M114" s="18">
        <f>_xlfn.IFNA(INDEX(Players19!T:T,MATCH($A114,Players19!$C:$C,0)),"")</f>
        <v>0</v>
      </c>
      <c r="N114" s="18">
        <f>_xlfn.IFNA(INDEX(Players19!U:U,MATCH($A114,Players19!$C:$C,0)),"")</f>
        <v>0</v>
      </c>
      <c r="P114" s="13">
        <f>IF($A114="","",INDEX(SeasonData!$BD:$BD,MATCH($A114&amp;"_2018",SeasonData!$A:$A,0)))</f>
        <v>1</v>
      </c>
      <c r="Q114" s="13">
        <f>IF($A114="","",INDEX(SeasonData!$BD:$BD,MATCH($A114&amp;"_2017",SeasonData!$A:$A,0)))</f>
        <v>1</v>
      </c>
      <c r="R114" s="13">
        <f>IF($A114="","",INDEX(SeasonData!$BD:$BD,MATCH($A114&amp;"_2016",SeasonData!$A:$A,0)))</f>
        <v>1</v>
      </c>
      <c r="S114" s="13">
        <f>IF($A114="","",INDEX(SeasonData!$BD:$BD,MATCH($A114&amp;"_2015",SeasonData!$A:$A,0)))</f>
        <v>1</v>
      </c>
      <c r="T114" s="13">
        <f t="shared" si="12"/>
        <v>22.823984526112184</v>
      </c>
      <c r="U114" t="str">
        <f t="shared" si="13"/>
        <v>Under Priced</v>
      </c>
      <c r="V114" s="33">
        <f t="shared" si="14"/>
        <v>60.823984526112184</v>
      </c>
      <c r="X114" s="20">
        <f>IFERROR(INDEX(SeasonData!$BE:$BE,MATCH($A114&amp;"_2018",SeasonData!$A:$A,0))-F114,0)</f>
        <v>0</v>
      </c>
      <c r="Y114" s="20">
        <f>IFERROR(INDEX(SeasonData!$BE:$BE,MATCH($A114&amp;"_2017",SeasonData!$A:$A,0))-G114,0)</f>
        <v>0</v>
      </c>
      <c r="Z114" s="20">
        <f>IFERROR(INDEX(SeasonData!$BE:$BE,MATCH($A114&amp;"_2016",SeasonData!$A:$A,0))-H114,0)</f>
        <v>0</v>
      </c>
      <c r="AA114" s="20">
        <f>IFERROR(INDEX(SeasonData!$BE:$BE,MATCH($A114&amp;"_2015",SeasonData!$A:$A,0))-I114,0)</f>
        <v>0</v>
      </c>
      <c r="AB114" s="20"/>
      <c r="AC114" s="20">
        <f>IFERROR(INDEX(SeasonData!$BF:$BF,MATCH($A114&amp;"_2018",SeasonData!$A:$A,0))-F114,0)</f>
        <v>0</v>
      </c>
      <c r="AD114" s="20">
        <f>IFERROR(INDEX(SeasonData!$BF:$BF,MATCH($A114&amp;"_2017",SeasonData!$A:$A,0))-G114,0)</f>
        <v>0</v>
      </c>
      <c r="AE114" s="20">
        <f>IFERROR(INDEX(SeasonData!$BF:$BF,MATCH($A114&amp;"_2016",SeasonData!$A:$A,0))-H114,0)</f>
        <v>0</v>
      </c>
      <c r="AF114" s="20">
        <f>IFERROR(INDEX(SeasonData!$BF:$BF,MATCH($A114&amp;"_2015",SeasonData!$A:$A,0))-I114,0)</f>
        <v>0</v>
      </c>
      <c r="AG114" s="20"/>
      <c r="AH114" s="20">
        <f>IFERROR(INDEX(SeasonData!$BG:$BG,MATCH($A114&amp;"_2018",SeasonData!$A:$A,0))-F114,0)</f>
        <v>0</v>
      </c>
      <c r="AI114" s="20">
        <f>IFERROR(INDEX(SeasonData!$BG:$BG,MATCH($A114&amp;"_2017",SeasonData!$A:$A,0))-G114,0)</f>
        <v>0</v>
      </c>
      <c r="AJ114" s="20">
        <f>IFERROR(INDEX(SeasonData!$BG:$BG,MATCH($A114&amp;"_2016",SeasonData!$A:$A,0))-H114,0)</f>
        <v>0</v>
      </c>
      <c r="AK114" s="20">
        <f>IFERROR(INDEX(SeasonData!$BG:$BG,MATCH($A114&amp;"_2015",SeasonData!$A:$A,0))-I114,0)</f>
        <v>0</v>
      </c>
    </row>
    <row r="115" spans="1:37" x14ac:dyDescent="0.2">
      <c r="A115" t="s">
        <v>1612</v>
      </c>
      <c r="B115" t="str">
        <f>IF(A115="","",INDEX(Players19!G:G,MATCH(A115,Players19!$C:$C,0)))</f>
        <v>FWD</v>
      </c>
      <c r="C115" t="str">
        <f>IF(A115="","",INDEX(Players19!E:E,MATCH(A115,Players19!$C:$C,0)))</f>
        <v>Adelaide</v>
      </c>
      <c r="D115" s="13">
        <f>IF(A115="","",INDEX(Players19!J:J,MATCH(A115,Players19!$C:$C,0)))</f>
        <v>242700</v>
      </c>
      <c r="F115" s="13">
        <f>_xlfn.IFNA(INDEX(Players19!M:M,MATCH($A115,Players19!$C:$C,0)),"")</f>
        <v>44.7</v>
      </c>
      <c r="G115" s="13" t="str">
        <f>_xlfn.IFNA(INDEX(Players19!N:N,MATCH($A115,Players19!$C:$C,0)),"")</f>
        <v/>
      </c>
      <c r="H115" s="13" t="str">
        <f>_xlfn.IFNA(INDEX(Players19!O:O,MATCH($A115,Players19!$C:$C,0)),"")</f>
        <v/>
      </c>
      <c r="I115" s="13" t="str">
        <f>_xlfn.IFNA(INDEX(Players19!P:P,MATCH($A115,Players19!$C:$C,0)),"")</f>
        <v/>
      </c>
      <c r="K115" s="18">
        <f>_xlfn.IFNA(INDEX(Players19!R:R,MATCH($A115,Players19!$C:$C,0)),"")</f>
        <v>0.45454545454545453</v>
      </c>
      <c r="L115" s="18">
        <f>_xlfn.IFNA(INDEX(Players19!S:S,MATCH($A115,Players19!$C:$C,0)),"")</f>
        <v>0</v>
      </c>
      <c r="M115" s="18">
        <f>_xlfn.IFNA(INDEX(Players19!T:T,MATCH($A115,Players19!$C:$C,0)),"")</f>
        <v>0</v>
      </c>
      <c r="N115" s="18">
        <f>_xlfn.IFNA(INDEX(Players19!U:U,MATCH($A115,Players19!$C:$C,0)),"")</f>
        <v>0</v>
      </c>
      <c r="P115" s="13">
        <f>IF($A115="","",INDEX(SeasonData!$BD:$BD,MATCH($A115&amp;"_2018",SeasonData!$A:$A,0)))</f>
        <v>1</v>
      </c>
      <c r="Q115" s="13">
        <f>IF($A115="","",INDEX(SeasonData!$BD:$BD,MATCH($A115&amp;"_2017",SeasonData!$A:$A,0)))</f>
        <v>1</v>
      </c>
      <c r="R115" s="13">
        <f>IF($A115="","",INDEX(SeasonData!$BD:$BD,MATCH($A115&amp;"_2016",SeasonData!$A:$A,0)))</f>
        <v>1</v>
      </c>
      <c r="S115" s="13">
        <f>IF($A115="","",INDEX(SeasonData!$BD:$BD,MATCH($A115&amp;"_2015",SeasonData!$A:$A,0)))</f>
        <v>1</v>
      </c>
      <c r="T115" s="13">
        <f t="shared" si="12"/>
        <v>44.708483006355344</v>
      </c>
      <c r="U115" t="str">
        <f t="shared" si="13"/>
        <v>Over Priced</v>
      </c>
      <c r="V115" s="33">
        <f t="shared" si="14"/>
        <v>82.708483006355351</v>
      </c>
      <c r="X115" s="20">
        <f>IFERROR(INDEX(SeasonData!$BE:$BE,MATCH($A115&amp;"_2018",SeasonData!$A:$A,0))-F115,0)</f>
        <v>0.63333333333333286</v>
      </c>
      <c r="Y115" s="20">
        <f>IFERROR(INDEX(SeasonData!$BE:$BE,MATCH($A115&amp;"_2017",SeasonData!$A:$A,0))-G115,0)</f>
        <v>0</v>
      </c>
      <c r="Z115" s="20">
        <f>IFERROR(INDEX(SeasonData!$BE:$BE,MATCH($A115&amp;"_2016",SeasonData!$A:$A,0))-H115,0)</f>
        <v>0</v>
      </c>
      <c r="AA115" s="20">
        <f>IFERROR(INDEX(SeasonData!$BE:$BE,MATCH($A115&amp;"_2015",SeasonData!$A:$A,0))-I115,0)</f>
        <v>0</v>
      </c>
      <c r="AB115" s="20"/>
      <c r="AC115" s="20">
        <f>IFERROR(INDEX(SeasonData!$BF:$BF,MATCH($A115&amp;"_2018",SeasonData!$A:$A,0))-F115,0)</f>
        <v>4.8999999999999986</v>
      </c>
      <c r="AD115" s="20">
        <f>IFERROR(INDEX(SeasonData!$BF:$BF,MATCH($A115&amp;"_2017",SeasonData!$A:$A,0))-G115,0)</f>
        <v>0</v>
      </c>
      <c r="AE115" s="20">
        <f>IFERROR(INDEX(SeasonData!$BF:$BF,MATCH($A115&amp;"_2016",SeasonData!$A:$A,0))-H115,0)</f>
        <v>0</v>
      </c>
      <c r="AF115" s="20">
        <f>IFERROR(INDEX(SeasonData!$BF:$BF,MATCH($A115&amp;"_2015",SeasonData!$A:$A,0))-I115,0)</f>
        <v>0</v>
      </c>
      <c r="AG115" s="20"/>
      <c r="AH115" s="20">
        <f>IFERROR(INDEX(SeasonData!$BG:$BG,MATCH($A115&amp;"_2018",SeasonData!$A:$A,0))-F115,0)</f>
        <v>-13.200000000000003</v>
      </c>
      <c r="AI115" s="20">
        <f>IFERROR(INDEX(SeasonData!$BG:$BG,MATCH($A115&amp;"_2017",SeasonData!$A:$A,0))-G115,0)</f>
        <v>0</v>
      </c>
      <c r="AJ115" s="20">
        <f>IFERROR(INDEX(SeasonData!$BG:$BG,MATCH($A115&amp;"_2016",SeasonData!$A:$A,0))-H115,0)</f>
        <v>0</v>
      </c>
      <c r="AK115" s="20">
        <f>IFERROR(INDEX(SeasonData!$BG:$BG,MATCH($A115&amp;"_2015",SeasonData!$A:$A,0))-I115,0)</f>
        <v>0</v>
      </c>
    </row>
    <row r="116" spans="1:37" x14ac:dyDescent="0.2">
      <c r="A116" t="s">
        <v>834</v>
      </c>
      <c r="B116" t="str">
        <f>IF(A116="","",INDEX(Players19!G:G,MATCH(A116,Players19!$C:$C,0)))</f>
        <v>MID/FWD</v>
      </c>
      <c r="C116" t="str">
        <f>IF(A116="","",INDEX(Players19!E:E,MATCH(A116,Players19!$C:$C,0)))</f>
        <v>Port Adelaide</v>
      </c>
      <c r="D116" s="13">
        <f>IF(A116="","",INDEX(Players19!J:J,MATCH(A116,Players19!$C:$C,0)))</f>
        <v>525500</v>
      </c>
      <c r="F116" s="13">
        <f>_xlfn.IFNA(INDEX(Players19!M:M,MATCH($A116,Players19!$C:$C,0)),"")</f>
        <v>96.80952380952381</v>
      </c>
      <c r="G116" s="13">
        <f>_xlfn.IFNA(INDEX(Players19!N:N,MATCH($A116,Players19!$C:$C,0)),"")</f>
        <v>91.727272727272734</v>
      </c>
      <c r="H116" s="13">
        <f>_xlfn.IFNA(INDEX(Players19!O:O,MATCH($A116,Players19!$C:$C,0)),"")</f>
        <v>108.10526315789474</v>
      </c>
      <c r="I116" s="13">
        <f>_xlfn.IFNA(INDEX(Players19!P:P,MATCH($A116,Players19!$C:$C,0)),"")</f>
        <v>110.42857142857143</v>
      </c>
      <c r="K116" s="18">
        <f>_xlfn.IFNA(INDEX(Players19!R:R,MATCH($A116,Players19!$C:$C,0)),"")</f>
        <v>0.95454545454545459</v>
      </c>
      <c r="L116" s="18">
        <f>_xlfn.IFNA(INDEX(Players19!S:S,MATCH($A116,Players19!$C:$C,0)),"")</f>
        <v>1</v>
      </c>
      <c r="M116" s="18">
        <f>_xlfn.IFNA(INDEX(Players19!T:T,MATCH($A116,Players19!$C:$C,0)),"")</f>
        <v>0.86363636363636365</v>
      </c>
      <c r="N116" s="18">
        <f>_xlfn.IFNA(INDEX(Players19!U:U,MATCH($A116,Players19!$C:$C,0)),"")</f>
        <v>0.95454545454545459</v>
      </c>
      <c r="P116" s="13">
        <f>IF($A116="","",INDEX(SeasonData!$BD:$BD,MATCH($A116&amp;"_2018",SeasonData!$A:$A,0)))</f>
        <v>20</v>
      </c>
      <c r="Q116" s="13">
        <f>IF($A116="","",INDEX(SeasonData!$BD:$BD,MATCH($A116&amp;"_2017",SeasonData!$A:$A,0)))</f>
        <v>13</v>
      </c>
      <c r="R116" s="13">
        <f>IF($A116="","",INDEX(SeasonData!$BD:$BD,MATCH($A116&amp;"_2016",SeasonData!$A:$A,0)))</f>
        <v>14</v>
      </c>
      <c r="S116" s="13">
        <f>IF($A116="","",INDEX(SeasonData!$BD:$BD,MATCH($A116&amp;"_2015",SeasonData!$A:$A,0)))</f>
        <v>20</v>
      </c>
      <c r="T116" s="13">
        <f t="shared" si="12"/>
        <v>96.803905314543613</v>
      </c>
      <c r="U116" t="str">
        <f t="shared" si="13"/>
        <v>Goldilocks</v>
      </c>
      <c r="V116" s="33">
        <f t="shared" si="14"/>
        <v>134.80390531454361</v>
      </c>
      <c r="X116" s="20">
        <f>IFERROR(INDEX(SeasonData!$BE:$BE,MATCH($A116&amp;"_2018",SeasonData!$A:$A,0))-F116,0)</f>
        <v>20.19047619047619</v>
      </c>
      <c r="Y116" s="20">
        <f>IFERROR(INDEX(SeasonData!$BE:$BE,MATCH($A116&amp;"_2017",SeasonData!$A:$A,0))-G116,0)</f>
        <v>10.439393939393938</v>
      </c>
      <c r="Z116" s="20">
        <f>IFERROR(INDEX(SeasonData!$BE:$BE,MATCH($A116&amp;"_2016",SeasonData!$A:$A,0))-H116,0)</f>
        <v>-7.1052631578947398</v>
      </c>
      <c r="AA116" s="20">
        <f>IFERROR(INDEX(SeasonData!$BE:$BE,MATCH($A116&amp;"_2015",SeasonData!$A:$A,0))-I116,0)</f>
        <v>6.7714285714285722</v>
      </c>
      <c r="AB116" s="20"/>
      <c r="AC116" s="20">
        <f>IFERROR(INDEX(SeasonData!$BF:$BF,MATCH($A116&amp;"_2018",SeasonData!$A:$A,0))-F116,0)</f>
        <v>-0.40952380952380452</v>
      </c>
      <c r="AD116" s="20">
        <f>IFERROR(INDEX(SeasonData!$BF:$BF,MATCH($A116&amp;"_2017",SeasonData!$A:$A,0))-G116,0)</f>
        <v>-23.927272727272737</v>
      </c>
      <c r="AE116" s="20">
        <f>IFERROR(INDEX(SeasonData!$BF:$BF,MATCH($A116&amp;"_2016",SeasonData!$A:$A,0))-H116,0)</f>
        <v>-0.35526315789473983</v>
      </c>
      <c r="AF116" s="20">
        <f>IFERROR(INDEX(SeasonData!$BF:$BF,MATCH($A116&amp;"_2015",SeasonData!$A:$A,0))-I116,0)</f>
        <v>-4.7619047619047592</v>
      </c>
      <c r="AG116" s="20"/>
      <c r="AH116" s="20">
        <f>IFERROR(INDEX(SeasonData!$BG:$BG,MATCH($A116&amp;"_2018",SeasonData!$A:$A,0))-F116,0)</f>
        <v>-13.142857142857139</v>
      </c>
      <c r="AI116" s="20">
        <f>IFERROR(INDEX(SeasonData!$BG:$BG,MATCH($A116&amp;"_2017",SeasonData!$A:$A,0))-G116,0)</f>
        <v>-3.838383838383848</v>
      </c>
      <c r="AJ116" s="20">
        <f>IFERROR(INDEX(SeasonData!$BG:$BG,MATCH($A116&amp;"_2016",SeasonData!$A:$A,0))-H116,0)</f>
        <v>7.4502923976608173</v>
      </c>
      <c r="AK116" s="20">
        <f>IFERROR(INDEX(SeasonData!$BG:$BG,MATCH($A116&amp;"_2015",SeasonData!$A:$A,0))-I116,0)</f>
        <v>-1.9841269841269877</v>
      </c>
    </row>
    <row r="117" spans="1:37" x14ac:dyDescent="0.2">
      <c r="A117" t="s">
        <v>732</v>
      </c>
      <c r="B117" t="str">
        <f>IF(A117="","",INDEX(Players19!G:G,MATCH(A117,Players19!$C:$C,0)))</f>
        <v>RUC/FWD</v>
      </c>
      <c r="C117" t="str">
        <f>IF(A117="","",INDEX(Players19!E:E,MATCH(A117,Players19!$C:$C,0)))</f>
        <v>Port Adelaide</v>
      </c>
      <c r="D117" s="13">
        <f>IF(A117="","",INDEX(Players19!J:J,MATCH(A117,Players19!$C:$C,0)))</f>
        <v>549500</v>
      </c>
      <c r="F117" s="13">
        <f>_xlfn.IFNA(INDEX(Players19!M:M,MATCH($A117,Players19!$C:$C,0)),"")</f>
        <v>101.22727272727273</v>
      </c>
      <c r="G117" s="13">
        <f>_xlfn.IFNA(INDEX(Players19!N:N,MATCH($A117,Players19!$C:$C,0)),"")</f>
        <v>87.227272727272734</v>
      </c>
      <c r="H117" s="13">
        <f>_xlfn.IFNA(INDEX(Players19!O:O,MATCH($A117,Players19!$C:$C,0)),"")</f>
        <v>85.227272727272734</v>
      </c>
      <c r="I117" s="13">
        <f>_xlfn.IFNA(INDEX(Players19!P:P,MATCH($A117,Players19!$C:$C,0)),"")</f>
        <v>94.681818181818187</v>
      </c>
      <c r="K117" s="18">
        <f>_xlfn.IFNA(INDEX(Players19!R:R,MATCH($A117,Players19!$C:$C,0)),"")</f>
        <v>1</v>
      </c>
      <c r="L117" s="18">
        <f>_xlfn.IFNA(INDEX(Players19!S:S,MATCH($A117,Players19!$C:$C,0)),"")</f>
        <v>1</v>
      </c>
      <c r="M117" s="18">
        <f>_xlfn.IFNA(INDEX(Players19!T:T,MATCH($A117,Players19!$C:$C,0)),"")</f>
        <v>1</v>
      </c>
      <c r="N117" s="18">
        <f>_xlfn.IFNA(INDEX(Players19!U:U,MATCH($A117,Players19!$C:$C,0)),"")</f>
        <v>1</v>
      </c>
      <c r="P117" s="13">
        <f>IF($A117="","",INDEX(SeasonData!$BD:$BD,MATCH($A117&amp;"_2018",SeasonData!$A:$A,0)))</f>
        <v>22</v>
      </c>
      <c r="Q117" s="13">
        <f>IF($A117="","",INDEX(SeasonData!$BD:$BD,MATCH($A117&amp;"_2017",SeasonData!$A:$A,0)))</f>
        <v>23</v>
      </c>
      <c r="R117" s="13">
        <f>IF($A117="","",INDEX(SeasonData!$BD:$BD,MATCH($A117&amp;"_2016",SeasonData!$A:$A,0)))</f>
        <v>23</v>
      </c>
      <c r="S117" s="13">
        <f>IF($A117="","",INDEX(SeasonData!$BD:$BD,MATCH($A117&amp;"_2015",SeasonData!$A:$A,0)))</f>
        <v>9</v>
      </c>
      <c r="T117" s="13">
        <f t="shared" si="12"/>
        <v>101.22501611863314</v>
      </c>
      <c r="U117" t="str">
        <f t="shared" si="13"/>
        <v>Goldilocks</v>
      </c>
      <c r="V117" s="33">
        <f t="shared" si="14"/>
        <v>139.22501611863314</v>
      </c>
      <c r="X117" s="20">
        <f>IFERROR(INDEX(SeasonData!$BE:$BE,MATCH($A117&amp;"_2018",SeasonData!$A:$A,0))-F117,0)</f>
        <v>11.106060606060595</v>
      </c>
      <c r="Y117" s="20">
        <f>IFERROR(INDEX(SeasonData!$BE:$BE,MATCH($A117&amp;"_2017",SeasonData!$A:$A,0))-G117,0)</f>
        <v>-8.8939393939394051</v>
      </c>
      <c r="Z117" s="20">
        <f>IFERROR(INDEX(SeasonData!$BE:$BE,MATCH($A117&amp;"_2016",SeasonData!$A:$A,0))-H117,0)</f>
        <v>-13.060606060606062</v>
      </c>
      <c r="AA117" s="20">
        <f>IFERROR(INDEX(SeasonData!$BE:$BE,MATCH($A117&amp;"_2015",SeasonData!$A:$A,0))-I117,0)</f>
        <v>-16.848484848484858</v>
      </c>
      <c r="AB117" s="20"/>
      <c r="AC117" s="20">
        <f>IFERROR(INDEX(SeasonData!$BF:$BF,MATCH($A117&amp;"_2018",SeasonData!$A:$A,0))-F117,0)</f>
        <v>-9.827272727272728</v>
      </c>
      <c r="AD117" s="20">
        <f>IFERROR(INDEX(SeasonData!$BF:$BF,MATCH($A117&amp;"_2017",SeasonData!$A:$A,0))-G117,0)</f>
        <v>16.972727272727269</v>
      </c>
      <c r="AE117" s="20">
        <f>IFERROR(INDEX(SeasonData!$BF:$BF,MATCH($A117&amp;"_2016",SeasonData!$A:$A,0))-H117,0)</f>
        <v>13.606060606060595</v>
      </c>
      <c r="AF117" s="20">
        <f>IFERROR(INDEX(SeasonData!$BF:$BF,MATCH($A117&amp;"_2015",SeasonData!$A:$A,0))-I117,0)</f>
        <v>2.9848484848484844</v>
      </c>
      <c r="AG117" s="20"/>
      <c r="AH117" s="20">
        <f>IFERROR(INDEX(SeasonData!$BG:$BG,MATCH($A117&amp;"_2018",SeasonData!$A:$A,0))-F117,0)</f>
        <v>-3.8939393939394051</v>
      </c>
      <c r="AI117" s="20">
        <f>IFERROR(INDEX(SeasonData!$BG:$BG,MATCH($A117&amp;"_2017",SeasonData!$A:$A,0))-G117,0)</f>
        <v>0.77272727272726627</v>
      </c>
      <c r="AJ117" s="20">
        <f>IFERROR(INDEX(SeasonData!$BG:$BG,MATCH($A117&amp;"_2016",SeasonData!$A:$A,0))-H117,0)</f>
        <v>0.661616161616152</v>
      </c>
      <c r="AK117" s="20">
        <f>IFERROR(INDEX(SeasonData!$BG:$BG,MATCH($A117&amp;"_2015",SeasonData!$A:$A,0))-I117,0)</f>
        <v>6.318181818181813</v>
      </c>
    </row>
    <row r="118" spans="1:37" x14ac:dyDescent="0.2">
      <c r="A118" t="s">
        <v>839</v>
      </c>
      <c r="B118" t="str">
        <f>IF(A118="","",INDEX(Players19!G:G,MATCH(A118,Players19!$C:$C,0)))</f>
        <v>RUC/FWD</v>
      </c>
      <c r="C118" t="str">
        <f>IF(A118="","",INDEX(Players19!E:E,MATCH(A118,Players19!$C:$C,0)))</f>
        <v>Fremantle</v>
      </c>
      <c r="D118" s="13">
        <f>IF(A118="","",INDEX(Players19!J:J,MATCH(A118,Players19!$C:$C,0)))</f>
        <v>411600</v>
      </c>
      <c r="F118" s="13">
        <f>_xlfn.IFNA(INDEX(Players19!M:M,MATCH($A118,Players19!$C:$C,0)),"")</f>
        <v>75.82352941176471</v>
      </c>
      <c r="G118" s="13">
        <f>_xlfn.IFNA(INDEX(Players19!N:N,MATCH($A118,Players19!$C:$C,0)),"")</f>
        <v>72.117647058823536</v>
      </c>
      <c r="H118" s="13">
        <f>_xlfn.IFNA(INDEX(Players19!O:O,MATCH($A118,Players19!$C:$C,0)),"")</f>
        <v>74.63636363636364</v>
      </c>
      <c r="I118" s="13">
        <f>_xlfn.IFNA(INDEX(Players19!P:P,MATCH($A118,Players19!$C:$C,0)),"")</f>
        <v>62.222222222222221</v>
      </c>
      <c r="K118" s="18">
        <f>_xlfn.IFNA(INDEX(Players19!R:R,MATCH($A118,Players19!$C:$C,0)),"")</f>
        <v>0.77272727272727271</v>
      </c>
      <c r="L118" s="18">
        <f>_xlfn.IFNA(INDEX(Players19!S:S,MATCH($A118,Players19!$C:$C,0)),"")</f>
        <v>0.77272727272727271</v>
      </c>
      <c r="M118" s="18">
        <f>_xlfn.IFNA(INDEX(Players19!T:T,MATCH($A118,Players19!$C:$C,0)),"")</f>
        <v>1</v>
      </c>
      <c r="N118" s="18">
        <f>_xlfn.IFNA(INDEX(Players19!U:U,MATCH($A118,Players19!$C:$C,0)),"")</f>
        <v>0.40909090909090912</v>
      </c>
      <c r="P118" s="13">
        <f>IF($A118="","",INDEX(SeasonData!$BD:$BD,MATCH($A118&amp;"_2018",SeasonData!$A:$A,0)))</f>
        <v>20</v>
      </c>
      <c r="Q118" s="13">
        <f>IF($A118="","",INDEX(SeasonData!$BD:$BD,MATCH($A118&amp;"_2017",SeasonData!$A:$A,0)))</f>
        <v>19</v>
      </c>
      <c r="R118" s="13">
        <f>IF($A118="","",INDEX(SeasonData!$BD:$BD,MATCH($A118&amp;"_2016",SeasonData!$A:$A,0)))</f>
        <v>12</v>
      </c>
      <c r="S118" s="13">
        <f>IF($A118="","",INDEX(SeasonData!$BD:$BD,MATCH($A118&amp;"_2015",SeasonData!$A:$A,0)))</f>
        <v>1</v>
      </c>
      <c r="T118" s="13">
        <f t="shared" si="12"/>
        <v>75.822050290135394</v>
      </c>
      <c r="U118" t="str">
        <f t="shared" ref="U118" si="15">IF(A118="","",IF(T118&gt;MAX(F118:G118),"Over Priced",IF(T118&lt;MIN(F118:G118),"Under Priced","Goldilocks")))</f>
        <v>Goldilocks</v>
      </c>
      <c r="V118" s="33">
        <f t="shared" si="14"/>
        <v>113.82205029013539</v>
      </c>
      <c r="X118" s="20">
        <f>IFERROR(INDEX(SeasonData!$BE:$BE,MATCH($A118&amp;"_2018",SeasonData!$A:$A,0))-F118,0)</f>
        <v>-4.4901960784313815</v>
      </c>
      <c r="Y118" s="20">
        <f>IFERROR(INDEX(SeasonData!$BE:$BE,MATCH($A118&amp;"_2017",SeasonData!$A:$A,0))-G118,0)</f>
        <v>5.5490196078431353</v>
      </c>
      <c r="Z118" s="20">
        <f>IFERROR(INDEX(SeasonData!$BE:$BE,MATCH($A118&amp;"_2016",SeasonData!$A:$A,0))-H118,0)</f>
        <v>4.5303030303030312</v>
      </c>
      <c r="AA118" s="20">
        <f>IFERROR(INDEX(SeasonData!$BE:$BE,MATCH($A118&amp;"_2015",SeasonData!$A:$A,0))-I118,0)</f>
        <v>0</v>
      </c>
      <c r="AB118" s="20"/>
      <c r="AC118" s="20">
        <f>IFERROR(INDEX(SeasonData!$BF:$BF,MATCH($A118&amp;"_2018",SeasonData!$A:$A,0))-F118,0)</f>
        <v>4.7764705882352843</v>
      </c>
      <c r="AD118" s="20">
        <f>IFERROR(INDEX(SeasonData!$BF:$BF,MATCH($A118&amp;"_2017",SeasonData!$A:$A,0))-G118,0)</f>
        <v>-11.117647058823536</v>
      </c>
      <c r="AE118" s="20">
        <f>IFERROR(INDEX(SeasonData!$BF:$BF,MATCH($A118&amp;"_2016",SeasonData!$A:$A,0))-H118,0)</f>
        <v>-12.13636363636364</v>
      </c>
      <c r="AF118" s="20">
        <f>IFERROR(INDEX(SeasonData!$BF:$BF,MATCH($A118&amp;"_2015",SeasonData!$A:$A,0))-I118,0)</f>
        <v>-19.222222222222221</v>
      </c>
      <c r="AG118" s="20"/>
      <c r="AH118" s="20">
        <f>IFERROR(INDEX(SeasonData!$BG:$BG,MATCH($A118&amp;"_2018",SeasonData!$A:$A,0))-F118,0)</f>
        <v>-1.1568627450980387</v>
      </c>
      <c r="AI118" s="20">
        <f>IFERROR(INDEX(SeasonData!$BG:$BG,MATCH($A118&amp;"_2017",SeasonData!$A:$A,0))-G118,0)</f>
        <v>7.3529411764639008E-3</v>
      </c>
      <c r="AJ118" s="20">
        <f>IFERROR(INDEX(SeasonData!$BG:$BG,MATCH($A118&amp;"_2016",SeasonData!$A:$A,0))-H118,0)</f>
        <v>3.3636363636363598</v>
      </c>
      <c r="AK118" s="20">
        <f>IFERROR(INDEX(SeasonData!$BG:$BG,MATCH($A118&amp;"_2015",SeasonData!$A:$A,0))-I118,0)</f>
        <v>2.4920634920634868</v>
      </c>
    </row>
    <row r="119" spans="1:37" x14ac:dyDescent="0.2">
      <c r="A119" t="s">
        <v>1699</v>
      </c>
      <c r="B119" t="str">
        <f>IF(A119="","",INDEX(Players19!G:G,MATCH(A119,Players19!$C:$C,0)))</f>
        <v>FWD</v>
      </c>
      <c r="C119" t="str">
        <f>IF(A119="","",INDEX(Players19!E:E,MATCH(A119,Players19!$C:$C,0)))</f>
        <v>West Coast</v>
      </c>
      <c r="D119" s="13">
        <f>IF(A119="","",INDEX(Players19!J:J,MATCH(A119,Players19!$C:$C,0)))</f>
        <v>135700</v>
      </c>
      <c r="F119" s="13">
        <f>_xlfn.IFNA(INDEX(Players19!M:M,MATCH($A119,Players19!$C:$C,0)),"")</f>
        <v>25</v>
      </c>
      <c r="G119" s="13" t="str">
        <f>_xlfn.IFNA(INDEX(Players19!N:N,MATCH($A119,Players19!$C:$C,0)),"")</f>
        <v/>
      </c>
      <c r="H119" s="13" t="str">
        <f>_xlfn.IFNA(INDEX(Players19!O:O,MATCH($A119,Players19!$C:$C,0)),"")</f>
        <v/>
      </c>
      <c r="I119" s="13" t="str">
        <f>_xlfn.IFNA(INDEX(Players19!P:P,MATCH($A119,Players19!$C:$C,0)),"")</f>
        <v/>
      </c>
      <c r="K119" s="18">
        <f>_xlfn.IFNA(INDEX(Players19!R:R,MATCH($A119,Players19!$C:$C,0)),"")</f>
        <v>4.5454545454545456E-2</v>
      </c>
      <c r="L119" s="18">
        <f>_xlfn.IFNA(INDEX(Players19!S:S,MATCH($A119,Players19!$C:$C,0)),"")</f>
        <v>0</v>
      </c>
      <c r="M119" s="18">
        <f>_xlfn.IFNA(INDEX(Players19!T:T,MATCH($A119,Players19!$C:$C,0)),"")</f>
        <v>0</v>
      </c>
      <c r="N119" s="18">
        <f>_xlfn.IFNA(INDEX(Players19!U:U,MATCH($A119,Players19!$C:$C,0)),"")</f>
        <v>0</v>
      </c>
      <c r="P119" s="13">
        <f>IF($A119="","",INDEX(SeasonData!$BD:$BD,MATCH($A119&amp;"_2018",SeasonData!$A:$A,0)))</f>
        <v>1</v>
      </c>
      <c r="Q119" s="13">
        <f>IF($A119="","",INDEX(SeasonData!$BD:$BD,MATCH($A119&amp;"_2017",SeasonData!$A:$A,0)))</f>
        <v>1</v>
      </c>
      <c r="R119" s="13">
        <f>IF($A119="","",INDEX(SeasonData!$BD:$BD,MATCH($A119&amp;"_2016",SeasonData!$A:$A,0)))</f>
        <v>1</v>
      </c>
      <c r="S119" s="13">
        <f>IF($A119="","",INDEX(SeasonData!$BD:$BD,MATCH($A119&amp;"_2015",SeasonData!$A:$A,0)))</f>
        <v>1</v>
      </c>
      <c r="T119" s="13">
        <f t="shared" si="12"/>
        <v>24.997697338122869</v>
      </c>
      <c r="U119" t="str">
        <f t="shared" si="13"/>
        <v>Under Priced</v>
      </c>
      <c r="V119" s="33">
        <f t="shared" si="14"/>
        <v>62.997697338122869</v>
      </c>
      <c r="X119" s="20">
        <f>IFERROR(INDEX(SeasonData!$BE:$BE,MATCH($A119&amp;"_2018",SeasonData!$A:$A,0))-F119,0)</f>
        <v>0</v>
      </c>
      <c r="Y119" s="20">
        <f>IFERROR(INDEX(SeasonData!$BE:$BE,MATCH($A119&amp;"_2017",SeasonData!$A:$A,0))-G119,0)</f>
        <v>0</v>
      </c>
      <c r="Z119" s="20">
        <f>IFERROR(INDEX(SeasonData!$BE:$BE,MATCH($A119&amp;"_2016",SeasonData!$A:$A,0))-H119,0)</f>
        <v>0</v>
      </c>
      <c r="AA119" s="20">
        <f>IFERROR(INDEX(SeasonData!$BE:$BE,MATCH($A119&amp;"_2015",SeasonData!$A:$A,0))-I119,0)</f>
        <v>0</v>
      </c>
      <c r="AB119" s="20"/>
      <c r="AC119" s="20">
        <f>IFERROR(INDEX(SeasonData!$BF:$BF,MATCH($A119&amp;"_2018",SeasonData!$A:$A,0))-F119,0)</f>
        <v>0</v>
      </c>
      <c r="AD119" s="20">
        <f>IFERROR(INDEX(SeasonData!$BF:$BF,MATCH($A119&amp;"_2017",SeasonData!$A:$A,0))-G119,0)</f>
        <v>0</v>
      </c>
      <c r="AE119" s="20">
        <f>IFERROR(INDEX(SeasonData!$BF:$BF,MATCH($A119&amp;"_2016",SeasonData!$A:$A,0))-H119,0)</f>
        <v>0</v>
      </c>
      <c r="AF119" s="20">
        <f>IFERROR(INDEX(SeasonData!$BF:$BF,MATCH($A119&amp;"_2015",SeasonData!$A:$A,0))-I119,0)</f>
        <v>0</v>
      </c>
      <c r="AG119" s="20"/>
      <c r="AH119" s="20">
        <f>IFERROR(INDEX(SeasonData!$BG:$BG,MATCH($A119&amp;"_2018",SeasonData!$A:$A,0))-F119,0)</f>
        <v>0</v>
      </c>
      <c r="AI119" s="20">
        <f>IFERROR(INDEX(SeasonData!$BG:$BG,MATCH($A119&amp;"_2017",SeasonData!$A:$A,0))-G119,0)</f>
        <v>0</v>
      </c>
      <c r="AJ119" s="20">
        <f>IFERROR(INDEX(SeasonData!$BG:$BG,MATCH($A119&amp;"_2016",SeasonData!$A:$A,0))-H119,0)</f>
        <v>0</v>
      </c>
      <c r="AK119" s="20">
        <f>IFERROR(INDEX(SeasonData!$BG:$BG,MATCH($A119&amp;"_2015",SeasonData!$A:$A,0))-I119,0)</f>
        <v>0</v>
      </c>
    </row>
    <row r="120" spans="1:37" x14ac:dyDescent="0.2">
      <c r="A120" t="s">
        <v>884</v>
      </c>
      <c r="B120" t="str">
        <f>IF(A120="","",INDEX(Players19!G:G,MATCH(A120,Players19!$C:$C,0)))</f>
        <v>FWD</v>
      </c>
      <c r="C120" t="str">
        <f>IF(A120="","",INDEX(Players19!E:E,MATCH(A120,Players19!$C:$C,0)))</f>
        <v>GWS</v>
      </c>
      <c r="D120" s="13">
        <f>IF(A120="","",INDEX(Players19!J:J,MATCH(A120,Players19!$C:$C,0)))</f>
        <v>354600</v>
      </c>
      <c r="F120" s="13">
        <f>_xlfn.IFNA(INDEX(Players19!M:M,MATCH($A120,Players19!$C:$C,0)),"")</f>
        <v>72.571428571428569</v>
      </c>
      <c r="G120" s="13">
        <f>_xlfn.IFNA(INDEX(Players19!N:N,MATCH($A120,Players19!$C:$C,0)),"")</f>
        <v>96.0625</v>
      </c>
      <c r="H120" s="13">
        <f>_xlfn.IFNA(INDEX(Players19!O:O,MATCH($A120,Players19!$C:$C,0)),"")</f>
        <v>90.428571428571431</v>
      </c>
      <c r="I120" s="13">
        <f>_xlfn.IFNA(INDEX(Players19!P:P,MATCH($A120,Players19!$C:$C,0)),"")</f>
        <v>82.818181818181813</v>
      </c>
      <c r="K120" s="18">
        <f>_xlfn.IFNA(INDEX(Players19!R:R,MATCH($A120,Players19!$C:$C,0)),"")</f>
        <v>0.31818181818181818</v>
      </c>
      <c r="L120" s="18">
        <f>_xlfn.IFNA(INDEX(Players19!S:S,MATCH($A120,Players19!$C:$C,0)),"")</f>
        <v>0.72727272727272729</v>
      </c>
      <c r="M120" s="18">
        <f>_xlfn.IFNA(INDEX(Players19!T:T,MATCH($A120,Players19!$C:$C,0)),"")</f>
        <v>0.95454545454545459</v>
      </c>
      <c r="N120" s="18">
        <f>_xlfn.IFNA(INDEX(Players19!U:U,MATCH($A120,Players19!$C:$C,0)),"")</f>
        <v>1</v>
      </c>
      <c r="P120" s="13">
        <f>IF($A120="","",INDEX(SeasonData!$BD:$BD,MATCH($A120&amp;"_2018",SeasonData!$A:$A,0)))</f>
        <v>21</v>
      </c>
      <c r="Q120" s="13">
        <f>IF($A120="","",INDEX(SeasonData!$BD:$BD,MATCH($A120&amp;"_2017",SeasonData!$A:$A,0)))</f>
        <v>23</v>
      </c>
      <c r="R120" s="13">
        <f>IF($A120="","",INDEX(SeasonData!$BD:$BD,MATCH($A120&amp;"_2016",SeasonData!$A:$A,0)))</f>
        <v>4</v>
      </c>
      <c r="S120" s="13">
        <f>IF($A120="","",INDEX(SeasonData!$BD:$BD,MATCH($A120&amp;"_2015",SeasonData!$A:$A,0)))</f>
        <v>19</v>
      </c>
      <c r="T120" s="13">
        <f t="shared" si="12"/>
        <v>65.321912130422774</v>
      </c>
      <c r="U120" t="str">
        <f t="shared" si="13"/>
        <v>Under Priced</v>
      </c>
      <c r="V120" s="33">
        <f t="shared" si="14"/>
        <v>103.32191213042277</v>
      </c>
      <c r="X120" s="20">
        <f>IFERROR(INDEX(SeasonData!$BE:$BE,MATCH($A120&amp;"_2018",SeasonData!$A:$A,0))-F120,0)</f>
        <v>20.428571428571431</v>
      </c>
      <c r="Y120" s="20">
        <f>IFERROR(INDEX(SeasonData!$BE:$BE,MATCH($A120&amp;"_2017",SeasonData!$A:$A,0))-G120,0)</f>
        <v>3.2708333333333286</v>
      </c>
      <c r="Z120" s="20">
        <f>IFERROR(INDEX(SeasonData!$BE:$BE,MATCH($A120&amp;"_2016",SeasonData!$A:$A,0))-H120,0)</f>
        <v>6.0714285714285694</v>
      </c>
      <c r="AA120" s="20">
        <f>IFERROR(INDEX(SeasonData!$BE:$BE,MATCH($A120&amp;"_2015",SeasonData!$A:$A,0))-I120,0)</f>
        <v>-2.818181818181813</v>
      </c>
      <c r="AB120" s="20"/>
      <c r="AC120" s="20">
        <f>IFERROR(INDEX(SeasonData!$BF:$BF,MATCH($A120&amp;"_2018",SeasonData!$A:$A,0))-F120,0)</f>
        <v>0</v>
      </c>
      <c r="AD120" s="20">
        <f>IFERROR(INDEX(SeasonData!$BF:$BF,MATCH($A120&amp;"_2017",SeasonData!$A:$A,0))-G120,0)</f>
        <v>-1.0625</v>
      </c>
      <c r="AE120" s="20">
        <f>IFERROR(INDEX(SeasonData!$BF:$BF,MATCH($A120&amp;"_2016",SeasonData!$A:$A,0))-H120,0)</f>
        <v>-11.428571428571431</v>
      </c>
      <c r="AF120" s="20">
        <f>IFERROR(INDEX(SeasonData!$BF:$BF,MATCH($A120&amp;"_2015",SeasonData!$A:$A,0))-I120,0)</f>
        <v>3.181818181818187</v>
      </c>
      <c r="AG120" s="20"/>
      <c r="AH120" s="20">
        <f>IFERROR(INDEX(SeasonData!$BG:$BG,MATCH($A120&amp;"_2018",SeasonData!$A:$A,0))-F120,0)</f>
        <v>-15.321428571428569</v>
      </c>
      <c r="AI120" s="20">
        <f>IFERROR(INDEX(SeasonData!$BG:$BG,MATCH($A120&amp;"_2017",SeasonData!$A:$A,0))-G120,0)</f>
        <v>-9.2625000000000028</v>
      </c>
      <c r="AJ120" s="20">
        <f>IFERROR(INDEX(SeasonData!$BG:$BG,MATCH($A120&amp;"_2016",SeasonData!$A:$A,0))-H120,0)</f>
        <v>1.6964285714285694</v>
      </c>
      <c r="AK120" s="20">
        <f>IFERROR(INDEX(SeasonData!$BG:$BG,MATCH($A120&amp;"_2015",SeasonData!$A:$A,0))-I120,0)</f>
        <v>7.0707070707072717E-2</v>
      </c>
    </row>
    <row r="121" spans="1:37" x14ac:dyDescent="0.2">
      <c r="A121" t="s">
        <v>716</v>
      </c>
      <c r="B121" t="str">
        <f>IF(A121="","",INDEX(Players19!G:G,MATCH(A121,Players19!$C:$C,0)))</f>
        <v>FWD</v>
      </c>
      <c r="C121" t="str">
        <f>IF(A121="","",INDEX(Players19!E:E,MATCH(A121,Players19!$C:$C,0)))</f>
        <v>Essendon</v>
      </c>
      <c r="D121" s="13">
        <f>IF(A121="","",INDEX(Players19!J:J,MATCH(A121,Players19!$C:$C,0)))</f>
        <v>277800</v>
      </c>
      <c r="F121" s="13">
        <f>_xlfn.IFNA(INDEX(Players19!M:M,MATCH($A121,Players19!$C:$C,0)),"")</f>
        <v>56.857142857142854</v>
      </c>
      <c r="G121" s="13">
        <f>_xlfn.IFNA(INDEX(Players19!N:N,MATCH($A121,Players19!$C:$C,0)),"")</f>
        <v>86</v>
      </c>
      <c r="H121" s="13">
        <f>_xlfn.IFNA(INDEX(Players19!O:O,MATCH($A121,Players19!$C:$C,0)),"")</f>
        <v>68.772727272727266</v>
      </c>
      <c r="I121" s="13">
        <f>_xlfn.IFNA(INDEX(Players19!P:P,MATCH($A121,Players19!$C:$C,0)),"")</f>
        <v>60.727272727272727</v>
      </c>
      <c r="K121" s="18">
        <f>_xlfn.IFNA(INDEX(Players19!R:R,MATCH($A121,Players19!$C:$C,0)),"")</f>
        <v>0.31818181818181818</v>
      </c>
      <c r="L121" s="18">
        <f>_xlfn.IFNA(INDEX(Players19!S:S,MATCH($A121,Players19!$C:$C,0)),"")</f>
        <v>1</v>
      </c>
      <c r="M121" s="18">
        <f>_xlfn.IFNA(INDEX(Players19!T:T,MATCH($A121,Players19!$C:$C,0)),"")</f>
        <v>1</v>
      </c>
      <c r="N121" s="18">
        <f>_xlfn.IFNA(INDEX(Players19!U:U,MATCH($A121,Players19!$C:$C,0)),"")</f>
        <v>1</v>
      </c>
      <c r="P121" s="13">
        <f>IF($A121="","",INDEX(SeasonData!$BD:$BD,MATCH($A121&amp;"_2018",SeasonData!$A:$A,0)))</f>
        <v>8</v>
      </c>
      <c r="Q121" s="13">
        <f>IF($A121="","",INDEX(SeasonData!$BD:$BD,MATCH($A121&amp;"_2017",SeasonData!$A:$A,0)))</f>
        <v>5</v>
      </c>
      <c r="R121" s="13">
        <f>IF($A121="","",INDEX(SeasonData!$BD:$BD,MATCH($A121&amp;"_2016",SeasonData!$A:$A,0)))</f>
        <v>8</v>
      </c>
      <c r="S121" s="13">
        <f>IF($A121="","",INDEX(SeasonData!$BD:$BD,MATCH($A121&amp;"_2015",SeasonData!$A:$A,0)))</f>
        <v>8</v>
      </c>
      <c r="T121" s="13">
        <f t="shared" si="12"/>
        <v>51.174357557336279</v>
      </c>
      <c r="U121" t="str">
        <f t="shared" si="13"/>
        <v>Under Priced</v>
      </c>
      <c r="V121" s="33">
        <f t="shared" si="14"/>
        <v>89.174357557336279</v>
      </c>
      <c r="X121" s="20">
        <f>IFERROR(INDEX(SeasonData!$BE:$BE,MATCH($A121&amp;"_2018",SeasonData!$A:$A,0))-F121,0)</f>
        <v>3.1428571428571459</v>
      </c>
      <c r="Y121" s="20">
        <f>IFERROR(INDEX(SeasonData!$BE:$BE,MATCH($A121&amp;"_2017",SeasonData!$A:$A,0))-G121,0)</f>
        <v>-4.3333333333333286</v>
      </c>
      <c r="Z121" s="20">
        <f>IFERROR(INDEX(SeasonData!$BE:$BE,MATCH($A121&amp;"_2016",SeasonData!$A:$A,0))-H121,0)</f>
        <v>-16.272727272727266</v>
      </c>
      <c r="AA121" s="20">
        <f>IFERROR(INDEX(SeasonData!$BE:$BE,MATCH($A121&amp;"_2015",SeasonData!$A:$A,0))-I121,0)</f>
        <v>-9.5606060606060623</v>
      </c>
      <c r="AB121" s="20"/>
      <c r="AC121" s="20">
        <f>IFERROR(INDEX(SeasonData!$BF:$BF,MATCH($A121&amp;"_2018",SeasonData!$A:$A,0))-F121,0)</f>
        <v>-18.857142857142854</v>
      </c>
      <c r="AD121" s="20">
        <f>IFERROR(INDEX(SeasonData!$BF:$BF,MATCH($A121&amp;"_2017",SeasonData!$A:$A,0))-G121,0)</f>
        <v>7</v>
      </c>
      <c r="AE121" s="20">
        <f>IFERROR(INDEX(SeasonData!$BF:$BF,MATCH($A121&amp;"_2016",SeasonData!$A:$A,0))-H121,0)</f>
        <v>3.0606060606060623</v>
      </c>
      <c r="AF121" s="20">
        <f>IFERROR(INDEX(SeasonData!$BF:$BF,MATCH($A121&amp;"_2015",SeasonData!$A:$A,0))-I121,0)</f>
        <v>11.472727272727276</v>
      </c>
      <c r="AG121" s="20"/>
      <c r="AH121" s="20">
        <f>IFERROR(INDEX(SeasonData!$BG:$BG,MATCH($A121&amp;"_2018",SeasonData!$A:$A,0))-F121,0)</f>
        <v>0</v>
      </c>
      <c r="AI121" s="20">
        <f>IFERROR(INDEX(SeasonData!$BG:$BG,MATCH($A121&amp;"_2017",SeasonData!$A:$A,0))-G121,0)</f>
        <v>-0.77777777777777146</v>
      </c>
      <c r="AJ121" s="20">
        <f>IFERROR(INDEX(SeasonData!$BG:$BG,MATCH($A121&amp;"_2016",SeasonData!$A:$A,0))-H121,0)</f>
        <v>7.7828282828282909</v>
      </c>
      <c r="AK121" s="20">
        <f>IFERROR(INDEX(SeasonData!$BG:$BG,MATCH($A121&amp;"_2015",SeasonData!$A:$A,0))-I121,0)</f>
        <v>1.4949494949494948</v>
      </c>
    </row>
    <row r="122" spans="1:37" x14ac:dyDescent="0.2">
      <c r="A122" t="s">
        <v>2873</v>
      </c>
      <c r="B122" t="str">
        <f>IF(A122="","",INDEX(Players19!G:G,MATCH(A122,Players19!$C:$C,0)))</f>
        <v>FWD</v>
      </c>
      <c r="C122" t="str">
        <f>IF(A122="","",INDEX(Players19!E:E,MATCH(A122,Players19!$C:$C,0)))</f>
        <v>West Coast</v>
      </c>
      <c r="D122" s="13">
        <f>IF(A122="","",INDEX(Players19!J:J,MATCH(A122,Players19!$C:$C,0)))</f>
        <v>397800</v>
      </c>
      <c r="F122" s="13">
        <f>_xlfn.IFNA(INDEX(Players19!M:M,MATCH($A122,Players19!$C:$C,0)),"")</f>
        <v>0</v>
      </c>
      <c r="G122" s="13">
        <f>_xlfn.IFNA(INDEX(Players19!N:N,MATCH($A122,Players19!$C:$C,0)),"")</f>
        <v>0</v>
      </c>
      <c r="H122" s="13">
        <f>_xlfn.IFNA(INDEX(Players19!O:O,MATCH($A122,Players19!$C:$C,0)),"")</f>
        <v>0</v>
      </c>
      <c r="I122" s="13">
        <f>_xlfn.IFNA(INDEX(Players19!P:P,MATCH($A122,Players19!$C:$C,0)),"")</f>
        <v>0</v>
      </c>
      <c r="K122" s="18">
        <f>_xlfn.IFNA(INDEX(Players19!R:R,MATCH($A122,Players19!$C:$C,0)),"")</f>
        <v>0</v>
      </c>
      <c r="L122" s="18">
        <f>_xlfn.IFNA(INDEX(Players19!S:S,MATCH($A122,Players19!$C:$C,0)),"")</f>
        <v>0</v>
      </c>
      <c r="M122" s="18">
        <f>_xlfn.IFNA(INDEX(Players19!T:T,MATCH($A122,Players19!$C:$C,0)),"")</f>
        <v>0</v>
      </c>
      <c r="N122" s="18">
        <f>_xlfn.IFNA(INDEX(Players19!U:U,MATCH($A122,Players19!$C:$C,0)),"")</f>
        <v>0</v>
      </c>
      <c r="P122" s="13">
        <f>IF($A122="","",INDEX(SeasonData!$BD:$BD,MATCH($A122&amp;"_2018",SeasonData!$A:$A,0)))</f>
        <v>0</v>
      </c>
      <c r="Q122" s="13">
        <f>IF($A122="","",INDEX(SeasonData!$BD:$BD,MATCH($A122&amp;"_2017",SeasonData!$A:$A,0)))</f>
        <v>0</v>
      </c>
      <c r="R122" s="13">
        <f>IF($A122="","",INDEX(SeasonData!$BD:$BD,MATCH($A122&amp;"_2016",SeasonData!$A:$A,0)))</f>
        <v>0</v>
      </c>
      <c r="S122" s="13">
        <f>IF($A122="","",INDEX(SeasonData!$BD:$BD,MATCH($A122&amp;"_2015",SeasonData!$A:$A,0)))</f>
        <v>0</v>
      </c>
      <c r="T122" s="13">
        <f t="shared" si="12"/>
        <v>73.279911577783921</v>
      </c>
      <c r="U122" t="str">
        <f t="shared" si="13"/>
        <v>Over Priced</v>
      </c>
      <c r="V122" s="33">
        <f t="shared" si="14"/>
        <v>111.27991157778392</v>
      </c>
      <c r="X122" s="20">
        <f>IFERROR(INDEX(SeasonData!$BE:$BE,MATCH($A122&amp;"_2018",SeasonData!$A:$A,0))-F122,0)</f>
        <v>0</v>
      </c>
      <c r="Y122" s="20">
        <f>IFERROR(INDEX(SeasonData!$BE:$BE,MATCH($A122&amp;"_2017",SeasonData!$A:$A,0))-G122,0)</f>
        <v>0</v>
      </c>
      <c r="Z122" s="20">
        <f>IFERROR(INDEX(SeasonData!$BE:$BE,MATCH($A122&amp;"_2016",SeasonData!$A:$A,0))-H122,0)</f>
        <v>0</v>
      </c>
      <c r="AA122" s="20">
        <f>IFERROR(INDEX(SeasonData!$BE:$BE,MATCH($A122&amp;"_2015",SeasonData!$A:$A,0))-I122,0)</f>
        <v>0</v>
      </c>
      <c r="AB122" s="20"/>
      <c r="AC122" s="20">
        <f>IFERROR(INDEX(SeasonData!$BF:$BF,MATCH($A122&amp;"_2018",SeasonData!$A:$A,0))-F122,0)</f>
        <v>0</v>
      </c>
      <c r="AD122" s="20">
        <f>IFERROR(INDEX(SeasonData!$BF:$BF,MATCH($A122&amp;"_2017",SeasonData!$A:$A,0))-G122,0)</f>
        <v>0</v>
      </c>
      <c r="AE122" s="20">
        <f>IFERROR(INDEX(SeasonData!$BF:$BF,MATCH($A122&amp;"_2016",SeasonData!$A:$A,0))-H122,0)</f>
        <v>0</v>
      </c>
      <c r="AF122" s="20">
        <f>IFERROR(INDEX(SeasonData!$BF:$BF,MATCH($A122&amp;"_2015",SeasonData!$A:$A,0))-I122,0)</f>
        <v>0</v>
      </c>
      <c r="AG122" s="20"/>
      <c r="AH122" s="20">
        <f>IFERROR(INDEX(SeasonData!$BG:$BG,MATCH($A122&amp;"_2018",SeasonData!$A:$A,0))-F122,0)</f>
        <v>0</v>
      </c>
      <c r="AI122" s="20">
        <f>IFERROR(INDEX(SeasonData!$BG:$BG,MATCH($A122&amp;"_2017",SeasonData!$A:$A,0))-G122,0)</f>
        <v>0</v>
      </c>
      <c r="AJ122" s="20">
        <f>IFERROR(INDEX(SeasonData!$BG:$BG,MATCH($A122&amp;"_2016",SeasonData!$A:$A,0))-H122,0)</f>
        <v>0</v>
      </c>
      <c r="AK122" s="20">
        <f>IFERROR(INDEX(SeasonData!$BG:$BG,MATCH($A122&amp;"_2015",SeasonData!$A:$A,0))-I122,0)</f>
        <v>0</v>
      </c>
    </row>
    <row r="123" spans="1:37" x14ac:dyDescent="0.2">
      <c r="A123" t="s">
        <v>1684</v>
      </c>
      <c r="B123" t="str">
        <f>IF(A123="","",INDEX(Players19!G:G,MATCH(A123,Players19!$C:$C,0)))</f>
        <v>FWD</v>
      </c>
      <c r="C123" t="str">
        <f>IF(A123="","",INDEX(Players19!E:E,MATCH(A123,Players19!$C:$C,0)))</f>
        <v>Richmond</v>
      </c>
      <c r="D123" s="13">
        <f>IF(A123="","",INDEX(Players19!J:J,MATCH(A123,Players19!$C:$C,0)))</f>
        <v>392700</v>
      </c>
      <c r="F123" s="13">
        <f>_xlfn.IFNA(INDEX(Players19!M:M,MATCH($A123,Players19!$C:$C,0)),"")</f>
        <v>72.333333333333329</v>
      </c>
      <c r="G123" s="13" t="str">
        <f>_xlfn.IFNA(INDEX(Players19!N:N,MATCH($A123,Players19!$C:$C,0)),"")</f>
        <v/>
      </c>
      <c r="H123" s="13" t="str">
        <f>_xlfn.IFNA(INDEX(Players19!O:O,MATCH($A123,Players19!$C:$C,0)),"")</f>
        <v/>
      </c>
      <c r="I123" s="13" t="str">
        <f>_xlfn.IFNA(INDEX(Players19!P:P,MATCH($A123,Players19!$C:$C,0)),"")</f>
        <v/>
      </c>
      <c r="K123" s="18">
        <f>_xlfn.IFNA(INDEX(Players19!R:R,MATCH($A123,Players19!$C:$C,0)),"")</f>
        <v>0.81818181818181823</v>
      </c>
      <c r="L123" s="18">
        <f>_xlfn.IFNA(INDEX(Players19!S:S,MATCH($A123,Players19!$C:$C,0)),"")</f>
        <v>0</v>
      </c>
      <c r="M123" s="18">
        <f>_xlfn.IFNA(INDEX(Players19!T:T,MATCH($A123,Players19!$C:$C,0)),"")</f>
        <v>0</v>
      </c>
      <c r="N123" s="18">
        <f>_xlfn.IFNA(INDEX(Players19!U:U,MATCH($A123,Players19!$C:$C,0)),"")</f>
        <v>0</v>
      </c>
      <c r="P123" s="13">
        <f>IF($A123="","",INDEX(SeasonData!$BD:$BD,MATCH($A123&amp;"_2018",SeasonData!$A:$A,0)))</f>
        <v>1</v>
      </c>
      <c r="Q123" s="13">
        <f>IF($A123="","",INDEX(SeasonData!$BD:$BD,MATCH($A123&amp;"_2017",SeasonData!$A:$A,0)))</f>
        <v>1</v>
      </c>
      <c r="R123" s="13">
        <f>IF($A123="","",INDEX(SeasonData!$BD:$BD,MATCH($A123&amp;"_2016",SeasonData!$A:$A,0)))</f>
        <v>1</v>
      </c>
      <c r="S123" s="13">
        <f>IF($A123="","",INDEX(SeasonData!$BD:$BD,MATCH($A123&amp;"_2015",SeasonData!$A:$A,0)))</f>
        <v>1</v>
      </c>
      <c r="T123" s="13">
        <f t="shared" si="12"/>
        <v>72.340425531914889</v>
      </c>
      <c r="U123" t="str">
        <f t="shared" si="13"/>
        <v>Over Priced</v>
      </c>
      <c r="V123" s="33">
        <f t="shared" si="14"/>
        <v>110.34042553191489</v>
      </c>
      <c r="X123" s="20">
        <f>IFERROR(INDEX(SeasonData!$BE:$BE,MATCH($A123&amp;"_2018",SeasonData!$A:$A,0))-F123,0)</f>
        <v>2.6666666666666714</v>
      </c>
      <c r="Y123" s="20">
        <f>IFERROR(INDEX(SeasonData!$BE:$BE,MATCH($A123&amp;"_2017",SeasonData!$A:$A,0))-G123,0)</f>
        <v>0</v>
      </c>
      <c r="Z123" s="20">
        <f>IFERROR(INDEX(SeasonData!$BE:$BE,MATCH($A123&amp;"_2016",SeasonData!$A:$A,0))-H123,0)</f>
        <v>0</v>
      </c>
      <c r="AA123" s="20">
        <f>IFERROR(INDEX(SeasonData!$BE:$BE,MATCH($A123&amp;"_2015",SeasonData!$A:$A,0))-I123,0)</f>
        <v>0</v>
      </c>
      <c r="AB123" s="20"/>
      <c r="AC123" s="20">
        <f>IFERROR(INDEX(SeasonData!$BF:$BF,MATCH($A123&amp;"_2018",SeasonData!$A:$A,0))-F123,0)</f>
        <v>-10.133333333333326</v>
      </c>
      <c r="AD123" s="20">
        <f>IFERROR(INDEX(SeasonData!$BF:$BF,MATCH($A123&amp;"_2017",SeasonData!$A:$A,0))-G123,0)</f>
        <v>0</v>
      </c>
      <c r="AE123" s="20">
        <f>IFERROR(INDEX(SeasonData!$BF:$BF,MATCH($A123&amp;"_2016",SeasonData!$A:$A,0))-H123,0)</f>
        <v>0</v>
      </c>
      <c r="AF123" s="20">
        <f>IFERROR(INDEX(SeasonData!$BF:$BF,MATCH($A123&amp;"_2015",SeasonData!$A:$A,0))-I123,0)</f>
        <v>0</v>
      </c>
      <c r="AG123" s="20"/>
      <c r="AH123" s="20">
        <f>IFERROR(INDEX(SeasonData!$BG:$BG,MATCH($A123&amp;"_2018",SeasonData!$A:$A,0))-F123,0)</f>
        <v>6.5555555555555571</v>
      </c>
      <c r="AI123" s="20">
        <f>IFERROR(INDEX(SeasonData!$BG:$BG,MATCH($A123&amp;"_2017",SeasonData!$A:$A,0))-G123,0)</f>
        <v>0</v>
      </c>
      <c r="AJ123" s="20">
        <f>IFERROR(INDEX(SeasonData!$BG:$BG,MATCH($A123&amp;"_2016",SeasonData!$A:$A,0))-H123,0)</f>
        <v>0</v>
      </c>
      <c r="AK123" s="20">
        <f>IFERROR(INDEX(SeasonData!$BG:$BG,MATCH($A123&amp;"_2015",SeasonData!$A:$A,0))-I123,0)</f>
        <v>0</v>
      </c>
    </row>
    <row r="124" spans="1:37" x14ac:dyDescent="0.2">
      <c r="B124" t="str">
        <f>IF(A124="","",INDEX(Players19!G:G,MATCH(A124,Players19!$C:$C,0)))</f>
        <v/>
      </c>
      <c r="C124" t="str">
        <f>IF(A124="","",INDEX(Players19!E:E,MATCH(A124,Players19!$C:$C,0)))</f>
        <v/>
      </c>
      <c r="D124" s="13" t="str">
        <f>IF(A124="","",INDEX(Players19!J:J,MATCH(A124,Players19!$C:$C,0)))</f>
        <v/>
      </c>
      <c r="F124" s="13" t="str">
        <f>_xlfn.IFNA(INDEX(Players19!M:M,MATCH($A124,Players19!$C:$C,0)),"")</f>
        <v/>
      </c>
      <c r="G124" s="13" t="str">
        <f>_xlfn.IFNA(INDEX(Players19!N:N,MATCH($A124,Players19!$C:$C,0)),"")</f>
        <v/>
      </c>
      <c r="H124" s="13" t="str">
        <f>_xlfn.IFNA(INDEX(Players19!O:O,MATCH($A124,Players19!$C:$C,0)),"")</f>
        <v/>
      </c>
      <c r="I124" s="13" t="str">
        <f>_xlfn.IFNA(INDEX(Players19!P:P,MATCH($A124,Players19!$C:$C,0)),"")</f>
        <v/>
      </c>
      <c r="K124" s="18" t="str">
        <f>_xlfn.IFNA(INDEX(Players19!R:R,MATCH($A124,Players19!$C:$C,0)),"")</f>
        <v/>
      </c>
      <c r="L124" s="18" t="str">
        <f>_xlfn.IFNA(INDEX(Players19!S:S,MATCH($A124,Players19!$C:$C,0)),"")</f>
        <v/>
      </c>
      <c r="M124" s="18" t="str">
        <f>_xlfn.IFNA(INDEX(Players19!T:T,MATCH($A124,Players19!$C:$C,0)),"")</f>
        <v/>
      </c>
      <c r="N124" s="18" t="str">
        <f>_xlfn.IFNA(INDEX(Players19!U:U,MATCH($A124,Players19!$C:$C,0)),"")</f>
        <v/>
      </c>
      <c r="P124" s="13" t="str">
        <f>IF($A124="","",INDEX(SeasonData!$BD:$BD,MATCH($A124&amp;"_2018",SeasonData!$A:$A,0)))</f>
        <v/>
      </c>
      <c r="Q124" s="13" t="str">
        <f>IF($A124="","",INDEX(SeasonData!$BD:$BD,MATCH($A124&amp;"_2017",SeasonData!$A:$A,0)))</f>
        <v/>
      </c>
      <c r="R124" s="13" t="str">
        <f>IF($A124="","",INDEX(SeasonData!$BD:$BD,MATCH($A124&amp;"_2016",SeasonData!$A:$A,0)))</f>
        <v/>
      </c>
      <c r="S124" s="13" t="str">
        <f>IF($A124="","",INDEX(SeasonData!$BD:$BD,MATCH($A124&amp;"_2015",SeasonData!$A:$A,0)))</f>
        <v/>
      </c>
      <c r="T124" s="13" t="str">
        <f t="shared" si="12"/>
        <v/>
      </c>
      <c r="U124" t="str">
        <f t="shared" si="13"/>
        <v/>
      </c>
      <c r="V124" s="33" t="str">
        <f t="shared" si="14"/>
        <v/>
      </c>
      <c r="X124" s="20">
        <f>IFERROR(INDEX(SeasonData!$BE:$BE,MATCH($A124&amp;"_2018",SeasonData!$A:$A,0))-F124,0)</f>
        <v>0</v>
      </c>
      <c r="Y124" s="20">
        <f>IFERROR(INDEX(SeasonData!$BE:$BE,MATCH($A124&amp;"_2017",SeasonData!$A:$A,0))-G124,0)</f>
        <v>0</v>
      </c>
      <c r="Z124" s="20">
        <f>IFERROR(INDEX(SeasonData!$BE:$BE,MATCH($A124&amp;"_2016",SeasonData!$A:$A,0))-H124,0)</f>
        <v>0</v>
      </c>
      <c r="AA124" s="20">
        <f>IFERROR(INDEX(SeasonData!$BE:$BE,MATCH($A124&amp;"_2015",SeasonData!$A:$A,0))-I124,0)</f>
        <v>0</v>
      </c>
      <c r="AB124" s="20"/>
      <c r="AC124" s="20">
        <f>IFERROR(INDEX(SeasonData!$BF:$BF,MATCH($A124&amp;"_2018",SeasonData!$A:$A,0))-F124,0)</f>
        <v>0</v>
      </c>
      <c r="AD124" s="20">
        <f>IFERROR(INDEX(SeasonData!$BF:$BF,MATCH($A124&amp;"_2017",SeasonData!$A:$A,0))-G124,0)</f>
        <v>0</v>
      </c>
      <c r="AE124" s="20">
        <f>IFERROR(INDEX(SeasonData!$BF:$BF,MATCH($A124&amp;"_2016",SeasonData!$A:$A,0))-H124,0)</f>
        <v>0</v>
      </c>
      <c r="AF124" s="20">
        <f>IFERROR(INDEX(SeasonData!$BF:$BF,MATCH($A124&amp;"_2015",SeasonData!$A:$A,0))-I124,0)</f>
        <v>0</v>
      </c>
      <c r="AG124" s="20"/>
      <c r="AH124" s="20">
        <f>IFERROR(INDEX(SeasonData!$BG:$BG,MATCH($A124&amp;"_2018",SeasonData!$A:$A,0))-F124,0)</f>
        <v>0</v>
      </c>
      <c r="AI124" s="20">
        <f>IFERROR(INDEX(SeasonData!$BG:$BG,MATCH($A124&amp;"_2017",SeasonData!$A:$A,0))-G124,0)</f>
        <v>0</v>
      </c>
      <c r="AJ124" s="20">
        <f>IFERROR(INDEX(SeasonData!$BG:$BG,MATCH($A124&amp;"_2016",SeasonData!$A:$A,0))-H124,0)</f>
        <v>0</v>
      </c>
      <c r="AK124" s="20">
        <f>IFERROR(INDEX(SeasonData!$BG:$BG,MATCH($A124&amp;"_2015",SeasonData!$A:$A,0))-I124,0)</f>
        <v>0</v>
      </c>
    </row>
    <row r="125" spans="1:37" x14ac:dyDescent="0.2">
      <c r="B125" t="str">
        <f>IF(A125="","",INDEX(Players19!G:G,MATCH(A125,Players19!$C:$C,0)))</f>
        <v/>
      </c>
      <c r="C125" t="str">
        <f>IF(A125="","",INDEX(Players19!E:E,MATCH(A125,Players19!$C:$C,0)))</f>
        <v/>
      </c>
      <c r="D125" s="13" t="str">
        <f>IF(A125="","",INDEX(Players19!J:J,MATCH(A125,Players19!$C:$C,0)))</f>
        <v/>
      </c>
      <c r="F125" s="13" t="str">
        <f>_xlfn.IFNA(INDEX(Players19!M:M,MATCH($A125,Players19!$C:$C,0)),"")</f>
        <v/>
      </c>
      <c r="G125" s="13" t="str">
        <f>_xlfn.IFNA(INDEX(Players19!N:N,MATCH($A125,Players19!$C:$C,0)),"")</f>
        <v/>
      </c>
      <c r="H125" s="13" t="str">
        <f>_xlfn.IFNA(INDEX(Players19!O:O,MATCH($A125,Players19!$C:$C,0)),"")</f>
        <v/>
      </c>
      <c r="I125" s="13" t="str">
        <f>_xlfn.IFNA(INDEX(Players19!P:P,MATCH($A125,Players19!$C:$C,0)),"")</f>
        <v/>
      </c>
      <c r="K125" s="18" t="str">
        <f>_xlfn.IFNA(INDEX(Players19!R:R,MATCH($A125,Players19!$C:$C,0)),"")</f>
        <v/>
      </c>
      <c r="L125" s="18" t="str">
        <f>_xlfn.IFNA(INDEX(Players19!S:S,MATCH($A125,Players19!$C:$C,0)),"")</f>
        <v/>
      </c>
      <c r="M125" s="18" t="str">
        <f>_xlfn.IFNA(INDEX(Players19!T:T,MATCH($A125,Players19!$C:$C,0)),"")</f>
        <v/>
      </c>
      <c r="N125" s="18" t="str">
        <f>_xlfn.IFNA(INDEX(Players19!U:U,MATCH($A125,Players19!$C:$C,0)),"")</f>
        <v/>
      </c>
      <c r="P125" s="13" t="str">
        <f>IF($A125="","",INDEX(SeasonData!$BD:$BD,MATCH($A125&amp;"_2018",SeasonData!$A:$A,0)))</f>
        <v/>
      </c>
      <c r="Q125" s="13" t="str">
        <f>IF($A125="","",INDEX(SeasonData!$BD:$BD,MATCH($A125&amp;"_2017",SeasonData!$A:$A,0)))</f>
        <v/>
      </c>
      <c r="R125" s="13" t="str">
        <f>IF($A125="","",INDEX(SeasonData!$BD:$BD,MATCH($A125&amp;"_2016",SeasonData!$A:$A,0)))</f>
        <v/>
      </c>
      <c r="S125" s="13" t="str">
        <f>IF($A125="","",INDEX(SeasonData!$BD:$BD,MATCH($A125&amp;"_2015",SeasonData!$A:$A,0)))</f>
        <v/>
      </c>
      <c r="T125" s="13" t="str">
        <f t="shared" si="12"/>
        <v/>
      </c>
      <c r="U125" t="str">
        <f t="shared" si="13"/>
        <v/>
      </c>
      <c r="V125" s="33" t="str">
        <f t="shared" si="14"/>
        <v/>
      </c>
      <c r="X125" s="20">
        <f>IFERROR(INDEX(SeasonData!$BE:$BE,MATCH($A125&amp;"_2018",SeasonData!$A:$A,0))-F125,0)</f>
        <v>0</v>
      </c>
      <c r="Y125" s="20">
        <f>IFERROR(INDEX(SeasonData!$BE:$BE,MATCH($A125&amp;"_2017",SeasonData!$A:$A,0))-G125,0)</f>
        <v>0</v>
      </c>
      <c r="Z125" s="20">
        <f>IFERROR(INDEX(SeasonData!$BE:$BE,MATCH($A125&amp;"_2016",SeasonData!$A:$A,0))-H125,0)</f>
        <v>0</v>
      </c>
      <c r="AA125" s="20">
        <f>IFERROR(INDEX(SeasonData!$BE:$BE,MATCH($A125&amp;"_2015",SeasonData!$A:$A,0))-I125,0)</f>
        <v>0</v>
      </c>
      <c r="AB125" s="20"/>
      <c r="AC125" s="20">
        <f>IFERROR(INDEX(SeasonData!$BF:$BF,MATCH($A125&amp;"_2018",SeasonData!$A:$A,0))-F125,0)</f>
        <v>0</v>
      </c>
      <c r="AD125" s="20">
        <f>IFERROR(INDEX(SeasonData!$BF:$BF,MATCH($A125&amp;"_2017",SeasonData!$A:$A,0))-G125,0)</f>
        <v>0</v>
      </c>
      <c r="AE125" s="20">
        <f>IFERROR(INDEX(SeasonData!$BF:$BF,MATCH($A125&amp;"_2016",SeasonData!$A:$A,0))-H125,0)</f>
        <v>0</v>
      </c>
      <c r="AF125" s="20">
        <f>IFERROR(INDEX(SeasonData!$BF:$BF,MATCH($A125&amp;"_2015",SeasonData!$A:$A,0))-I125,0)</f>
        <v>0</v>
      </c>
      <c r="AG125" s="20"/>
      <c r="AH125" s="20">
        <f>IFERROR(INDEX(SeasonData!$BG:$BG,MATCH($A125&amp;"_2018",SeasonData!$A:$A,0))-F125,0)</f>
        <v>0</v>
      </c>
      <c r="AI125" s="20">
        <f>IFERROR(INDEX(SeasonData!$BG:$BG,MATCH($A125&amp;"_2017",SeasonData!$A:$A,0))-G125,0)</f>
        <v>0</v>
      </c>
      <c r="AJ125" s="20">
        <f>IFERROR(INDEX(SeasonData!$BG:$BG,MATCH($A125&amp;"_2016",SeasonData!$A:$A,0))-H125,0)</f>
        <v>0</v>
      </c>
      <c r="AK125" s="20">
        <f>IFERROR(INDEX(SeasonData!$BG:$BG,MATCH($A125&amp;"_2015",SeasonData!$A:$A,0))-I125,0)</f>
        <v>0</v>
      </c>
    </row>
    <row r="126" spans="1:37" x14ac:dyDescent="0.2">
      <c r="B126" t="str">
        <f>IF(A126="","",INDEX(Players19!G:G,MATCH(A126,Players19!$C:$C,0)))</f>
        <v/>
      </c>
      <c r="C126" t="str">
        <f>IF(A126="","",INDEX(Players19!E:E,MATCH(A126,Players19!$C:$C,0)))</f>
        <v/>
      </c>
      <c r="D126" s="13" t="str">
        <f>IF(A126="","",INDEX(Players19!J:J,MATCH(A126,Players19!$C:$C,0)))</f>
        <v/>
      </c>
      <c r="F126" s="13" t="str">
        <f>_xlfn.IFNA(INDEX(Players19!M:M,MATCH($A126,Players19!$C:$C,0)),"")</f>
        <v/>
      </c>
      <c r="G126" s="13" t="str">
        <f>_xlfn.IFNA(INDEX(Players19!N:N,MATCH($A126,Players19!$C:$C,0)),"")</f>
        <v/>
      </c>
      <c r="H126" s="13" t="str">
        <f>_xlfn.IFNA(INDEX(Players19!O:O,MATCH($A126,Players19!$C:$C,0)),"")</f>
        <v/>
      </c>
      <c r="I126" s="13" t="str">
        <f>_xlfn.IFNA(INDEX(Players19!P:P,MATCH($A126,Players19!$C:$C,0)),"")</f>
        <v/>
      </c>
      <c r="K126" s="18" t="str">
        <f>_xlfn.IFNA(INDEX(Players19!R:R,MATCH($A126,Players19!$C:$C,0)),"")</f>
        <v/>
      </c>
      <c r="L126" s="18" t="str">
        <f>_xlfn.IFNA(INDEX(Players19!S:S,MATCH($A126,Players19!$C:$C,0)),"")</f>
        <v/>
      </c>
      <c r="M126" s="18" t="str">
        <f>_xlfn.IFNA(INDEX(Players19!T:T,MATCH($A126,Players19!$C:$C,0)),"")</f>
        <v/>
      </c>
      <c r="N126" s="18" t="str">
        <f>_xlfn.IFNA(INDEX(Players19!U:U,MATCH($A126,Players19!$C:$C,0)),"")</f>
        <v/>
      </c>
      <c r="P126" s="13" t="str">
        <f>IF($A126="","",INDEX(SeasonData!$BD:$BD,MATCH($A126&amp;"_2018",SeasonData!$A:$A,0)))</f>
        <v/>
      </c>
      <c r="Q126" s="13" t="str">
        <f>IF($A126="","",INDEX(SeasonData!$BD:$BD,MATCH($A126&amp;"_2017",SeasonData!$A:$A,0)))</f>
        <v/>
      </c>
      <c r="R126" s="13" t="str">
        <f>IF($A126="","",INDEX(SeasonData!$BD:$BD,MATCH($A126&amp;"_2016",SeasonData!$A:$A,0)))</f>
        <v/>
      </c>
      <c r="S126" s="13" t="str">
        <f>IF($A126="","",INDEX(SeasonData!$BD:$BD,MATCH($A126&amp;"_2015",SeasonData!$A:$A,0)))</f>
        <v/>
      </c>
      <c r="T126" s="13" t="str">
        <f t="shared" si="12"/>
        <v/>
      </c>
      <c r="U126" t="str">
        <f t="shared" si="13"/>
        <v/>
      </c>
      <c r="V126" s="33" t="str">
        <f t="shared" si="14"/>
        <v/>
      </c>
      <c r="X126" s="20">
        <f>IFERROR(INDEX(SeasonData!$BE:$BE,MATCH($A126&amp;"_2018",SeasonData!$A:$A,0))-F126,0)</f>
        <v>0</v>
      </c>
      <c r="Y126" s="20">
        <f>IFERROR(INDEX(SeasonData!$BE:$BE,MATCH($A126&amp;"_2017",SeasonData!$A:$A,0))-G126,0)</f>
        <v>0</v>
      </c>
      <c r="Z126" s="20">
        <f>IFERROR(INDEX(SeasonData!$BE:$BE,MATCH($A126&amp;"_2016",SeasonData!$A:$A,0))-H126,0)</f>
        <v>0</v>
      </c>
      <c r="AA126" s="20">
        <f>IFERROR(INDEX(SeasonData!$BE:$BE,MATCH($A126&amp;"_2015",SeasonData!$A:$A,0))-I126,0)</f>
        <v>0</v>
      </c>
      <c r="AB126" s="20"/>
      <c r="AC126" s="20">
        <f>IFERROR(INDEX(SeasonData!$BF:$BF,MATCH($A126&amp;"_2018",SeasonData!$A:$A,0))-F126,0)</f>
        <v>0</v>
      </c>
      <c r="AD126" s="20">
        <f>IFERROR(INDEX(SeasonData!$BF:$BF,MATCH($A126&amp;"_2017",SeasonData!$A:$A,0))-G126,0)</f>
        <v>0</v>
      </c>
      <c r="AE126" s="20">
        <f>IFERROR(INDEX(SeasonData!$BF:$BF,MATCH($A126&amp;"_2016",SeasonData!$A:$A,0))-H126,0)</f>
        <v>0</v>
      </c>
      <c r="AF126" s="20">
        <f>IFERROR(INDEX(SeasonData!$BF:$BF,MATCH($A126&amp;"_2015",SeasonData!$A:$A,0))-I126,0)</f>
        <v>0</v>
      </c>
      <c r="AG126" s="20"/>
      <c r="AH126" s="20">
        <f>IFERROR(INDEX(SeasonData!$BG:$BG,MATCH($A126&amp;"_2018",SeasonData!$A:$A,0))-F126,0)</f>
        <v>0</v>
      </c>
      <c r="AI126" s="20">
        <f>IFERROR(INDEX(SeasonData!$BG:$BG,MATCH($A126&amp;"_2017",SeasonData!$A:$A,0))-G126,0)</f>
        <v>0</v>
      </c>
      <c r="AJ126" s="20">
        <f>IFERROR(INDEX(SeasonData!$BG:$BG,MATCH($A126&amp;"_2016",SeasonData!$A:$A,0))-H126,0)</f>
        <v>0</v>
      </c>
      <c r="AK126" s="20">
        <f>IFERROR(INDEX(SeasonData!$BG:$BG,MATCH($A126&amp;"_2015",SeasonData!$A:$A,0))-I126,0)</f>
        <v>0</v>
      </c>
    </row>
    <row r="127" spans="1:37" x14ac:dyDescent="0.2">
      <c r="B127" t="str">
        <f>IF(A127="","",INDEX(Players19!G:G,MATCH(A127,Players19!$C:$C,0)))</f>
        <v/>
      </c>
      <c r="C127" t="str">
        <f>IF(A127="","",INDEX(Players19!E:E,MATCH(A127,Players19!$C:$C,0)))</f>
        <v/>
      </c>
      <c r="D127" s="13" t="str">
        <f>IF(A127="","",INDEX(Players19!J:J,MATCH(A127,Players19!$C:$C,0)))</f>
        <v/>
      </c>
      <c r="F127" s="13" t="str">
        <f>_xlfn.IFNA(INDEX(Players19!M:M,MATCH($A127,Players19!$C:$C,0)),"")</f>
        <v/>
      </c>
      <c r="G127" s="13" t="str">
        <f>_xlfn.IFNA(INDEX(Players19!N:N,MATCH($A127,Players19!$C:$C,0)),"")</f>
        <v/>
      </c>
      <c r="H127" s="13" t="str">
        <f>_xlfn.IFNA(INDEX(Players19!O:O,MATCH($A127,Players19!$C:$C,0)),"")</f>
        <v/>
      </c>
      <c r="I127" s="13" t="str">
        <f>_xlfn.IFNA(INDEX(Players19!P:P,MATCH($A127,Players19!$C:$C,0)),"")</f>
        <v/>
      </c>
      <c r="K127" s="18" t="str">
        <f>_xlfn.IFNA(INDEX(Players19!R:R,MATCH($A127,Players19!$C:$C,0)),"")</f>
        <v/>
      </c>
      <c r="L127" s="18" t="str">
        <f>_xlfn.IFNA(INDEX(Players19!S:S,MATCH($A127,Players19!$C:$C,0)),"")</f>
        <v/>
      </c>
      <c r="M127" s="18" t="str">
        <f>_xlfn.IFNA(INDEX(Players19!T:T,MATCH($A127,Players19!$C:$C,0)),"")</f>
        <v/>
      </c>
      <c r="N127" s="18" t="str">
        <f>_xlfn.IFNA(INDEX(Players19!U:U,MATCH($A127,Players19!$C:$C,0)),"")</f>
        <v/>
      </c>
      <c r="P127" s="13" t="str">
        <f>IF($A127="","",INDEX(SeasonData!$BD:$BD,MATCH($A127&amp;"_2018",SeasonData!$A:$A,0)))</f>
        <v/>
      </c>
      <c r="Q127" s="13" t="str">
        <f>IF($A127="","",INDEX(SeasonData!$BD:$BD,MATCH($A127&amp;"_2017",SeasonData!$A:$A,0)))</f>
        <v/>
      </c>
      <c r="R127" s="13" t="str">
        <f>IF($A127="","",INDEX(SeasonData!$BD:$BD,MATCH($A127&amp;"_2016",SeasonData!$A:$A,0)))</f>
        <v/>
      </c>
      <c r="S127" s="13" t="str">
        <f>IF($A127="","",INDEX(SeasonData!$BD:$BD,MATCH($A127&amp;"_2015",SeasonData!$A:$A,0)))</f>
        <v/>
      </c>
      <c r="T127" s="13" t="str">
        <f t="shared" si="12"/>
        <v/>
      </c>
      <c r="U127" t="str">
        <f t="shared" si="13"/>
        <v/>
      </c>
      <c r="V127" s="33" t="str">
        <f t="shared" si="14"/>
        <v/>
      </c>
      <c r="X127" s="20">
        <f>IFERROR(INDEX(SeasonData!$BE:$BE,MATCH($A127&amp;"_2018",SeasonData!$A:$A,0))-F127,0)</f>
        <v>0</v>
      </c>
      <c r="Y127" s="20">
        <f>IFERROR(INDEX(SeasonData!$BE:$BE,MATCH($A127&amp;"_2017",SeasonData!$A:$A,0))-G127,0)</f>
        <v>0</v>
      </c>
      <c r="Z127" s="20">
        <f>IFERROR(INDEX(SeasonData!$BE:$BE,MATCH($A127&amp;"_2016",SeasonData!$A:$A,0))-H127,0)</f>
        <v>0</v>
      </c>
      <c r="AA127" s="20">
        <f>IFERROR(INDEX(SeasonData!$BE:$BE,MATCH($A127&amp;"_2015",SeasonData!$A:$A,0))-I127,0)</f>
        <v>0</v>
      </c>
      <c r="AB127" s="20"/>
      <c r="AC127" s="20">
        <f>IFERROR(INDEX(SeasonData!$BF:$BF,MATCH($A127&amp;"_2018",SeasonData!$A:$A,0))-F127,0)</f>
        <v>0</v>
      </c>
      <c r="AD127" s="20">
        <f>IFERROR(INDEX(SeasonData!$BF:$BF,MATCH($A127&amp;"_2017",SeasonData!$A:$A,0))-G127,0)</f>
        <v>0</v>
      </c>
      <c r="AE127" s="20">
        <f>IFERROR(INDEX(SeasonData!$BF:$BF,MATCH($A127&amp;"_2016",SeasonData!$A:$A,0))-H127,0)</f>
        <v>0</v>
      </c>
      <c r="AF127" s="20">
        <f>IFERROR(INDEX(SeasonData!$BF:$BF,MATCH($A127&amp;"_2015",SeasonData!$A:$A,0))-I127,0)</f>
        <v>0</v>
      </c>
      <c r="AG127" s="20"/>
      <c r="AH127" s="20">
        <f>IFERROR(INDEX(SeasonData!$BG:$BG,MATCH($A127&amp;"_2018",SeasonData!$A:$A,0))-F127,0)</f>
        <v>0</v>
      </c>
      <c r="AI127" s="20">
        <f>IFERROR(INDEX(SeasonData!$BG:$BG,MATCH($A127&amp;"_2017",SeasonData!$A:$A,0))-G127,0)</f>
        <v>0</v>
      </c>
      <c r="AJ127" s="20">
        <f>IFERROR(INDEX(SeasonData!$BG:$BG,MATCH($A127&amp;"_2016",SeasonData!$A:$A,0))-H127,0)</f>
        <v>0</v>
      </c>
      <c r="AK127" s="20">
        <f>IFERROR(INDEX(SeasonData!$BG:$BG,MATCH($A127&amp;"_2015",SeasonData!$A:$A,0))-I127,0)</f>
        <v>0</v>
      </c>
    </row>
    <row r="128" spans="1:37" x14ac:dyDescent="0.2">
      <c r="B128" t="str">
        <f>IF(A128="","",INDEX(Players19!G:G,MATCH(A128,Players19!$C:$C,0)))</f>
        <v/>
      </c>
      <c r="C128" t="str">
        <f>IF(A128="","",INDEX(Players19!E:E,MATCH(A128,Players19!$C:$C,0)))</f>
        <v/>
      </c>
      <c r="D128" s="13" t="str">
        <f>IF(A128="","",INDEX(Players19!J:J,MATCH(A128,Players19!$C:$C,0)))</f>
        <v/>
      </c>
      <c r="F128" s="13" t="str">
        <f>_xlfn.IFNA(INDEX(Players19!M:M,MATCH($A128,Players19!$C:$C,0)),"")</f>
        <v/>
      </c>
      <c r="G128" s="13" t="str">
        <f>_xlfn.IFNA(INDEX(Players19!N:N,MATCH($A128,Players19!$C:$C,0)),"")</f>
        <v/>
      </c>
      <c r="H128" s="13" t="str">
        <f>_xlfn.IFNA(INDEX(Players19!O:O,MATCH($A128,Players19!$C:$C,0)),"")</f>
        <v/>
      </c>
      <c r="I128" s="13" t="str">
        <f>_xlfn.IFNA(INDEX(Players19!P:P,MATCH($A128,Players19!$C:$C,0)),"")</f>
        <v/>
      </c>
      <c r="K128" s="18" t="str">
        <f>_xlfn.IFNA(INDEX(Players19!R:R,MATCH($A128,Players19!$C:$C,0)),"")</f>
        <v/>
      </c>
      <c r="L128" s="18" t="str">
        <f>_xlfn.IFNA(INDEX(Players19!S:S,MATCH($A128,Players19!$C:$C,0)),"")</f>
        <v/>
      </c>
      <c r="M128" s="18" t="str">
        <f>_xlfn.IFNA(INDEX(Players19!T:T,MATCH($A128,Players19!$C:$C,0)),"")</f>
        <v/>
      </c>
      <c r="N128" s="18" t="str">
        <f>_xlfn.IFNA(INDEX(Players19!U:U,MATCH($A128,Players19!$C:$C,0)),"")</f>
        <v/>
      </c>
      <c r="P128" s="13" t="str">
        <f>IF($A128="","",INDEX(SeasonData!$BD:$BD,MATCH($A128&amp;"_2018",SeasonData!$A:$A,0)))</f>
        <v/>
      </c>
      <c r="Q128" s="13" t="str">
        <f>IF($A128="","",INDEX(SeasonData!$BD:$BD,MATCH($A128&amp;"_2017",SeasonData!$A:$A,0)))</f>
        <v/>
      </c>
      <c r="R128" s="13" t="str">
        <f>IF($A128="","",INDEX(SeasonData!$BD:$BD,MATCH($A128&amp;"_2016",SeasonData!$A:$A,0)))</f>
        <v/>
      </c>
      <c r="S128" s="13" t="str">
        <f>IF($A128="","",INDEX(SeasonData!$BD:$BD,MATCH($A128&amp;"_2015",SeasonData!$A:$A,0)))</f>
        <v/>
      </c>
      <c r="T128" s="13" t="str">
        <f t="shared" si="12"/>
        <v/>
      </c>
      <c r="U128" t="str">
        <f t="shared" si="13"/>
        <v/>
      </c>
      <c r="V128" s="33" t="str">
        <f t="shared" si="14"/>
        <v/>
      </c>
      <c r="X128" s="20">
        <f>IFERROR(INDEX(SeasonData!$BE:$BE,MATCH($A128&amp;"_2018",SeasonData!$A:$A,0))-F128,0)</f>
        <v>0</v>
      </c>
      <c r="Y128" s="20">
        <f>IFERROR(INDEX(SeasonData!$BE:$BE,MATCH($A128&amp;"_2017",SeasonData!$A:$A,0))-G128,0)</f>
        <v>0</v>
      </c>
      <c r="Z128" s="20">
        <f>IFERROR(INDEX(SeasonData!$BE:$BE,MATCH($A128&amp;"_2016",SeasonData!$A:$A,0))-H128,0)</f>
        <v>0</v>
      </c>
      <c r="AA128" s="20">
        <f>IFERROR(INDEX(SeasonData!$BE:$BE,MATCH($A128&amp;"_2015",SeasonData!$A:$A,0))-I128,0)</f>
        <v>0</v>
      </c>
      <c r="AB128" s="20"/>
      <c r="AC128" s="20">
        <f>IFERROR(INDEX(SeasonData!$BF:$BF,MATCH($A128&amp;"_2018",SeasonData!$A:$A,0))-F128,0)</f>
        <v>0</v>
      </c>
      <c r="AD128" s="20">
        <f>IFERROR(INDEX(SeasonData!$BF:$BF,MATCH($A128&amp;"_2017",SeasonData!$A:$A,0))-G128,0)</f>
        <v>0</v>
      </c>
      <c r="AE128" s="20">
        <f>IFERROR(INDEX(SeasonData!$BF:$BF,MATCH($A128&amp;"_2016",SeasonData!$A:$A,0))-H128,0)</f>
        <v>0</v>
      </c>
      <c r="AF128" s="20">
        <f>IFERROR(INDEX(SeasonData!$BF:$BF,MATCH($A128&amp;"_2015",SeasonData!$A:$A,0))-I128,0)</f>
        <v>0</v>
      </c>
      <c r="AG128" s="20"/>
      <c r="AH128" s="20">
        <f>IFERROR(INDEX(SeasonData!$BG:$BG,MATCH($A128&amp;"_2018",SeasonData!$A:$A,0))-F128,0)</f>
        <v>0</v>
      </c>
      <c r="AI128" s="20">
        <f>IFERROR(INDEX(SeasonData!$BG:$BG,MATCH($A128&amp;"_2017",SeasonData!$A:$A,0))-G128,0)</f>
        <v>0</v>
      </c>
      <c r="AJ128" s="20">
        <f>IFERROR(INDEX(SeasonData!$BG:$BG,MATCH($A128&amp;"_2016",SeasonData!$A:$A,0))-H128,0)</f>
        <v>0</v>
      </c>
      <c r="AK128" s="20">
        <f>IFERROR(INDEX(SeasonData!$BG:$BG,MATCH($A128&amp;"_2015",SeasonData!$A:$A,0))-I128,0)</f>
        <v>0</v>
      </c>
    </row>
    <row r="129" spans="2:37" x14ac:dyDescent="0.2">
      <c r="B129" t="str">
        <f>IF(A129="","",INDEX(Players19!G:G,MATCH(A129,Players19!$C:$C,0)))</f>
        <v/>
      </c>
      <c r="C129" t="str">
        <f>IF(A129="","",INDEX(Players19!E:E,MATCH(A129,Players19!$C:$C,0)))</f>
        <v/>
      </c>
      <c r="D129" s="13" t="str">
        <f>IF(A129="","",INDEX(Players19!J:J,MATCH(A129,Players19!$C:$C,0)))</f>
        <v/>
      </c>
      <c r="F129" s="13" t="str">
        <f>_xlfn.IFNA(INDEX(Players19!M:M,MATCH($A129,Players19!$C:$C,0)),"")</f>
        <v/>
      </c>
      <c r="G129" s="13" t="str">
        <f>_xlfn.IFNA(INDEX(Players19!N:N,MATCH($A129,Players19!$C:$C,0)),"")</f>
        <v/>
      </c>
      <c r="H129" s="13" t="str">
        <f>_xlfn.IFNA(INDEX(Players19!O:O,MATCH($A129,Players19!$C:$C,0)),"")</f>
        <v/>
      </c>
      <c r="I129" s="13" t="str">
        <f>_xlfn.IFNA(INDEX(Players19!P:P,MATCH($A129,Players19!$C:$C,0)),"")</f>
        <v/>
      </c>
      <c r="K129" s="18" t="str">
        <f>_xlfn.IFNA(INDEX(Players19!R:R,MATCH($A129,Players19!$C:$C,0)),"")</f>
        <v/>
      </c>
      <c r="L129" s="18" t="str">
        <f>_xlfn.IFNA(INDEX(Players19!S:S,MATCH($A129,Players19!$C:$C,0)),"")</f>
        <v/>
      </c>
      <c r="M129" s="18" t="str">
        <f>_xlfn.IFNA(INDEX(Players19!T:T,MATCH($A129,Players19!$C:$C,0)),"")</f>
        <v/>
      </c>
      <c r="N129" s="18" t="str">
        <f>_xlfn.IFNA(INDEX(Players19!U:U,MATCH($A129,Players19!$C:$C,0)),"")</f>
        <v/>
      </c>
      <c r="P129" s="13" t="str">
        <f>IF($A129="","",INDEX(SeasonData!$BD:$BD,MATCH($A129&amp;"_2018",SeasonData!$A:$A,0)))</f>
        <v/>
      </c>
      <c r="Q129" s="13" t="str">
        <f>IF($A129="","",INDEX(SeasonData!$BD:$BD,MATCH($A129&amp;"_2017",SeasonData!$A:$A,0)))</f>
        <v/>
      </c>
      <c r="R129" s="13" t="str">
        <f>IF($A129="","",INDEX(SeasonData!$BD:$BD,MATCH($A129&amp;"_2016",SeasonData!$A:$A,0)))</f>
        <v/>
      </c>
      <c r="S129" s="13" t="str">
        <f>IF($A129="","",INDEX(SeasonData!$BD:$BD,MATCH($A129&amp;"_2015",SeasonData!$A:$A,0)))</f>
        <v/>
      </c>
      <c r="T129" s="13" t="str">
        <f t="shared" si="12"/>
        <v/>
      </c>
      <c r="U129" t="str">
        <f t="shared" si="13"/>
        <v/>
      </c>
      <c r="V129" s="33" t="str">
        <f t="shared" si="14"/>
        <v/>
      </c>
      <c r="X129" s="20">
        <f>IFERROR(INDEX(SeasonData!$BE:$BE,MATCH($A129&amp;"_2018",SeasonData!$A:$A,0))-F129,0)</f>
        <v>0</v>
      </c>
      <c r="Y129" s="20">
        <f>IFERROR(INDEX(SeasonData!$BE:$BE,MATCH($A129&amp;"_2017",SeasonData!$A:$A,0))-G129,0)</f>
        <v>0</v>
      </c>
      <c r="Z129" s="20">
        <f>IFERROR(INDEX(SeasonData!$BE:$BE,MATCH($A129&amp;"_2016",SeasonData!$A:$A,0))-H129,0)</f>
        <v>0</v>
      </c>
      <c r="AA129" s="20">
        <f>IFERROR(INDEX(SeasonData!$BE:$BE,MATCH($A129&amp;"_2015",SeasonData!$A:$A,0))-I129,0)</f>
        <v>0</v>
      </c>
      <c r="AB129" s="20"/>
      <c r="AC129" s="20">
        <f>IFERROR(INDEX(SeasonData!$BF:$BF,MATCH($A129&amp;"_2018",SeasonData!$A:$A,0))-F129,0)</f>
        <v>0</v>
      </c>
      <c r="AD129" s="20">
        <f>IFERROR(INDEX(SeasonData!$BF:$BF,MATCH($A129&amp;"_2017",SeasonData!$A:$A,0))-G129,0)</f>
        <v>0</v>
      </c>
      <c r="AE129" s="20">
        <f>IFERROR(INDEX(SeasonData!$BF:$BF,MATCH($A129&amp;"_2016",SeasonData!$A:$A,0))-H129,0)</f>
        <v>0</v>
      </c>
      <c r="AF129" s="20">
        <f>IFERROR(INDEX(SeasonData!$BF:$BF,MATCH($A129&amp;"_2015",SeasonData!$A:$A,0))-I129,0)</f>
        <v>0</v>
      </c>
      <c r="AG129" s="20"/>
      <c r="AH129" s="20">
        <f>IFERROR(INDEX(SeasonData!$BG:$BG,MATCH($A129&amp;"_2018",SeasonData!$A:$A,0))-F129,0)</f>
        <v>0</v>
      </c>
      <c r="AI129" s="20">
        <f>IFERROR(INDEX(SeasonData!$BG:$BG,MATCH($A129&amp;"_2017",SeasonData!$A:$A,0))-G129,0)</f>
        <v>0</v>
      </c>
      <c r="AJ129" s="20">
        <f>IFERROR(INDEX(SeasonData!$BG:$BG,MATCH($A129&amp;"_2016",SeasonData!$A:$A,0))-H129,0)</f>
        <v>0</v>
      </c>
      <c r="AK129" s="20">
        <f>IFERROR(INDEX(SeasonData!$BG:$BG,MATCH($A129&amp;"_2015",SeasonData!$A:$A,0))-I129,0)</f>
        <v>0</v>
      </c>
    </row>
    <row r="130" spans="2:37" x14ac:dyDescent="0.2">
      <c r="B130" t="str">
        <f>IF(A130="","",INDEX(Players19!G:G,MATCH(A130,Players19!$C:$C,0)))</f>
        <v/>
      </c>
      <c r="C130" t="str">
        <f>IF(A130="","",INDEX(Players19!E:E,MATCH(A130,Players19!$C:$C,0)))</f>
        <v/>
      </c>
      <c r="D130" s="13" t="str">
        <f>IF(A130="","",INDEX(Players19!J:J,MATCH(A130,Players19!$C:$C,0)))</f>
        <v/>
      </c>
      <c r="F130" s="13" t="str">
        <f>_xlfn.IFNA(INDEX(Players19!M:M,MATCH($A130,Players19!$C:$C,0)),"")</f>
        <v/>
      </c>
      <c r="G130" s="13" t="str">
        <f>_xlfn.IFNA(INDEX(Players19!N:N,MATCH($A130,Players19!$C:$C,0)),"")</f>
        <v/>
      </c>
      <c r="H130" s="13" t="str">
        <f>_xlfn.IFNA(INDEX(Players19!O:O,MATCH($A130,Players19!$C:$C,0)),"")</f>
        <v/>
      </c>
      <c r="I130" s="13" t="str">
        <f>_xlfn.IFNA(INDEX(Players19!P:P,MATCH($A130,Players19!$C:$C,0)),"")</f>
        <v/>
      </c>
      <c r="K130" s="18" t="str">
        <f>_xlfn.IFNA(INDEX(Players19!R:R,MATCH($A130,Players19!$C:$C,0)),"")</f>
        <v/>
      </c>
      <c r="L130" s="18" t="str">
        <f>_xlfn.IFNA(INDEX(Players19!S:S,MATCH($A130,Players19!$C:$C,0)),"")</f>
        <v/>
      </c>
      <c r="M130" s="18" t="str">
        <f>_xlfn.IFNA(INDEX(Players19!T:T,MATCH($A130,Players19!$C:$C,0)),"")</f>
        <v/>
      </c>
      <c r="N130" s="18" t="str">
        <f>_xlfn.IFNA(INDEX(Players19!U:U,MATCH($A130,Players19!$C:$C,0)),"")</f>
        <v/>
      </c>
      <c r="P130" s="13" t="str">
        <f>IF($A130="","",INDEX(SeasonData!$BD:$BD,MATCH($A130&amp;"_2018",SeasonData!$A:$A,0)))</f>
        <v/>
      </c>
      <c r="Q130" s="13" t="str">
        <f>IF($A130="","",INDEX(SeasonData!$BD:$BD,MATCH($A130&amp;"_2017",SeasonData!$A:$A,0)))</f>
        <v/>
      </c>
      <c r="R130" s="13" t="str">
        <f>IF($A130="","",INDEX(SeasonData!$BD:$BD,MATCH($A130&amp;"_2016",SeasonData!$A:$A,0)))</f>
        <v/>
      </c>
      <c r="S130" s="13" t="str">
        <f>IF($A130="","",INDEX(SeasonData!$BD:$BD,MATCH($A130&amp;"_2015",SeasonData!$A:$A,0)))</f>
        <v/>
      </c>
      <c r="T130" s="13" t="str">
        <f t="shared" si="12"/>
        <v/>
      </c>
      <c r="U130" t="str">
        <f t="shared" si="13"/>
        <v/>
      </c>
      <c r="V130" s="33" t="str">
        <f t="shared" si="14"/>
        <v/>
      </c>
      <c r="X130" s="20">
        <f>IFERROR(INDEX(SeasonData!$BE:$BE,MATCH($A130&amp;"_2018",SeasonData!$A:$A,0))-F130,0)</f>
        <v>0</v>
      </c>
      <c r="Y130" s="20">
        <f>IFERROR(INDEX(SeasonData!$BE:$BE,MATCH($A130&amp;"_2017",SeasonData!$A:$A,0))-G130,0)</f>
        <v>0</v>
      </c>
      <c r="Z130" s="20">
        <f>IFERROR(INDEX(SeasonData!$BE:$BE,MATCH($A130&amp;"_2016",SeasonData!$A:$A,0))-H130,0)</f>
        <v>0</v>
      </c>
      <c r="AA130" s="20">
        <f>IFERROR(INDEX(SeasonData!$BE:$BE,MATCH($A130&amp;"_2015",SeasonData!$A:$A,0))-I130,0)</f>
        <v>0</v>
      </c>
      <c r="AB130" s="20"/>
      <c r="AC130" s="20">
        <f>IFERROR(INDEX(SeasonData!$BF:$BF,MATCH($A130&amp;"_2018",SeasonData!$A:$A,0))-F130,0)</f>
        <v>0</v>
      </c>
      <c r="AD130" s="20">
        <f>IFERROR(INDEX(SeasonData!$BF:$BF,MATCH($A130&amp;"_2017",SeasonData!$A:$A,0))-G130,0)</f>
        <v>0</v>
      </c>
      <c r="AE130" s="20">
        <f>IFERROR(INDEX(SeasonData!$BF:$BF,MATCH($A130&amp;"_2016",SeasonData!$A:$A,0))-H130,0)</f>
        <v>0</v>
      </c>
      <c r="AF130" s="20">
        <f>IFERROR(INDEX(SeasonData!$BF:$BF,MATCH($A130&amp;"_2015",SeasonData!$A:$A,0))-I130,0)</f>
        <v>0</v>
      </c>
      <c r="AG130" s="20"/>
      <c r="AH130" s="20">
        <f>IFERROR(INDEX(SeasonData!$BG:$BG,MATCH($A130&amp;"_2018",SeasonData!$A:$A,0))-F130,0)</f>
        <v>0</v>
      </c>
      <c r="AI130" s="20">
        <f>IFERROR(INDEX(SeasonData!$BG:$BG,MATCH($A130&amp;"_2017",SeasonData!$A:$A,0))-G130,0)</f>
        <v>0</v>
      </c>
      <c r="AJ130" s="20">
        <f>IFERROR(INDEX(SeasonData!$BG:$BG,MATCH($A130&amp;"_2016",SeasonData!$A:$A,0))-H130,0)</f>
        <v>0</v>
      </c>
      <c r="AK130" s="20">
        <f>IFERROR(INDEX(SeasonData!$BG:$BG,MATCH($A130&amp;"_2015",SeasonData!$A:$A,0))-I130,0)</f>
        <v>0</v>
      </c>
    </row>
    <row r="131" spans="2:37" x14ac:dyDescent="0.2">
      <c r="B131" t="str">
        <f>IF(A131="","",INDEX(Players19!G:G,MATCH(A131,Players19!$C:$C,0)))</f>
        <v/>
      </c>
      <c r="C131" t="str">
        <f>IF(A131="","",INDEX(Players19!E:E,MATCH(A131,Players19!$C:$C,0)))</f>
        <v/>
      </c>
      <c r="D131" s="13" t="str">
        <f>IF(A131="","",INDEX(Players19!J:J,MATCH(A131,Players19!$C:$C,0)))</f>
        <v/>
      </c>
      <c r="F131" s="13" t="str">
        <f>_xlfn.IFNA(INDEX(Players19!M:M,MATCH($A131,Players19!$C:$C,0)),"")</f>
        <v/>
      </c>
      <c r="G131" s="13" t="str">
        <f>_xlfn.IFNA(INDEX(Players19!N:N,MATCH($A131,Players19!$C:$C,0)),"")</f>
        <v/>
      </c>
      <c r="H131" s="13" t="str">
        <f>_xlfn.IFNA(INDEX(Players19!O:O,MATCH($A131,Players19!$C:$C,0)),"")</f>
        <v/>
      </c>
      <c r="I131" s="13" t="str">
        <f>_xlfn.IFNA(INDEX(Players19!P:P,MATCH($A131,Players19!$C:$C,0)),"")</f>
        <v/>
      </c>
      <c r="K131" s="18" t="str">
        <f>_xlfn.IFNA(INDEX(Players19!R:R,MATCH($A131,Players19!$C:$C,0)),"")</f>
        <v/>
      </c>
      <c r="L131" s="18" t="str">
        <f>_xlfn.IFNA(INDEX(Players19!S:S,MATCH($A131,Players19!$C:$C,0)),"")</f>
        <v/>
      </c>
      <c r="M131" s="18" t="str">
        <f>_xlfn.IFNA(INDEX(Players19!T:T,MATCH($A131,Players19!$C:$C,0)),"")</f>
        <v/>
      </c>
      <c r="N131" s="18" t="str">
        <f>_xlfn.IFNA(INDEX(Players19!U:U,MATCH($A131,Players19!$C:$C,0)),"")</f>
        <v/>
      </c>
      <c r="P131" s="13" t="str">
        <f>IF($A131="","",INDEX(SeasonData!$BD:$BD,MATCH($A131&amp;"_2018",SeasonData!$A:$A,0)))</f>
        <v/>
      </c>
      <c r="Q131" s="13" t="str">
        <f>IF($A131="","",INDEX(SeasonData!$BD:$BD,MATCH($A131&amp;"_2017",SeasonData!$A:$A,0)))</f>
        <v/>
      </c>
      <c r="R131" s="13" t="str">
        <f>IF($A131="","",INDEX(SeasonData!$BD:$BD,MATCH($A131&amp;"_2016",SeasonData!$A:$A,0)))</f>
        <v/>
      </c>
      <c r="S131" s="13" t="str">
        <f>IF($A131="","",INDEX(SeasonData!$BD:$BD,MATCH($A131&amp;"_2015",SeasonData!$A:$A,0)))</f>
        <v/>
      </c>
      <c r="T131" s="13" t="str">
        <f t="shared" si="12"/>
        <v/>
      </c>
      <c r="U131" t="str">
        <f t="shared" si="13"/>
        <v/>
      </c>
      <c r="V131" s="33" t="str">
        <f t="shared" si="14"/>
        <v/>
      </c>
      <c r="X131" s="20">
        <f>IFERROR(INDEX(SeasonData!$BE:$BE,MATCH($A131&amp;"_2018",SeasonData!$A:$A,0))-F131,0)</f>
        <v>0</v>
      </c>
      <c r="Y131" s="20">
        <f>IFERROR(INDEX(SeasonData!$BE:$BE,MATCH($A131&amp;"_2017",SeasonData!$A:$A,0))-G131,0)</f>
        <v>0</v>
      </c>
      <c r="Z131" s="20">
        <f>IFERROR(INDEX(SeasonData!$BE:$BE,MATCH($A131&amp;"_2016",SeasonData!$A:$A,0))-H131,0)</f>
        <v>0</v>
      </c>
      <c r="AA131" s="20">
        <f>IFERROR(INDEX(SeasonData!$BE:$BE,MATCH($A131&amp;"_2015",SeasonData!$A:$A,0))-I131,0)</f>
        <v>0</v>
      </c>
      <c r="AB131" s="20"/>
      <c r="AC131" s="20">
        <f>IFERROR(INDEX(SeasonData!$BF:$BF,MATCH($A131&amp;"_2018",SeasonData!$A:$A,0))-F131,0)</f>
        <v>0</v>
      </c>
      <c r="AD131" s="20">
        <f>IFERROR(INDEX(SeasonData!$BF:$BF,MATCH($A131&amp;"_2017",SeasonData!$A:$A,0))-G131,0)</f>
        <v>0</v>
      </c>
      <c r="AE131" s="20">
        <f>IFERROR(INDEX(SeasonData!$BF:$BF,MATCH($A131&amp;"_2016",SeasonData!$A:$A,0))-H131,0)</f>
        <v>0</v>
      </c>
      <c r="AF131" s="20">
        <f>IFERROR(INDEX(SeasonData!$BF:$BF,MATCH($A131&amp;"_2015",SeasonData!$A:$A,0))-I131,0)</f>
        <v>0</v>
      </c>
      <c r="AG131" s="20"/>
      <c r="AH131" s="20">
        <f>IFERROR(INDEX(SeasonData!$BG:$BG,MATCH($A131&amp;"_2018",SeasonData!$A:$A,0))-F131,0)</f>
        <v>0</v>
      </c>
      <c r="AI131" s="20">
        <f>IFERROR(INDEX(SeasonData!$BG:$BG,MATCH($A131&amp;"_2017",SeasonData!$A:$A,0))-G131,0)</f>
        <v>0</v>
      </c>
      <c r="AJ131" s="20">
        <f>IFERROR(INDEX(SeasonData!$BG:$BG,MATCH($A131&amp;"_2016",SeasonData!$A:$A,0))-H131,0)</f>
        <v>0</v>
      </c>
      <c r="AK131" s="20">
        <f>IFERROR(INDEX(SeasonData!$BG:$BG,MATCH($A131&amp;"_2015",SeasonData!$A:$A,0))-I131,0)</f>
        <v>0</v>
      </c>
    </row>
    <row r="132" spans="2:37" x14ac:dyDescent="0.2">
      <c r="B132" t="str">
        <f>IF(A132="","",INDEX(Players19!G:G,MATCH(A132,Players19!$C:$C,0)))</f>
        <v/>
      </c>
      <c r="C132" t="str">
        <f>IF(A132="","",INDEX(Players19!E:E,MATCH(A132,Players19!$C:$C,0)))</f>
        <v/>
      </c>
      <c r="D132" s="13" t="str">
        <f>IF(A132="","",INDEX(Players19!J:J,MATCH(A132,Players19!$C:$C,0)))</f>
        <v/>
      </c>
      <c r="F132" s="13" t="str">
        <f>_xlfn.IFNA(INDEX(Players19!M:M,MATCH($A132,Players19!$C:$C,0)),"")</f>
        <v/>
      </c>
      <c r="G132" s="13" t="str">
        <f>_xlfn.IFNA(INDEX(Players19!N:N,MATCH($A132,Players19!$C:$C,0)),"")</f>
        <v/>
      </c>
      <c r="H132" s="13" t="str">
        <f>_xlfn.IFNA(INDEX(Players19!O:O,MATCH($A132,Players19!$C:$C,0)),"")</f>
        <v/>
      </c>
      <c r="I132" s="13" t="str">
        <f>_xlfn.IFNA(INDEX(Players19!P:P,MATCH($A132,Players19!$C:$C,0)),"")</f>
        <v/>
      </c>
      <c r="K132" s="18" t="str">
        <f>_xlfn.IFNA(INDEX(Players19!R:R,MATCH($A132,Players19!$C:$C,0)),"")</f>
        <v/>
      </c>
      <c r="L132" s="18" t="str">
        <f>_xlfn.IFNA(INDEX(Players19!S:S,MATCH($A132,Players19!$C:$C,0)),"")</f>
        <v/>
      </c>
      <c r="M132" s="18" t="str">
        <f>_xlfn.IFNA(INDEX(Players19!T:T,MATCH($A132,Players19!$C:$C,0)),"")</f>
        <v/>
      </c>
      <c r="N132" s="18" t="str">
        <f>_xlfn.IFNA(INDEX(Players19!U:U,MATCH($A132,Players19!$C:$C,0)),"")</f>
        <v/>
      </c>
      <c r="P132" s="13" t="str">
        <f>IF($A132="","",INDEX(SeasonData!$BD:$BD,MATCH($A132&amp;"_2018",SeasonData!$A:$A,0)))</f>
        <v/>
      </c>
      <c r="Q132" s="13" t="str">
        <f>IF($A132="","",INDEX(SeasonData!$BD:$BD,MATCH($A132&amp;"_2017",SeasonData!$A:$A,0)))</f>
        <v/>
      </c>
      <c r="R132" s="13" t="str">
        <f>IF($A132="","",INDEX(SeasonData!$BD:$BD,MATCH($A132&amp;"_2016",SeasonData!$A:$A,0)))</f>
        <v/>
      </c>
      <c r="S132" s="13" t="str">
        <f>IF($A132="","",INDEX(SeasonData!$BD:$BD,MATCH($A132&amp;"_2015",SeasonData!$A:$A,0)))</f>
        <v/>
      </c>
      <c r="T132" s="13" t="str">
        <f t="shared" si="12"/>
        <v/>
      </c>
      <c r="U132" t="str">
        <f t="shared" si="13"/>
        <v/>
      </c>
      <c r="V132" s="33" t="str">
        <f t="shared" si="14"/>
        <v/>
      </c>
      <c r="X132" s="20">
        <f>IFERROR(INDEX(SeasonData!$BE:$BE,MATCH($A132&amp;"_2018",SeasonData!$A:$A,0))-F132,0)</f>
        <v>0</v>
      </c>
      <c r="Y132" s="20">
        <f>IFERROR(INDEX(SeasonData!$BE:$BE,MATCH($A132&amp;"_2017",SeasonData!$A:$A,0))-G132,0)</f>
        <v>0</v>
      </c>
      <c r="Z132" s="20">
        <f>IFERROR(INDEX(SeasonData!$BE:$BE,MATCH($A132&amp;"_2016",SeasonData!$A:$A,0))-H132,0)</f>
        <v>0</v>
      </c>
      <c r="AA132" s="20">
        <f>IFERROR(INDEX(SeasonData!$BE:$BE,MATCH($A132&amp;"_2015",SeasonData!$A:$A,0))-I132,0)</f>
        <v>0</v>
      </c>
      <c r="AB132" s="20"/>
      <c r="AC132" s="20">
        <f>IFERROR(INDEX(SeasonData!$BF:$BF,MATCH($A132&amp;"_2018",SeasonData!$A:$A,0))-F132,0)</f>
        <v>0</v>
      </c>
      <c r="AD132" s="20">
        <f>IFERROR(INDEX(SeasonData!$BF:$BF,MATCH($A132&amp;"_2017",SeasonData!$A:$A,0))-G132,0)</f>
        <v>0</v>
      </c>
      <c r="AE132" s="20">
        <f>IFERROR(INDEX(SeasonData!$BF:$BF,MATCH($A132&amp;"_2016",SeasonData!$A:$A,0))-H132,0)</f>
        <v>0</v>
      </c>
      <c r="AF132" s="20">
        <f>IFERROR(INDEX(SeasonData!$BF:$BF,MATCH($A132&amp;"_2015",SeasonData!$A:$A,0))-I132,0)</f>
        <v>0</v>
      </c>
      <c r="AG132" s="20"/>
      <c r="AH132" s="20">
        <f>IFERROR(INDEX(SeasonData!$BG:$BG,MATCH($A132&amp;"_2018",SeasonData!$A:$A,0))-F132,0)</f>
        <v>0</v>
      </c>
      <c r="AI132" s="20">
        <f>IFERROR(INDEX(SeasonData!$BG:$BG,MATCH($A132&amp;"_2017",SeasonData!$A:$A,0))-G132,0)</f>
        <v>0</v>
      </c>
      <c r="AJ132" s="20">
        <f>IFERROR(INDEX(SeasonData!$BG:$BG,MATCH($A132&amp;"_2016",SeasonData!$A:$A,0))-H132,0)</f>
        <v>0</v>
      </c>
      <c r="AK132" s="20">
        <f>IFERROR(INDEX(SeasonData!$BG:$BG,MATCH($A132&amp;"_2015",SeasonData!$A:$A,0))-I132,0)</f>
        <v>0</v>
      </c>
    </row>
    <row r="133" spans="2:37" x14ac:dyDescent="0.2">
      <c r="B133" t="str">
        <f>IF(A133="","",INDEX(Players19!G:G,MATCH(A133,Players19!$C:$C,0)))</f>
        <v/>
      </c>
      <c r="C133" t="str">
        <f>IF(A133="","",INDEX(Players19!E:E,MATCH(A133,Players19!$C:$C,0)))</f>
        <v/>
      </c>
      <c r="D133" s="13" t="str">
        <f>IF(A133="","",INDEX(Players19!J:J,MATCH(A133,Players19!$C:$C,0)))</f>
        <v/>
      </c>
      <c r="F133" s="13" t="str">
        <f>_xlfn.IFNA(INDEX(Players19!M:M,MATCH($A133,Players19!$C:$C,0)),"")</f>
        <v/>
      </c>
      <c r="G133" s="13" t="str">
        <f>_xlfn.IFNA(INDEX(Players19!N:N,MATCH($A133,Players19!$C:$C,0)),"")</f>
        <v/>
      </c>
      <c r="H133" s="13" t="str">
        <f>_xlfn.IFNA(INDEX(Players19!O:O,MATCH($A133,Players19!$C:$C,0)),"")</f>
        <v/>
      </c>
      <c r="I133" s="13" t="str">
        <f>_xlfn.IFNA(INDEX(Players19!P:P,MATCH($A133,Players19!$C:$C,0)),"")</f>
        <v/>
      </c>
      <c r="K133" s="18" t="str">
        <f>_xlfn.IFNA(INDEX(Players19!R:R,MATCH($A133,Players19!$C:$C,0)),"")</f>
        <v/>
      </c>
      <c r="L133" s="18" t="str">
        <f>_xlfn.IFNA(INDEX(Players19!S:S,MATCH($A133,Players19!$C:$C,0)),"")</f>
        <v/>
      </c>
      <c r="M133" s="18" t="str">
        <f>_xlfn.IFNA(INDEX(Players19!T:T,MATCH($A133,Players19!$C:$C,0)),"")</f>
        <v/>
      </c>
      <c r="N133" s="18" t="str">
        <f>_xlfn.IFNA(INDEX(Players19!U:U,MATCH($A133,Players19!$C:$C,0)),"")</f>
        <v/>
      </c>
      <c r="P133" s="13" t="str">
        <f>IF($A133="","",INDEX(SeasonData!$BD:$BD,MATCH($A133&amp;"_2018",SeasonData!$A:$A,0)))</f>
        <v/>
      </c>
      <c r="Q133" s="13" t="str">
        <f>IF($A133="","",INDEX(SeasonData!$BD:$BD,MATCH($A133&amp;"_2017",SeasonData!$A:$A,0)))</f>
        <v/>
      </c>
      <c r="R133" s="13" t="str">
        <f>IF($A133="","",INDEX(SeasonData!$BD:$BD,MATCH($A133&amp;"_2016",SeasonData!$A:$A,0)))</f>
        <v/>
      </c>
      <c r="S133" s="13" t="str">
        <f>IF($A133="","",INDEX(SeasonData!$BD:$BD,MATCH($A133&amp;"_2015",SeasonData!$A:$A,0)))</f>
        <v/>
      </c>
      <c r="T133" s="13" t="str">
        <f t="shared" si="12"/>
        <v/>
      </c>
      <c r="U133" t="str">
        <f t="shared" si="13"/>
        <v/>
      </c>
      <c r="V133" s="33" t="str">
        <f t="shared" si="14"/>
        <v/>
      </c>
      <c r="X133" s="20">
        <f>IFERROR(INDEX(SeasonData!$BE:$BE,MATCH($A133&amp;"_2018",SeasonData!$A:$A,0))-F133,0)</f>
        <v>0</v>
      </c>
      <c r="Y133" s="20">
        <f>IFERROR(INDEX(SeasonData!$BE:$BE,MATCH($A133&amp;"_2017",SeasonData!$A:$A,0))-G133,0)</f>
        <v>0</v>
      </c>
      <c r="Z133" s="20">
        <f>IFERROR(INDEX(SeasonData!$BE:$BE,MATCH($A133&amp;"_2016",SeasonData!$A:$A,0))-H133,0)</f>
        <v>0</v>
      </c>
      <c r="AA133" s="20">
        <f>IFERROR(INDEX(SeasonData!$BE:$BE,MATCH($A133&amp;"_2015",SeasonData!$A:$A,0))-I133,0)</f>
        <v>0</v>
      </c>
      <c r="AB133" s="20"/>
      <c r="AC133" s="20">
        <f>IFERROR(INDEX(SeasonData!$BF:$BF,MATCH($A133&amp;"_2018",SeasonData!$A:$A,0))-F133,0)</f>
        <v>0</v>
      </c>
      <c r="AD133" s="20">
        <f>IFERROR(INDEX(SeasonData!$BF:$BF,MATCH($A133&amp;"_2017",SeasonData!$A:$A,0))-G133,0)</f>
        <v>0</v>
      </c>
      <c r="AE133" s="20">
        <f>IFERROR(INDEX(SeasonData!$BF:$BF,MATCH($A133&amp;"_2016",SeasonData!$A:$A,0))-H133,0)</f>
        <v>0</v>
      </c>
      <c r="AF133" s="20">
        <f>IFERROR(INDEX(SeasonData!$BF:$BF,MATCH($A133&amp;"_2015",SeasonData!$A:$A,0))-I133,0)</f>
        <v>0</v>
      </c>
      <c r="AG133" s="20"/>
      <c r="AH133" s="20">
        <f>IFERROR(INDEX(SeasonData!$BG:$BG,MATCH($A133&amp;"_2018",SeasonData!$A:$A,0))-F133,0)</f>
        <v>0</v>
      </c>
      <c r="AI133" s="20">
        <f>IFERROR(INDEX(SeasonData!$BG:$BG,MATCH($A133&amp;"_2017",SeasonData!$A:$A,0))-G133,0)</f>
        <v>0</v>
      </c>
      <c r="AJ133" s="20">
        <f>IFERROR(INDEX(SeasonData!$BG:$BG,MATCH($A133&amp;"_2016",SeasonData!$A:$A,0))-H133,0)</f>
        <v>0</v>
      </c>
      <c r="AK133" s="20">
        <f>IFERROR(INDEX(SeasonData!$BG:$BG,MATCH($A133&amp;"_2015",SeasonData!$A:$A,0))-I133,0)</f>
        <v>0</v>
      </c>
    </row>
    <row r="134" spans="2:37" x14ac:dyDescent="0.2">
      <c r="B134" t="str">
        <f>IF(A134="","",INDEX(Players19!G:G,MATCH(A134,Players19!$C:$C,0)))</f>
        <v/>
      </c>
      <c r="C134" t="str">
        <f>IF(A134="","",INDEX(Players19!E:E,MATCH(A134,Players19!$C:$C,0)))</f>
        <v/>
      </c>
      <c r="D134" s="13" t="str">
        <f>IF(A134="","",INDEX(Players19!J:J,MATCH(A134,Players19!$C:$C,0)))</f>
        <v/>
      </c>
      <c r="F134" s="13" t="str">
        <f>_xlfn.IFNA(INDEX(Players19!M:M,MATCH($A134,Players19!$C:$C,0)),"")</f>
        <v/>
      </c>
      <c r="G134" s="13" t="str">
        <f>_xlfn.IFNA(INDEX(Players19!N:N,MATCH($A134,Players19!$C:$C,0)),"")</f>
        <v/>
      </c>
      <c r="H134" s="13" t="str">
        <f>_xlfn.IFNA(INDEX(Players19!O:O,MATCH($A134,Players19!$C:$C,0)),"")</f>
        <v/>
      </c>
      <c r="I134" s="13" t="str">
        <f>_xlfn.IFNA(INDEX(Players19!P:P,MATCH($A134,Players19!$C:$C,0)),"")</f>
        <v/>
      </c>
      <c r="K134" s="18" t="str">
        <f>_xlfn.IFNA(INDEX(Players19!R:R,MATCH($A134,Players19!$C:$C,0)),"")</f>
        <v/>
      </c>
      <c r="L134" s="18" t="str">
        <f>_xlfn.IFNA(INDEX(Players19!S:S,MATCH($A134,Players19!$C:$C,0)),"")</f>
        <v/>
      </c>
      <c r="M134" s="18" t="str">
        <f>_xlfn.IFNA(INDEX(Players19!T:T,MATCH($A134,Players19!$C:$C,0)),"")</f>
        <v/>
      </c>
      <c r="N134" s="18" t="str">
        <f>_xlfn.IFNA(INDEX(Players19!U:U,MATCH($A134,Players19!$C:$C,0)),"")</f>
        <v/>
      </c>
      <c r="P134" s="13" t="str">
        <f>IF($A134="","",INDEX(SeasonData!$BD:$BD,MATCH($A134&amp;"_2018",SeasonData!$A:$A,0)))</f>
        <v/>
      </c>
      <c r="Q134" s="13" t="str">
        <f>IF($A134="","",INDEX(SeasonData!$BD:$BD,MATCH($A134&amp;"_2017",SeasonData!$A:$A,0)))</f>
        <v/>
      </c>
      <c r="R134" s="13" t="str">
        <f>IF($A134="","",INDEX(SeasonData!$BD:$BD,MATCH($A134&amp;"_2016",SeasonData!$A:$A,0)))</f>
        <v/>
      </c>
      <c r="S134" s="13" t="str">
        <f>IF($A134="","",INDEX(SeasonData!$BD:$BD,MATCH($A134&amp;"_2015",SeasonData!$A:$A,0)))</f>
        <v/>
      </c>
      <c r="T134" s="13" t="str">
        <f t="shared" si="12"/>
        <v/>
      </c>
      <c r="U134" t="str">
        <f t="shared" si="13"/>
        <v/>
      </c>
      <c r="V134" s="33" t="str">
        <f t="shared" si="14"/>
        <v/>
      </c>
      <c r="X134" s="20">
        <f>IFERROR(INDEX(SeasonData!$BE:$BE,MATCH($A134&amp;"_2018",SeasonData!$A:$A,0))-F134,0)</f>
        <v>0</v>
      </c>
      <c r="Y134" s="20">
        <f>IFERROR(INDEX(SeasonData!$BE:$BE,MATCH($A134&amp;"_2017",SeasonData!$A:$A,0))-G134,0)</f>
        <v>0</v>
      </c>
      <c r="Z134" s="20">
        <f>IFERROR(INDEX(SeasonData!$BE:$BE,MATCH($A134&amp;"_2016",SeasonData!$A:$A,0))-H134,0)</f>
        <v>0</v>
      </c>
      <c r="AA134" s="20">
        <f>IFERROR(INDEX(SeasonData!$BE:$BE,MATCH($A134&amp;"_2015",SeasonData!$A:$A,0))-I134,0)</f>
        <v>0</v>
      </c>
      <c r="AB134" s="20"/>
      <c r="AC134" s="20">
        <f>IFERROR(INDEX(SeasonData!$BF:$BF,MATCH($A134&amp;"_2018",SeasonData!$A:$A,0))-F134,0)</f>
        <v>0</v>
      </c>
      <c r="AD134" s="20">
        <f>IFERROR(INDEX(SeasonData!$BF:$BF,MATCH($A134&amp;"_2017",SeasonData!$A:$A,0))-G134,0)</f>
        <v>0</v>
      </c>
      <c r="AE134" s="20">
        <f>IFERROR(INDEX(SeasonData!$BF:$BF,MATCH($A134&amp;"_2016",SeasonData!$A:$A,0))-H134,0)</f>
        <v>0</v>
      </c>
      <c r="AF134" s="20">
        <f>IFERROR(INDEX(SeasonData!$BF:$BF,MATCH($A134&amp;"_2015",SeasonData!$A:$A,0))-I134,0)</f>
        <v>0</v>
      </c>
      <c r="AG134" s="20"/>
      <c r="AH134" s="20">
        <f>IFERROR(INDEX(SeasonData!$BG:$BG,MATCH($A134&amp;"_2018",SeasonData!$A:$A,0))-F134,0)</f>
        <v>0</v>
      </c>
      <c r="AI134" s="20">
        <f>IFERROR(INDEX(SeasonData!$BG:$BG,MATCH($A134&amp;"_2017",SeasonData!$A:$A,0))-G134,0)</f>
        <v>0</v>
      </c>
      <c r="AJ134" s="20">
        <f>IFERROR(INDEX(SeasonData!$BG:$BG,MATCH($A134&amp;"_2016",SeasonData!$A:$A,0))-H134,0)</f>
        <v>0</v>
      </c>
      <c r="AK134" s="20">
        <f>IFERROR(INDEX(SeasonData!$BG:$BG,MATCH($A134&amp;"_2015",SeasonData!$A:$A,0))-I134,0)</f>
        <v>0</v>
      </c>
    </row>
    <row r="135" spans="2:37" x14ac:dyDescent="0.2">
      <c r="B135" t="str">
        <f>IF(A135="","",INDEX(Players19!G:G,MATCH(A135,Players19!$C:$C,0)))</f>
        <v/>
      </c>
      <c r="C135" t="str">
        <f>IF(A135="","",INDEX(Players19!E:E,MATCH(A135,Players19!$C:$C,0)))</f>
        <v/>
      </c>
      <c r="D135" s="13" t="str">
        <f>IF(A135="","",INDEX(Players19!J:J,MATCH(A135,Players19!$C:$C,0)))</f>
        <v/>
      </c>
      <c r="F135" s="13" t="str">
        <f>_xlfn.IFNA(INDEX(Players19!M:M,MATCH($A135,Players19!$C:$C,0)),"")</f>
        <v/>
      </c>
      <c r="G135" s="13" t="str">
        <f>_xlfn.IFNA(INDEX(Players19!N:N,MATCH($A135,Players19!$C:$C,0)),"")</f>
        <v/>
      </c>
      <c r="H135" s="13" t="str">
        <f>_xlfn.IFNA(INDEX(Players19!O:O,MATCH($A135,Players19!$C:$C,0)),"")</f>
        <v/>
      </c>
      <c r="I135" s="13" t="str">
        <f>_xlfn.IFNA(INDEX(Players19!P:P,MATCH($A135,Players19!$C:$C,0)),"")</f>
        <v/>
      </c>
      <c r="K135" s="18" t="str">
        <f>_xlfn.IFNA(INDEX(Players19!R:R,MATCH($A135,Players19!$C:$C,0)),"")</f>
        <v/>
      </c>
      <c r="L135" s="18" t="str">
        <f>_xlfn.IFNA(INDEX(Players19!S:S,MATCH($A135,Players19!$C:$C,0)),"")</f>
        <v/>
      </c>
      <c r="M135" s="18" t="str">
        <f>_xlfn.IFNA(INDEX(Players19!T:T,MATCH($A135,Players19!$C:$C,0)),"")</f>
        <v/>
      </c>
      <c r="N135" s="18" t="str">
        <f>_xlfn.IFNA(INDEX(Players19!U:U,MATCH($A135,Players19!$C:$C,0)),"")</f>
        <v/>
      </c>
      <c r="P135" s="13" t="str">
        <f>IF($A135="","",INDEX(SeasonData!$BD:$BD,MATCH($A135&amp;"_2018",SeasonData!$A:$A,0)))</f>
        <v/>
      </c>
      <c r="Q135" s="13" t="str">
        <f>IF($A135="","",INDEX(SeasonData!$BD:$BD,MATCH($A135&amp;"_2017",SeasonData!$A:$A,0)))</f>
        <v/>
      </c>
      <c r="R135" s="13" t="str">
        <f>IF($A135="","",INDEX(SeasonData!$BD:$BD,MATCH($A135&amp;"_2016",SeasonData!$A:$A,0)))</f>
        <v/>
      </c>
      <c r="S135" s="13" t="str">
        <f>IF($A135="","",INDEX(SeasonData!$BD:$BD,MATCH($A135&amp;"_2015",SeasonData!$A:$A,0)))</f>
        <v/>
      </c>
      <c r="T135" s="13" t="str">
        <f t="shared" si="12"/>
        <v/>
      </c>
      <c r="U135" t="str">
        <f t="shared" si="13"/>
        <v/>
      </c>
      <c r="V135" s="33" t="str">
        <f t="shared" si="14"/>
        <v/>
      </c>
      <c r="X135" s="20">
        <f>IFERROR(INDEX(SeasonData!$BE:$BE,MATCH($A135&amp;"_2018",SeasonData!$A:$A,0))-F135,0)</f>
        <v>0</v>
      </c>
      <c r="Y135" s="20">
        <f>IFERROR(INDEX(SeasonData!$BE:$BE,MATCH($A135&amp;"_2017",SeasonData!$A:$A,0))-G135,0)</f>
        <v>0</v>
      </c>
      <c r="Z135" s="20">
        <f>IFERROR(INDEX(SeasonData!$BE:$BE,MATCH($A135&amp;"_2016",SeasonData!$A:$A,0))-H135,0)</f>
        <v>0</v>
      </c>
      <c r="AA135" s="20">
        <f>IFERROR(INDEX(SeasonData!$BE:$BE,MATCH($A135&amp;"_2015",SeasonData!$A:$A,0))-I135,0)</f>
        <v>0</v>
      </c>
      <c r="AB135" s="20"/>
      <c r="AC135" s="20">
        <f>IFERROR(INDEX(SeasonData!$BF:$BF,MATCH($A135&amp;"_2018",SeasonData!$A:$A,0))-F135,0)</f>
        <v>0</v>
      </c>
      <c r="AD135" s="20">
        <f>IFERROR(INDEX(SeasonData!$BF:$BF,MATCH($A135&amp;"_2017",SeasonData!$A:$A,0))-G135,0)</f>
        <v>0</v>
      </c>
      <c r="AE135" s="20">
        <f>IFERROR(INDEX(SeasonData!$BF:$BF,MATCH($A135&amp;"_2016",SeasonData!$A:$A,0))-H135,0)</f>
        <v>0</v>
      </c>
      <c r="AF135" s="20">
        <f>IFERROR(INDEX(SeasonData!$BF:$BF,MATCH($A135&amp;"_2015",SeasonData!$A:$A,0))-I135,0)</f>
        <v>0</v>
      </c>
      <c r="AG135" s="20"/>
      <c r="AH135" s="20">
        <f>IFERROR(INDEX(SeasonData!$BG:$BG,MATCH($A135&amp;"_2018",SeasonData!$A:$A,0))-F135,0)</f>
        <v>0</v>
      </c>
      <c r="AI135" s="20">
        <f>IFERROR(INDEX(SeasonData!$BG:$BG,MATCH($A135&amp;"_2017",SeasonData!$A:$A,0))-G135,0)</f>
        <v>0</v>
      </c>
      <c r="AJ135" s="20">
        <f>IFERROR(INDEX(SeasonData!$BG:$BG,MATCH($A135&amp;"_2016",SeasonData!$A:$A,0))-H135,0)</f>
        <v>0</v>
      </c>
      <c r="AK135" s="20">
        <f>IFERROR(INDEX(SeasonData!$BG:$BG,MATCH($A135&amp;"_2015",SeasonData!$A:$A,0))-I135,0)</f>
        <v>0</v>
      </c>
    </row>
    <row r="136" spans="2:37" x14ac:dyDescent="0.2">
      <c r="B136" t="str">
        <f>IF(A136="","",INDEX(Players19!G:G,MATCH(A136,Players19!$C:$C,0)))</f>
        <v/>
      </c>
      <c r="C136" t="str">
        <f>IF(A136="","",INDEX(Players19!E:E,MATCH(A136,Players19!$C:$C,0)))</f>
        <v/>
      </c>
      <c r="D136" s="13" t="str">
        <f>IF(A136="","",INDEX(Players19!J:J,MATCH(A136,Players19!$C:$C,0)))</f>
        <v/>
      </c>
      <c r="F136" s="13" t="str">
        <f>_xlfn.IFNA(INDEX(Players19!M:M,MATCH($A136,Players19!$C:$C,0)),"")</f>
        <v/>
      </c>
      <c r="G136" s="13" t="str">
        <f>_xlfn.IFNA(INDEX(Players19!N:N,MATCH($A136,Players19!$C:$C,0)),"")</f>
        <v/>
      </c>
      <c r="H136" s="13" t="str">
        <f>_xlfn.IFNA(INDEX(Players19!O:O,MATCH($A136,Players19!$C:$C,0)),"")</f>
        <v/>
      </c>
      <c r="I136" s="13" t="str">
        <f>_xlfn.IFNA(INDEX(Players19!P:P,MATCH($A136,Players19!$C:$C,0)),"")</f>
        <v/>
      </c>
      <c r="K136" s="18" t="str">
        <f>_xlfn.IFNA(INDEX(Players19!R:R,MATCH($A136,Players19!$C:$C,0)),"")</f>
        <v/>
      </c>
      <c r="L136" s="18" t="str">
        <f>_xlfn.IFNA(INDEX(Players19!S:S,MATCH($A136,Players19!$C:$C,0)),"")</f>
        <v/>
      </c>
      <c r="M136" s="18" t="str">
        <f>_xlfn.IFNA(INDEX(Players19!T:T,MATCH($A136,Players19!$C:$C,0)),"")</f>
        <v/>
      </c>
      <c r="N136" s="18" t="str">
        <f>_xlfn.IFNA(INDEX(Players19!U:U,MATCH($A136,Players19!$C:$C,0)),"")</f>
        <v/>
      </c>
      <c r="P136" s="13" t="str">
        <f>IF($A136="","",INDEX(SeasonData!$BD:$BD,MATCH($A136&amp;"_2018",SeasonData!$A:$A,0)))</f>
        <v/>
      </c>
      <c r="Q136" s="13" t="str">
        <f>IF($A136="","",INDEX(SeasonData!$BD:$BD,MATCH($A136&amp;"_2017",SeasonData!$A:$A,0)))</f>
        <v/>
      </c>
      <c r="R136" s="13" t="str">
        <f>IF($A136="","",INDEX(SeasonData!$BD:$BD,MATCH($A136&amp;"_2016",SeasonData!$A:$A,0)))</f>
        <v/>
      </c>
      <c r="S136" s="13" t="str">
        <f>IF($A136="","",INDEX(SeasonData!$BD:$BD,MATCH($A136&amp;"_2015",SeasonData!$A:$A,0)))</f>
        <v/>
      </c>
      <c r="T136" s="13" t="str">
        <f t="shared" si="12"/>
        <v/>
      </c>
      <c r="U136" t="str">
        <f t="shared" si="13"/>
        <v/>
      </c>
      <c r="V136" s="33" t="str">
        <f t="shared" si="14"/>
        <v/>
      </c>
      <c r="X136" s="20">
        <f>IFERROR(INDEX(SeasonData!$BE:$BE,MATCH($A136&amp;"_2018",SeasonData!$A:$A,0))-F136,0)</f>
        <v>0</v>
      </c>
      <c r="Y136" s="20">
        <f>IFERROR(INDEX(SeasonData!$BE:$BE,MATCH($A136&amp;"_2017",SeasonData!$A:$A,0))-G136,0)</f>
        <v>0</v>
      </c>
      <c r="Z136" s="20">
        <f>IFERROR(INDEX(SeasonData!$BE:$BE,MATCH($A136&amp;"_2016",SeasonData!$A:$A,0))-H136,0)</f>
        <v>0</v>
      </c>
      <c r="AA136" s="20">
        <f>IFERROR(INDEX(SeasonData!$BE:$BE,MATCH($A136&amp;"_2015",SeasonData!$A:$A,0))-I136,0)</f>
        <v>0</v>
      </c>
      <c r="AB136" s="20"/>
      <c r="AC136" s="20">
        <f>IFERROR(INDEX(SeasonData!$BF:$BF,MATCH($A136&amp;"_2018",SeasonData!$A:$A,0))-F136,0)</f>
        <v>0</v>
      </c>
      <c r="AD136" s="20">
        <f>IFERROR(INDEX(SeasonData!$BF:$BF,MATCH($A136&amp;"_2017",SeasonData!$A:$A,0))-G136,0)</f>
        <v>0</v>
      </c>
      <c r="AE136" s="20">
        <f>IFERROR(INDEX(SeasonData!$BF:$BF,MATCH($A136&amp;"_2016",SeasonData!$A:$A,0))-H136,0)</f>
        <v>0</v>
      </c>
      <c r="AF136" s="20">
        <f>IFERROR(INDEX(SeasonData!$BF:$BF,MATCH($A136&amp;"_2015",SeasonData!$A:$A,0))-I136,0)</f>
        <v>0</v>
      </c>
      <c r="AG136" s="20"/>
      <c r="AH136" s="20">
        <f>IFERROR(INDEX(SeasonData!$BG:$BG,MATCH($A136&amp;"_2018",SeasonData!$A:$A,0))-F136,0)</f>
        <v>0</v>
      </c>
      <c r="AI136" s="20">
        <f>IFERROR(INDEX(SeasonData!$BG:$BG,MATCH($A136&amp;"_2017",SeasonData!$A:$A,0))-G136,0)</f>
        <v>0</v>
      </c>
      <c r="AJ136" s="20">
        <f>IFERROR(INDEX(SeasonData!$BG:$BG,MATCH($A136&amp;"_2016",SeasonData!$A:$A,0))-H136,0)</f>
        <v>0</v>
      </c>
      <c r="AK136" s="20">
        <f>IFERROR(INDEX(SeasonData!$BG:$BG,MATCH($A136&amp;"_2015",SeasonData!$A:$A,0))-I136,0)</f>
        <v>0</v>
      </c>
    </row>
    <row r="137" spans="2:37" x14ac:dyDescent="0.2">
      <c r="B137" t="str">
        <f>IF(A137="","",INDEX(Players19!G:G,MATCH(A137,Players19!$C:$C,0)))</f>
        <v/>
      </c>
      <c r="C137" t="str">
        <f>IF(A137="","",INDEX(Players19!E:E,MATCH(A137,Players19!$C:$C,0)))</f>
        <v/>
      </c>
      <c r="D137" s="13" t="str">
        <f>IF(A137="","",INDEX(Players19!J:J,MATCH(A137,Players19!$C:$C,0)))</f>
        <v/>
      </c>
      <c r="F137" s="13" t="str">
        <f>_xlfn.IFNA(INDEX(Players19!M:M,MATCH($A137,Players19!$C:$C,0)),"")</f>
        <v/>
      </c>
      <c r="G137" s="13" t="str">
        <f>_xlfn.IFNA(INDEX(Players19!N:N,MATCH($A137,Players19!$C:$C,0)),"")</f>
        <v/>
      </c>
      <c r="H137" s="13" t="str">
        <f>_xlfn.IFNA(INDEX(Players19!O:O,MATCH($A137,Players19!$C:$C,0)),"")</f>
        <v/>
      </c>
      <c r="I137" s="13" t="str">
        <f>_xlfn.IFNA(INDEX(Players19!P:P,MATCH($A137,Players19!$C:$C,0)),"")</f>
        <v/>
      </c>
      <c r="K137" s="18" t="str">
        <f>_xlfn.IFNA(INDEX(Players19!R:R,MATCH($A137,Players19!$C:$C,0)),"")</f>
        <v/>
      </c>
      <c r="L137" s="18" t="str">
        <f>_xlfn.IFNA(INDEX(Players19!S:S,MATCH($A137,Players19!$C:$C,0)),"")</f>
        <v/>
      </c>
      <c r="M137" s="18" t="str">
        <f>_xlfn.IFNA(INDEX(Players19!T:T,MATCH($A137,Players19!$C:$C,0)),"")</f>
        <v/>
      </c>
      <c r="N137" s="18" t="str">
        <f>_xlfn.IFNA(INDEX(Players19!U:U,MATCH($A137,Players19!$C:$C,0)),"")</f>
        <v/>
      </c>
      <c r="P137" s="13" t="str">
        <f>IF($A137="","",INDEX(SeasonData!$BD:$BD,MATCH($A137&amp;"_2018",SeasonData!$A:$A,0)))</f>
        <v/>
      </c>
      <c r="Q137" s="13" t="str">
        <f>IF($A137="","",INDEX(SeasonData!$BD:$BD,MATCH($A137&amp;"_2017",SeasonData!$A:$A,0)))</f>
        <v/>
      </c>
      <c r="R137" s="13" t="str">
        <f>IF($A137="","",INDEX(SeasonData!$BD:$BD,MATCH($A137&amp;"_2016",SeasonData!$A:$A,0)))</f>
        <v/>
      </c>
      <c r="S137" s="13" t="str">
        <f>IF($A137="","",INDEX(SeasonData!$BD:$BD,MATCH($A137&amp;"_2015",SeasonData!$A:$A,0)))</f>
        <v/>
      </c>
      <c r="T137" s="13" t="str">
        <f t="shared" si="12"/>
        <v/>
      </c>
      <c r="U137" t="str">
        <f t="shared" si="13"/>
        <v/>
      </c>
      <c r="V137" s="33" t="str">
        <f t="shared" si="14"/>
        <v/>
      </c>
      <c r="X137" s="20">
        <f>IFERROR(INDEX(SeasonData!$BE:$BE,MATCH($A137&amp;"_2018",SeasonData!$A:$A,0))-F137,0)</f>
        <v>0</v>
      </c>
      <c r="Y137" s="20">
        <f>IFERROR(INDEX(SeasonData!$BE:$BE,MATCH($A137&amp;"_2017",SeasonData!$A:$A,0))-G137,0)</f>
        <v>0</v>
      </c>
      <c r="Z137" s="20">
        <f>IFERROR(INDEX(SeasonData!$BE:$BE,MATCH($A137&amp;"_2016",SeasonData!$A:$A,0))-H137,0)</f>
        <v>0</v>
      </c>
      <c r="AA137" s="20">
        <f>IFERROR(INDEX(SeasonData!$BE:$BE,MATCH($A137&amp;"_2015",SeasonData!$A:$A,0))-I137,0)</f>
        <v>0</v>
      </c>
      <c r="AB137" s="20"/>
      <c r="AC137" s="20">
        <f>IFERROR(INDEX(SeasonData!$BF:$BF,MATCH($A137&amp;"_2018",SeasonData!$A:$A,0))-F137,0)</f>
        <v>0</v>
      </c>
      <c r="AD137" s="20">
        <f>IFERROR(INDEX(SeasonData!$BF:$BF,MATCH($A137&amp;"_2017",SeasonData!$A:$A,0))-G137,0)</f>
        <v>0</v>
      </c>
      <c r="AE137" s="20">
        <f>IFERROR(INDEX(SeasonData!$BF:$BF,MATCH($A137&amp;"_2016",SeasonData!$A:$A,0))-H137,0)</f>
        <v>0</v>
      </c>
      <c r="AF137" s="20">
        <f>IFERROR(INDEX(SeasonData!$BF:$BF,MATCH($A137&amp;"_2015",SeasonData!$A:$A,0))-I137,0)</f>
        <v>0</v>
      </c>
      <c r="AG137" s="20"/>
      <c r="AH137" s="20">
        <f>IFERROR(INDEX(SeasonData!$BG:$BG,MATCH($A137&amp;"_2018",SeasonData!$A:$A,0))-F137,0)</f>
        <v>0</v>
      </c>
      <c r="AI137" s="20">
        <f>IFERROR(INDEX(SeasonData!$BG:$BG,MATCH($A137&amp;"_2017",SeasonData!$A:$A,0))-G137,0)</f>
        <v>0</v>
      </c>
      <c r="AJ137" s="20">
        <f>IFERROR(INDEX(SeasonData!$BG:$BG,MATCH($A137&amp;"_2016",SeasonData!$A:$A,0))-H137,0)</f>
        <v>0</v>
      </c>
      <c r="AK137" s="20">
        <f>IFERROR(INDEX(SeasonData!$BG:$BG,MATCH($A137&amp;"_2015",SeasonData!$A:$A,0))-I137,0)</f>
        <v>0</v>
      </c>
    </row>
    <row r="138" spans="2:37" x14ac:dyDescent="0.2">
      <c r="B138" t="str">
        <f>IF(A138="","",INDEX(Players19!G:G,MATCH(A138,Players19!$C:$C,0)))</f>
        <v/>
      </c>
      <c r="C138" t="str">
        <f>IF(A138="","",INDEX(Players19!E:E,MATCH(A138,Players19!$C:$C,0)))</f>
        <v/>
      </c>
      <c r="D138" s="13" t="str">
        <f>IF(A138="","",INDEX(Players19!J:J,MATCH(A138,Players19!$C:$C,0)))</f>
        <v/>
      </c>
      <c r="F138" s="13" t="str">
        <f>_xlfn.IFNA(INDEX(Players19!M:M,MATCH($A138,Players19!$C:$C,0)),"")</f>
        <v/>
      </c>
      <c r="G138" s="13" t="str">
        <f>_xlfn.IFNA(INDEX(Players19!N:N,MATCH($A138,Players19!$C:$C,0)),"")</f>
        <v/>
      </c>
      <c r="H138" s="13" t="str">
        <f>_xlfn.IFNA(INDEX(Players19!O:O,MATCH($A138,Players19!$C:$C,0)),"")</f>
        <v/>
      </c>
      <c r="I138" s="13" t="str">
        <f>_xlfn.IFNA(INDEX(Players19!P:P,MATCH($A138,Players19!$C:$C,0)),"")</f>
        <v/>
      </c>
      <c r="K138" s="18" t="str">
        <f>_xlfn.IFNA(INDEX(Players19!R:R,MATCH($A138,Players19!$C:$C,0)),"")</f>
        <v/>
      </c>
      <c r="L138" s="18" t="str">
        <f>_xlfn.IFNA(INDEX(Players19!S:S,MATCH($A138,Players19!$C:$C,0)),"")</f>
        <v/>
      </c>
      <c r="M138" s="18" t="str">
        <f>_xlfn.IFNA(INDEX(Players19!T:T,MATCH($A138,Players19!$C:$C,0)),"")</f>
        <v/>
      </c>
      <c r="N138" s="18" t="str">
        <f>_xlfn.IFNA(INDEX(Players19!U:U,MATCH($A138,Players19!$C:$C,0)),"")</f>
        <v/>
      </c>
      <c r="P138" s="13" t="str">
        <f>IF($A138="","",INDEX(SeasonData!$BD:$BD,MATCH($A138&amp;"_2018",SeasonData!$A:$A,0)))</f>
        <v/>
      </c>
      <c r="Q138" s="13" t="str">
        <f>IF($A138="","",INDEX(SeasonData!$BD:$BD,MATCH($A138&amp;"_2017",SeasonData!$A:$A,0)))</f>
        <v/>
      </c>
      <c r="R138" s="13" t="str">
        <f>IF($A138="","",INDEX(SeasonData!$BD:$BD,MATCH($A138&amp;"_2016",SeasonData!$A:$A,0)))</f>
        <v/>
      </c>
      <c r="S138" s="13" t="str">
        <f>IF($A138="","",INDEX(SeasonData!$BD:$BD,MATCH($A138&amp;"_2015",SeasonData!$A:$A,0)))</f>
        <v/>
      </c>
      <c r="T138" s="13" t="str">
        <f t="shared" si="12"/>
        <v/>
      </c>
      <c r="U138" t="str">
        <f t="shared" si="13"/>
        <v/>
      </c>
      <c r="V138" s="33" t="str">
        <f t="shared" si="14"/>
        <v/>
      </c>
      <c r="X138" s="20">
        <f>IFERROR(INDEX(SeasonData!$BE:$BE,MATCH($A138&amp;"_2018",SeasonData!$A:$A,0))-F138,0)</f>
        <v>0</v>
      </c>
      <c r="Y138" s="20">
        <f>IFERROR(INDEX(SeasonData!$BE:$BE,MATCH($A138&amp;"_2017",SeasonData!$A:$A,0))-G138,0)</f>
        <v>0</v>
      </c>
      <c r="Z138" s="20">
        <f>IFERROR(INDEX(SeasonData!$BE:$BE,MATCH($A138&amp;"_2016",SeasonData!$A:$A,0))-H138,0)</f>
        <v>0</v>
      </c>
      <c r="AA138" s="20">
        <f>IFERROR(INDEX(SeasonData!$BE:$BE,MATCH($A138&amp;"_2015",SeasonData!$A:$A,0))-I138,0)</f>
        <v>0</v>
      </c>
      <c r="AB138" s="20"/>
      <c r="AC138" s="20">
        <f>IFERROR(INDEX(SeasonData!$BF:$BF,MATCH($A138&amp;"_2018",SeasonData!$A:$A,0))-F138,0)</f>
        <v>0</v>
      </c>
      <c r="AD138" s="20">
        <f>IFERROR(INDEX(SeasonData!$BF:$BF,MATCH($A138&amp;"_2017",SeasonData!$A:$A,0))-G138,0)</f>
        <v>0</v>
      </c>
      <c r="AE138" s="20">
        <f>IFERROR(INDEX(SeasonData!$BF:$BF,MATCH($A138&amp;"_2016",SeasonData!$A:$A,0))-H138,0)</f>
        <v>0</v>
      </c>
      <c r="AF138" s="20">
        <f>IFERROR(INDEX(SeasonData!$BF:$BF,MATCH($A138&amp;"_2015",SeasonData!$A:$A,0))-I138,0)</f>
        <v>0</v>
      </c>
      <c r="AG138" s="20"/>
      <c r="AH138" s="20">
        <f>IFERROR(INDEX(SeasonData!$BG:$BG,MATCH($A138&amp;"_2018",SeasonData!$A:$A,0))-F138,0)</f>
        <v>0</v>
      </c>
      <c r="AI138" s="20">
        <f>IFERROR(INDEX(SeasonData!$BG:$BG,MATCH($A138&amp;"_2017",SeasonData!$A:$A,0))-G138,0)</f>
        <v>0</v>
      </c>
      <c r="AJ138" s="20">
        <f>IFERROR(INDEX(SeasonData!$BG:$BG,MATCH($A138&amp;"_2016",SeasonData!$A:$A,0))-H138,0)</f>
        <v>0</v>
      </c>
      <c r="AK138" s="20">
        <f>IFERROR(INDEX(SeasonData!$BG:$BG,MATCH($A138&amp;"_2015",SeasonData!$A:$A,0))-I138,0)</f>
        <v>0</v>
      </c>
    </row>
    <row r="139" spans="2:37" x14ac:dyDescent="0.2">
      <c r="B139" t="str">
        <f>IF(A139="","",INDEX(Players19!G:G,MATCH(A139,Players19!$C:$C,0)))</f>
        <v/>
      </c>
      <c r="C139" t="str">
        <f>IF(A139="","",INDEX(Players19!E:E,MATCH(A139,Players19!$C:$C,0)))</f>
        <v/>
      </c>
      <c r="D139" s="13" t="str">
        <f>IF(A139="","",INDEX(Players19!J:J,MATCH(A139,Players19!$C:$C,0)))</f>
        <v/>
      </c>
      <c r="F139" s="13" t="str">
        <f>_xlfn.IFNA(INDEX(Players19!M:M,MATCH($A139,Players19!$C:$C,0)),"")</f>
        <v/>
      </c>
      <c r="G139" s="13" t="str">
        <f>_xlfn.IFNA(INDEX(Players19!N:N,MATCH($A139,Players19!$C:$C,0)),"")</f>
        <v/>
      </c>
      <c r="H139" s="13" t="str">
        <f>_xlfn.IFNA(INDEX(Players19!O:O,MATCH($A139,Players19!$C:$C,0)),"")</f>
        <v/>
      </c>
      <c r="I139" s="13" t="str">
        <f>_xlfn.IFNA(INDEX(Players19!P:P,MATCH($A139,Players19!$C:$C,0)),"")</f>
        <v/>
      </c>
      <c r="K139" s="18" t="str">
        <f>_xlfn.IFNA(INDEX(Players19!R:R,MATCH($A139,Players19!$C:$C,0)),"")</f>
        <v/>
      </c>
      <c r="L139" s="18" t="str">
        <f>_xlfn.IFNA(INDEX(Players19!S:S,MATCH($A139,Players19!$C:$C,0)),"")</f>
        <v/>
      </c>
      <c r="M139" s="18" t="str">
        <f>_xlfn.IFNA(INDEX(Players19!T:T,MATCH($A139,Players19!$C:$C,0)),"")</f>
        <v/>
      </c>
      <c r="N139" s="18" t="str">
        <f>_xlfn.IFNA(INDEX(Players19!U:U,MATCH($A139,Players19!$C:$C,0)),"")</f>
        <v/>
      </c>
      <c r="P139" s="13" t="str">
        <f>IF($A139="","",INDEX(SeasonData!$BD:$BD,MATCH($A139&amp;"_2018",SeasonData!$A:$A,0)))</f>
        <v/>
      </c>
      <c r="Q139" s="13" t="str">
        <f>IF($A139="","",INDEX(SeasonData!$BD:$BD,MATCH($A139&amp;"_2017",SeasonData!$A:$A,0)))</f>
        <v/>
      </c>
      <c r="R139" s="13" t="str">
        <f>IF($A139="","",INDEX(SeasonData!$BD:$BD,MATCH($A139&amp;"_2016",SeasonData!$A:$A,0)))</f>
        <v/>
      </c>
      <c r="S139" s="13" t="str">
        <f>IF($A139="","",INDEX(SeasonData!$BD:$BD,MATCH($A139&amp;"_2015",SeasonData!$A:$A,0)))</f>
        <v/>
      </c>
      <c r="U139" t="str">
        <f t="shared" si="13"/>
        <v/>
      </c>
      <c r="V139" s="33" t="str">
        <f t="shared" si="14"/>
        <v/>
      </c>
      <c r="X139" s="20">
        <f>IFERROR(INDEX(SeasonData!$BE:$BE,MATCH($A139&amp;"_2018",SeasonData!$A:$A,0))-F139,0)</f>
        <v>0</v>
      </c>
      <c r="Y139" s="20">
        <f>IFERROR(INDEX(SeasonData!$BE:$BE,MATCH($A139&amp;"_2017",SeasonData!$A:$A,0))-G139,0)</f>
        <v>0</v>
      </c>
      <c r="Z139" s="20">
        <f>IFERROR(INDEX(SeasonData!$BE:$BE,MATCH($A139&amp;"_2016",SeasonData!$A:$A,0))-H139,0)</f>
        <v>0</v>
      </c>
      <c r="AA139" s="20">
        <f>IFERROR(INDEX(SeasonData!$BE:$BE,MATCH($A139&amp;"_2015",SeasonData!$A:$A,0))-I139,0)</f>
        <v>0</v>
      </c>
      <c r="AB139" s="20"/>
      <c r="AC139" s="20">
        <f>IFERROR(INDEX(SeasonData!$BF:$BF,MATCH($A139&amp;"_2018",SeasonData!$A:$A,0))-F139,0)</f>
        <v>0</v>
      </c>
      <c r="AD139" s="20">
        <f>IFERROR(INDEX(SeasonData!$BF:$BF,MATCH($A139&amp;"_2017",SeasonData!$A:$A,0))-G139,0)</f>
        <v>0</v>
      </c>
      <c r="AE139" s="20">
        <f>IFERROR(INDEX(SeasonData!$BF:$BF,MATCH($A139&amp;"_2016",SeasonData!$A:$A,0))-H139,0)</f>
        <v>0</v>
      </c>
      <c r="AF139" s="20">
        <f>IFERROR(INDEX(SeasonData!$BF:$BF,MATCH($A139&amp;"_2015",SeasonData!$A:$A,0))-I139,0)</f>
        <v>0</v>
      </c>
      <c r="AG139" s="20"/>
      <c r="AH139" s="20">
        <f>IFERROR(INDEX(SeasonData!$BG:$BG,MATCH($A139&amp;"_2018",SeasonData!$A:$A,0))-F139,0)</f>
        <v>0</v>
      </c>
      <c r="AI139" s="20">
        <f>IFERROR(INDEX(SeasonData!$BG:$BG,MATCH($A139&amp;"_2017",SeasonData!$A:$A,0))-G139,0)</f>
        <v>0</v>
      </c>
      <c r="AJ139" s="20">
        <f>IFERROR(INDEX(SeasonData!$BG:$BG,MATCH($A139&amp;"_2016",SeasonData!$A:$A,0))-H139,0)</f>
        <v>0</v>
      </c>
      <c r="AK139" s="20">
        <f>IFERROR(INDEX(SeasonData!$BG:$BG,MATCH($A139&amp;"_2015",SeasonData!$A:$A,0))-I139,0)</f>
        <v>0</v>
      </c>
    </row>
    <row r="141" spans="2:37" s="47" customFormat="1" x14ac:dyDescent="0.2">
      <c r="F141" s="48"/>
      <c r="G141" s="48"/>
      <c r="H141" s="48"/>
      <c r="I141" s="48"/>
      <c r="J141" s="48"/>
      <c r="K141" s="49"/>
      <c r="L141" s="49"/>
      <c r="M141" s="49"/>
      <c r="N141" s="49"/>
      <c r="O141" s="49"/>
      <c r="P141" s="49"/>
      <c r="Q141" s="49"/>
      <c r="R141" s="49"/>
      <c r="S141" s="49"/>
      <c r="T141" s="48"/>
      <c r="V141" s="51"/>
    </row>
  </sheetData>
  <conditionalFormatting sqref="V1 U119:U1048576 U1:U117">
    <cfRule type="cellIs" dxfId="11" priority="17" operator="equal">
      <formula>"Under Priced"</formula>
    </cfRule>
    <cfRule type="cellIs" dxfId="10" priority="18" operator="equal">
      <formula>"Over Priced"</formula>
    </cfRule>
  </conditionalFormatting>
  <conditionalFormatting sqref="U118">
    <cfRule type="cellIs" dxfId="9" priority="15" operator="equal">
      <formula>"Under Priced"</formula>
    </cfRule>
    <cfRule type="cellIs" dxfId="8" priority="16" operator="equal">
      <formula>"Over Priced"</formula>
    </cfRule>
  </conditionalFormatting>
  <conditionalFormatting sqref="X3:AK38">
    <cfRule type="cellIs" dxfId="7" priority="13" operator="lessThan">
      <formula>-5</formula>
    </cfRule>
    <cfRule type="cellIs" dxfId="6" priority="14" operator="greaterThan">
      <formula>5</formula>
    </cfRule>
  </conditionalFormatting>
  <conditionalFormatting sqref="X3:AK38">
    <cfRule type="expression" priority="10">
      <formula>ISNULL()</formula>
    </cfRule>
  </conditionalFormatting>
  <conditionalFormatting sqref="X41:AK79">
    <cfRule type="cellIs" dxfId="5" priority="8" operator="lessThan">
      <formula>-5</formula>
    </cfRule>
    <cfRule type="cellIs" dxfId="4" priority="9" operator="greaterThan">
      <formula>5</formula>
    </cfRule>
  </conditionalFormatting>
  <conditionalFormatting sqref="X41:AK79">
    <cfRule type="expression" priority="7">
      <formula>ISNULL()</formula>
    </cfRule>
  </conditionalFormatting>
  <conditionalFormatting sqref="X82:AK105">
    <cfRule type="cellIs" dxfId="3" priority="5" operator="lessThan">
      <formula>-5</formula>
    </cfRule>
    <cfRule type="cellIs" dxfId="2" priority="6" operator="greaterThan">
      <formula>5</formula>
    </cfRule>
  </conditionalFormatting>
  <conditionalFormatting sqref="X82:AK105">
    <cfRule type="expression" priority="4">
      <formula>ISNULL()</formula>
    </cfRule>
  </conditionalFormatting>
  <conditionalFormatting sqref="X108:AK139">
    <cfRule type="cellIs" dxfId="1" priority="2" operator="lessThan">
      <formula>-5</formula>
    </cfRule>
    <cfRule type="cellIs" dxfId="0" priority="3" operator="greaterThan">
      <formula>5</formula>
    </cfRule>
  </conditionalFormatting>
  <conditionalFormatting sqref="X108:AK139">
    <cfRule type="expression" priority="1">
      <formula>ISNULL()</formula>
    </cfRule>
  </conditionalFormatting>
  <dataValidations count="4">
    <dataValidation type="list" allowBlank="1" showInputMessage="1" showErrorMessage="1" sqref="A41:A79" xr:uid="{00000000-0002-0000-0200-000000000000}">
      <formula1>MidNames</formula1>
    </dataValidation>
    <dataValidation type="list" allowBlank="1" showInputMessage="1" showErrorMessage="1" sqref="A82:A105" xr:uid="{00000000-0002-0000-0200-000001000000}">
      <formula1>RucNames</formula1>
    </dataValidation>
    <dataValidation type="list" allowBlank="1" showInputMessage="1" showErrorMessage="1" sqref="A108:A139" xr:uid="{00000000-0002-0000-0200-000002000000}">
      <formula1>FwdNames</formula1>
    </dataValidation>
    <dataValidation type="list" allowBlank="1" showInputMessage="1" showErrorMessage="1" sqref="A3:A38" xr:uid="{00000000-0002-0000-0200-000003000000}">
      <formula1>DefNames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5"/>
  <dimension ref="A1:AC812"/>
  <sheetViews>
    <sheetView topLeftCell="C1" zoomScale="85" zoomScaleNormal="85" workbookViewId="0">
      <pane ySplit="1" topLeftCell="A2" activePane="bottomLeft" state="frozen"/>
      <selection activeCell="C1" sqref="C1"/>
      <selection pane="bottomLeft" activeCell="C138" sqref="A138:XFD138"/>
    </sheetView>
  </sheetViews>
  <sheetFormatPr baseColWidth="10" defaultColWidth="8.83203125" defaultRowHeight="15" x14ac:dyDescent="0.2"/>
  <cols>
    <col min="1" max="1" width="11.5" hidden="1" customWidth="1"/>
    <col min="2" max="2" width="19.83203125" hidden="1" customWidth="1"/>
    <col min="3" max="3" width="27.5" bestFit="1" customWidth="1"/>
    <col min="4" max="4" width="27.5" customWidth="1"/>
    <col min="5" max="5" width="16.1640625" bestFit="1" customWidth="1"/>
    <col min="6" max="6" width="45.5" style="42" customWidth="1"/>
    <col min="7" max="7" width="13.1640625" bestFit="1" customWidth="1"/>
    <col min="8" max="8" width="8" style="3" customWidth="1"/>
    <col min="9" max="9" width="8.83203125" customWidth="1"/>
    <col min="10" max="10" width="11.6640625" style="33" bestFit="1" customWidth="1"/>
    <col min="11" max="11" width="11.6640625" style="33" customWidth="1"/>
    <col min="12" max="12" width="1.1640625" style="33" customWidth="1"/>
    <col min="13" max="16" width="8.83203125" style="20"/>
    <col min="17" max="17" width="1.1640625" style="13" customWidth="1"/>
    <col min="22" max="22" width="1.1640625" customWidth="1"/>
    <col min="23" max="23" width="8.83203125" style="13"/>
    <col min="24" max="24" width="2.5" customWidth="1"/>
    <col min="25" max="29" width="0" hidden="1" customWidth="1"/>
  </cols>
  <sheetData>
    <row r="1" spans="1:29" ht="48" x14ac:dyDescent="0.2">
      <c r="A1" s="12" t="s">
        <v>520</v>
      </c>
      <c r="B1" s="12" t="s">
        <v>2606</v>
      </c>
      <c r="C1" s="12" t="s">
        <v>2607</v>
      </c>
      <c r="D1" s="12" t="s">
        <v>2608</v>
      </c>
      <c r="E1" s="12" t="s">
        <v>516</v>
      </c>
      <c r="F1" s="43" t="s">
        <v>2609</v>
      </c>
      <c r="G1" s="12" t="s">
        <v>1605</v>
      </c>
      <c r="H1" s="12" t="s">
        <v>1609</v>
      </c>
      <c r="I1" s="21" t="s">
        <v>2009</v>
      </c>
      <c r="J1" s="32" t="s">
        <v>2773</v>
      </c>
      <c r="K1" s="32" t="s">
        <v>2846</v>
      </c>
      <c r="L1"/>
      <c r="M1" s="61" t="s">
        <v>2772</v>
      </c>
      <c r="N1" s="61" t="s">
        <v>1999</v>
      </c>
      <c r="O1" s="61" t="s">
        <v>2007</v>
      </c>
      <c r="P1" s="61" t="s">
        <v>2783</v>
      </c>
      <c r="Q1"/>
      <c r="R1" s="32" t="s">
        <v>2777</v>
      </c>
      <c r="S1" s="32" t="s">
        <v>2778</v>
      </c>
      <c r="T1" s="32" t="s">
        <v>2798</v>
      </c>
      <c r="U1" s="32" t="s">
        <v>2799</v>
      </c>
      <c r="W1" s="32" t="s">
        <v>2784</v>
      </c>
      <c r="Y1" s="32" t="s">
        <v>2785</v>
      </c>
      <c r="Z1" s="32" t="s">
        <v>2786</v>
      </c>
      <c r="AA1" s="32" t="s">
        <v>2787</v>
      </c>
      <c r="AB1" s="32" t="s">
        <v>2788</v>
      </c>
      <c r="AC1" s="32" t="s">
        <v>2793</v>
      </c>
    </row>
    <row r="2" spans="1:29" x14ac:dyDescent="0.2">
      <c r="A2" t="s">
        <v>2219</v>
      </c>
      <c r="B2" t="s">
        <v>160</v>
      </c>
      <c r="C2" t="s">
        <v>545</v>
      </c>
      <c r="D2" t="s">
        <v>545</v>
      </c>
      <c r="E2" t="s">
        <v>150</v>
      </c>
      <c r="F2" s="42" t="s">
        <v>1024</v>
      </c>
      <c r="G2" t="s">
        <v>1607</v>
      </c>
      <c r="H2" s="3" t="str">
        <f>IF(SUMIFS(SeasonData!BC:BC,SeasonData!B:B,Players19!C229)=(4*23),"R","")</f>
        <v/>
      </c>
      <c r="I2" s="2">
        <f>COUNTIFS(SeasonData!B:B,C2)</f>
        <v>4</v>
      </c>
      <c r="J2" s="25">
        <v>350900</v>
      </c>
      <c r="K2" s="25" t="str">
        <f t="shared" ref="K2:K65" si="0">IF(J2&lt;=230000,"Rookie",IF(J2&lt;=490000,"MPR","Premo"))</f>
        <v>MPR</v>
      </c>
      <c r="L2" s="25"/>
      <c r="M2" s="20">
        <f>INDEX(SeasonData!$AY:$AY,MATCH($C2&amp;"_2018",SeasonData!$A:$A,0))</f>
        <v>80.8</v>
      </c>
      <c r="N2" s="20">
        <f>INDEX(SeasonData!$AY:$AY,MATCH($C2&amp;"_2017",SeasonData!$A:$A,0))</f>
        <v>50</v>
      </c>
      <c r="O2" s="20">
        <f>INDEX(SeasonData!$AY:$AY,MATCH($C2&amp;"_2016",SeasonData!$A:$A,0))</f>
        <v>59.666666666666664</v>
      </c>
      <c r="P2" s="20" t="str">
        <f>INDEX(SeasonData!$AY:$AY,MATCH($C2&amp;"_2015",SeasonData!$A:$A,0))</f>
        <v/>
      </c>
      <c r="R2" s="18">
        <f>INDEX(SeasonData!BA:BA,MATCH(C2&amp;"_2018",SeasonData!A:A,0))</f>
        <v>0.22727272727272727</v>
      </c>
      <c r="S2" s="18">
        <f>INDEX(SeasonData!BA:BA,MATCH(C2&amp;"_2017",SeasonData!A:A,0))</f>
        <v>9.0909090909090912E-2</v>
      </c>
      <c r="T2" s="18">
        <f>INDEX(SeasonData!BA:BA,MATCH(C2&amp;"_2016",SeasonData!A:A,0))</f>
        <v>0.13636363636363635</v>
      </c>
      <c r="U2" s="18">
        <f>INDEX(SeasonData!BA:BA,MATCH(C2&amp;"_2015",SeasonData!A:A,0))</f>
        <v>0</v>
      </c>
      <c r="W2" s="13">
        <f t="shared" ref="W2:W65" si="1">J2/Mag_Num</f>
        <v>64.640324214792301</v>
      </c>
      <c r="Y2">
        <f>IF(ISERROR(FIND("DEF",$G2)),"",MAX(Y$1:Y1)+1)</f>
        <v>1</v>
      </c>
      <c r="Z2" t="str">
        <f>IF(ISERROR(FIND("MID",$G2)),"",MAX(Z$1:Z1)+1)</f>
        <v/>
      </c>
      <c r="AA2" t="str">
        <f>IF(ISERROR(FIND("RUC",$G2)),"",MAX(AA$1:AA1)+1)</f>
        <v/>
      </c>
      <c r="AB2" t="str">
        <f>IF(ISERROR(FIND("FWD",$G2)),"",MAX(AB$1:AB1)+1)</f>
        <v/>
      </c>
      <c r="AC2" t="str">
        <f>IF(H2&lt;&gt;"R","",MAX(AC$1:AC1)+1)</f>
        <v/>
      </c>
    </row>
    <row r="3" spans="1:29" x14ac:dyDescent="0.2">
      <c r="A3" t="s">
        <v>2219</v>
      </c>
      <c r="B3" t="s">
        <v>214</v>
      </c>
      <c r="C3" t="s">
        <v>528</v>
      </c>
      <c r="D3" t="s">
        <v>528</v>
      </c>
      <c r="E3" t="s">
        <v>316</v>
      </c>
      <c r="F3" s="42" t="s">
        <v>2488</v>
      </c>
      <c r="G3" t="s">
        <v>1606</v>
      </c>
      <c r="H3" s="3" t="str">
        <f>IF(SUMIFS(SeasonData!BC:BC,SeasonData!B:B,Players19!C277)=(4*23),"R","")</f>
        <v/>
      </c>
      <c r="I3" s="2">
        <f>COUNTIFS(SeasonData!B:B,C3)</f>
        <v>4</v>
      </c>
      <c r="J3" s="25">
        <v>389200</v>
      </c>
      <c r="K3" s="25" t="str">
        <f t="shared" si="0"/>
        <v>MPR</v>
      </c>
      <c r="L3" s="25"/>
      <c r="M3" s="20">
        <f>INDEX(SeasonData!$AY:$AY,MATCH($C3&amp;"_2018",SeasonData!$A:$A,0))</f>
        <v>79.666666666666671</v>
      </c>
      <c r="N3" s="20">
        <f>INDEX(SeasonData!$AY:$AY,MATCH($C3&amp;"_2017",SeasonData!$A:$A,0))</f>
        <v>92.263157894736835</v>
      </c>
      <c r="O3" s="20">
        <f>INDEX(SeasonData!$AY:$AY,MATCH($C3&amp;"_2016",SeasonData!$A:$A,0))</f>
        <v>95.529411764705884</v>
      </c>
      <c r="P3" s="20">
        <f>INDEX(SeasonData!$AY:$AY,MATCH($C3&amp;"_2015",SeasonData!$A:$A,0))</f>
        <v>79.333333333333329</v>
      </c>
      <c r="R3" s="18">
        <f>INDEX(SeasonData!BA:BA,MATCH(C3&amp;"_2018",SeasonData!A:A,0))</f>
        <v>0.27272727272727271</v>
      </c>
      <c r="S3" s="18">
        <f>INDEX(SeasonData!BA:BA,MATCH(C3&amp;"_2017",SeasonData!A:A,0))</f>
        <v>0.86363636363636365</v>
      </c>
      <c r="T3" s="18">
        <f>INDEX(SeasonData!BA:BA,MATCH(C3&amp;"_2016",SeasonData!A:A,0))</f>
        <v>0.77272727272727271</v>
      </c>
      <c r="U3" s="18">
        <f>INDEX(SeasonData!BA:BA,MATCH(C3&amp;"_2015",SeasonData!A:A,0))</f>
        <v>0.68181818181818177</v>
      </c>
      <c r="W3" s="13">
        <f t="shared" si="1"/>
        <v>71.695680206318499</v>
      </c>
      <c r="Y3" t="str">
        <f>IF(ISERROR(FIND("DEF",$G3)),"",MAX(Y$1:Y2)+1)</f>
        <v/>
      </c>
      <c r="Z3">
        <f>IF(ISERROR(FIND("MID",$G3)),"",MAX(Z$1:Z2)+1)</f>
        <v>1</v>
      </c>
      <c r="AA3" t="str">
        <f>IF(ISERROR(FIND("RUC",$G3)),"",MAX(AA$1:AA2)+1)</f>
        <v/>
      </c>
      <c r="AB3" t="str">
        <f>IF(ISERROR(FIND("FWD",$G3)),"",MAX(AB$1:AB2)+1)</f>
        <v/>
      </c>
      <c r="AC3" t="str">
        <f>IF(H3&lt;&gt;"R","",MAX(AC$1:AC2)+1)</f>
        <v/>
      </c>
    </row>
    <row r="4" spans="1:29" x14ac:dyDescent="0.2">
      <c r="A4" t="s">
        <v>2219</v>
      </c>
      <c r="B4" t="s">
        <v>1708</v>
      </c>
      <c r="C4" t="s">
        <v>1707</v>
      </c>
      <c r="D4" t="s">
        <v>1707</v>
      </c>
      <c r="E4" t="s">
        <v>443</v>
      </c>
      <c r="F4" s="42" t="s">
        <v>1773</v>
      </c>
      <c r="G4" t="s">
        <v>1607</v>
      </c>
      <c r="H4" s="3" t="str">
        <f>IF(SUMIFS(SeasonData!BC:BC,SeasonData!B:B,Players19!C535)=(4*23),"R","")</f>
        <v/>
      </c>
      <c r="I4" s="2">
        <f>COUNTIFS(SeasonData!B:B,C4)</f>
        <v>4</v>
      </c>
      <c r="J4" s="25">
        <v>310900</v>
      </c>
      <c r="K4" s="25" t="str">
        <f t="shared" si="0"/>
        <v>MPR</v>
      </c>
      <c r="L4" s="25"/>
      <c r="M4" s="20">
        <f>INDEX(SeasonData!$AY:$AY,MATCH($C4&amp;"_2018",SeasonData!$A:$A,0))</f>
        <v>60.647058823529413</v>
      </c>
      <c r="N4" s="20" t="str">
        <f>INDEX(SeasonData!$AY:$AY,MATCH($C4&amp;"_2017",SeasonData!$A:$A,0))</f>
        <v/>
      </c>
      <c r="O4" s="20" t="str">
        <f>INDEX(SeasonData!$AY:$AY,MATCH($C4&amp;"_2016",SeasonData!$A:$A,0))</f>
        <v/>
      </c>
      <c r="P4" s="20" t="str">
        <f>INDEX(SeasonData!$AY:$AY,MATCH($C4&amp;"_2015",SeasonData!$A:$A,0))</f>
        <v/>
      </c>
      <c r="R4" s="18">
        <f>INDEX(SeasonData!BA:BA,MATCH(C4&amp;"_2018",SeasonData!A:A,0))</f>
        <v>0.77272727272727271</v>
      </c>
      <c r="S4" s="18">
        <f>INDEX(SeasonData!BA:BA,MATCH(C4&amp;"_2017",SeasonData!A:A,0))</f>
        <v>0</v>
      </c>
      <c r="T4" s="18">
        <f>INDEX(SeasonData!BA:BA,MATCH(C4&amp;"_2016",SeasonData!A:A,0))</f>
        <v>0</v>
      </c>
      <c r="U4" s="18">
        <f>INDEX(SeasonData!BA:BA,MATCH(C4&amp;"_2015",SeasonData!A:A,0))</f>
        <v>0</v>
      </c>
      <c r="W4" s="13">
        <f t="shared" si="1"/>
        <v>57.271806207976418</v>
      </c>
      <c r="Y4">
        <f>IF(ISERROR(FIND("DEF",$G4)),"",MAX(Y$1:Y3)+1)</f>
        <v>2</v>
      </c>
      <c r="Z4" t="str">
        <f>IF(ISERROR(FIND("MID",$G4)),"",MAX(Z$1:Z3)+1)</f>
        <v/>
      </c>
      <c r="AA4" t="str">
        <f>IF(ISERROR(FIND("RUC",$G4)),"",MAX(AA$1:AA3)+1)</f>
        <v/>
      </c>
      <c r="AB4" t="str">
        <f>IF(ISERROR(FIND("FWD",$G4)),"",MAX(AB$1:AB3)+1)</f>
        <v/>
      </c>
      <c r="AC4" t="str">
        <f>IF(H4&lt;&gt;"R","",MAX(AC$1:AC3)+1)</f>
        <v/>
      </c>
    </row>
    <row r="5" spans="1:29" x14ac:dyDescent="0.2">
      <c r="A5" t="s">
        <v>2219</v>
      </c>
      <c r="B5" t="s">
        <v>2340</v>
      </c>
      <c r="C5" t="s">
        <v>2700</v>
      </c>
      <c r="D5" t="s">
        <v>2700</v>
      </c>
      <c r="E5" t="s">
        <v>288</v>
      </c>
      <c r="F5" s="42" t="s">
        <v>2542</v>
      </c>
      <c r="G5" t="s">
        <v>1606</v>
      </c>
      <c r="H5" s="3" t="str">
        <f>IF(SUMIFS(SeasonData!BC:BC,SeasonData!B:B,Players19!C542)=(4*23),"R","")</f>
        <v>R</v>
      </c>
      <c r="I5" s="2">
        <f>COUNTIFS(SeasonData!B:B,C5)</f>
        <v>4</v>
      </c>
      <c r="J5" s="25">
        <v>117300</v>
      </c>
      <c r="K5" s="25" t="str">
        <f t="shared" si="0"/>
        <v>Rookie</v>
      </c>
      <c r="L5" s="25"/>
      <c r="M5" s="20" t="str">
        <f>INDEX(SeasonData!$AY:$AY,MATCH($C5&amp;"_2018",SeasonData!$A:$A,0))</f>
        <v/>
      </c>
      <c r="N5" s="20" t="str">
        <f>INDEX(SeasonData!$AY:$AY,MATCH($C5&amp;"_2017",SeasonData!$A:$A,0))</f>
        <v/>
      </c>
      <c r="O5" s="20" t="str">
        <f>INDEX(SeasonData!$AY:$AY,MATCH($C5&amp;"_2016",SeasonData!$A:$A,0))</f>
        <v/>
      </c>
      <c r="P5" s="20" t="str">
        <f>INDEX(SeasonData!$AY:$AY,MATCH($C5&amp;"_2015",SeasonData!$A:$A,0))</f>
        <v/>
      </c>
      <c r="R5" s="18">
        <f>INDEX(SeasonData!BA:BA,MATCH(C5&amp;"_2018",SeasonData!A:A,0))</f>
        <v>0</v>
      </c>
      <c r="S5" s="18">
        <f>INDEX(SeasonData!BA:BA,MATCH(C5&amp;"_2017",SeasonData!A:A,0))</f>
        <v>0</v>
      </c>
      <c r="T5" s="18">
        <f>INDEX(SeasonData!BA:BA,MATCH(C5&amp;"_2016",SeasonData!A:A,0))</f>
        <v>0</v>
      </c>
      <c r="U5" s="18">
        <f>INDEX(SeasonData!BA:BA,MATCH(C5&amp;"_2015",SeasonData!A:A,0))</f>
        <v>0</v>
      </c>
      <c r="W5" s="13">
        <f t="shared" si="1"/>
        <v>21.608179054987566</v>
      </c>
      <c r="Y5" t="str">
        <f>IF(ISERROR(FIND("DEF",$G5)),"",MAX(Y$1:Y4)+1)</f>
        <v/>
      </c>
      <c r="Z5">
        <f>IF(ISERROR(FIND("MID",$G5)),"",MAX(Z$1:Z4)+1)</f>
        <v>2</v>
      </c>
      <c r="AA5" t="str">
        <f>IF(ISERROR(FIND("RUC",$G5)),"",MAX(AA$1:AA4)+1)</f>
        <v/>
      </c>
      <c r="AB5" t="str">
        <f>IF(ISERROR(FIND("FWD",$G5)),"",MAX(AB$1:AB4)+1)</f>
        <v/>
      </c>
      <c r="AC5">
        <f>IF(H5&lt;&gt;"R","",MAX(AC$1:AC4)+1)</f>
        <v>1</v>
      </c>
    </row>
    <row r="6" spans="1:29" x14ac:dyDescent="0.2">
      <c r="A6" t="s">
        <v>2219</v>
      </c>
      <c r="B6" t="s">
        <v>203</v>
      </c>
      <c r="C6" t="s">
        <v>526</v>
      </c>
      <c r="D6" t="s">
        <v>526</v>
      </c>
      <c r="E6" t="s">
        <v>184</v>
      </c>
      <c r="F6" s="42" t="s">
        <v>1519</v>
      </c>
      <c r="G6" t="s">
        <v>1951</v>
      </c>
      <c r="H6" s="3" t="str">
        <f>IF(SUMIFS(SeasonData!BC:BC,SeasonData!B:B,Players19!C638)=(4*23),"R","")</f>
        <v/>
      </c>
      <c r="I6" s="2">
        <f>COUNTIFS(SeasonData!B:B,C6)</f>
        <v>4</v>
      </c>
      <c r="J6" s="25">
        <v>529000</v>
      </c>
      <c r="K6" s="25" t="str">
        <f t="shared" si="0"/>
        <v>Premo</v>
      </c>
      <c r="L6" s="25"/>
      <c r="M6" s="20">
        <f>INDEX(SeasonData!$AY:$AY,MATCH($C6&amp;"_2018",SeasonData!$A:$A,0))</f>
        <v>97.454545454545453</v>
      </c>
      <c r="N6" s="20">
        <f>INDEX(SeasonData!$AY:$AY,MATCH($C6&amp;"_2017",SeasonData!$A:$A,0))</f>
        <v>87.3</v>
      </c>
      <c r="O6" s="20">
        <f>INDEX(SeasonData!$AY:$AY,MATCH($C6&amp;"_2016",SeasonData!$A:$A,0))</f>
        <v>70.8</v>
      </c>
      <c r="P6" s="20">
        <f>INDEX(SeasonData!$AY:$AY,MATCH($C6&amp;"_2015",SeasonData!$A:$A,0))</f>
        <v>107.80952380952381</v>
      </c>
      <c r="R6" s="18">
        <f>INDEX(SeasonData!BA:BA,MATCH(C6&amp;"_2018",SeasonData!A:A,0))</f>
        <v>0.5</v>
      </c>
      <c r="S6" s="18">
        <f>INDEX(SeasonData!BA:BA,MATCH(C6&amp;"_2017",SeasonData!A:A,0))</f>
        <v>0.45454545454545453</v>
      </c>
      <c r="T6" s="18">
        <f>INDEX(SeasonData!BA:BA,MATCH(C6&amp;"_2016",SeasonData!A:A,0))</f>
        <v>0.22727272727272727</v>
      </c>
      <c r="U6" s="18">
        <f>INDEX(SeasonData!BA:BA,MATCH(C6&amp;"_2015",SeasonData!A:A,0))</f>
        <v>0.95454545454545459</v>
      </c>
      <c r="W6" s="13">
        <f t="shared" si="1"/>
        <v>97.448650640140002</v>
      </c>
      <c r="Y6" t="str">
        <f>IF(ISERROR(FIND("DEF",$G6)),"",MAX(Y$1:Y5)+1)</f>
        <v/>
      </c>
      <c r="Z6" t="str">
        <f>IF(ISERROR(FIND("MID",$G6)),"",MAX(Z$1:Z5)+1)</f>
        <v/>
      </c>
      <c r="AA6">
        <f>IF(ISERROR(FIND("RUC",$G6)),"",MAX(AA$1:AA5)+1)</f>
        <v>1</v>
      </c>
      <c r="AB6" t="str">
        <f>IF(ISERROR(FIND("FWD",$G6)),"",MAX(AB$1:AB5)+1)</f>
        <v/>
      </c>
      <c r="AC6" t="str">
        <f>IF(H6&lt;&gt;"R","",MAX(AC$1:AC5)+1)</f>
        <v/>
      </c>
    </row>
    <row r="7" spans="1:29" x14ac:dyDescent="0.2">
      <c r="A7" t="s">
        <v>2219</v>
      </c>
      <c r="B7" t="s">
        <v>310</v>
      </c>
      <c r="C7" t="s">
        <v>529</v>
      </c>
      <c r="D7" t="s">
        <v>529</v>
      </c>
      <c r="E7" t="s">
        <v>288</v>
      </c>
      <c r="F7" s="42" t="s">
        <v>1023</v>
      </c>
      <c r="G7" t="s">
        <v>2767</v>
      </c>
      <c r="H7" s="3" t="str">
        <f>IF(SUMIFS(SeasonData!BC:BC,SeasonData!B:B,Players19!C745)=(4*23),"R","")</f>
        <v/>
      </c>
      <c r="I7" s="2">
        <f>COUNTIFS(SeasonData!B:B,C7)</f>
        <v>4</v>
      </c>
      <c r="J7" s="25">
        <v>283400</v>
      </c>
      <c r="K7" s="25" t="str">
        <f t="shared" si="0"/>
        <v>MPR</v>
      </c>
      <c r="L7" s="25"/>
      <c r="M7" s="20">
        <f>INDEX(SeasonData!$AY:$AY,MATCH($C7&amp;"_2018",SeasonData!$A:$A,0))</f>
        <v>65.25</v>
      </c>
      <c r="N7" s="20" t="str">
        <f>INDEX(SeasonData!$AY:$AY,MATCH($C7&amp;"_2017",SeasonData!$A:$A,0))</f>
        <v/>
      </c>
      <c r="O7" s="20">
        <f>INDEX(SeasonData!$AY:$AY,MATCH($C7&amp;"_2016",SeasonData!$A:$A,0))</f>
        <v>63.5</v>
      </c>
      <c r="P7" s="20">
        <f>INDEX(SeasonData!$AY:$AY,MATCH($C7&amp;"_2015",SeasonData!$A:$A,0))</f>
        <v>75.285714285714292</v>
      </c>
      <c r="R7" s="18">
        <f>INDEX(SeasonData!BA:BA,MATCH(C7&amp;"_2018",SeasonData!A:A,0))</f>
        <v>0.18181818181818182</v>
      </c>
      <c r="S7" s="18">
        <f>INDEX(SeasonData!BA:BA,MATCH(C7&amp;"_2017",SeasonData!A:A,0))</f>
        <v>0</v>
      </c>
      <c r="T7" s="18">
        <f>INDEX(SeasonData!BA:BA,MATCH(C7&amp;"_2016",SeasonData!A:A,0))</f>
        <v>0.63636363636363635</v>
      </c>
      <c r="U7" s="18">
        <f>INDEX(SeasonData!BA:BA,MATCH(C7&amp;"_2015",SeasonData!A:A,0))</f>
        <v>0.63636363636363635</v>
      </c>
      <c r="W7" s="13">
        <f t="shared" si="1"/>
        <v>52.205950078290506</v>
      </c>
      <c r="Y7" t="str">
        <f>IF(ISERROR(FIND("DEF",$G7)),"",MAX(Y$1:Y6)+1)</f>
        <v/>
      </c>
      <c r="Z7">
        <f>IF(ISERROR(FIND("MID",$G7)),"",MAX(Z$1:Z6)+1)</f>
        <v>3</v>
      </c>
      <c r="AA7" t="str">
        <f>IF(ISERROR(FIND("RUC",$G7)),"",MAX(AA$1:AA6)+1)</f>
        <v/>
      </c>
      <c r="AB7">
        <f>IF(ISERROR(FIND("FWD",$G7)),"",MAX(AB$1:AB6)+1)</f>
        <v>1</v>
      </c>
      <c r="AC7" t="str">
        <f>IF(H7&lt;&gt;"R","",MAX(AC$1:AC6)+1)</f>
        <v/>
      </c>
    </row>
    <row r="8" spans="1:29" x14ac:dyDescent="0.2">
      <c r="A8" t="s">
        <v>2219</v>
      </c>
      <c r="B8" t="s">
        <v>367</v>
      </c>
      <c r="C8" t="s">
        <v>527</v>
      </c>
      <c r="D8" t="s">
        <v>527</v>
      </c>
      <c r="E8" t="s">
        <v>144</v>
      </c>
      <c r="F8" s="42" t="s">
        <v>1985</v>
      </c>
      <c r="G8" t="s">
        <v>1608</v>
      </c>
      <c r="H8" s="3" t="str">
        <f>IF(SUMIFS(SeasonData!BC:BC,SeasonData!B:B,Players19!C804)=(4*23),"R","")</f>
        <v/>
      </c>
      <c r="I8" s="2">
        <f>COUNTIFS(SeasonData!B:B,C8)</f>
        <v>4</v>
      </c>
      <c r="J8" s="25">
        <v>325700</v>
      </c>
      <c r="K8" s="25" t="str">
        <f t="shared" si="0"/>
        <v>MPR</v>
      </c>
      <c r="L8" s="25"/>
      <c r="M8" s="20">
        <f>INDEX(SeasonData!$AY:$AY,MATCH($C8&amp;"_2018",SeasonData!$A:$A,0))</f>
        <v>60</v>
      </c>
      <c r="N8" s="20">
        <f>INDEX(SeasonData!$AY:$AY,MATCH($C8&amp;"_2017",SeasonData!$A:$A,0))</f>
        <v>57</v>
      </c>
      <c r="O8" s="20">
        <f>INDEX(SeasonData!$AY:$AY,MATCH($C8&amp;"_2016",SeasonData!$A:$A,0))</f>
        <v>78.428571428571431</v>
      </c>
      <c r="P8" s="20">
        <f>INDEX(SeasonData!$AY:$AY,MATCH($C8&amp;"_2015",SeasonData!$A:$A,0))</f>
        <v>46.81818181818182</v>
      </c>
      <c r="R8" s="18">
        <f>INDEX(SeasonData!BA:BA,MATCH(C8&amp;"_2018",SeasonData!A:A,0))</f>
        <v>1</v>
      </c>
      <c r="S8" s="18">
        <f>INDEX(SeasonData!BA:BA,MATCH(C8&amp;"_2017",SeasonData!A:A,0))</f>
        <v>0.59090909090909094</v>
      </c>
      <c r="T8" s="18">
        <f>INDEX(SeasonData!BA:BA,MATCH(C8&amp;"_2016",SeasonData!A:A,0))</f>
        <v>0.95454545454545459</v>
      </c>
      <c r="U8" s="18">
        <f>INDEX(SeasonData!BA:BA,MATCH(C8&amp;"_2015",SeasonData!A:A,0))</f>
        <v>0.5</v>
      </c>
      <c r="W8" s="13">
        <f t="shared" si="1"/>
        <v>59.998157870498297</v>
      </c>
      <c r="Y8" t="str">
        <f>IF(ISERROR(FIND("DEF",$G8)),"",MAX(Y$1:Y7)+1)</f>
        <v/>
      </c>
      <c r="Z8" t="str">
        <f>IF(ISERROR(FIND("MID",$G8)),"",MAX(Z$1:Z7)+1)</f>
        <v/>
      </c>
      <c r="AA8" t="str">
        <f>IF(ISERROR(FIND("RUC",$G8)),"",MAX(AA$1:AA7)+1)</f>
        <v/>
      </c>
      <c r="AB8">
        <f>IF(ISERROR(FIND("FWD",$G8)),"",MAX(AB$1:AB7)+1)</f>
        <v>2</v>
      </c>
      <c r="AC8" t="str">
        <f>IF(H8&lt;&gt;"R","",MAX(AC$1:AC7)+1)</f>
        <v/>
      </c>
    </row>
    <row r="9" spans="1:29" x14ac:dyDescent="0.2">
      <c r="A9" t="s">
        <v>2159</v>
      </c>
      <c r="B9" t="s">
        <v>1709</v>
      </c>
      <c r="C9" t="s">
        <v>1636</v>
      </c>
      <c r="D9" t="s">
        <v>1636</v>
      </c>
      <c r="E9" t="s">
        <v>184</v>
      </c>
      <c r="F9" s="42" t="s">
        <v>1774</v>
      </c>
      <c r="G9" t="s">
        <v>1608</v>
      </c>
      <c r="H9" s="3" t="str">
        <f>IF(SUMIFS(SeasonData!BC:BC,SeasonData!B:B,Players19!C114)=(4*23),"R","")</f>
        <v/>
      </c>
      <c r="I9" s="2">
        <f>COUNTIFS(SeasonData!B:B,C9)</f>
        <v>4</v>
      </c>
      <c r="J9" s="25">
        <v>329600</v>
      </c>
      <c r="K9" s="25" t="str">
        <f t="shared" si="0"/>
        <v>MPR</v>
      </c>
      <c r="L9" s="25"/>
      <c r="M9" s="20">
        <f>INDEX(SeasonData!$AY:$AY,MATCH($C9&amp;"_2018",SeasonData!$A:$A,0))</f>
        <v>60.714285714285715</v>
      </c>
      <c r="N9" s="20" t="str">
        <f>INDEX(SeasonData!$AY:$AY,MATCH($C9&amp;"_2017",SeasonData!$A:$A,0))</f>
        <v/>
      </c>
      <c r="O9" s="20" t="str">
        <f>INDEX(SeasonData!$AY:$AY,MATCH($C9&amp;"_2016",SeasonData!$A:$A,0))</f>
        <v/>
      </c>
      <c r="P9" s="20" t="str">
        <f>INDEX(SeasonData!$AY:$AY,MATCH($C9&amp;"_2015",SeasonData!$A:$A,0))</f>
        <v/>
      </c>
      <c r="R9" s="18">
        <f>INDEX(SeasonData!BA:BA,MATCH(C9&amp;"_2018",SeasonData!A:A,0))</f>
        <v>0.95454545454545459</v>
      </c>
      <c r="S9" s="18">
        <f>INDEX(SeasonData!BA:BA,MATCH(C9&amp;"_2017",SeasonData!A:A,0))</f>
        <v>0</v>
      </c>
      <c r="T9" s="18">
        <f>INDEX(SeasonData!BA:BA,MATCH(C9&amp;"_2016",SeasonData!A:A,0))</f>
        <v>0</v>
      </c>
      <c r="U9" s="18">
        <f>INDEX(SeasonData!BA:BA,MATCH(C9&amp;"_2015",SeasonData!A:A,0))</f>
        <v>0</v>
      </c>
      <c r="W9" s="13">
        <f t="shared" si="1"/>
        <v>60.716588376162846</v>
      </c>
      <c r="Y9" t="str">
        <f>IF(ISERROR(FIND("DEF",$G9)),"",MAX(Y$1:Y8)+1)</f>
        <v/>
      </c>
      <c r="Z9" t="str">
        <f>IF(ISERROR(FIND("MID",$G9)),"",MAX(Z$1:Z8)+1)</f>
        <v/>
      </c>
      <c r="AA9" t="str">
        <f>IF(ISERROR(FIND("RUC",$G9)),"",MAX(AA$1:AA8)+1)</f>
        <v/>
      </c>
      <c r="AB9">
        <f>IF(ISERROR(FIND("FWD",$G9)),"",MAX(AB$1:AB8)+1)</f>
        <v>3</v>
      </c>
      <c r="AC9" t="str">
        <f>IF(H9&lt;&gt;"R","",MAX(AC$1:AC8)+1)</f>
        <v/>
      </c>
    </row>
    <row r="10" spans="1:29" x14ac:dyDescent="0.2">
      <c r="A10" t="s">
        <v>2159</v>
      </c>
      <c r="B10" t="s">
        <v>299</v>
      </c>
      <c r="C10" t="s">
        <v>532</v>
      </c>
      <c r="D10" t="s">
        <v>532</v>
      </c>
      <c r="E10" t="s">
        <v>490</v>
      </c>
      <c r="F10" s="42" t="s">
        <v>1027</v>
      </c>
      <c r="G10" t="s">
        <v>1607</v>
      </c>
      <c r="H10" s="3" t="str">
        <f>IF(SUMIFS(SeasonData!BC:BC,SeasonData!B:B,Players19!C376)=(4*23),"R","")</f>
        <v/>
      </c>
      <c r="I10" s="2">
        <f>COUNTIFS(SeasonData!B:B,C10)</f>
        <v>4</v>
      </c>
      <c r="J10" s="25">
        <v>428500</v>
      </c>
      <c r="K10" s="25" t="str">
        <f t="shared" si="0"/>
        <v>MPR</v>
      </c>
      <c r="L10" s="25"/>
      <c r="M10" s="20">
        <f>INDEX(SeasonData!$AY:$AY,MATCH($C10&amp;"_2018",SeasonData!$A:$A,0))</f>
        <v>87.714285714285708</v>
      </c>
      <c r="N10" s="20">
        <f>INDEX(SeasonData!$AY:$AY,MATCH($C10&amp;"_2017",SeasonData!$A:$A,0))</f>
        <v>43.857142857142854</v>
      </c>
      <c r="O10" s="20">
        <f>INDEX(SeasonData!$AY:$AY,MATCH($C10&amp;"_2016",SeasonData!$A:$A,0))</f>
        <v>50.266666666666666</v>
      </c>
      <c r="P10" s="20">
        <f>INDEX(SeasonData!$AY:$AY,MATCH($C10&amp;"_2015",SeasonData!$A:$A,0))</f>
        <v>60.285714285714285</v>
      </c>
      <c r="R10" s="18">
        <f>INDEX(SeasonData!BA:BA,MATCH(C10&amp;"_2018",SeasonData!A:A,0))</f>
        <v>0.31818181818181818</v>
      </c>
      <c r="S10" s="18">
        <f>INDEX(SeasonData!BA:BA,MATCH(C10&amp;"_2017",SeasonData!A:A,0))</f>
        <v>0.31818181818181818</v>
      </c>
      <c r="T10" s="18">
        <f>INDEX(SeasonData!BA:BA,MATCH(C10&amp;"_2016",SeasonData!A:A,0))</f>
        <v>0.68181818181818177</v>
      </c>
      <c r="U10" s="18">
        <f>INDEX(SeasonData!BA:BA,MATCH(C10&amp;"_2015",SeasonData!A:A,0))</f>
        <v>0.31818181818181818</v>
      </c>
      <c r="W10" s="13">
        <f t="shared" si="1"/>
        <v>78.935249148015103</v>
      </c>
      <c r="Y10">
        <f>IF(ISERROR(FIND("DEF",$G10)),"",MAX(Y$1:Y9)+1)</f>
        <v>3</v>
      </c>
      <c r="Z10" t="str">
        <f>IF(ISERROR(FIND("MID",$G10)),"",MAX(Z$1:Z9)+1)</f>
        <v/>
      </c>
      <c r="AA10" t="str">
        <f>IF(ISERROR(FIND("RUC",$G10)),"",MAX(AA$1:AA9)+1)</f>
        <v/>
      </c>
      <c r="AB10" t="str">
        <f>IF(ISERROR(FIND("FWD",$G10)),"",MAX(AB$1:AB9)+1)</f>
        <v/>
      </c>
      <c r="AC10" t="str">
        <f>IF(H10&lt;&gt;"R","",MAX(AC$1:AC9)+1)</f>
        <v/>
      </c>
    </row>
    <row r="11" spans="1:29" x14ac:dyDescent="0.2">
      <c r="A11" t="s">
        <v>2159</v>
      </c>
      <c r="B11" t="s">
        <v>227</v>
      </c>
      <c r="C11" t="s">
        <v>533</v>
      </c>
      <c r="D11" t="s">
        <v>533</v>
      </c>
      <c r="E11" t="s">
        <v>150</v>
      </c>
      <c r="F11" s="42" t="s">
        <v>1777</v>
      </c>
      <c r="G11" t="s">
        <v>1607</v>
      </c>
      <c r="H11" s="3" t="str">
        <f>IF(SUMIFS(SeasonData!BC:BC,SeasonData!B:B,Players19!C636)=(4*23),"R","")</f>
        <v/>
      </c>
      <c r="I11" s="2">
        <f>COUNTIFS(SeasonData!B:B,C11)</f>
        <v>4</v>
      </c>
      <c r="J11" s="25">
        <v>407600</v>
      </c>
      <c r="K11" s="25" t="str">
        <f t="shared" si="0"/>
        <v>MPR</v>
      </c>
      <c r="L11" s="25"/>
      <c r="M11" s="20">
        <f>INDEX(SeasonData!$AY:$AY,MATCH($C11&amp;"_2018",SeasonData!$A:$A,0))</f>
        <v>75.090909090909093</v>
      </c>
      <c r="N11" s="20">
        <f>INDEX(SeasonData!$AY:$AY,MATCH($C11&amp;"_2017",SeasonData!$A:$A,0))</f>
        <v>72.727272727272734</v>
      </c>
      <c r="O11" s="20">
        <f>INDEX(SeasonData!$AY:$AY,MATCH($C11&amp;"_2016",SeasonData!$A:$A,0))</f>
        <v>70.099999999999994</v>
      </c>
      <c r="P11" s="20">
        <f>INDEX(SeasonData!$AY:$AY,MATCH($C11&amp;"_2015",SeasonData!$A:$A,0))</f>
        <v>78</v>
      </c>
      <c r="R11" s="18">
        <f>INDEX(SeasonData!BA:BA,MATCH(C11&amp;"_2018",SeasonData!A:A,0))</f>
        <v>1</v>
      </c>
      <c r="S11" s="18">
        <f>INDEX(SeasonData!BA:BA,MATCH(C11&amp;"_2017",SeasonData!A:A,0))</f>
        <v>1</v>
      </c>
      <c r="T11" s="18">
        <f>INDEX(SeasonData!BA:BA,MATCH(C11&amp;"_2016",SeasonData!A:A,0))</f>
        <v>0.45454545454545453</v>
      </c>
      <c r="U11" s="18">
        <f>INDEX(SeasonData!BA:BA,MATCH(C11&amp;"_2015",SeasonData!A:A,0))</f>
        <v>0.72727272727272729</v>
      </c>
      <c r="W11" s="13">
        <f t="shared" si="1"/>
        <v>75.085198489453802</v>
      </c>
      <c r="Y11">
        <f>IF(ISERROR(FIND("DEF",$G11)),"",MAX(Y$1:Y10)+1)</f>
        <v>4</v>
      </c>
      <c r="Z11" t="str">
        <f>IF(ISERROR(FIND("MID",$G11)),"",MAX(Z$1:Z10)+1)</f>
        <v/>
      </c>
      <c r="AA11" t="str">
        <f>IF(ISERROR(FIND("RUC",$G11)),"",MAX(AA$1:AA10)+1)</f>
        <v/>
      </c>
      <c r="AB11" t="str">
        <f>IF(ISERROR(FIND("FWD",$G11)),"",MAX(AB$1:AB10)+1)</f>
        <v/>
      </c>
      <c r="AC11" t="str">
        <f>IF(H11&lt;&gt;"R","",MAX(AC$1:AC10)+1)</f>
        <v/>
      </c>
    </row>
    <row r="12" spans="1:29" x14ac:dyDescent="0.2">
      <c r="A12" t="s">
        <v>2159</v>
      </c>
      <c r="B12" t="s">
        <v>510</v>
      </c>
      <c r="C12" t="s">
        <v>531</v>
      </c>
      <c r="D12" t="s">
        <v>531</v>
      </c>
      <c r="E12" t="s">
        <v>490</v>
      </c>
      <c r="F12" s="42" t="s">
        <v>1026</v>
      </c>
      <c r="G12" t="s">
        <v>1606</v>
      </c>
      <c r="H12" s="3" t="str">
        <f>IF(SUMIFS(SeasonData!BC:BC,SeasonData!B:B,Players19!C733)=(4*23),"R","")</f>
        <v/>
      </c>
      <c r="I12" s="2">
        <f>COUNTIFS(SeasonData!B:B,C12)</f>
        <v>4</v>
      </c>
      <c r="J12" s="25">
        <v>385400</v>
      </c>
      <c r="K12" s="25" t="str">
        <f t="shared" si="0"/>
        <v>MPR</v>
      </c>
      <c r="L12" s="25"/>
      <c r="M12" s="20">
        <f>INDEX(SeasonData!$AY:$AY,MATCH($C12&amp;"_2018",SeasonData!$A:$A,0))</f>
        <v>71</v>
      </c>
      <c r="N12" s="20">
        <f>INDEX(SeasonData!$AY:$AY,MATCH($C12&amp;"_2017",SeasonData!$A:$A,0))</f>
        <v>58.38095238095238</v>
      </c>
      <c r="O12" s="20">
        <f>INDEX(SeasonData!$AY:$AY,MATCH($C12&amp;"_2016",SeasonData!$A:$A,0))</f>
        <v>58.25</v>
      </c>
      <c r="P12" s="20">
        <f>INDEX(SeasonData!$AY:$AY,MATCH($C12&amp;"_2015",SeasonData!$A:$A,0))</f>
        <v>59.375</v>
      </c>
      <c r="R12" s="18">
        <f>INDEX(SeasonData!BA:BA,MATCH(C12&amp;"_2018",SeasonData!A:A,0))</f>
        <v>1</v>
      </c>
      <c r="S12" s="18">
        <f>INDEX(SeasonData!BA:BA,MATCH(C12&amp;"_2017",SeasonData!A:A,0))</f>
        <v>0.95454545454545459</v>
      </c>
      <c r="T12" s="18">
        <f>INDEX(SeasonData!BA:BA,MATCH(C12&amp;"_2016",SeasonData!A:A,0))</f>
        <v>0.54545454545454541</v>
      </c>
      <c r="U12" s="18">
        <f>INDEX(SeasonData!BA:BA,MATCH(C12&amp;"_2015",SeasonData!A:A,0))</f>
        <v>0.36363636363636365</v>
      </c>
      <c r="W12" s="13">
        <f t="shared" si="1"/>
        <v>70.995670995670991</v>
      </c>
      <c r="Y12" t="str">
        <f>IF(ISERROR(FIND("DEF",$G12)),"",MAX(Y$1:Y11)+1)</f>
        <v/>
      </c>
      <c r="Z12">
        <f>IF(ISERROR(FIND("MID",$G12)),"",MAX(Z$1:Z11)+1)</f>
        <v>4</v>
      </c>
      <c r="AA12" t="str">
        <f>IF(ISERROR(FIND("RUC",$G12)),"",MAX(AA$1:AA11)+1)</f>
        <v/>
      </c>
      <c r="AB12" t="str">
        <f>IF(ISERROR(FIND("FWD",$G12)),"",MAX(AB$1:AB11)+1)</f>
        <v/>
      </c>
      <c r="AC12" t="str">
        <f>IF(H12&lt;&gt;"R","",MAX(AC$1:AC11)+1)</f>
        <v/>
      </c>
    </row>
    <row r="13" spans="1:29" x14ac:dyDescent="0.2">
      <c r="A13" t="s">
        <v>2159</v>
      </c>
      <c r="B13" t="s">
        <v>145</v>
      </c>
      <c r="C13" t="s">
        <v>530</v>
      </c>
      <c r="D13" t="s">
        <v>530</v>
      </c>
      <c r="E13" t="s">
        <v>116</v>
      </c>
      <c r="F13" s="42" t="s">
        <v>1025</v>
      </c>
      <c r="G13" t="s">
        <v>1606</v>
      </c>
      <c r="H13" s="3" t="str">
        <f>IF(SUMIFS(SeasonData!BC:BC,SeasonData!B:B,Players19!C735)=(4*23),"R","")</f>
        <v/>
      </c>
      <c r="I13" s="2">
        <f>COUNTIFS(SeasonData!B:B,C13)</f>
        <v>4</v>
      </c>
      <c r="J13" s="25">
        <v>594200</v>
      </c>
      <c r="K13" s="25" t="str">
        <f t="shared" si="0"/>
        <v>Premo</v>
      </c>
      <c r="L13" s="25"/>
      <c r="M13" s="20">
        <f>INDEX(SeasonData!$AY:$AY,MATCH($C13&amp;"_2018",SeasonData!$A:$A,0))</f>
        <v>109.46153846153847</v>
      </c>
      <c r="N13" s="20">
        <f>INDEX(SeasonData!$AY:$AY,MATCH($C13&amp;"_2017",SeasonData!$A:$A,0))</f>
        <v>101.42857142857143</v>
      </c>
      <c r="O13" s="20">
        <f>INDEX(SeasonData!$AY:$AY,MATCH($C13&amp;"_2016",SeasonData!$A:$A,0))</f>
        <v>111.27272727272727</v>
      </c>
      <c r="P13" s="20">
        <f>INDEX(SeasonData!$AY:$AY,MATCH($C13&amp;"_2015",SeasonData!$A:$A,0))</f>
        <v>106.80952380952381</v>
      </c>
      <c r="R13" s="18">
        <f>INDEX(SeasonData!BA:BA,MATCH(C13&amp;"_2018",SeasonData!A:A,0))</f>
        <v>0.59090909090909094</v>
      </c>
      <c r="S13" s="18">
        <f>INDEX(SeasonData!BA:BA,MATCH(C13&amp;"_2017",SeasonData!A:A,0))</f>
        <v>0.95454545454545459</v>
      </c>
      <c r="T13" s="18">
        <f>INDEX(SeasonData!BA:BA,MATCH(C13&amp;"_2016",SeasonData!A:A,0))</f>
        <v>1</v>
      </c>
      <c r="U13" s="18">
        <f>INDEX(SeasonData!BA:BA,MATCH(C13&amp;"_2015",SeasonData!A:A,0))</f>
        <v>0.95454545454545459</v>
      </c>
      <c r="W13" s="13">
        <f t="shared" si="1"/>
        <v>109.45933499124989</v>
      </c>
      <c r="Y13" t="str">
        <f>IF(ISERROR(FIND("DEF",$G13)),"",MAX(Y$1:Y12)+1)</f>
        <v/>
      </c>
      <c r="Z13">
        <f>IF(ISERROR(FIND("MID",$G13)),"",MAX(Z$1:Z12)+1)</f>
        <v>5</v>
      </c>
      <c r="AA13" t="str">
        <f>IF(ISERROR(FIND("RUC",$G13)),"",MAX(AA$1:AA12)+1)</f>
        <v/>
      </c>
      <c r="AB13" t="str">
        <f>IF(ISERROR(FIND("FWD",$G13)),"",MAX(AB$1:AB12)+1)</f>
        <v/>
      </c>
      <c r="AC13" t="str">
        <f>IF(H13&lt;&gt;"R","",MAX(AC$1:AC12)+1)</f>
        <v/>
      </c>
    </row>
    <row r="14" spans="1:29" x14ac:dyDescent="0.2">
      <c r="A14" t="s">
        <v>2175</v>
      </c>
      <c r="B14" t="s">
        <v>492</v>
      </c>
      <c r="C14" t="s">
        <v>534</v>
      </c>
      <c r="D14" t="s">
        <v>534</v>
      </c>
      <c r="E14" t="s">
        <v>490</v>
      </c>
      <c r="F14" s="42" t="s">
        <v>1028</v>
      </c>
      <c r="G14" t="s">
        <v>1607</v>
      </c>
      <c r="H14" s="3" t="str">
        <f>IF(SUMIFS(SeasonData!BC:BC,SeasonData!B:B,Players19!C137)=(4*23),"R","")</f>
        <v/>
      </c>
      <c r="I14" s="2">
        <f>COUNTIFS(SeasonData!B:B,C14)</f>
        <v>4</v>
      </c>
      <c r="J14" s="25">
        <v>299600</v>
      </c>
      <c r="K14" s="25" t="str">
        <f t="shared" si="0"/>
        <v>MPR</v>
      </c>
      <c r="L14" s="25"/>
      <c r="M14" s="20">
        <f>INDEX(SeasonData!$AY:$AY,MATCH($C14&amp;"_2018",SeasonData!$A:$A,0))</f>
        <v>55.1875</v>
      </c>
      <c r="N14" s="20">
        <f>INDEX(SeasonData!$AY:$AY,MATCH($C14&amp;"_2017",SeasonData!$A:$A,0))</f>
        <v>60.45</v>
      </c>
      <c r="O14" s="20">
        <f>INDEX(SeasonData!$AY:$AY,MATCH($C14&amp;"_2016",SeasonData!$A:$A,0))</f>
        <v>48.333333333333336</v>
      </c>
      <c r="P14" s="20">
        <f>INDEX(SeasonData!$AY:$AY,MATCH($C14&amp;"_2015",SeasonData!$A:$A,0))</f>
        <v>50.526315789473685</v>
      </c>
      <c r="R14" s="18">
        <f>INDEX(SeasonData!BA:BA,MATCH(C14&amp;"_2018",SeasonData!A:A,0))</f>
        <v>0.72727272727272729</v>
      </c>
      <c r="S14" s="18">
        <f>INDEX(SeasonData!BA:BA,MATCH(C14&amp;"_2017",SeasonData!A:A,0))</f>
        <v>0.90909090909090906</v>
      </c>
      <c r="T14" s="18">
        <f>INDEX(SeasonData!BA:BA,MATCH(C14&amp;"_2016",SeasonData!A:A,0))</f>
        <v>0.13636363636363635</v>
      </c>
      <c r="U14" s="18">
        <f>INDEX(SeasonData!BA:BA,MATCH(C14&amp;"_2015",SeasonData!A:A,0))</f>
        <v>0.86363636363636365</v>
      </c>
      <c r="W14" s="13">
        <f t="shared" si="1"/>
        <v>55.190199871050936</v>
      </c>
      <c r="Y14">
        <f>IF(ISERROR(FIND("DEF",$G14)),"",MAX(Y$1:Y13)+1)</f>
        <v>5</v>
      </c>
      <c r="Z14" t="str">
        <f>IF(ISERROR(FIND("MID",$G14)),"",MAX(Z$1:Z13)+1)</f>
        <v/>
      </c>
      <c r="AA14" t="str">
        <f>IF(ISERROR(FIND("RUC",$G14)),"",MAX(AA$1:AA13)+1)</f>
        <v/>
      </c>
      <c r="AB14" t="str">
        <f>IF(ISERROR(FIND("FWD",$G14)),"",MAX(AB$1:AB13)+1)</f>
        <v/>
      </c>
      <c r="AC14" t="str">
        <f>IF(H14&lt;&gt;"R","",MAX(AC$1:AC13)+1)</f>
        <v/>
      </c>
    </row>
    <row r="15" spans="1:29" x14ac:dyDescent="0.2">
      <c r="A15" t="s">
        <v>2121</v>
      </c>
      <c r="B15" t="s">
        <v>1710</v>
      </c>
      <c r="C15" t="s">
        <v>1659</v>
      </c>
      <c r="D15" t="s">
        <v>1659</v>
      </c>
      <c r="E15" t="s">
        <v>490</v>
      </c>
      <c r="F15" s="42" t="s">
        <v>1775</v>
      </c>
      <c r="G15" t="s">
        <v>2767</v>
      </c>
      <c r="H15" s="3" t="str">
        <f>IF(SUMIFS(SeasonData!BC:BC,SeasonData!B:B,Players19!C62)=(4*23),"R","")</f>
        <v/>
      </c>
      <c r="I15" s="2">
        <f>COUNTIFS(SeasonData!B:B,C15)</f>
        <v>4</v>
      </c>
      <c r="J15" s="25">
        <v>249700</v>
      </c>
      <c r="K15" s="25" t="str">
        <f t="shared" si="0"/>
        <v>MPR</v>
      </c>
      <c r="L15" s="25"/>
      <c r="M15" s="20">
        <f>INDEX(SeasonData!$AY:$AY,MATCH($C15&amp;"_2018",SeasonData!$A:$A,0))</f>
        <v>57.5</v>
      </c>
      <c r="N15" s="20" t="str">
        <f>INDEX(SeasonData!$AY:$AY,MATCH($C15&amp;"_2017",SeasonData!$A:$A,0))</f>
        <v/>
      </c>
      <c r="O15" s="20" t="str">
        <f>INDEX(SeasonData!$AY:$AY,MATCH($C15&amp;"_2016",SeasonData!$A:$A,0))</f>
        <v/>
      </c>
      <c r="P15" s="20" t="str">
        <f>INDEX(SeasonData!$AY:$AY,MATCH($C15&amp;"_2015",SeasonData!$A:$A,0))</f>
        <v/>
      </c>
      <c r="R15" s="18">
        <f>INDEX(SeasonData!BA:BA,MATCH(C15&amp;"_2018",SeasonData!A:A,0))</f>
        <v>0.18181818181818182</v>
      </c>
      <c r="S15" s="18">
        <f>INDEX(SeasonData!BA:BA,MATCH(C15&amp;"_2017",SeasonData!A:A,0))</f>
        <v>0</v>
      </c>
      <c r="T15" s="18">
        <f>INDEX(SeasonData!BA:BA,MATCH(C15&amp;"_2016",SeasonData!A:A,0))</f>
        <v>0</v>
      </c>
      <c r="U15" s="18">
        <f>INDEX(SeasonData!BA:BA,MATCH(C15&amp;"_2015",SeasonData!A:A,0))</f>
        <v>0</v>
      </c>
      <c r="W15" s="13">
        <f t="shared" si="1"/>
        <v>45.997973657548123</v>
      </c>
      <c r="Y15" t="str">
        <f>IF(ISERROR(FIND("DEF",$G15)),"",MAX(Y$1:Y14)+1)</f>
        <v/>
      </c>
      <c r="Z15">
        <f>IF(ISERROR(FIND("MID",$G15)),"",MAX(Z$1:Z14)+1)</f>
        <v>6</v>
      </c>
      <c r="AA15" t="str">
        <f>IF(ISERROR(FIND("RUC",$G15)),"",MAX(AA$1:AA14)+1)</f>
        <v/>
      </c>
      <c r="AB15">
        <f>IF(ISERROR(FIND("FWD",$G15)),"",MAX(AB$1:AB14)+1)</f>
        <v>4</v>
      </c>
      <c r="AC15" t="str">
        <f>IF(H15&lt;&gt;"R","",MAX(AC$1:AC14)+1)</f>
        <v/>
      </c>
    </row>
    <row r="16" spans="1:29" x14ac:dyDescent="0.2">
      <c r="A16" t="s">
        <v>2276</v>
      </c>
      <c r="B16" t="s">
        <v>196</v>
      </c>
      <c r="C16" t="s">
        <v>1520</v>
      </c>
      <c r="D16" t="s">
        <v>1520</v>
      </c>
      <c r="E16" t="s">
        <v>40</v>
      </c>
      <c r="F16" s="42" t="s">
        <v>1029</v>
      </c>
      <c r="G16" t="s">
        <v>1608</v>
      </c>
      <c r="H16" s="3" t="str">
        <f>IF(SUMIFS(SeasonData!BC:BC,SeasonData!B:B,Players19!C352)=(4*23),"R","")</f>
        <v/>
      </c>
      <c r="I16" s="2">
        <f>COUNTIFS(SeasonData!B:B,C16)</f>
        <v>4</v>
      </c>
      <c r="J16" s="25">
        <v>208100</v>
      </c>
      <c r="K16" s="25" t="str">
        <f t="shared" si="0"/>
        <v>Rookie</v>
      </c>
      <c r="L16" s="25"/>
      <c r="M16" s="20">
        <f>INDEX(SeasonData!$AY:$AY,MATCH($C16&amp;"_2018",SeasonData!$A:$A,0))</f>
        <v>42.6</v>
      </c>
      <c r="N16" s="20">
        <f>INDEX(SeasonData!$AY:$AY,MATCH($C16&amp;"_2017",SeasonData!$A:$A,0))</f>
        <v>45.4</v>
      </c>
      <c r="O16" s="20" t="str">
        <f>INDEX(SeasonData!$AY:$AY,MATCH($C16&amp;"_2016",SeasonData!$A:$A,0))</f>
        <v/>
      </c>
      <c r="P16" s="20" t="str">
        <f>INDEX(SeasonData!$AY:$AY,MATCH($C16&amp;"_2015",SeasonData!$A:$A,0))</f>
        <v/>
      </c>
      <c r="R16" s="18">
        <f>INDEX(SeasonData!BA:BA,MATCH(C16&amp;"_2018",SeasonData!A:A,0))</f>
        <v>0.22727272727272727</v>
      </c>
      <c r="S16" s="18">
        <f>INDEX(SeasonData!BA:BA,MATCH(C16&amp;"_2017",SeasonData!A:A,0))</f>
        <v>0.22727272727272727</v>
      </c>
      <c r="T16" s="18">
        <f>INDEX(SeasonData!BA:BA,MATCH(C16&amp;"_2016",SeasonData!A:A,0))</f>
        <v>0</v>
      </c>
      <c r="U16" s="18">
        <f>INDEX(SeasonData!BA:BA,MATCH(C16&amp;"_2015",SeasonData!A:A,0))</f>
        <v>0</v>
      </c>
      <c r="W16" s="13">
        <f t="shared" si="1"/>
        <v>38.334714930459612</v>
      </c>
      <c r="Y16" t="str">
        <f>IF(ISERROR(FIND("DEF",$G16)),"",MAX(Y$1:Y15)+1)</f>
        <v/>
      </c>
      <c r="Z16" t="str">
        <f>IF(ISERROR(FIND("MID",$G16)),"",MAX(Z$1:Z15)+1)</f>
        <v/>
      </c>
      <c r="AA16" t="str">
        <f>IF(ISERROR(FIND("RUC",$G16)),"",MAX(AA$1:AA15)+1)</f>
        <v/>
      </c>
      <c r="AB16">
        <f>IF(ISERROR(FIND("FWD",$G16)),"",MAX(AB$1:AB15)+1)</f>
        <v>5</v>
      </c>
      <c r="AC16" t="str">
        <f>IF(H16&lt;&gt;"R","",MAX(AC$1:AC15)+1)</f>
        <v/>
      </c>
    </row>
    <row r="17" spans="1:29" x14ac:dyDescent="0.2">
      <c r="A17" t="s">
        <v>2211</v>
      </c>
      <c r="B17" t="s">
        <v>123</v>
      </c>
      <c r="C17" t="s">
        <v>536</v>
      </c>
      <c r="D17" t="s">
        <v>1986</v>
      </c>
      <c r="E17" t="s">
        <v>84</v>
      </c>
      <c r="F17" s="42" t="s">
        <v>2475</v>
      </c>
      <c r="G17" t="s">
        <v>1608</v>
      </c>
      <c r="H17" s="3" t="str">
        <f>IF(SUMIFS(SeasonData!BC:BC,SeasonData!B:B,Players19!C216)=(4*23),"R","")</f>
        <v/>
      </c>
      <c r="I17" s="2">
        <f>COUNTIFS(SeasonData!B:B,C17)</f>
        <v>4</v>
      </c>
      <c r="J17" s="25">
        <v>250000</v>
      </c>
      <c r="K17" s="25" t="str">
        <f t="shared" si="0"/>
        <v>MPR</v>
      </c>
      <c r="L17" s="25"/>
      <c r="M17" s="20">
        <f>INDEX(SeasonData!$AY:$AY,MATCH($C17&amp;"_2018",SeasonData!$A:$A,0))</f>
        <v>11</v>
      </c>
      <c r="N17" s="20">
        <f>INDEX(SeasonData!$AY:$AY,MATCH($C17&amp;"_2017",SeasonData!$A:$A,0))</f>
        <v>65.78947368421052</v>
      </c>
      <c r="O17" s="20">
        <f>INDEX(SeasonData!$AY:$AY,MATCH($C17&amp;"_2016",SeasonData!$A:$A,0))</f>
        <v>76.333333333333329</v>
      </c>
      <c r="P17" s="20">
        <f>INDEX(SeasonData!$AY:$AY,MATCH($C17&amp;"_2015",SeasonData!$A:$A,0))</f>
        <v>75.588235294117652</v>
      </c>
      <c r="R17" s="18">
        <f>INDEX(SeasonData!BA:BA,MATCH(C17&amp;"_2018",SeasonData!A:A,0))</f>
        <v>4.5454545454545456E-2</v>
      </c>
      <c r="S17" s="18">
        <f>INDEX(SeasonData!BA:BA,MATCH(C17&amp;"_2017",SeasonData!A:A,0))</f>
        <v>0.86363636363636365</v>
      </c>
      <c r="T17" s="18">
        <f>INDEX(SeasonData!BA:BA,MATCH(C17&amp;"_2016",SeasonData!A:A,0))</f>
        <v>0.54545454545454541</v>
      </c>
      <c r="U17" s="18">
        <f>INDEX(SeasonData!BA:BA,MATCH(C17&amp;"_2015",SeasonData!A:A,0))</f>
        <v>0.77272727272727271</v>
      </c>
      <c r="W17" s="13">
        <f t="shared" si="1"/>
        <v>46.053237542599241</v>
      </c>
      <c r="Y17" t="str">
        <f>IF(ISERROR(FIND("DEF",$G17)),"",MAX(Y$1:Y16)+1)</f>
        <v/>
      </c>
      <c r="Z17" t="str">
        <f>IF(ISERROR(FIND("MID",$G17)),"",MAX(Z$1:Z16)+1)</f>
        <v/>
      </c>
      <c r="AA17" t="str">
        <f>IF(ISERROR(FIND("RUC",$G17)),"",MAX(AA$1:AA16)+1)</f>
        <v/>
      </c>
      <c r="AB17">
        <f>IF(ISERROR(FIND("FWD",$G17)),"",MAX(AB$1:AB16)+1)</f>
        <v>6</v>
      </c>
      <c r="AC17" t="str">
        <f>IF(H17&lt;&gt;"R","",MAX(AC$1:AC16)+1)</f>
        <v/>
      </c>
    </row>
    <row r="18" spans="1:29" x14ac:dyDescent="0.2">
      <c r="A18" t="s">
        <v>2211</v>
      </c>
      <c r="B18" t="s">
        <v>20</v>
      </c>
      <c r="C18" t="s">
        <v>1521</v>
      </c>
      <c r="D18" t="s">
        <v>1521</v>
      </c>
      <c r="E18" t="s">
        <v>1</v>
      </c>
      <c r="F18" s="42" t="s">
        <v>1031</v>
      </c>
      <c r="G18" t="s">
        <v>1607</v>
      </c>
      <c r="H18" s="3" t="str">
        <f>IF(SUMIFS(SeasonData!BC:BC,SeasonData!B:B,Players19!C368)=(4*23),"R","")</f>
        <v/>
      </c>
      <c r="I18" s="2">
        <f>COUNTIFS(SeasonData!B:B,C18)</f>
        <v>4</v>
      </c>
      <c r="J18" s="25">
        <v>359100</v>
      </c>
      <c r="K18" s="25" t="str">
        <f t="shared" si="0"/>
        <v>MPR</v>
      </c>
      <c r="L18" s="25"/>
      <c r="M18" s="20">
        <f>INDEX(SeasonData!$AY:$AY,MATCH($C18&amp;"_2018",SeasonData!$A:$A,0))</f>
        <v>73.5</v>
      </c>
      <c r="N18" s="20">
        <f>INDEX(SeasonData!$AY:$AY,MATCH($C18&amp;"_2017",SeasonData!$A:$A,0))</f>
        <v>54.5</v>
      </c>
      <c r="O18" s="20" t="str">
        <f>INDEX(SeasonData!$AY:$AY,MATCH($C18&amp;"_2016",SeasonData!$A:$A,0))</f>
        <v/>
      </c>
      <c r="P18" s="20" t="str">
        <f>INDEX(SeasonData!$AY:$AY,MATCH($C18&amp;"_2015",SeasonData!$A:$A,0))</f>
        <v/>
      </c>
      <c r="R18" s="18">
        <f>INDEX(SeasonData!BA:BA,MATCH(C18&amp;"_2018",SeasonData!A:A,0))</f>
        <v>0.27272727272727271</v>
      </c>
      <c r="S18" s="18">
        <f>INDEX(SeasonData!BA:BA,MATCH(C18&amp;"_2017",SeasonData!A:A,0))</f>
        <v>0.27272727272727271</v>
      </c>
      <c r="T18" s="18">
        <f>INDEX(SeasonData!BA:BA,MATCH(C18&amp;"_2016",SeasonData!A:A,0))</f>
        <v>0</v>
      </c>
      <c r="U18" s="18">
        <f>INDEX(SeasonData!BA:BA,MATCH(C18&amp;"_2015",SeasonData!A:A,0))</f>
        <v>0</v>
      </c>
      <c r="W18" s="13">
        <f t="shared" si="1"/>
        <v>66.150870406189554</v>
      </c>
      <c r="Y18">
        <f>IF(ISERROR(FIND("DEF",$G18)),"",MAX(Y$1:Y17)+1)</f>
        <v>6</v>
      </c>
      <c r="Z18" t="str">
        <f>IF(ISERROR(FIND("MID",$G18)),"",MAX(Z$1:Z17)+1)</f>
        <v/>
      </c>
      <c r="AA18" t="str">
        <f>IF(ISERROR(FIND("RUC",$G18)),"",MAX(AA$1:AA17)+1)</f>
        <v/>
      </c>
      <c r="AB18" t="str">
        <f>IF(ISERROR(FIND("FWD",$G18)),"",MAX(AB$1:AB17)+1)</f>
        <v/>
      </c>
      <c r="AC18" t="str">
        <f>IF(H18&lt;&gt;"R","",MAX(AC$1:AC17)+1)</f>
        <v/>
      </c>
    </row>
    <row r="19" spans="1:29" x14ac:dyDescent="0.2">
      <c r="A19" t="s">
        <v>2211</v>
      </c>
      <c r="B19" t="s">
        <v>305</v>
      </c>
      <c r="C19" t="s">
        <v>539</v>
      </c>
      <c r="D19" t="s">
        <v>539</v>
      </c>
      <c r="E19" t="s">
        <v>288</v>
      </c>
      <c r="F19" s="42" t="s">
        <v>1034</v>
      </c>
      <c r="G19" t="s">
        <v>1608</v>
      </c>
      <c r="H19" s="3" t="str">
        <f>IF(SUMIFS(SeasonData!BC:BC,SeasonData!B:B,Players19!C536)=(4*23),"R","")</f>
        <v>R</v>
      </c>
      <c r="I19" s="2">
        <f>COUNTIFS(SeasonData!B:B,C19)</f>
        <v>4</v>
      </c>
      <c r="J19" s="25">
        <v>402500</v>
      </c>
      <c r="K19" s="25" t="str">
        <f t="shared" si="0"/>
        <v>MPR</v>
      </c>
      <c r="L19" s="25"/>
      <c r="M19" s="20">
        <f>INDEX(SeasonData!$AY:$AY,MATCH($C19&amp;"_2018",SeasonData!$A:$A,0))</f>
        <v>74.13636363636364</v>
      </c>
      <c r="N19" s="20">
        <f>INDEX(SeasonData!$AY:$AY,MATCH($C19&amp;"_2017",SeasonData!$A:$A,0))</f>
        <v>75.473684210526315</v>
      </c>
      <c r="O19" s="20">
        <f>INDEX(SeasonData!$AY:$AY,MATCH($C19&amp;"_2016",SeasonData!$A:$A,0))</f>
        <v>54</v>
      </c>
      <c r="P19" s="20">
        <f>INDEX(SeasonData!$AY:$AY,MATCH($C19&amp;"_2015",SeasonData!$A:$A,0))</f>
        <v>42.81818181818182</v>
      </c>
      <c r="R19" s="18">
        <f>INDEX(SeasonData!BA:BA,MATCH(C19&amp;"_2018",SeasonData!A:A,0))</f>
        <v>1</v>
      </c>
      <c r="S19" s="18">
        <f>INDEX(SeasonData!BA:BA,MATCH(C19&amp;"_2017",SeasonData!A:A,0))</f>
        <v>0.86363636363636365</v>
      </c>
      <c r="T19" s="18">
        <f>INDEX(SeasonData!BA:BA,MATCH(C19&amp;"_2016",SeasonData!A:A,0))</f>
        <v>0.18181818181818182</v>
      </c>
      <c r="U19" s="18">
        <f>INDEX(SeasonData!BA:BA,MATCH(C19&amp;"_2015",SeasonData!A:A,0))</f>
        <v>0.5</v>
      </c>
      <c r="W19" s="13">
        <f t="shared" si="1"/>
        <v>74.145712443584785</v>
      </c>
      <c r="Y19" t="str">
        <f>IF(ISERROR(FIND("DEF",$G19)),"",MAX(Y$1:Y18)+1)</f>
        <v/>
      </c>
      <c r="Z19" t="str">
        <f>IF(ISERROR(FIND("MID",$G19)),"",MAX(Z$1:Z18)+1)</f>
        <v/>
      </c>
      <c r="AA19" t="str">
        <f>IF(ISERROR(FIND("RUC",$G19)),"",MAX(AA$1:AA18)+1)</f>
        <v/>
      </c>
      <c r="AB19">
        <f>IF(ISERROR(FIND("FWD",$G19)),"",MAX(AB$1:AB18)+1)</f>
        <v>7</v>
      </c>
      <c r="AC19">
        <f>IF(H19&lt;&gt;"R","",MAX(AC$1:AC18)+1)</f>
        <v>2</v>
      </c>
    </row>
    <row r="20" spans="1:29" x14ac:dyDescent="0.2">
      <c r="A20" t="s">
        <v>2211</v>
      </c>
      <c r="B20" t="s">
        <v>202</v>
      </c>
      <c r="C20" t="s">
        <v>538</v>
      </c>
      <c r="D20" t="s">
        <v>538</v>
      </c>
      <c r="E20" t="s">
        <v>184</v>
      </c>
      <c r="F20" s="42" t="s">
        <v>1033</v>
      </c>
      <c r="G20" t="s">
        <v>1607</v>
      </c>
      <c r="H20" s="3" t="str">
        <f>IF(SUMIFS(SeasonData!BC:BC,SeasonData!B:B,Players19!C570)=(4*23),"R","")</f>
        <v/>
      </c>
      <c r="I20" s="2">
        <f>COUNTIFS(SeasonData!B:B,C20)</f>
        <v>4</v>
      </c>
      <c r="J20" s="25">
        <v>273500</v>
      </c>
      <c r="K20" s="25" t="str">
        <f t="shared" si="0"/>
        <v>MPR</v>
      </c>
      <c r="L20" s="25"/>
      <c r="M20" s="20">
        <f>INDEX(SeasonData!$AY:$AY,MATCH($C20&amp;"_2018",SeasonData!$A:$A,0))</f>
        <v>50.38095238095238</v>
      </c>
      <c r="N20" s="20" t="str">
        <f>INDEX(SeasonData!$AY:$AY,MATCH($C20&amp;"_2017",SeasonData!$A:$A,0))</f>
        <v/>
      </c>
      <c r="O20" s="20">
        <f>INDEX(SeasonData!$AY:$AY,MATCH($C20&amp;"_2016",SeasonData!$A:$A,0))</f>
        <v>60.125</v>
      </c>
      <c r="P20" s="20">
        <f>INDEX(SeasonData!$AY:$AY,MATCH($C20&amp;"_2015",SeasonData!$A:$A,0))</f>
        <v>51</v>
      </c>
      <c r="R20" s="18">
        <f>INDEX(SeasonData!BA:BA,MATCH(C20&amp;"_2018",SeasonData!A:A,0))</f>
        <v>0.95454545454545459</v>
      </c>
      <c r="S20" s="18">
        <f>INDEX(SeasonData!BA:BA,MATCH(C20&amp;"_2017",SeasonData!A:A,0))</f>
        <v>0</v>
      </c>
      <c r="T20" s="18">
        <f>INDEX(SeasonData!BA:BA,MATCH(C20&amp;"_2016",SeasonData!A:A,0))</f>
        <v>0.36363636363636365</v>
      </c>
      <c r="U20" s="18">
        <f>INDEX(SeasonData!BA:BA,MATCH(C20&amp;"_2015",SeasonData!A:A,0))</f>
        <v>0.59090909090909094</v>
      </c>
      <c r="W20" s="13">
        <f t="shared" si="1"/>
        <v>50.382241871603576</v>
      </c>
      <c r="Y20">
        <f>IF(ISERROR(FIND("DEF",$G20)),"",MAX(Y$1:Y19)+1)</f>
        <v>7</v>
      </c>
      <c r="Z20" t="str">
        <f>IF(ISERROR(FIND("MID",$G20)),"",MAX(Z$1:Z19)+1)</f>
        <v/>
      </c>
      <c r="AA20" t="str">
        <f>IF(ISERROR(FIND("RUC",$G20)),"",MAX(AA$1:AA19)+1)</f>
        <v/>
      </c>
      <c r="AB20" t="str">
        <f>IF(ISERROR(FIND("FWD",$G20)),"",MAX(AB$1:AB19)+1)</f>
        <v/>
      </c>
      <c r="AC20" t="str">
        <f>IF(H20&lt;&gt;"R","",MAX(AC$1:AC19)+1)</f>
        <v/>
      </c>
    </row>
    <row r="21" spans="1:29" x14ac:dyDescent="0.2">
      <c r="A21" t="s">
        <v>2211</v>
      </c>
      <c r="B21" t="s">
        <v>391</v>
      </c>
      <c r="C21" t="s">
        <v>535</v>
      </c>
      <c r="D21" t="s">
        <v>535</v>
      </c>
      <c r="E21" t="s">
        <v>369</v>
      </c>
      <c r="F21" s="42" t="s">
        <v>1030</v>
      </c>
      <c r="G21" t="s">
        <v>1607</v>
      </c>
      <c r="H21" s="3" t="str">
        <f>IF(SUMIFS(SeasonData!BC:BC,SeasonData!B:B,Players19!C599)=(4*23),"R","")</f>
        <v/>
      </c>
      <c r="I21" s="2">
        <f>COUNTIFS(SeasonData!B:B,C21)</f>
        <v>4</v>
      </c>
      <c r="J21" s="25">
        <v>448100</v>
      </c>
      <c r="K21" s="25" t="str">
        <f t="shared" si="0"/>
        <v>MPR</v>
      </c>
      <c r="L21" s="25"/>
      <c r="M21" s="20">
        <f>INDEX(SeasonData!$AY:$AY,MATCH($C21&amp;"_2018",SeasonData!$A:$A,0))</f>
        <v>82.545454545454547</v>
      </c>
      <c r="N21" s="20">
        <f>INDEX(SeasonData!$AY:$AY,MATCH($C21&amp;"_2017",SeasonData!$A:$A,0))</f>
        <v>89.545454545454547</v>
      </c>
      <c r="O21" s="20">
        <f>INDEX(SeasonData!$AY:$AY,MATCH($C21&amp;"_2016",SeasonData!$A:$A,0))</f>
        <v>98.45</v>
      </c>
      <c r="P21" s="20">
        <f>INDEX(SeasonData!$AY:$AY,MATCH($C21&amp;"_2015",SeasonData!$A:$A,0))</f>
        <v>97.045454545454547</v>
      </c>
      <c r="R21" s="18">
        <f>INDEX(SeasonData!BA:BA,MATCH(C21&amp;"_2018",SeasonData!A:A,0))</f>
        <v>1</v>
      </c>
      <c r="S21" s="18">
        <f>INDEX(SeasonData!BA:BA,MATCH(C21&amp;"_2017",SeasonData!A:A,0))</f>
        <v>1</v>
      </c>
      <c r="T21" s="18">
        <f>INDEX(SeasonData!BA:BA,MATCH(C21&amp;"_2016",SeasonData!A:A,0))</f>
        <v>0.90909090909090906</v>
      </c>
      <c r="U21" s="18">
        <f>INDEX(SeasonData!BA:BA,MATCH(C21&amp;"_2015",SeasonData!A:A,0))</f>
        <v>1</v>
      </c>
      <c r="W21" s="13">
        <f t="shared" si="1"/>
        <v>82.54582297135488</v>
      </c>
      <c r="Y21">
        <f>IF(ISERROR(FIND("DEF",$G21)),"",MAX(Y$1:Y20)+1)</f>
        <v>8</v>
      </c>
      <c r="Z21" t="str">
        <f>IF(ISERROR(FIND("MID",$G21)),"",MAX(Z$1:Z20)+1)</f>
        <v/>
      </c>
      <c r="AA21" t="str">
        <f>IF(ISERROR(FIND("RUC",$G21)),"",MAX(AA$1:AA20)+1)</f>
        <v/>
      </c>
      <c r="AB21" t="str">
        <f>IF(ISERROR(FIND("FWD",$G21)),"",MAX(AB$1:AB20)+1)</f>
        <v/>
      </c>
      <c r="AC21" t="str">
        <f>IF(H21&lt;&gt;"R","",MAX(AC$1:AC20)+1)</f>
        <v/>
      </c>
    </row>
    <row r="22" spans="1:29" x14ac:dyDescent="0.2">
      <c r="A22" t="s">
        <v>2211</v>
      </c>
      <c r="B22" t="s">
        <v>231</v>
      </c>
      <c r="C22" t="s">
        <v>537</v>
      </c>
      <c r="D22" t="s">
        <v>537</v>
      </c>
      <c r="E22" t="s">
        <v>144</v>
      </c>
      <c r="F22" s="42" t="s">
        <v>1032</v>
      </c>
      <c r="G22" t="s">
        <v>1608</v>
      </c>
      <c r="H22" s="3" t="str">
        <f>IF(SUMIFS(SeasonData!BC:BC,SeasonData!B:B,Players19!C656)=(4*23),"R","")</f>
        <v/>
      </c>
      <c r="I22" s="2">
        <f>COUNTIFS(SeasonData!B:B,C22)</f>
        <v>4</v>
      </c>
      <c r="J22" s="25">
        <v>329700</v>
      </c>
      <c r="K22" s="25" t="str">
        <f t="shared" si="0"/>
        <v>MPR</v>
      </c>
      <c r="L22" s="25"/>
      <c r="M22" s="20">
        <f>INDEX(SeasonData!$AY:$AY,MATCH($C22&amp;"_2018",SeasonData!$A:$A,0))</f>
        <v>60.727272727272727</v>
      </c>
      <c r="N22" s="20">
        <f>INDEX(SeasonData!$AY:$AY,MATCH($C22&amp;"_2017",SeasonData!$A:$A,0))</f>
        <v>60.45</v>
      </c>
      <c r="O22" s="20">
        <f>INDEX(SeasonData!$AY:$AY,MATCH($C22&amp;"_2016",SeasonData!$A:$A,0))</f>
        <v>65.444444444444443</v>
      </c>
      <c r="P22" s="20">
        <f>INDEX(SeasonData!$AY:$AY,MATCH($C22&amp;"_2015",SeasonData!$A:$A,0))</f>
        <v>54.153846153846153</v>
      </c>
      <c r="R22" s="18">
        <f>INDEX(SeasonData!BA:BA,MATCH(C22&amp;"_2018",SeasonData!A:A,0))</f>
        <v>1</v>
      </c>
      <c r="S22" s="18">
        <f>INDEX(SeasonData!BA:BA,MATCH(C22&amp;"_2017",SeasonData!A:A,0))</f>
        <v>0.90909090909090906</v>
      </c>
      <c r="T22" s="18">
        <f>INDEX(SeasonData!BA:BA,MATCH(C22&amp;"_2016",SeasonData!A:A,0))</f>
        <v>0.81818181818181823</v>
      </c>
      <c r="U22" s="18">
        <f>INDEX(SeasonData!BA:BA,MATCH(C22&amp;"_2015",SeasonData!A:A,0))</f>
        <v>0.59090909090909094</v>
      </c>
      <c r="W22" s="13">
        <f t="shared" si="1"/>
        <v>60.735009671179881</v>
      </c>
      <c r="Y22" t="str">
        <f>IF(ISERROR(FIND("DEF",$G22)),"",MAX(Y$1:Y21)+1)</f>
        <v/>
      </c>
      <c r="Z22" t="str">
        <f>IF(ISERROR(FIND("MID",$G22)),"",MAX(Z$1:Z21)+1)</f>
        <v/>
      </c>
      <c r="AA22" t="str">
        <f>IF(ISERROR(FIND("RUC",$G22)),"",MAX(AA$1:AA21)+1)</f>
        <v/>
      </c>
      <c r="AB22">
        <f>IF(ISERROR(FIND("FWD",$G22)),"",MAX(AB$1:AB21)+1)</f>
        <v>8</v>
      </c>
      <c r="AC22" t="str">
        <f>IF(H22&lt;&gt;"R","",MAX(AC$1:AC21)+1)</f>
        <v/>
      </c>
    </row>
    <row r="23" spans="1:29" x14ac:dyDescent="0.2">
      <c r="A23" t="s">
        <v>2211</v>
      </c>
      <c r="B23" t="s">
        <v>82</v>
      </c>
      <c r="C23" t="s">
        <v>1012</v>
      </c>
      <c r="D23" t="s">
        <v>1012</v>
      </c>
      <c r="E23" t="s">
        <v>514</v>
      </c>
      <c r="F23" s="42" t="s">
        <v>1035</v>
      </c>
      <c r="G23" t="s">
        <v>1607</v>
      </c>
      <c r="H23" s="3" t="str">
        <f>IF(SUMIFS(SeasonData!BC:BC,SeasonData!B:B,Players19!C793)=(4*23),"R","")</f>
        <v/>
      </c>
      <c r="I23" s="2">
        <f>COUNTIFS(SeasonData!B:B,C23)</f>
        <v>4</v>
      </c>
      <c r="J23" s="25">
        <v>455000</v>
      </c>
      <c r="K23" s="25" t="str">
        <f t="shared" si="0"/>
        <v>MPR</v>
      </c>
      <c r="L23" s="25"/>
      <c r="M23" s="20">
        <f>INDEX(SeasonData!$AY:$AY,MATCH($C23&amp;"_2018",SeasonData!$A:$A,0))</f>
        <v>83.80952380952381</v>
      </c>
      <c r="N23" s="20">
        <f>INDEX(SeasonData!$AY:$AY,MATCH($C23&amp;"_2017",SeasonData!$A:$A,0))</f>
        <v>87.111111111111114</v>
      </c>
      <c r="O23" s="20" t="str">
        <f>INDEX(SeasonData!$AY:$AY,MATCH($C23&amp;"_2016",SeasonData!$A:$A,0))</f>
        <v/>
      </c>
      <c r="P23" s="20" t="str">
        <f>INDEX(SeasonData!$AY:$AY,MATCH($C23&amp;"_2015",SeasonData!$A:$A,0))</f>
        <v/>
      </c>
      <c r="R23" s="18">
        <f>INDEX(SeasonData!BA:BA,MATCH(C23&amp;"_2018",SeasonData!A:A,0))</f>
        <v>0.95454545454545459</v>
      </c>
      <c r="S23" s="18">
        <f>INDEX(SeasonData!BA:BA,MATCH(C23&amp;"_2017",SeasonData!A:A,0))</f>
        <v>0.40909090909090912</v>
      </c>
      <c r="T23" s="18">
        <f>INDEX(SeasonData!BA:BA,MATCH(C23&amp;"_2016",SeasonData!A:A,0))</f>
        <v>0</v>
      </c>
      <c r="U23" s="18">
        <f>INDEX(SeasonData!BA:BA,MATCH(C23&amp;"_2015",SeasonData!A:A,0))</f>
        <v>0</v>
      </c>
      <c r="W23" s="13">
        <f t="shared" si="1"/>
        <v>83.816892327530624</v>
      </c>
      <c r="Y23">
        <f>IF(ISERROR(FIND("DEF",$G23)),"",MAX(Y$1:Y22)+1)</f>
        <v>9</v>
      </c>
      <c r="Z23" t="str">
        <f>IF(ISERROR(FIND("MID",$G23)),"",MAX(Z$1:Z22)+1)</f>
        <v/>
      </c>
      <c r="AA23" t="str">
        <f>IF(ISERROR(FIND("RUC",$G23)),"",MAX(AA$1:AA22)+1)</f>
        <v/>
      </c>
      <c r="AB23" t="str">
        <f>IF(ISERROR(FIND("FWD",$G23)),"",MAX(AB$1:AB22)+1)</f>
        <v/>
      </c>
      <c r="AC23" t="str">
        <f>IF(H23&lt;&gt;"R","",MAX(AC$1:AC22)+1)</f>
        <v/>
      </c>
    </row>
    <row r="24" spans="1:29" x14ac:dyDescent="0.2">
      <c r="A24" t="s">
        <v>2078</v>
      </c>
      <c r="B24" t="s">
        <v>422</v>
      </c>
      <c r="C24" t="s">
        <v>540</v>
      </c>
      <c r="D24" t="s">
        <v>540</v>
      </c>
      <c r="E24" t="s">
        <v>423</v>
      </c>
      <c r="F24" s="42" t="s">
        <v>1036</v>
      </c>
      <c r="G24" t="s">
        <v>1607</v>
      </c>
      <c r="H24" s="3" t="str">
        <f>IF(SUMIFS(SeasonData!BC:BC,SeasonData!B:B,Players19!C14)=(4*23),"R","")</f>
        <v/>
      </c>
      <c r="I24" s="2">
        <f>COUNTIFS(SeasonData!B:B,C24)</f>
        <v>4</v>
      </c>
      <c r="J24" s="25">
        <v>431800</v>
      </c>
      <c r="K24" s="25" t="str">
        <f t="shared" si="0"/>
        <v>MPR</v>
      </c>
      <c r="L24" s="25"/>
      <c r="M24" s="20">
        <f>INDEX(SeasonData!$AY:$AY,MATCH($C24&amp;"_2018",SeasonData!$A:$A,0))</f>
        <v>79.545454545454547</v>
      </c>
      <c r="N24" s="20">
        <f>INDEX(SeasonData!$AY:$AY,MATCH($C24&amp;"_2017",SeasonData!$A:$A,0))</f>
        <v>56.666666666666664</v>
      </c>
      <c r="O24" s="20">
        <f>INDEX(SeasonData!$AY:$AY,MATCH($C24&amp;"_2016",SeasonData!$A:$A,0))</f>
        <v>67</v>
      </c>
      <c r="P24" s="20" t="str">
        <f>INDEX(SeasonData!$AY:$AY,MATCH($C24&amp;"_2015",SeasonData!$A:$A,0))</f>
        <v/>
      </c>
      <c r="R24" s="18">
        <f>INDEX(SeasonData!BA:BA,MATCH(C24&amp;"_2018",SeasonData!A:A,0))</f>
        <v>0.5</v>
      </c>
      <c r="S24" s="18">
        <f>INDEX(SeasonData!BA:BA,MATCH(C24&amp;"_2017",SeasonData!A:A,0))</f>
        <v>0.13636363636363635</v>
      </c>
      <c r="T24" s="18">
        <f>INDEX(SeasonData!BA:BA,MATCH(C24&amp;"_2016",SeasonData!A:A,0))</f>
        <v>0.45454545454545453</v>
      </c>
      <c r="U24" s="18">
        <f>INDEX(SeasonData!BA:BA,MATCH(C24&amp;"_2015",SeasonData!A:A,0))</f>
        <v>0</v>
      </c>
      <c r="W24" s="13">
        <f t="shared" si="1"/>
        <v>79.543151883577409</v>
      </c>
      <c r="Y24">
        <f>IF(ISERROR(FIND("DEF",$G24)),"",MAX(Y$1:Y23)+1)</f>
        <v>10</v>
      </c>
      <c r="Z24" t="str">
        <f>IF(ISERROR(FIND("MID",$G24)),"",MAX(Z$1:Z23)+1)</f>
        <v/>
      </c>
      <c r="AA24" t="str">
        <f>IF(ISERROR(FIND("RUC",$G24)),"",MAX(AA$1:AA23)+1)</f>
        <v/>
      </c>
      <c r="AB24" t="str">
        <f>IF(ISERROR(FIND("FWD",$G24)),"",MAX(AB$1:AB23)+1)</f>
        <v/>
      </c>
      <c r="AC24" t="str">
        <f>IF(H24&lt;&gt;"R","",MAX(AC$1:AC23)+1)</f>
        <v/>
      </c>
    </row>
    <row r="25" spans="1:29" x14ac:dyDescent="0.2">
      <c r="A25" t="s">
        <v>2163</v>
      </c>
      <c r="B25" t="s">
        <v>53</v>
      </c>
      <c r="C25" t="s">
        <v>541</v>
      </c>
      <c r="D25" t="s">
        <v>1987</v>
      </c>
      <c r="E25" t="s">
        <v>514</v>
      </c>
      <c r="F25" s="42" t="s">
        <v>1037</v>
      </c>
      <c r="G25" t="s">
        <v>1608</v>
      </c>
      <c r="H25" s="3" t="str">
        <f>IF(SUMIFS(SeasonData!BC:BC,SeasonData!B:B,Players19!C117)=(4*23),"R","")</f>
        <v/>
      </c>
      <c r="I25" s="2">
        <f>COUNTIFS(SeasonData!B:B,C25)</f>
        <v>4</v>
      </c>
      <c r="J25" s="25">
        <v>395000</v>
      </c>
      <c r="K25" s="25" t="str">
        <f t="shared" si="0"/>
        <v>MPR</v>
      </c>
      <c r="L25" s="25"/>
      <c r="M25" s="20">
        <f>INDEX(SeasonData!$AY:$AY,MATCH($C25&amp;"_2018",SeasonData!$A:$A,0))</f>
        <v>73.045454545454547</v>
      </c>
      <c r="N25" s="20" t="str">
        <f>INDEX(SeasonData!$AY:$AY,MATCH($C25&amp;"_2017",SeasonData!$A:$A,0))</f>
        <v/>
      </c>
      <c r="O25" s="20">
        <f>INDEX(SeasonData!$AY:$AY,MATCH($C25&amp;"_2016",SeasonData!$A:$A,0))</f>
        <v>69.454545454545453</v>
      </c>
      <c r="P25" s="20">
        <f>INDEX(SeasonData!$AY:$AY,MATCH($C25&amp;"_2015",SeasonData!$A:$A,0))</f>
        <v>86.454545454545453</v>
      </c>
      <c r="R25" s="18">
        <f>INDEX(SeasonData!BA:BA,MATCH(C25&amp;"_2018",SeasonData!A:A,0))</f>
        <v>1</v>
      </c>
      <c r="S25" s="18">
        <f>INDEX(SeasonData!BA:BA,MATCH(C25&amp;"_2017",SeasonData!A:A,0))</f>
        <v>0</v>
      </c>
      <c r="T25" s="18">
        <f>INDEX(SeasonData!BA:BA,MATCH(C25&amp;"_2016",SeasonData!A:A,0))</f>
        <v>0.5</v>
      </c>
      <c r="U25" s="18">
        <f>INDEX(SeasonData!BA:BA,MATCH(C25&amp;"_2015",SeasonData!A:A,0))</f>
        <v>1</v>
      </c>
      <c r="W25" s="13">
        <f t="shared" si="1"/>
        <v>72.764115317306803</v>
      </c>
      <c r="Y25" t="str">
        <f>IF(ISERROR(FIND("DEF",$G25)),"",MAX(Y$1:Y24)+1)</f>
        <v/>
      </c>
      <c r="Z25" t="str">
        <f>IF(ISERROR(FIND("MID",$G25)),"",MAX(Z$1:Z24)+1)</f>
        <v/>
      </c>
      <c r="AA25" t="str">
        <f>IF(ISERROR(FIND("RUC",$G25)),"",MAX(AA$1:AA24)+1)</f>
        <v/>
      </c>
      <c r="AB25">
        <f>IF(ISERROR(FIND("FWD",$G25)),"",MAX(AB$1:AB24)+1)</f>
        <v>9</v>
      </c>
      <c r="AC25" t="str">
        <f>IF(H25&lt;&gt;"R","",MAX(AC$1:AC24)+1)</f>
        <v/>
      </c>
    </row>
    <row r="26" spans="1:29" x14ac:dyDescent="0.2">
      <c r="A26" t="s">
        <v>2126</v>
      </c>
      <c r="B26" t="s">
        <v>287</v>
      </c>
      <c r="C26" t="s">
        <v>1637</v>
      </c>
      <c r="D26" t="s">
        <v>1637</v>
      </c>
      <c r="E26" t="s">
        <v>184</v>
      </c>
      <c r="F26" s="42" t="s">
        <v>1776</v>
      </c>
      <c r="G26" t="s">
        <v>1606</v>
      </c>
      <c r="H26" s="3" t="str">
        <f>IF(SUMIFS(SeasonData!BC:BC,SeasonData!B:B,Players19!C70)=(4*23),"R","")</f>
        <v/>
      </c>
      <c r="I26" s="2">
        <f>COUNTIFS(SeasonData!B:B,C26)</f>
        <v>4</v>
      </c>
      <c r="J26" s="25">
        <v>328600</v>
      </c>
      <c r="K26" s="25" t="str">
        <f t="shared" si="0"/>
        <v>MPR</v>
      </c>
      <c r="L26" s="25"/>
      <c r="M26" s="20">
        <f>INDEX(SeasonData!$AY:$AY,MATCH($C26&amp;"_2018",SeasonData!$A:$A,0))</f>
        <v>60.529411764705884</v>
      </c>
      <c r="N26" s="20" t="str">
        <f>INDEX(SeasonData!$AY:$AY,MATCH($C26&amp;"_2017",SeasonData!$A:$A,0))</f>
        <v/>
      </c>
      <c r="O26" s="20" t="str">
        <f>INDEX(SeasonData!$AY:$AY,MATCH($C26&amp;"_2016",SeasonData!$A:$A,0))</f>
        <v/>
      </c>
      <c r="P26" s="20" t="str">
        <f>INDEX(SeasonData!$AY:$AY,MATCH($C26&amp;"_2015",SeasonData!$A:$A,0))</f>
        <v/>
      </c>
      <c r="R26" s="18">
        <f>INDEX(SeasonData!BA:BA,MATCH(C26&amp;"_2018",SeasonData!A:A,0))</f>
        <v>0.77272727272727271</v>
      </c>
      <c r="S26" s="18">
        <f>INDEX(SeasonData!BA:BA,MATCH(C26&amp;"_2017",SeasonData!A:A,0))</f>
        <v>0</v>
      </c>
      <c r="T26" s="18">
        <f>INDEX(SeasonData!BA:BA,MATCH(C26&amp;"_2016",SeasonData!A:A,0))</f>
        <v>0</v>
      </c>
      <c r="U26" s="18">
        <f>INDEX(SeasonData!BA:BA,MATCH(C26&amp;"_2015",SeasonData!A:A,0))</f>
        <v>0</v>
      </c>
      <c r="W26" s="13">
        <f t="shared" si="1"/>
        <v>60.532375425992448</v>
      </c>
      <c r="Y26" t="str">
        <f>IF(ISERROR(FIND("DEF",$G26)),"",MAX(Y$1:Y25)+1)</f>
        <v/>
      </c>
      <c r="Z26">
        <f>IF(ISERROR(FIND("MID",$G26)),"",MAX(Z$1:Z25)+1)</f>
        <v>7</v>
      </c>
      <c r="AA26" t="str">
        <f>IF(ISERROR(FIND("RUC",$G26)),"",MAX(AA$1:AA25)+1)</f>
        <v/>
      </c>
      <c r="AB26" t="str">
        <f>IF(ISERROR(FIND("FWD",$G26)),"",MAX(AB$1:AB25)+1)</f>
        <v/>
      </c>
      <c r="AC26" t="str">
        <f>IF(H26&lt;&gt;"R","",MAX(AC$1:AC25)+1)</f>
        <v/>
      </c>
    </row>
    <row r="27" spans="1:29" x14ac:dyDescent="0.2">
      <c r="A27" t="s">
        <v>2126</v>
      </c>
      <c r="B27" t="s">
        <v>470</v>
      </c>
      <c r="C27" t="s">
        <v>542</v>
      </c>
      <c r="D27" t="s">
        <v>542</v>
      </c>
      <c r="E27" t="s">
        <v>465</v>
      </c>
      <c r="F27" s="42" t="s">
        <v>1038</v>
      </c>
      <c r="G27" t="s">
        <v>1606</v>
      </c>
      <c r="H27" s="3" t="str">
        <f>IF(SUMIFS(SeasonData!BC:BC,SeasonData!B:B,Players19!C237)=(4*23),"R","")</f>
        <v/>
      </c>
      <c r="I27" s="2">
        <f>COUNTIFS(SeasonData!B:B,C27)</f>
        <v>4</v>
      </c>
      <c r="J27" s="25">
        <v>587400</v>
      </c>
      <c r="K27" s="25" t="str">
        <f t="shared" si="0"/>
        <v>Premo</v>
      </c>
      <c r="L27" s="25"/>
      <c r="M27" s="20">
        <f>INDEX(SeasonData!$AY:$AY,MATCH($C27&amp;"_2018",SeasonData!$A:$A,0))</f>
        <v>108.21052631578948</v>
      </c>
      <c r="N27" s="20">
        <f>INDEX(SeasonData!$AY:$AY,MATCH($C27&amp;"_2017",SeasonData!$A:$A,0))</f>
        <v>93.13636363636364</v>
      </c>
      <c r="O27" s="20">
        <f>INDEX(SeasonData!$AY:$AY,MATCH($C27&amp;"_2016",SeasonData!$A:$A,0))</f>
        <v>90.666666666666671</v>
      </c>
      <c r="P27" s="20">
        <f>INDEX(SeasonData!$AY:$AY,MATCH($C27&amp;"_2015",SeasonData!$A:$A,0))</f>
        <v>103.77272727272727</v>
      </c>
      <c r="R27" s="18">
        <f>INDEX(SeasonData!BA:BA,MATCH(C27&amp;"_2018",SeasonData!A:A,0))</f>
        <v>0.86363636363636365</v>
      </c>
      <c r="S27" s="18">
        <f>INDEX(SeasonData!BA:BA,MATCH(C27&amp;"_2017",SeasonData!A:A,0))</f>
        <v>1</v>
      </c>
      <c r="T27" s="18">
        <f>INDEX(SeasonData!BA:BA,MATCH(C27&amp;"_2016",SeasonData!A:A,0))</f>
        <v>0.95454545454545459</v>
      </c>
      <c r="U27" s="18">
        <f>INDEX(SeasonData!BA:BA,MATCH(C27&amp;"_2015",SeasonData!A:A,0))</f>
        <v>1</v>
      </c>
      <c r="W27" s="13">
        <f t="shared" si="1"/>
        <v>108.20668693009118</v>
      </c>
      <c r="Y27" t="str">
        <f>IF(ISERROR(FIND("DEF",$G27)),"",MAX(Y$1:Y26)+1)</f>
        <v/>
      </c>
      <c r="Z27">
        <f>IF(ISERROR(FIND("MID",$G27)),"",MAX(Z$1:Z26)+1)</f>
        <v>8</v>
      </c>
      <c r="AA27" t="str">
        <f>IF(ISERROR(FIND("RUC",$G27)),"",MAX(AA$1:AA26)+1)</f>
        <v/>
      </c>
      <c r="AB27" t="str">
        <f>IF(ISERROR(FIND("FWD",$G27)),"",MAX(AB$1:AB26)+1)</f>
        <v/>
      </c>
      <c r="AC27" t="str">
        <f>IF(H27&lt;&gt;"R","",MAX(AC$1:AC26)+1)</f>
        <v/>
      </c>
    </row>
    <row r="28" spans="1:29" x14ac:dyDescent="0.2">
      <c r="A28" t="s">
        <v>2126</v>
      </c>
      <c r="B28" t="s">
        <v>171</v>
      </c>
      <c r="C28" t="s">
        <v>994</v>
      </c>
      <c r="D28" t="s">
        <v>994</v>
      </c>
      <c r="E28" t="s">
        <v>150</v>
      </c>
      <c r="F28" s="42" t="s">
        <v>1040</v>
      </c>
      <c r="G28" t="s">
        <v>2768</v>
      </c>
      <c r="H28" s="3" t="str">
        <f>IF(SUMIFS(SeasonData!BC:BC,SeasonData!B:B,Players19!C471)=(4*23),"R","")</f>
        <v/>
      </c>
      <c r="I28" s="2">
        <f>COUNTIFS(SeasonData!B:B,C28)</f>
        <v>4</v>
      </c>
      <c r="J28" s="25">
        <v>384300</v>
      </c>
      <c r="K28" s="25" t="str">
        <f t="shared" si="0"/>
        <v>MPR</v>
      </c>
      <c r="L28" s="25"/>
      <c r="M28" s="20">
        <f>INDEX(SeasonData!$AY:$AY,MATCH($C28&amp;"_2018",SeasonData!$A:$A,0))</f>
        <v>70.8</v>
      </c>
      <c r="N28" s="20">
        <f>INDEX(SeasonData!$AY:$AY,MATCH($C28&amp;"_2017",SeasonData!$A:$A,0))</f>
        <v>70.650000000000006</v>
      </c>
      <c r="O28" s="20" t="str">
        <f>INDEX(SeasonData!$AY:$AY,MATCH($C28&amp;"_2016",SeasonData!$A:$A,0))</f>
        <v/>
      </c>
      <c r="P28" s="20" t="str">
        <f>INDEX(SeasonData!$AY:$AY,MATCH($C28&amp;"_2015",SeasonData!$A:$A,0))</f>
        <v/>
      </c>
      <c r="R28" s="18">
        <f>INDEX(SeasonData!BA:BA,MATCH(C28&amp;"_2018",SeasonData!A:A,0))</f>
        <v>0.90909090909090906</v>
      </c>
      <c r="S28" s="18">
        <f>INDEX(SeasonData!BA:BA,MATCH(C28&amp;"_2017",SeasonData!A:A,0))</f>
        <v>0.90909090909090906</v>
      </c>
      <c r="T28" s="18">
        <f>INDEX(SeasonData!BA:BA,MATCH(C28&amp;"_2016",SeasonData!A:A,0))</f>
        <v>0</v>
      </c>
      <c r="U28" s="18">
        <f>INDEX(SeasonData!BA:BA,MATCH(C28&amp;"_2015",SeasonData!A:A,0))</f>
        <v>0</v>
      </c>
      <c r="W28" s="13">
        <f t="shared" si="1"/>
        <v>70.793036750483566</v>
      </c>
      <c r="Y28">
        <f>IF(ISERROR(FIND("DEF",$G28)),"",MAX(Y$1:Y27)+1)</f>
        <v>11</v>
      </c>
      <c r="Z28">
        <f>IF(ISERROR(FIND("MID",$G28)),"",MAX(Z$1:Z27)+1)</f>
        <v>9</v>
      </c>
      <c r="AA28" t="str">
        <f>IF(ISERROR(FIND("RUC",$G28)),"",MAX(AA$1:AA27)+1)</f>
        <v/>
      </c>
      <c r="AB28" t="str">
        <f>IF(ISERROR(FIND("FWD",$G28)),"",MAX(AB$1:AB27)+1)</f>
        <v/>
      </c>
      <c r="AC28" t="str">
        <f>IF(H28&lt;&gt;"R","",MAX(AC$1:AC27)+1)</f>
        <v/>
      </c>
    </row>
    <row r="29" spans="1:29" x14ac:dyDescent="0.2">
      <c r="A29" t="s">
        <v>2126</v>
      </c>
      <c r="B29" t="s">
        <v>1711</v>
      </c>
      <c r="C29" t="s">
        <v>1613</v>
      </c>
      <c r="D29" t="s">
        <v>1613</v>
      </c>
      <c r="E29" t="s">
        <v>1</v>
      </c>
      <c r="F29" s="42" t="s">
        <v>1778</v>
      </c>
      <c r="G29" t="s">
        <v>1607</v>
      </c>
      <c r="H29" s="3" t="str">
        <f>IF(SUMIFS(SeasonData!BC:BC,SeasonData!B:B,Players19!C487)=(4*23),"R","")</f>
        <v/>
      </c>
      <c r="I29" s="2">
        <f>COUNTIFS(SeasonData!B:B,C29)</f>
        <v>4</v>
      </c>
      <c r="J29" s="25">
        <v>123900</v>
      </c>
      <c r="K29" s="25" t="str">
        <f t="shared" si="0"/>
        <v>Rookie</v>
      </c>
      <c r="L29" s="25"/>
      <c r="M29" s="20" t="str">
        <f>INDEX(SeasonData!$AY:$AY,MATCH($C29&amp;"_2018",SeasonData!$A:$A,0))</f>
        <v/>
      </c>
      <c r="N29" s="20" t="str">
        <f>INDEX(SeasonData!$AY:$AY,MATCH($C29&amp;"_2017",SeasonData!$A:$A,0))</f>
        <v/>
      </c>
      <c r="O29" s="20" t="str">
        <f>INDEX(SeasonData!$AY:$AY,MATCH($C29&amp;"_2016",SeasonData!$A:$A,0))</f>
        <v/>
      </c>
      <c r="P29" s="20" t="str">
        <f>INDEX(SeasonData!$AY:$AY,MATCH($C29&amp;"_2015",SeasonData!$A:$A,0))</f>
        <v/>
      </c>
      <c r="R29" s="18">
        <f>INDEX(SeasonData!BA:BA,MATCH(C29&amp;"_2018",SeasonData!A:A,0))</f>
        <v>0</v>
      </c>
      <c r="S29" s="18">
        <f>INDEX(SeasonData!BA:BA,MATCH(C29&amp;"_2017",SeasonData!A:A,0))</f>
        <v>0</v>
      </c>
      <c r="T29" s="18">
        <f>INDEX(SeasonData!BA:BA,MATCH(C29&amp;"_2016",SeasonData!A:A,0))</f>
        <v>0</v>
      </c>
      <c r="U29" s="18">
        <f>INDEX(SeasonData!BA:BA,MATCH(C29&amp;"_2015",SeasonData!A:A,0))</f>
        <v>0</v>
      </c>
      <c r="W29" s="13">
        <f t="shared" si="1"/>
        <v>22.823984526112184</v>
      </c>
      <c r="Y29">
        <f>IF(ISERROR(FIND("DEF",$G29)),"",MAX(Y$1:Y28)+1)</f>
        <v>12</v>
      </c>
      <c r="Z29" t="str">
        <f>IF(ISERROR(FIND("MID",$G29)),"",MAX(Z$1:Z28)+1)</f>
        <v/>
      </c>
      <c r="AA29" t="str">
        <f>IF(ISERROR(FIND("RUC",$G29)),"",MAX(AA$1:AA28)+1)</f>
        <v/>
      </c>
      <c r="AB29" t="str">
        <f>IF(ISERROR(FIND("FWD",$G29)),"",MAX(AB$1:AB28)+1)</f>
        <v/>
      </c>
      <c r="AC29" t="str">
        <f>IF(H29&lt;&gt;"R","",MAX(AC$1:AC28)+1)</f>
        <v/>
      </c>
    </row>
    <row r="30" spans="1:29" x14ac:dyDescent="0.2">
      <c r="A30" t="s">
        <v>2126</v>
      </c>
      <c r="B30" t="s">
        <v>103</v>
      </c>
      <c r="C30" t="s">
        <v>599</v>
      </c>
      <c r="D30" t="s">
        <v>599</v>
      </c>
      <c r="E30" t="s">
        <v>84</v>
      </c>
      <c r="F30" s="42" t="s">
        <v>1039</v>
      </c>
      <c r="G30" t="s">
        <v>1951</v>
      </c>
      <c r="H30" s="3" t="str">
        <f>IF(SUMIFS(SeasonData!BC:BC,SeasonData!B:B,Players19!C577)=(4*23),"R","")</f>
        <v>R</v>
      </c>
      <c r="I30" s="2">
        <f>COUNTIFS(SeasonData!B:B,C30)</f>
        <v>4</v>
      </c>
      <c r="J30" s="25">
        <v>278800</v>
      </c>
      <c r="K30" s="25" t="str">
        <f t="shared" si="0"/>
        <v>MPR</v>
      </c>
      <c r="L30" s="25"/>
      <c r="M30" s="20">
        <f>INDEX(SeasonData!$AY:$AY,MATCH($C30&amp;"_2018",SeasonData!$A:$A,0))</f>
        <v>64.2</v>
      </c>
      <c r="N30" s="20">
        <f>INDEX(SeasonData!$AY:$AY,MATCH($C30&amp;"_2017",SeasonData!$A:$A,0))</f>
        <v>51</v>
      </c>
      <c r="O30" s="20">
        <f>INDEX(SeasonData!$AY:$AY,MATCH($C30&amp;"_2016",SeasonData!$A:$A,0))</f>
        <v>56.4375</v>
      </c>
      <c r="P30" s="20">
        <f>INDEX(SeasonData!$AY:$AY,MATCH($C30&amp;"_2015",SeasonData!$A:$A,0))</f>
        <v>68.25</v>
      </c>
      <c r="R30" s="18">
        <f>INDEX(SeasonData!BA:BA,MATCH(C30&amp;"_2018",SeasonData!A:A,0))</f>
        <v>0.22727272727272727</v>
      </c>
      <c r="S30" s="18">
        <f>INDEX(SeasonData!BA:BA,MATCH(C30&amp;"_2017",SeasonData!A:A,0))</f>
        <v>4.5454545454545456E-2</v>
      </c>
      <c r="T30" s="18">
        <f>INDEX(SeasonData!BA:BA,MATCH(C30&amp;"_2016",SeasonData!A:A,0))</f>
        <v>0.72727272727272729</v>
      </c>
      <c r="U30" s="18">
        <f>INDEX(SeasonData!BA:BA,MATCH(C30&amp;"_2015",SeasonData!A:A,0))</f>
        <v>0.18181818181818182</v>
      </c>
      <c r="W30" s="13">
        <f t="shared" si="1"/>
        <v>51.358570507506677</v>
      </c>
      <c r="Y30" t="str">
        <f>IF(ISERROR(FIND("DEF",$G30)),"",MAX(Y$1:Y29)+1)</f>
        <v/>
      </c>
      <c r="Z30" t="str">
        <f>IF(ISERROR(FIND("MID",$G30)),"",MAX(Z$1:Z29)+1)</f>
        <v/>
      </c>
      <c r="AA30">
        <f>IF(ISERROR(FIND("RUC",$G30)),"",MAX(AA$1:AA29)+1)</f>
        <v>2</v>
      </c>
      <c r="AB30" t="str">
        <f>IF(ISERROR(FIND("FWD",$G30)),"",MAX(AB$1:AB29)+1)</f>
        <v/>
      </c>
      <c r="AC30">
        <f>IF(H30&lt;&gt;"R","",MAX(AC$1:AC29)+1)</f>
        <v>3</v>
      </c>
    </row>
    <row r="31" spans="1:29" x14ac:dyDescent="0.2">
      <c r="A31" t="s">
        <v>2353</v>
      </c>
      <c r="B31" t="s">
        <v>29</v>
      </c>
      <c r="C31" t="s">
        <v>1522</v>
      </c>
      <c r="D31" t="s">
        <v>1522</v>
      </c>
      <c r="E31" t="s">
        <v>1</v>
      </c>
      <c r="F31" s="42" t="s">
        <v>1041</v>
      </c>
      <c r="G31" t="s">
        <v>1607</v>
      </c>
      <c r="H31" s="3" t="str">
        <f>IF(SUMIFS(SeasonData!BC:BC,SeasonData!B:B,Players19!C558)=(4*23),"R","")</f>
        <v/>
      </c>
      <c r="I31" s="2">
        <f>COUNTIFS(SeasonData!B:B,C31)</f>
        <v>4</v>
      </c>
      <c r="J31" s="25">
        <v>375200</v>
      </c>
      <c r="K31" s="25" t="str">
        <f t="shared" si="0"/>
        <v>MPR</v>
      </c>
      <c r="L31" s="25"/>
      <c r="M31" s="20">
        <f>INDEX(SeasonData!$AY:$AY,MATCH($C31&amp;"_2018",SeasonData!$A:$A,0))</f>
        <v>69.125</v>
      </c>
      <c r="N31" s="20">
        <f>INDEX(SeasonData!$AY:$AY,MATCH($C31&amp;"_2017",SeasonData!$A:$A,0))</f>
        <v>72.647058823529406</v>
      </c>
      <c r="O31" s="20" t="str">
        <f>INDEX(SeasonData!$AY:$AY,MATCH($C31&amp;"_2016",SeasonData!$A:$A,0))</f>
        <v/>
      </c>
      <c r="P31" s="20" t="str">
        <f>INDEX(SeasonData!$AY:$AY,MATCH($C31&amp;"_2015",SeasonData!$A:$A,0))</f>
        <v/>
      </c>
      <c r="R31" s="18">
        <f>INDEX(SeasonData!BA:BA,MATCH(C31&amp;"_2018",SeasonData!A:A,0))</f>
        <v>0.36363636363636365</v>
      </c>
      <c r="S31" s="18">
        <f>INDEX(SeasonData!BA:BA,MATCH(C31&amp;"_2017",SeasonData!A:A,0))</f>
        <v>0.77272727272727271</v>
      </c>
      <c r="T31" s="18">
        <f>INDEX(SeasonData!BA:BA,MATCH(C31&amp;"_2016",SeasonData!A:A,0))</f>
        <v>0</v>
      </c>
      <c r="U31" s="18">
        <f>INDEX(SeasonData!BA:BA,MATCH(C31&amp;"_2015",SeasonData!A:A,0))</f>
        <v>0</v>
      </c>
      <c r="W31" s="13">
        <f t="shared" si="1"/>
        <v>69.116698903932942</v>
      </c>
      <c r="Y31">
        <f>IF(ISERROR(FIND("DEF",$G31)),"",MAX(Y$1:Y30)+1)</f>
        <v>13</v>
      </c>
      <c r="Z31" t="str">
        <f>IF(ISERROR(FIND("MID",$G31)),"",MAX(Z$1:Z30)+1)</f>
        <v/>
      </c>
      <c r="AA31" t="str">
        <f>IF(ISERROR(FIND("RUC",$G31)),"",MAX(AA$1:AA30)+1)</f>
        <v/>
      </c>
      <c r="AB31" t="str">
        <f>IF(ISERROR(FIND("FWD",$G31)),"",MAX(AB$1:AB30)+1)</f>
        <v/>
      </c>
      <c r="AC31" t="str">
        <f>IF(H31&lt;&gt;"R","",MAX(AC$1:AC30)+1)</f>
        <v/>
      </c>
    </row>
    <row r="32" spans="1:29" x14ac:dyDescent="0.2">
      <c r="A32" t="s">
        <v>2127</v>
      </c>
      <c r="B32" t="s">
        <v>287</v>
      </c>
      <c r="C32" t="s">
        <v>543</v>
      </c>
      <c r="D32" t="s">
        <v>543</v>
      </c>
      <c r="E32" t="s">
        <v>288</v>
      </c>
      <c r="F32" s="42" t="s">
        <v>1042</v>
      </c>
      <c r="G32" t="s">
        <v>1606</v>
      </c>
      <c r="H32" s="3" t="str">
        <f>IF(SUMIFS(SeasonData!BC:BC,SeasonData!B:B,Players19!C71)=(4*23),"R","")</f>
        <v/>
      </c>
      <c r="I32" s="2">
        <f>COUNTIFS(SeasonData!B:B,C32)</f>
        <v>4</v>
      </c>
      <c r="J32" s="25">
        <v>526900</v>
      </c>
      <c r="K32" s="25" t="str">
        <f t="shared" si="0"/>
        <v>Premo</v>
      </c>
      <c r="L32" s="25"/>
      <c r="M32" s="20">
        <f>INDEX(SeasonData!$AY:$AY,MATCH($C32&amp;"_2018",SeasonData!$A:$A,0))</f>
        <v>97.05263157894737</v>
      </c>
      <c r="N32" s="20">
        <f>INDEX(SeasonData!$AY:$AY,MATCH($C32&amp;"_2017",SeasonData!$A:$A,0))</f>
        <v>72</v>
      </c>
      <c r="O32" s="20">
        <f>INDEX(SeasonData!$AY:$AY,MATCH($C32&amp;"_2016",SeasonData!$A:$A,0))</f>
        <v>64.900000000000006</v>
      </c>
      <c r="P32" s="20">
        <f>INDEX(SeasonData!$AY:$AY,MATCH($C32&amp;"_2015",SeasonData!$A:$A,0))</f>
        <v>65.476190476190482</v>
      </c>
      <c r="R32" s="18">
        <f>INDEX(SeasonData!BA:BA,MATCH(C32&amp;"_2018",SeasonData!A:A,0))</f>
        <v>0.86363636363636365</v>
      </c>
      <c r="S32" s="18">
        <f>INDEX(SeasonData!BA:BA,MATCH(C32&amp;"_2017",SeasonData!A:A,0))</f>
        <v>0.22727272727272727</v>
      </c>
      <c r="T32" s="18">
        <f>INDEX(SeasonData!BA:BA,MATCH(C32&amp;"_2016",SeasonData!A:A,0))</f>
        <v>0.45454545454545453</v>
      </c>
      <c r="U32" s="18">
        <f>INDEX(SeasonData!BA:BA,MATCH(C32&amp;"_2015",SeasonData!A:A,0))</f>
        <v>0.95454545454545459</v>
      </c>
      <c r="W32" s="13">
        <f t="shared" si="1"/>
        <v>97.061803444782171</v>
      </c>
      <c r="Y32" t="str">
        <f>IF(ISERROR(FIND("DEF",$G32)),"",MAX(Y$1:Y31)+1)</f>
        <v/>
      </c>
      <c r="Z32">
        <f>IF(ISERROR(FIND("MID",$G32)),"",MAX(Z$1:Z31)+1)</f>
        <v>10</v>
      </c>
      <c r="AA32" t="str">
        <f>IF(ISERROR(FIND("RUC",$G32)),"",MAX(AA$1:AA31)+1)</f>
        <v/>
      </c>
      <c r="AB32" t="str">
        <f>IF(ISERROR(FIND("FWD",$G32)),"",MAX(AB$1:AB31)+1)</f>
        <v/>
      </c>
      <c r="AC32" t="str">
        <f>IF(H32&lt;&gt;"R","",MAX(AC$1:AC31)+1)</f>
        <v/>
      </c>
    </row>
    <row r="33" spans="1:29" x14ac:dyDescent="0.2">
      <c r="A33" t="s">
        <v>2127</v>
      </c>
      <c r="B33" t="s">
        <v>1712</v>
      </c>
      <c r="C33" t="s">
        <v>1623</v>
      </c>
      <c r="D33" t="s">
        <v>1623</v>
      </c>
      <c r="E33" t="s">
        <v>84</v>
      </c>
      <c r="F33" s="42" t="s">
        <v>1779</v>
      </c>
      <c r="G33" t="s">
        <v>1607</v>
      </c>
      <c r="H33" s="3" t="str">
        <f>IF(SUMIFS(SeasonData!BC:BC,SeasonData!B:B,Players19!C648)=(4*23),"R","")</f>
        <v/>
      </c>
      <c r="I33" s="2">
        <f>COUNTIFS(SeasonData!B:B,C33)</f>
        <v>4</v>
      </c>
      <c r="J33" s="25">
        <v>123900</v>
      </c>
      <c r="K33" s="25" t="str">
        <f t="shared" si="0"/>
        <v>Rookie</v>
      </c>
      <c r="L33" s="25"/>
      <c r="M33" s="20" t="str">
        <f>INDEX(SeasonData!$AY:$AY,MATCH($C33&amp;"_2018",SeasonData!$A:$A,0))</f>
        <v/>
      </c>
      <c r="N33" s="20" t="str">
        <f>INDEX(SeasonData!$AY:$AY,MATCH($C33&amp;"_2017",SeasonData!$A:$A,0))</f>
        <v/>
      </c>
      <c r="O33" s="20" t="str">
        <f>INDEX(SeasonData!$AY:$AY,MATCH($C33&amp;"_2016",SeasonData!$A:$A,0))</f>
        <v/>
      </c>
      <c r="P33" s="20" t="str">
        <f>INDEX(SeasonData!$AY:$AY,MATCH($C33&amp;"_2015",SeasonData!$A:$A,0))</f>
        <v/>
      </c>
      <c r="R33" s="18">
        <f>INDEX(SeasonData!BA:BA,MATCH(C33&amp;"_2018",SeasonData!A:A,0))</f>
        <v>0</v>
      </c>
      <c r="S33" s="18">
        <f>INDEX(SeasonData!BA:BA,MATCH(C33&amp;"_2017",SeasonData!A:A,0))</f>
        <v>0</v>
      </c>
      <c r="T33" s="18">
        <f>INDEX(SeasonData!BA:BA,MATCH(C33&amp;"_2016",SeasonData!A:A,0))</f>
        <v>0</v>
      </c>
      <c r="U33" s="18">
        <f>INDEX(SeasonData!BA:BA,MATCH(C33&amp;"_2015",SeasonData!A:A,0))</f>
        <v>0</v>
      </c>
      <c r="W33" s="13">
        <f t="shared" si="1"/>
        <v>22.823984526112184</v>
      </c>
      <c r="Y33">
        <f>IF(ISERROR(FIND("DEF",$G33)),"",MAX(Y$1:Y32)+1)</f>
        <v>14</v>
      </c>
      <c r="Z33" t="str">
        <f>IF(ISERROR(FIND("MID",$G33)),"",MAX(Z$1:Z32)+1)</f>
        <v/>
      </c>
      <c r="AA33" t="str">
        <f>IF(ISERROR(FIND("RUC",$G33)),"",MAX(AA$1:AA32)+1)</f>
        <v/>
      </c>
      <c r="AB33" t="str">
        <f>IF(ISERROR(FIND("FWD",$G33)),"",MAX(AB$1:AB32)+1)</f>
        <v/>
      </c>
      <c r="AC33" t="str">
        <f>IF(H33&lt;&gt;"R","",MAX(AC$1:AC32)+1)</f>
        <v/>
      </c>
    </row>
    <row r="34" spans="1:29" x14ac:dyDescent="0.2">
      <c r="A34" t="s">
        <v>2312</v>
      </c>
      <c r="B34" t="s">
        <v>170</v>
      </c>
      <c r="C34" t="s">
        <v>546</v>
      </c>
      <c r="D34" t="s">
        <v>546</v>
      </c>
      <c r="E34" t="s">
        <v>150</v>
      </c>
      <c r="F34" s="42" t="s">
        <v>1043</v>
      </c>
      <c r="G34" t="s">
        <v>1608</v>
      </c>
      <c r="H34" s="3" t="str">
        <f>IF(SUMIFS(SeasonData!BC:BC,SeasonData!B:B,Players19!C466)=(4*23),"R","")</f>
        <v/>
      </c>
      <c r="I34" s="2">
        <f>COUNTIFS(SeasonData!B:B,C34)</f>
        <v>4</v>
      </c>
      <c r="J34" s="25">
        <v>368600</v>
      </c>
      <c r="K34" s="25" t="str">
        <f t="shared" si="0"/>
        <v>MPR</v>
      </c>
      <c r="L34" s="25"/>
      <c r="M34" s="20">
        <f>INDEX(SeasonData!$AY:$AY,MATCH($C34&amp;"_2018",SeasonData!$A:$A,0))</f>
        <v>67.909090909090907</v>
      </c>
      <c r="N34" s="20">
        <f>INDEX(SeasonData!$AY:$AY,MATCH($C34&amp;"_2017",SeasonData!$A:$A,0))</f>
        <v>73.772727272727266</v>
      </c>
      <c r="O34" s="20">
        <f>INDEX(SeasonData!$AY:$AY,MATCH($C34&amp;"_2016",SeasonData!$A:$A,0))</f>
        <v>72.19047619047619</v>
      </c>
      <c r="P34" s="20" t="str">
        <f>INDEX(SeasonData!$AY:$AY,MATCH($C34&amp;"_2015",SeasonData!$A:$A,0))</f>
        <v/>
      </c>
      <c r="R34" s="18">
        <f>INDEX(SeasonData!BA:BA,MATCH(C34&amp;"_2018",SeasonData!A:A,0))</f>
        <v>1</v>
      </c>
      <c r="S34" s="18">
        <f>INDEX(SeasonData!BA:BA,MATCH(C34&amp;"_2017",SeasonData!A:A,0))</f>
        <v>1</v>
      </c>
      <c r="T34" s="18">
        <f>INDEX(SeasonData!BA:BA,MATCH(C34&amp;"_2016",SeasonData!A:A,0))</f>
        <v>0.95454545454545459</v>
      </c>
      <c r="U34" s="18">
        <f>INDEX(SeasonData!BA:BA,MATCH(C34&amp;"_2015",SeasonData!A:A,0))</f>
        <v>0</v>
      </c>
      <c r="W34" s="13">
        <f t="shared" si="1"/>
        <v>67.900893432808331</v>
      </c>
      <c r="Y34" t="str">
        <f>IF(ISERROR(FIND("DEF",$G34)),"",MAX(Y$1:Y33)+1)</f>
        <v/>
      </c>
      <c r="Z34" t="str">
        <f>IF(ISERROR(FIND("MID",$G34)),"",MAX(Z$1:Z33)+1)</f>
        <v/>
      </c>
      <c r="AA34" t="str">
        <f>IF(ISERROR(FIND("RUC",$G34)),"",MAX(AA$1:AA33)+1)</f>
        <v/>
      </c>
      <c r="AB34">
        <f>IF(ISERROR(FIND("FWD",$G34)),"",MAX(AB$1:AB33)+1)</f>
        <v>10</v>
      </c>
      <c r="AC34" t="str">
        <f>IF(H34&lt;&gt;"R","",MAX(AC$1:AC33)+1)</f>
        <v/>
      </c>
    </row>
    <row r="35" spans="1:29" x14ac:dyDescent="0.2">
      <c r="A35" t="s">
        <v>2312</v>
      </c>
      <c r="B35" t="s">
        <v>276</v>
      </c>
      <c r="C35" t="s">
        <v>544</v>
      </c>
      <c r="D35" t="s">
        <v>544</v>
      </c>
      <c r="E35" t="s">
        <v>144</v>
      </c>
      <c r="F35" s="42" t="s">
        <v>2535</v>
      </c>
      <c r="G35" t="s">
        <v>1606</v>
      </c>
      <c r="H35" s="3" t="str">
        <f>IF(SUMIFS(SeasonData!BC:BC,SeasonData!B:B,Players19!C501)=(4*23),"R","")</f>
        <v/>
      </c>
      <c r="I35" s="2">
        <f>COUNTIFS(SeasonData!B:B,C35)</f>
        <v>4</v>
      </c>
      <c r="J35" s="25">
        <v>342000</v>
      </c>
      <c r="K35" s="25" t="str">
        <f t="shared" si="0"/>
        <v>MPR</v>
      </c>
      <c r="L35" s="25"/>
      <c r="M35" s="20">
        <f>INDEX(SeasonData!$AY:$AY,MATCH($C35&amp;"_2018",SeasonData!$A:$A,0))</f>
        <v>90</v>
      </c>
      <c r="N35" s="20">
        <f>INDEX(SeasonData!$AY:$AY,MATCH($C35&amp;"_2017",SeasonData!$A:$A,0))</f>
        <v>70.599999999999994</v>
      </c>
      <c r="O35" s="20">
        <f>INDEX(SeasonData!$AY:$AY,MATCH($C35&amp;"_2016",SeasonData!$A:$A,0))</f>
        <v>89.78947368421052</v>
      </c>
      <c r="P35" s="20">
        <f>INDEX(SeasonData!$AY:$AY,MATCH($C35&amp;"_2015",SeasonData!$A:$A,0))</f>
        <v>97.5</v>
      </c>
      <c r="R35" s="18">
        <f>INDEX(SeasonData!BA:BA,MATCH(C35&amp;"_2018",SeasonData!A:A,0))</f>
        <v>4.5454545454545456E-2</v>
      </c>
      <c r="S35" s="18">
        <f>INDEX(SeasonData!BA:BA,MATCH(C35&amp;"_2017",SeasonData!A:A,0))</f>
        <v>0.22727272727272727</v>
      </c>
      <c r="T35" s="18">
        <f>INDEX(SeasonData!BA:BA,MATCH(C35&amp;"_2016",SeasonData!A:A,0))</f>
        <v>0.86363636363636365</v>
      </c>
      <c r="U35" s="18">
        <f>INDEX(SeasonData!BA:BA,MATCH(C35&amp;"_2015",SeasonData!A:A,0))</f>
        <v>1</v>
      </c>
      <c r="W35" s="13">
        <f t="shared" si="1"/>
        <v>63.000828958275768</v>
      </c>
      <c r="Y35" t="str">
        <f>IF(ISERROR(FIND("DEF",$G35)),"",MAX(Y$1:Y34)+1)</f>
        <v/>
      </c>
      <c r="Z35">
        <f>IF(ISERROR(FIND("MID",$G35)),"",MAX(Z$1:Z34)+1)</f>
        <v>11</v>
      </c>
      <c r="AA35" t="str">
        <f>IF(ISERROR(FIND("RUC",$G35)),"",MAX(AA$1:AA34)+1)</f>
        <v/>
      </c>
      <c r="AB35" t="str">
        <f>IF(ISERROR(FIND("FWD",$G35)),"",MAX(AB$1:AB34)+1)</f>
        <v/>
      </c>
      <c r="AC35" t="str">
        <f>IF(H35&lt;&gt;"R","",MAX(AC$1:AC34)+1)</f>
        <v/>
      </c>
    </row>
    <row r="36" spans="1:29" x14ac:dyDescent="0.2">
      <c r="A36" t="s">
        <v>2402</v>
      </c>
      <c r="B36" t="s">
        <v>2403</v>
      </c>
      <c r="C36" t="s">
        <v>2735</v>
      </c>
      <c r="D36" t="s">
        <v>2735</v>
      </c>
      <c r="E36" t="s">
        <v>116</v>
      </c>
      <c r="F36" s="42" t="s">
        <v>2586</v>
      </c>
      <c r="G36" t="s">
        <v>2769</v>
      </c>
      <c r="H36" s="3" t="str">
        <f>IF(SUMIFS(SeasonData!BC:BC,SeasonData!B:B,Players19!C732)=(4*23),"R","")</f>
        <v/>
      </c>
      <c r="I36" s="2">
        <f>COUNTIFS(SeasonData!B:B,C36)</f>
        <v>4</v>
      </c>
      <c r="J36" s="25">
        <v>102400</v>
      </c>
      <c r="K36" s="25" t="str">
        <f t="shared" si="0"/>
        <v>Rookie</v>
      </c>
      <c r="L36" s="25"/>
      <c r="M36" s="20" t="str">
        <f>INDEX(SeasonData!$AY:$AY,MATCH($C36&amp;"_2018",SeasonData!$A:$A,0))</f>
        <v/>
      </c>
      <c r="N36" s="20" t="str">
        <f>INDEX(SeasonData!$AY:$AY,MATCH($C36&amp;"_2017",SeasonData!$A:$A,0))</f>
        <v/>
      </c>
      <c r="O36" s="20" t="str">
        <f>INDEX(SeasonData!$AY:$AY,MATCH($C36&amp;"_2016",SeasonData!$A:$A,0))</f>
        <v/>
      </c>
      <c r="P36" s="20" t="str">
        <f>INDEX(SeasonData!$AY:$AY,MATCH($C36&amp;"_2015",SeasonData!$A:$A,0))</f>
        <v/>
      </c>
      <c r="R36" s="18">
        <f>INDEX(SeasonData!BA:BA,MATCH(C36&amp;"_2018",SeasonData!A:A,0))</f>
        <v>0</v>
      </c>
      <c r="S36" s="18">
        <f>INDEX(SeasonData!BA:BA,MATCH(C36&amp;"_2017",SeasonData!A:A,0))</f>
        <v>0</v>
      </c>
      <c r="T36" s="18">
        <f>INDEX(SeasonData!BA:BA,MATCH(C36&amp;"_2016",SeasonData!A:A,0))</f>
        <v>0</v>
      </c>
      <c r="U36" s="18">
        <f>INDEX(SeasonData!BA:BA,MATCH(C36&amp;"_2015",SeasonData!A:A,0))</f>
        <v>0</v>
      </c>
      <c r="W36" s="13">
        <f t="shared" si="1"/>
        <v>18.863406097448649</v>
      </c>
      <c r="Y36">
        <f>IF(ISERROR(FIND("DEF",$G36)),"",MAX(Y$1:Y35)+1)</f>
        <v>15</v>
      </c>
      <c r="Z36" t="str">
        <f>IF(ISERROR(FIND("MID",$G36)),"",MAX(Z$1:Z35)+1)</f>
        <v/>
      </c>
      <c r="AA36" t="str">
        <f>IF(ISERROR(FIND("RUC",$G36)),"",MAX(AA$1:AA35)+1)</f>
        <v/>
      </c>
      <c r="AB36">
        <f>IF(ISERROR(FIND("FWD",$G36)),"",MAX(AB$1:AB35)+1)</f>
        <v>11</v>
      </c>
      <c r="AC36" t="str">
        <f>IF(H36&lt;&gt;"R","",MAX(AC$1:AC35)+1)</f>
        <v/>
      </c>
    </row>
    <row r="37" spans="1:29" x14ac:dyDescent="0.2">
      <c r="A37" t="s">
        <v>2384</v>
      </c>
      <c r="B37" t="s">
        <v>35</v>
      </c>
      <c r="C37" t="s">
        <v>547</v>
      </c>
      <c r="D37" t="s">
        <v>547</v>
      </c>
      <c r="E37" t="s">
        <v>514</v>
      </c>
      <c r="F37" s="42" t="s">
        <v>1044</v>
      </c>
      <c r="G37" t="s">
        <v>1951</v>
      </c>
      <c r="H37" s="3" t="str">
        <f>IF(SUMIFS(SeasonData!BC:BC,SeasonData!B:B,Players19!C680)=(4*23),"R","")</f>
        <v/>
      </c>
      <c r="I37" s="2">
        <f>COUNTIFS(SeasonData!B:B,C37)</f>
        <v>4</v>
      </c>
      <c r="J37" s="25">
        <v>172300</v>
      </c>
      <c r="K37" s="25" t="str">
        <f t="shared" si="0"/>
        <v>Rookie</v>
      </c>
      <c r="L37" s="25"/>
      <c r="M37" s="20" t="str">
        <f>INDEX(SeasonData!$AY:$AY,MATCH($C37&amp;"_2018",SeasonData!$A:$A,0))</f>
        <v/>
      </c>
      <c r="N37" s="20">
        <f>INDEX(SeasonData!$AY:$AY,MATCH($C37&amp;"_2017",SeasonData!$A:$A,0))</f>
        <v>45.333333333333336</v>
      </c>
      <c r="O37" s="20">
        <f>INDEX(SeasonData!$AY:$AY,MATCH($C37&amp;"_2016",SeasonData!$A:$A,0))</f>
        <v>79.333333333333329</v>
      </c>
      <c r="P37" s="20" t="str">
        <f>INDEX(SeasonData!$AY:$AY,MATCH($C37&amp;"_2015",SeasonData!$A:$A,0))</f>
        <v/>
      </c>
      <c r="R37" s="18">
        <f>INDEX(SeasonData!BA:BA,MATCH(C37&amp;"_2018",SeasonData!A:A,0))</f>
        <v>0</v>
      </c>
      <c r="S37" s="18">
        <f>INDEX(SeasonData!BA:BA,MATCH(C37&amp;"_2017",SeasonData!A:A,0))</f>
        <v>0.27272727272727271</v>
      </c>
      <c r="T37" s="18">
        <f>INDEX(SeasonData!BA:BA,MATCH(C37&amp;"_2016",SeasonData!A:A,0))</f>
        <v>0.13636363636363635</v>
      </c>
      <c r="U37" s="18">
        <f>INDEX(SeasonData!BA:BA,MATCH(C37&amp;"_2015",SeasonData!A:A,0))</f>
        <v>0</v>
      </c>
      <c r="W37" s="13">
        <f t="shared" si="1"/>
        <v>31.739891314359401</v>
      </c>
      <c r="Y37" t="str">
        <f>IF(ISERROR(FIND("DEF",$G37)),"",MAX(Y$1:Y36)+1)</f>
        <v/>
      </c>
      <c r="Z37" t="str">
        <f>IF(ISERROR(FIND("MID",$G37)),"",MAX(Z$1:Z36)+1)</f>
        <v/>
      </c>
      <c r="AA37">
        <f>IF(ISERROR(FIND("RUC",$G37)),"",MAX(AA$1:AA36)+1)</f>
        <v>3</v>
      </c>
      <c r="AB37" t="str">
        <f>IF(ISERROR(FIND("FWD",$G37)),"",MAX(AB$1:AB36)+1)</f>
        <v/>
      </c>
      <c r="AC37" t="str">
        <f>IF(H37&lt;&gt;"R","",MAX(AC$1:AC36)+1)</f>
        <v/>
      </c>
    </row>
    <row r="38" spans="1:29" x14ac:dyDescent="0.2">
      <c r="A38" t="s">
        <v>2123</v>
      </c>
      <c r="B38" t="s">
        <v>2124</v>
      </c>
      <c r="C38" t="s">
        <v>2618</v>
      </c>
      <c r="D38" t="s">
        <v>2618</v>
      </c>
      <c r="E38" t="s">
        <v>116</v>
      </c>
      <c r="F38" s="42" t="s">
        <v>2441</v>
      </c>
      <c r="G38" t="s">
        <v>2767</v>
      </c>
      <c r="H38" s="3" t="str">
        <f>IF(SUMIFS(SeasonData!BC:BC,SeasonData!B:B,Players19!C65)=(4*23),"R","")</f>
        <v/>
      </c>
      <c r="I38" s="2">
        <f>COUNTIFS(SeasonData!B:B,C38)</f>
        <v>4</v>
      </c>
      <c r="J38" s="25">
        <v>117300</v>
      </c>
      <c r="K38" s="25" t="str">
        <f t="shared" si="0"/>
        <v>Rookie</v>
      </c>
      <c r="L38" s="25"/>
      <c r="M38" s="20" t="str">
        <f>INDEX(SeasonData!$AY:$AY,MATCH($C38&amp;"_2018",SeasonData!$A:$A,0))</f>
        <v/>
      </c>
      <c r="N38" s="20" t="str">
        <f>INDEX(SeasonData!$AY:$AY,MATCH($C38&amp;"_2017",SeasonData!$A:$A,0))</f>
        <v/>
      </c>
      <c r="O38" s="20" t="str">
        <f>INDEX(SeasonData!$AY:$AY,MATCH($C38&amp;"_2016",SeasonData!$A:$A,0))</f>
        <v/>
      </c>
      <c r="P38" s="20" t="str">
        <f>INDEX(SeasonData!$AY:$AY,MATCH($C38&amp;"_2015",SeasonData!$A:$A,0))</f>
        <v/>
      </c>
      <c r="R38" s="18">
        <f>INDEX(SeasonData!BA:BA,MATCH(C38&amp;"_2018",SeasonData!A:A,0))</f>
        <v>0</v>
      </c>
      <c r="S38" s="18">
        <f>INDEX(SeasonData!BA:BA,MATCH(C38&amp;"_2017",SeasonData!A:A,0))</f>
        <v>0</v>
      </c>
      <c r="T38" s="18">
        <f>INDEX(SeasonData!BA:BA,MATCH(C38&amp;"_2016",SeasonData!A:A,0))</f>
        <v>0</v>
      </c>
      <c r="U38" s="18">
        <f>INDEX(SeasonData!BA:BA,MATCH(C38&amp;"_2015",SeasonData!A:A,0))</f>
        <v>0</v>
      </c>
      <c r="W38" s="13">
        <f t="shared" si="1"/>
        <v>21.608179054987566</v>
      </c>
      <c r="Y38" t="str">
        <f>IF(ISERROR(FIND("DEF",$G38)),"",MAX(Y$1:Y37)+1)</f>
        <v/>
      </c>
      <c r="Z38">
        <f>IF(ISERROR(FIND("MID",$G38)),"",MAX(Z$1:Z37)+1)</f>
        <v>12</v>
      </c>
      <c r="AA38" t="str">
        <f>IF(ISERROR(FIND("RUC",$G38)),"",MAX(AA$1:AA37)+1)</f>
        <v/>
      </c>
      <c r="AB38">
        <f>IF(ISERROR(FIND("FWD",$G38)),"",MAX(AB$1:AB37)+1)</f>
        <v>12</v>
      </c>
      <c r="AC38" t="str">
        <f>IF(H38&lt;&gt;"R","",MAX(AC$1:AC37)+1)</f>
        <v/>
      </c>
    </row>
    <row r="39" spans="1:29" x14ac:dyDescent="0.2">
      <c r="A39" t="s">
        <v>2264</v>
      </c>
      <c r="B39" t="s">
        <v>383</v>
      </c>
      <c r="C39" t="s">
        <v>548</v>
      </c>
      <c r="D39" t="s">
        <v>548</v>
      </c>
      <c r="E39" t="s">
        <v>369</v>
      </c>
      <c r="F39" s="42" t="s">
        <v>1045</v>
      </c>
      <c r="G39" t="s">
        <v>1607</v>
      </c>
      <c r="H39" s="3" t="str">
        <f>IF(SUMIFS(SeasonData!BC:BC,SeasonData!B:B,Players19!C328)=(4*23),"R","")</f>
        <v/>
      </c>
      <c r="I39" s="2">
        <f>COUNTIFS(SeasonData!B:B,C39)</f>
        <v>4</v>
      </c>
      <c r="J39" s="25">
        <v>399600</v>
      </c>
      <c r="K39" s="25" t="str">
        <f t="shared" si="0"/>
        <v>MPR</v>
      </c>
      <c r="L39" s="25"/>
      <c r="M39" s="20">
        <f>INDEX(SeasonData!$AY:$AY,MATCH($C39&amp;"_2018",SeasonData!$A:$A,0))</f>
        <v>73.615384615384613</v>
      </c>
      <c r="N39" s="20">
        <f>INDEX(SeasonData!$AY:$AY,MATCH($C39&amp;"_2017",SeasonData!$A:$A,0))</f>
        <v>94.111111111111114</v>
      </c>
      <c r="O39" s="20">
        <f>INDEX(SeasonData!$AY:$AY,MATCH($C39&amp;"_2016",SeasonData!$A:$A,0))</f>
        <v>89.333333333333329</v>
      </c>
      <c r="P39" s="20">
        <f>INDEX(SeasonData!$AY:$AY,MATCH($C39&amp;"_2015",SeasonData!$A:$A,0))</f>
        <v>95.63636363636364</v>
      </c>
      <c r="R39" s="18">
        <f>INDEX(SeasonData!BA:BA,MATCH(C39&amp;"_2018",SeasonData!A:A,0))</f>
        <v>0.59090909090909094</v>
      </c>
      <c r="S39" s="18">
        <f>INDEX(SeasonData!BA:BA,MATCH(C39&amp;"_2017",SeasonData!A:A,0))</f>
        <v>0.81818181818181823</v>
      </c>
      <c r="T39" s="18">
        <f>INDEX(SeasonData!BA:BA,MATCH(C39&amp;"_2016",SeasonData!A:A,0))</f>
        <v>0.54545454545454541</v>
      </c>
      <c r="U39" s="18">
        <f>INDEX(SeasonData!BA:BA,MATCH(C39&amp;"_2015",SeasonData!A:A,0))</f>
        <v>1</v>
      </c>
      <c r="W39" s="13">
        <f t="shared" si="1"/>
        <v>73.611494888090633</v>
      </c>
      <c r="Y39">
        <f>IF(ISERROR(FIND("DEF",$G39)),"",MAX(Y$1:Y38)+1)</f>
        <v>16</v>
      </c>
      <c r="Z39" t="str">
        <f>IF(ISERROR(FIND("MID",$G39)),"",MAX(Z$1:Z38)+1)</f>
        <v/>
      </c>
      <c r="AA39" t="str">
        <f>IF(ISERROR(FIND("RUC",$G39)),"",MAX(AA$1:AA38)+1)</f>
        <v/>
      </c>
      <c r="AB39" t="str">
        <f>IF(ISERROR(FIND("FWD",$G39)),"",MAX(AB$1:AB38)+1)</f>
        <v/>
      </c>
      <c r="AC39" t="str">
        <f>IF(H39&lt;&gt;"R","",MAX(AC$1:AC38)+1)</f>
        <v/>
      </c>
    </row>
    <row r="40" spans="1:29" x14ac:dyDescent="0.2">
      <c r="A40" t="s">
        <v>2103</v>
      </c>
      <c r="B40" t="s">
        <v>1713</v>
      </c>
      <c r="C40" t="s">
        <v>1645</v>
      </c>
      <c r="D40" t="s">
        <v>1645</v>
      </c>
      <c r="E40" t="s">
        <v>184</v>
      </c>
      <c r="F40" s="42" t="s">
        <v>1780</v>
      </c>
      <c r="G40" t="s">
        <v>2767</v>
      </c>
      <c r="H40" s="3" t="str">
        <f>IF(SUMIFS(SeasonData!BC:BC,SeasonData!B:B,Players19!C40)=(4*23),"R","")</f>
        <v/>
      </c>
      <c r="I40" s="2">
        <f>COUNTIFS(SeasonData!B:B,C40)</f>
        <v>4</v>
      </c>
      <c r="J40" s="25">
        <v>344200</v>
      </c>
      <c r="K40" s="25" t="str">
        <f t="shared" si="0"/>
        <v>MPR</v>
      </c>
      <c r="L40" s="25"/>
      <c r="M40" s="20">
        <f>INDEX(SeasonData!$AY:$AY,MATCH($C40&amp;"_2018",SeasonData!$A:$A,0))</f>
        <v>63.4</v>
      </c>
      <c r="N40" s="20" t="str">
        <f>INDEX(SeasonData!$AY:$AY,MATCH($C40&amp;"_2017",SeasonData!$A:$A,0))</f>
        <v/>
      </c>
      <c r="O40" s="20" t="str">
        <f>INDEX(SeasonData!$AY:$AY,MATCH($C40&amp;"_2016",SeasonData!$A:$A,0))</f>
        <v/>
      </c>
      <c r="P40" s="20" t="str">
        <f>INDEX(SeasonData!$AY:$AY,MATCH($C40&amp;"_2015",SeasonData!$A:$A,0))</f>
        <v/>
      </c>
      <c r="R40" s="18">
        <f>INDEX(SeasonData!BA:BA,MATCH(C40&amp;"_2018",SeasonData!A:A,0))</f>
        <v>0.90909090909090906</v>
      </c>
      <c r="S40" s="18">
        <f>INDEX(SeasonData!BA:BA,MATCH(C40&amp;"_2017",SeasonData!A:A,0))</f>
        <v>0</v>
      </c>
      <c r="T40" s="18">
        <f>INDEX(SeasonData!BA:BA,MATCH(C40&amp;"_2016",SeasonData!A:A,0))</f>
        <v>0</v>
      </c>
      <c r="U40" s="18">
        <f>INDEX(SeasonData!BA:BA,MATCH(C40&amp;"_2015",SeasonData!A:A,0))</f>
        <v>0</v>
      </c>
      <c r="W40" s="13">
        <f t="shared" si="1"/>
        <v>63.406097448650641</v>
      </c>
      <c r="Y40" t="str">
        <f>IF(ISERROR(FIND("DEF",$G40)),"",MAX(Y$1:Y39)+1)</f>
        <v/>
      </c>
      <c r="Z40">
        <f>IF(ISERROR(FIND("MID",$G40)),"",MAX(Z$1:Z39)+1)</f>
        <v>13</v>
      </c>
      <c r="AA40" t="str">
        <f>IF(ISERROR(FIND("RUC",$G40)),"",MAX(AA$1:AA39)+1)</f>
        <v/>
      </c>
      <c r="AB40">
        <f>IF(ISERROR(FIND("FWD",$G40)),"",MAX(AB$1:AB39)+1)</f>
        <v>13</v>
      </c>
      <c r="AC40" t="str">
        <f>IF(H40&lt;&gt;"R","",MAX(AC$1:AC39)+1)</f>
        <v/>
      </c>
    </row>
    <row r="41" spans="1:29" x14ac:dyDescent="0.2">
      <c r="A41" t="s">
        <v>2103</v>
      </c>
      <c r="B41" t="s">
        <v>109</v>
      </c>
      <c r="C41" t="s">
        <v>549</v>
      </c>
      <c r="D41" t="s">
        <v>549</v>
      </c>
      <c r="E41" t="s">
        <v>443</v>
      </c>
      <c r="F41" s="42" t="s">
        <v>1046</v>
      </c>
      <c r="G41" t="s">
        <v>2767</v>
      </c>
      <c r="H41" s="3" t="str">
        <f>IF(SUMIFS(SeasonData!BC:BC,SeasonData!B:B,Players19!C165)=(4*23),"R","")</f>
        <v/>
      </c>
      <c r="I41" s="2">
        <f>COUNTIFS(SeasonData!B:B,C41)</f>
        <v>4</v>
      </c>
      <c r="J41" s="25">
        <v>311600</v>
      </c>
      <c r="K41" s="25" t="str">
        <f t="shared" si="0"/>
        <v>MPR</v>
      </c>
      <c r="L41" s="25"/>
      <c r="M41" s="20">
        <f>INDEX(SeasonData!$AY:$AY,MATCH($C41&amp;"_2018",SeasonData!$A:$A,0))</f>
        <v>57.4</v>
      </c>
      <c r="N41" s="20">
        <f>INDEX(SeasonData!$AY:$AY,MATCH($C41&amp;"_2017",SeasonData!$A:$A,0))</f>
        <v>67.375</v>
      </c>
      <c r="O41" s="20">
        <f>INDEX(SeasonData!$AY:$AY,MATCH($C41&amp;"_2016",SeasonData!$A:$A,0))</f>
        <v>48.75</v>
      </c>
      <c r="P41" s="20">
        <f>INDEX(SeasonData!$AY:$AY,MATCH($C41&amp;"_2015",SeasonData!$A:$A,0))</f>
        <v>31.3</v>
      </c>
      <c r="R41" s="18">
        <f>INDEX(SeasonData!BA:BA,MATCH(C41&amp;"_2018",SeasonData!A:A,0))</f>
        <v>0.45454545454545453</v>
      </c>
      <c r="S41" s="18">
        <f>INDEX(SeasonData!BA:BA,MATCH(C41&amp;"_2017",SeasonData!A:A,0))</f>
        <v>0.72727272727272729</v>
      </c>
      <c r="T41" s="18">
        <f>INDEX(SeasonData!BA:BA,MATCH(C41&amp;"_2016",SeasonData!A:A,0))</f>
        <v>0.18181818181818182</v>
      </c>
      <c r="U41" s="18">
        <f>INDEX(SeasonData!BA:BA,MATCH(C41&amp;"_2015",SeasonData!A:A,0))</f>
        <v>0.45454545454545453</v>
      </c>
      <c r="W41" s="13">
        <f t="shared" si="1"/>
        <v>57.400755273095697</v>
      </c>
      <c r="Y41" t="str">
        <f>IF(ISERROR(FIND("DEF",$G41)),"",MAX(Y$1:Y40)+1)</f>
        <v/>
      </c>
      <c r="Z41">
        <f>IF(ISERROR(FIND("MID",$G41)),"",MAX(Z$1:Z40)+1)</f>
        <v>14</v>
      </c>
      <c r="AA41" t="str">
        <f>IF(ISERROR(FIND("RUC",$G41)),"",MAX(AA$1:AA40)+1)</f>
        <v/>
      </c>
      <c r="AB41">
        <f>IF(ISERROR(FIND("FWD",$G41)),"",MAX(AB$1:AB40)+1)</f>
        <v>14</v>
      </c>
      <c r="AC41" t="str">
        <f>IF(H41&lt;&gt;"R","",MAX(AC$1:AC40)+1)</f>
        <v/>
      </c>
    </row>
    <row r="42" spans="1:29" x14ac:dyDescent="0.2">
      <c r="A42" t="s">
        <v>2103</v>
      </c>
      <c r="B42" t="s">
        <v>417</v>
      </c>
      <c r="C42" t="s">
        <v>1523</v>
      </c>
      <c r="D42" t="s">
        <v>1523</v>
      </c>
      <c r="E42" t="s">
        <v>399</v>
      </c>
      <c r="F42" s="42" t="s">
        <v>1047</v>
      </c>
      <c r="G42" t="s">
        <v>1607</v>
      </c>
      <c r="H42" s="3" t="str">
        <f>IF(SUMIFS(SeasonData!BC:BC,SeasonData!B:B,Players19!C609)=(4*23),"R","")</f>
        <v/>
      </c>
      <c r="I42" s="2">
        <f>COUNTIFS(SeasonData!B:B,C42)</f>
        <v>4</v>
      </c>
      <c r="J42" s="25">
        <v>297600</v>
      </c>
      <c r="K42" s="25" t="str">
        <f t="shared" si="0"/>
        <v>MPR</v>
      </c>
      <c r="L42" s="25"/>
      <c r="M42" s="20">
        <f>INDEX(SeasonData!$AY:$AY,MATCH($C42&amp;"_2018",SeasonData!$A:$A,0))</f>
        <v>54.81818181818182</v>
      </c>
      <c r="N42" s="20" t="str">
        <f>INDEX(SeasonData!$AY:$AY,MATCH($C42&amp;"_2017",SeasonData!$A:$A,0))</f>
        <v/>
      </c>
      <c r="O42" s="20" t="str">
        <f>INDEX(SeasonData!$AY:$AY,MATCH($C42&amp;"_2016",SeasonData!$A:$A,0))</f>
        <v/>
      </c>
      <c r="P42" s="20" t="str">
        <f>INDEX(SeasonData!$AY:$AY,MATCH($C42&amp;"_2015",SeasonData!$A:$A,0))</f>
        <v/>
      </c>
      <c r="R42" s="18">
        <f>INDEX(SeasonData!BA:BA,MATCH(C42&amp;"_2018",SeasonData!A:A,0))</f>
        <v>0.5</v>
      </c>
      <c r="S42" s="18">
        <f>INDEX(SeasonData!BA:BA,MATCH(C42&amp;"_2017",SeasonData!A:A,0))</f>
        <v>0</v>
      </c>
      <c r="T42" s="18">
        <f>INDEX(SeasonData!BA:BA,MATCH(C42&amp;"_2016",SeasonData!A:A,0))</f>
        <v>0</v>
      </c>
      <c r="U42" s="18">
        <f>INDEX(SeasonData!BA:BA,MATCH(C42&amp;"_2015",SeasonData!A:A,0))</f>
        <v>0</v>
      </c>
      <c r="W42" s="13">
        <f t="shared" si="1"/>
        <v>54.82177397071014</v>
      </c>
      <c r="Y42">
        <f>IF(ISERROR(FIND("DEF",$G42)),"",MAX(Y$1:Y41)+1)</f>
        <v>17</v>
      </c>
      <c r="Z42" t="str">
        <f>IF(ISERROR(FIND("MID",$G42)),"",MAX(Z$1:Z41)+1)</f>
        <v/>
      </c>
      <c r="AA42" t="str">
        <f>IF(ISERROR(FIND("RUC",$G42)),"",MAX(AA$1:AA41)+1)</f>
        <v/>
      </c>
      <c r="AB42" t="str">
        <f>IF(ISERROR(FIND("FWD",$G42)),"",MAX(AB$1:AB41)+1)</f>
        <v/>
      </c>
      <c r="AC42" t="str">
        <f>IF(H42&lt;&gt;"R","",MAX(AC$1:AC41)+1)</f>
        <v/>
      </c>
    </row>
    <row r="43" spans="1:29" x14ac:dyDescent="0.2">
      <c r="A43" t="s">
        <v>2103</v>
      </c>
      <c r="B43" t="s">
        <v>38</v>
      </c>
      <c r="C43" t="s">
        <v>2719</v>
      </c>
      <c r="D43" t="s">
        <v>2719</v>
      </c>
      <c r="E43" t="s">
        <v>316</v>
      </c>
      <c r="F43" s="42" t="s">
        <v>2564</v>
      </c>
      <c r="G43" t="s">
        <v>1606</v>
      </c>
      <c r="H43" s="3" t="str">
        <f>IF(SUMIFS(SeasonData!BC:BC,SeasonData!B:B,Players19!C649)=(4*23),"R","")</f>
        <v/>
      </c>
      <c r="I43" s="2">
        <f>COUNTIFS(SeasonData!B:B,C43)</f>
        <v>4</v>
      </c>
      <c r="J43" s="25">
        <v>117300</v>
      </c>
      <c r="K43" s="25" t="str">
        <f t="shared" si="0"/>
        <v>Rookie</v>
      </c>
      <c r="L43" s="25"/>
      <c r="M43" s="20" t="str">
        <f>INDEX(SeasonData!$AY:$AY,MATCH($C43&amp;"_2018",SeasonData!$A:$A,0))</f>
        <v/>
      </c>
      <c r="N43" s="20" t="str">
        <f>INDEX(SeasonData!$AY:$AY,MATCH($C43&amp;"_2017",SeasonData!$A:$A,0))</f>
        <v/>
      </c>
      <c r="O43" s="20" t="str">
        <f>INDEX(SeasonData!$AY:$AY,MATCH($C43&amp;"_2016",SeasonData!$A:$A,0))</f>
        <v/>
      </c>
      <c r="P43" s="20" t="str">
        <f>INDEX(SeasonData!$AY:$AY,MATCH($C43&amp;"_2015",SeasonData!$A:$A,0))</f>
        <v/>
      </c>
      <c r="R43" s="18">
        <f>INDEX(SeasonData!BA:BA,MATCH(C43&amp;"_2018",SeasonData!A:A,0))</f>
        <v>0</v>
      </c>
      <c r="S43" s="18">
        <f>INDEX(SeasonData!BA:BA,MATCH(C43&amp;"_2017",SeasonData!A:A,0))</f>
        <v>0</v>
      </c>
      <c r="T43" s="18">
        <f>INDEX(SeasonData!BA:BA,MATCH(C43&amp;"_2016",SeasonData!A:A,0))</f>
        <v>0</v>
      </c>
      <c r="U43" s="18">
        <f>INDEX(SeasonData!BA:BA,MATCH(C43&amp;"_2015",SeasonData!A:A,0))</f>
        <v>0</v>
      </c>
      <c r="W43" s="13">
        <f t="shared" si="1"/>
        <v>21.608179054987566</v>
      </c>
      <c r="Y43" t="str">
        <f>IF(ISERROR(FIND("DEF",$G43)),"",MAX(Y$1:Y42)+1)</f>
        <v/>
      </c>
      <c r="Z43">
        <f>IF(ISERROR(FIND("MID",$G43)),"",MAX(Z$1:Z42)+1)</f>
        <v>15</v>
      </c>
      <c r="AA43" t="str">
        <f>IF(ISERROR(FIND("RUC",$G43)),"",MAX(AA$1:AA42)+1)</f>
        <v/>
      </c>
      <c r="AB43" t="str">
        <f>IF(ISERROR(FIND("FWD",$G43)),"",MAX(AB$1:AB42)+1)</f>
        <v/>
      </c>
      <c r="AC43" t="str">
        <f>IF(H43&lt;&gt;"R","",MAX(AC$1:AC42)+1)</f>
        <v/>
      </c>
    </row>
    <row r="44" spans="1:29" x14ac:dyDescent="0.2">
      <c r="A44" t="s">
        <v>2103</v>
      </c>
      <c r="B44" t="s">
        <v>35</v>
      </c>
      <c r="C44" t="s">
        <v>2723</v>
      </c>
      <c r="D44" t="s">
        <v>2723</v>
      </c>
      <c r="E44" t="s">
        <v>443</v>
      </c>
      <c r="F44" s="42" t="s">
        <v>2572</v>
      </c>
      <c r="G44" t="s">
        <v>1606</v>
      </c>
      <c r="H44" s="3" t="str">
        <f>IF(SUMIFS(SeasonData!BC:BC,SeasonData!B:B,Players19!C681)=(4*23),"R","")</f>
        <v/>
      </c>
      <c r="I44" s="2">
        <f>COUNTIFS(SeasonData!B:B,C44)</f>
        <v>4</v>
      </c>
      <c r="J44" s="25">
        <v>180300</v>
      </c>
      <c r="K44" s="25" t="str">
        <f t="shared" si="0"/>
        <v>Rookie</v>
      </c>
      <c r="L44" s="25"/>
      <c r="M44" s="20" t="str">
        <f>INDEX(SeasonData!$AY:$AY,MATCH($C44&amp;"_2018",SeasonData!$A:$A,0))</f>
        <v/>
      </c>
      <c r="N44" s="20" t="str">
        <f>INDEX(SeasonData!$AY:$AY,MATCH($C44&amp;"_2017",SeasonData!$A:$A,0))</f>
        <v/>
      </c>
      <c r="O44" s="20" t="str">
        <f>INDEX(SeasonData!$AY:$AY,MATCH($C44&amp;"_2016",SeasonData!$A:$A,0))</f>
        <v/>
      </c>
      <c r="P44" s="20" t="str">
        <f>INDEX(SeasonData!$AY:$AY,MATCH($C44&amp;"_2015",SeasonData!$A:$A,0))</f>
        <v/>
      </c>
      <c r="R44" s="18">
        <f>INDEX(SeasonData!BA:BA,MATCH(C44&amp;"_2018",SeasonData!A:A,0))</f>
        <v>0</v>
      </c>
      <c r="S44" s="18">
        <f>INDEX(SeasonData!BA:BA,MATCH(C44&amp;"_2017",SeasonData!A:A,0))</f>
        <v>0</v>
      </c>
      <c r="T44" s="18">
        <f>INDEX(SeasonData!BA:BA,MATCH(C44&amp;"_2016",SeasonData!A:A,0))</f>
        <v>0</v>
      </c>
      <c r="U44" s="18">
        <f>INDEX(SeasonData!BA:BA,MATCH(C44&amp;"_2015",SeasonData!A:A,0))</f>
        <v>0</v>
      </c>
      <c r="W44" s="13">
        <f t="shared" si="1"/>
        <v>33.213594915722574</v>
      </c>
      <c r="Y44" t="str">
        <f>IF(ISERROR(FIND("DEF",$G44)),"",MAX(Y$1:Y43)+1)</f>
        <v/>
      </c>
      <c r="Z44">
        <f>IF(ISERROR(FIND("MID",$G44)),"",MAX(Z$1:Z43)+1)</f>
        <v>16</v>
      </c>
      <c r="AA44" t="str">
        <f>IF(ISERROR(FIND("RUC",$G44)),"",MAX(AA$1:AA43)+1)</f>
        <v/>
      </c>
      <c r="AB44" t="str">
        <f>IF(ISERROR(FIND("FWD",$G44)),"",MAX(AB$1:AB43)+1)</f>
        <v/>
      </c>
      <c r="AC44" t="str">
        <f>IF(H44&lt;&gt;"R","",MAX(AC$1:AC43)+1)</f>
        <v/>
      </c>
    </row>
    <row r="45" spans="1:29" x14ac:dyDescent="0.2">
      <c r="A45" t="s">
        <v>2103</v>
      </c>
      <c r="B45" t="s">
        <v>333</v>
      </c>
      <c r="C45" t="s">
        <v>2766</v>
      </c>
      <c r="D45" t="s">
        <v>550</v>
      </c>
      <c r="E45" t="s">
        <v>443</v>
      </c>
      <c r="F45" s="42" t="s">
        <v>1048</v>
      </c>
      <c r="G45" t="s">
        <v>2771</v>
      </c>
      <c r="H45" s="3" t="str">
        <f>IF(SUMIFS(SeasonData!BC:BC,SeasonData!B:B,Players19!C783)=(4*23),"R","")</f>
        <v/>
      </c>
      <c r="I45" s="2">
        <f>COUNTIFS(SeasonData!B:B,C45)</f>
        <v>4</v>
      </c>
      <c r="J45" s="25">
        <v>117300</v>
      </c>
      <c r="K45" s="25" t="str">
        <f t="shared" si="0"/>
        <v>Rookie</v>
      </c>
      <c r="L45" s="25"/>
      <c r="M45" s="20">
        <f>INDEX(SeasonData!$AY:$AY,MATCH($C45&amp;"_2018",SeasonData!$A:$A,0))</f>
        <v>81.357142857142861</v>
      </c>
      <c r="N45" s="20">
        <f>INDEX(SeasonData!$AY:$AY,MATCH($C45&amp;"_2017",SeasonData!$A:$A,0))</f>
        <v>58.083333333333336</v>
      </c>
      <c r="O45" s="20">
        <f>INDEX(SeasonData!$AY:$AY,MATCH($C45&amp;"_2016",SeasonData!$A:$A,0))</f>
        <v>52.5</v>
      </c>
      <c r="P45" s="20" t="str">
        <f>INDEX(SeasonData!$AY:$AY,MATCH($C45&amp;"_2015",SeasonData!$A:$A,0))</f>
        <v/>
      </c>
      <c r="R45" s="18">
        <f>INDEX(SeasonData!BA:BA,MATCH(C45&amp;"_2018",SeasonData!A:A,0))</f>
        <v>0.63636363636363635</v>
      </c>
      <c r="S45" s="18">
        <f>INDEX(SeasonData!BA:BA,MATCH(C45&amp;"_2017",SeasonData!A:A,0))</f>
        <v>0.54545454545454541</v>
      </c>
      <c r="T45" s="18">
        <f>INDEX(SeasonData!BA:BA,MATCH(C45&amp;"_2016",SeasonData!A:A,0))</f>
        <v>0.27272727272727271</v>
      </c>
      <c r="U45" s="18">
        <f>INDEX(SeasonData!BA:BA,MATCH(C45&amp;"_2015",SeasonData!A:A,0))</f>
        <v>0</v>
      </c>
      <c r="W45" s="13">
        <f t="shared" si="1"/>
        <v>21.608179054987566</v>
      </c>
      <c r="Y45" t="str">
        <f>IF(ISERROR(FIND("DEF",$G45)),"",MAX(Y$1:Y44)+1)</f>
        <v/>
      </c>
      <c r="Z45" t="str">
        <f>IF(ISERROR(FIND("MID",$G45)),"",MAX(Z$1:Z44)+1)</f>
        <v/>
      </c>
      <c r="AA45">
        <f>IF(ISERROR(FIND("RUC",$G45)),"",MAX(AA$1:AA44)+1)</f>
        <v>4</v>
      </c>
      <c r="AB45">
        <f>IF(ISERROR(FIND("FWD",$G45)),"",MAX(AB$1:AB44)+1)</f>
        <v>15</v>
      </c>
      <c r="AC45" t="str">
        <f>IF(H45&lt;&gt;"R","",MAX(AC$1:AC44)+1)</f>
        <v/>
      </c>
    </row>
    <row r="46" spans="1:29" x14ac:dyDescent="0.2">
      <c r="A46" t="s">
        <v>2103</v>
      </c>
      <c r="B46" t="s">
        <v>333</v>
      </c>
      <c r="C46" t="s">
        <v>2765</v>
      </c>
      <c r="D46" t="s">
        <v>550</v>
      </c>
      <c r="E46" t="s">
        <v>465</v>
      </c>
      <c r="F46" s="42" t="s">
        <v>2601</v>
      </c>
      <c r="G46" t="s">
        <v>2771</v>
      </c>
      <c r="H46" s="3" t="str">
        <f>IF(SUMIFS(SeasonData!BC:BC,SeasonData!B:B,Players19!C784)=(4*23),"R","")</f>
        <v>R</v>
      </c>
      <c r="I46" s="2">
        <f>COUNTIFS(SeasonData!B:B,C46)</f>
        <v>4</v>
      </c>
      <c r="J46" s="25">
        <v>117300</v>
      </c>
      <c r="K46" s="25" t="str">
        <f t="shared" si="0"/>
        <v>Rookie</v>
      </c>
      <c r="L46" s="25"/>
      <c r="M46" s="20" t="str">
        <f>INDEX(SeasonData!$AY:$AY,MATCH($C46&amp;"_2018",SeasonData!$A:$A,0))</f>
        <v/>
      </c>
      <c r="N46" s="20" t="str">
        <f>INDEX(SeasonData!$AY:$AY,MATCH($C46&amp;"_2017",SeasonData!$A:$A,0))</f>
        <v/>
      </c>
      <c r="O46" s="20" t="str">
        <f>INDEX(SeasonData!$AY:$AY,MATCH($C46&amp;"_2016",SeasonData!$A:$A,0))</f>
        <v/>
      </c>
      <c r="P46" s="20" t="str">
        <f>INDEX(SeasonData!$AY:$AY,MATCH($C46&amp;"_2015",SeasonData!$A:$A,0))</f>
        <v/>
      </c>
      <c r="R46" s="18">
        <f>INDEX(SeasonData!BA:BA,MATCH(C46&amp;"_2018",SeasonData!A:A,0))</f>
        <v>0</v>
      </c>
      <c r="S46" s="18">
        <f>INDEX(SeasonData!BA:BA,MATCH(C46&amp;"_2017",SeasonData!A:A,0))</f>
        <v>0</v>
      </c>
      <c r="T46" s="18">
        <f>INDEX(SeasonData!BA:BA,MATCH(C46&amp;"_2016",SeasonData!A:A,0))</f>
        <v>0</v>
      </c>
      <c r="U46" s="18">
        <f>INDEX(SeasonData!BA:BA,MATCH(C46&amp;"_2015",SeasonData!A:A,0))</f>
        <v>0</v>
      </c>
      <c r="W46" s="13">
        <f t="shared" si="1"/>
        <v>21.608179054987566</v>
      </c>
      <c r="Y46" t="str">
        <f>IF(ISERROR(FIND("DEF",$G46)),"",MAX(Y$1:Y45)+1)</f>
        <v/>
      </c>
      <c r="Z46" t="str">
        <f>IF(ISERROR(FIND("MID",$G46)),"",MAX(Z$1:Z45)+1)</f>
        <v/>
      </c>
      <c r="AA46">
        <f>IF(ISERROR(FIND("RUC",$G46)),"",MAX(AA$1:AA45)+1)</f>
        <v>5</v>
      </c>
      <c r="AB46">
        <f>IF(ISERROR(FIND("FWD",$G46)),"",MAX(AB$1:AB45)+1)</f>
        <v>16</v>
      </c>
      <c r="AC46">
        <f>IF(H46&lt;&gt;"R","",MAX(AC$1:AC45)+1)</f>
        <v>4</v>
      </c>
    </row>
    <row r="47" spans="1:29" x14ac:dyDescent="0.2">
      <c r="A47" t="s">
        <v>2223</v>
      </c>
      <c r="B47" t="s">
        <v>1714</v>
      </c>
      <c r="C47" t="s">
        <v>1671</v>
      </c>
      <c r="D47" t="s">
        <v>1671</v>
      </c>
      <c r="E47" t="s">
        <v>288</v>
      </c>
      <c r="F47" s="42" t="s">
        <v>1781</v>
      </c>
      <c r="G47" t="s">
        <v>1606</v>
      </c>
      <c r="H47" s="3" t="str">
        <f>IF(SUMIFS(SeasonData!BC:BC,SeasonData!B:B,Players19!C233)=(4*23),"R","")</f>
        <v/>
      </c>
      <c r="I47" s="2">
        <f>COUNTIFS(SeasonData!B:B,C47)</f>
        <v>4</v>
      </c>
      <c r="J47" s="25">
        <v>408400</v>
      </c>
      <c r="K47" s="25" t="str">
        <f t="shared" si="0"/>
        <v>MPR</v>
      </c>
      <c r="L47" s="25"/>
      <c r="M47" s="20">
        <f>INDEX(SeasonData!$AY:$AY,MATCH($C47&amp;"_2018",SeasonData!$A:$A,0))</f>
        <v>75.238095238095241</v>
      </c>
      <c r="N47" s="20" t="str">
        <f>INDEX(SeasonData!$AY:$AY,MATCH($C47&amp;"_2017",SeasonData!$A:$A,0))</f>
        <v/>
      </c>
      <c r="O47" s="20" t="str">
        <f>INDEX(SeasonData!$AY:$AY,MATCH($C47&amp;"_2016",SeasonData!$A:$A,0))</f>
        <v/>
      </c>
      <c r="P47" s="20" t="str">
        <f>INDEX(SeasonData!$AY:$AY,MATCH($C47&amp;"_2015",SeasonData!$A:$A,0))</f>
        <v/>
      </c>
      <c r="R47" s="18">
        <f>INDEX(SeasonData!BA:BA,MATCH(C47&amp;"_2018",SeasonData!A:A,0))</f>
        <v>0.95454545454545459</v>
      </c>
      <c r="S47" s="18">
        <f>INDEX(SeasonData!BA:BA,MATCH(C47&amp;"_2017",SeasonData!A:A,0))</f>
        <v>0</v>
      </c>
      <c r="T47" s="18">
        <f>INDEX(SeasonData!BA:BA,MATCH(C47&amp;"_2016",SeasonData!A:A,0))</f>
        <v>0</v>
      </c>
      <c r="U47" s="18">
        <f>INDEX(SeasonData!BA:BA,MATCH(C47&amp;"_2015",SeasonData!A:A,0))</f>
        <v>0</v>
      </c>
      <c r="W47" s="13">
        <f t="shared" si="1"/>
        <v>75.232568849590123</v>
      </c>
      <c r="Y47" t="str">
        <f>IF(ISERROR(FIND("DEF",$G47)),"",MAX(Y$1:Y46)+1)</f>
        <v/>
      </c>
      <c r="Z47">
        <f>IF(ISERROR(FIND("MID",$G47)),"",MAX(Z$1:Z46)+1)</f>
        <v>17</v>
      </c>
      <c r="AA47" t="str">
        <f>IF(ISERROR(FIND("RUC",$G47)),"",MAX(AA$1:AA46)+1)</f>
        <v/>
      </c>
      <c r="AB47" t="str">
        <f>IF(ISERROR(FIND("FWD",$G47)),"",MAX(AB$1:AB46)+1)</f>
        <v/>
      </c>
      <c r="AC47" t="str">
        <f>IF(H47&lt;&gt;"R","",MAX(AC$1:AC46)+1)</f>
        <v/>
      </c>
    </row>
    <row r="48" spans="1:29" x14ac:dyDescent="0.2">
      <c r="A48" t="s">
        <v>2075</v>
      </c>
      <c r="B48" t="s">
        <v>209</v>
      </c>
      <c r="C48" t="s">
        <v>978</v>
      </c>
      <c r="D48" t="s">
        <v>978</v>
      </c>
      <c r="E48" t="s">
        <v>144</v>
      </c>
      <c r="F48" s="42" t="s">
        <v>1058</v>
      </c>
      <c r="G48" t="s">
        <v>1608</v>
      </c>
      <c r="H48" s="3" t="str">
        <f>IF(SUMIFS(SeasonData!BC:BC,SeasonData!B:B,Players19!C11)=(4*23),"R","")</f>
        <v/>
      </c>
      <c r="I48" s="2">
        <f>COUNTIFS(SeasonData!B:B,C48)</f>
        <v>4</v>
      </c>
      <c r="J48" s="25">
        <v>333200</v>
      </c>
      <c r="K48" s="25" t="str">
        <f t="shared" si="0"/>
        <v>MPR</v>
      </c>
      <c r="L48" s="25"/>
      <c r="M48" s="20">
        <f>INDEX(SeasonData!$AY:$AY,MATCH($C48&amp;"_2018",SeasonData!$A:$A,0))</f>
        <v>61.375</v>
      </c>
      <c r="N48" s="20">
        <f>INDEX(SeasonData!$AY:$AY,MATCH($C48&amp;"_2017",SeasonData!$A:$A,0))</f>
        <v>60.92307692307692</v>
      </c>
      <c r="O48" s="20" t="str">
        <f>INDEX(SeasonData!$AY:$AY,MATCH($C48&amp;"_2016",SeasonData!$A:$A,0))</f>
        <v/>
      </c>
      <c r="P48" s="20" t="str">
        <f>INDEX(SeasonData!$AY:$AY,MATCH($C48&amp;"_2015",SeasonData!$A:$A,0))</f>
        <v/>
      </c>
      <c r="R48" s="18">
        <f>INDEX(SeasonData!BA:BA,MATCH(C48&amp;"_2018",SeasonData!A:A,0))</f>
        <v>0.72727272727272729</v>
      </c>
      <c r="S48" s="18">
        <f>INDEX(SeasonData!BA:BA,MATCH(C48&amp;"_2017",SeasonData!A:A,0))</f>
        <v>0.59090909090909094</v>
      </c>
      <c r="T48" s="18">
        <f>INDEX(SeasonData!BA:BA,MATCH(C48&amp;"_2016",SeasonData!A:A,0))</f>
        <v>0</v>
      </c>
      <c r="U48" s="18">
        <f>INDEX(SeasonData!BA:BA,MATCH(C48&amp;"_2015",SeasonData!A:A,0))</f>
        <v>0</v>
      </c>
      <c r="W48" s="13">
        <f t="shared" si="1"/>
        <v>61.379754996776271</v>
      </c>
      <c r="Y48" t="str">
        <f>IF(ISERROR(FIND("DEF",$G48)),"",MAX(Y$1:Y47)+1)</f>
        <v/>
      </c>
      <c r="Z48" t="str">
        <f>IF(ISERROR(FIND("MID",$G48)),"",MAX(Z$1:Z47)+1)</f>
        <v/>
      </c>
      <c r="AA48" t="str">
        <f>IF(ISERROR(FIND("RUC",$G48)),"",MAX(AA$1:AA47)+1)</f>
        <v/>
      </c>
      <c r="AB48">
        <f>IF(ISERROR(FIND("FWD",$G48)),"",MAX(AB$1:AB47)+1)</f>
        <v>17</v>
      </c>
      <c r="AC48" t="str">
        <f>IF(H48&lt;&gt;"R","",MAX(AC$1:AC47)+1)</f>
        <v/>
      </c>
    </row>
    <row r="49" spans="1:29" x14ac:dyDescent="0.2">
      <c r="A49" t="s">
        <v>2075</v>
      </c>
      <c r="B49" t="s">
        <v>3</v>
      </c>
      <c r="C49" t="s">
        <v>555</v>
      </c>
      <c r="D49" t="s">
        <v>555</v>
      </c>
      <c r="E49" t="s">
        <v>316</v>
      </c>
      <c r="F49" s="42" t="s">
        <v>1054</v>
      </c>
      <c r="G49" t="s">
        <v>1608</v>
      </c>
      <c r="H49" s="3" t="str">
        <f>IF(SUMIFS(SeasonData!BC:BC,SeasonData!B:B,Players19!C80)=(4*23),"R","")</f>
        <v/>
      </c>
      <c r="I49" s="2">
        <f>COUNTIFS(SeasonData!B:B,C49)</f>
        <v>4</v>
      </c>
      <c r="J49" s="25">
        <v>451100</v>
      </c>
      <c r="K49" s="25" t="str">
        <f t="shared" si="0"/>
        <v>MPR</v>
      </c>
      <c r="L49" s="25"/>
      <c r="M49" s="20">
        <f>INDEX(SeasonData!$AY:$AY,MATCH($C49&amp;"_2018",SeasonData!$A:$A,0))</f>
        <v>83.090909090909093</v>
      </c>
      <c r="N49" s="20">
        <f>INDEX(SeasonData!$AY:$AY,MATCH($C49&amp;"_2017",SeasonData!$A:$A,0))</f>
        <v>77</v>
      </c>
      <c r="O49" s="20">
        <f>INDEX(SeasonData!$AY:$AY,MATCH($C49&amp;"_2016",SeasonData!$A:$A,0))</f>
        <v>76.285714285714292</v>
      </c>
      <c r="P49" s="20">
        <f>INDEX(SeasonData!$AY:$AY,MATCH($C49&amp;"_2015",SeasonData!$A:$A,0))</f>
        <v>65.89473684210526</v>
      </c>
      <c r="R49" s="18">
        <f>INDEX(SeasonData!BA:BA,MATCH(C49&amp;"_2018",SeasonData!A:A,0))</f>
        <v>1</v>
      </c>
      <c r="S49" s="18">
        <f>INDEX(SeasonData!BA:BA,MATCH(C49&amp;"_2017",SeasonData!A:A,0))</f>
        <v>1</v>
      </c>
      <c r="T49" s="18">
        <f>INDEX(SeasonData!BA:BA,MATCH(C49&amp;"_2016",SeasonData!A:A,0))</f>
        <v>0.95454545454545459</v>
      </c>
      <c r="U49" s="18">
        <f>INDEX(SeasonData!BA:BA,MATCH(C49&amp;"_2015",SeasonData!A:A,0))</f>
        <v>0.86363636363636365</v>
      </c>
      <c r="W49" s="13">
        <f t="shared" si="1"/>
        <v>83.098461821866081</v>
      </c>
      <c r="Y49" t="str">
        <f>IF(ISERROR(FIND("DEF",$G49)),"",MAX(Y$1:Y48)+1)</f>
        <v/>
      </c>
      <c r="Z49" t="str">
        <f>IF(ISERROR(FIND("MID",$G49)),"",MAX(Z$1:Z48)+1)</f>
        <v/>
      </c>
      <c r="AA49" t="str">
        <f>IF(ISERROR(FIND("RUC",$G49)),"",MAX(AA$1:AA48)+1)</f>
        <v/>
      </c>
      <c r="AB49">
        <f>IF(ISERROR(FIND("FWD",$G49)),"",MAX(AB$1:AB48)+1)</f>
        <v>18</v>
      </c>
      <c r="AC49" t="str">
        <f>IF(H49&lt;&gt;"R","",MAX(AC$1:AC48)+1)</f>
        <v/>
      </c>
    </row>
    <row r="50" spans="1:29" x14ac:dyDescent="0.2">
      <c r="A50" t="s">
        <v>2075</v>
      </c>
      <c r="B50" t="s">
        <v>2157</v>
      </c>
      <c r="C50" t="s">
        <v>2630</v>
      </c>
      <c r="D50" t="s">
        <v>2630</v>
      </c>
      <c r="E50" t="s">
        <v>443</v>
      </c>
      <c r="F50" s="42" t="s">
        <v>2455</v>
      </c>
      <c r="G50" t="s">
        <v>1608</v>
      </c>
      <c r="H50" s="3" t="str">
        <f>IF(SUMIFS(SeasonData!BC:BC,SeasonData!B:B,Players19!C112)=(4*23),"R","")</f>
        <v/>
      </c>
      <c r="I50" s="2">
        <f>COUNTIFS(SeasonData!B:B,C50)</f>
        <v>4</v>
      </c>
      <c r="J50" s="25">
        <v>117300</v>
      </c>
      <c r="K50" s="25" t="str">
        <f t="shared" si="0"/>
        <v>Rookie</v>
      </c>
      <c r="L50" s="25"/>
      <c r="M50" s="20" t="str">
        <f>INDEX(SeasonData!$AY:$AY,MATCH($C50&amp;"_2018",SeasonData!$A:$A,0))</f>
        <v/>
      </c>
      <c r="N50" s="20" t="str">
        <f>INDEX(SeasonData!$AY:$AY,MATCH($C50&amp;"_2017",SeasonData!$A:$A,0))</f>
        <v/>
      </c>
      <c r="O50" s="20" t="str">
        <f>INDEX(SeasonData!$AY:$AY,MATCH($C50&amp;"_2016",SeasonData!$A:$A,0))</f>
        <v/>
      </c>
      <c r="P50" s="20" t="str">
        <f>INDEX(SeasonData!$AY:$AY,MATCH($C50&amp;"_2015",SeasonData!$A:$A,0))</f>
        <v/>
      </c>
      <c r="R50" s="18">
        <f>INDEX(SeasonData!BA:BA,MATCH(C50&amp;"_2018",SeasonData!A:A,0))</f>
        <v>0</v>
      </c>
      <c r="S50" s="18">
        <f>INDEX(SeasonData!BA:BA,MATCH(C50&amp;"_2017",SeasonData!A:A,0))</f>
        <v>0</v>
      </c>
      <c r="T50" s="18">
        <f>INDEX(SeasonData!BA:BA,MATCH(C50&amp;"_2016",SeasonData!A:A,0))</f>
        <v>0</v>
      </c>
      <c r="U50" s="18">
        <f>INDEX(SeasonData!BA:BA,MATCH(C50&amp;"_2015",SeasonData!A:A,0))</f>
        <v>0</v>
      </c>
      <c r="W50" s="13">
        <f t="shared" si="1"/>
        <v>21.608179054987566</v>
      </c>
      <c r="Y50" t="str">
        <f>IF(ISERROR(FIND("DEF",$G50)),"",MAX(Y$1:Y49)+1)</f>
        <v/>
      </c>
      <c r="Z50" t="str">
        <f>IF(ISERROR(FIND("MID",$G50)),"",MAX(Z$1:Z49)+1)</f>
        <v/>
      </c>
      <c r="AA50" t="str">
        <f>IF(ISERROR(FIND("RUC",$G50)),"",MAX(AA$1:AA49)+1)</f>
        <v/>
      </c>
      <c r="AB50">
        <f>IF(ISERROR(FIND("FWD",$G50)),"",MAX(AB$1:AB49)+1)</f>
        <v>19</v>
      </c>
      <c r="AC50" t="str">
        <f>IF(H50&lt;&gt;"R","",MAX(AC$1:AC49)+1)</f>
        <v/>
      </c>
    </row>
    <row r="51" spans="1:29" x14ac:dyDescent="0.2">
      <c r="A51" t="s">
        <v>2075</v>
      </c>
      <c r="B51" t="s">
        <v>120</v>
      </c>
      <c r="C51" t="s">
        <v>557</v>
      </c>
      <c r="D51" t="s">
        <v>1957</v>
      </c>
      <c r="E51" t="s">
        <v>116</v>
      </c>
      <c r="F51" s="42" t="s">
        <v>1056</v>
      </c>
      <c r="G51" t="s">
        <v>1608</v>
      </c>
      <c r="H51" s="3" t="str">
        <f>IF(SUMIFS(SeasonData!BC:BC,SeasonData!B:B,Players19!C148)=(4*23),"R","")</f>
        <v/>
      </c>
      <c r="I51" s="2">
        <f>COUNTIFS(SeasonData!B:B,C51)</f>
        <v>4</v>
      </c>
      <c r="J51" s="25">
        <v>248600</v>
      </c>
      <c r="K51" s="25" t="str">
        <f t="shared" si="0"/>
        <v>MPR</v>
      </c>
      <c r="L51" s="25"/>
      <c r="M51" s="20">
        <f>INDEX(SeasonData!$AY:$AY,MATCH($C51&amp;"_2018",SeasonData!$A:$A,0))</f>
        <v>45.8</v>
      </c>
      <c r="N51" s="20">
        <f>INDEX(SeasonData!$AY:$AY,MATCH($C51&amp;"_2017",SeasonData!$A:$A,0))</f>
        <v>43.333333333333336</v>
      </c>
      <c r="O51" s="20">
        <f>INDEX(SeasonData!$AY:$AY,MATCH($C51&amp;"_2016",SeasonData!$A:$A,0))</f>
        <v>43.5</v>
      </c>
      <c r="P51" s="20" t="str">
        <f>INDEX(SeasonData!$AY:$AY,MATCH($C51&amp;"_2015",SeasonData!$A:$A,0))</f>
        <v/>
      </c>
      <c r="R51" s="18">
        <f>INDEX(SeasonData!BA:BA,MATCH(C51&amp;"_2018",SeasonData!A:A,0))</f>
        <v>0.45454545454545453</v>
      </c>
      <c r="S51" s="18">
        <f>INDEX(SeasonData!BA:BA,MATCH(C51&amp;"_2017",SeasonData!A:A,0))</f>
        <v>0.13636363636363635</v>
      </c>
      <c r="T51" s="18">
        <f>INDEX(SeasonData!BA:BA,MATCH(C51&amp;"_2016",SeasonData!A:A,0))</f>
        <v>0.45454545454545453</v>
      </c>
      <c r="U51" s="18">
        <f>INDEX(SeasonData!BA:BA,MATCH(C51&amp;"_2015",SeasonData!A:A,0))</f>
        <v>0</v>
      </c>
      <c r="W51" s="13">
        <f t="shared" si="1"/>
        <v>45.79533941236069</v>
      </c>
      <c r="Y51" t="str">
        <f>IF(ISERROR(FIND("DEF",$G51)),"",MAX(Y$1:Y50)+1)</f>
        <v/>
      </c>
      <c r="Z51" t="str">
        <f>IF(ISERROR(FIND("MID",$G51)),"",MAX(Z$1:Z50)+1)</f>
        <v/>
      </c>
      <c r="AA51" t="str">
        <f>IF(ISERROR(FIND("RUC",$G51)),"",MAX(AA$1:AA50)+1)</f>
        <v/>
      </c>
      <c r="AB51">
        <f>IF(ISERROR(FIND("FWD",$G51)),"",MAX(AB$1:AB50)+1)</f>
        <v>20</v>
      </c>
      <c r="AC51" t="str">
        <f>IF(H51&lt;&gt;"R","",MAX(AC$1:AC50)+1)</f>
        <v/>
      </c>
    </row>
    <row r="52" spans="1:29" x14ac:dyDescent="0.2">
      <c r="A52" t="s">
        <v>2075</v>
      </c>
      <c r="B52" t="s">
        <v>319</v>
      </c>
      <c r="C52" t="s">
        <v>553</v>
      </c>
      <c r="D52" t="s">
        <v>553</v>
      </c>
      <c r="E52" t="s">
        <v>316</v>
      </c>
      <c r="F52" s="42" t="s">
        <v>1051</v>
      </c>
      <c r="G52" t="s">
        <v>1606</v>
      </c>
      <c r="H52" s="3" t="str">
        <f>IF(SUMIFS(SeasonData!BC:BC,SeasonData!B:B,Players19!C159)=(4*23),"R","")</f>
        <v/>
      </c>
      <c r="I52" s="2">
        <f>COUNTIFS(SeasonData!B:B,C52)</f>
        <v>4</v>
      </c>
      <c r="J52" s="25">
        <v>522900</v>
      </c>
      <c r="K52" s="25" t="str">
        <f t="shared" si="0"/>
        <v>Premo</v>
      </c>
      <c r="L52" s="25"/>
      <c r="M52" s="20">
        <f>INDEX(SeasonData!$AY:$AY,MATCH($C52&amp;"_2018",SeasonData!$A:$A,0))</f>
        <v>96.318181818181813</v>
      </c>
      <c r="N52" s="20">
        <f>INDEX(SeasonData!$AY:$AY,MATCH($C52&amp;"_2017",SeasonData!$A:$A,0))</f>
        <v>91.1</v>
      </c>
      <c r="O52" s="20">
        <f>INDEX(SeasonData!$AY:$AY,MATCH($C52&amp;"_2016",SeasonData!$A:$A,0))</f>
        <v>80.666666666666671</v>
      </c>
      <c r="P52" s="20">
        <f>INDEX(SeasonData!$AY:$AY,MATCH($C52&amp;"_2015",SeasonData!$A:$A,0))</f>
        <v>92.857142857142861</v>
      </c>
      <c r="R52" s="18">
        <f>INDEX(SeasonData!BA:BA,MATCH(C52&amp;"_2018",SeasonData!A:A,0))</f>
        <v>1</v>
      </c>
      <c r="S52" s="18">
        <f>INDEX(SeasonData!BA:BA,MATCH(C52&amp;"_2017",SeasonData!A:A,0))</f>
        <v>0.90909090909090906</v>
      </c>
      <c r="T52" s="18">
        <f>INDEX(SeasonData!BA:BA,MATCH(C52&amp;"_2016",SeasonData!A:A,0))</f>
        <v>0.95454545454545459</v>
      </c>
      <c r="U52" s="18">
        <f>INDEX(SeasonData!BA:BA,MATCH(C52&amp;"_2015",SeasonData!A:A,0))</f>
        <v>0.95454545454545459</v>
      </c>
      <c r="W52" s="13">
        <f t="shared" si="1"/>
        <v>96.32495164410058</v>
      </c>
      <c r="Y52" t="str">
        <f>IF(ISERROR(FIND("DEF",$G52)),"",MAX(Y$1:Y51)+1)</f>
        <v/>
      </c>
      <c r="Z52">
        <f>IF(ISERROR(FIND("MID",$G52)),"",MAX(Z$1:Z51)+1)</f>
        <v>18</v>
      </c>
      <c r="AA52" t="str">
        <f>IF(ISERROR(FIND("RUC",$G52)),"",MAX(AA$1:AA51)+1)</f>
        <v/>
      </c>
      <c r="AB52" t="str">
        <f>IF(ISERROR(FIND("FWD",$G52)),"",MAX(AB$1:AB51)+1)</f>
        <v/>
      </c>
      <c r="AC52" t="str">
        <f>IF(H52&lt;&gt;"R","",MAX(AC$1:AC51)+1)</f>
        <v/>
      </c>
    </row>
    <row r="53" spans="1:29" x14ac:dyDescent="0.2">
      <c r="A53" t="s">
        <v>2075</v>
      </c>
      <c r="B53" t="s">
        <v>6</v>
      </c>
      <c r="C53" t="s">
        <v>1017</v>
      </c>
      <c r="D53" t="s">
        <v>1017</v>
      </c>
      <c r="E53" t="s">
        <v>1</v>
      </c>
      <c r="F53" s="42" t="s">
        <v>1060</v>
      </c>
      <c r="G53" t="s">
        <v>1608</v>
      </c>
      <c r="H53" s="3" t="str">
        <f>IF(SUMIFS(SeasonData!BC:BC,SeasonData!B:B,Players19!C173)=(4*23),"R","")</f>
        <v/>
      </c>
      <c r="I53" s="2">
        <f>COUNTIFS(SeasonData!B:B,C53)</f>
        <v>4</v>
      </c>
      <c r="J53" s="25">
        <v>123900</v>
      </c>
      <c r="K53" s="25" t="str">
        <f t="shared" si="0"/>
        <v>Rookie</v>
      </c>
      <c r="L53" s="25"/>
      <c r="M53" s="20" t="str">
        <f>INDEX(SeasonData!$AY:$AY,MATCH($C53&amp;"_2018",SeasonData!$A:$A,0))</f>
        <v/>
      </c>
      <c r="N53" s="20" t="str">
        <f>INDEX(SeasonData!$AY:$AY,MATCH($C53&amp;"_2017",SeasonData!$A:$A,0))</f>
        <v/>
      </c>
      <c r="O53" s="20" t="str">
        <f>INDEX(SeasonData!$AY:$AY,MATCH($C53&amp;"_2016",SeasonData!$A:$A,0))</f>
        <v/>
      </c>
      <c r="P53" s="20" t="str">
        <f>INDEX(SeasonData!$AY:$AY,MATCH($C53&amp;"_2015",SeasonData!$A:$A,0))</f>
        <v/>
      </c>
      <c r="R53" s="18">
        <f>INDEX(SeasonData!BA:BA,MATCH(C53&amp;"_2018",SeasonData!A:A,0))</f>
        <v>0</v>
      </c>
      <c r="S53" s="18">
        <f>INDEX(SeasonData!BA:BA,MATCH(C53&amp;"_2017",SeasonData!A:A,0))</f>
        <v>0</v>
      </c>
      <c r="T53" s="18">
        <f>INDEX(SeasonData!BA:BA,MATCH(C53&amp;"_2016",SeasonData!A:A,0))</f>
        <v>0</v>
      </c>
      <c r="U53" s="18">
        <f>INDEX(SeasonData!BA:BA,MATCH(C53&amp;"_2015",SeasonData!A:A,0))</f>
        <v>0</v>
      </c>
      <c r="W53" s="13">
        <f t="shared" si="1"/>
        <v>22.823984526112184</v>
      </c>
      <c r="Y53" t="str">
        <f>IF(ISERROR(FIND("DEF",$G53)),"",MAX(Y$1:Y52)+1)</f>
        <v/>
      </c>
      <c r="Z53" t="str">
        <f>IF(ISERROR(FIND("MID",$G53)),"",MAX(Z$1:Z52)+1)</f>
        <v/>
      </c>
      <c r="AA53" t="str">
        <f>IF(ISERROR(FIND("RUC",$G53)),"",MAX(AA$1:AA52)+1)</f>
        <v/>
      </c>
      <c r="AB53">
        <f>IF(ISERROR(FIND("FWD",$G53)),"",MAX(AB$1:AB52)+1)</f>
        <v>21</v>
      </c>
      <c r="AC53" t="str">
        <f>IF(H53&lt;&gt;"R","",MAX(AC$1:AC52)+1)</f>
        <v/>
      </c>
    </row>
    <row r="54" spans="1:29" x14ac:dyDescent="0.2">
      <c r="A54" t="s">
        <v>2075</v>
      </c>
      <c r="B54" t="s">
        <v>18</v>
      </c>
      <c r="C54" t="s">
        <v>554</v>
      </c>
      <c r="D54" t="s">
        <v>554</v>
      </c>
      <c r="E54" t="s">
        <v>316</v>
      </c>
      <c r="F54" s="42" t="s">
        <v>1053</v>
      </c>
      <c r="G54" t="s">
        <v>1606</v>
      </c>
      <c r="H54" s="3" t="str">
        <f>IF(SUMIFS(SeasonData!BC:BC,SeasonData!B:B,Players19!C344)=(4*23),"R","")</f>
        <v/>
      </c>
      <c r="I54" s="2">
        <f>COUNTIFS(SeasonData!B:B,C54)</f>
        <v>4</v>
      </c>
      <c r="J54" s="25">
        <v>435500</v>
      </c>
      <c r="K54" s="25" t="str">
        <f t="shared" si="0"/>
        <v>MPR</v>
      </c>
      <c r="L54" s="25"/>
      <c r="M54" s="20">
        <f>INDEX(SeasonData!$AY:$AY,MATCH($C54&amp;"_2018",SeasonData!$A:$A,0))</f>
        <v>80.230769230769226</v>
      </c>
      <c r="N54" s="20" t="str">
        <f>INDEX(SeasonData!$AY:$AY,MATCH($C54&amp;"_2017",SeasonData!$A:$A,0))</f>
        <v/>
      </c>
      <c r="O54" s="20">
        <f>INDEX(SeasonData!$AY:$AY,MATCH($C54&amp;"_2016",SeasonData!$A:$A,0))</f>
        <v>52</v>
      </c>
      <c r="P54" s="20">
        <f>INDEX(SeasonData!$AY:$AY,MATCH($C54&amp;"_2015",SeasonData!$A:$A,0))</f>
        <v>65.55</v>
      </c>
      <c r="R54" s="18">
        <f>INDEX(SeasonData!BA:BA,MATCH(C54&amp;"_2018",SeasonData!A:A,0))</f>
        <v>0.59090909090909094</v>
      </c>
      <c r="S54" s="18">
        <f>INDEX(SeasonData!BA:BA,MATCH(C54&amp;"_2017",SeasonData!A:A,0))</f>
        <v>0</v>
      </c>
      <c r="T54" s="18">
        <f>INDEX(SeasonData!BA:BA,MATCH(C54&amp;"_2016",SeasonData!A:A,0))</f>
        <v>0.31818181818181818</v>
      </c>
      <c r="U54" s="18">
        <f>INDEX(SeasonData!BA:BA,MATCH(C54&amp;"_2015",SeasonData!A:A,0))</f>
        <v>0.90909090909090906</v>
      </c>
      <c r="W54" s="13">
        <f t="shared" si="1"/>
        <v>80.224739799207882</v>
      </c>
      <c r="Y54" t="str">
        <f>IF(ISERROR(FIND("DEF",$G54)),"",MAX(Y$1:Y53)+1)</f>
        <v/>
      </c>
      <c r="Z54">
        <f>IF(ISERROR(FIND("MID",$G54)),"",MAX(Z$1:Z53)+1)</f>
        <v>19</v>
      </c>
      <c r="AA54" t="str">
        <f>IF(ISERROR(FIND("RUC",$G54)),"",MAX(AA$1:AA53)+1)</f>
        <v/>
      </c>
      <c r="AB54" t="str">
        <f>IF(ISERROR(FIND("FWD",$G54)),"",MAX(AB$1:AB53)+1)</f>
        <v/>
      </c>
      <c r="AC54" t="str">
        <f>IF(H54&lt;&gt;"R","",MAX(AC$1:AC53)+1)</f>
        <v/>
      </c>
    </row>
    <row r="55" spans="1:29" x14ac:dyDescent="0.2">
      <c r="A55" t="s">
        <v>2075</v>
      </c>
      <c r="B55" t="s">
        <v>2272</v>
      </c>
      <c r="C55" t="s">
        <v>2667</v>
      </c>
      <c r="D55" t="s">
        <v>2667</v>
      </c>
      <c r="E55" t="s">
        <v>235</v>
      </c>
      <c r="F55" s="42" t="s">
        <v>2503</v>
      </c>
      <c r="G55" t="s">
        <v>2771</v>
      </c>
      <c r="H55" s="3" t="str">
        <f>IF(SUMIFS(SeasonData!BC:BC,SeasonData!B:B,Players19!C346)=(4*23),"R","")</f>
        <v>R</v>
      </c>
      <c r="I55" s="2">
        <f>COUNTIFS(SeasonData!B:B,C55)</f>
        <v>4</v>
      </c>
      <c r="J55" s="25">
        <v>117300</v>
      </c>
      <c r="K55" s="25" t="str">
        <f t="shared" si="0"/>
        <v>Rookie</v>
      </c>
      <c r="L55" s="25"/>
      <c r="M55" s="20" t="str">
        <f>INDEX(SeasonData!$AY:$AY,MATCH($C55&amp;"_2018",SeasonData!$A:$A,0))</f>
        <v/>
      </c>
      <c r="N55" s="20" t="str">
        <f>INDEX(SeasonData!$AY:$AY,MATCH($C55&amp;"_2017",SeasonData!$A:$A,0))</f>
        <v/>
      </c>
      <c r="O55" s="20" t="str">
        <f>INDEX(SeasonData!$AY:$AY,MATCH($C55&amp;"_2016",SeasonData!$A:$A,0))</f>
        <v/>
      </c>
      <c r="P55" s="20" t="str">
        <f>INDEX(SeasonData!$AY:$AY,MATCH($C55&amp;"_2015",SeasonData!$A:$A,0))</f>
        <v/>
      </c>
      <c r="R55" s="18">
        <f>INDEX(SeasonData!BA:BA,MATCH(C55&amp;"_2018",SeasonData!A:A,0))</f>
        <v>0</v>
      </c>
      <c r="S55" s="18">
        <f>INDEX(SeasonData!BA:BA,MATCH(C55&amp;"_2017",SeasonData!A:A,0))</f>
        <v>0</v>
      </c>
      <c r="T55" s="18">
        <f>INDEX(SeasonData!BA:BA,MATCH(C55&amp;"_2016",SeasonData!A:A,0))</f>
        <v>0</v>
      </c>
      <c r="U55" s="18">
        <f>INDEX(SeasonData!BA:BA,MATCH(C55&amp;"_2015",SeasonData!A:A,0))</f>
        <v>0</v>
      </c>
      <c r="W55" s="13">
        <f t="shared" si="1"/>
        <v>21.608179054987566</v>
      </c>
      <c r="Y55" t="str">
        <f>IF(ISERROR(FIND("DEF",$G55)),"",MAX(Y$1:Y54)+1)</f>
        <v/>
      </c>
      <c r="Z55" t="str">
        <f>IF(ISERROR(FIND("MID",$G55)),"",MAX(Z$1:Z54)+1)</f>
        <v/>
      </c>
      <c r="AA55">
        <f>IF(ISERROR(FIND("RUC",$G55)),"",MAX(AA$1:AA54)+1)</f>
        <v>6</v>
      </c>
      <c r="AB55">
        <f>IF(ISERROR(FIND("FWD",$G55)),"",MAX(AB$1:AB54)+1)</f>
        <v>22</v>
      </c>
      <c r="AC55">
        <f>IF(H55&lt;&gt;"R","",MAX(AC$1:AC54)+1)</f>
        <v>5</v>
      </c>
    </row>
    <row r="56" spans="1:29" x14ac:dyDescent="0.2">
      <c r="A56" t="s">
        <v>2075</v>
      </c>
      <c r="B56" t="s">
        <v>66</v>
      </c>
      <c r="C56" t="s">
        <v>556</v>
      </c>
      <c r="D56" t="s">
        <v>556</v>
      </c>
      <c r="E56" t="s">
        <v>514</v>
      </c>
      <c r="F56" s="42" t="s">
        <v>1055</v>
      </c>
      <c r="G56" t="s">
        <v>1606</v>
      </c>
      <c r="H56" s="3" t="str">
        <f>IF(SUMIFS(SeasonData!BC:BC,SeasonData!B:B,Players19!C369)=(4*23),"R","")</f>
        <v/>
      </c>
      <c r="I56" s="2">
        <f>COUNTIFS(SeasonData!B:B,C56)</f>
        <v>4</v>
      </c>
      <c r="J56" s="25">
        <v>260600</v>
      </c>
      <c r="K56" s="25" t="str">
        <f t="shared" si="0"/>
        <v>MPR</v>
      </c>
      <c r="L56" s="25"/>
      <c r="M56" s="20">
        <f>INDEX(SeasonData!$AY:$AY,MATCH($C56&amp;"_2018",SeasonData!$A:$A,0))</f>
        <v>60</v>
      </c>
      <c r="N56" s="20">
        <f>INDEX(SeasonData!$AY:$AY,MATCH($C56&amp;"_2017",SeasonData!$A:$A,0))</f>
        <v>68.8</v>
      </c>
      <c r="O56" s="20">
        <f>INDEX(SeasonData!$AY:$AY,MATCH($C56&amp;"_2016",SeasonData!$A:$A,0))</f>
        <v>51.9375</v>
      </c>
      <c r="P56" s="20" t="str">
        <f>INDEX(SeasonData!$AY:$AY,MATCH($C56&amp;"_2015",SeasonData!$A:$A,0))</f>
        <v/>
      </c>
      <c r="R56" s="18">
        <f>INDEX(SeasonData!BA:BA,MATCH(C56&amp;"_2018",SeasonData!A:A,0))</f>
        <v>9.0909090909090912E-2</v>
      </c>
      <c r="S56" s="18">
        <f>INDEX(SeasonData!BA:BA,MATCH(C56&amp;"_2017",SeasonData!A:A,0))</f>
        <v>0.45454545454545453</v>
      </c>
      <c r="T56" s="18">
        <f>INDEX(SeasonData!BA:BA,MATCH(C56&amp;"_2016",SeasonData!A:A,0))</f>
        <v>0.72727272727272729</v>
      </c>
      <c r="U56" s="18">
        <f>INDEX(SeasonData!BA:BA,MATCH(C56&amp;"_2015",SeasonData!A:A,0))</f>
        <v>0</v>
      </c>
      <c r="W56" s="13">
        <f t="shared" si="1"/>
        <v>48.005894814405451</v>
      </c>
      <c r="Y56" t="str">
        <f>IF(ISERROR(FIND("DEF",$G56)),"",MAX(Y$1:Y55)+1)</f>
        <v/>
      </c>
      <c r="Z56">
        <f>IF(ISERROR(FIND("MID",$G56)),"",MAX(Z$1:Z55)+1)</f>
        <v>20</v>
      </c>
      <c r="AA56" t="str">
        <f>IF(ISERROR(FIND("RUC",$G56)),"",MAX(AA$1:AA55)+1)</f>
        <v/>
      </c>
      <c r="AB56" t="str">
        <f>IF(ISERROR(FIND("FWD",$G56)),"",MAX(AB$1:AB55)+1)</f>
        <v/>
      </c>
      <c r="AC56" t="str">
        <f>IF(H56&lt;&gt;"R","",MAX(AC$1:AC55)+1)</f>
        <v/>
      </c>
    </row>
    <row r="57" spans="1:29" x14ac:dyDescent="0.2">
      <c r="A57" t="s">
        <v>2075</v>
      </c>
      <c r="B57" t="s">
        <v>302</v>
      </c>
      <c r="C57" t="s">
        <v>2676</v>
      </c>
      <c r="D57" t="s">
        <v>2676</v>
      </c>
      <c r="E57" t="s">
        <v>144</v>
      </c>
      <c r="F57" s="42" t="s">
        <v>2512</v>
      </c>
      <c r="G57" t="s">
        <v>1608</v>
      </c>
      <c r="H57" s="3" t="str">
        <f>IF(SUMIFS(SeasonData!BC:BC,SeasonData!B:B,Players19!C385)=(4*23),"R","")</f>
        <v/>
      </c>
      <c r="I57" s="2">
        <f>COUNTIFS(SeasonData!B:B,C57)</f>
        <v>4</v>
      </c>
      <c r="J57" s="25">
        <v>184800</v>
      </c>
      <c r="K57" s="25" t="str">
        <f t="shared" si="0"/>
        <v>Rookie</v>
      </c>
      <c r="L57" s="25"/>
      <c r="M57" s="20" t="str">
        <f>INDEX(SeasonData!$AY:$AY,MATCH($C57&amp;"_2018",SeasonData!$A:$A,0))</f>
        <v/>
      </c>
      <c r="N57" s="20" t="str">
        <f>INDEX(SeasonData!$AY:$AY,MATCH($C57&amp;"_2017",SeasonData!$A:$A,0))</f>
        <v/>
      </c>
      <c r="O57" s="20" t="str">
        <f>INDEX(SeasonData!$AY:$AY,MATCH($C57&amp;"_2016",SeasonData!$A:$A,0))</f>
        <v/>
      </c>
      <c r="P57" s="20" t="str">
        <f>INDEX(SeasonData!$AY:$AY,MATCH($C57&amp;"_2015",SeasonData!$A:$A,0))</f>
        <v/>
      </c>
      <c r="R57" s="18">
        <f>INDEX(SeasonData!BA:BA,MATCH(C57&amp;"_2018",SeasonData!A:A,0))</f>
        <v>0</v>
      </c>
      <c r="S57" s="18">
        <f>INDEX(SeasonData!BA:BA,MATCH(C57&amp;"_2017",SeasonData!A:A,0))</f>
        <v>0</v>
      </c>
      <c r="T57" s="18">
        <f>INDEX(SeasonData!BA:BA,MATCH(C57&amp;"_2016",SeasonData!A:A,0))</f>
        <v>0</v>
      </c>
      <c r="U57" s="18">
        <f>INDEX(SeasonData!BA:BA,MATCH(C57&amp;"_2015",SeasonData!A:A,0))</f>
        <v>0</v>
      </c>
      <c r="W57" s="13">
        <f t="shared" si="1"/>
        <v>34.042553191489361</v>
      </c>
      <c r="Y57" t="str">
        <f>IF(ISERROR(FIND("DEF",$G57)),"",MAX(Y$1:Y56)+1)</f>
        <v/>
      </c>
      <c r="Z57" t="str">
        <f>IF(ISERROR(FIND("MID",$G57)),"",MAX(Z$1:Z56)+1)</f>
        <v/>
      </c>
      <c r="AA57" t="str">
        <f>IF(ISERROR(FIND("RUC",$G57)),"",MAX(AA$1:AA56)+1)</f>
        <v/>
      </c>
      <c r="AB57">
        <f>IF(ISERROR(FIND("FWD",$G57)),"",MAX(AB$1:AB56)+1)</f>
        <v>23</v>
      </c>
      <c r="AC57" t="str">
        <f>IF(H57&lt;&gt;"R","",MAX(AC$1:AC56)+1)</f>
        <v/>
      </c>
    </row>
    <row r="58" spans="1:29" x14ac:dyDescent="0.2">
      <c r="A58" t="s">
        <v>2075</v>
      </c>
      <c r="B58" t="s">
        <v>169</v>
      </c>
      <c r="C58" t="s">
        <v>949</v>
      </c>
      <c r="D58" t="s">
        <v>949</v>
      </c>
      <c r="E58" t="s">
        <v>399</v>
      </c>
      <c r="F58" s="42" t="s">
        <v>1059</v>
      </c>
      <c r="G58" t="s">
        <v>1608</v>
      </c>
      <c r="H58" s="3" t="str">
        <f>IF(SUMIFS(SeasonData!BC:BC,SeasonData!B:B,Players19!C422)=(4*23),"R","")</f>
        <v/>
      </c>
      <c r="I58" s="2">
        <f>COUNTIFS(SeasonData!B:B,C58)</f>
        <v>4</v>
      </c>
      <c r="J58" s="25">
        <v>292600</v>
      </c>
      <c r="K58" s="25" t="str">
        <f t="shared" si="0"/>
        <v>MPR</v>
      </c>
      <c r="L58" s="25"/>
      <c r="M58" s="20">
        <f>INDEX(SeasonData!$AY:$AY,MATCH($C58&amp;"_2018",SeasonData!$A:$A,0))</f>
        <v>53.9</v>
      </c>
      <c r="N58" s="20">
        <f>INDEX(SeasonData!$AY:$AY,MATCH($C58&amp;"_2017",SeasonData!$A:$A,0))</f>
        <v>38.25</v>
      </c>
      <c r="O58" s="20" t="str">
        <f>INDEX(SeasonData!$AY:$AY,MATCH($C58&amp;"_2016",SeasonData!$A:$A,0))</f>
        <v/>
      </c>
      <c r="P58" s="20" t="str">
        <f>INDEX(SeasonData!$AY:$AY,MATCH($C58&amp;"_2015",SeasonData!$A:$A,0))</f>
        <v/>
      </c>
      <c r="R58" s="18">
        <f>INDEX(SeasonData!BA:BA,MATCH(C58&amp;"_2018",SeasonData!A:A,0))</f>
        <v>0.45454545454545453</v>
      </c>
      <c r="S58" s="18">
        <f>INDEX(SeasonData!BA:BA,MATCH(C58&amp;"_2017",SeasonData!A:A,0))</f>
        <v>0.18181818181818182</v>
      </c>
      <c r="T58" s="18">
        <f>INDEX(SeasonData!BA:BA,MATCH(C58&amp;"_2016",SeasonData!A:A,0))</f>
        <v>0</v>
      </c>
      <c r="U58" s="18">
        <f>INDEX(SeasonData!BA:BA,MATCH(C58&amp;"_2015",SeasonData!A:A,0))</f>
        <v>0</v>
      </c>
      <c r="W58" s="13">
        <f t="shared" si="1"/>
        <v>53.900709219858157</v>
      </c>
      <c r="Y58" t="str">
        <f>IF(ISERROR(FIND("DEF",$G58)),"",MAX(Y$1:Y57)+1)</f>
        <v/>
      </c>
      <c r="Z58" t="str">
        <f>IF(ISERROR(FIND("MID",$G58)),"",MAX(Z$1:Z57)+1)</f>
        <v/>
      </c>
      <c r="AA58" t="str">
        <f>IF(ISERROR(FIND("RUC",$G58)),"",MAX(AA$1:AA57)+1)</f>
        <v/>
      </c>
      <c r="AB58">
        <f>IF(ISERROR(FIND("FWD",$G58)),"",MAX(AB$1:AB57)+1)</f>
        <v>24</v>
      </c>
      <c r="AC58" t="str">
        <f>IF(H58&lt;&gt;"R","",MAX(AC$1:AC57)+1)</f>
        <v/>
      </c>
    </row>
    <row r="59" spans="1:29" x14ac:dyDescent="0.2">
      <c r="A59" t="s">
        <v>2075</v>
      </c>
      <c r="B59" t="s">
        <v>275</v>
      </c>
      <c r="C59" t="s">
        <v>552</v>
      </c>
      <c r="D59" t="s">
        <v>552</v>
      </c>
      <c r="E59" t="s">
        <v>260</v>
      </c>
      <c r="F59" s="42" t="s">
        <v>1050</v>
      </c>
      <c r="G59" t="s">
        <v>1951</v>
      </c>
      <c r="H59" s="3" t="str">
        <f>IF(SUMIFS(SeasonData!BC:BC,SeasonData!B:B,Players19!C467)=(4*23),"R","")</f>
        <v/>
      </c>
      <c r="I59" s="2">
        <f>COUNTIFS(SeasonData!B:B,C59)</f>
        <v>4</v>
      </c>
      <c r="J59" s="25">
        <v>553100</v>
      </c>
      <c r="K59" s="25" t="str">
        <f t="shared" si="0"/>
        <v>Premo</v>
      </c>
      <c r="L59" s="25"/>
      <c r="M59" s="20">
        <f>INDEX(SeasonData!$AY:$AY,MATCH($C59&amp;"_2018",SeasonData!$A:$A,0))</f>
        <v>101.88235294117646</v>
      </c>
      <c r="N59" s="20">
        <f>INDEX(SeasonData!$AY:$AY,MATCH($C59&amp;"_2017",SeasonData!$A:$A,0))</f>
        <v>95.181818181818187</v>
      </c>
      <c r="O59" s="20">
        <f>INDEX(SeasonData!$AY:$AY,MATCH($C59&amp;"_2016",SeasonData!$A:$A,0))</f>
        <v>66.80952380952381</v>
      </c>
      <c r="P59" s="20">
        <f>INDEX(SeasonData!$AY:$AY,MATCH($C59&amp;"_2015",SeasonData!$A:$A,0))</f>
        <v>83.8</v>
      </c>
      <c r="R59" s="18">
        <f>INDEX(SeasonData!BA:BA,MATCH(C59&amp;"_2018",SeasonData!A:A,0))</f>
        <v>0.77272727272727271</v>
      </c>
      <c r="S59" s="18">
        <f>INDEX(SeasonData!BA:BA,MATCH(C59&amp;"_2017",SeasonData!A:A,0))</f>
        <v>1</v>
      </c>
      <c r="T59" s="18">
        <f>INDEX(SeasonData!BA:BA,MATCH(C59&amp;"_2016",SeasonData!A:A,0))</f>
        <v>0.95454545454545459</v>
      </c>
      <c r="U59" s="18">
        <f>INDEX(SeasonData!BA:BA,MATCH(C59&amp;"_2015",SeasonData!A:A,0))</f>
        <v>0.68181818181818177</v>
      </c>
      <c r="W59" s="13">
        <f t="shared" si="1"/>
        <v>101.88818273924657</v>
      </c>
      <c r="Y59" t="str">
        <f>IF(ISERROR(FIND("DEF",$G59)),"",MAX(Y$1:Y58)+1)</f>
        <v/>
      </c>
      <c r="Z59" t="str">
        <f>IF(ISERROR(FIND("MID",$G59)),"",MAX(Z$1:Z58)+1)</f>
        <v/>
      </c>
      <c r="AA59">
        <f>IF(ISERROR(FIND("RUC",$G59)),"",MAX(AA$1:AA58)+1)</f>
        <v>7</v>
      </c>
      <c r="AB59" t="str">
        <f>IF(ISERROR(FIND("FWD",$G59)),"",MAX(AB$1:AB58)+1)</f>
        <v/>
      </c>
      <c r="AC59" t="str">
        <f>IF(H59&lt;&gt;"R","",MAX(AC$1:AC58)+1)</f>
        <v/>
      </c>
    </row>
    <row r="60" spans="1:29" x14ac:dyDescent="0.2">
      <c r="A60" t="s">
        <v>2075</v>
      </c>
      <c r="B60" t="s">
        <v>100</v>
      </c>
      <c r="C60" t="s">
        <v>1524</v>
      </c>
      <c r="D60" t="s">
        <v>1524</v>
      </c>
      <c r="E60" t="s">
        <v>316</v>
      </c>
      <c r="F60" s="42" t="s">
        <v>1057</v>
      </c>
      <c r="G60" t="s">
        <v>1607</v>
      </c>
      <c r="H60" s="3" t="str">
        <f>IF(SUMIFS(SeasonData!BC:BC,SeasonData!B:B,Players19!C477)=(4*23),"R","")</f>
        <v/>
      </c>
      <c r="I60" s="2">
        <f>COUNTIFS(SeasonData!B:B,C60)</f>
        <v>4</v>
      </c>
      <c r="J60" s="25">
        <v>123900</v>
      </c>
      <c r="K60" s="25" t="str">
        <f t="shared" si="0"/>
        <v>Rookie</v>
      </c>
      <c r="L60" s="25"/>
      <c r="M60" s="20" t="str">
        <f>INDEX(SeasonData!$AY:$AY,MATCH($C60&amp;"_2018",SeasonData!$A:$A,0))</f>
        <v/>
      </c>
      <c r="N60" s="20">
        <f>INDEX(SeasonData!$AY:$AY,MATCH($C60&amp;"_2017",SeasonData!$A:$A,0))</f>
        <v>50</v>
      </c>
      <c r="O60" s="20" t="str">
        <f>INDEX(SeasonData!$AY:$AY,MATCH($C60&amp;"_2016",SeasonData!$A:$A,0))</f>
        <v/>
      </c>
      <c r="P60" s="20" t="str">
        <f>INDEX(SeasonData!$AY:$AY,MATCH($C60&amp;"_2015",SeasonData!$A:$A,0))</f>
        <v/>
      </c>
      <c r="R60" s="18">
        <f>INDEX(SeasonData!BA:BA,MATCH(C60&amp;"_2018",SeasonData!A:A,0))</f>
        <v>0</v>
      </c>
      <c r="S60" s="18">
        <f>INDEX(SeasonData!BA:BA,MATCH(C60&amp;"_2017",SeasonData!A:A,0))</f>
        <v>4.5454545454545456E-2</v>
      </c>
      <c r="T60" s="18">
        <f>INDEX(SeasonData!BA:BA,MATCH(C60&amp;"_2016",SeasonData!A:A,0))</f>
        <v>0</v>
      </c>
      <c r="U60" s="18">
        <f>INDEX(SeasonData!BA:BA,MATCH(C60&amp;"_2015",SeasonData!A:A,0))</f>
        <v>0</v>
      </c>
      <c r="W60" s="13">
        <f t="shared" si="1"/>
        <v>22.823984526112184</v>
      </c>
      <c r="Y60">
        <f>IF(ISERROR(FIND("DEF",$G60)),"",MAX(Y$1:Y59)+1)</f>
        <v>18</v>
      </c>
      <c r="Z60" t="str">
        <f>IF(ISERROR(FIND("MID",$G60)),"",MAX(Z$1:Z59)+1)</f>
        <v/>
      </c>
      <c r="AA60" t="str">
        <f>IF(ISERROR(FIND("RUC",$G60)),"",MAX(AA$1:AA59)+1)</f>
        <v/>
      </c>
      <c r="AB60" t="str">
        <f>IF(ISERROR(FIND("FWD",$G60)),"",MAX(AB$1:AB59)+1)</f>
        <v/>
      </c>
      <c r="AC60" t="str">
        <f>IF(H60&lt;&gt;"R","",MAX(AC$1:AC59)+1)</f>
        <v/>
      </c>
    </row>
    <row r="61" spans="1:29" x14ac:dyDescent="0.2">
      <c r="A61" t="s">
        <v>2075</v>
      </c>
      <c r="B61" t="s">
        <v>174</v>
      </c>
      <c r="C61" t="s">
        <v>1525</v>
      </c>
      <c r="D61" t="s">
        <v>1525</v>
      </c>
      <c r="E61" t="s">
        <v>150</v>
      </c>
      <c r="F61" s="42" t="s">
        <v>1062</v>
      </c>
      <c r="G61" t="s">
        <v>1607</v>
      </c>
      <c r="H61" s="3" t="str">
        <f>IF(SUMIFS(SeasonData!BC:BC,SeasonData!B:B,Players19!C486)=(4*23),"R","")</f>
        <v/>
      </c>
      <c r="I61" s="2">
        <f>COUNTIFS(SeasonData!B:B,C61)</f>
        <v>4</v>
      </c>
      <c r="J61" s="25">
        <v>297900</v>
      </c>
      <c r="K61" s="25" t="str">
        <f t="shared" si="0"/>
        <v>MPR</v>
      </c>
      <c r="L61" s="25"/>
      <c r="M61" s="20">
        <f>INDEX(SeasonData!$AY:$AY,MATCH($C61&amp;"_2018",SeasonData!$A:$A,0))</f>
        <v>54.875</v>
      </c>
      <c r="N61" s="20">
        <f>INDEX(SeasonData!$AY:$AY,MATCH($C61&amp;"_2017",SeasonData!$A:$A,0))</f>
        <v>54.5</v>
      </c>
      <c r="O61" s="20" t="str">
        <f>INDEX(SeasonData!$AY:$AY,MATCH($C61&amp;"_2016",SeasonData!$A:$A,0))</f>
        <v/>
      </c>
      <c r="P61" s="20" t="str">
        <f>INDEX(SeasonData!$AY:$AY,MATCH($C61&amp;"_2015",SeasonData!$A:$A,0))</f>
        <v/>
      </c>
      <c r="R61" s="18">
        <f>INDEX(SeasonData!BA:BA,MATCH(C61&amp;"_2018",SeasonData!A:A,0))</f>
        <v>0.36363636363636365</v>
      </c>
      <c r="S61" s="18">
        <f>INDEX(SeasonData!BA:BA,MATCH(C61&amp;"_2017",SeasonData!A:A,0))</f>
        <v>9.0909090909090912E-2</v>
      </c>
      <c r="T61" s="18">
        <f>INDEX(SeasonData!BA:BA,MATCH(C61&amp;"_2016",SeasonData!A:A,0))</f>
        <v>0</v>
      </c>
      <c r="U61" s="18">
        <f>INDEX(SeasonData!BA:BA,MATCH(C61&amp;"_2015",SeasonData!A:A,0))</f>
        <v>0</v>
      </c>
      <c r="W61" s="13">
        <f t="shared" si="1"/>
        <v>54.877037855761259</v>
      </c>
      <c r="Y61">
        <f>IF(ISERROR(FIND("DEF",$G61)),"",MAX(Y$1:Y60)+1)</f>
        <v>19</v>
      </c>
      <c r="Z61" t="str">
        <f>IF(ISERROR(FIND("MID",$G61)),"",MAX(Z$1:Z60)+1)</f>
        <v/>
      </c>
      <c r="AA61" t="str">
        <f>IF(ISERROR(FIND("RUC",$G61)),"",MAX(AA$1:AA60)+1)</f>
        <v/>
      </c>
      <c r="AB61" t="str">
        <f>IF(ISERROR(FIND("FWD",$G61)),"",MAX(AB$1:AB60)+1)</f>
        <v/>
      </c>
      <c r="AC61" t="str">
        <f>IF(H61&lt;&gt;"R","",MAX(AC$1:AC60)+1)</f>
        <v/>
      </c>
    </row>
    <row r="62" spans="1:29" x14ac:dyDescent="0.2">
      <c r="A62" t="s">
        <v>2075</v>
      </c>
      <c r="B62" t="s">
        <v>224</v>
      </c>
      <c r="C62" t="s">
        <v>1687</v>
      </c>
      <c r="D62" t="s">
        <v>1687</v>
      </c>
      <c r="E62" t="s">
        <v>369</v>
      </c>
      <c r="F62" s="42" t="s">
        <v>1782</v>
      </c>
      <c r="G62" t="s">
        <v>1607</v>
      </c>
      <c r="H62" s="3" t="str">
        <f>IF(SUMIFS(SeasonData!BC:BC,SeasonData!B:B,Players19!C503)=(4*23),"R","")</f>
        <v/>
      </c>
      <c r="I62" s="2">
        <f>COUNTIFS(SeasonData!B:B,C62)</f>
        <v>4</v>
      </c>
      <c r="J62" s="25">
        <v>123900</v>
      </c>
      <c r="K62" s="25" t="str">
        <f t="shared" si="0"/>
        <v>Rookie</v>
      </c>
      <c r="L62" s="25"/>
      <c r="M62" s="20" t="str">
        <f>INDEX(SeasonData!$AY:$AY,MATCH($C62&amp;"_2018",SeasonData!$A:$A,0))</f>
        <v/>
      </c>
      <c r="N62" s="20" t="str">
        <f>INDEX(SeasonData!$AY:$AY,MATCH($C62&amp;"_2017",SeasonData!$A:$A,0))</f>
        <v/>
      </c>
      <c r="O62" s="20" t="str">
        <f>INDEX(SeasonData!$AY:$AY,MATCH($C62&amp;"_2016",SeasonData!$A:$A,0))</f>
        <v/>
      </c>
      <c r="P62" s="20" t="str">
        <f>INDEX(SeasonData!$AY:$AY,MATCH($C62&amp;"_2015",SeasonData!$A:$A,0))</f>
        <v/>
      </c>
      <c r="R62" s="18">
        <f>INDEX(SeasonData!BA:BA,MATCH(C62&amp;"_2018",SeasonData!A:A,0))</f>
        <v>0</v>
      </c>
      <c r="S62" s="18">
        <f>INDEX(SeasonData!BA:BA,MATCH(C62&amp;"_2017",SeasonData!A:A,0))</f>
        <v>0</v>
      </c>
      <c r="T62" s="18">
        <f>INDEX(SeasonData!BA:BA,MATCH(C62&amp;"_2016",SeasonData!A:A,0))</f>
        <v>0</v>
      </c>
      <c r="U62" s="18">
        <f>INDEX(SeasonData!BA:BA,MATCH(C62&amp;"_2015",SeasonData!A:A,0))</f>
        <v>0</v>
      </c>
      <c r="W62" s="13">
        <f t="shared" si="1"/>
        <v>22.823984526112184</v>
      </c>
      <c r="Y62">
        <f>IF(ISERROR(FIND("DEF",$G62)),"",MAX(Y$1:Y61)+1)</f>
        <v>20</v>
      </c>
      <c r="Z62" t="str">
        <f>IF(ISERROR(FIND("MID",$G62)),"",MAX(Z$1:Z61)+1)</f>
        <v/>
      </c>
      <c r="AA62" t="str">
        <f>IF(ISERROR(FIND("RUC",$G62)),"",MAX(AA$1:AA61)+1)</f>
        <v/>
      </c>
      <c r="AB62" t="str">
        <f>IF(ISERROR(FIND("FWD",$G62)),"",MAX(AB$1:AB61)+1)</f>
        <v/>
      </c>
      <c r="AC62" t="str">
        <f>IF(H62&lt;&gt;"R","",MAX(AC$1:AC61)+1)</f>
        <v/>
      </c>
    </row>
    <row r="63" spans="1:29" x14ac:dyDescent="0.2">
      <c r="A63" t="s">
        <v>2075</v>
      </c>
      <c r="B63" t="s">
        <v>1715</v>
      </c>
      <c r="C63" t="s">
        <v>1691</v>
      </c>
      <c r="D63" t="s">
        <v>1691</v>
      </c>
      <c r="E63" t="s">
        <v>399</v>
      </c>
      <c r="F63" s="42" t="s">
        <v>1783</v>
      </c>
      <c r="G63" t="s">
        <v>1607</v>
      </c>
      <c r="H63" s="3" t="str">
        <f>IF(SUMIFS(SeasonData!BC:BC,SeasonData!B:B,Players19!C567)=(4*23),"R","")</f>
        <v/>
      </c>
      <c r="I63" s="2">
        <f>COUNTIFS(SeasonData!B:B,C63)</f>
        <v>4</v>
      </c>
      <c r="J63" s="25">
        <v>237400</v>
      </c>
      <c r="K63" s="25" t="str">
        <f t="shared" si="0"/>
        <v>MPR</v>
      </c>
      <c r="L63" s="25"/>
      <c r="M63" s="20">
        <f>INDEX(SeasonData!$AY:$AY,MATCH($C63&amp;"_2018",SeasonData!$A:$A,0))</f>
        <v>54.666666666666664</v>
      </c>
      <c r="N63" s="20" t="str">
        <f>INDEX(SeasonData!$AY:$AY,MATCH($C63&amp;"_2017",SeasonData!$A:$A,0))</f>
        <v/>
      </c>
      <c r="O63" s="20" t="str">
        <f>INDEX(SeasonData!$AY:$AY,MATCH($C63&amp;"_2016",SeasonData!$A:$A,0))</f>
        <v/>
      </c>
      <c r="P63" s="20" t="str">
        <f>INDEX(SeasonData!$AY:$AY,MATCH($C63&amp;"_2015",SeasonData!$A:$A,0))</f>
        <v/>
      </c>
      <c r="R63" s="18">
        <f>INDEX(SeasonData!BA:BA,MATCH(C63&amp;"_2018",SeasonData!A:A,0))</f>
        <v>0.13636363636363635</v>
      </c>
      <c r="S63" s="18">
        <f>INDEX(SeasonData!BA:BA,MATCH(C63&amp;"_2017",SeasonData!A:A,0))</f>
        <v>0</v>
      </c>
      <c r="T63" s="18">
        <f>INDEX(SeasonData!BA:BA,MATCH(C63&amp;"_2016",SeasonData!A:A,0))</f>
        <v>0</v>
      </c>
      <c r="U63" s="18">
        <f>INDEX(SeasonData!BA:BA,MATCH(C63&amp;"_2015",SeasonData!A:A,0))</f>
        <v>0</v>
      </c>
      <c r="W63" s="13">
        <f t="shared" si="1"/>
        <v>43.732154370452243</v>
      </c>
      <c r="Y63">
        <f>IF(ISERROR(FIND("DEF",$G63)),"",MAX(Y$1:Y62)+1)</f>
        <v>21</v>
      </c>
      <c r="Z63" t="str">
        <f>IF(ISERROR(FIND("MID",$G63)),"",MAX(Z$1:Z62)+1)</f>
        <v/>
      </c>
      <c r="AA63" t="str">
        <f>IF(ISERROR(FIND("RUC",$G63)),"",MAX(AA$1:AA62)+1)</f>
        <v/>
      </c>
      <c r="AB63" t="str">
        <f>IF(ISERROR(FIND("FWD",$G63)),"",MAX(AB$1:AB62)+1)</f>
        <v/>
      </c>
      <c r="AC63" t="str">
        <f>IF(H63&lt;&gt;"R","",MAX(AC$1:AC62)+1)</f>
        <v/>
      </c>
    </row>
    <row r="64" spans="1:29" x14ac:dyDescent="0.2">
      <c r="A64" t="s">
        <v>2075</v>
      </c>
      <c r="B64" t="s">
        <v>136</v>
      </c>
      <c r="C64" t="s">
        <v>551</v>
      </c>
      <c r="D64" t="s">
        <v>551</v>
      </c>
      <c r="E64" t="s">
        <v>116</v>
      </c>
      <c r="F64" s="42" t="s">
        <v>1049</v>
      </c>
      <c r="G64" t="s">
        <v>1608</v>
      </c>
      <c r="H64" s="3" t="str">
        <f>IF(SUMIFS(SeasonData!BC:BC,SeasonData!B:B,Players19!C605)=(4*23),"R","")</f>
        <v/>
      </c>
      <c r="I64" s="2">
        <f>COUNTIFS(SeasonData!B:B,C64)</f>
        <v>4</v>
      </c>
      <c r="J64" s="25">
        <v>299700</v>
      </c>
      <c r="K64" s="25" t="str">
        <f t="shared" si="0"/>
        <v>MPR</v>
      </c>
      <c r="L64" s="25"/>
      <c r="M64" s="20">
        <f>INDEX(SeasonData!$AY:$AY,MATCH($C64&amp;"_2018",SeasonData!$A:$A,0))</f>
        <v>61.333333333333336</v>
      </c>
      <c r="N64" s="20">
        <f>INDEX(SeasonData!$AY:$AY,MATCH($C64&amp;"_2017",SeasonData!$A:$A,0))</f>
        <v>72.333333333333329</v>
      </c>
      <c r="O64" s="20">
        <f>INDEX(SeasonData!$AY:$AY,MATCH($C64&amp;"_2016",SeasonData!$A:$A,0))</f>
        <v>79.470588235294116</v>
      </c>
      <c r="P64" s="20">
        <f>INDEX(SeasonData!$AY:$AY,MATCH($C64&amp;"_2015",SeasonData!$A:$A,0))</f>
        <v>70.400000000000006</v>
      </c>
      <c r="R64" s="18">
        <f>INDEX(SeasonData!BA:BA,MATCH(C64&amp;"_2018",SeasonData!A:A,0))</f>
        <v>0.27272727272727271</v>
      </c>
      <c r="S64" s="18">
        <f>INDEX(SeasonData!BA:BA,MATCH(C64&amp;"_2017",SeasonData!A:A,0))</f>
        <v>0.68181818181818177</v>
      </c>
      <c r="T64" s="18">
        <f>INDEX(SeasonData!BA:BA,MATCH(C64&amp;"_2016",SeasonData!A:A,0))</f>
        <v>0.77272727272727271</v>
      </c>
      <c r="U64" s="18">
        <f>INDEX(SeasonData!BA:BA,MATCH(C64&amp;"_2015",SeasonData!A:A,0))</f>
        <v>0.22727272727272727</v>
      </c>
      <c r="W64" s="13">
        <f t="shared" si="1"/>
        <v>55.208621166067978</v>
      </c>
      <c r="Y64" t="str">
        <f>IF(ISERROR(FIND("DEF",$G64)),"",MAX(Y$1:Y63)+1)</f>
        <v/>
      </c>
      <c r="Z64" t="str">
        <f>IF(ISERROR(FIND("MID",$G64)),"",MAX(Z$1:Z63)+1)</f>
        <v/>
      </c>
      <c r="AA64" t="str">
        <f>IF(ISERROR(FIND("RUC",$G64)),"",MAX(AA$1:AA63)+1)</f>
        <v/>
      </c>
      <c r="AB64">
        <f>IF(ISERROR(FIND("FWD",$G64)),"",MAX(AB$1:AB63)+1)</f>
        <v>25</v>
      </c>
      <c r="AC64" t="str">
        <f>IF(H64&lt;&gt;"R","",MAX(AC$1:AC63)+1)</f>
        <v/>
      </c>
    </row>
    <row r="65" spans="1:29" x14ac:dyDescent="0.2">
      <c r="A65" t="s">
        <v>2075</v>
      </c>
      <c r="B65" t="s">
        <v>441</v>
      </c>
      <c r="C65" t="s">
        <v>998</v>
      </c>
      <c r="D65" t="s">
        <v>998</v>
      </c>
      <c r="E65" t="s">
        <v>423</v>
      </c>
      <c r="F65" s="42" t="s">
        <v>1061</v>
      </c>
      <c r="G65" t="s">
        <v>1608</v>
      </c>
      <c r="H65" s="3" t="str">
        <f>IF(SUMIFS(SeasonData!BC:BC,SeasonData!B:B,Players19!C623)=(4*23),"R","")</f>
        <v/>
      </c>
      <c r="I65" s="2">
        <f>COUNTIFS(SeasonData!B:B,C65)</f>
        <v>4</v>
      </c>
      <c r="J65" s="25">
        <v>350600</v>
      </c>
      <c r="K65" s="25" t="str">
        <f t="shared" si="0"/>
        <v>MPR</v>
      </c>
      <c r="L65" s="25"/>
      <c r="M65" s="20">
        <f>INDEX(SeasonData!$AY:$AY,MATCH($C65&amp;"_2018",SeasonData!$A:$A,0))</f>
        <v>64.588235294117652</v>
      </c>
      <c r="N65" s="20" t="str">
        <f>INDEX(SeasonData!$AY:$AY,MATCH($C65&amp;"_2017",SeasonData!$A:$A,0))</f>
        <v/>
      </c>
      <c r="O65" s="20" t="str">
        <f>INDEX(SeasonData!$AY:$AY,MATCH($C65&amp;"_2016",SeasonData!$A:$A,0))</f>
        <v/>
      </c>
      <c r="P65" s="20" t="str">
        <f>INDEX(SeasonData!$AY:$AY,MATCH($C65&amp;"_2015",SeasonData!$A:$A,0))</f>
        <v/>
      </c>
      <c r="R65" s="18">
        <f>INDEX(SeasonData!BA:BA,MATCH(C65&amp;"_2018",SeasonData!A:A,0))</f>
        <v>0.77272727272727271</v>
      </c>
      <c r="S65" s="18">
        <f>INDEX(SeasonData!BA:BA,MATCH(C65&amp;"_2017",SeasonData!A:A,0))</f>
        <v>0</v>
      </c>
      <c r="T65" s="18">
        <f>INDEX(SeasonData!BA:BA,MATCH(C65&amp;"_2016",SeasonData!A:A,0))</f>
        <v>0</v>
      </c>
      <c r="U65" s="18">
        <f>INDEX(SeasonData!BA:BA,MATCH(C65&amp;"_2015",SeasonData!A:A,0))</f>
        <v>0</v>
      </c>
      <c r="W65" s="13">
        <f t="shared" si="1"/>
        <v>64.585060329741182</v>
      </c>
      <c r="Y65" t="str">
        <f>IF(ISERROR(FIND("DEF",$G65)),"",MAX(Y$1:Y64)+1)</f>
        <v/>
      </c>
      <c r="Z65" t="str">
        <f>IF(ISERROR(FIND("MID",$G65)),"",MAX(Z$1:Z64)+1)</f>
        <v/>
      </c>
      <c r="AA65" t="str">
        <f>IF(ISERROR(FIND("RUC",$G65)),"",MAX(AA$1:AA64)+1)</f>
        <v/>
      </c>
      <c r="AB65">
        <f>IF(ISERROR(FIND("FWD",$G65)),"",MAX(AB$1:AB64)+1)</f>
        <v>26</v>
      </c>
      <c r="AC65" t="str">
        <f>IF(H65&lt;&gt;"R","",MAX(AC$1:AC64)+1)</f>
        <v/>
      </c>
    </row>
    <row r="66" spans="1:29" x14ac:dyDescent="0.2">
      <c r="A66" t="s">
        <v>2075</v>
      </c>
      <c r="B66" t="s">
        <v>107</v>
      </c>
      <c r="C66" t="s">
        <v>2722</v>
      </c>
      <c r="D66" t="s">
        <v>2722</v>
      </c>
      <c r="E66" t="s">
        <v>84</v>
      </c>
      <c r="F66" s="42" t="s">
        <v>2571</v>
      </c>
      <c r="G66" t="s">
        <v>2769</v>
      </c>
      <c r="H66" s="3" t="str">
        <f>IF(SUMIFS(SeasonData!BC:BC,SeasonData!B:B,Players19!C670)=(4*23),"R","")</f>
        <v>R</v>
      </c>
      <c r="I66" s="2">
        <f>COUNTIFS(SeasonData!B:B,C66)</f>
        <v>4</v>
      </c>
      <c r="J66" s="25">
        <v>117300</v>
      </c>
      <c r="K66" s="25" t="str">
        <f t="shared" ref="K66:K129" si="2">IF(J66&lt;=230000,"Rookie",IF(J66&lt;=490000,"MPR","Premo"))</f>
        <v>Rookie</v>
      </c>
      <c r="L66" s="25"/>
      <c r="M66" s="20" t="str">
        <f>INDEX(SeasonData!$AY:$AY,MATCH($C66&amp;"_2018",SeasonData!$A:$A,0))</f>
        <v/>
      </c>
      <c r="N66" s="20" t="str">
        <f>INDEX(SeasonData!$AY:$AY,MATCH($C66&amp;"_2017",SeasonData!$A:$A,0))</f>
        <v/>
      </c>
      <c r="O66" s="20" t="str">
        <f>INDEX(SeasonData!$AY:$AY,MATCH($C66&amp;"_2016",SeasonData!$A:$A,0))</f>
        <v/>
      </c>
      <c r="P66" s="20" t="str">
        <f>INDEX(SeasonData!$AY:$AY,MATCH($C66&amp;"_2015",SeasonData!$A:$A,0))</f>
        <v/>
      </c>
      <c r="R66" s="18">
        <f>INDEX(SeasonData!BA:BA,MATCH(C66&amp;"_2018",SeasonData!A:A,0))</f>
        <v>0</v>
      </c>
      <c r="S66" s="18">
        <f>INDEX(SeasonData!BA:BA,MATCH(C66&amp;"_2017",SeasonData!A:A,0))</f>
        <v>0</v>
      </c>
      <c r="T66" s="18">
        <f>INDEX(SeasonData!BA:BA,MATCH(C66&amp;"_2016",SeasonData!A:A,0))</f>
        <v>0</v>
      </c>
      <c r="U66" s="18">
        <f>INDEX(SeasonData!BA:BA,MATCH(C66&amp;"_2015",SeasonData!A:A,0))</f>
        <v>0</v>
      </c>
      <c r="W66" s="13">
        <f t="shared" ref="W66:W129" si="3">J66/Mag_Num</f>
        <v>21.608179054987566</v>
      </c>
      <c r="Y66">
        <f>IF(ISERROR(FIND("DEF",$G66)),"",MAX(Y$1:Y65)+1)</f>
        <v>22</v>
      </c>
      <c r="Z66" t="str">
        <f>IF(ISERROR(FIND("MID",$G66)),"",MAX(Z$1:Z65)+1)</f>
        <v/>
      </c>
      <c r="AA66" t="str">
        <f>IF(ISERROR(FIND("RUC",$G66)),"",MAX(AA$1:AA65)+1)</f>
        <v/>
      </c>
      <c r="AB66">
        <f>IF(ISERROR(FIND("FWD",$G66)),"",MAX(AB$1:AB65)+1)</f>
        <v>27</v>
      </c>
      <c r="AC66">
        <f>IF(H66&lt;&gt;"R","",MAX(AC$1:AC65)+1)</f>
        <v>6</v>
      </c>
    </row>
    <row r="67" spans="1:29" x14ac:dyDescent="0.2">
      <c r="A67" t="s">
        <v>2397</v>
      </c>
      <c r="B67" t="s">
        <v>286</v>
      </c>
      <c r="C67" t="s">
        <v>1988</v>
      </c>
      <c r="D67" t="s">
        <v>1988</v>
      </c>
      <c r="E67" t="s">
        <v>260</v>
      </c>
      <c r="F67" s="42" t="s">
        <v>1052</v>
      </c>
      <c r="G67" t="s">
        <v>1607</v>
      </c>
      <c r="H67" s="3" t="str">
        <f>IF(SUMIFS(SeasonData!BC:BC,SeasonData!B:B,Players19!C709)=(4*23),"R","")</f>
        <v/>
      </c>
      <c r="I67" s="2">
        <f>COUNTIFS(SeasonData!B:B,C67)</f>
        <v>4</v>
      </c>
      <c r="J67" s="25">
        <v>320300</v>
      </c>
      <c r="K67" s="25" t="str">
        <f t="shared" si="2"/>
        <v>MPR</v>
      </c>
      <c r="L67" s="25"/>
      <c r="M67" s="20">
        <f>INDEX(SeasonData!$AY:$AY,MATCH($C67&amp;"_2018",SeasonData!$A:$A,0))</f>
        <v>59</v>
      </c>
      <c r="N67" s="20">
        <f>INDEX(SeasonData!$AY:$AY,MATCH($C67&amp;"_2017",SeasonData!$A:$A,0))</f>
        <v>56</v>
      </c>
      <c r="O67" s="20">
        <f>INDEX(SeasonData!$AY:$AY,MATCH($C67&amp;"_2016",SeasonData!$A:$A,0))</f>
        <v>60.368421052631582</v>
      </c>
      <c r="P67" s="20">
        <f>INDEX(SeasonData!$AY:$AY,MATCH($C67&amp;"_2015",SeasonData!$A:$A,0))</f>
        <v>54.238095238095241</v>
      </c>
      <c r="R67" s="18">
        <f>INDEX(SeasonData!BA:BA,MATCH(C67&amp;"_2018",SeasonData!A:A,0))</f>
        <v>1</v>
      </c>
      <c r="S67" s="18">
        <f>INDEX(SeasonData!BA:BA,MATCH(C67&amp;"_2017",SeasonData!A:A,0))</f>
        <v>0.36363636363636365</v>
      </c>
      <c r="T67" s="18">
        <f>INDEX(SeasonData!BA:BA,MATCH(C67&amp;"_2016",SeasonData!A:A,0))</f>
        <v>0.86363636363636365</v>
      </c>
      <c r="U67" s="18">
        <f>INDEX(SeasonData!BA:BA,MATCH(C67&amp;"_2015",SeasonData!A:A,0))</f>
        <v>0.95454545454545459</v>
      </c>
      <c r="W67" s="13">
        <f t="shared" si="3"/>
        <v>59.003407939578153</v>
      </c>
      <c r="Y67">
        <f>IF(ISERROR(FIND("DEF",$G67)),"",MAX(Y$1:Y66)+1)</f>
        <v>23</v>
      </c>
      <c r="Z67" t="str">
        <f>IF(ISERROR(FIND("MID",$G67)),"",MAX(Z$1:Z66)+1)</f>
        <v/>
      </c>
      <c r="AA67" t="str">
        <f>IF(ISERROR(FIND("RUC",$G67)),"",MAX(AA$1:AA66)+1)</f>
        <v/>
      </c>
      <c r="AB67" t="str">
        <f>IF(ISERROR(FIND("FWD",$G67)),"",MAX(AB$1:AB66)+1)</f>
        <v/>
      </c>
      <c r="AC67" t="str">
        <f>IF(H67&lt;&gt;"R","",MAX(AC$1:AC66)+1)</f>
        <v/>
      </c>
    </row>
    <row r="68" spans="1:29" x14ac:dyDescent="0.2">
      <c r="A68" t="s">
        <v>2218</v>
      </c>
      <c r="B68" t="s">
        <v>347</v>
      </c>
      <c r="C68" t="s">
        <v>1526</v>
      </c>
      <c r="D68" t="s">
        <v>1961</v>
      </c>
      <c r="E68" t="s">
        <v>40</v>
      </c>
      <c r="F68" s="42" t="s">
        <v>1065</v>
      </c>
      <c r="G68" t="s">
        <v>1951</v>
      </c>
      <c r="H68" s="3" t="str">
        <f>IF(SUMIFS(SeasonData!BC:BC,SeasonData!B:B,Players19!C228)=(4*23),"R","")</f>
        <v/>
      </c>
      <c r="I68" s="2">
        <f>COUNTIFS(SeasonData!B:B,C68)</f>
        <v>4</v>
      </c>
      <c r="J68" s="25">
        <v>191100</v>
      </c>
      <c r="K68" s="25" t="str">
        <f t="shared" si="2"/>
        <v>Rookie</v>
      </c>
      <c r="L68" s="25"/>
      <c r="M68" s="20">
        <f>INDEX(SeasonData!$AY:$AY,MATCH($C68&amp;"_2018",SeasonData!$A:$A,0))</f>
        <v>44</v>
      </c>
      <c r="N68" s="20" t="str">
        <f>INDEX(SeasonData!$AY:$AY,MATCH($C68&amp;"_2017",SeasonData!$A:$A,0))</f>
        <v/>
      </c>
      <c r="O68" s="20" t="str">
        <f>INDEX(SeasonData!$AY:$AY,MATCH($C68&amp;"_2016",SeasonData!$A:$A,0))</f>
        <v/>
      </c>
      <c r="P68" s="20" t="str">
        <f>INDEX(SeasonData!$AY:$AY,MATCH($C68&amp;"_2015",SeasonData!$A:$A,0))</f>
        <v/>
      </c>
      <c r="R68" s="18">
        <f>INDEX(SeasonData!BA:BA,MATCH(C68&amp;"_2018",SeasonData!A:A,0))</f>
        <v>4.5454545454545456E-2</v>
      </c>
      <c r="S68" s="18">
        <f>INDEX(SeasonData!BA:BA,MATCH(C68&amp;"_2017",SeasonData!A:A,0))</f>
        <v>0</v>
      </c>
      <c r="T68" s="18">
        <f>INDEX(SeasonData!BA:BA,MATCH(C68&amp;"_2016",SeasonData!A:A,0))</f>
        <v>0</v>
      </c>
      <c r="U68" s="18">
        <f>INDEX(SeasonData!BA:BA,MATCH(C68&amp;"_2015",SeasonData!A:A,0))</f>
        <v>0</v>
      </c>
      <c r="W68" s="13">
        <f t="shared" si="3"/>
        <v>35.20309477756286</v>
      </c>
      <c r="Y68" t="str">
        <f>IF(ISERROR(FIND("DEF",$G68)),"",MAX(Y$1:Y67)+1)</f>
        <v/>
      </c>
      <c r="Z68" t="str">
        <f>IF(ISERROR(FIND("MID",$G68)),"",MAX(Z$1:Z67)+1)</f>
        <v/>
      </c>
      <c r="AA68">
        <f>IF(ISERROR(FIND("RUC",$G68)),"",MAX(AA$1:AA67)+1)</f>
        <v>8</v>
      </c>
      <c r="AB68" t="str">
        <f>IF(ISERROR(FIND("FWD",$G68)),"",MAX(AB$1:AB67)+1)</f>
        <v/>
      </c>
      <c r="AC68" t="str">
        <f>IF(H68&lt;&gt;"R","",MAX(AC$1:AC67)+1)</f>
        <v/>
      </c>
    </row>
    <row r="69" spans="1:29" x14ac:dyDescent="0.2">
      <c r="A69" t="s">
        <v>2218</v>
      </c>
      <c r="B69" t="s">
        <v>1716</v>
      </c>
      <c r="C69" t="s">
        <v>1705</v>
      </c>
      <c r="D69" t="s">
        <v>1705</v>
      </c>
      <c r="E69" t="s">
        <v>443</v>
      </c>
      <c r="F69" s="42" t="s">
        <v>1784</v>
      </c>
      <c r="G69" t="s">
        <v>1608</v>
      </c>
      <c r="H69" s="3" t="str">
        <f>IF(SUMIFS(SeasonData!BC:BC,SeasonData!B:B,Players19!C256)=(4*23),"R","")</f>
        <v/>
      </c>
      <c r="I69" s="2">
        <f>COUNTIFS(SeasonData!B:B,C69)</f>
        <v>4</v>
      </c>
      <c r="J69" s="25">
        <v>332200</v>
      </c>
      <c r="K69" s="25" t="str">
        <f t="shared" si="2"/>
        <v>MPR</v>
      </c>
      <c r="L69" s="25"/>
      <c r="M69" s="20">
        <f>INDEX(SeasonData!$AY:$AY,MATCH($C69&amp;"_2018",SeasonData!$A:$A,0))</f>
        <v>61.2</v>
      </c>
      <c r="N69" s="20" t="str">
        <f>INDEX(SeasonData!$AY:$AY,MATCH($C69&amp;"_2017",SeasonData!$A:$A,0))</f>
        <v/>
      </c>
      <c r="O69" s="20" t="str">
        <f>INDEX(SeasonData!$AY:$AY,MATCH($C69&amp;"_2016",SeasonData!$A:$A,0))</f>
        <v/>
      </c>
      <c r="P69" s="20" t="str">
        <f>INDEX(SeasonData!$AY:$AY,MATCH($C69&amp;"_2015",SeasonData!$A:$A,0))</f>
        <v/>
      </c>
      <c r="R69" s="18">
        <f>INDEX(SeasonData!BA:BA,MATCH(C69&amp;"_2018",SeasonData!A:A,0))</f>
        <v>0.90909090909090906</v>
      </c>
      <c r="S69" s="18">
        <f>INDEX(SeasonData!BA:BA,MATCH(C69&amp;"_2017",SeasonData!A:A,0))</f>
        <v>0</v>
      </c>
      <c r="T69" s="18">
        <f>INDEX(SeasonData!BA:BA,MATCH(C69&amp;"_2016",SeasonData!A:A,0))</f>
        <v>0</v>
      </c>
      <c r="U69" s="18">
        <f>INDEX(SeasonData!BA:BA,MATCH(C69&amp;"_2015",SeasonData!A:A,0))</f>
        <v>0</v>
      </c>
      <c r="W69" s="13">
        <f t="shared" si="3"/>
        <v>61.19554204660588</v>
      </c>
      <c r="Y69" t="str">
        <f>IF(ISERROR(FIND("DEF",$G69)),"",MAX(Y$1:Y68)+1)</f>
        <v/>
      </c>
      <c r="Z69" t="str">
        <f>IF(ISERROR(FIND("MID",$G69)),"",MAX(Z$1:Z68)+1)</f>
        <v/>
      </c>
      <c r="AA69" t="str">
        <f>IF(ISERROR(FIND("RUC",$G69)),"",MAX(AA$1:AA68)+1)</f>
        <v/>
      </c>
      <c r="AB69">
        <f>IF(ISERROR(FIND("FWD",$G69)),"",MAX(AB$1:AB68)+1)</f>
        <v>28</v>
      </c>
      <c r="AC69" t="str">
        <f>IF(H69&lt;&gt;"R","",MAX(AC$1:AC68)+1)</f>
        <v/>
      </c>
    </row>
    <row r="70" spans="1:29" x14ac:dyDescent="0.2">
      <c r="A70" t="s">
        <v>2218</v>
      </c>
      <c r="B70" t="s">
        <v>409</v>
      </c>
      <c r="C70" t="s">
        <v>922</v>
      </c>
      <c r="D70" t="s">
        <v>922</v>
      </c>
      <c r="E70" t="s">
        <v>399</v>
      </c>
      <c r="F70" s="42" t="s">
        <v>1063</v>
      </c>
      <c r="G70" t="s">
        <v>1951</v>
      </c>
      <c r="H70" s="3" t="str">
        <f>IF(SUMIFS(SeasonData!BC:BC,SeasonData!B:B,Players19!C424)=(4*23),"R","")</f>
        <v/>
      </c>
      <c r="I70" s="2">
        <f>COUNTIFS(SeasonData!B:B,C70)</f>
        <v>4</v>
      </c>
      <c r="J70" s="25">
        <v>260900</v>
      </c>
      <c r="K70" s="25" t="str">
        <f t="shared" si="2"/>
        <v>MPR</v>
      </c>
      <c r="L70" s="25"/>
      <c r="M70" s="20">
        <f>INDEX(SeasonData!$AY:$AY,MATCH($C70&amp;"_2018",SeasonData!$A:$A,0))</f>
        <v>53.4</v>
      </c>
      <c r="N70" s="20">
        <f>INDEX(SeasonData!$AY:$AY,MATCH($C70&amp;"_2017",SeasonData!$A:$A,0))</f>
        <v>78.117647058823536</v>
      </c>
      <c r="O70" s="20" t="str">
        <f>INDEX(SeasonData!$AY:$AY,MATCH($C70&amp;"_2016",SeasonData!$A:$A,0))</f>
        <v/>
      </c>
      <c r="P70" s="20">
        <f>INDEX(SeasonData!$AY:$AY,MATCH($C70&amp;"_2015",SeasonData!$A:$A,0))</f>
        <v>68.333333333333329</v>
      </c>
      <c r="R70" s="18">
        <f>INDEX(SeasonData!BA:BA,MATCH(C70&amp;"_2018",SeasonData!A:A,0))</f>
        <v>0.22727272727272727</v>
      </c>
      <c r="S70" s="18">
        <f>INDEX(SeasonData!BA:BA,MATCH(C70&amp;"_2017",SeasonData!A:A,0))</f>
        <v>0.77272727272727271</v>
      </c>
      <c r="T70" s="18">
        <f>INDEX(SeasonData!BA:BA,MATCH(C70&amp;"_2016",SeasonData!A:A,0))</f>
        <v>0</v>
      </c>
      <c r="U70" s="18">
        <f>INDEX(SeasonData!BA:BA,MATCH(C70&amp;"_2015",SeasonData!A:A,0))</f>
        <v>0.81818181818181823</v>
      </c>
      <c r="W70" s="13">
        <f t="shared" si="3"/>
        <v>48.06115869945657</v>
      </c>
      <c r="Y70" t="str">
        <f>IF(ISERROR(FIND("DEF",$G70)),"",MAX(Y$1:Y69)+1)</f>
        <v/>
      </c>
      <c r="Z70" t="str">
        <f>IF(ISERROR(FIND("MID",$G70)),"",MAX(Z$1:Z69)+1)</f>
        <v/>
      </c>
      <c r="AA70">
        <f>IF(ISERROR(FIND("RUC",$G70)),"",MAX(AA$1:AA69)+1)</f>
        <v>9</v>
      </c>
      <c r="AB70" t="str">
        <f>IF(ISERROR(FIND("FWD",$G70)),"",MAX(AB$1:AB69)+1)</f>
        <v/>
      </c>
      <c r="AC70" t="str">
        <f>IF(H70&lt;&gt;"R","",MAX(AC$1:AC69)+1)</f>
        <v/>
      </c>
    </row>
    <row r="71" spans="1:29" x14ac:dyDescent="0.2">
      <c r="A71" t="s">
        <v>2218</v>
      </c>
      <c r="B71" t="s">
        <v>308</v>
      </c>
      <c r="C71" t="s">
        <v>558</v>
      </c>
      <c r="D71" t="s">
        <v>558</v>
      </c>
      <c r="E71" t="s">
        <v>288</v>
      </c>
      <c r="F71" s="42" t="s">
        <v>1064</v>
      </c>
      <c r="G71" t="s">
        <v>1606</v>
      </c>
      <c r="H71" s="3" t="str">
        <f>IF(SUMIFS(SeasonData!BC:BC,SeasonData!B:B,Players19!C710)=(4*23),"R","")</f>
        <v/>
      </c>
      <c r="I71" s="2">
        <f>COUNTIFS(SeasonData!B:B,C71)</f>
        <v>4</v>
      </c>
      <c r="J71" s="25">
        <v>285000</v>
      </c>
      <c r="K71" s="25" t="str">
        <f t="shared" si="2"/>
        <v>MPR</v>
      </c>
      <c r="L71" s="25"/>
      <c r="M71" s="20">
        <f>INDEX(SeasonData!$AY:$AY,MATCH($C71&amp;"_2018",SeasonData!$A:$A,0))</f>
        <v>75</v>
      </c>
      <c r="N71" s="20">
        <f>INDEX(SeasonData!$AY:$AY,MATCH($C71&amp;"_2017",SeasonData!$A:$A,0))</f>
        <v>71.444444444444443</v>
      </c>
      <c r="O71" s="20">
        <f>INDEX(SeasonData!$AY:$AY,MATCH($C71&amp;"_2016",SeasonData!$A:$A,0))</f>
        <v>68.1875</v>
      </c>
      <c r="P71" s="20">
        <f>INDEX(SeasonData!$AY:$AY,MATCH($C71&amp;"_2015",SeasonData!$A:$A,0))</f>
        <v>46.727272727272727</v>
      </c>
      <c r="R71" s="18">
        <f>INDEX(SeasonData!BA:BA,MATCH(C71&amp;"_2018",SeasonData!A:A,0))</f>
        <v>9.0909090909090912E-2</v>
      </c>
      <c r="S71" s="18">
        <f>INDEX(SeasonData!BA:BA,MATCH(C71&amp;"_2017",SeasonData!A:A,0))</f>
        <v>0.40909090909090912</v>
      </c>
      <c r="T71" s="18">
        <f>INDEX(SeasonData!BA:BA,MATCH(C71&amp;"_2016",SeasonData!A:A,0))</f>
        <v>0.72727272727272729</v>
      </c>
      <c r="U71" s="18">
        <f>INDEX(SeasonData!BA:BA,MATCH(C71&amp;"_2015",SeasonData!A:A,0))</f>
        <v>0.5</v>
      </c>
      <c r="W71" s="13">
        <f t="shared" si="3"/>
        <v>52.500690798563141</v>
      </c>
      <c r="Y71" t="str">
        <f>IF(ISERROR(FIND("DEF",$G71)),"",MAX(Y$1:Y70)+1)</f>
        <v/>
      </c>
      <c r="Z71">
        <f>IF(ISERROR(FIND("MID",$G71)),"",MAX(Z$1:Z70)+1)</f>
        <v>21</v>
      </c>
      <c r="AA71" t="str">
        <f>IF(ISERROR(FIND("RUC",$G71)),"",MAX(AA$1:AA70)+1)</f>
        <v/>
      </c>
      <c r="AB71" t="str">
        <f>IF(ISERROR(FIND("FWD",$G71)),"",MAX(AB$1:AB70)+1)</f>
        <v/>
      </c>
      <c r="AC71" t="str">
        <f>IF(H71&lt;&gt;"R","",MAX(AC$1:AC70)+1)</f>
        <v/>
      </c>
    </row>
    <row r="72" spans="1:29" x14ac:dyDescent="0.2">
      <c r="A72" t="s">
        <v>2069</v>
      </c>
      <c r="B72" t="s">
        <v>398</v>
      </c>
      <c r="C72" t="s">
        <v>559</v>
      </c>
      <c r="D72" t="s">
        <v>559</v>
      </c>
      <c r="E72" t="s">
        <v>399</v>
      </c>
      <c r="F72" s="42" t="s">
        <v>1066</v>
      </c>
      <c r="G72" t="s">
        <v>2767</v>
      </c>
      <c r="H72" s="3" t="str">
        <f>IF(SUMIFS(SeasonData!BC:BC,SeasonData!B:B,Players19!C5)=(4*23),"R","")</f>
        <v>R</v>
      </c>
      <c r="I72" s="2">
        <f>COUNTIFS(SeasonData!B:B,C72)</f>
        <v>4</v>
      </c>
      <c r="J72" s="25">
        <v>480000</v>
      </c>
      <c r="K72" s="25" t="str">
        <f t="shared" si="2"/>
        <v>MPR</v>
      </c>
      <c r="L72" s="25"/>
      <c r="M72" s="20">
        <f>INDEX(SeasonData!$AY:$AY,MATCH($C72&amp;"_2018",SeasonData!$A:$A,0))</f>
        <v>88.416666666666671</v>
      </c>
      <c r="N72" s="20">
        <f>INDEX(SeasonData!$AY:$AY,MATCH($C72&amp;"_2017",SeasonData!$A:$A,0))</f>
        <v>75</v>
      </c>
      <c r="O72" s="20">
        <f>INDEX(SeasonData!$AY:$AY,MATCH($C72&amp;"_2016",SeasonData!$A:$A,0))</f>
        <v>75.375</v>
      </c>
      <c r="P72" s="20">
        <f>INDEX(SeasonData!$AY:$AY,MATCH($C72&amp;"_2015",SeasonData!$A:$A,0))</f>
        <v>47.571428571428569</v>
      </c>
      <c r="R72" s="18">
        <f>INDEX(SeasonData!BA:BA,MATCH(C72&amp;"_2018",SeasonData!A:A,0))</f>
        <v>0.54545454545454541</v>
      </c>
      <c r="S72" s="18">
        <f>INDEX(SeasonData!BA:BA,MATCH(C72&amp;"_2017",SeasonData!A:A,0))</f>
        <v>0.81818181818181823</v>
      </c>
      <c r="T72" s="18">
        <f>INDEX(SeasonData!BA:BA,MATCH(C72&amp;"_2016",SeasonData!A:A,0))</f>
        <v>0.72727272727272729</v>
      </c>
      <c r="U72" s="18">
        <f>INDEX(SeasonData!BA:BA,MATCH(C72&amp;"_2015",SeasonData!A:A,0))</f>
        <v>0.31818181818181818</v>
      </c>
      <c r="W72" s="13">
        <f t="shared" si="3"/>
        <v>88.422216081790552</v>
      </c>
      <c r="Y72" t="str">
        <f>IF(ISERROR(FIND("DEF",$G72)),"",MAX(Y$1:Y71)+1)</f>
        <v/>
      </c>
      <c r="Z72">
        <f>IF(ISERROR(FIND("MID",$G72)),"",MAX(Z$1:Z71)+1)</f>
        <v>22</v>
      </c>
      <c r="AA72" t="str">
        <f>IF(ISERROR(FIND("RUC",$G72)),"",MAX(AA$1:AA71)+1)</f>
        <v/>
      </c>
      <c r="AB72">
        <f>IF(ISERROR(FIND("FWD",$G72)),"",MAX(AB$1:AB71)+1)</f>
        <v>29</v>
      </c>
      <c r="AC72">
        <f>IF(H72&lt;&gt;"R","",MAX(AC$1:AC71)+1)</f>
        <v>7</v>
      </c>
    </row>
    <row r="73" spans="1:29" x14ac:dyDescent="0.2">
      <c r="A73" t="s">
        <v>2069</v>
      </c>
      <c r="B73" t="s">
        <v>273</v>
      </c>
      <c r="C73" t="s">
        <v>560</v>
      </c>
      <c r="D73" t="s">
        <v>560</v>
      </c>
      <c r="E73" t="s">
        <v>260</v>
      </c>
      <c r="F73" s="42" t="s">
        <v>1067</v>
      </c>
      <c r="G73" t="s">
        <v>1607</v>
      </c>
      <c r="H73" s="3" t="str">
        <f>IF(SUMIFS(SeasonData!BC:BC,SeasonData!B:B,Players19!C286)=(4*23),"R","")</f>
        <v/>
      </c>
      <c r="I73" s="2">
        <f>COUNTIFS(SeasonData!B:B,C73)</f>
        <v>4</v>
      </c>
      <c r="J73" s="25">
        <v>403400</v>
      </c>
      <c r="K73" s="25" t="str">
        <f t="shared" si="2"/>
        <v>MPR</v>
      </c>
      <c r="L73" s="25"/>
      <c r="M73" s="20">
        <f>INDEX(SeasonData!$AY:$AY,MATCH($C73&amp;"_2018",SeasonData!$A:$A,0))</f>
        <v>74.318181818181813</v>
      </c>
      <c r="N73" s="20">
        <f>INDEX(SeasonData!$AY:$AY,MATCH($C73&amp;"_2017",SeasonData!$A:$A,0))</f>
        <v>63.526315789473685</v>
      </c>
      <c r="O73" s="20">
        <f>INDEX(SeasonData!$AY:$AY,MATCH($C73&amp;"_2016",SeasonData!$A:$A,0))</f>
        <v>31</v>
      </c>
      <c r="P73" s="20" t="str">
        <f>INDEX(SeasonData!$AY:$AY,MATCH($C73&amp;"_2015",SeasonData!$A:$A,0))</f>
        <v/>
      </c>
      <c r="R73" s="18">
        <f>INDEX(SeasonData!BA:BA,MATCH(C73&amp;"_2018",SeasonData!A:A,0))</f>
        <v>1</v>
      </c>
      <c r="S73" s="18">
        <f>INDEX(SeasonData!BA:BA,MATCH(C73&amp;"_2017",SeasonData!A:A,0))</f>
        <v>0.86363636363636365</v>
      </c>
      <c r="T73" s="18">
        <f>INDEX(SeasonData!BA:BA,MATCH(C73&amp;"_2016",SeasonData!A:A,0))</f>
        <v>4.5454545454545456E-2</v>
      </c>
      <c r="U73" s="18">
        <f>INDEX(SeasonData!BA:BA,MATCH(C73&amp;"_2015",SeasonData!A:A,0))</f>
        <v>0</v>
      </c>
      <c r="W73" s="13">
        <f t="shared" si="3"/>
        <v>74.311504098738141</v>
      </c>
      <c r="Y73">
        <f>IF(ISERROR(FIND("DEF",$G73)),"",MAX(Y$1:Y72)+1)</f>
        <v>24</v>
      </c>
      <c r="Z73" t="str">
        <f>IF(ISERROR(FIND("MID",$G73)),"",MAX(Z$1:Z72)+1)</f>
        <v/>
      </c>
      <c r="AA73" t="str">
        <f>IF(ISERROR(FIND("RUC",$G73)),"",MAX(AA$1:AA72)+1)</f>
        <v/>
      </c>
      <c r="AB73" t="str">
        <f>IF(ISERROR(FIND("FWD",$G73)),"",MAX(AB$1:AB72)+1)</f>
        <v/>
      </c>
      <c r="AC73" t="str">
        <f>IF(H73&lt;&gt;"R","",MAX(AC$1:AC72)+1)</f>
        <v/>
      </c>
    </row>
    <row r="74" spans="1:29" x14ac:dyDescent="0.2">
      <c r="A74" t="s">
        <v>2069</v>
      </c>
      <c r="B74" t="s">
        <v>2377</v>
      </c>
      <c r="C74" t="s">
        <v>2717</v>
      </c>
      <c r="D74" t="s">
        <v>2717</v>
      </c>
      <c r="E74" t="s">
        <v>235</v>
      </c>
      <c r="F74" s="42" t="s">
        <v>2562</v>
      </c>
      <c r="G74" t="s">
        <v>2771</v>
      </c>
      <c r="H74" s="3" t="str">
        <f>IF(SUMIFS(SeasonData!BC:BC,SeasonData!B:B,Players19!C643)=(4*23),"R","")</f>
        <v/>
      </c>
      <c r="I74" s="2">
        <f>COUNTIFS(SeasonData!B:B,C74)</f>
        <v>4</v>
      </c>
      <c r="J74" s="25">
        <v>102400</v>
      </c>
      <c r="K74" s="25" t="str">
        <f t="shared" si="2"/>
        <v>Rookie</v>
      </c>
      <c r="L74" s="25"/>
      <c r="M74" s="20" t="str">
        <f>INDEX(SeasonData!$AY:$AY,MATCH($C74&amp;"_2018",SeasonData!$A:$A,0))</f>
        <v/>
      </c>
      <c r="N74" s="20" t="str">
        <f>INDEX(SeasonData!$AY:$AY,MATCH($C74&amp;"_2017",SeasonData!$A:$A,0))</f>
        <v/>
      </c>
      <c r="O74" s="20" t="str">
        <f>INDEX(SeasonData!$AY:$AY,MATCH($C74&amp;"_2016",SeasonData!$A:$A,0))</f>
        <v/>
      </c>
      <c r="P74" s="20" t="str">
        <f>INDEX(SeasonData!$AY:$AY,MATCH($C74&amp;"_2015",SeasonData!$A:$A,0))</f>
        <v/>
      </c>
      <c r="R74" s="18">
        <f>INDEX(SeasonData!BA:BA,MATCH(C74&amp;"_2018",SeasonData!A:A,0))</f>
        <v>0</v>
      </c>
      <c r="S74" s="18">
        <f>INDEX(SeasonData!BA:BA,MATCH(C74&amp;"_2017",SeasonData!A:A,0))</f>
        <v>0</v>
      </c>
      <c r="T74" s="18">
        <f>INDEX(SeasonData!BA:BA,MATCH(C74&amp;"_2016",SeasonData!A:A,0))</f>
        <v>0</v>
      </c>
      <c r="U74" s="18">
        <f>INDEX(SeasonData!BA:BA,MATCH(C74&amp;"_2015",SeasonData!A:A,0))</f>
        <v>0</v>
      </c>
      <c r="W74" s="13">
        <f t="shared" si="3"/>
        <v>18.863406097448649</v>
      </c>
      <c r="Y74" t="str">
        <f>IF(ISERROR(FIND("DEF",$G74)),"",MAX(Y$1:Y73)+1)</f>
        <v/>
      </c>
      <c r="Z74" t="str">
        <f>IF(ISERROR(FIND("MID",$G74)),"",MAX(Z$1:Z73)+1)</f>
        <v/>
      </c>
      <c r="AA74">
        <f>IF(ISERROR(FIND("RUC",$G74)),"",MAX(AA$1:AA73)+1)</f>
        <v>10</v>
      </c>
      <c r="AB74">
        <f>IF(ISERROR(FIND("FWD",$G74)),"",MAX(AB$1:AB73)+1)</f>
        <v>30</v>
      </c>
      <c r="AC74" t="str">
        <f>IF(H74&lt;&gt;"R","",MAX(AC$1:AC73)+1)</f>
        <v/>
      </c>
    </row>
    <row r="75" spans="1:29" x14ac:dyDescent="0.2">
      <c r="A75" t="s">
        <v>2427</v>
      </c>
      <c r="B75" t="s">
        <v>2428</v>
      </c>
      <c r="C75" t="s">
        <v>2748</v>
      </c>
      <c r="D75" t="s">
        <v>2748</v>
      </c>
      <c r="E75" t="s">
        <v>40</v>
      </c>
      <c r="F75" s="42" t="s">
        <v>2603</v>
      </c>
      <c r="G75" t="s">
        <v>2767</v>
      </c>
      <c r="H75" s="3" t="str">
        <f>IF(SUMIFS(SeasonData!BC:BC,SeasonData!B:B,Players19!C797)=(4*23),"R","")</f>
        <v>R</v>
      </c>
      <c r="I75" s="2">
        <f>COUNTIFS(SeasonData!B:B,C75)</f>
        <v>4</v>
      </c>
      <c r="J75" s="25">
        <v>117300</v>
      </c>
      <c r="K75" s="25" t="str">
        <f t="shared" si="2"/>
        <v>Rookie</v>
      </c>
      <c r="L75" s="25"/>
      <c r="M75" s="20" t="str">
        <f>INDEX(SeasonData!$AY:$AY,MATCH($C75&amp;"_2018",SeasonData!$A:$A,0))</f>
        <v/>
      </c>
      <c r="N75" s="20" t="str">
        <f>INDEX(SeasonData!$AY:$AY,MATCH($C75&amp;"_2017",SeasonData!$A:$A,0))</f>
        <v/>
      </c>
      <c r="O75" s="20" t="str">
        <f>INDEX(SeasonData!$AY:$AY,MATCH($C75&amp;"_2016",SeasonData!$A:$A,0))</f>
        <v/>
      </c>
      <c r="P75" s="20" t="str">
        <f>INDEX(SeasonData!$AY:$AY,MATCH($C75&amp;"_2015",SeasonData!$A:$A,0))</f>
        <v/>
      </c>
      <c r="R75" s="18">
        <f>INDEX(SeasonData!BA:BA,MATCH(C75&amp;"_2018",SeasonData!A:A,0))</f>
        <v>0</v>
      </c>
      <c r="S75" s="18">
        <f>INDEX(SeasonData!BA:BA,MATCH(C75&amp;"_2017",SeasonData!A:A,0))</f>
        <v>0</v>
      </c>
      <c r="T75" s="18">
        <f>INDEX(SeasonData!BA:BA,MATCH(C75&amp;"_2016",SeasonData!A:A,0))</f>
        <v>0</v>
      </c>
      <c r="U75" s="18">
        <f>INDEX(SeasonData!BA:BA,MATCH(C75&amp;"_2015",SeasonData!A:A,0))</f>
        <v>0</v>
      </c>
      <c r="W75" s="13">
        <f t="shared" si="3"/>
        <v>21.608179054987566</v>
      </c>
      <c r="Y75" t="str">
        <f>IF(ISERROR(FIND("DEF",$G75)),"",MAX(Y$1:Y74)+1)</f>
        <v/>
      </c>
      <c r="Z75">
        <f>IF(ISERROR(FIND("MID",$G75)),"",MAX(Z$1:Z74)+1)</f>
        <v>23</v>
      </c>
      <c r="AA75" t="str">
        <f>IF(ISERROR(FIND("RUC",$G75)),"",MAX(AA$1:AA74)+1)</f>
        <v/>
      </c>
      <c r="AB75">
        <f>IF(ISERROR(FIND("FWD",$G75)),"",MAX(AB$1:AB74)+1)</f>
        <v>31</v>
      </c>
      <c r="AC75">
        <f>IF(H75&lt;&gt;"R","",MAX(AC$1:AC74)+1)</f>
        <v>8</v>
      </c>
    </row>
    <row r="76" spans="1:29" x14ac:dyDescent="0.2">
      <c r="A76" t="s">
        <v>2184</v>
      </c>
      <c r="B76" t="s">
        <v>5</v>
      </c>
      <c r="C76" t="s">
        <v>562</v>
      </c>
      <c r="D76" t="s">
        <v>562</v>
      </c>
      <c r="E76" t="s">
        <v>1</v>
      </c>
      <c r="F76" s="42" t="s">
        <v>1070</v>
      </c>
      <c r="G76" t="s">
        <v>1606</v>
      </c>
      <c r="H76" s="3" t="str">
        <f>IF(SUMIFS(SeasonData!BC:BC,SeasonData!B:B,Players19!C151)=(4*23),"R","")</f>
        <v/>
      </c>
      <c r="I76" s="2">
        <f>COUNTIFS(SeasonData!B:B,C76)</f>
        <v>4</v>
      </c>
      <c r="J76" s="25">
        <v>418000</v>
      </c>
      <c r="K76" s="25" t="str">
        <f t="shared" si="2"/>
        <v>MPR</v>
      </c>
      <c r="L76" s="25"/>
      <c r="M76" s="20" t="str">
        <f>INDEX(SeasonData!$AY:$AY,MATCH($C76&amp;"_2018",SeasonData!$A:$A,0))</f>
        <v/>
      </c>
      <c r="N76" s="20">
        <f>INDEX(SeasonData!$AY:$AY,MATCH($C76&amp;"_2017",SeasonData!$A:$A,0))</f>
        <v>96.235294117647058</v>
      </c>
      <c r="O76" s="20">
        <f>INDEX(SeasonData!$AY:$AY,MATCH($C76&amp;"_2016",SeasonData!$A:$A,0))</f>
        <v>86.642857142857139</v>
      </c>
      <c r="P76" s="20" t="str">
        <f>INDEX(SeasonData!$AY:$AY,MATCH($C76&amp;"_2015",SeasonData!$A:$A,0))</f>
        <v/>
      </c>
      <c r="R76" s="18">
        <f>INDEX(SeasonData!BA:BA,MATCH(C76&amp;"_2018",SeasonData!A:A,0))</f>
        <v>0</v>
      </c>
      <c r="S76" s="18">
        <f>INDEX(SeasonData!BA:BA,MATCH(C76&amp;"_2017",SeasonData!A:A,0))</f>
        <v>0.77272727272727271</v>
      </c>
      <c r="T76" s="18">
        <f>INDEX(SeasonData!BA:BA,MATCH(C76&amp;"_2016",SeasonData!A:A,0))</f>
        <v>0.63636363636363635</v>
      </c>
      <c r="U76" s="18">
        <f>INDEX(SeasonData!BA:BA,MATCH(C76&amp;"_2015",SeasonData!A:A,0))</f>
        <v>0</v>
      </c>
      <c r="W76" s="13">
        <f t="shared" si="3"/>
        <v>77.001013171225935</v>
      </c>
      <c r="Y76" t="str">
        <f>IF(ISERROR(FIND("DEF",$G76)),"",MAX(Y$1:Y75)+1)</f>
        <v/>
      </c>
      <c r="Z76">
        <f>IF(ISERROR(FIND("MID",$G76)),"",MAX(Z$1:Z75)+1)</f>
        <v>24</v>
      </c>
      <c r="AA76" t="str">
        <f>IF(ISERROR(FIND("RUC",$G76)),"",MAX(AA$1:AA75)+1)</f>
        <v/>
      </c>
      <c r="AB76" t="str">
        <f>IF(ISERROR(FIND("FWD",$G76)),"",MAX(AB$1:AB75)+1)</f>
        <v/>
      </c>
      <c r="AC76" t="str">
        <f>IF(H76&lt;&gt;"R","",MAX(AC$1:AC75)+1)</f>
        <v/>
      </c>
    </row>
    <row r="77" spans="1:29" x14ac:dyDescent="0.2">
      <c r="A77" t="s">
        <v>2184</v>
      </c>
      <c r="B77" t="s">
        <v>346</v>
      </c>
      <c r="C77" t="s">
        <v>561</v>
      </c>
      <c r="D77" t="s">
        <v>561</v>
      </c>
      <c r="E77" t="s">
        <v>40</v>
      </c>
      <c r="F77" s="42" t="s">
        <v>1068</v>
      </c>
      <c r="G77" t="s">
        <v>1606</v>
      </c>
      <c r="H77" s="3" t="str">
        <f>IF(SUMIFS(SeasonData!BC:BC,SeasonData!B:B,Players19!C204)=(4*23),"R","")</f>
        <v/>
      </c>
      <c r="I77" s="2">
        <f>COUNTIFS(SeasonData!B:B,C77)</f>
        <v>4</v>
      </c>
      <c r="J77" s="25">
        <v>471500</v>
      </c>
      <c r="K77" s="25" t="str">
        <f t="shared" si="2"/>
        <v>MPR</v>
      </c>
      <c r="L77" s="25"/>
      <c r="M77" s="20">
        <f>INDEX(SeasonData!$AY:$AY,MATCH($C77&amp;"_2018",SeasonData!$A:$A,0))</f>
        <v>86.86363636363636</v>
      </c>
      <c r="N77" s="20">
        <f>INDEX(SeasonData!$AY:$AY,MATCH($C77&amp;"_2017",SeasonData!$A:$A,0))</f>
        <v>100.68181818181819</v>
      </c>
      <c r="O77" s="20">
        <f>INDEX(SeasonData!$AY:$AY,MATCH($C77&amp;"_2016",SeasonData!$A:$A,0))</f>
        <v>80.333333333333329</v>
      </c>
      <c r="P77" s="20">
        <f>INDEX(SeasonData!$AY:$AY,MATCH($C77&amp;"_2015",SeasonData!$A:$A,0))</f>
        <v>96.954545454545453</v>
      </c>
      <c r="R77" s="18">
        <f>INDEX(SeasonData!BA:BA,MATCH(C77&amp;"_2018",SeasonData!A:A,0))</f>
        <v>1</v>
      </c>
      <c r="S77" s="18">
        <f>INDEX(SeasonData!BA:BA,MATCH(C77&amp;"_2017",SeasonData!A:A,0))</f>
        <v>1</v>
      </c>
      <c r="T77" s="18">
        <f>INDEX(SeasonData!BA:BA,MATCH(C77&amp;"_2016",SeasonData!A:A,0))</f>
        <v>0.95454545454545459</v>
      </c>
      <c r="U77" s="18">
        <f>INDEX(SeasonData!BA:BA,MATCH(C77&amp;"_2015",SeasonData!A:A,0))</f>
        <v>1</v>
      </c>
      <c r="W77" s="13">
        <f t="shared" si="3"/>
        <v>86.85640600534218</v>
      </c>
      <c r="Y77" t="str">
        <f>IF(ISERROR(FIND("DEF",$G77)),"",MAX(Y$1:Y76)+1)</f>
        <v/>
      </c>
      <c r="Z77">
        <f>IF(ISERROR(FIND("MID",$G77)),"",MAX(Z$1:Z76)+1)</f>
        <v>25</v>
      </c>
      <c r="AA77" t="str">
        <f>IF(ISERROR(FIND("RUC",$G77)),"",MAX(AA$1:AA76)+1)</f>
        <v/>
      </c>
      <c r="AB77" t="str">
        <f>IF(ISERROR(FIND("FWD",$G77)),"",MAX(AB$1:AB76)+1)</f>
        <v/>
      </c>
      <c r="AC77" t="str">
        <f>IF(H77&lt;&gt;"R","",MAX(AC$1:AC76)+1)</f>
        <v/>
      </c>
    </row>
    <row r="78" spans="1:29" x14ac:dyDescent="0.2">
      <c r="A78" t="s">
        <v>2254</v>
      </c>
      <c r="B78" t="s">
        <v>228</v>
      </c>
      <c r="C78" t="s">
        <v>973</v>
      </c>
      <c r="D78" t="s">
        <v>973</v>
      </c>
      <c r="E78" t="s">
        <v>144</v>
      </c>
      <c r="F78" s="42" t="s">
        <v>1071</v>
      </c>
      <c r="G78" t="s">
        <v>2767</v>
      </c>
      <c r="H78" s="3" t="str">
        <f>IF(SUMIFS(SeasonData!BC:BC,SeasonData!B:B,Players19!C642)=(4*23),"R","")</f>
        <v/>
      </c>
      <c r="I78" s="2">
        <f>COUNTIFS(SeasonData!B:B,C78)</f>
        <v>4</v>
      </c>
      <c r="J78" s="25">
        <v>294800</v>
      </c>
      <c r="K78" s="25" t="str">
        <f t="shared" si="2"/>
        <v>MPR</v>
      </c>
      <c r="L78" s="25"/>
      <c r="M78" s="20">
        <f>INDEX(SeasonData!$AY:$AY,MATCH($C78&amp;"_2018",SeasonData!$A:$A,0))</f>
        <v>60.333333333333336</v>
      </c>
      <c r="N78" s="20">
        <f>INDEX(SeasonData!$AY:$AY,MATCH($C78&amp;"_2017",SeasonData!$A:$A,0))</f>
        <v>36.25</v>
      </c>
      <c r="O78" s="20" t="str">
        <f>INDEX(SeasonData!$AY:$AY,MATCH($C78&amp;"_2016",SeasonData!$A:$A,0))</f>
        <v/>
      </c>
      <c r="P78" s="20" t="str">
        <f>INDEX(SeasonData!$AY:$AY,MATCH($C78&amp;"_2015",SeasonData!$A:$A,0))</f>
        <v/>
      </c>
      <c r="R78" s="18">
        <f>INDEX(SeasonData!BA:BA,MATCH(C78&amp;"_2018",SeasonData!A:A,0))</f>
        <v>0.27272727272727271</v>
      </c>
      <c r="S78" s="18">
        <f>INDEX(SeasonData!BA:BA,MATCH(C78&amp;"_2017",SeasonData!A:A,0))</f>
        <v>0.18181818181818182</v>
      </c>
      <c r="T78" s="18">
        <f>INDEX(SeasonData!BA:BA,MATCH(C78&amp;"_2016",SeasonData!A:A,0))</f>
        <v>0</v>
      </c>
      <c r="U78" s="18">
        <f>INDEX(SeasonData!BA:BA,MATCH(C78&amp;"_2015",SeasonData!A:A,0))</f>
        <v>0</v>
      </c>
      <c r="W78" s="13">
        <f t="shared" si="3"/>
        <v>54.30597771023303</v>
      </c>
      <c r="Y78" t="str">
        <f>IF(ISERROR(FIND("DEF",$G78)),"",MAX(Y$1:Y77)+1)</f>
        <v/>
      </c>
      <c r="Z78">
        <f>IF(ISERROR(FIND("MID",$G78)),"",MAX(Z$1:Z77)+1)</f>
        <v>26</v>
      </c>
      <c r="AA78" t="str">
        <f>IF(ISERROR(FIND("RUC",$G78)),"",MAX(AA$1:AA77)+1)</f>
        <v/>
      </c>
      <c r="AB78">
        <f>IF(ISERROR(FIND("FWD",$G78)),"",MAX(AB$1:AB77)+1)</f>
        <v>32</v>
      </c>
      <c r="AC78" t="str">
        <f>IF(H78&lt;&gt;"R","",MAX(AC$1:AC77)+1)</f>
        <v/>
      </c>
    </row>
    <row r="79" spans="1:29" x14ac:dyDescent="0.2">
      <c r="A79" t="s">
        <v>2254</v>
      </c>
      <c r="B79" t="s">
        <v>194</v>
      </c>
      <c r="C79" t="s">
        <v>563</v>
      </c>
      <c r="D79" t="s">
        <v>563</v>
      </c>
      <c r="E79" t="s">
        <v>184</v>
      </c>
      <c r="F79" s="42" t="s">
        <v>1072</v>
      </c>
      <c r="G79" t="s">
        <v>1606</v>
      </c>
      <c r="H79" s="3" t="str">
        <f>IF(SUMIFS(SeasonData!BC:BC,SeasonData!B:B,Players19!C310)=(4*23),"R","")</f>
        <v/>
      </c>
      <c r="I79" s="2">
        <f>COUNTIFS(SeasonData!B:B,C79)</f>
        <v>4</v>
      </c>
      <c r="J79" s="25">
        <v>426700</v>
      </c>
      <c r="K79" s="25" t="str">
        <f t="shared" si="2"/>
        <v>MPR</v>
      </c>
      <c r="L79" s="25"/>
      <c r="M79" s="20">
        <f>INDEX(SeasonData!$AY:$AY,MATCH($C79&amp;"_2018",SeasonData!$A:$A,0))</f>
        <v>78.599999999999994</v>
      </c>
      <c r="N79" s="20">
        <f>INDEX(SeasonData!$AY:$AY,MATCH($C79&amp;"_2017",SeasonData!$A:$A,0))</f>
        <v>79.13636363636364</v>
      </c>
      <c r="O79" s="20">
        <f>INDEX(SeasonData!$AY:$AY,MATCH($C79&amp;"_2016",SeasonData!$A:$A,0))</f>
        <v>65.277777777777771</v>
      </c>
      <c r="P79" s="20">
        <f>INDEX(SeasonData!$AY:$AY,MATCH($C79&amp;"_2015",SeasonData!$A:$A,0))</f>
        <v>78.599999999999994</v>
      </c>
      <c r="R79" s="18">
        <f>INDEX(SeasonData!BA:BA,MATCH(C79&amp;"_2018",SeasonData!A:A,0))</f>
        <v>0.45454545454545453</v>
      </c>
      <c r="S79" s="18">
        <f>INDEX(SeasonData!BA:BA,MATCH(C79&amp;"_2017",SeasonData!A:A,0))</f>
        <v>1</v>
      </c>
      <c r="T79" s="18">
        <f>INDEX(SeasonData!BA:BA,MATCH(C79&amp;"_2016",SeasonData!A:A,0))</f>
        <v>0.81818181818181823</v>
      </c>
      <c r="U79" s="18">
        <f>INDEX(SeasonData!BA:BA,MATCH(C79&amp;"_2015",SeasonData!A:A,0))</f>
        <v>0.90909090909090906</v>
      </c>
      <c r="W79" s="13">
        <f t="shared" si="3"/>
        <v>78.603665837708391</v>
      </c>
      <c r="Y79" t="str">
        <f>IF(ISERROR(FIND("DEF",$G79)),"",MAX(Y$1:Y78)+1)</f>
        <v/>
      </c>
      <c r="Z79">
        <f>IF(ISERROR(FIND("MID",$G79)),"",MAX(Z$1:Z78)+1)</f>
        <v>27</v>
      </c>
      <c r="AA79" t="str">
        <f>IF(ISERROR(FIND("RUC",$G79)),"",MAX(AA$1:AA78)+1)</f>
        <v/>
      </c>
      <c r="AB79" t="str">
        <f>IF(ISERROR(FIND("FWD",$G79)),"",MAX(AB$1:AB78)+1)</f>
        <v/>
      </c>
      <c r="AC79" t="str">
        <f>IF(H79&lt;&gt;"R","",MAX(AC$1:AC78)+1)</f>
        <v/>
      </c>
    </row>
    <row r="80" spans="1:29" x14ac:dyDescent="0.2">
      <c r="A80" t="s">
        <v>2254</v>
      </c>
      <c r="B80" t="s">
        <v>25</v>
      </c>
      <c r="C80" t="s">
        <v>1597</v>
      </c>
      <c r="D80" t="s">
        <v>1527</v>
      </c>
      <c r="E80" t="s">
        <v>443</v>
      </c>
      <c r="F80" s="42" t="s">
        <v>1528</v>
      </c>
      <c r="G80" t="s">
        <v>2769</v>
      </c>
      <c r="H80" s="3" t="str">
        <f>IF(SUMIFS(SeasonData!BC:BC,SeasonData!B:B,Players19!C428)=(4*23),"R","")</f>
        <v/>
      </c>
      <c r="I80" s="2">
        <f>COUNTIFS(SeasonData!B:B,C80)</f>
        <v>4</v>
      </c>
      <c r="J80" s="25">
        <v>276300</v>
      </c>
      <c r="K80" s="25" t="str">
        <f t="shared" si="2"/>
        <v>MPR</v>
      </c>
      <c r="L80" s="25"/>
      <c r="M80" s="20">
        <f>INDEX(SeasonData!$AY:$AY,MATCH($C80&amp;"_2018",SeasonData!$A:$A,0))</f>
        <v>50.888888888888886</v>
      </c>
      <c r="N80" s="20" t="str">
        <f>INDEX(SeasonData!$AY:$AY,MATCH($C80&amp;"_2017",SeasonData!$A:$A,0))</f>
        <v/>
      </c>
      <c r="O80" s="20" t="str">
        <f>INDEX(SeasonData!$AY:$AY,MATCH($C80&amp;"_2016",SeasonData!$A:$A,0))</f>
        <v/>
      </c>
      <c r="P80" s="20" t="str">
        <f>INDEX(SeasonData!$AY:$AY,MATCH($C80&amp;"_2015",SeasonData!$A:$A,0))</f>
        <v/>
      </c>
      <c r="R80" s="18">
        <f>INDEX(SeasonData!BA:BA,MATCH(C80&amp;"_2018",SeasonData!A:A,0))</f>
        <v>0.40909090909090912</v>
      </c>
      <c r="S80" s="18">
        <f>INDEX(SeasonData!BA:BA,MATCH(C80&amp;"_2017",SeasonData!A:A,0))</f>
        <v>0</v>
      </c>
      <c r="T80" s="18">
        <f>INDEX(SeasonData!BA:BA,MATCH(C80&amp;"_2016",SeasonData!A:A,0))</f>
        <v>0</v>
      </c>
      <c r="U80" s="18">
        <f>INDEX(SeasonData!BA:BA,MATCH(C80&amp;"_2015",SeasonData!A:A,0))</f>
        <v>0</v>
      </c>
      <c r="W80" s="13">
        <f t="shared" si="3"/>
        <v>50.898038132080686</v>
      </c>
      <c r="Y80">
        <f>IF(ISERROR(FIND("DEF",$G80)),"",MAX(Y$1:Y79)+1)</f>
        <v>25</v>
      </c>
      <c r="Z80" t="str">
        <f>IF(ISERROR(FIND("MID",$G80)),"",MAX(Z$1:Z79)+1)</f>
        <v/>
      </c>
      <c r="AA80" t="str">
        <f>IF(ISERROR(FIND("RUC",$G80)),"",MAX(AA$1:AA79)+1)</f>
        <v/>
      </c>
      <c r="AB80">
        <f>IF(ISERROR(FIND("FWD",$G80)),"",MAX(AB$1:AB79)+1)</f>
        <v>33</v>
      </c>
      <c r="AC80" t="str">
        <f>IF(H80&lt;&gt;"R","",MAX(AC$1:AC79)+1)</f>
        <v/>
      </c>
    </row>
    <row r="81" spans="1:29" x14ac:dyDescent="0.2">
      <c r="A81" t="s">
        <v>2254</v>
      </c>
      <c r="B81" t="s">
        <v>483</v>
      </c>
      <c r="C81" t="s">
        <v>1989</v>
      </c>
      <c r="D81" t="s">
        <v>1989</v>
      </c>
      <c r="E81" t="s">
        <v>465</v>
      </c>
      <c r="F81" s="42" t="s">
        <v>1069</v>
      </c>
      <c r="G81" t="s">
        <v>1607</v>
      </c>
      <c r="H81" s="3" t="str">
        <f>IF(SUMIFS(SeasonData!BC:BC,SeasonData!B:B,Players19!C659)=(4*23),"R","")</f>
        <v/>
      </c>
      <c r="I81" s="2">
        <f>COUNTIFS(SeasonData!B:B,C81)</f>
        <v>4</v>
      </c>
      <c r="J81" s="25">
        <v>418700</v>
      </c>
      <c r="K81" s="25" t="str">
        <f t="shared" si="2"/>
        <v>MPR</v>
      </c>
      <c r="L81" s="25"/>
      <c r="M81" s="20">
        <f>INDEX(SeasonData!$AY:$AY,MATCH($C81&amp;"_2018",SeasonData!$A:$A,0))</f>
        <v>77.13636363636364</v>
      </c>
      <c r="N81" s="20">
        <f>INDEX(SeasonData!$AY:$AY,MATCH($C81&amp;"_2017",SeasonData!$A:$A,0))</f>
        <v>61.954545454545453</v>
      </c>
      <c r="O81" s="20">
        <f>INDEX(SeasonData!$AY:$AY,MATCH($C81&amp;"_2016",SeasonData!$A:$A,0))</f>
        <v>65.545454545454547</v>
      </c>
      <c r="P81" s="20">
        <f>INDEX(SeasonData!$AY:$AY,MATCH($C81&amp;"_2015",SeasonData!$A:$A,0))</f>
        <v>75.272727272727266</v>
      </c>
      <c r="R81" s="18">
        <f>INDEX(SeasonData!BA:BA,MATCH(C81&amp;"_2018",SeasonData!A:A,0))</f>
        <v>1</v>
      </c>
      <c r="S81" s="18">
        <f>INDEX(SeasonData!BA:BA,MATCH(C81&amp;"_2017",SeasonData!A:A,0))</f>
        <v>1</v>
      </c>
      <c r="T81" s="18">
        <f>INDEX(SeasonData!BA:BA,MATCH(C81&amp;"_2016",SeasonData!A:A,0))</f>
        <v>1</v>
      </c>
      <c r="U81" s="18">
        <f>INDEX(SeasonData!BA:BA,MATCH(C81&amp;"_2015",SeasonData!A:A,0))</f>
        <v>1</v>
      </c>
      <c r="W81" s="13">
        <f t="shared" si="3"/>
        <v>77.129962236345222</v>
      </c>
      <c r="Y81">
        <f>IF(ISERROR(FIND("DEF",$G81)),"",MAX(Y$1:Y80)+1)</f>
        <v>26</v>
      </c>
      <c r="Z81" t="str">
        <f>IF(ISERROR(FIND("MID",$G81)),"",MAX(Z$1:Z80)+1)</f>
        <v/>
      </c>
      <c r="AA81" t="str">
        <f>IF(ISERROR(FIND("RUC",$G81)),"",MAX(AA$1:AA80)+1)</f>
        <v/>
      </c>
      <c r="AB81" t="str">
        <f>IF(ISERROR(FIND("FWD",$G81)),"",MAX(AB$1:AB80)+1)</f>
        <v/>
      </c>
      <c r="AC81" t="str">
        <f>IF(H81&lt;&gt;"R","",MAX(AC$1:AC80)+1)</f>
        <v/>
      </c>
    </row>
    <row r="82" spans="1:29" x14ac:dyDescent="0.2">
      <c r="A82" t="s">
        <v>2355</v>
      </c>
      <c r="B82" t="s">
        <v>252</v>
      </c>
      <c r="C82" t="s">
        <v>985</v>
      </c>
      <c r="D82" t="s">
        <v>985</v>
      </c>
      <c r="E82" t="s">
        <v>235</v>
      </c>
      <c r="F82" s="42" t="s">
        <v>1073</v>
      </c>
      <c r="G82" t="s">
        <v>1608</v>
      </c>
      <c r="H82" s="3" t="str">
        <f>IF(SUMIFS(SeasonData!BC:BC,SeasonData!B:B,Players19!C561)=(4*23),"R","")</f>
        <v/>
      </c>
      <c r="I82" s="2">
        <f>COUNTIFS(SeasonData!B:B,C82)</f>
        <v>4</v>
      </c>
      <c r="J82" s="25">
        <v>434300</v>
      </c>
      <c r="K82" s="25" t="str">
        <f t="shared" si="2"/>
        <v>MPR</v>
      </c>
      <c r="L82" s="25"/>
      <c r="M82" s="20">
        <f>INDEX(SeasonData!$AY:$AY,MATCH($C82&amp;"_2018",SeasonData!$A:$A,0))</f>
        <v>80</v>
      </c>
      <c r="N82" s="20">
        <f>INDEX(SeasonData!$AY:$AY,MATCH($C82&amp;"_2017",SeasonData!$A:$A,0))</f>
        <v>53.75</v>
      </c>
      <c r="O82" s="20" t="str">
        <f>INDEX(SeasonData!$AY:$AY,MATCH($C82&amp;"_2016",SeasonData!$A:$A,0))</f>
        <v/>
      </c>
      <c r="P82" s="20" t="str">
        <f>INDEX(SeasonData!$AY:$AY,MATCH($C82&amp;"_2015",SeasonData!$A:$A,0))</f>
        <v/>
      </c>
      <c r="R82" s="18">
        <f>INDEX(SeasonData!BA:BA,MATCH(C82&amp;"_2018",SeasonData!A:A,0))</f>
        <v>0.81818181818181823</v>
      </c>
      <c r="S82" s="18">
        <f>INDEX(SeasonData!BA:BA,MATCH(C82&amp;"_2017",SeasonData!A:A,0))</f>
        <v>0.54545454545454541</v>
      </c>
      <c r="T82" s="18">
        <f>INDEX(SeasonData!BA:BA,MATCH(C82&amp;"_2016",SeasonData!A:A,0))</f>
        <v>0</v>
      </c>
      <c r="U82" s="18">
        <f>INDEX(SeasonData!BA:BA,MATCH(C82&amp;"_2015",SeasonData!A:A,0))</f>
        <v>0</v>
      </c>
      <c r="W82" s="13">
        <f t="shared" si="3"/>
        <v>80.003684259003407</v>
      </c>
      <c r="Y82" t="str">
        <f>IF(ISERROR(FIND("DEF",$G82)),"",MAX(Y$1:Y81)+1)</f>
        <v/>
      </c>
      <c r="Z82" t="str">
        <f>IF(ISERROR(FIND("MID",$G82)),"",MAX(Z$1:Z81)+1)</f>
        <v/>
      </c>
      <c r="AA82" t="str">
        <f>IF(ISERROR(FIND("RUC",$G82)),"",MAX(AA$1:AA81)+1)</f>
        <v/>
      </c>
      <c r="AB82">
        <f>IF(ISERROR(FIND("FWD",$G82)),"",MAX(AB$1:AB81)+1)</f>
        <v>34</v>
      </c>
      <c r="AC82" t="str">
        <f>IF(H82&lt;&gt;"R","",MAX(AC$1:AC81)+1)</f>
        <v/>
      </c>
    </row>
    <row r="83" spans="1:29" x14ac:dyDescent="0.2">
      <c r="A83" t="s">
        <v>2206</v>
      </c>
      <c r="B83" t="s">
        <v>379</v>
      </c>
      <c r="C83" t="s">
        <v>565</v>
      </c>
      <c r="D83" t="s">
        <v>565</v>
      </c>
      <c r="E83" t="s">
        <v>369</v>
      </c>
      <c r="F83" s="42" t="s">
        <v>1074</v>
      </c>
      <c r="G83" t="s">
        <v>1607</v>
      </c>
      <c r="H83" s="3" t="str">
        <f>IF(SUMIFS(SeasonData!BC:BC,SeasonData!B:B,Players19!C209)=(4*23),"R","")</f>
        <v/>
      </c>
      <c r="I83" s="2">
        <f>COUNTIFS(SeasonData!B:B,C83)</f>
        <v>4</v>
      </c>
      <c r="J83" s="25">
        <v>387500</v>
      </c>
      <c r="K83" s="25" t="str">
        <f t="shared" si="2"/>
        <v>MPR</v>
      </c>
      <c r="L83" s="25"/>
      <c r="M83" s="20">
        <f>INDEX(SeasonData!$AY:$AY,MATCH($C83&amp;"_2018",SeasonData!$A:$A,0))</f>
        <v>71.388888888888886</v>
      </c>
      <c r="N83" s="20">
        <f>INDEX(SeasonData!$AY:$AY,MATCH($C83&amp;"_2017",SeasonData!$A:$A,0))</f>
        <v>91.409090909090907</v>
      </c>
      <c r="O83" s="20">
        <f>INDEX(SeasonData!$AY:$AY,MATCH($C83&amp;"_2016",SeasonData!$A:$A,0))</f>
        <v>85.36363636363636</v>
      </c>
      <c r="P83" s="20">
        <f>INDEX(SeasonData!$AY:$AY,MATCH($C83&amp;"_2015",SeasonData!$A:$A,0))</f>
        <v>100.27272727272727</v>
      </c>
      <c r="R83" s="18">
        <f>INDEX(SeasonData!BA:BA,MATCH(C83&amp;"_2018",SeasonData!A:A,0))</f>
        <v>0.81818181818181823</v>
      </c>
      <c r="S83" s="18">
        <f>INDEX(SeasonData!BA:BA,MATCH(C83&amp;"_2017",SeasonData!A:A,0))</f>
        <v>1</v>
      </c>
      <c r="T83" s="18">
        <f>INDEX(SeasonData!BA:BA,MATCH(C83&amp;"_2016",SeasonData!A:A,0))</f>
        <v>1</v>
      </c>
      <c r="U83" s="18">
        <f>INDEX(SeasonData!BA:BA,MATCH(C83&amp;"_2015",SeasonData!A:A,0))</f>
        <v>1</v>
      </c>
      <c r="W83" s="13">
        <f t="shared" si="3"/>
        <v>71.382518191028822</v>
      </c>
      <c r="Y83">
        <f>IF(ISERROR(FIND("DEF",$G83)),"",MAX(Y$1:Y82)+1)</f>
        <v>27</v>
      </c>
      <c r="Z83" t="str">
        <f>IF(ISERROR(FIND("MID",$G83)),"",MAX(Z$1:Z82)+1)</f>
        <v/>
      </c>
      <c r="AA83" t="str">
        <f>IF(ISERROR(FIND("RUC",$G83)),"",MAX(AA$1:AA82)+1)</f>
        <v/>
      </c>
      <c r="AB83" t="str">
        <f>IF(ISERROR(FIND("FWD",$G83)),"",MAX(AB$1:AB82)+1)</f>
        <v/>
      </c>
      <c r="AC83" t="str">
        <f>IF(H83&lt;&gt;"R","",MAX(AC$1:AC82)+1)</f>
        <v/>
      </c>
    </row>
    <row r="84" spans="1:29" x14ac:dyDescent="0.2">
      <c r="A84" t="s">
        <v>2206</v>
      </c>
      <c r="B84" t="s">
        <v>220</v>
      </c>
      <c r="C84" t="s">
        <v>564</v>
      </c>
      <c r="D84" t="s">
        <v>564</v>
      </c>
      <c r="E84" t="s">
        <v>184</v>
      </c>
      <c r="F84" s="42" t="s">
        <v>1785</v>
      </c>
      <c r="G84" t="s">
        <v>1608</v>
      </c>
      <c r="H84" s="3" t="str">
        <f>IF(SUMIFS(SeasonData!BC:BC,SeasonData!B:B,Players19!C450)=(4*23),"R","")</f>
        <v/>
      </c>
      <c r="I84" s="2">
        <f>COUNTIFS(SeasonData!B:B,C84)</f>
        <v>4</v>
      </c>
      <c r="J84" s="25">
        <v>333300</v>
      </c>
      <c r="K84" s="25" t="str">
        <f t="shared" si="2"/>
        <v>MPR</v>
      </c>
      <c r="L84" s="25"/>
      <c r="M84" s="20">
        <f>INDEX(SeasonData!$AY:$AY,MATCH($C84&amp;"_2018",SeasonData!$A:$A,0))</f>
        <v>61.388888888888886</v>
      </c>
      <c r="N84" s="20">
        <f>INDEX(SeasonData!$AY:$AY,MATCH($C84&amp;"_2017",SeasonData!$A:$A,0))</f>
        <v>76</v>
      </c>
      <c r="O84" s="20">
        <f>INDEX(SeasonData!$AY:$AY,MATCH($C84&amp;"_2016",SeasonData!$A:$A,0))</f>
        <v>61</v>
      </c>
      <c r="P84" s="20">
        <f>INDEX(SeasonData!$AY:$AY,MATCH($C84&amp;"_2015",SeasonData!$A:$A,0))</f>
        <v>68.684210526315795</v>
      </c>
      <c r="R84" s="18">
        <f>INDEX(SeasonData!BA:BA,MATCH(C84&amp;"_2018",SeasonData!A:A,0))</f>
        <v>0.81818181818181823</v>
      </c>
      <c r="S84" s="18">
        <f>INDEX(SeasonData!BA:BA,MATCH(C84&amp;"_2017",SeasonData!A:A,0))</f>
        <v>0.45454545454545453</v>
      </c>
      <c r="T84" s="18">
        <f>INDEX(SeasonData!BA:BA,MATCH(C84&amp;"_2016",SeasonData!A:A,0))</f>
        <v>0.77272727272727271</v>
      </c>
      <c r="U84" s="18">
        <f>INDEX(SeasonData!BA:BA,MATCH(C84&amp;"_2015",SeasonData!A:A,0))</f>
        <v>0.86363636363636365</v>
      </c>
      <c r="W84" s="13">
        <f t="shared" si="3"/>
        <v>61.398176291793312</v>
      </c>
      <c r="Y84" t="str">
        <f>IF(ISERROR(FIND("DEF",$G84)),"",MAX(Y$1:Y83)+1)</f>
        <v/>
      </c>
      <c r="Z84" t="str">
        <f>IF(ISERROR(FIND("MID",$G84)),"",MAX(Z$1:Z83)+1)</f>
        <v/>
      </c>
      <c r="AA84" t="str">
        <f>IF(ISERROR(FIND("RUC",$G84)),"",MAX(AA$1:AA83)+1)</f>
        <v/>
      </c>
      <c r="AB84">
        <f>IF(ISERROR(FIND("FWD",$G84)),"",MAX(AB$1:AB83)+1)</f>
        <v>35</v>
      </c>
      <c r="AC84" t="str">
        <f>IF(H84&lt;&gt;"R","",MAX(AC$1:AC83)+1)</f>
        <v/>
      </c>
    </row>
    <row r="85" spans="1:29" x14ac:dyDescent="0.2">
      <c r="A85" t="s">
        <v>2206</v>
      </c>
      <c r="B85" t="s">
        <v>1717</v>
      </c>
      <c r="C85" t="s">
        <v>1617</v>
      </c>
      <c r="D85" t="s">
        <v>1617</v>
      </c>
      <c r="E85" t="s">
        <v>514</v>
      </c>
      <c r="F85" s="42" t="s">
        <v>1786</v>
      </c>
      <c r="G85" t="s">
        <v>2767</v>
      </c>
      <c r="H85" s="3" t="str">
        <f>IF(SUMIFS(SeasonData!BC:BC,SeasonData!B:B,Players19!C698)=(4*23),"R","")</f>
        <v/>
      </c>
      <c r="I85" s="2">
        <f>COUNTIFS(SeasonData!B:B,C85)</f>
        <v>4</v>
      </c>
      <c r="J85" s="25">
        <v>237000</v>
      </c>
      <c r="K85" s="25" t="str">
        <f t="shared" si="2"/>
        <v>MPR</v>
      </c>
      <c r="L85" s="25"/>
      <c r="M85" s="20">
        <f>INDEX(SeasonData!$AY:$AY,MATCH($C85&amp;"_2018",SeasonData!$A:$A,0))</f>
        <v>48.5</v>
      </c>
      <c r="N85" s="20" t="str">
        <f>INDEX(SeasonData!$AY:$AY,MATCH($C85&amp;"_2017",SeasonData!$A:$A,0))</f>
        <v/>
      </c>
      <c r="O85" s="20" t="str">
        <f>INDEX(SeasonData!$AY:$AY,MATCH($C85&amp;"_2016",SeasonData!$A:$A,0))</f>
        <v/>
      </c>
      <c r="P85" s="20" t="str">
        <f>INDEX(SeasonData!$AY:$AY,MATCH($C85&amp;"_2015",SeasonData!$A:$A,0))</f>
        <v/>
      </c>
      <c r="R85" s="18">
        <f>INDEX(SeasonData!BA:BA,MATCH(C85&amp;"_2018",SeasonData!A:A,0))</f>
        <v>0.18181818181818182</v>
      </c>
      <c r="S85" s="18">
        <f>INDEX(SeasonData!BA:BA,MATCH(C85&amp;"_2017",SeasonData!A:A,0))</f>
        <v>0</v>
      </c>
      <c r="T85" s="18">
        <f>INDEX(SeasonData!BA:BA,MATCH(C85&amp;"_2016",SeasonData!A:A,0))</f>
        <v>0</v>
      </c>
      <c r="U85" s="18">
        <f>INDEX(SeasonData!BA:BA,MATCH(C85&amp;"_2015",SeasonData!A:A,0))</f>
        <v>0</v>
      </c>
      <c r="W85" s="13">
        <f t="shared" si="3"/>
        <v>43.658469190384082</v>
      </c>
      <c r="Y85" t="str">
        <f>IF(ISERROR(FIND("DEF",$G85)),"",MAX(Y$1:Y84)+1)</f>
        <v/>
      </c>
      <c r="Z85">
        <f>IF(ISERROR(FIND("MID",$G85)),"",MAX(Z$1:Z84)+1)</f>
        <v>28</v>
      </c>
      <c r="AA85" t="str">
        <f>IF(ISERROR(FIND("RUC",$G85)),"",MAX(AA$1:AA84)+1)</f>
        <v/>
      </c>
      <c r="AB85">
        <f>IF(ISERROR(FIND("FWD",$G85)),"",MAX(AB$1:AB84)+1)</f>
        <v>36</v>
      </c>
      <c r="AC85" t="str">
        <f>IF(H85&lt;&gt;"R","",MAX(AC$1:AC84)+1)</f>
        <v/>
      </c>
    </row>
    <row r="86" spans="1:29" x14ac:dyDescent="0.2">
      <c r="A86" t="s">
        <v>2206</v>
      </c>
      <c r="B86" t="s">
        <v>112</v>
      </c>
      <c r="C86" t="s">
        <v>566</v>
      </c>
      <c r="D86" t="s">
        <v>566</v>
      </c>
      <c r="E86" t="s">
        <v>399</v>
      </c>
      <c r="F86" s="42" t="s">
        <v>1075</v>
      </c>
      <c r="G86" t="s">
        <v>1607</v>
      </c>
      <c r="H86" s="3" t="str">
        <f>IF(SUMIFS(SeasonData!BC:BC,SeasonData!B:B,Players19!C777)=(4*23),"R","")</f>
        <v>R</v>
      </c>
      <c r="I86" s="2">
        <f>COUNTIFS(SeasonData!B:B,C86)</f>
        <v>4</v>
      </c>
      <c r="J86" s="25">
        <v>261400</v>
      </c>
      <c r="K86" s="25" t="str">
        <f t="shared" si="2"/>
        <v>MPR</v>
      </c>
      <c r="L86" s="25"/>
      <c r="M86" s="20">
        <f>INDEX(SeasonData!$AY:$AY,MATCH($C86&amp;"_2018",SeasonData!$A:$A,0))</f>
        <v>53.5</v>
      </c>
      <c r="N86" s="20">
        <f>INDEX(SeasonData!$AY:$AY,MATCH($C86&amp;"_2017",SeasonData!$A:$A,0))</f>
        <v>58.666666666666664</v>
      </c>
      <c r="O86" s="20">
        <f>INDEX(SeasonData!$AY:$AY,MATCH($C86&amp;"_2016",SeasonData!$A:$A,0))</f>
        <v>45</v>
      </c>
      <c r="P86" s="20" t="str">
        <f>INDEX(SeasonData!$AY:$AY,MATCH($C86&amp;"_2015",SeasonData!$A:$A,0))</f>
        <v/>
      </c>
      <c r="R86" s="18">
        <f>INDEX(SeasonData!BA:BA,MATCH(C86&amp;"_2018",SeasonData!A:A,0))</f>
        <v>0.27272727272727271</v>
      </c>
      <c r="S86" s="18">
        <f>INDEX(SeasonData!BA:BA,MATCH(C86&amp;"_2017",SeasonData!A:A,0))</f>
        <v>0.13636363636363635</v>
      </c>
      <c r="T86" s="18">
        <f>INDEX(SeasonData!BA:BA,MATCH(C86&amp;"_2016",SeasonData!A:A,0))</f>
        <v>4.5454545454545456E-2</v>
      </c>
      <c r="U86" s="18">
        <f>INDEX(SeasonData!BA:BA,MATCH(C86&amp;"_2015",SeasonData!A:A,0))</f>
        <v>0</v>
      </c>
      <c r="W86" s="13">
        <f t="shared" si="3"/>
        <v>48.153265174541772</v>
      </c>
      <c r="Y86">
        <f>IF(ISERROR(FIND("DEF",$G86)),"",MAX(Y$1:Y85)+1)</f>
        <v>28</v>
      </c>
      <c r="Z86" t="str">
        <f>IF(ISERROR(FIND("MID",$G86)),"",MAX(Z$1:Z85)+1)</f>
        <v/>
      </c>
      <c r="AA86" t="str">
        <f>IF(ISERROR(FIND("RUC",$G86)),"",MAX(AA$1:AA85)+1)</f>
        <v/>
      </c>
      <c r="AB86" t="str">
        <f>IF(ISERROR(FIND("FWD",$G86)),"",MAX(AB$1:AB85)+1)</f>
        <v/>
      </c>
      <c r="AC86">
        <f>IF(H86&lt;&gt;"R","",MAX(AC$1:AC85)+1)</f>
        <v>9</v>
      </c>
    </row>
    <row r="87" spans="1:29" x14ac:dyDescent="0.2">
      <c r="A87" t="s">
        <v>2206</v>
      </c>
      <c r="B87" t="s">
        <v>1937</v>
      </c>
      <c r="C87" t="s">
        <v>1936</v>
      </c>
      <c r="D87" t="s">
        <v>1936</v>
      </c>
      <c r="E87" t="s">
        <v>150</v>
      </c>
      <c r="F87" s="42" t="s">
        <v>1950</v>
      </c>
      <c r="G87" t="s">
        <v>1607</v>
      </c>
      <c r="H87" s="3" t="str">
        <f>IF(SUMIFS(SeasonData!BC:BC,SeasonData!B:B,Players19!C809)=(4*23),"R","")</f>
        <v/>
      </c>
      <c r="I87" s="2">
        <f>COUNTIFS(SeasonData!B:B,C87)</f>
        <v>4</v>
      </c>
      <c r="J87" s="25">
        <v>123900</v>
      </c>
      <c r="K87" s="25" t="str">
        <f t="shared" si="2"/>
        <v>Rookie</v>
      </c>
      <c r="L87" s="25"/>
      <c r="M87" s="20" t="str">
        <f>INDEX(SeasonData!$AY:$AY,MATCH($C87&amp;"_2018",SeasonData!$A:$A,0))</f>
        <v/>
      </c>
      <c r="N87" s="20" t="str">
        <f>INDEX(SeasonData!$AY:$AY,MATCH($C87&amp;"_2017",SeasonData!$A:$A,0))</f>
        <v/>
      </c>
      <c r="O87" s="20" t="str">
        <f>INDEX(SeasonData!$AY:$AY,MATCH($C87&amp;"_2016",SeasonData!$A:$A,0))</f>
        <v/>
      </c>
      <c r="P87" s="20" t="str">
        <f>INDEX(SeasonData!$AY:$AY,MATCH($C87&amp;"_2015",SeasonData!$A:$A,0))</f>
        <v/>
      </c>
      <c r="R87" s="18">
        <f>INDEX(SeasonData!BA:BA,MATCH(C87&amp;"_2018",SeasonData!A:A,0))</f>
        <v>0</v>
      </c>
      <c r="S87" s="18">
        <f>INDEX(SeasonData!BA:BA,MATCH(C87&amp;"_2017",SeasonData!A:A,0))</f>
        <v>0</v>
      </c>
      <c r="T87" s="18">
        <f>INDEX(SeasonData!BA:BA,MATCH(C87&amp;"_2016",SeasonData!A:A,0))</f>
        <v>0</v>
      </c>
      <c r="U87" s="18">
        <f>INDEX(SeasonData!BA:BA,MATCH(C87&amp;"_2015",SeasonData!A:A,0))</f>
        <v>0</v>
      </c>
      <c r="W87" s="13">
        <f t="shared" si="3"/>
        <v>22.823984526112184</v>
      </c>
      <c r="Y87">
        <f>IF(ISERROR(FIND("DEF",$G87)),"",MAX(Y$1:Y86)+1)</f>
        <v>29</v>
      </c>
      <c r="Z87" t="str">
        <f>IF(ISERROR(FIND("MID",$G87)),"",MAX(Z$1:Z86)+1)</f>
        <v/>
      </c>
      <c r="AA87" t="str">
        <f>IF(ISERROR(FIND("RUC",$G87)),"",MAX(AA$1:AA86)+1)</f>
        <v/>
      </c>
      <c r="AB87" t="str">
        <f>IF(ISERROR(FIND("FWD",$G87)),"",MAX(AB$1:AB86)+1)</f>
        <v/>
      </c>
      <c r="AC87" t="str">
        <f>IF(H87&lt;&gt;"R","",MAX(AC$1:AC86)+1)</f>
        <v/>
      </c>
    </row>
    <row r="88" spans="1:29" x14ac:dyDescent="0.2">
      <c r="A88" t="s">
        <v>2076</v>
      </c>
      <c r="B88" t="s">
        <v>209</v>
      </c>
      <c r="C88" t="s">
        <v>1703</v>
      </c>
      <c r="D88" t="s">
        <v>1703</v>
      </c>
      <c r="E88" t="s">
        <v>465</v>
      </c>
      <c r="F88" s="42" t="s">
        <v>1787</v>
      </c>
      <c r="G88" t="s">
        <v>1606</v>
      </c>
      <c r="H88" s="3" t="str">
        <f>IF(SUMIFS(SeasonData!BC:BC,SeasonData!B:B,Players19!C12)=(4*23),"R","")</f>
        <v/>
      </c>
      <c r="I88" s="2">
        <f>COUNTIFS(SeasonData!B:B,C88)</f>
        <v>4</v>
      </c>
      <c r="J88" s="25">
        <v>234500</v>
      </c>
      <c r="K88" s="25" t="str">
        <f t="shared" si="2"/>
        <v>MPR</v>
      </c>
      <c r="L88" s="25"/>
      <c r="M88" s="20">
        <f>INDEX(SeasonData!$AY:$AY,MATCH($C88&amp;"_2018",SeasonData!$A:$A,0))</f>
        <v>54</v>
      </c>
      <c r="N88" s="20" t="str">
        <f>INDEX(SeasonData!$AY:$AY,MATCH($C88&amp;"_2017",SeasonData!$A:$A,0))</f>
        <v/>
      </c>
      <c r="O88" s="20" t="str">
        <f>INDEX(SeasonData!$AY:$AY,MATCH($C88&amp;"_2016",SeasonData!$A:$A,0))</f>
        <v/>
      </c>
      <c r="P88" s="20" t="str">
        <f>INDEX(SeasonData!$AY:$AY,MATCH($C88&amp;"_2015",SeasonData!$A:$A,0))</f>
        <v/>
      </c>
      <c r="R88" s="18">
        <f>INDEX(SeasonData!BA:BA,MATCH(C88&amp;"_2018",SeasonData!A:A,0))</f>
        <v>0.13636363636363635</v>
      </c>
      <c r="S88" s="18">
        <f>INDEX(SeasonData!BA:BA,MATCH(C88&amp;"_2017",SeasonData!A:A,0))</f>
        <v>0</v>
      </c>
      <c r="T88" s="18">
        <f>INDEX(SeasonData!BA:BA,MATCH(C88&amp;"_2016",SeasonData!A:A,0))</f>
        <v>0</v>
      </c>
      <c r="U88" s="18">
        <f>INDEX(SeasonData!BA:BA,MATCH(C88&amp;"_2015",SeasonData!A:A,0))</f>
        <v>0</v>
      </c>
      <c r="W88" s="13">
        <f t="shared" si="3"/>
        <v>43.197936814958091</v>
      </c>
      <c r="Y88" t="str">
        <f>IF(ISERROR(FIND("DEF",$G88)),"",MAX(Y$1:Y87)+1)</f>
        <v/>
      </c>
      <c r="Z88">
        <f>IF(ISERROR(FIND("MID",$G88)),"",MAX(Z$1:Z87)+1)</f>
        <v>29</v>
      </c>
      <c r="AA88" t="str">
        <f>IF(ISERROR(FIND("RUC",$G88)),"",MAX(AA$1:AA87)+1)</f>
        <v/>
      </c>
      <c r="AB88" t="str">
        <f>IF(ISERROR(FIND("FWD",$G88)),"",MAX(AB$1:AB87)+1)</f>
        <v/>
      </c>
      <c r="AC88" t="str">
        <f>IF(H88&lt;&gt;"R","",MAX(AC$1:AC87)+1)</f>
        <v/>
      </c>
    </row>
    <row r="89" spans="1:29" x14ac:dyDescent="0.2">
      <c r="A89" t="s">
        <v>2076</v>
      </c>
      <c r="B89" t="s">
        <v>1718</v>
      </c>
      <c r="C89" t="s">
        <v>1653</v>
      </c>
      <c r="D89" t="s">
        <v>1653</v>
      </c>
      <c r="E89" t="s">
        <v>144</v>
      </c>
      <c r="F89" s="42" t="s">
        <v>1788</v>
      </c>
      <c r="G89" t="s">
        <v>1608</v>
      </c>
      <c r="H89" s="3" t="str">
        <f>IF(SUMIFS(SeasonData!BC:BC,SeasonData!B:B,Players19!C150)=(4*23),"R","")</f>
        <v/>
      </c>
      <c r="I89" s="2">
        <f>COUNTIFS(SeasonData!B:B,C89)</f>
        <v>4</v>
      </c>
      <c r="J89" s="25">
        <v>270900</v>
      </c>
      <c r="K89" s="25" t="str">
        <f t="shared" si="2"/>
        <v>MPR</v>
      </c>
      <c r="L89" s="25"/>
      <c r="M89" s="20">
        <f>INDEX(SeasonData!$AY:$AY,MATCH($C89&amp;"_2018",SeasonData!$A:$A,0))</f>
        <v>49.9</v>
      </c>
      <c r="N89" s="20" t="str">
        <f>INDEX(SeasonData!$AY:$AY,MATCH($C89&amp;"_2017",SeasonData!$A:$A,0))</f>
        <v/>
      </c>
      <c r="O89" s="20" t="str">
        <f>INDEX(SeasonData!$AY:$AY,MATCH($C89&amp;"_2016",SeasonData!$A:$A,0))</f>
        <v/>
      </c>
      <c r="P89" s="20" t="str">
        <f>INDEX(SeasonData!$AY:$AY,MATCH($C89&amp;"_2015",SeasonData!$A:$A,0))</f>
        <v/>
      </c>
      <c r="R89" s="18">
        <f>INDEX(SeasonData!BA:BA,MATCH(C89&amp;"_2018",SeasonData!A:A,0))</f>
        <v>0.45454545454545453</v>
      </c>
      <c r="S89" s="18">
        <f>INDEX(SeasonData!BA:BA,MATCH(C89&amp;"_2017",SeasonData!A:A,0))</f>
        <v>0</v>
      </c>
      <c r="T89" s="18">
        <f>INDEX(SeasonData!BA:BA,MATCH(C89&amp;"_2016",SeasonData!A:A,0))</f>
        <v>0</v>
      </c>
      <c r="U89" s="18">
        <f>INDEX(SeasonData!BA:BA,MATCH(C89&amp;"_2015",SeasonData!A:A,0))</f>
        <v>0</v>
      </c>
      <c r="W89" s="13">
        <f t="shared" si="3"/>
        <v>49.903288201160542</v>
      </c>
      <c r="Y89" t="str">
        <f>IF(ISERROR(FIND("DEF",$G89)),"",MAX(Y$1:Y88)+1)</f>
        <v/>
      </c>
      <c r="Z89" t="str">
        <f>IF(ISERROR(FIND("MID",$G89)),"",MAX(Z$1:Z88)+1)</f>
        <v/>
      </c>
      <c r="AA89" t="str">
        <f>IF(ISERROR(FIND("RUC",$G89)),"",MAX(AA$1:AA88)+1)</f>
        <v/>
      </c>
      <c r="AB89">
        <f>IF(ISERROR(FIND("FWD",$G89)),"",MAX(AB$1:AB88)+1)</f>
        <v>37</v>
      </c>
      <c r="AC89" t="str">
        <f>IF(H89&lt;&gt;"R","",MAX(AC$1:AC88)+1)</f>
        <v/>
      </c>
    </row>
    <row r="90" spans="1:29" x14ac:dyDescent="0.2">
      <c r="A90" t="s">
        <v>2076</v>
      </c>
      <c r="B90" t="s">
        <v>213</v>
      </c>
      <c r="C90" t="s">
        <v>568</v>
      </c>
      <c r="D90" t="s">
        <v>568</v>
      </c>
      <c r="E90" t="s">
        <v>144</v>
      </c>
      <c r="F90" s="42" t="s">
        <v>1077</v>
      </c>
      <c r="G90" t="s">
        <v>1606</v>
      </c>
      <c r="H90" s="3" t="str">
        <f>IF(SUMIFS(SeasonData!BC:BC,SeasonData!B:B,Players19!C218)=(4*23),"R","")</f>
        <v/>
      </c>
      <c r="I90" s="2">
        <f>COUNTIFS(SeasonData!B:B,C90)</f>
        <v>4</v>
      </c>
      <c r="J90" s="25">
        <v>442200</v>
      </c>
      <c r="K90" s="25" t="str">
        <f t="shared" si="2"/>
        <v>MPR</v>
      </c>
      <c r="L90" s="25"/>
      <c r="M90" s="20">
        <f>INDEX(SeasonData!$AY:$AY,MATCH($C90&amp;"_2018",SeasonData!$A:$A,0))</f>
        <v>81.454545454545453</v>
      </c>
      <c r="N90" s="20">
        <f>INDEX(SeasonData!$AY:$AY,MATCH($C90&amp;"_2017",SeasonData!$A:$A,0))</f>
        <v>70.461538461538467</v>
      </c>
      <c r="O90" s="20">
        <f>INDEX(SeasonData!$AY:$AY,MATCH($C90&amp;"_2016",SeasonData!$A:$A,0))</f>
        <v>85.5</v>
      </c>
      <c r="P90" s="20" t="str">
        <f>INDEX(SeasonData!$AY:$AY,MATCH($C90&amp;"_2015",SeasonData!$A:$A,0))</f>
        <v/>
      </c>
      <c r="R90" s="18">
        <f>INDEX(SeasonData!BA:BA,MATCH(C90&amp;"_2018",SeasonData!A:A,0))</f>
        <v>0.5</v>
      </c>
      <c r="S90" s="18">
        <f>INDEX(SeasonData!BA:BA,MATCH(C90&amp;"_2017",SeasonData!A:A,0))</f>
        <v>0.59090909090909094</v>
      </c>
      <c r="T90" s="18">
        <f>INDEX(SeasonData!BA:BA,MATCH(C90&amp;"_2016",SeasonData!A:A,0))</f>
        <v>9.0909090909090912E-2</v>
      </c>
      <c r="U90" s="18">
        <f>INDEX(SeasonData!BA:BA,MATCH(C90&amp;"_2015",SeasonData!A:A,0))</f>
        <v>0</v>
      </c>
      <c r="W90" s="13">
        <f t="shared" si="3"/>
        <v>81.458966565349542</v>
      </c>
      <c r="Y90" t="str">
        <f>IF(ISERROR(FIND("DEF",$G90)),"",MAX(Y$1:Y89)+1)</f>
        <v/>
      </c>
      <c r="Z90">
        <f>IF(ISERROR(FIND("MID",$G90)),"",MAX(Z$1:Z89)+1)</f>
        <v>30</v>
      </c>
      <c r="AA90" t="str">
        <f>IF(ISERROR(FIND("RUC",$G90)),"",MAX(AA$1:AA89)+1)</f>
        <v/>
      </c>
      <c r="AB90" t="str">
        <f>IF(ISERROR(FIND("FWD",$G90)),"",MAX(AB$1:AB89)+1)</f>
        <v/>
      </c>
      <c r="AC90" t="str">
        <f>IF(H90&lt;&gt;"R","",MAX(AC$1:AC89)+1)</f>
        <v/>
      </c>
    </row>
    <row r="91" spans="1:29" x14ac:dyDescent="0.2">
      <c r="A91" t="s">
        <v>2076</v>
      </c>
      <c r="B91" t="s">
        <v>2244</v>
      </c>
      <c r="C91" t="s">
        <v>2656</v>
      </c>
      <c r="D91" t="s">
        <v>2656</v>
      </c>
      <c r="E91" t="s">
        <v>150</v>
      </c>
      <c r="F91" s="42" t="s">
        <v>2489</v>
      </c>
      <c r="G91" t="s">
        <v>1608</v>
      </c>
      <c r="H91" s="3" t="str">
        <f>IF(SUMIFS(SeasonData!BC:BC,SeasonData!B:B,Players19!C278)=(4*23),"R","")</f>
        <v/>
      </c>
      <c r="I91" s="2">
        <f>COUNTIFS(SeasonData!B:B,C91)</f>
        <v>4</v>
      </c>
      <c r="J91" s="25">
        <v>117300</v>
      </c>
      <c r="K91" s="25" t="str">
        <f t="shared" si="2"/>
        <v>Rookie</v>
      </c>
      <c r="L91" s="25"/>
      <c r="M91" s="20" t="str">
        <f>INDEX(SeasonData!$AY:$AY,MATCH($C91&amp;"_2018",SeasonData!$A:$A,0))</f>
        <v/>
      </c>
      <c r="N91" s="20" t="str">
        <f>INDEX(SeasonData!$AY:$AY,MATCH($C91&amp;"_2017",SeasonData!$A:$A,0))</f>
        <v/>
      </c>
      <c r="O91" s="20" t="str">
        <f>INDEX(SeasonData!$AY:$AY,MATCH($C91&amp;"_2016",SeasonData!$A:$A,0))</f>
        <v/>
      </c>
      <c r="P91" s="20" t="str">
        <f>INDEX(SeasonData!$AY:$AY,MATCH($C91&amp;"_2015",SeasonData!$A:$A,0))</f>
        <v/>
      </c>
      <c r="R91" s="18">
        <f>INDEX(SeasonData!BA:BA,MATCH(C91&amp;"_2018",SeasonData!A:A,0))</f>
        <v>0</v>
      </c>
      <c r="S91" s="18">
        <f>INDEX(SeasonData!BA:BA,MATCH(C91&amp;"_2017",SeasonData!A:A,0))</f>
        <v>0</v>
      </c>
      <c r="T91" s="18">
        <f>INDEX(SeasonData!BA:BA,MATCH(C91&amp;"_2016",SeasonData!A:A,0))</f>
        <v>0</v>
      </c>
      <c r="U91" s="18">
        <f>INDEX(SeasonData!BA:BA,MATCH(C91&amp;"_2015",SeasonData!A:A,0))</f>
        <v>0</v>
      </c>
      <c r="W91" s="13">
        <f t="shared" si="3"/>
        <v>21.608179054987566</v>
      </c>
      <c r="Y91" t="str">
        <f>IF(ISERROR(FIND("DEF",$G91)),"",MAX(Y$1:Y90)+1)</f>
        <v/>
      </c>
      <c r="Z91" t="str">
        <f>IF(ISERROR(FIND("MID",$G91)),"",MAX(Z$1:Z90)+1)</f>
        <v/>
      </c>
      <c r="AA91" t="str">
        <f>IF(ISERROR(FIND("RUC",$G91)),"",MAX(AA$1:AA90)+1)</f>
        <v/>
      </c>
      <c r="AB91">
        <f>IF(ISERROR(FIND("FWD",$G91)),"",MAX(AB$1:AB90)+1)</f>
        <v>38</v>
      </c>
      <c r="AC91" t="str">
        <f>IF(H91&lt;&gt;"R","",MAX(AC$1:AC90)+1)</f>
        <v/>
      </c>
    </row>
    <row r="92" spans="1:29" x14ac:dyDescent="0.2">
      <c r="A92" t="s">
        <v>2076</v>
      </c>
      <c r="B92" t="s">
        <v>131</v>
      </c>
      <c r="C92" t="s">
        <v>567</v>
      </c>
      <c r="D92" t="s">
        <v>567</v>
      </c>
      <c r="E92" t="s">
        <v>116</v>
      </c>
      <c r="F92" s="42" t="s">
        <v>1076</v>
      </c>
      <c r="G92" t="s">
        <v>1607</v>
      </c>
      <c r="H92" s="3" t="str">
        <f>IF(SUMIFS(SeasonData!BC:BC,SeasonData!B:B,Players19!C454)=(4*23),"R","")</f>
        <v/>
      </c>
      <c r="I92" s="2">
        <f>COUNTIFS(SeasonData!B:B,C92)</f>
        <v>4</v>
      </c>
      <c r="J92" s="25">
        <v>406800</v>
      </c>
      <c r="K92" s="25" t="str">
        <f t="shared" si="2"/>
        <v>MPR</v>
      </c>
      <c r="L92" s="25"/>
      <c r="M92" s="20">
        <f>INDEX(SeasonData!$AY:$AY,MATCH($C92&amp;"_2018",SeasonData!$A:$A,0))</f>
        <v>74.944444444444443</v>
      </c>
      <c r="N92" s="20">
        <f>INDEX(SeasonData!$AY:$AY,MATCH($C92&amp;"_2017",SeasonData!$A:$A,0))</f>
        <v>71.818181818181813</v>
      </c>
      <c r="O92" s="20">
        <f>INDEX(SeasonData!$AY:$AY,MATCH($C92&amp;"_2016",SeasonData!$A:$A,0))</f>
        <v>68.95</v>
      </c>
      <c r="P92" s="20">
        <f>INDEX(SeasonData!$AY:$AY,MATCH($C92&amp;"_2015",SeasonData!$A:$A,0))</f>
        <v>56.777777777777779</v>
      </c>
      <c r="R92" s="18">
        <f>INDEX(SeasonData!BA:BA,MATCH(C92&amp;"_2018",SeasonData!A:A,0))</f>
        <v>0.81818181818181823</v>
      </c>
      <c r="S92" s="18">
        <f>INDEX(SeasonData!BA:BA,MATCH(C92&amp;"_2017",SeasonData!A:A,0))</f>
        <v>1</v>
      </c>
      <c r="T92" s="18">
        <f>INDEX(SeasonData!BA:BA,MATCH(C92&amp;"_2016",SeasonData!A:A,0))</f>
        <v>0.90909090909090906</v>
      </c>
      <c r="U92" s="18">
        <f>INDEX(SeasonData!BA:BA,MATCH(C92&amp;"_2015",SeasonData!A:A,0))</f>
        <v>0.40909090909090912</v>
      </c>
      <c r="W92" s="13">
        <f t="shared" si="3"/>
        <v>74.937828129317495</v>
      </c>
      <c r="Y92">
        <f>IF(ISERROR(FIND("DEF",$G92)),"",MAX(Y$1:Y91)+1)</f>
        <v>30</v>
      </c>
      <c r="Z92" t="str">
        <f>IF(ISERROR(FIND("MID",$G92)),"",MAX(Z$1:Z91)+1)</f>
        <v/>
      </c>
      <c r="AA92" t="str">
        <f>IF(ISERROR(FIND("RUC",$G92)),"",MAX(AA$1:AA91)+1)</f>
        <v/>
      </c>
      <c r="AB92" t="str">
        <f>IF(ISERROR(FIND("FWD",$G92)),"",MAX(AB$1:AB91)+1)</f>
        <v/>
      </c>
      <c r="AC92" t="str">
        <f>IF(H92&lt;&gt;"R","",MAX(AC$1:AC91)+1)</f>
        <v/>
      </c>
    </row>
    <row r="93" spans="1:29" x14ac:dyDescent="0.2">
      <c r="A93" t="s">
        <v>2076</v>
      </c>
      <c r="B93" t="s">
        <v>142</v>
      </c>
      <c r="C93" t="s">
        <v>1529</v>
      </c>
      <c r="D93" t="s">
        <v>1529</v>
      </c>
      <c r="E93" t="s">
        <v>116</v>
      </c>
      <c r="F93" s="42" t="s">
        <v>1078</v>
      </c>
      <c r="G93" t="s">
        <v>1606</v>
      </c>
      <c r="H93" s="3" t="str">
        <f>IF(SUMIFS(SeasonData!BC:BC,SeasonData!B:B,Players19!C669)=(4*23),"R","")</f>
        <v/>
      </c>
      <c r="I93" s="2">
        <f>COUNTIFS(SeasonData!B:B,C93)</f>
        <v>4</v>
      </c>
      <c r="J93" s="25">
        <v>435000</v>
      </c>
      <c r="K93" s="25" t="str">
        <f t="shared" si="2"/>
        <v>MPR</v>
      </c>
      <c r="L93" s="25"/>
      <c r="M93" s="20">
        <f>INDEX(SeasonData!$AY:$AY,MATCH($C93&amp;"_2018",SeasonData!$A:$A,0))</f>
        <v>80.125</v>
      </c>
      <c r="N93" s="20" t="str">
        <f>INDEX(SeasonData!$AY:$AY,MATCH($C93&amp;"_2017",SeasonData!$A:$A,0))</f>
        <v/>
      </c>
      <c r="O93" s="20" t="str">
        <f>INDEX(SeasonData!$AY:$AY,MATCH($C93&amp;"_2016",SeasonData!$A:$A,0))</f>
        <v/>
      </c>
      <c r="P93" s="20" t="str">
        <f>INDEX(SeasonData!$AY:$AY,MATCH($C93&amp;"_2015",SeasonData!$A:$A,0))</f>
        <v/>
      </c>
      <c r="R93" s="18">
        <f>INDEX(SeasonData!BA:BA,MATCH(C93&amp;"_2018",SeasonData!A:A,0))</f>
        <v>0.36363636363636365</v>
      </c>
      <c r="S93" s="18">
        <f>INDEX(SeasonData!BA:BA,MATCH(C93&amp;"_2017",SeasonData!A:A,0))</f>
        <v>0</v>
      </c>
      <c r="T93" s="18">
        <f>INDEX(SeasonData!BA:BA,MATCH(C93&amp;"_2016",SeasonData!A:A,0))</f>
        <v>0</v>
      </c>
      <c r="U93" s="18">
        <f>INDEX(SeasonData!BA:BA,MATCH(C93&amp;"_2015",SeasonData!A:A,0))</f>
        <v>0</v>
      </c>
      <c r="W93" s="13">
        <f t="shared" si="3"/>
        <v>80.132633324122679</v>
      </c>
      <c r="Y93" t="str">
        <f>IF(ISERROR(FIND("DEF",$G93)),"",MAX(Y$1:Y92)+1)</f>
        <v/>
      </c>
      <c r="Z93">
        <f>IF(ISERROR(FIND("MID",$G93)),"",MAX(Z$1:Z92)+1)</f>
        <v>31</v>
      </c>
      <c r="AA93" t="str">
        <f>IF(ISERROR(FIND("RUC",$G93)),"",MAX(AA$1:AA92)+1)</f>
        <v/>
      </c>
      <c r="AB93" t="str">
        <f>IF(ISERROR(FIND("FWD",$G93)),"",MAX(AB$1:AB92)+1)</f>
        <v/>
      </c>
      <c r="AC93" t="str">
        <f>IF(H93&lt;&gt;"R","",MAX(AC$1:AC92)+1)</f>
        <v/>
      </c>
    </row>
    <row r="94" spans="1:29" x14ac:dyDescent="0.2">
      <c r="A94" t="s">
        <v>2362</v>
      </c>
      <c r="B94" t="s">
        <v>328</v>
      </c>
      <c r="C94" t="s">
        <v>1530</v>
      </c>
      <c r="D94" t="s">
        <v>1530</v>
      </c>
      <c r="E94" t="s">
        <v>288</v>
      </c>
      <c r="F94" s="42" t="s">
        <v>2552</v>
      </c>
      <c r="G94" t="s">
        <v>1951</v>
      </c>
      <c r="H94" s="3" t="str">
        <f>IF(SUMIFS(SeasonData!BC:BC,SeasonData!B:B,Players19!C594)=(4*23),"R","")</f>
        <v/>
      </c>
      <c r="I94" s="2">
        <f>COUNTIFS(SeasonData!B:B,C94)</f>
        <v>4</v>
      </c>
      <c r="J94" s="25">
        <v>239900</v>
      </c>
      <c r="K94" s="25" t="str">
        <f t="shared" si="2"/>
        <v>MPR</v>
      </c>
      <c r="L94" s="25"/>
      <c r="M94" s="20" t="str">
        <f>INDEX(SeasonData!$AY:$AY,MATCH($C94&amp;"_2018",SeasonData!$A:$A,0))</f>
        <v/>
      </c>
      <c r="N94" s="20">
        <f>INDEX(SeasonData!$AY:$AY,MATCH($C94&amp;"_2017",SeasonData!$A:$A,0))</f>
        <v>63.125</v>
      </c>
      <c r="O94" s="20" t="str">
        <f>INDEX(SeasonData!$AY:$AY,MATCH($C94&amp;"_2016",SeasonData!$A:$A,0))</f>
        <v/>
      </c>
      <c r="P94" s="20" t="str">
        <f>INDEX(SeasonData!$AY:$AY,MATCH($C94&amp;"_2015",SeasonData!$A:$A,0))</f>
        <v/>
      </c>
      <c r="R94" s="18">
        <f>INDEX(SeasonData!BA:BA,MATCH(C94&amp;"_2018",SeasonData!A:A,0))</f>
        <v>0</v>
      </c>
      <c r="S94" s="18">
        <f>INDEX(SeasonData!BA:BA,MATCH(C94&amp;"_2017",SeasonData!A:A,0))</f>
        <v>0.36363636363636365</v>
      </c>
      <c r="T94" s="18">
        <f>INDEX(SeasonData!BA:BA,MATCH(C94&amp;"_2016",SeasonData!A:A,0))</f>
        <v>0</v>
      </c>
      <c r="U94" s="18">
        <f>INDEX(SeasonData!BA:BA,MATCH(C94&amp;"_2015",SeasonData!A:A,0))</f>
        <v>0</v>
      </c>
      <c r="W94" s="13">
        <f t="shared" si="3"/>
        <v>44.192686745878234</v>
      </c>
      <c r="Y94" t="str">
        <f>IF(ISERROR(FIND("DEF",$G94)),"",MAX(Y$1:Y93)+1)</f>
        <v/>
      </c>
      <c r="Z94" t="str">
        <f>IF(ISERROR(FIND("MID",$G94)),"",MAX(Z$1:Z93)+1)</f>
        <v/>
      </c>
      <c r="AA94">
        <f>IF(ISERROR(FIND("RUC",$G94)),"",MAX(AA$1:AA93)+1)</f>
        <v>11</v>
      </c>
      <c r="AB94" t="str">
        <f>IF(ISERROR(FIND("FWD",$G94)),"",MAX(AB$1:AB93)+1)</f>
        <v/>
      </c>
      <c r="AC94" t="str">
        <f>IF(H94&lt;&gt;"R","",MAX(AC$1:AC93)+1)</f>
        <v/>
      </c>
    </row>
    <row r="95" spans="1:29" x14ac:dyDescent="0.2">
      <c r="A95" t="s">
        <v>2072</v>
      </c>
      <c r="B95" t="s">
        <v>1719</v>
      </c>
      <c r="C95" t="s">
        <v>1598</v>
      </c>
      <c r="D95" t="s">
        <v>1598</v>
      </c>
      <c r="E95" t="s">
        <v>465</v>
      </c>
      <c r="F95" s="42" t="s">
        <v>1789</v>
      </c>
      <c r="G95" t="s">
        <v>1608</v>
      </c>
      <c r="H95" s="3" t="str">
        <f>IF(SUMIFS(SeasonData!BC:BC,SeasonData!B:B,Players19!C8)=(4*23),"R","")</f>
        <v/>
      </c>
      <c r="I95" s="2">
        <f>COUNTIFS(SeasonData!B:B,C95)</f>
        <v>4</v>
      </c>
      <c r="J95" s="25">
        <v>348800</v>
      </c>
      <c r="K95" s="25" t="str">
        <f t="shared" si="2"/>
        <v>MPR</v>
      </c>
      <c r="L95" s="25"/>
      <c r="M95" s="20">
        <f>INDEX(SeasonData!$AY:$AY,MATCH($C95&amp;"_2018",SeasonData!$A:$A,0))</f>
        <v>64.25</v>
      </c>
      <c r="N95" s="20">
        <f>INDEX(SeasonData!$AY:$AY,MATCH($C95&amp;"_2017",SeasonData!$A:$A,0))</f>
        <v>58</v>
      </c>
      <c r="O95" s="20">
        <f>INDEX(SeasonData!$AY:$AY,MATCH($C95&amp;"_2016",SeasonData!$A:$A,0))</f>
        <v>64.727272727272734</v>
      </c>
      <c r="P95" s="20">
        <f>INDEX(SeasonData!$AY:$AY,MATCH($C95&amp;"_2015",SeasonData!$A:$A,0))</f>
        <v>61.909090909090907</v>
      </c>
      <c r="R95" s="18">
        <f>INDEX(SeasonData!BA:BA,MATCH(C95&amp;"_2018",SeasonData!A:A,0))</f>
        <v>0.36363636363636365</v>
      </c>
      <c r="S95" s="18">
        <f>INDEX(SeasonData!BA:BA,MATCH(C95&amp;"_2017",SeasonData!A:A,0))</f>
        <v>0.22727272727272727</v>
      </c>
      <c r="T95" s="18">
        <f>INDEX(SeasonData!BA:BA,MATCH(C95&amp;"_2016",SeasonData!A:A,0))</f>
        <v>0.5</v>
      </c>
      <c r="U95" s="18">
        <f>INDEX(SeasonData!BA:BA,MATCH(C95&amp;"_2015",SeasonData!A:A,0))</f>
        <v>0.5</v>
      </c>
      <c r="W95" s="13">
        <f t="shared" si="3"/>
        <v>64.25347701943447</v>
      </c>
      <c r="Y95" t="str">
        <f>IF(ISERROR(FIND("DEF",$G95)),"",MAX(Y$1:Y94)+1)</f>
        <v/>
      </c>
      <c r="Z95" t="str">
        <f>IF(ISERROR(FIND("MID",$G95)),"",MAX(Z$1:Z94)+1)</f>
        <v/>
      </c>
      <c r="AA95" t="str">
        <f>IF(ISERROR(FIND("RUC",$G95)),"",MAX(AA$1:AA94)+1)</f>
        <v/>
      </c>
      <c r="AB95">
        <f>IF(ISERROR(FIND("FWD",$G95)),"",MAX(AB$1:AB94)+1)</f>
        <v>39</v>
      </c>
      <c r="AC95" t="str">
        <f>IF(H95&lt;&gt;"R","",MAX(AC$1:AC94)+1)</f>
        <v/>
      </c>
    </row>
    <row r="96" spans="1:29" x14ac:dyDescent="0.2">
      <c r="A96" t="s">
        <v>2179</v>
      </c>
      <c r="B96" t="s">
        <v>54</v>
      </c>
      <c r="C96" t="s">
        <v>987</v>
      </c>
      <c r="D96" t="s">
        <v>987</v>
      </c>
      <c r="E96" t="s">
        <v>184</v>
      </c>
      <c r="F96" s="42" t="s">
        <v>1079</v>
      </c>
      <c r="G96" t="s">
        <v>1608</v>
      </c>
      <c r="H96" s="3" t="str">
        <f>IF(SUMIFS(SeasonData!BC:BC,SeasonData!B:B,Players19!C141)=(4*23),"R","")</f>
        <v/>
      </c>
      <c r="I96" s="2">
        <f>COUNTIFS(SeasonData!B:B,C96)</f>
        <v>4</v>
      </c>
      <c r="J96" s="25">
        <v>349800</v>
      </c>
      <c r="K96" s="25" t="str">
        <f t="shared" si="2"/>
        <v>MPR</v>
      </c>
      <c r="L96" s="25"/>
      <c r="M96" s="20">
        <f>INDEX(SeasonData!$AY:$AY,MATCH($C96&amp;"_2018",SeasonData!$A:$A,0))</f>
        <v>64.4375</v>
      </c>
      <c r="N96" s="20">
        <f>INDEX(SeasonData!$AY:$AY,MATCH($C96&amp;"_2017",SeasonData!$A:$A,0))</f>
        <v>51.7</v>
      </c>
      <c r="O96" s="20" t="str">
        <f>INDEX(SeasonData!$AY:$AY,MATCH($C96&amp;"_2016",SeasonData!$A:$A,0))</f>
        <v/>
      </c>
      <c r="P96" s="20" t="str">
        <f>INDEX(SeasonData!$AY:$AY,MATCH($C96&amp;"_2015",SeasonData!$A:$A,0))</f>
        <v/>
      </c>
      <c r="R96" s="18">
        <f>INDEX(SeasonData!BA:BA,MATCH(C96&amp;"_2018",SeasonData!A:A,0))</f>
        <v>0.72727272727272729</v>
      </c>
      <c r="S96" s="18">
        <f>INDEX(SeasonData!BA:BA,MATCH(C96&amp;"_2017",SeasonData!A:A,0))</f>
        <v>0.45454545454545453</v>
      </c>
      <c r="T96" s="18">
        <f>INDEX(SeasonData!BA:BA,MATCH(C96&amp;"_2016",SeasonData!A:A,0))</f>
        <v>0</v>
      </c>
      <c r="U96" s="18">
        <f>INDEX(SeasonData!BA:BA,MATCH(C96&amp;"_2015",SeasonData!A:A,0))</f>
        <v>0</v>
      </c>
      <c r="W96" s="13">
        <f t="shared" si="3"/>
        <v>64.437689969604861</v>
      </c>
      <c r="Y96" t="str">
        <f>IF(ISERROR(FIND("DEF",$G96)),"",MAX(Y$1:Y95)+1)</f>
        <v/>
      </c>
      <c r="Z96" t="str">
        <f>IF(ISERROR(FIND("MID",$G96)),"",MAX(Z$1:Z95)+1)</f>
        <v/>
      </c>
      <c r="AA96" t="str">
        <f>IF(ISERROR(FIND("RUC",$G96)),"",MAX(AA$1:AA95)+1)</f>
        <v/>
      </c>
      <c r="AB96">
        <f>IF(ISERROR(FIND("FWD",$G96)),"",MAX(AB$1:AB95)+1)</f>
        <v>40</v>
      </c>
      <c r="AC96" t="str">
        <f>IF(H96&lt;&gt;"R","",MAX(AC$1:AC95)+1)</f>
        <v/>
      </c>
    </row>
    <row r="97" spans="1:29" x14ac:dyDescent="0.2">
      <c r="A97" t="s">
        <v>2189</v>
      </c>
      <c r="B97" t="s">
        <v>1720</v>
      </c>
      <c r="C97" t="s">
        <v>1661</v>
      </c>
      <c r="D97" t="s">
        <v>1661</v>
      </c>
      <c r="E97" t="s">
        <v>490</v>
      </c>
      <c r="F97" s="42" t="s">
        <v>1790</v>
      </c>
      <c r="G97" t="s">
        <v>1608</v>
      </c>
      <c r="H97" s="3" t="str">
        <f>IF(SUMIFS(SeasonData!BC:BC,SeasonData!B:B,Players19!C168)=(4*23),"R","")</f>
        <v/>
      </c>
      <c r="I97" s="2">
        <f>COUNTIFS(SeasonData!B:B,C97)</f>
        <v>4</v>
      </c>
      <c r="J97" s="25">
        <v>246400</v>
      </c>
      <c r="K97" s="25" t="str">
        <f t="shared" si="2"/>
        <v>MPR</v>
      </c>
      <c r="L97" s="25"/>
      <c r="M97" s="20">
        <f>INDEX(SeasonData!$AY:$AY,MATCH($C97&amp;"_2018",SeasonData!$A:$A,0))</f>
        <v>50.428571428571431</v>
      </c>
      <c r="N97" s="20" t="str">
        <f>INDEX(SeasonData!$AY:$AY,MATCH($C97&amp;"_2017",SeasonData!$A:$A,0))</f>
        <v/>
      </c>
      <c r="O97" s="20" t="str">
        <f>INDEX(SeasonData!$AY:$AY,MATCH($C97&amp;"_2016",SeasonData!$A:$A,0))</f>
        <v/>
      </c>
      <c r="P97" s="20" t="str">
        <f>INDEX(SeasonData!$AY:$AY,MATCH($C97&amp;"_2015",SeasonData!$A:$A,0))</f>
        <v/>
      </c>
      <c r="R97" s="18">
        <f>INDEX(SeasonData!BA:BA,MATCH(C97&amp;"_2018",SeasonData!A:A,0))</f>
        <v>0.31818181818181818</v>
      </c>
      <c r="S97" s="18">
        <f>INDEX(SeasonData!BA:BA,MATCH(C97&amp;"_2017",SeasonData!A:A,0))</f>
        <v>0</v>
      </c>
      <c r="T97" s="18">
        <f>INDEX(SeasonData!BA:BA,MATCH(C97&amp;"_2016",SeasonData!A:A,0))</f>
        <v>0</v>
      </c>
      <c r="U97" s="18">
        <f>INDEX(SeasonData!BA:BA,MATCH(C97&amp;"_2015",SeasonData!A:A,0))</f>
        <v>0</v>
      </c>
      <c r="W97" s="13">
        <f t="shared" si="3"/>
        <v>45.390070921985817</v>
      </c>
      <c r="Y97" t="str">
        <f>IF(ISERROR(FIND("DEF",$G97)),"",MAX(Y$1:Y96)+1)</f>
        <v/>
      </c>
      <c r="Z97" t="str">
        <f>IF(ISERROR(FIND("MID",$G97)),"",MAX(Z$1:Z96)+1)</f>
        <v/>
      </c>
      <c r="AA97" t="str">
        <f>IF(ISERROR(FIND("RUC",$G97)),"",MAX(AA$1:AA96)+1)</f>
        <v/>
      </c>
      <c r="AB97">
        <f>IF(ISERROR(FIND("FWD",$G97)),"",MAX(AB$1:AB96)+1)</f>
        <v>41</v>
      </c>
      <c r="AC97" t="str">
        <f>IF(H97&lt;&gt;"R","",MAX(AC$1:AC96)+1)</f>
        <v/>
      </c>
    </row>
    <row r="98" spans="1:29" x14ac:dyDescent="0.2">
      <c r="A98" t="s">
        <v>2113</v>
      </c>
      <c r="B98" t="s">
        <v>2114</v>
      </c>
      <c r="C98" t="s">
        <v>2616</v>
      </c>
      <c r="D98" t="s">
        <v>2616</v>
      </c>
      <c r="E98" t="s">
        <v>184</v>
      </c>
      <c r="F98" s="42" t="s">
        <v>2439</v>
      </c>
      <c r="G98" t="s">
        <v>1606</v>
      </c>
      <c r="H98" s="3" t="str">
        <f>IF(SUMIFS(SeasonData!BC:BC,SeasonData!B:B,Players19!C53)=(4*23),"R","")</f>
        <v/>
      </c>
      <c r="I98" s="2">
        <f>COUNTIFS(SeasonData!B:B,C98)</f>
        <v>4</v>
      </c>
      <c r="J98" s="25">
        <v>117300</v>
      </c>
      <c r="K98" s="25" t="str">
        <f t="shared" si="2"/>
        <v>Rookie</v>
      </c>
      <c r="L98" s="25"/>
      <c r="M98" s="20" t="str">
        <f>INDEX(SeasonData!$AY:$AY,MATCH($C98&amp;"_2018",SeasonData!$A:$A,0))</f>
        <v/>
      </c>
      <c r="N98" s="20" t="str">
        <f>INDEX(SeasonData!$AY:$AY,MATCH($C98&amp;"_2017",SeasonData!$A:$A,0))</f>
        <v/>
      </c>
      <c r="O98" s="20" t="str">
        <f>INDEX(SeasonData!$AY:$AY,MATCH($C98&amp;"_2016",SeasonData!$A:$A,0))</f>
        <v/>
      </c>
      <c r="P98" s="20" t="str">
        <f>INDEX(SeasonData!$AY:$AY,MATCH($C98&amp;"_2015",SeasonData!$A:$A,0))</f>
        <v/>
      </c>
      <c r="R98" s="18">
        <f>INDEX(SeasonData!BA:BA,MATCH(C98&amp;"_2018",SeasonData!A:A,0))</f>
        <v>0</v>
      </c>
      <c r="S98" s="18">
        <f>INDEX(SeasonData!BA:BA,MATCH(C98&amp;"_2017",SeasonData!A:A,0))</f>
        <v>0</v>
      </c>
      <c r="T98" s="18">
        <f>INDEX(SeasonData!BA:BA,MATCH(C98&amp;"_2016",SeasonData!A:A,0))</f>
        <v>0</v>
      </c>
      <c r="U98" s="18">
        <f>INDEX(SeasonData!BA:BA,MATCH(C98&amp;"_2015",SeasonData!A:A,0))</f>
        <v>0</v>
      </c>
      <c r="W98" s="13">
        <f t="shared" si="3"/>
        <v>21.608179054987566</v>
      </c>
      <c r="Y98" t="str">
        <f>IF(ISERROR(FIND("DEF",$G98)),"",MAX(Y$1:Y97)+1)</f>
        <v/>
      </c>
      <c r="Z98">
        <f>IF(ISERROR(FIND("MID",$G98)),"",MAX(Z$1:Z97)+1)</f>
        <v>32</v>
      </c>
      <c r="AA98" t="str">
        <f>IF(ISERROR(FIND("RUC",$G98)),"",MAX(AA$1:AA97)+1)</f>
        <v/>
      </c>
      <c r="AB98" t="str">
        <f>IF(ISERROR(FIND("FWD",$G98)),"",MAX(AB$1:AB97)+1)</f>
        <v/>
      </c>
      <c r="AC98" t="str">
        <f>IF(H98&lt;&gt;"R","",MAX(AC$1:AC97)+1)</f>
        <v/>
      </c>
    </row>
    <row r="99" spans="1:29" x14ac:dyDescent="0.2">
      <c r="A99" t="s">
        <v>2113</v>
      </c>
      <c r="B99" t="s">
        <v>494</v>
      </c>
      <c r="C99" t="s">
        <v>569</v>
      </c>
      <c r="D99" t="s">
        <v>569</v>
      </c>
      <c r="E99" t="s">
        <v>490</v>
      </c>
      <c r="F99" s="42" t="s">
        <v>1080</v>
      </c>
      <c r="G99" t="s">
        <v>1606</v>
      </c>
      <c r="H99" s="3" t="str">
        <f>IF(SUMIFS(SeasonData!BC:BC,SeasonData!B:B,Players19!C183)=(4*23),"R","")</f>
        <v/>
      </c>
      <c r="I99" s="2">
        <f>COUNTIFS(SeasonData!B:B,C99)</f>
        <v>4</v>
      </c>
      <c r="J99" s="25">
        <v>463800</v>
      </c>
      <c r="K99" s="25" t="str">
        <f t="shared" si="2"/>
        <v>MPR</v>
      </c>
      <c r="L99" s="25"/>
      <c r="M99" s="20">
        <f>INDEX(SeasonData!$AY:$AY,MATCH($C99&amp;"_2018",SeasonData!$A:$A,0))</f>
        <v>85.444444444444443</v>
      </c>
      <c r="N99" s="20">
        <f>INDEX(SeasonData!$AY:$AY,MATCH($C99&amp;"_2017",SeasonData!$A:$A,0))</f>
        <v>77.25</v>
      </c>
      <c r="O99" s="20">
        <f>INDEX(SeasonData!$AY:$AY,MATCH($C99&amp;"_2016",SeasonData!$A:$A,0))</f>
        <v>95</v>
      </c>
      <c r="P99" s="20">
        <f>INDEX(SeasonData!$AY:$AY,MATCH($C99&amp;"_2015",SeasonData!$A:$A,0))</f>
        <v>112.82352941176471</v>
      </c>
      <c r="R99" s="18">
        <f>INDEX(SeasonData!BA:BA,MATCH(C99&amp;"_2018",SeasonData!A:A,0))</f>
        <v>0.40909090909090912</v>
      </c>
      <c r="S99" s="18">
        <f>INDEX(SeasonData!BA:BA,MATCH(C99&amp;"_2017",SeasonData!A:A,0))</f>
        <v>0.18181818181818182</v>
      </c>
      <c r="T99" s="18">
        <f>INDEX(SeasonData!BA:BA,MATCH(C99&amp;"_2016",SeasonData!A:A,0))</f>
        <v>0.5</v>
      </c>
      <c r="U99" s="18">
        <f>INDEX(SeasonData!BA:BA,MATCH(C99&amp;"_2015",SeasonData!A:A,0))</f>
        <v>0.77272727272727271</v>
      </c>
      <c r="W99" s="13">
        <f t="shared" si="3"/>
        <v>85.437966289030115</v>
      </c>
      <c r="Y99" t="str">
        <f>IF(ISERROR(FIND("DEF",$G99)),"",MAX(Y$1:Y98)+1)</f>
        <v/>
      </c>
      <c r="Z99">
        <f>IF(ISERROR(FIND("MID",$G99)),"",MAX(Z$1:Z98)+1)</f>
        <v>33</v>
      </c>
      <c r="AA99" t="str">
        <f>IF(ISERROR(FIND("RUC",$G99)),"",MAX(AA$1:AA98)+1)</f>
        <v/>
      </c>
      <c r="AB99" t="str">
        <f>IF(ISERROR(FIND("FWD",$G99)),"",MAX(AB$1:AB98)+1)</f>
        <v/>
      </c>
      <c r="AC99" t="str">
        <f>IF(H99&lt;&gt;"R","",MAX(AC$1:AC98)+1)</f>
        <v/>
      </c>
    </row>
    <row r="100" spans="1:29" x14ac:dyDescent="0.2">
      <c r="A100" t="s">
        <v>2241</v>
      </c>
      <c r="B100" t="s">
        <v>126</v>
      </c>
      <c r="C100" t="s">
        <v>571</v>
      </c>
      <c r="D100" t="s">
        <v>571</v>
      </c>
      <c r="E100" t="s">
        <v>116</v>
      </c>
      <c r="F100" s="42" t="s">
        <v>1082</v>
      </c>
      <c r="G100" t="s">
        <v>1951</v>
      </c>
      <c r="H100" s="3" t="str">
        <f>IF(SUMIFS(SeasonData!BC:BC,SeasonData!B:B,Players19!C270)=(4*23),"R","")</f>
        <v>R</v>
      </c>
      <c r="I100" s="2">
        <f>COUNTIFS(SeasonData!B:B,C100)</f>
        <v>4</v>
      </c>
      <c r="J100" s="25">
        <v>708200</v>
      </c>
      <c r="K100" s="25" t="str">
        <f t="shared" si="2"/>
        <v>Premo</v>
      </c>
      <c r="L100" s="25"/>
      <c r="M100" s="20">
        <f>INDEX(SeasonData!$AY:$AY,MATCH($C100&amp;"_2018",SeasonData!$A:$A,0))</f>
        <v>130.45454545454547</v>
      </c>
      <c r="N100" s="20">
        <f>INDEX(SeasonData!$AY:$AY,MATCH($C100&amp;"_2017",SeasonData!$A:$A,0))</f>
        <v>97.25</v>
      </c>
      <c r="O100" s="20">
        <f>INDEX(SeasonData!$AY:$AY,MATCH($C100&amp;"_2016",SeasonData!$A:$A,0))</f>
        <v>95.666666666666671</v>
      </c>
      <c r="P100" s="20">
        <f>INDEX(SeasonData!$AY:$AY,MATCH($C100&amp;"_2015",SeasonData!$A:$A,0))</f>
        <v>90.578947368421055</v>
      </c>
      <c r="R100" s="18">
        <f>INDEX(SeasonData!BA:BA,MATCH(C100&amp;"_2018",SeasonData!A:A,0))</f>
        <v>1</v>
      </c>
      <c r="S100" s="18">
        <f>INDEX(SeasonData!BA:BA,MATCH(C100&amp;"_2017",SeasonData!A:A,0))</f>
        <v>0.90909090909090906</v>
      </c>
      <c r="T100" s="18">
        <f>INDEX(SeasonData!BA:BA,MATCH(C100&amp;"_2016",SeasonData!A:A,0))</f>
        <v>0.95454545454545459</v>
      </c>
      <c r="U100" s="18">
        <f>INDEX(SeasonData!BA:BA,MATCH(C100&amp;"_2015",SeasonData!A:A,0))</f>
        <v>0.86363636363636365</v>
      </c>
      <c r="W100" s="13">
        <f t="shared" si="3"/>
        <v>130.45961131067514</v>
      </c>
      <c r="Y100" t="str">
        <f>IF(ISERROR(FIND("DEF",$G100)),"",MAX(Y$1:Y99)+1)</f>
        <v/>
      </c>
      <c r="Z100" t="str">
        <f>IF(ISERROR(FIND("MID",$G100)),"",MAX(Z$1:Z99)+1)</f>
        <v/>
      </c>
      <c r="AA100">
        <f>IF(ISERROR(FIND("RUC",$G100)),"",MAX(AA$1:AA99)+1)</f>
        <v>12</v>
      </c>
      <c r="AB100" t="str">
        <f>IF(ISERROR(FIND("FWD",$G100)),"",MAX(AB$1:AB99)+1)</f>
        <v/>
      </c>
      <c r="AC100">
        <f>IF(H100&lt;&gt;"R","",MAX(AC$1:AC99)+1)</f>
        <v>10</v>
      </c>
    </row>
    <row r="101" spans="1:29" x14ac:dyDescent="0.2">
      <c r="A101" t="s">
        <v>2241</v>
      </c>
      <c r="B101" t="s">
        <v>35</v>
      </c>
      <c r="C101" t="s">
        <v>570</v>
      </c>
      <c r="D101" t="s">
        <v>570</v>
      </c>
      <c r="E101" t="s">
        <v>1</v>
      </c>
      <c r="F101" s="42" t="s">
        <v>1081</v>
      </c>
      <c r="G101" t="s">
        <v>1607</v>
      </c>
      <c r="H101" s="3" t="str">
        <f>IF(SUMIFS(SeasonData!BC:BC,SeasonData!B:B,Players19!C682)=(4*23),"R","")</f>
        <v/>
      </c>
      <c r="I101" s="2">
        <f>COUNTIFS(SeasonData!B:B,C101)</f>
        <v>4</v>
      </c>
      <c r="J101" s="25">
        <v>332500</v>
      </c>
      <c r="K101" s="25" t="str">
        <f t="shared" si="2"/>
        <v>MPR</v>
      </c>
      <c r="L101" s="25"/>
      <c r="M101" s="20">
        <f>INDEX(SeasonData!$AY:$AY,MATCH($C101&amp;"_2018",SeasonData!$A:$A,0))</f>
        <v>87.5</v>
      </c>
      <c r="N101" s="20">
        <f>INDEX(SeasonData!$AY:$AY,MATCH($C101&amp;"_2017",SeasonData!$A:$A,0))</f>
        <v>82.227272727272734</v>
      </c>
      <c r="O101" s="20">
        <f>INDEX(SeasonData!$AY:$AY,MATCH($C101&amp;"_2016",SeasonData!$A:$A,0))</f>
        <v>75.428571428571431</v>
      </c>
      <c r="P101" s="20">
        <f>INDEX(SeasonData!$AY:$AY,MATCH($C101&amp;"_2015",SeasonData!$A:$A,0))</f>
        <v>77</v>
      </c>
      <c r="R101" s="18">
        <f>INDEX(SeasonData!BA:BA,MATCH(C101&amp;"_2018",SeasonData!A:A,0))</f>
        <v>9.0909090909090912E-2</v>
      </c>
      <c r="S101" s="18">
        <f>INDEX(SeasonData!BA:BA,MATCH(C101&amp;"_2017",SeasonData!A:A,0))</f>
        <v>1</v>
      </c>
      <c r="T101" s="18">
        <f>INDEX(SeasonData!BA:BA,MATCH(C101&amp;"_2016",SeasonData!A:A,0))</f>
        <v>0.95454545454545459</v>
      </c>
      <c r="U101" s="18">
        <f>INDEX(SeasonData!BA:BA,MATCH(C101&amp;"_2015",SeasonData!A:A,0))</f>
        <v>0.86363636363636365</v>
      </c>
      <c r="W101" s="13">
        <f t="shared" si="3"/>
        <v>61.250805931656998</v>
      </c>
      <c r="Y101">
        <f>IF(ISERROR(FIND("DEF",$G101)),"",MAX(Y$1:Y100)+1)</f>
        <v>31</v>
      </c>
      <c r="Z101" t="str">
        <f>IF(ISERROR(FIND("MID",$G101)),"",MAX(Z$1:Z100)+1)</f>
        <v/>
      </c>
      <c r="AA101" t="str">
        <f>IF(ISERROR(FIND("RUC",$G101)),"",MAX(AA$1:AA100)+1)</f>
        <v/>
      </c>
      <c r="AB101" t="str">
        <f>IF(ISERROR(FIND("FWD",$G101)),"",MAX(AB$1:AB100)+1)</f>
        <v/>
      </c>
      <c r="AC101" t="str">
        <f>IF(H101&lt;&gt;"R","",MAX(AC$1:AC100)+1)</f>
        <v/>
      </c>
    </row>
    <row r="102" spans="1:29" x14ac:dyDescent="0.2">
      <c r="A102" t="s">
        <v>2326</v>
      </c>
      <c r="B102" t="s">
        <v>1721</v>
      </c>
      <c r="C102" t="s">
        <v>1630</v>
      </c>
      <c r="D102" t="s">
        <v>1630</v>
      </c>
      <c r="E102" t="s">
        <v>116</v>
      </c>
      <c r="F102" s="42" t="s">
        <v>1791</v>
      </c>
      <c r="G102" t="s">
        <v>1608</v>
      </c>
      <c r="H102" s="3" t="str">
        <f>IF(SUMIFS(SeasonData!BC:BC,SeasonData!B:B,Players19!C499)=(4*23),"R","")</f>
        <v/>
      </c>
      <c r="I102" s="2">
        <f>COUNTIFS(SeasonData!B:B,C102)</f>
        <v>4</v>
      </c>
      <c r="J102" s="25">
        <v>361000</v>
      </c>
      <c r="K102" s="25" t="str">
        <f t="shared" si="2"/>
        <v>MPR</v>
      </c>
      <c r="L102" s="25"/>
      <c r="M102" s="20">
        <f>INDEX(SeasonData!$AY:$AY,MATCH($C102&amp;"_2018",SeasonData!$A:$A,0))</f>
        <v>66.5</v>
      </c>
      <c r="N102" s="20" t="str">
        <f>INDEX(SeasonData!$AY:$AY,MATCH($C102&amp;"_2017",SeasonData!$A:$A,0))</f>
        <v/>
      </c>
      <c r="O102" s="20" t="str">
        <f>INDEX(SeasonData!$AY:$AY,MATCH($C102&amp;"_2016",SeasonData!$A:$A,0))</f>
        <v/>
      </c>
      <c r="P102" s="20" t="str">
        <f>INDEX(SeasonData!$AY:$AY,MATCH($C102&amp;"_2015",SeasonData!$A:$A,0))</f>
        <v/>
      </c>
      <c r="R102" s="18">
        <f>INDEX(SeasonData!BA:BA,MATCH(C102&amp;"_2018",SeasonData!A:A,0))</f>
        <v>0.54545454545454541</v>
      </c>
      <c r="S102" s="18">
        <f>INDEX(SeasonData!BA:BA,MATCH(C102&amp;"_2017",SeasonData!A:A,0))</f>
        <v>0</v>
      </c>
      <c r="T102" s="18">
        <f>INDEX(SeasonData!BA:BA,MATCH(C102&amp;"_2016",SeasonData!A:A,0))</f>
        <v>0</v>
      </c>
      <c r="U102" s="18">
        <f>INDEX(SeasonData!BA:BA,MATCH(C102&amp;"_2015",SeasonData!A:A,0))</f>
        <v>0</v>
      </c>
      <c r="W102" s="13">
        <f t="shared" si="3"/>
        <v>66.500875011513315</v>
      </c>
      <c r="Y102" t="str">
        <f>IF(ISERROR(FIND("DEF",$G102)),"",MAX(Y$1:Y101)+1)</f>
        <v/>
      </c>
      <c r="Z102" t="str">
        <f>IF(ISERROR(FIND("MID",$G102)),"",MAX(Z$1:Z101)+1)</f>
        <v/>
      </c>
      <c r="AA102" t="str">
        <f>IF(ISERROR(FIND("RUC",$G102)),"",MAX(AA$1:AA101)+1)</f>
        <v/>
      </c>
      <c r="AB102">
        <f>IF(ISERROR(FIND("FWD",$G102)),"",MAX(AB$1:AB101)+1)</f>
        <v>42</v>
      </c>
      <c r="AC102" t="str">
        <f>IF(H102&lt;&gt;"R","",MAX(AC$1:AC101)+1)</f>
        <v/>
      </c>
    </row>
    <row r="103" spans="1:29" x14ac:dyDescent="0.2">
      <c r="A103" t="s">
        <v>2230</v>
      </c>
      <c r="B103" t="s">
        <v>92</v>
      </c>
      <c r="C103" t="s">
        <v>572</v>
      </c>
      <c r="D103" t="s">
        <v>572</v>
      </c>
      <c r="E103" t="s">
        <v>1</v>
      </c>
      <c r="F103" s="42" t="s">
        <v>1792</v>
      </c>
      <c r="G103" t="s">
        <v>1606</v>
      </c>
      <c r="H103" s="3" t="str">
        <f>IF(SUMIFS(SeasonData!BC:BC,SeasonData!B:B,Players19!C248)=(4*23),"R","")</f>
        <v/>
      </c>
      <c r="I103" s="2">
        <f>COUNTIFS(SeasonData!B:B,C103)</f>
        <v>4</v>
      </c>
      <c r="J103" s="25">
        <v>523900</v>
      </c>
      <c r="K103" s="25" t="str">
        <f t="shared" si="2"/>
        <v>Premo</v>
      </c>
      <c r="L103" s="25"/>
      <c r="M103" s="20">
        <f>INDEX(SeasonData!$AY:$AY,MATCH($C103&amp;"_2018",SeasonData!$A:$A,0))</f>
        <v>96.5</v>
      </c>
      <c r="N103" s="20">
        <f>INDEX(SeasonData!$AY:$AY,MATCH($C103&amp;"_2017",SeasonData!$A:$A,0))</f>
        <v>102.40909090909091</v>
      </c>
      <c r="O103" s="20">
        <f>INDEX(SeasonData!$AY:$AY,MATCH($C103&amp;"_2016",SeasonData!$A:$A,0))</f>
        <v>106.09090909090909</v>
      </c>
      <c r="P103" s="20">
        <f>INDEX(SeasonData!$AY:$AY,MATCH($C103&amp;"_2015",SeasonData!$A:$A,0))</f>
        <v>82.4</v>
      </c>
      <c r="R103" s="18">
        <f>INDEX(SeasonData!BA:BA,MATCH(C103&amp;"_2018",SeasonData!A:A,0))</f>
        <v>1</v>
      </c>
      <c r="S103" s="18">
        <f>INDEX(SeasonData!BA:BA,MATCH(C103&amp;"_2017",SeasonData!A:A,0))</f>
        <v>1</v>
      </c>
      <c r="T103" s="18">
        <f>INDEX(SeasonData!BA:BA,MATCH(C103&amp;"_2016",SeasonData!A:A,0))</f>
        <v>1</v>
      </c>
      <c r="U103" s="18">
        <f>INDEX(SeasonData!BA:BA,MATCH(C103&amp;"_2015",SeasonData!A:A,0))</f>
        <v>0.45454545454545453</v>
      </c>
      <c r="W103" s="13">
        <f t="shared" si="3"/>
        <v>96.50916459427097</v>
      </c>
      <c r="Y103" t="str">
        <f>IF(ISERROR(FIND("DEF",$G103)),"",MAX(Y$1:Y102)+1)</f>
        <v/>
      </c>
      <c r="Z103">
        <f>IF(ISERROR(FIND("MID",$G103)),"",MAX(Z$1:Z102)+1)</f>
        <v>34</v>
      </c>
      <c r="AA103" t="str">
        <f>IF(ISERROR(FIND("RUC",$G103)),"",MAX(AA$1:AA102)+1)</f>
        <v/>
      </c>
      <c r="AB103" t="str">
        <f>IF(ISERROR(FIND("FWD",$G103)),"",MAX(AB$1:AB102)+1)</f>
        <v/>
      </c>
      <c r="AC103" t="str">
        <f>IF(H103&lt;&gt;"R","",MAX(AC$1:AC102)+1)</f>
        <v/>
      </c>
    </row>
    <row r="104" spans="1:29" x14ac:dyDescent="0.2">
      <c r="A104" t="s">
        <v>2261</v>
      </c>
      <c r="B104" t="s">
        <v>165</v>
      </c>
      <c r="C104" t="s">
        <v>923</v>
      </c>
      <c r="D104" t="s">
        <v>923</v>
      </c>
      <c r="E104" t="s">
        <v>150</v>
      </c>
      <c r="F104" s="42" t="s">
        <v>1083</v>
      </c>
      <c r="G104" t="s">
        <v>1607</v>
      </c>
      <c r="H104" s="3" t="str">
        <f>IF(SUMIFS(SeasonData!BC:BC,SeasonData!B:B,Players19!C322)=(4*23),"R","")</f>
        <v/>
      </c>
      <c r="I104" s="2">
        <f>COUNTIFS(SeasonData!B:B,C104)</f>
        <v>4</v>
      </c>
      <c r="J104" s="25">
        <v>421500</v>
      </c>
      <c r="K104" s="25" t="str">
        <f t="shared" si="2"/>
        <v>MPR</v>
      </c>
      <c r="L104" s="25"/>
      <c r="M104" s="20">
        <f>INDEX(SeasonData!$AY:$AY,MATCH($C104&amp;"_2018",SeasonData!$A:$A,0))</f>
        <v>77.63636363636364</v>
      </c>
      <c r="N104" s="20">
        <f>INDEX(SeasonData!$AY:$AY,MATCH($C104&amp;"_2017",SeasonData!$A:$A,0))</f>
        <v>79.05</v>
      </c>
      <c r="O104" s="20">
        <f>INDEX(SeasonData!$AY:$AY,MATCH($C104&amp;"_2016",SeasonData!$A:$A,0))</f>
        <v>90.86363636363636</v>
      </c>
      <c r="P104" s="20">
        <f>INDEX(SeasonData!$AY:$AY,MATCH($C104&amp;"_2015",SeasonData!$A:$A,0))</f>
        <v>78.954545454545453</v>
      </c>
      <c r="R104" s="18">
        <f>INDEX(SeasonData!BA:BA,MATCH(C104&amp;"_2018",SeasonData!A:A,0))</f>
        <v>1</v>
      </c>
      <c r="S104" s="18">
        <f>INDEX(SeasonData!BA:BA,MATCH(C104&amp;"_2017",SeasonData!A:A,0))</f>
        <v>0.90909090909090906</v>
      </c>
      <c r="T104" s="18">
        <f>INDEX(SeasonData!BA:BA,MATCH(C104&amp;"_2016",SeasonData!A:A,0))</f>
        <v>1</v>
      </c>
      <c r="U104" s="18">
        <f>INDEX(SeasonData!BA:BA,MATCH(C104&amp;"_2015",SeasonData!A:A,0))</f>
        <v>1</v>
      </c>
      <c r="W104" s="13">
        <f t="shared" si="3"/>
        <v>77.645758496822324</v>
      </c>
      <c r="Y104">
        <f>IF(ISERROR(FIND("DEF",$G104)),"",MAX(Y$1:Y103)+1)</f>
        <v>32</v>
      </c>
      <c r="Z104" t="str">
        <f>IF(ISERROR(FIND("MID",$G104)),"",MAX(Z$1:Z103)+1)</f>
        <v/>
      </c>
      <c r="AA104" t="str">
        <f>IF(ISERROR(FIND("RUC",$G104)),"",MAX(AA$1:AA103)+1)</f>
        <v/>
      </c>
      <c r="AB104" t="str">
        <f>IF(ISERROR(FIND("FWD",$G104)),"",MAX(AB$1:AB103)+1)</f>
        <v/>
      </c>
      <c r="AC104" t="str">
        <f>IF(H104&lt;&gt;"R","",MAX(AC$1:AC103)+1)</f>
        <v/>
      </c>
    </row>
    <row r="105" spans="1:29" x14ac:dyDescent="0.2">
      <c r="A105" t="s">
        <v>2188</v>
      </c>
      <c r="B105" t="s">
        <v>36</v>
      </c>
      <c r="C105" t="s">
        <v>574</v>
      </c>
      <c r="D105" t="s">
        <v>574</v>
      </c>
      <c r="E105" t="s">
        <v>443</v>
      </c>
      <c r="F105" s="42" t="s">
        <v>1085</v>
      </c>
      <c r="G105" t="s">
        <v>1608</v>
      </c>
      <c r="H105" s="3" t="str">
        <f>IF(SUMIFS(SeasonData!BC:BC,SeasonData!B:B,Players19!C167)=(4*23),"R","")</f>
        <v/>
      </c>
      <c r="I105" s="2">
        <f>COUNTIFS(SeasonData!B:B,C105)</f>
        <v>4</v>
      </c>
      <c r="J105" s="25">
        <v>418500</v>
      </c>
      <c r="K105" s="25" t="str">
        <f t="shared" si="2"/>
        <v>MPR</v>
      </c>
      <c r="L105" s="25"/>
      <c r="M105" s="20">
        <f>INDEX(SeasonData!$AY:$AY,MATCH($C105&amp;"_2018",SeasonData!$A:$A,0))</f>
        <v>77.099999999999994</v>
      </c>
      <c r="N105" s="20">
        <f>INDEX(SeasonData!$AY:$AY,MATCH($C105&amp;"_2017",SeasonData!$A:$A,0))</f>
        <v>79.3</v>
      </c>
      <c r="O105" s="20">
        <f>INDEX(SeasonData!$AY:$AY,MATCH($C105&amp;"_2016",SeasonData!$A:$A,0))</f>
        <v>79.05</v>
      </c>
      <c r="P105" s="20">
        <f>INDEX(SeasonData!$AY:$AY,MATCH($C105&amp;"_2015",SeasonData!$A:$A,0))</f>
        <v>54.666666666666664</v>
      </c>
      <c r="R105" s="18">
        <f>INDEX(SeasonData!BA:BA,MATCH(C105&amp;"_2018",SeasonData!A:A,0))</f>
        <v>0.90909090909090906</v>
      </c>
      <c r="S105" s="18">
        <f>INDEX(SeasonData!BA:BA,MATCH(C105&amp;"_2017",SeasonData!A:A,0))</f>
        <v>0.90909090909090906</v>
      </c>
      <c r="T105" s="18">
        <f>INDEX(SeasonData!BA:BA,MATCH(C105&amp;"_2016",SeasonData!A:A,0))</f>
        <v>0.90909090909090906</v>
      </c>
      <c r="U105" s="18">
        <f>INDEX(SeasonData!BA:BA,MATCH(C105&amp;"_2015",SeasonData!A:A,0))</f>
        <v>0.40909090909090912</v>
      </c>
      <c r="W105" s="13">
        <f t="shared" si="3"/>
        <v>77.093119646311138</v>
      </c>
      <c r="Y105" t="str">
        <f>IF(ISERROR(FIND("DEF",$G105)),"",MAX(Y$1:Y104)+1)</f>
        <v/>
      </c>
      <c r="Z105" t="str">
        <f>IF(ISERROR(FIND("MID",$G105)),"",MAX(Z$1:Z104)+1)</f>
        <v/>
      </c>
      <c r="AA105" t="str">
        <f>IF(ISERROR(FIND("RUC",$G105)),"",MAX(AA$1:AA104)+1)</f>
        <v/>
      </c>
      <c r="AB105">
        <f>IF(ISERROR(FIND("FWD",$G105)),"",MAX(AB$1:AB104)+1)</f>
        <v>43</v>
      </c>
      <c r="AC105" t="str">
        <f>IF(H105&lt;&gt;"R","",MAX(AC$1:AC104)+1)</f>
        <v/>
      </c>
    </row>
    <row r="106" spans="1:29" x14ac:dyDescent="0.2">
      <c r="A106" t="s">
        <v>2188</v>
      </c>
      <c r="B106" t="s">
        <v>93</v>
      </c>
      <c r="C106" t="s">
        <v>2653</v>
      </c>
      <c r="D106" t="s">
        <v>2653</v>
      </c>
      <c r="E106" t="s">
        <v>144</v>
      </c>
      <c r="F106" s="42" t="s">
        <v>2485</v>
      </c>
      <c r="G106" t="s">
        <v>2770</v>
      </c>
      <c r="H106" s="3" t="str">
        <f>IF(SUMIFS(SeasonData!BC:BC,SeasonData!B:B,Players19!C258)=(4*23),"R","")</f>
        <v>R</v>
      </c>
      <c r="I106" s="2">
        <f>COUNTIFS(SeasonData!B:B,C106)</f>
        <v>4</v>
      </c>
      <c r="J106" s="25">
        <v>117300</v>
      </c>
      <c r="K106" s="25" t="str">
        <f t="shared" si="2"/>
        <v>Rookie</v>
      </c>
      <c r="L106" s="25"/>
      <c r="M106" s="20" t="str">
        <f>INDEX(SeasonData!$AY:$AY,MATCH($C106&amp;"_2018",SeasonData!$A:$A,0))</f>
        <v/>
      </c>
      <c r="N106" s="20" t="str">
        <f>INDEX(SeasonData!$AY:$AY,MATCH($C106&amp;"_2017",SeasonData!$A:$A,0))</f>
        <v/>
      </c>
      <c r="O106" s="20" t="str">
        <f>INDEX(SeasonData!$AY:$AY,MATCH($C106&amp;"_2016",SeasonData!$A:$A,0))</f>
        <v/>
      </c>
      <c r="P106" s="20" t="str">
        <f>INDEX(SeasonData!$AY:$AY,MATCH($C106&amp;"_2015",SeasonData!$A:$A,0))</f>
        <v/>
      </c>
      <c r="R106" s="18">
        <f>INDEX(SeasonData!BA:BA,MATCH(C106&amp;"_2018",SeasonData!A:A,0))</f>
        <v>0</v>
      </c>
      <c r="S106" s="18">
        <f>INDEX(SeasonData!BA:BA,MATCH(C106&amp;"_2017",SeasonData!A:A,0))</f>
        <v>0</v>
      </c>
      <c r="T106" s="18">
        <f>INDEX(SeasonData!BA:BA,MATCH(C106&amp;"_2016",SeasonData!A:A,0))</f>
        <v>0</v>
      </c>
      <c r="U106" s="18">
        <f>INDEX(SeasonData!BA:BA,MATCH(C106&amp;"_2015",SeasonData!A:A,0))</f>
        <v>0</v>
      </c>
      <c r="W106" s="13">
        <f t="shared" si="3"/>
        <v>21.608179054987566</v>
      </c>
      <c r="Y106">
        <f>IF(ISERROR(FIND("DEF",$G106)),"",MAX(Y$1:Y105)+1)</f>
        <v>33</v>
      </c>
      <c r="Z106" t="str">
        <f>IF(ISERROR(FIND("MID",$G106)),"",MAX(Z$1:Z105)+1)</f>
        <v/>
      </c>
      <c r="AA106">
        <f>IF(ISERROR(FIND("RUC",$G106)),"",MAX(AA$1:AA105)+1)</f>
        <v>13</v>
      </c>
      <c r="AB106" t="str">
        <f>IF(ISERROR(FIND("FWD",$G106)),"",MAX(AB$1:AB105)+1)</f>
        <v/>
      </c>
      <c r="AC106">
        <f>IF(H106&lt;&gt;"R","",MAX(AC$1:AC105)+1)</f>
        <v>11</v>
      </c>
    </row>
    <row r="107" spans="1:29" x14ac:dyDescent="0.2">
      <c r="A107" t="s">
        <v>2188</v>
      </c>
      <c r="B107" t="s">
        <v>99</v>
      </c>
      <c r="C107" t="s">
        <v>573</v>
      </c>
      <c r="D107" t="s">
        <v>573</v>
      </c>
      <c r="E107" t="s">
        <v>84</v>
      </c>
      <c r="F107" s="42" t="s">
        <v>1084</v>
      </c>
      <c r="G107" t="s">
        <v>1607</v>
      </c>
      <c r="H107" s="3" t="str">
        <f>IF(SUMIFS(SeasonData!BC:BC,SeasonData!B:B,Players19!C442)=(4*23),"R","")</f>
        <v/>
      </c>
      <c r="I107" s="2">
        <f>COUNTIFS(SeasonData!B:B,C107)</f>
        <v>4</v>
      </c>
      <c r="J107" s="25">
        <v>355600</v>
      </c>
      <c r="K107" s="25" t="str">
        <f t="shared" si="2"/>
        <v>MPR</v>
      </c>
      <c r="L107" s="25"/>
      <c r="M107" s="20">
        <f>INDEX(SeasonData!$AY:$AY,MATCH($C107&amp;"_2018",SeasonData!$A:$A,0))</f>
        <v>65.5</v>
      </c>
      <c r="N107" s="20">
        <f>INDEX(SeasonData!$AY:$AY,MATCH($C107&amp;"_2017",SeasonData!$A:$A,0))</f>
        <v>69.375</v>
      </c>
      <c r="O107" s="20">
        <f>INDEX(SeasonData!$AY:$AY,MATCH($C107&amp;"_2016",SeasonData!$A:$A,0))</f>
        <v>62</v>
      </c>
      <c r="P107" s="20">
        <f>INDEX(SeasonData!$AY:$AY,MATCH($C107&amp;"_2015",SeasonData!$A:$A,0))</f>
        <v>40</v>
      </c>
      <c r="R107" s="18">
        <f>INDEX(SeasonData!BA:BA,MATCH(C107&amp;"_2018",SeasonData!A:A,0))</f>
        <v>0.54545454545454541</v>
      </c>
      <c r="S107" s="18">
        <f>INDEX(SeasonData!BA:BA,MATCH(C107&amp;"_2017",SeasonData!A:A,0))</f>
        <v>0.72727272727272729</v>
      </c>
      <c r="T107" s="18">
        <f>INDEX(SeasonData!BA:BA,MATCH(C107&amp;"_2016",SeasonData!A:A,0))</f>
        <v>9.0909090909090912E-2</v>
      </c>
      <c r="U107" s="18">
        <f>INDEX(SeasonData!BA:BA,MATCH(C107&amp;"_2015",SeasonData!A:A,0))</f>
        <v>0.22727272727272727</v>
      </c>
      <c r="W107" s="13">
        <f t="shared" si="3"/>
        <v>65.506125080593165</v>
      </c>
      <c r="Y107">
        <f>IF(ISERROR(FIND("DEF",$G107)),"",MAX(Y$1:Y106)+1)</f>
        <v>34</v>
      </c>
      <c r="Z107" t="str">
        <f>IF(ISERROR(FIND("MID",$G107)),"",MAX(Z$1:Z106)+1)</f>
        <v/>
      </c>
      <c r="AA107" t="str">
        <f>IF(ISERROR(FIND("RUC",$G107)),"",MAX(AA$1:AA106)+1)</f>
        <v/>
      </c>
      <c r="AB107" t="str">
        <f>IF(ISERROR(FIND("FWD",$G107)),"",MAX(AB$1:AB106)+1)</f>
        <v/>
      </c>
      <c r="AC107" t="str">
        <f>IF(H107&lt;&gt;"R","",MAX(AC$1:AC106)+1)</f>
        <v/>
      </c>
    </row>
    <row r="108" spans="1:29" x14ac:dyDescent="0.2">
      <c r="A108" t="s">
        <v>2412</v>
      </c>
      <c r="B108" t="s">
        <v>511</v>
      </c>
      <c r="C108" t="s">
        <v>575</v>
      </c>
      <c r="D108" t="s">
        <v>575</v>
      </c>
      <c r="E108" t="s">
        <v>490</v>
      </c>
      <c r="F108" s="42" t="s">
        <v>1086</v>
      </c>
      <c r="G108" t="s">
        <v>1606</v>
      </c>
      <c r="H108" s="3" t="str">
        <f>IF(SUMIFS(SeasonData!BC:BC,SeasonData!B:B,Players19!C762)=(4*23),"R","")</f>
        <v/>
      </c>
      <c r="I108" s="2">
        <f>COUNTIFS(SeasonData!B:B,C108)</f>
        <v>4</v>
      </c>
      <c r="J108" s="25">
        <v>568000</v>
      </c>
      <c r="K108" s="25" t="str">
        <f t="shared" si="2"/>
        <v>Premo</v>
      </c>
      <c r="L108" s="25"/>
      <c r="M108" s="20">
        <f>INDEX(SeasonData!$AY:$AY,MATCH($C108&amp;"_2018",SeasonData!$A:$A,0))</f>
        <v>104.63636363636364</v>
      </c>
      <c r="N108" s="20">
        <f>INDEX(SeasonData!$AY:$AY,MATCH($C108&amp;"_2017",SeasonData!$A:$A,0))</f>
        <v>99.727272727272734</v>
      </c>
      <c r="O108" s="20">
        <f>INDEX(SeasonData!$AY:$AY,MATCH($C108&amp;"_2016",SeasonData!$A:$A,0))</f>
        <v>105.59090909090909</v>
      </c>
      <c r="P108" s="20">
        <f>INDEX(SeasonData!$AY:$AY,MATCH($C108&amp;"_2015",SeasonData!$A:$A,0))</f>
        <v>106.36363636363636</v>
      </c>
      <c r="R108" s="18">
        <f>INDEX(SeasonData!BA:BA,MATCH(C108&amp;"_2018",SeasonData!A:A,0))</f>
        <v>1</v>
      </c>
      <c r="S108" s="18">
        <f>INDEX(SeasonData!BA:BA,MATCH(C108&amp;"_2017",SeasonData!A:A,0))</f>
        <v>1</v>
      </c>
      <c r="T108" s="18">
        <f>INDEX(SeasonData!BA:BA,MATCH(C108&amp;"_2016",SeasonData!A:A,0))</f>
        <v>1</v>
      </c>
      <c r="U108" s="18">
        <f>INDEX(SeasonData!BA:BA,MATCH(C108&amp;"_2015",SeasonData!A:A,0))</f>
        <v>1</v>
      </c>
      <c r="W108" s="13">
        <f t="shared" si="3"/>
        <v>104.63295569678549</v>
      </c>
      <c r="Y108" t="str">
        <f>IF(ISERROR(FIND("DEF",$G108)),"",MAX(Y$1:Y107)+1)</f>
        <v/>
      </c>
      <c r="Z108">
        <f>IF(ISERROR(FIND("MID",$G108)),"",MAX(Z$1:Z107)+1)</f>
        <v>35</v>
      </c>
      <c r="AA108" t="str">
        <f>IF(ISERROR(FIND("RUC",$G108)),"",MAX(AA$1:AA107)+1)</f>
        <v/>
      </c>
      <c r="AB108" t="str">
        <f>IF(ISERROR(FIND("FWD",$G108)),"",MAX(AB$1:AB107)+1)</f>
        <v/>
      </c>
      <c r="AC108" t="str">
        <f>IF(H108&lt;&gt;"R","",MAX(AC$1:AC107)+1)</f>
        <v/>
      </c>
    </row>
    <row r="109" spans="1:29" x14ac:dyDescent="0.2">
      <c r="A109" t="s">
        <v>2073</v>
      </c>
      <c r="B109" t="s">
        <v>1719</v>
      </c>
      <c r="C109" t="s">
        <v>1599</v>
      </c>
      <c r="D109" t="s">
        <v>1599</v>
      </c>
      <c r="E109" t="s">
        <v>144</v>
      </c>
      <c r="F109" s="42" t="s">
        <v>1089</v>
      </c>
      <c r="G109" t="s">
        <v>2769</v>
      </c>
      <c r="H109" s="3" t="str">
        <f>IF(SUMIFS(SeasonData!BC:BC,SeasonData!B:B,Players19!C9)=(4*23),"R","")</f>
        <v/>
      </c>
      <c r="I109" s="2">
        <f>COUNTIFS(SeasonData!B:B,C109)</f>
        <v>4</v>
      </c>
      <c r="J109" s="25">
        <v>300500</v>
      </c>
      <c r="K109" s="25" t="str">
        <f t="shared" si="2"/>
        <v>MPR</v>
      </c>
      <c r="L109" s="25"/>
      <c r="M109" s="20">
        <f>INDEX(SeasonData!$AY:$AY,MATCH($C109&amp;"_2018",SeasonData!$A:$A,0))</f>
        <v>55.357142857142854</v>
      </c>
      <c r="N109" s="20">
        <f>INDEX(SeasonData!$AY:$AY,MATCH($C109&amp;"_2017",SeasonData!$A:$A,0))</f>
        <v>53.285714285714285</v>
      </c>
      <c r="O109" s="20">
        <f>INDEX(SeasonData!$AY:$AY,MATCH($C109&amp;"_2016",SeasonData!$A:$A,0))</f>
        <v>59.6875</v>
      </c>
      <c r="P109" s="20" t="str">
        <f>INDEX(SeasonData!$AY:$AY,MATCH($C109&amp;"_2015",SeasonData!$A:$A,0))</f>
        <v/>
      </c>
      <c r="R109" s="18">
        <f>INDEX(SeasonData!BA:BA,MATCH(C109&amp;"_2018",SeasonData!A:A,0))</f>
        <v>0.63636363636363635</v>
      </c>
      <c r="S109" s="18">
        <f>INDEX(SeasonData!BA:BA,MATCH(C109&amp;"_2017",SeasonData!A:A,0))</f>
        <v>0.63636363636363635</v>
      </c>
      <c r="T109" s="18">
        <f>INDEX(SeasonData!BA:BA,MATCH(C109&amp;"_2016",SeasonData!A:A,0))</f>
        <v>0.72727272727272729</v>
      </c>
      <c r="U109" s="18">
        <f>INDEX(SeasonData!BA:BA,MATCH(C109&amp;"_2015",SeasonData!A:A,0))</f>
        <v>0</v>
      </c>
      <c r="W109" s="13">
        <f t="shared" si="3"/>
        <v>55.355991526204292</v>
      </c>
      <c r="Y109">
        <f>IF(ISERROR(FIND("DEF",$G109)),"",MAX(Y$1:Y108)+1)</f>
        <v>35</v>
      </c>
      <c r="Z109" t="str">
        <f>IF(ISERROR(FIND("MID",$G109)),"",MAX(Z$1:Z108)+1)</f>
        <v/>
      </c>
      <c r="AA109" t="str">
        <f>IF(ISERROR(FIND("RUC",$G109)),"",MAX(AA$1:AA108)+1)</f>
        <v/>
      </c>
      <c r="AB109">
        <f>IF(ISERROR(FIND("FWD",$G109)),"",MAX(AB$1:AB108)+1)</f>
        <v>44</v>
      </c>
      <c r="AC109" t="str">
        <f>IF(H109&lt;&gt;"R","",MAX(AC$1:AC108)+1)</f>
        <v/>
      </c>
    </row>
    <row r="110" spans="1:29" x14ac:dyDescent="0.2">
      <c r="A110" t="s">
        <v>2073</v>
      </c>
      <c r="B110" t="s">
        <v>3</v>
      </c>
      <c r="C110" t="s">
        <v>997</v>
      </c>
      <c r="D110" t="s">
        <v>997</v>
      </c>
      <c r="E110" t="s">
        <v>116</v>
      </c>
      <c r="F110" s="42" t="s">
        <v>1091</v>
      </c>
      <c r="G110" t="s">
        <v>1608</v>
      </c>
      <c r="H110" s="3" t="str">
        <f>IF(SUMIFS(SeasonData!BC:BC,SeasonData!B:B,Players19!C81)=(4*23),"R","")</f>
        <v/>
      </c>
      <c r="I110" s="2">
        <f>COUNTIFS(SeasonData!B:B,C110)</f>
        <v>4</v>
      </c>
      <c r="J110" s="25">
        <v>322300</v>
      </c>
      <c r="K110" s="25" t="str">
        <f t="shared" si="2"/>
        <v>MPR</v>
      </c>
      <c r="L110" s="25"/>
      <c r="M110" s="20">
        <f>INDEX(SeasonData!$AY:$AY,MATCH($C110&amp;"_2018",SeasonData!$A:$A,0))</f>
        <v>59.375</v>
      </c>
      <c r="N110" s="20">
        <f>INDEX(SeasonData!$AY:$AY,MATCH($C110&amp;"_2017",SeasonData!$A:$A,0))</f>
        <v>51</v>
      </c>
      <c r="O110" s="20" t="str">
        <f>INDEX(SeasonData!$AY:$AY,MATCH($C110&amp;"_2016",SeasonData!$A:$A,0))</f>
        <v/>
      </c>
      <c r="P110" s="20" t="str">
        <f>INDEX(SeasonData!$AY:$AY,MATCH($C110&amp;"_2015",SeasonData!$A:$A,0))</f>
        <v/>
      </c>
      <c r="R110" s="18">
        <f>INDEX(SeasonData!BA:BA,MATCH(C110&amp;"_2018",SeasonData!A:A,0))</f>
        <v>0.36363636363636365</v>
      </c>
      <c r="S110" s="18">
        <f>INDEX(SeasonData!BA:BA,MATCH(C110&amp;"_2017",SeasonData!A:A,0))</f>
        <v>0.22727272727272727</v>
      </c>
      <c r="T110" s="18">
        <f>INDEX(SeasonData!BA:BA,MATCH(C110&amp;"_2016",SeasonData!A:A,0))</f>
        <v>0</v>
      </c>
      <c r="U110" s="18">
        <f>INDEX(SeasonData!BA:BA,MATCH(C110&amp;"_2015",SeasonData!A:A,0))</f>
        <v>0</v>
      </c>
      <c r="W110" s="13">
        <f t="shared" si="3"/>
        <v>59.371833839918949</v>
      </c>
      <c r="Y110" t="str">
        <f>IF(ISERROR(FIND("DEF",$G110)),"",MAX(Y$1:Y109)+1)</f>
        <v/>
      </c>
      <c r="Z110" t="str">
        <f>IF(ISERROR(FIND("MID",$G110)),"",MAX(Z$1:Z109)+1)</f>
        <v/>
      </c>
      <c r="AA110" t="str">
        <f>IF(ISERROR(FIND("RUC",$G110)),"",MAX(AA$1:AA109)+1)</f>
        <v/>
      </c>
      <c r="AB110">
        <f>IF(ISERROR(FIND("FWD",$G110)),"",MAX(AB$1:AB109)+1)</f>
        <v>45</v>
      </c>
      <c r="AC110" t="str">
        <f>IF(H110&lt;&gt;"R","",MAX(AC$1:AC109)+1)</f>
        <v/>
      </c>
    </row>
    <row r="111" spans="1:29" x14ac:dyDescent="0.2">
      <c r="A111" t="s">
        <v>2073</v>
      </c>
      <c r="B111" t="s">
        <v>1933</v>
      </c>
      <c r="C111" t="s">
        <v>1932</v>
      </c>
      <c r="D111" t="s">
        <v>1932</v>
      </c>
      <c r="E111" t="s">
        <v>369</v>
      </c>
      <c r="F111" s="42" t="s">
        <v>1939</v>
      </c>
      <c r="G111" t="s">
        <v>2771</v>
      </c>
      <c r="H111" s="3" t="str">
        <f>IF(SUMIFS(SeasonData!BC:BC,SeasonData!B:B,Players19!C128)=(4*23),"R","")</f>
        <v/>
      </c>
      <c r="I111" s="2">
        <f>COUNTIFS(SeasonData!B:B,C111)</f>
        <v>4</v>
      </c>
      <c r="J111" s="25">
        <v>123900</v>
      </c>
      <c r="K111" s="25" t="str">
        <f t="shared" si="2"/>
        <v>Rookie</v>
      </c>
      <c r="L111" s="25"/>
      <c r="M111" s="20" t="str">
        <f>INDEX(SeasonData!$AY:$AY,MATCH($C111&amp;"_2018",SeasonData!$A:$A,0))</f>
        <v/>
      </c>
      <c r="N111" s="20" t="str">
        <f>INDEX(SeasonData!$AY:$AY,MATCH($C111&amp;"_2017",SeasonData!$A:$A,0))</f>
        <v/>
      </c>
      <c r="O111" s="20" t="str">
        <f>INDEX(SeasonData!$AY:$AY,MATCH($C111&amp;"_2016",SeasonData!$A:$A,0))</f>
        <v/>
      </c>
      <c r="P111" s="20" t="str">
        <f>INDEX(SeasonData!$AY:$AY,MATCH($C111&amp;"_2015",SeasonData!$A:$A,0))</f>
        <v/>
      </c>
      <c r="R111" s="18">
        <f>INDEX(SeasonData!BA:BA,MATCH(C111&amp;"_2018",SeasonData!A:A,0))</f>
        <v>0</v>
      </c>
      <c r="S111" s="18">
        <f>INDEX(SeasonData!BA:BA,MATCH(C111&amp;"_2017",SeasonData!A:A,0))</f>
        <v>0</v>
      </c>
      <c r="T111" s="18">
        <f>INDEX(SeasonData!BA:BA,MATCH(C111&amp;"_2016",SeasonData!A:A,0))</f>
        <v>0</v>
      </c>
      <c r="U111" s="18">
        <f>INDEX(SeasonData!BA:BA,MATCH(C111&amp;"_2015",SeasonData!A:A,0))</f>
        <v>0</v>
      </c>
      <c r="W111" s="13">
        <f t="shared" si="3"/>
        <v>22.823984526112184</v>
      </c>
      <c r="Y111" t="str">
        <f>IF(ISERROR(FIND("DEF",$G111)),"",MAX(Y$1:Y110)+1)</f>
        <v/>
      </c>
      <c r="Z111" t="str">
        <f>IF(ISERROR(FIND("MID",$G111)),"",MAX(Z$1:Z110)+1)</f>
        <v/>
      </c>
      <c r="AA111">
        <f>IF(ISERROR(FIND("RUC",$G111)),"",MAX(AA$1:AA110)+1)</f>
        <v>14</v>
      </c>
      <c r="AB111">
        <f>IF(ISERROR(FIND("FWD",$G111)),"",MAX(AB$1:AB110)+1)</f>
        <v>46</v>
      </c>
      <c r="AC111" t="str">
        <f>IF(H111&lt;&gt;"R","",MAX(AC$1:AC110)+1)</f>
        <v/>
      </c>
    </row>
    <row r="112" spans="1:29" x14ac:dyDescent="0.2">
      <c r="A112" t="s">
        <v>2073</v>
      </c>
      <c r="B112" t="s">
        <v>434</v>
      </c>
      <c r="C112" t="s">
        <v>577</v>
      </c>
      <c r="D112" t="s">
        <v>577</v>
      </c>
      <c r="E112" t="s">
        <v>423</v>
      </c>
      <c r="F112" s="42" t="s">
        <v>1088</v>
      </c>
      <c r="G112" t="s">
        <v>1607</v>
      </c>
      <c r="H112" s="3" t="str">
        <f>IF(SUMIFS(SeasonData!BC:BC,SeasonData!B:B,Players19!C505)=(4*23),"R","")</f>
        <v/>
      </c>
      <c r="I112" s="2">
        <f>COUNTIFS(SeasonData!B:B,C112)</f>
        <v>4</v>
      </c>
      <c r="J112" s="25">
        <v>428900</v>
      </c>
      <c r="K112" s="25" t="str">
        <f t="shared" si="2"/>
        <v>MPR</v>
      </c>
      <c r="L112" s="25"/>
      <c r="M112" s="20">
        <f>INDEX(SeasonData!$AY:$AY,MATCH($C112&amp;"_2018",SeasonData!$A:$A,0))</f>
        <v>79</v>
      </c>
      <c r="N112" s="20">
        <f>INDEX(SeasonData!$AY:$AY,MATCH($C112&amp;"_2017",SeasonData!$A:$A,0))</f>
        <v>76.80952380952381</v>
      </c>
      <c r="O112" s="20">
        <f>INDEX(SeasonData!$AY:$AY,MATCH($C112&amp;"_2016",SeasonData!$A:$A,0))</f>
        <v>77.2</v>
      </c>
      <c r="P112" s="20" t="str">
        <f>INDEX(SeasonData!$AY:$AY,MATCH($C112&amp;"_2015",SeasonData!$A:$A,0))</f>
        <v/>
      </c>
      <c r="R112" s="18">
        <f>INDEX(SeasonData!BA:BA,MATCH(C112&amp;"_2018",SeasonData!A:A,0))</f>
        <v>0.40909090909090912</v>
      </c>
      <c r="S112" s="18">
        <f>INDEX(SeasonData!BA:BA,MATCH(C112&amp;"_2017",SeasonData!A:A,0))</f>
        <v>0.95454545454545459</v>
      </c>
      <c r="T112" s="18">
        <f>INDEX(SeasonData!BA:BA,MATCH(C112&amp;"_2016",SeasonData!A:A,0))</f>
        <v>0.90909090909090906</v>
      </c>
      <c r="U112" s="18">
        <f>INDEX(SeasonData!BA:BA,MATCH(C112&amp;"_2015",SeasonData!A:A,0))</f>
        <v>0</v>
      </c>
      <c r="W112" s="13">
        <f t="shared" si="3"/>
        <v>79.008934328083271</v>
      </c>
      <c r="Y112">
        <f>IF(ISERROR(FIND("DEF",$G112)),"",MAX(Y$1:Y111)+1)</f>
        <v>36</v>
      </c>
      <c r="Z112" t="str">
        <f>IF(ISERROR(FIND("MID",$G112)),"",MAX(Z$1:Z111)+1)</f>
        <v/>
      </c>
      <c r="AA112" t="str">
        <f>IF(ISERROR(FIND("RUC",$G112)),"",MAX(AA$1:AA111)+1)</f>
        <v/>
      </c>
      <c r="AB112" t="str">
        <f>IF(ISERROR(FIND("FWD",$G112)),"",MAX(AB$1:AB111)+1)</f>
        <v/>
      </c>
      <c r="AC112" t="str">
        <f>IF(H112&lt;&gt;"R","",MAX(AC$1:AC111)+1)</f>
        <v/>
      </c>
    </row>
    <row r="113" spans="1:29" x14ac:dyDescent="0.2">
      <c r="A113" t="s">
        <v>2073</v>
      </c>
      <c r="B113" t="s">
        <v>134</v>
      </c>
      <c r="C113" t="s">
        <v>578</v>
      </c>
      <c r="D113" t="s">
        <v>578</v>
      </c>
      <c r="E113" t="s">
        <v>369</v>
      </c>
      <c r="F113" s="42" t="s">
        <v>1090</v>
      </c>
      <c r="G113" t="s">
        <v>1608</v>
      </c>
      <c r="H113" s="3" t="str">
        <f>IF(SUMIFS(SeasonData!BC:BC,SeasonData!B:B,Players19!C510)=(4*23),"R","")</f>
        <v/>
      </c>
      <c r="I113" s="2">
        <f>COUNTIFS(SeasonData!B:B,C113)</f>
        <v>4</v>
      </c>
      <c r="J113" s="25">
        <v>280100</v>
      </c>
      <c r="K113" s="25" t="str">
        <f t="shared" si="2"/>
        <v>MPR</v>
      </c>
      <c r="L113" s="25"/>
      <c r="M113" s="20">
        <f>INDEX(SeasonData!$AY:$AY,MATCH($C113&amp;"_2018",SeasonData!$A:$A,0))</f>
        <v>57.333333333333336</v>
      </c>
      <c r="N113" s="20" t="str">
        <f>INDEX(SeasonData!$AY:$AY,MATCH($C113&amp;"_2017",SeasonData!$A:$A,0))</f>
        <v/>
      </c>
      <c r="O113" s="20">
        <f>INDEX(SeasonData!$AY:$AY,MATCH($C113&amp;"_2016",SeasonData!$A:$A,0))</f>
        <v>40.5</v>
      </c>
      <c r="P113" s="20" t="str">
        <f>INDEX(SeasonData!$AY:$AY,MATCH($C113&amp;"_2015",SeasonData!$A:$A,0))</f>
        <v/>
      </c>
      <c r="R113" s="18">
        <f>INDEX(SeasonData!BA:BA,MATCH(C113&amp;"_2018",SeasonData!A:A,0))</f>
        <v>0.27272727272727271</v>
      </c>
      <c r="S113" s="18">
        <f>INDEX(SeasonData!BA:BA,MATCH(C113&amp;"_2017",SeasonData!A:A,0))</f>
        <v>0</v>
      </c>
      <c r="T113" s="18">
        <f>INDEX(SeasonData!BA:BA,MATCH(C113&amp;"_2016",SeasonData!A:A,0))</f>
        <v>9.0909090909090912E-2</v>
      </c>
      <c r="U113" s="18">
        <f>INDEX(SeasonData!BA:BA,MATCH(C113&amp;"_2015",SeasonData!A:A,0))</f>
        <v>0</v>
      </c>
      <c r="W113" s="13">
        <f t="shared" si="3"/>
        <v>51.598047342728194</v>
      </c>
      <c r="Y113" t="str">
        <f>IF(ISERROR(FIND("DEF",$G113)),"",MAX(Y$1:Y112)+1)</f>
        <v/>
      </c>
      <c r="Z113" t="str">
        <f>IF(ISERROR(FIND("MID",$G113)),"",MAX(Z$1:Z112)+1)</f>
        <v/>
      </c>
      <c r="AA113" t="str">
        <f>IF(ISERROR(FIND("RUC",$G113)),"",MAX(AA$1:AA112)+1)</f>
        <v/>
      </c>
      <c r="AB113">
        <f>IF(ISERROR(FIND("FWD",$G113)),"",MAX(AB$1:AB112)+1)</f>
        <v>47</v>
      </c>
      <c r="AC113" t="str">
        <f>IF(H113&lt;&gt;"R","",MAX(AC$1:AC112)+1)</f>
        <v/>
      </c>
    </row>
    <row r="114" spans="1:29" x14ac:dyDescent="0.2">
      <c r="A114" t="s">
        <v>2073</v>
      </c>
      <c r="B114" t="s">
        <v>1722</v>
      </c>
      <c r="C114" t="s">
        <v>1706</v>
      </c>
      <c r="D114" t="s">
        <v>1706</v>
      </c>
      <c r="E114" t="s">
        <v>443</v>
      </c>
      <c r="F114" s="42" t="s">
        <v>1793</v>
      </c>
      <c r="G114" t="s">
        <v>1606</v>
      </c>
      <c r="H114" s="3" t="str">
        <f>IF(SUMIFS(SeasonData!BC:BC,SeasonData!B:B,Players19!C590)=(4*23),"R","")</f>
        <v/>
      </c>
      <c r="I114" s="2">
        <f>COUNTIFS(SeasonData!B:B,C114)</f>
        <v>4</v>
      </c>
      <c r="J114" s="25">
        <v>123900</v>
      </c>
      <c r="K114" s="25" t="str">
        <f t="shared" si="2"/>
        <v>Rookie</v>
      </c>
      <c r="L114" s="25"/>
      <c r="M114" s="20" t="str">
        <f>INDEX(SeasonData!$AY:$AY,MATCH($C114&amp;"_2018",SeasonData!$A:$A,0))</f>
        <v/>
      </c>
      <c r="N114" s="20" t="str">
        <f>INDEX(SeasonData!$AY:$AY,MATCH($C114&amp;"_2017",SeasonData!$A:$A,0))</f>
        <v/>
      </c>
      <c r="O114" s="20" t="str">
        <f>INDEX(SeasonData!$AY:$AY,MATCH($C114&amp;"_2016",SeasonData!$A:$A,0))</f>
        <v/>
      </c>
      <c r="P114" s="20" t="str">
        <f>INDEX(SeasonData!$AY:$AY,MATCH($C114&amp;"_2015",SeasonData!$A:$A,0))</f>
        <v/>
      </c>
      <c r="R114" s="18">
        <f>INDEX(SeasonData!BA:BA,MATCH(C114&amp;"_2018",SeasonData!A:A,0))</f>
        <v>0</v>
      </c>
      <c r="S114" s="18">
        <f>INDEX(SeasonData!BA:BA,MATCH(C114&amp;"_2017",SeasonData!A:A,0))</f>
        <v>0</v>
      </c>
      <c r="T114" s="18">
        <f>INDEX(SeasonData!BA:BA,MATCH(C114&amp;"_2016",SeasonData!A:A,0))</f>
        <v>0</v>
      </c>
      <c r="U114" s="18">
        <f>INDEX(SeasonData!BA:BA,MATCH(C114&amp;"_2015",SeasonData!A:A,0))</f>
        <v>0</v>
      </c>
      <c r="W114" s="13">
        <f t="shared" si="3"/>
        <v>22.823984526112184</v>
      </c>
      <c r="Y114" t="str">
        <f>IF(ISERROR(FIND("DEF",$G114)),"",MAX(Y$1:Y113)+1)</f>
        <v/>
      </c>
      <c r="Z114">
        <f>IF(ISERROR(FIND("MID",$G114)),"",MAX(Z$1:Z113)+1)</f>
        <v>36</v>
      </c>
      <c r="AA114" t="str">
        <f>IF(ISERROR(FIND("RUC",$G114)),"",MAX(AA$1:AA113)+1)</f>
        <v/>
      </c>
      <c r="AB114" t="str">
        <f>IF(ISERROR(FIND("FWD",$G114)),"",MAX(AB$1:AB113)+1)</f>
        <v/>
      </c>
      <c r="AC114" t="str">
        <f>IF(H114&lt;&gt;"R","",MAX(AC$1:AC113)+1)</f>
        <v/>
      </c>
    </row>
    <row r="115" spans="1:29" x14ac:dyDescent="0.2">
      <c r="A115" t="s">
        <v>2073</v>
      </c>
      <c r="B115" t="s">
        <v>143</v>
      </c>
      <c r="C115" t="s">
        <v>576</v>
      </c>
      <c r="D115" t="s">
        <v>576</v>
      </c>
      <c r="E115" t="s">
        <v>423</v>
      </c>
      <c r="F115" s="42" t="s">
        <v>1087</v>
      </c>
      <c r="G115" t="s">
        <v>1951</v>
      </c>
      <c r="H115" s="3" t="str">
        <f>IF(SUMIFS(SeasonData!BC:BC,SeasonData!B:B,Players19!C676)=(4*23),"R","")</f>
        <v/>
      </c>
      <c r="I115" s="2">
        <f>COUNTIFS(SeasonData!B:B,C115)</f>
        <v>4</v>
      </c>
      <c r="J115" s="25">
        <v>528000</v>
      </c>
      <c r="K115" s="25" t="str">
        <f t="shared" si="2"/>
        <v>Premo</v>
      </c>
      <c r="L115" s="25"/>
      <c r="M115" s="20">
        <f>INDEX(SeasonData!$AY:$AY,MATCH($C115&amp;"_2018",SeasonData!$A:$A,0))</f>
        <v>97.272727272727266</v>
      </c>
      <c r="N115" s="20">
        <f>INDEX(SeasonData!$AY:$AY,MATCH($C115&amp;"_2017",SeasonData!$A:$A,0))</f>
        <v>79.470588235294116</v>
      </c>
      <c r="O115" s="20">
        <f>INDEX(SeasonData!$AY:$AY,MATCH($C115&amp;"_2016",SeasonData!$A:$A,0))</f>
        <v>63.6875</v>
      </c>
      <c r="P115" s="20">
        <f>INDEX(SeasonData!$AY:$AY,MATCH($C115&amp;"_2015",SeasonData!$A:$A,0))</f>
        <v>75.882352941176464</v>
      </c>
      <c r="R115" s="18">
        <f>INDEX(SeasonData!BA:BA,MATCH(C115&amp;"_2018",SeasonData!A:A,0))</f>
        <v>1</v>
      </c>
      <c r="S115" s="18">
        <f>INDEX(SeasonData!BA:BA,MATCH(C115&amp;"_2017",SeasonData!A:A,0))</f>
        <v>0.77272727272727271</v>
      </c>
      <c r="T115" s="18">
        <f>INDEX(SeasonData!BA:BA,MATCH(C115&amp;"_2016",SeasonData!A:A,0))</f>
        <v>0.72727272727272729</v>
      </c>
      <c r="U115" s="18">
        <f>INDEX(SeasonData!BA:BA,MATCH(C115&amp;"_2015",SeasonData!A:A,0))</f>
        <v>0.77272727272727271</v>
      </c>
      <c r="W115" s="13">
        <f t="shared" si="3"/>
        <v>97.264437689969611</v>
      </c>
      <c r="Y115" t="str">
        <f>IF(ISERROR(FIND("DEF",$G115)),"",MAX(Y$1:Y114)+1)</f>
        <v/>
      </c>
      <c r="Z115" t="str">
        <f>IF(ISERROR(FIND("MID",$G115)),"",MAX(Z$1:Z114)+1)</f>
        <v/>
      </c>
      <c r="AA115">
        <f>IF(ISERROR(FIND("RUC",$G115)),"",MAX(AA$1:AA114)+1)</f>
        <v>15</v>
      </c>
      <c r="AB115" t="str">
        <f>IF(ISERROR(FIND("FWD",$G115)),"",MAX(AB$1:AB114)+1)</f>
        <v/>
      </c>
      <c r="AC115" t="str">
        <f>IF(H115&lt;&gt;"R","",MAX(AC$1:AC114)+1)</f>
        <v/>
      </c>
    </row>
    <row r="116" spans="1:29" x14ac:dyDescent="0.2">
      <c r="A116" t="s">
        <v>2073</v>
      </c>
      <c r="B116" t="s">
        <v>2421</v>
      </c>
      <c r="C116" t="s">
        <v>2746</v>
      </c>
      <c r="D116" t="s">
        <v>2746</v>
      </c>
      <c r="E116" t="s">
        <v>399</v>
      </c>
      <c r="F116" s="42" t="s">
        <v>2599</v>
      </c>
      <c r="G116" t="s">
        <v>1607</v>
      </c>
      <c r="H116" s="3" t="str">
        <f>IF(SUMIFS(SeasonData!BC:BC,SeasonData!B:B,Players19!C781)=(4*23),"R","")</f>
        <v/>
      </c>
      <c r="I116" s="2">
        <f>COUNTIFS(SeasonData!B:B,C116)</f>
        <v>4</v>
      </c>
      <c r="J116" s="25">
        <v>124900</v>
      </c>
      <c r="K116" s="25" t="str">
        <f t="shared" si="2"/>
        <v>Rookie</v>
      </c>
      <c r="L116" s="25"/>
      <c r="M116" s="20" t="str">
        <f>INDEX(SeasonData!$AY:$AY,MATCH($C116&amp;"_2018",SeasonData!$A:$A,0))</f>
        <v/>
      </c>
      <c r="N116" s="20" t="str">
        <f>INDEX(SeasonData!$AY:$AY,MATCH($C116&amp;"_2017",SeasonData!$A:$A,0))</f>
        <v/>
      </c>
      <c r="O116" s="20" t="str">
        <f>INDEX(SeasonData!$AY:$AY,MATCH($C116&amp;"_2016",SeasonData!$A:$A,0))</f>
        <v/>
      </c>
      <c r="P116" s="20" t="str">
        <f>INDEX(SeasonData!$AY:$AY,MATCH($C116&amp;"_2015",SeasonData!$A:$A,0))</f>
        <v/>
      </c>
      <c r="R116" s="18">
        <f>INDEX(SeasonData!BA:BA,MATCH(C116&amp;"_2018",SeasonData!A:A,0))</f>
        <v>0</v>
      </c>
      <c r="S116" s="18">
        <f>INDEX(SeasonData!BA:BA,MATCH(C116&amp;"_2017",SeasonData!A:A,0))</f>
        <v>0</v>
      </c>
      <c r="T116" s="18">
        <f>INDEX(SeasonData!BA:BA,MATCH(C116&amp;"_2016",SeasonData!A:A,0))</f>
        <v>0</v>
      </c>
      <c r="U116" s="18">
        <f>INDEX(SeasonData!BA:BA,MATCH(C116&amp;"_2015",SeasonData!A:A,0))</f>
        <v>0</v>
      </c>
      <c r="W116" s="13">
        <f t="shared" si="3"/>
        <v>23.008197476282582</v>
      </c>
      <c r="Y116">
        <f>IF(ISERROR(FIND("DEF",$G116)),"",MAX(Y$1:Y115)+1)</f>
        <v>37</v>
      </c>
      <c r="Z116" t="str">
        <f>IF(ISERROR(FIND("MID",$G116)),"",MAX(Z$1:Z115)+1)</f>
        <v/>
      </c>
      <c r="AA116" t="str">
        <f>IF(ISERROR(FIND("RUC",$G116)),"",MAX(AA$1:AA115)+1)</f>
        <v/>
      </c>
      <c r="AB116" t="str">
        <f>IF(ISERROR(FIND("FWD",$G116)),"",MAX(AB$1:AB115)+1)</f>
        <v/>
      </c>
      <c r="AC116" t="str">
        <f>IF(H116&lt;&gt;"R","",MAX(AC$1:AC115)+1)</f>
        <v/>
      </c>
    </row>
    <row r="117" spans="1:29" x14ac:dyDescent="0.2">
      <c r="A117" t="s">
        <v>2208</v>
      </c>
      <c r="B117" t="s">
        <v>9</v>
      </c>
      <c r="C117" t="s">
        <v>1959</v>
      </c>
      <c r="D117" t="s">
        <v>1959</v>
      </c>
      <c r="E117" t="s">
        <v>1</v>
      </c>
      <c r="F117" s="42" t="s">
        <v>1092</v>
      </c>
      <c r="G117" t="s">
        <v>1606</v>
      </c>
      <c r="H117" s="3" t="str">
        <f>IF(SUMIFS(SeasonData!BC:BC,SeasonData!B:B,Players19!C211)=(4*23),"R","")</f>
        <v/>
      </c>
      <c r="I117" s="2">
        <f>COUNTIFS(SeasonData!B:B,C117)</f>
        <v>4</v>
      </c>
      <c r="J117" s="25">
        <v>449800</v>
      </c>
      <c r="K117" s="25" t="str">
        <f t="shared" si="2"/>
        <v>MPR</v>
      </c>
      <c r="L117" s="25"/>
      <c r="M117" s="20">
        <f>INDEX(SeasonData!$AY:$AY,MATCH($C117&amp;"_2018",SeasonData!$A:$A,0))</f>
        <v>82.86666666666666</v>
      </c>
      <c r="N117" s="20" t="str">
        <f>INDEX(SeasonData!$AY:$AY,MATCH($C117&amp;"_2017",SeasonData!$A:$A,0))</f>
        <v/>
      </c>
      <c r="O117" s="20">
        <f>INDEX(SeasonData!$AY:$AY,MATCH($C117&amp;"_2016",SeasonData!$A:$A,0))</f>
        <v>80</v>
      </c>
      <c r="P117" s="20">
        <f>INDEX(SeasonData!$AY:$AY,MATCH($C117&amp;"_2015",SeasonData!$A:$A,0))</f>
        <v>74.36363636363636</v>
      </c>
      <c r="R117" s="18">
        <f>INDEX(SeasonData!BA:BA,MATCH(C117&amp;"_2018",SeasonData!A:A,0))</f>
        <v>0.68181818181818177</v>
      </c>
      <c r="S117" s="18">
        <f>INDEX(SeasonData!BA:BA,MATCH(C117&amp;"_2017",SeasonData!A:A,0))</f>
        <v>0</v>
      </c>
      <c r="T117" s="18">
        <f>INDEX(SeasonData!BA:BA,MATCH(C117&amp;"_2016",SeasonData!A:A,0))</f>
        <v>9.0909090909090912E-2</v>
      </c>
      <c r="U117" s="18">
        <f>INDEX(SeasonData!BA:BA,MATCH(C117&amp;"_2015",SeasonData!A:A,0))</f>
        <v>0.5</v>
      </c>
      <c r="W117" s="13">
        <f t="shared" si="3"/>
        <v>82.858984986644558</v>
      </c>
      <c r="Y117" t="str">
        <f>IF(ISERROR(FIND("DEF",$G117)),"",MAX(Y$1:Y116)+1)</f>
        <v/>
      </c>
      <c r="Z117">
        <f>IF(ISERROR(FIND("MID",$G117)),"",MAX(Z$1:Z116)+1)</f>
        <v>37</v>
      </c>
      <c r="AA117" t="str">
        <f>IF(ISERROR(FIND("RUC",$G117)),"",MAX(AA$1:AA116)+1)</f>
        <v/>
      </c>
      <c r="AB117" t="str">
        <f>IF(ISERROR(FIND("FWD",$G117)),"",MAX(AB$1:AB116)+1)</f>
        <v/>
      </c>
      <c r="AC117" t="str">
        <f>IF(H117&lt;&gt;"R","",MAX(AC$1:AC116)+1)</f>
        <v/>
      </c>
    </row>
    <row r="118" spans="1:29" x14ac:dyDescent="0.2">
      <c r="A118" t="s">
        <v>2208</v>
      </c>
      <c r="B118" t="s">
        <v>243</v>
      </c>
      <c r="C118" t="s">
        <v>579</v>
      </c>
      <c r="D118" t="s">
        <v>579</v>
      </c>
      <c r="E118" t="s">
        <v>235</v>
      </c>
      <c r="F118" s="42" t="s">
        <v>1093</v>
      </c>
      <c r="G118" t="s">
        <v>1607</v>
      </c>
      <c r="H118" s="3" t="str">
        <f>IF(SUMIFS(SeasonData!BC:BC,SeasonData!B:B,Players19!C275)=(4*23),"R","")</f>
        <v/>
      </c>
      <c r="I118" s="2">
        <f>COUNTIFS(SeasonData!B:B,C118)</f>
        <v>4</v>
      </c>
      <c r="J118" s="25">
        <v>346100</v>
      </c>
      <c r="K118" s="25" t="str">
        <f t="shared" si="2"/>
        <v>MPR</v>
      </c>
      <c r="L118" s="25"/>
      <c r="M118" s="20">
        <f>INDEX(SeasonData!$AY:$AY,MATCH($C118&amp;"_2018",SeasonData!$A:$A,0))</f>
        <v>63.75</v>
      </c>
      <c r="N118" s="20">
        <f>INDEX(SeasonData!$AY:$AY,MATCH($C118&amp;"_2017",SeasonData!$A:$A,0))</f>
        <v>73.89473684210526</v>
      </c>
      <c r="O118" s="20">
        <f>INDEX(SeasonData!$AY:$AY,MATCH($C118&amp;"_2016",SeasonData!$A:$A,0))</f>
        <v>85.095238095238102</v>
      </c>
      <c r="P118" s="20">
        <f>INDEX(SeasonData!$AY:$AY,MATCH($C118&amp;"_2015",SeasonData!$A:$A,0))</f>
        <v>97.142857142857139</v>
      </c>
      <c r="R118" s="18">
        <f>INDEX(SeasonData!BA:BA,MATCH(C118&amp;"_2018",SeasonData!A:A,0))</f>
        <v>0.54545454545454541</v>
      </c>
      <c r="S118" s="18">
        <f>INDEX(SeasonData!BA:BA,MATCH(C118&amp;"_2017",SeasonData!A:A,0))</f>
        <v>0.86363636363636365</v>
      </c>
      <c r="T118" s="18">
        <f>INDEX(SeasonData!BA:BA,MATCH(C118&amp;"_2016",SeasonData!A:A,0))</f>
        <v>0.95454545454545459</v>
      </c>
      <c r="U118" s="18">
        <f>INDEX(SeasonData!BA:BA,MATCH(C118&amp;"_2015",SeasonData!A:A,0))</f>
        <v>0.95454545454545459</v>
      </c>
      <c r="W118" s="13">
        <f t="shared" si="3"/>
        <v>63.756102053974395</v>
      </c>
      <c r="Y118">
        <f>IF(ISERROR(FIND("DEF",$G118)),"",MAX(Y$1:Y117)+1)</f>
        <v>38</v>
      </c>
      <c r="Z118" t="str">
        <f>IF(ISERROR(FIND("MID",$G118)),"",MAX(Z$1:Z117)+1)</f>
        <v/>
      </c>
      <c r="AA118" t="str">
        <f>IF(ISERROR(FIND("RUC",$G118)),"",MAX(AA$1:AA117)+1)</f>
        <v/>
      </c>
      <c r="AB118" t="str">
        <f>IF(ISERROR(FIND("FWD",$G118)),"",MAX(AB$1:AB117)+1)</f>
        <v/>
      </c>
      <c r="AC118" t="str">
        <f>IF(H118&lt;&gt;"R","",MAX(AC$1:AC117)+1)</f>
        <v/>
      </c>
    </row>
    <row r="119" spans="1:29" x14ac:dyDescent="0.2">
      <c r="A119" t="s">
        <v>2208</v>
      </c>
      <c r="B119" t="s">
        <v>350</v>
      </c>
      <c r="C119" t="s">
        <v>1532</v>
      </c>
      <c r="D119" t="s">
        <v>1532</v>
      </c>
      <c r="E119" t="s">
        <v>40</v>
      </c>
      <c r="F119" s="42" t="s">
        <v>1095</v>
      </c>
      <c r="G119" t="s">
        <v>1606</v>
      </c>
      <c r="H119" s="3" t="str">
        <f>IF(SUMIFS(SeasonData!BC:BC,SeasonData!B:B,Players19!C304)=(4*23),"R","")</f>
        <v/>
      </c>
      <c r="I119" s="2">
        <f>COUNTIFS(SeasonData!B:B,C119)</f>
        <v>4</v>
      </c>
      <c r="J119" s="25">
        <v>102400</v>
      </c>
      <c r="K119" s="25" t="str">
        <f t="shared" si="2"/>
        <v>Rookie</v>
      </c>
      <c r="L119" s="25"/>
      <c r="M119" s="20" t="str">
        <f>INDEX(SeasonData!$AY:$AY,MATCH($C119&amp;"_2018",SeasonData!$A:$A,0))</f>
        <v/>
      </c>
      <c r="N119" s="20" t="str">
        <f>INDEX(SeasonData!$AY:$AY,MATCH($C119&amp;"_2017",SeasonData!$A:$A,0))</f>
        <v/>
      </c>
      <c r="O119" s="20" t="str">
        <f>INDEX(SeasonData!$AY:$AY,MATCH($C119&amp;"_2016",SeasonData!$A:$A,0))</f>
        <v/>
      </c>
      <c r="P119" s="20" t="str">
        <f>INDEX(SeasonData!$AY:$AY,MATCH($C119&amp;"_2015",SeasonData!$A:$A,0))</f>
        <v/>
      </c>
      <c r="R119" s="18">
        <f>INDEX(SeasonData!BA:BA,MATCH(C119&amp;"_2018",SeasonData!A:A,0))</f>
        <v>0</v>
      </c>
      <c r="S119" s="18">
        <f>INDEX(SeasonData!BA:BA,MATCH(C119&amp;"_2017",SeasonData!A:A,0))</f>
        <v>0</v>
      </c>
      <c r="T119" s="18">
        <f>INDEX(SeasonData!BA:BA,MATCH(C119&amp;"_2016",SeasonData!A:A,0))</f>
        <v>0</v>
      </c>
      <c r="U119" s="18">
        <f>INDEX(SeasonData!BA:BA,MATCH(C119&amp;"_2015",SeasonData!A:A,0))</f>
        <v>0</v>
      </c>
      <c r="W119" s="13">
        <f t="shared" si="3"/>
        <v>18.863406097448649</v>
      </c>
      <c r="Y119" t="str">
        <f>IF(ISERROR(FIND("DEF",$G119)),"",MAX(Y$1:Y118)+1)</f>
        <v/>
      </c>
      <c r="Z119">
        <f>IF(ISERROR(FIND("MID",$G119)),"",MAX(Z$1:Z118)+1)</f>
        <v>38</v>
      </c>
      <c r="AA119" t="str">
        <f>IF(ISERROR(FIND("RUC",$G119)),"",MAX(AA$1:AA118)+1)</f>
        <v/>
      </c>
      <c r="AB119" t="str">
        <f>IF(ISERROR(FIND("FWD",$G119)),"",MAX(AB$1:AB118)+1)</f>
        <v/>
      </c>
      <c r="AC119" t="str">
        <f>IF(H119&lt;&gt;"R","",MAX(AC$1:AC118)+1)</f>
        <v/>
      </c>
    </row>
    <row r="120" spans="1:29" x14ac:dyDescent="0.2">
      <c r="A120" t="s">
        <v>2208</v>
      </c>
      <c r="B120" t="s">
        <v>133</v>
      </c>
      <c r="C120" t="s">
        <v>1531</v>
      </c>
      <c r="D120" t="s">
        <v>1531</v>
      </c>
      <c r="E120" t="s">
        <v>184</v>
      </c>
      <c r="F120" s="42" t="s">
        <v>1094</v>
      </c>
      <c r="G120" t="s">
        <v>1608</v>
      </c>
      <c r="H120" s="3" t="str">
        <f>IF(SUMIFS(SeasonData!BC:BC,SeasonData!B:B,Players19!C458)=(4*23),"R","")</f>
        <v/>
      </c>
      <c r="I120" s="2">
        <f>COUNTIFS(SeasonData!B:B,C120)</f>
        <v>4</v>
      </c>
      <c r="J120" s="25">
        <v>273300</v>
      </c>
      <c r="K120" s="25" t="str">
        <f t="shared" si="2"/>
        <v>MPR</v>
      </c>
      <c r="L120" s="25"/>
      <c r="M120" s="20">
        <f>INDEX(SeasonData!$AY:$AY,MATCH($C120&amp;"_2018",SeasonData!$A:$A,0))</f>
        <v>50.352941176470587</v>
      </c>
      <c r="N120" s="20">
        <f>INDEX(SeasonData!$AY:$AY,MATCH($C120&amp;"_2017",SeasonData!$A:$A,0))</f>
        <v>54.210526315789473</v>
      </c>
      <c r="O120" s="20" t="str">
        <f>INDEX(SeasonData!$AY:$AY,MATCH($C120&amp;"_2016",SeasonData!$A:$A,0))</f>
        <v/>
      </c>
      <c r="P120" s="20">
        <f>INDEX(SeasonData!$AY:$AY,MATCH($C120&amp;"_2015",SeasonData!$A:$A,0))</f>
        <v>53.45</v>
      </c>
      <c r="R120" s="18">
        <f>INDEX(SeasonData!BA:BA,MATCH(C120&amp;"_2018",SeasonData!A:A,0))</f>
        <v>0.77272727272727271</v>
      </c>
      <c r="S120" s="18">
        <f>INDEX(SeasonData!BA:BA,MATCH(C120&amp;"_2017",SeasonData!A:A,0))</f>
        <v>0.86363636363636365</v>
      </c>
      <c r="T120" s="18">
        <f>INDEX(SeasonData!BA:BA,MATCH(C120&amp;"_2016",SeasonData!A:A,0))</f>
        <v>0</v>
      </c>
      <c r="U120" s="18">
        <f>INDEX(SeasonData!BA:BA,MATCH(C120&amp;"_2015",SeasonData!A:A,0))</f>
        <v>0.90909090909090906</v>
      </c>
      <c r="W120" s="13">
        <f t="shared" si="3"/>
        <v>50.345399281569492</v>
      </c>
      <c r="Y120" t="str">
        <f>IF(ISERROR(FIND("DEF",$G120)),"",MAX(Y$1:Y119)+1)</f>
        <v/>
      </c>
      <c r="Z120" t="str">
        <f>IF(ISERROR(FIND("MID",$G120)),"",MAX(Z$1:Z119)+1)</f>
        <v/>
      </c>
      <c r="AA120" t="str">
        <f>IF(ISERROR(FIND("RUC",$G120)),"",MAX(AA$1:AA119)+1)</f>
        <v/>
      </c>
      <c r="AB120">
        <f>IF(ISERROR(FIND("FWD",$G120)),"",MAX(AB$1:AB119)+1)</f>
        <v>48</v>
      </c>
      <c r="AC120" t="str">
        <f>IF(H120&lt;&gt;"R","",MAX(AC$1:AC119)+1)</f>
        <v/>
      </c>
    </row>
    <row r="121" spans="1:29" x14ac:dyDescent="0.2">
      <c r="A121" t="s">
        <v>2208</v>
      </c>
      <c r="B121" t="s">
        <v>106</v>
      </c>
      <c r="C121" t="s">
        <v>1001</v>
      </c>
      <c r="D121" t="s">
        <v>1001</v>
      </c>
      <c r="E121" t="s">
        <v>84</v>
      </c>
      <c r="F121" s="42" t="s">
        <v>1096</v>
      </c>
      <c r="G121" t="s">
        <v>1608</v>
      </c>
      <c r="H121" s="3" t="str">
        <f>IF(SUMIFS(SeasonData!BC:BC,SeasonData!B:B,Players19!C589)=(4*23),"R","")</f>
        <v/>
      </c>
      <c r="I121" s="2">
        <f>COUNTIFS(SeasonData!B:B,C121)</f>
        <v>4</v>
      </c>
      <c r="J121" s="25">
        <v>191800</v>
      </c>
      <c r="K121" s="25" t="str">
        <f t="shared" si="2"/>
        <v>Rookie</v>
      </c>
      <c r="L121" s="25"/>
      <c r="M121" s="20">
        <f>INDEX(SeasonData!$AY:$AY,MATCH($C121&amp;"_2018",SeasonData!$A:$A,0))</f>
        <v>35.333333333333336</v>
      </c>
      <c r="N121" s="20">
        <f>INDEX(SeasonData!$AY:$AY,MATCH($C121&amp;"_2017",SeasonData!$A:$A,0))</f>
        <v>34</v>
      </c>
      <c r="O121" s="20" t="str">
        <f>INDEX(SeasonData!$AY:$AY,MATCH($C121&amp;"_2016",SeasonData!$A:$A,0))</f>
        <v/>
      </c>
      <c r="P121" s="20" t="str">
        <f>INDEX(SeasonData!$AY:$AY,MATCH($C121&amp;"_2015",SeasonData!$A:$A,0))</f>
        <v/>
      </c>
      <c r="R121" s="18">
        <f>INDEX(SeasonData!BA:BA,MATCH(C121&amp;"_2018",SeasonData!A:A,0))</f>
        <v>0.54545454545454541</v>
      </c>
      <c r="S121" s="18">
        <f>INDEX(SeasonData!BA:BA,MATCH(C121&amp;"_2017",SeasonData!A:A,0))</f>
        <v>4.5454545454545456E-2</v>
      </c>
      <c r="T121" s="18">
        <f>INDEX(SeasonData!BA:BA,MATCH(C121&amp;"_2016",SeasonData!A:A,0))</f>
        <v>0</v>
      </c>
      <c r="U121" s="18">
        <f>INDEX(SeasonData!BA:BA,MATCH(C121&amp;"_2015",SeasonData!A:A,0))</f>
        <v>0</v>
      </c>
      <c r="W121" s="13">
        <f t="shared" si="3"/>
        <v>35.33204384268214</v>
      </c>
      <c r="Y121" t="str">
        <f>IF(ISERROR(FIND("DEF",$G121)),"",MAX(Y$1:Y120)+1)</f>
        <v/>
      </c>
      <c r="Z121" t="str">
        <f>IF(ISERROR(FIND("MID",$G121)),"",MAX(Z$1:Z120)+1)</f>
        <v/>
      </c>
      <c r="AA121" t="str">
        <f>IF(ISERROR(FIND("RUC",$G121)),"",MAX(AA$1:AA120)+1)</f>
        <v/>
      </c>
      <c r="AB121">
        <f>IF(ISERROR(FIND("FWD",$G121)),"",MAX(AB$1:AB120)+1)</f>
        <v>49</v>
      </c>
      <c r="AC121" t="str">
        <f>IF(H121&lt;&gt;"R","",MAX(AC$1:AC120)+1)</f>
        <v/>
      </c>
    </row>
    <row r="122" spans="1:29" x14ac:dyDescent="0.2">
      <c r="A122" t="s">
        <v>2208</v>
      </c>
      <c r="B122" t="s">
        <v>1723</v>
      </c>
      <c r="C122" t="s">
        <v>1977</v>
      </c>
      <c r="D122" t="s">
        <v>1977</v>
      </c>
      <c r="E122" t="s">
        <v>514</v>
      </c>
      <c r="F122" s="42" t="s">
        <v>1947</v>
      </c>
      <c r="G122" t="s">
        <v>1608</v>
      </c>
      <c r="H122" s="3" t="str">
        <f>IF(SUMIFS(SeasonData!BC:BC,SeasonData!B:B,Players19!C602)=(4*23),"R","")</f>
        <v/>
      </c>
      <c r="I122" s="2">
        <f>COUNTIFS(SeasonData!B:B,C122)</f>
        <v>4</v>
      </c>
      <c r="J122" s="25">
        <v>327700</v>
      </c>
      <c r="K122" s="25" t="str">
        <f t="shared" si="2"/>
        <v>MPR</v>
      </c>
      <c r="L122" s="25"/>
      <c r="M122" s="20">
        <f>INDEX(SeasonData!$AY:$AY,MATCH($C122&amp;"_2018",SeasonData!$A:$A,0))</f>
        <v>60.363636363636367</v>
      </c>
      <c r="N122" s="20" t="str">
        <f>INDEX(SeasonData!$AY:$AY,MATCH($C122&amp;"_2017",SeasonData!$A:$A,0))</f>
        <v/>
      </c>
      <c r="O122" s="20" t="str">
        <f>INDEX(SeasonData!$AY:$AY,MATCH($C122&amp;"_2016",SeasonData!$A:$A,0))</f>
        <v/>
      </c>
      <c r="P122" s="20" t="str">
        <f>INDEX(SeasonData!$AY:$AY,MATCH($C122&amp;"_2015",SeasonData!$A:$A,0))</f>
        <v/>
      </c>
      <c r="R122" s="18">
        <f>INDEX(SeasonData!BA:BA,MATCH(C122&amp;"_2018",SeasonData!A:A,0))</f>
        <v>1</v>
      </c>
      <c r="S122" s="18">
        <f>INDEX(SeasonData!BA:BA,MATCH(C122&amp;"_2017",SeasonData!A:A,0))</f>
        <v>0</v>
      </c>
      <c r="T122" s="18">
        <f>INDEX(SeasonData!BA:BA,MATCH(C122&amp;"_2016",SeasonData!A:A,0))</f>
        <v>0</v>
      </c>
      <c r="U122" s="18">
        <f>INDEX(SeasonData!BA:BA,MATCH(C122&amp;"_2015",SeasonData!A:A,0))</f>
        <v>0</v>
      </c>
      <c r="W122" s="13">
        <f t="shared" si="3"/>
        <v>60.366583770839092</v>
      </c>
      <c r="Y122" t="str">
        <f>IF(ISERROR(FIND("DEF",$G122)),"",MAX(Y$1:Y121)+1)</f>
        <v/>
      </c>
      <c r="Z122" t="str">
        <f>IF(ISERROR(FIND("MID",$G122)),"",MAX(Z$1:Z121)+1)</f>
        <v/>
      </c>
      <c r="AA122" t="str">
        <f>IF(ISERROR(FIND("RUC",$G122)),"",MAX(AA$1:AA121)+1)</f>
        <v/>
      </c>
      <c r="AB122">
        <f>IF(ISERROR(FIND("FWD",$G122)),"",MAX(AB$1:AB121)+1)</f>
        <v>50</v>
      </c>
      <c r="AC122" t="str">
        <f>IF(H122&lt;&gt;"R","",MAX(AC$1:AC121)+1)</f>
        <v/>
      </c>
    </row>
    <row r="123" spans="1:29" x14ac:dyDescent="0.2">
      <c r="A123" t="s">
        <v>2208</v>
      </c>
      <c r="B123" t="s">
        <v>336</v>
      </c>
      <c r="C123" t="s">
        <v>1006</v>
      </c>
      <c r="D123" t="s">
        <v>1006</v>
      </c>
      <c r="E123" t="s">
        <v>316</v>
      </c>
      <c r="F123" s="42" t="s">
        <v>1097</v>
      </c>
      <c r="G123" t="s">
        <v>1608</v>
      </c>
      <c r="H123" s="3" t="str">
        <f>IF(SUMIFS(SeasonData!BC:BC,SeasonData!B:B,Players19!C812)=(4*23),"R","")</f>
        <v/>
      </c>
      <c r="I123" s="2">
        <f>COUNTIFS(SeasonData!B:B,C123)</f>
        <v>4</v>
      </c>
      <c r="J123" s="25">
        <v>254100</v>
      </c>
      <c r="K123" s="25" t="str">
        <f t="shared" si="2"/>
        <v>MPR</v>
      </c>
      <c r="L123" s="25"/>
      <c r="M123" s="20">
        <f>INDEX(SeasonData!$AY:$AY,MATCH($C123&amp;"_2018",SeasonData!$A:$A,0))</f>
        <v>52</v>
      </c>
      <c r="N123" s="20">
        <f>INDEX(SeasonData!$AY:$AY,MATCH($C123&amp;"_2017",SeasonData!$A:$A,0))</f>
        <v>43.25</v>
      </c>
      <c r="O123" s="20" t="str">
        <f>INDEX(SeasonData!$AY:$AY,MATCH($C123&amp;"_2016",SeasonData!$A:$A,0))</f>
        <v/>
      </c>
      <c r="P123" s="20" t="str">
        <f>INDEX(SeasonData!$AY:$AY,MATCH($C123&amp;"_2015",SeasonData!$A:$A,0))</f>
        <v/>
      </c>
      <c r="R123" s="18">
        <f>INDEX(SeasonData!BA:BA,MATCH(C123&amp;"_2018",SeasonData!A:A,0))</f>
        <v>0.22727272727272727</v>
      </c>
      <c r="S123" s="18">
        <f>INDEX(SeasonData!BA:BA,MATCH(C123&amp;"_2017",SeasonData!A:A,0))</f>
        <v>0.18181818181818182</v>
      </c>
      <c r="T123" s="18">
        <f>INDEX(SeasonData!BA:BA,MATCH(C123&amp;"_2016",SeasonData!A:A,0))</f>
        <v>0</v>
      </c>
      <c r="U123" s="18">
        <f>INDEX(SeasonData!BA:BA,MATCH(C123&amp;"_2015",SeasonData!A:A,0))</f>
        <v>0</v>
      </c>
      <c r="W123" s="13">
        <f t="shared" si="3"/>
        <v>46.808510638297875</v>
      </c>
      <c r="Y123" t="str">
        <f>IF(ISERROR(FIND("DEF",$G123)),"",MAX(Y$1:Y122)+1)</f>
        <v/>
      </c>
      <c r="Z123" t="str">
        <f>IF(ISERROR(FIND("MID",$G123)),"",MAX(Z$1:Z122)+1)</f>
        <v/>
      </c>
      <c r="AA123" t="str">
        <f>IF(ISERROR(FIND("RUC",$G123)),"",MAX(AA$1:AA122)+1)</f>
        <v/>
      </c>
      <c r="AB123">
        <f>IF(ISERROR(FIND("FWD",$G123)),"",MAX(AB$1:AB122)+1)</f>
        <v>51</v>
      </c>
      <c r="AC123" t="str">
        <f>IF(H123&lt;&gt;"R","",MAX(AC$1:AC122)+1)</f>
        <v/>
      </c>
    </row>
    <row r="124" spans="1:29" x14ac:dyDescent="0.2">
      <c r="A124" t="s">
        <v>2180</v>
      </c>
      <c r="B124" t="s">
        <v>54</v>
      </c>
      <c r="C124" t="s">
        <v>1011</v>
      </c>
      <c r="D124" t="s">
        <v>1011</v>
      </c>
      <c r="E124" t="s">
        <v>514</v>
      </c>
      <c r="F124" s="42" t="s">
        <v>1098</v>
      </c>
      <c r="G124" t="s">
        <v>1607</v>
      </c>
      <c r="H124" s="3" t="str">
        <f>IF(SUMIFS(SeasonData!BC:BC,SeasonData!B:B,Players19!C142)=(4*23),"R","")</f>
        <v/>
      </c>
      <c r="I124" s="2">
        <f>COUNTIFS(SeasonData!B:B,C124)</f>
        <v>4</v>
      </c>
      <c r="J124" s="25">
        <v>166100</v>
      </c>
      <c r="K124" s="25" t="str">
        <f t="shared" si="2"/>
        <v>Rookie</v>
      </c>
      <c r="L124" s="25"/>
      <c r="M124" s="20">
        <f>INDEX(SeasonData!$AY:$AY,MATCH($C124&amp;"_2018",SeasonData!$A:$A,0))</f>
        <v>38.25</v>
      </c>
      <c r="N124" s="20">
        <f>INDEX(SeasonData!$AY:$AY,MATCH($C124&amp;"_2017",SeasonData!$A:$A,0))</f>
        <v>45.875</v>
      </c>
      <c r="O124" s="20" t="str">
        <f>INDEX(SeasonData!$AY:$AY,MATCH($C124&amp;"_2016",SeasonData!$A:$A,0))</f>
        <v/>
      </c>
      <c r="P124" s="20" t="str">
        <f>INDEX(SeasonData!$AY:$AY,MATCH($C124&amp;"_2015",SeasonData!$A:$A,0))</f>
        <v/>
      </c>
      <c r="R124" s="18">
        <f>INDEX(SeasonData!BA:BA,MATCH(C124&amp;"_2018",SeasonData!A:A,0))</f>
        <v>0.18181818181818182</v>
      </c>
      <c r="S124" s="18">
        <f>INDEX(SeasonData!BA:BA,MATCH(C124&amp;"_2017",SeasonData!A:A,0))</f>
        <v>0.36363636363636365</v>
      </c>
      <c r="T124" s="18">
        <f>INDEX(SeasonData!BA:BA,MATCH(C124&amp;"_2016",SeasonData!A:A,0))</f>
        <v>0</v>
      </c>
      <c r="U124" s="18">
        <f>INDEX(SeasonData!BA:BA,MATCH(C124&amp;"_2015",SeasonData!A:A,0))</f>
        <v>0</v>
      </c>
      <c r="W124" s="13">
        <f t="shared" si="3"/>
        <v>30.59777102330294</v>
      </c>
      <c r="Y124">
        <f>IF(ISERROR(FIND("DEF",$G124)),"",MAX(Y$1:Y123)+1)</f>
        <v>39</v>
      </c>
      <c r="Z124" t="str">
        <f>IF(ISERROR(FIND("MID",$G124)),"",MAX(Z$1:Z123)+1)</f>
        <v/>
      </c>
      <c r="AA124" t="str">
        <f>IF(ISERROR(FIND("RUC",$G124)),"",MAX(AA$1:AA123)+1)</f>
        <v/>
      </c>
      <c r="AB124" t="str">
        <f>IF(ISERROR(FIND("FWD",$G124)),"",MAX(AB$1:AB123)+1)</f>
        <v/>
      </c>
      <c r="AC124" t="str">
        <f>IF(H124&lt;&gt;"R","",MAX(AC$1:AC123)+1)</f>
        <v/>
      </c>
    </row>
    <row r="125" spans="1:29" x14ac:dyDescent="0.2">
      <c r="A125" t="s">
        <v>2425</v>
      </c>
      <c r="B125" t="s">
        <v>366</v>
      </c>
      <c r="C125" t="s">
        <v>580</v>
      </c>
      <c r="D125" t="s">
        <v>580</v>
      </c>
      <c r="E125" t="s">
        <v>260</v>
      </c>
      <c r="F125" s="42" t="s">
        <v>2602</v>
      </c>
      <c r="G125" t="s">
        <v>2767</v>
      </c>
      <c r="H125" s="3" t="str">
        <f>IF(SUMIFS(SeasonData!BC:BC,SeasonData!B:B,Players19!C792)=(4*23),"R","")</f>
        <v/>
      </c>
      <c r="I125" s="2">
        <f>COUNTIFS(SeasonData!B:B,C125)</f>
        <v>4</v>
      </c>
      <c r="J125" s="25">
        <v>481100</v>
      </c>
      <c r="K125" s="25" t="str">
        <f t="shared" si="2"/>
        <v>MPR</v>
      </c>
      <c r="L125" s="25"/>
      <c r="M125" s="20">
        <f>INDEX(SeasonData!$AY:$AY,MATCH($C125&amp;"_2018",SeasonData!$A:$A,0))</f>
        <v>88.61904761904762</v>
      </c>
      <c r="N125" s="20">
        <f>INDEX(SeasonData!$AY:$AY,MATCH($C125&amp;"_2017",SeasonData!$A:$A,0))</f>
        <v>93</v>
      </c>
      <c r="O125" s="20">
        <f>INDEX(SeasonData!$AY:$AY,MATCH($C125&amp;"_2016",SeasonData!$A:$A,0))</f>
        <v>80.833333333333329</v>
      </c>
      <c r="P125" s="20">
        <f>INDEX(SeasonData!$AY:$AY,MATCH($C125&amp;"_2015",SeasonData!$A:$A,0))</f>
        <v>97.772727272727266</v>
      </c>
      <c r="R125" s="18">
        <f>INDEX(SeasonData!BA:BA,MATCH(C125&amp;"_2018",SeasonData!A:A,0))</f>
        <v>0.95454545454545459</v>
      </c>
      <c r="S125" s="18">
        <f>INDEX(SeasonData!BA:BA,MATCH(C125&amp;"_2017",SeasonData!A:A,0))</f>
        <v>0.81818181818181823</v>
      </c>
      <c r="T125" s="18">
        <f>INDEX(SeasonData!BA:BA,MATCH(C125&amp;"_2016",SeasonData!A:A,0))</f>
        <v>0.81818181818181823</v>
      </c>
      <c r="U125" s="18">
        <f>INDEX(SeasonData!BA:BA,MATCH(C125&amp;"_2015",SeasonData!A:A,0))</f>
        <v>1</v>
      </c>
      <c r="W125" s="13">
        <f t="shared" si="3"/>
        <v>88.624850326977992</v>
      </c>
      <c r="Y125" t="str">
        <f>IF(ISERROR(FIND("DEF",$G125)),"",MAX(Y$1:Y124)+1)</f>
        <v/>
      </c>
      <c r="Z125">
        <f>IF(ISERROR(FIND("MID",$G125)),"",MAX(Z$1:Z124)+1)</f>
        <v>39</v>
      </c>
      <c r="AA125" t="str">
        <f>IF(ISERROR(FIND("RUC",$G125)),"",MAX(AA$1:AA124)+1)</f>
        <v/>
      </c>
      <c r="AB125">
        <f>IF(ISERROR(FIND("FWD",$G125)),"",MAX(AB$1:AB124)+1)</f>
        <v>52</v>
      </c>
      <c r="AC125" t="str">
        <f>IF(H125&lt;&gt;"R","",MAX(AC$1:AC124)+1)</f>
        <v/>
      </c>
    </row>
    <row r="126" spans="1:29" x14ac:dyDescent="0.2">
      <c r="A126" t="s">
        <v>2275</v>
      </c>
      <c r="B126" t="s">
        <v>1724</v>
      </c>
      <c r="C126" t="s">
        <v>1669</v>
      </c>
      <c r="D126" t="s">
        <v>1669</v>
      </c>
      <c r="E126" t="s">
        <v>260</v>
      </c>
      <c r="F126" s="42" t="s">
        <v>1794</v>
      </c>
      <c r="G126" t="s">
        <v>1607</v>
      </c>
      <c r="H126" s="3" t="str">
        <f>IF(SUMIFS(SeasonData!BC:BC,SeasonData!B:B,Players19!C350)=(4*23),"R","")</f>
        <v/>
      </c>
      <c r="I126" s="2">
        <f>COUNTIFS(SeasonData!B:B,C126)</f>
        <v>4</v>
      </c>
      <c r="J126" s="25">
        <v>123900</v>
      </c>
      <c r="K126" s="25" t="str">
        <f t="shared" si="2"/>
        <v>Rookie</v>
      </c>
      <c r="L126" s="25"/>
      <c r="M126" s="20" t="str">
        <f>INDEX(SeasonData!$AY:$AY,MATCH($C126&amp;"_2018",SeasonData!$A:$A,0))</f>
        <v/>
      </c>
      <c r="N126" s="20" t="str">
        <f>INDEX(SeasonData!$AY:$AY,MATCH($C126&amp;"_2017",SeasonData!$A:$A,0))</f>
        <v/>
      </c>
      <c r="O126" s="20" t="str">
        <f>INDEX(SeasonData!$AY:$AY,MATCH($C126&amp;"_2016",SeasonData!$A:$A,0))</f>
        <v/>
      </c>
      <c r="P126" s="20" t="str">
        <f>INDEX(SeasonData!$AY:$AY,MATCH($C126&amp;"_2015",SeasonData!$A:$A,0))</f>
        <v/>
      </c>
      <c r="R126" s="18">
        <f>INDEX(SeasonData!BA:BA,MATCH(C126&amp;"_2018",SeasonData!A:A,0))</f>
        <v>0</v>
      </c>
      <c r="S126" s="18">
        <f>INDEX(SeasonData!BA:BA,MATCH(C126&amp;"_2017",SeasonData!A:A,0))</f>
        <v>0</v>
      </c>
      <c r="T126" s="18">
        <f>INDEX(SeasonData!BA:BA,MATCH(C126&amp;"_2016",SeasonData!A:A,0))</f>
        <v>0</v>
      </c>
      <c r="U126" s="18">
        <f>INDEX(SeasonData!BA:BA,MATCH(C126&amp;"_2015",SeasonData!A:A,0))</f>
        <v>0</v>
      </c>
      <c r="W126" s="13">
        <f t="shared" si="3"/>
        <v>22.823984526112184</v>
      </c>
      <c r="Y126">
        <f>IF(ISERROR(FIND("DEF",$G126)),"",MAX(Y$1:Y125)+1)</f>
        <v>40</v>
      </c>
      <c r="Z126" t="str">
        <f>IF(ISERROR(FIND("MID",$G126)),"",MAX(Z$1:Z125)+1)</f>
        <v/>
      </c>
      <c r="AA126" t="str">
        <f>IF(ISERROR(FIND("RUC",$G126)),"",MAX(AA$1:AA125)+1)</f>
        <v/>
      </c>
      <c r="AB126" t="str">
        <f>IF(ISERROR(FIND("FWD",$G126)),"",MAX(AB$1:AB125)+1)</f>
        <v/>
      </c>
      <c r="AC126" t="str">
        <f>IF(H126&lt;&gt;"R","",MAX(AC$1:AC125)+1)</f>
        <v/>
      </c>
    </row>
    <row r="127" spans="1:29" x14ac:dyDescent="0.2">
      <c r="A127" t="s">
        <v>2101</v>
      </c>
      <c r="B127" t="s">
        <v>1725</v>
      </c>
      <c r="C127" t="s">
        <v>1652</v>
      </c>
      <c r="D127" t="s">
        <v>1652</v>
      </c>
      <c r="E127" t="s">
        <v>144</v>
      </c>
      <c r="F127" s="42" t="s">
        <v>1795</v>
      </c>
      <c r="G127" t="s">
        <v>1607</v>
      </c>
      <c r="H127" s="3" t="str">
        <f>IF(SUMIFS(SeasonData!BC:BC,SeasonData!B:B,Players19!C37)=(4*23),"R","")</f>
        <v/>
      </c>
      <c r="I127" s="2">
        <f>COUNTIFS(SeasonData!B:B,C127)</f>
        <v>4</v>
      </c>
      <c r="J127" s="25">
        <v>241800</v>
      </c>
      <c r="K127" s="25" t="str">
        <f t="shared" si="2"/>
        <v>MPR</v>
      </c>
      <c r="L127" s="25"/>
      <c r="M127" s="20">
        <f>INDEX(SeasonData!$AY:$AY,MATCH($C127&amp;"_2018",SeasonData!$A:$A,0))</f>
        <v>44.545454545454547</v>
      </c>
      <c r="N127" s="20" t="str">
        <f>INDEX(SeasonData!$AY:$AY,MATCH($C127&amp;"_2017",SeasonData!$A:$A,0))</f>
        <v/>
      </c>
      <c r="O127" s="20" t="str">
        <f>INDEX(SeasonData!$AY:$AY,MATCH($C127&amp;"_2016",SeasonData!$A:$A,0))</f>
        <v/>
      </c>
      <c r="P127" s="20" t="str">
        <f>INDEX(SeasonData!$AY:$AY,MATCH($C127&amp;"_2015",SeasonData!$A:$A,0))</f>
        <v/>
      </c>
      <c r="R127" s="18">
        <f>INDEX(SeasonData!BA:BA,MATCH(C127&amp;"_2018",SeasonData!A:A,0))</f>
        <v>0.5</v>
      </c>
      <c r="S127" s="18">
        <f>INDEX(SeasonData!BA:BA,MATCH(C127&amp;"_2017",SeasonData!A:A,0))</f>
        <v>0</v>
      </c>
      <c r="T127" s="18">
        <f>INDEX(SeasonData!BA:BA,MATCH(C127&amp;"_2016",SeasonData!A:A,0))</f>
        <v>0</v>
      </c>
      <c r="U127" s="18">
        <f>INDEX(SeasonData!BA:BA,MATCH(C127&amp;"_2015",SeasonData!A:A,0))</f>
        <v>0</v>
      </c>
      <c r="W127" s="13">
        <f t="shared" si="3"/>
        <v>44.542691351201988</v>
      </c>
      <c r="Y127">
        <f>IF(ISERROR(FIND("DEF",$G127)),"",MAX(Y$1:Y126)+1)</f>
        <v>41</v>
      </c>
      <c r="Z127" t="str">
        <f>IF(ISERROR(FIND("MID",$G127)),"",MAX(Z$1:Z126)+1)</f>
        <v/>
      </c>
      <c r="AA127" t="str">
        <f>IF(ISERROR(FIND("RUC",$G127)),"",MAX(AA$1:AA126)+1)</f>
        <v/>
      </c>
      <c r="AB127" t="str">
        <f>IF(ISERROR(FIND("FWD",$G127)),"",MAX(AB$1:AB126)+1)</f>
        <v/>
      </c>
      <c r="AC127" t="str">
        <f>IF(H127&lt;&gt;"R","",MAX(AC$1:AC126)+1)</f>
        <v/>
      </c>
    </row>
    <row r="128" spans="1:29" x14ac:dyDescent="0.2">
      <c r="A128" t="s">
        <v>2101</v>
      </c>
      <c r="B128" t="s">
        <v>4</v>
      </c>
      <c r="C128" t="s">
        <v>582</v>
      </c>
      <c r="D128" t="s">
        <v>582</v>
      </c>
      <c r="E128" t="s">
        <v>514</v>
      </c>
      <c r="F128" s="42" t="s">
        <v>1796</v>
      </c>
      <c r="G128" t="s">
        <v>1608</v>
      </c>
      <c r="H128" s="3" t="str">
        <f>IF(SUMIFS(SeasonData!BC:BC,SeasonData!B:B,Players19!C103)=(4*23),"R","")</f>
        <v/>
      </c>
      <c r="I128" s="2">
        <f>COUNTIFS(SeasonData!B:B,C128)</f>
        <v>4</v>
      </c>
      <c r="J128" s="25">
        <v>387400</v>
      </c>
      <c r="K128" s="25" t="str">
        <f t="shared" si="2"/>
        <v>MPR</v>
      </c>
      <c r="L128" s="25"/>
      <c r="M128" s="20">
        <f>INDEX(SeasonData!$AY:$AY,MATCH($C128&amp;"_2018",SeasonData!$A:$A,0))</f>
        <v>71.36363636363636</v>
      </c>
      <c r="N128" s="20">
        <f>INDEX(SeasonData!$AY:$AY,MATCH($C128&amp;"_2017",SeasonData!$A:$A,0))</f>
        <v>67.761904761904759</v>
      </c>
      <c r="O128" s="20">
        <f>INDEX(SeasonData!$AY:$AY,MATCH($C128&amp;"_2016",SeasonData!$A:$A,0))</f>
        <v>73.222222222222229</v>
      </c>
      <c r="P128" s="20">
        <f>INDEX(SeasonData!$AY:$AY,MATCH($C128&amp;"_2015",SeasonData!$A:$A,0))</f>
        <v>56.8</v>
      </c>
      <c r="R128" s="18">
        <f>INDEX(SeasonData!BA:BA,MATCH(C128&amp;"_2018",SeasonData!A:A,0))</f>
        <v>0.5</v>
      </c>
      <c r="S128" s="18">
        <f>INDEX(SeasonData!BA:BA,MATCH(C128&amp;"_2017",SeasonData!A:A,0))</f>
        <v>0.95454545454545459</v>
      </c>
      <c r="T128" s="18">
        <f>INDEX(SeasonData!BA:BA,MATCH(C128&amp;"_2016",SeasonData!A:A,0))</f>
        <v>0.81818181818181823</v>
      </c>
      <c r="U128" s="18">
        <f>INDEX(SeasonData!BA:BA,MATCH(C128&amp;"_2015",SeasonData!A:A,0))</f>
        <v>0.90909090909090906</v>
      </c>
      <c r="W128" s="13">
        <f t="shared" si="3"/>
        <v>71.364096896011787</v>
      </c>
      <c r="Y128" t="str">
        <f>IF(ISERROR(FIND("DEF",$G128)),"",MAX(Y$1:Y127)+1)</f>
        <v/>
      </c>
      <c r="Z128" t="str">
        <f>IF(ISERROR(FIND("MID",$G128)),"",MAX(Z$1:Z127)+1)</f>
        <v/>
      </c>
      <c r="AA128" t="str">
        <f>IF(ISERROR(FIND("RUC",$G128)),"",MAX(AA$1:AA127)+1)</f>
        <v/>
      </c>
      <c r="AB128">
        <f>IF(ISERROR(FIND("FWD",$G128)),"",MAX(AB$1:AB127)+1)</f>
        <v>53</v>
      </c>
      <c r="AC128" t="str">
        <f>IF(H128&lt;&gt;"R","",MAX(AC$1:AC127)+1)</f>
        <v/>
      </c>
    </row>
    <row r="129" spans="1:29" x14ac:dyDescent="0.2">
      <c r="A129" t="s">
        <v>2101</v>
      </c>
      <c r="B129" t="s">
        <v>1726</v>
      </c>
      <c r="C129" t="s">
        <v>1649</v>
      </c>
      <c r="D129" t="s">
        <v>1649</v>
      </c>
      <c r="E129" t="s">
        <v>235</v>
      </c>
      <c r="F129" s="42" t="s">
        <v>1797</v>
      </c>
      <c r="G129" t="s">
        <v>1606</v>
      </c>
      <c r="H129" s="3" t="str">
        <f>IF(SUMIFS(SeasonData!BC:BC,SeasonData!B:B,Players19!C134)=(4*23),"R","")</f>
        <v>R</v>
      </c>
      <c r="I129" s="2">
        <f>COUNTIFS(SeasonData!B:B,C129)</f>
        <v>4</v>
      </c>
      <c r="J129" s="25">
        <v>123900</v>
      </c>
      <c r="K129" s="25" t="str">
        <f t="shared" si="2"/>
        <v>Rookie</v>
      </c>
      <c r="L129" s="25"/>
      <c r="M129" s="20" t="str">
        <f>INDEX(SeasonData!$AY:$AY,MATCH($C129&amp;"_2018",SeasonData!$A:$A,0))</f>
        <v/>
      </c>
      <c r="N129" s="20" t="str">
        <f>INDEX(SeasonData!$AY:$AY,MATCH($C129&amp;"_2017",SeasonData!$A:$A,0))</f>
        <v/>
      </c>
      <c r="O129" s="20" t="str">
        <f>INDEX(SeasonData!$AY:$AY,MATCH($C129&amp;"_2016",SeasonData!$A:$A,0))</f>
        <v/>
      </c>
      <c r="P129" s="20" t="str">
        <f>INDEX(SeasonData!$AY:$AY,MATCH($C129&amp;"_2015",SeasonData!$A:$A,0))</f>
        <v/>
      </c>
      <c r="R129" s="18">
        <f>INDEX(SeasonData!BA:BA,MATCH(C129&amp;"_2018",SeasonData!A:A,0))</f>
        <v>0</v>
      </c>
      <c r="S129" s="18">
        <f>INDEX(SeasonData!BA:BA,MATCH(C129&amp;"_2017",SeasonData!A:A,0))</f>
        <v>0</v>
      </c>
      <c r="T129" s="18">
        <f>INDEX(SeasonData!BA:BA,MATCH(C129&amp;"_2016",SeasonData!A:A,0))</f>
        <v>0</v>
      </c>
      <c r="U129" s="18">
        <f>INDEX(SeasonData!BA:BA,MATCH(C129&amp;"_2015",SeasonData!A:A,0))</f>
        <v>0</v>
      </c>
      <c r="W129" s="13">
        <f t="shared" si="3"/>
        <v>22.823984526112184</v>
      </c>
      <c r="Y129" t="str">
        <f>IF(ISERROR(FIND("DEF",$G129)),"",MAX(Y$1:Y128)+1)</f>
        <v/>
      </c>
      <c r="Z129">
        <f>IF(ISERROR(FIND("MID",$G129)),"",MAX(Z$1:Z128)+1)</f>
        <v>40</v>
      </c>
      <c r="AA129" t="str">
        <f>IF(ISERROR(FIND("RUC",$G129)),"",MAX(AA$1:AA128)+1)</f>
        <v/>
      </c>
      <c r="AB129" t="str">
        <f>IF(ISERROR(FIND("FWD",$G129)),"",MAX(AB$1:AB128)+1)</f>
        <v/>
      </c>
      <c r="AC129">
        <f>IF(H129&lt;&gt;"R","",MAX(AC$1:AC128)+1)</f>
        <v>12</v>
      </c>
    </row>
    <row r="130" spans="1:29" x14ac:dyDescent="0.2">
      <c r="A130" t="s">
        <v>2101</v>
      </c>
      <c r="B130" t="s">
        <v>89</v>
      </c>
      <c r="C130" t="s">
        <v>600</v>
      </c>
      <c r="D130" t="s">
        <v>600</v>
      </c>
      <c r="E130" t="s">
        <v>84</v>
      </c>
      <c r="F130" s="42" t="s">
        <v>1100</v>
      </c>
      <c r="G130" t="s">
        <v>1608</v>
      </c>
      <c r="H130" s="3" t="str">
        <f>IF(SUMIFS(SeasonData!BC:BC,SeasonData!B:B,Players19!C160)=(4*23),"R","")</f>
        <v/>
      </c>
      <c r="I130" s="2">
        <f>COUNTIFS(SeasonData!B:B,C130)</f>
        <v>4</v>
      </c>
      <c r="J130" s="25">
        <v>420400</v>
      </c>
      <c r="K130" s="25" t="str">
        <f t="shared" ref="K130:K193" si="4">IF(J130&lt;=230000,"Rookie",IF(J130&lt;=490000,"MPR","Premo"))</f>
        <v>MPR</v>
      </c>
      <c r="L130" s="25"/>
      <c r="M130" s="20">
        <f>INDEX(SeasonData!$AY:$AY,MATCH($C130&amp;"_2018",SeasonData!$A:$A,0))</f>
        <v>77.45</v>
      </c>
      <c r="N130" s="20">
        <f>INDEX(SeasonData!$AY:$AY,MATCH($C130&amp;"_2017",SeasonData!$A:$A,0))</f>
        <v>74.238095238095241</v>
      </c>
      <c r="O130" s="20">
        <f>INDEX(SeasonData!$AY:$AY,MATCH($C130&amp;"_2016",SeasonData!$A:$A,0))</f>
        <v>49.166666666666664</v>
      </c>
      <c r="P130" s="20" t="str">
        <f>INDEX(SeasonData!$AY:$AY,MATCH($C130&amp;"_2015",SeasonData!$A:$A,0))</f>
        <v/>
      </c>
      <c r="R130" s="18">
        <f>INDEX(SeasonData!BA:BA,MATCH(C130&amp;"_2018",SeasonData!A:A,0))</f>
        <v>0.90909090909090906</v>
      </c>
      <c r="S130" s="18">
        <f>INDEX(SeasonData!BA:BA,MATCH(C130&amp;"_2017",SeasonData!A:A,0))</f>
        <v>0.95454545454545459</v>
      </c>
      <c r="T130" s="18">
        <f>INDEX(SeasonData!BA:BA,MATCH(C130&amp;"_2016",SeasonData!A:A,0))</f>
        <v>0.27272727272727271</v>
      </c>
      <c r="U130" s="18">
        <f>INDEX(SeasonData!BA:BA,MATCH(C130&amp;"_2015",SeasonData!A:A,0))</f>
        <v>0</v>
      </c>
      <c r="W130" s="13">
        <f t="shared" ref="W130:W193" si="5">J130/Mag_Num</f>
        <v>77.443124251634885</v>
      </c>
      <c r="Y130" t="str">
        <f>IF(ISERROR(FIND("DEF",$G130)),"",MAX(Y$1:Y129)+1)</f>
        <v/>
      </c>
      <c r="Z130" t="str">
        <f>IF(ISERROR(FIND("MID",$G130)),"",MAX(Z$1:Z129)+1)</f>
        <v/>
      </c>
      <c r="AA130" t="str">
        <f>IF(ISERROR(FIND("RUC",$G130)),"",MAX(AA$1:AA129)+1)</f>
        <v/>
      </c>
      <c r="AB130">
        <f>IF(ISERROR(FIND("FWD",$G130)),"",MAX(AB$1:AB129)+1)</f>
        <v>54</v>
      </c>
      <c r="AC130" t="str">
        <f>IF(H130&lt;&gt;"R","",MAX(AC$1:AC129)+1)</f>
        <v/>
      </c>
    </row>
    <row r="131" spans="1:29" x14ac:dyDescent="0.2">
      <c r="A131" t="s">
        <v>2101</v>
      </c>
      <c r="B131" t="s">
        <v>344</v>
      </c>
      <c r="C131" t="s">
        <v>581</v>
      </c>
      <c r="D131" t="s">
        <v>581</v>
      </c>
      <c r="E131" t="s">
        <v>40</v>
      </c>
      <c r="F131" s="42" t="s">
        <v>1099</v>
      </c>
      <c r="G131" t="s">
        <v>1608</v>
      </c>
      <c r="H131" s="3" t="str">
        <f>IF(SUMIFS(SeasonData!BC:BC,SeasonData!B:B,Players19!C185)=(4*23),"R","")</f>
        <v/>
      </c>
      <c r="I131" s="2">
        <f>COUNTIFS(SeasonData!B:B,C131)</f>
        <v>4</v>
      </c>
      <c r="J131" s="25">
        <v>425300</v>
      </c>
      <c r="K131" s="25" t="str">
        <f t="shared" si="4"/>
        <v>MPR</v>
      </c>
      <c r="L131" s="25"/>
      <c r="M131" s="20">
        <f>INDEX(SeasonData!$AY:$AY,MATCH($C131&amp;"_2018",SeasonData!$A:$A,0))</f>
        <v>78.349999999999994</v>
      </c>
      <c r="N131" s="20">
        <f>INDEX(SeasonData!$AY:$AY,MATCH($C131&amp;"_2017",SeasonData!$A:$A,0))</f>
        <v>90.909090909090907</v>
      </c>
      <c r="O131" s="20">
        <f>INDEX(SeasonData!$AY:$AY,MATCH($C131&amp;"_2016",SeasonData!$A:$A,0))</f>
        <v>65.5</v>
      </c>
      <c r="P131" s="20">
        <f>INDEX(SeasonData!$AY:$AY,MATCH($C131&amp;"_2015",SeasonData!$A:$A,0))</f>
        <v>69.8125</v>
      </c>
      <c r="R131" s="18">
        <f>INDEX(SeasonData!BA:BA,MATCH(C131&amp;"_2018",SeasonData!A:A,0))</f>
        <v>0.90909090909090906</v>
      </c>
      <c r="S131" s="18">
        <f>INDEX(SeasonData!BA:BA,MATCH(C131&amp;"_2017",SeasonData!A:A,0))</f>
        <v>1</v>
      </c>
      <c r="T131" s="18">
        <f>INDEX(SeasonData!BA:BA,MATCH(C131&amp;"_2016",SeasonData!A:A,0))</f>
        <v>0.81818181818181823</v>
      </c>
      <c r="U131" s="18">
        <f>INDEX(SeasonData!BA:BA,MATCH(C131&amp;"_2015",SeasonData!A:A,0))</f>
        <v>0.72727272727272729</v>
      </c>
      <c r="W131" s="13">
        <f t="shared" si="5"/>
        <v>78.345767707469832</v>
      </c>
      <c r="Y131" t="str">
        <f>IF(ISERROR(FIND("DEF",$G131)),"",MAX(Y$1:Y130)+1)</f>
        <v/>
      </c>
      <c r="Z131" t="str">
        <f>IF(ISERROR(FIND("MID",$G131)),"",MAX(Z$1:Z130)+1)</f>
        <v/>
      </c>
      <c r="AA131" t="str">
        <f>IF(ISERROR(FIND("RUC",$G131)),"",MAX(AA$1:AA130)+1)</f>
        <v/>
      </c>
      <c r="AB131">
        <f>IF(ISERROR(FIND("FWD",$G131)),"",MAX(AB$1:AB130)+1)</f>
        <v>55</v>
      </c>
      <c r="AC131" t="str">
        <f>IF(H131&lt;&gt;"R","",MAX(AC$1:AC130)+1)</f>
        <v/>
      </c>
    </row>
    <row r="132" spans="1:29" x14ac:dyDescent="0.2">
      <c r="A132" t="s">
        <v>2101</v>
      </c>
      <c r="B132" t="s">
        <v>1727</v>
      </c>
      <c r="C132" t="s">
        <v>1670</v>
      </c>
      <c r="D132" t="s">
        <v>1670</v>
      </c>
      <c r="E132" t="s">
        <v>288</v>
      </c>
      <c r="F132" s="42" t="s">
        <v>1798</v>
      </c>
      <c r="G132" t="s">
        <v>1608</v>
      </c>
      <c r="H132" s="3" t="str">
        <f>IF(SUMIFS(SeasonData!BC:BC,SeasonData!B:B,Players19!C693)=(4*23),"R","")</f>
        <v/>
      </c>
      <c r="I132" s="2">
        <f>COUNTIFS(SeasonData!B:B,C132)</f>
        <v>4</v>
      </c>
      <c r="J132" s="25">
        <v>311200</v>
      </c>
      <c r="K132" s="25" t="str">
        <f t="shared" si="4"/>
        <v>MPR</v>
      </c>
      <c r="L132" s="25"/>
      <c r="M132" s="20">
        <f>INDEX(SeasonData!$AY:$AY,MATCH($C132&amp;"_2018",SeasonData!$A:$A,0))</f>
        <v>57.333333333333336</v>
      </c>
      <c r="N132" s="20" t="str">
        <f>INDEX(SeasonData!$AY:$AY,MATCH($C132&amp;"_2017",SeasonData!$A:$A,0))</f>
        <v/>
      </c>
      <c r="O132" s="20" t="str">
        <f>INDEX(SeasonData!$AY:$AY,MATCH($C132&amp;"_2016",SeasonData!$A:$A,0))</f>
        <v/>
      </c>
      <c r="P132" s="20" t="str">
        <f>INDEX(SeasonData!$AY:$AY,MATCH($C132&amp;"_2015",SeasonData!$A:$A,0))</f>
        <v/>
      </c>
      <c r="R132" s="18">
        <f>INDEX(SeasonData!BA:BA,MATCH(C132&amp;"_2018",SeasonData!A:A,0))</f>
        <v>0.68181818181818177</v>
      </c>
      <c r="S132" s="18">
        <f>INDEX(SeasonData!BA:BA,MATCH(C132&amp;"_2017",SeasonData!A:A,0))</f>
        <v>0</v>
      </c>
      <c r="T132" s="18">
        <f>INDEX(SeasonData!BA:BA,MATCH(C132&amp;"_2016",SeasonData!A:A,0))</f>
        <v>0</v>
      </c>
      <c r="U132" s="18">
        <f>INDEX(SeasonData!BA:BA,MATCH(C132&amp;"_2015",SeasonData!A:A,0))</f>
        <v>0</v>
      </c>
      <c r="W132" s="13">
        <f t="shared" si="5"/>
        <v>57.327070093027537</v>
      </c>
      <c r="Y132" t="str">
        <f>IF(ISERROR(FIND("DEF",$G132)),"",MAX(Y$1:Y131)+1)</f>
        <v/>
      </c>
      <c r="Z132" t="str">
        <f>IF(ISERROR(FIND("MID",$G132)),"",MAX(Z$1:Z131)+1)</f>
        <v/>
      </c>
      <c r="AA132" t="str">
        <f>IF(ISERROR(FIND("RUC",$G132)),"",MAX(AA$1:AA131)+1)</f>
        <v/>
      </c>
      <c r="AB132">
        <f>IF(ISERROR(FIND("FWD",$G132)),"",MAX(AB$1:AB131)+1)</f>
        <v>56</v>
      </c>
      <c r="AC132" t="str">
        <f>IF(H132&lt;&gt;"R","",MAX(AC$1:AC131)+1)</f>
        <v/>
      </c>
    </row>
    <row r="133" spans="1:29" x14ac:dyDescent="0.2">
      <c r="A133" t="s">
        <v>2278</v>
      </c>
      <c r="B133" t="s">
        <v>94</v>
      </c>
      <c r="C133" t="s">
        <v>2669</v>
      </c>
      <c r="D133" t="s">
        <v>2669</v>
      </c>
      <c r="E133" t="s">
        <v>1</v>
      </c>
      <c r="F133" s="42" t="s">
        <v>2505</v>
      </c>
      <c r="G133" t="s">
        <v>1606</v>
      </c>
      <c r="H133" s="3" t="str">
        <f>IF(SUMIFS(SeasonData!BC:BC,SeasonData!B:B,Players19!C355)=(4*23),"R","")</f>
        <v/>
      </c>
      <c r="I133" s="2">
        <f>COUNTIFS(SeasonData!B:B,C133)</f>
        <v>4</v>
      </c>
      <c r="J133" s="25">
        <v>171300</v>
      </c>
      <c r="K133" s="25" t="str">
        <f t="shared" si="4"/>
        <v>Rookie</v>
      </c>
      <c r="L133" s="25"/>
      <c r="M133" s="20" t="str">
        <f>INDEX(SeasonData!$AY:$AY,MATCH($C133&amp;"_2018",SeasonData!$A:$A,0))</f>
        <v/>
      </c>
      <c r="N133" s="20" t="str">
        <f>INDEX(SeasonData!$AY:$AY,MATCH($C133&amp;"_2017",SeasonData!$A:$A,0))</f>
        <v/>
      </c>
      <c r="O133" s="20" t="str">
        <f>INDEX(SeasonData!$AY:$AY,MATCH($C133&amp;"_2016",SeasonData!$A:$A,0))</f>
        <v/>
      </c>
      <c r="P133" s="20" t="str">
        <f>INDEX(SeasonData!$AY:$AY,MATCH($C133&amp;"_2015",SeasonData!$A:$A,0))</f>
        <v/>
      </c>
      <c r="R133" s="18">
        <f>INDEX(SeasonData!BA:BA,MATCH(C133&amp;"_2018",SeasonData!A:A,0))</f>
        <v>0</v>
      </c>
      <c r="S133" s="18">
        <f>INDEX(SeasonData!BA:BA,MATCH(C133&amp;"_2017",SeasonData!A:A,0))</f>
        <v>0</v>
      </c>
      <c r="T133" s="18">
        <f>INDEX(SeasonData!BA:BA,MATCH(C133&amp;"_2016",SeasonData!A:A,0))</f>
        <v>0</v>
      </c>
      <c r="U133" s="18">
        <f>INDEX(SeasonData!BA:BA,MATCH(C133&amp;"_2015",SeasonData!A:A,0))</f>
        <v>0</v>
      </c>
      <c r="W133" s="13">
        <f t="shared" si="5"/>
        <v>31.555678364189003</v>
      </c>
      <c r="Y133" t="str">
        <f>IF(ISERROR(FIND("DEF",$G133)),"",MAX(Y$1:Y132)+1)</f>
        <v/>
      </c>
      <c r="Z133">
        <f>IF(ISERROR(FIND("MID",$G133)),"",MAX(Z$1:Z132)+1)</f>
        <v>41</v>
      </c>
      <c r="AA133" t="str">
        <f>IF(ISERROR(FIND("RUC",$G133)),"",MAX(AA$1:AA132)+1)</f>
        <v/>
      </c>
      <c r="AB133" t="str">
        <f>IF(ISERROR(FIND("FWD",$G133)),"",MAX(AB$1:AB132)+1)</f>
        <v/>
      </c>
      <c r="AC133" t="str">
        <f>IF(H133&lt;&gt;"R","",MAX(AC$1:AC132)+1)</f>
        <v/>
      </c>
    </row>
    <row r="134" spans="1:29" x14ac:dyDescent="0.2">
      <c r="A134" t="s">
        <v>2141</v>
      </c>
      <c r="B134" t="s">
        <v>2142</v>
      </c>
      <c r="C134" t="s">
        <v>2623</v>
      </c>
      <c r="D134" t="s">
        <v>2752</v>
      </c>
      <c r="E134" t="s">
        <v>144</v>
      </c>
      <c r="F134" s="42" t="s">
        <v>2446</v>
      </c>
      <c r="G134" t="s">
        <v>2769</v>
      </c>
      <c r="H134" s="3" t="str">
        <f>IF(SUMIFS(SeasonData!BC:BC,SeasonData!B:B,Players19!C92)=(4*23),"R","")</f>
        <v/>
      </c>
      <c r="I134" s="2">
        <f>COUNTIFS(SeasonData!B:B,C134)</f>
        <v>4</v>
      </c>
      <c r="J134" s="25">
        <v>123900</v>
      </c>
      <c r="K134" s="25" t="str">
        <f t="shared" si="4"/>
        <v>Rookie</v>
      </c>
      <c r="L134" s="25"/>
      <c r="M134" s="20" t="str">
        <f>INDEX(SeasonData!$AY:$AY,MATCH($C134&amp;"_2018",SeasonData!$A:$A,0))</f>
        <v/>
      </c>
      <c r="N134" s="20" t="str">
        <f>INDEX(SeasonData!$AY:$AY,MATCH($C134&amp;"_2017",SeasonData!$A:$A,0))</f>
        <v/>
      </c>
      <c r="O134" s="20" t="str">
        <f>INDEX(SeasonData!$AY:$AY,MATCH($C134&amp;"_2016",SeasonData!$A:$A,0))</f>
        <v/>
      </c>
      <c r="P134" s="20" t="str">
        <f>INDEX(SeasonData!$AY:$AY,MATCH($C134&amp;"_2015",SeasonData!$A:$A,0))</f>
        <v/>
      </c>
      <c r="R134" s="18">
        <f>INDEX(SeasonData!BA:BA,MATCH(C134&amp;"_2018",SeasonData!A:A,0))</f>
        <v>0</v>
      </c>
      <c r="S134" s="18">
        <f>INDEX(SeasonData!BA:BA,MATCH(C134&amp;"_2017",SeasonData!A:A,0))</f>
        <v>0</v>
      </c>
      <c r="T134" s="18">
        <f>INDEX(SeasonData!BA:BA,MATCH(C134&amp;"_2016",SeasonData!A:A,0))</f>
        <v>0</v>
      </c>
      <c r="U134" s="18">
        <f>INDEX(SeasonData!BA:BA,MATCH(C134&amp;"_2015",SeasonData!A:A,0))</f>
        <v>0</v>
      </c>
      <c r="W134" s="13">
        <f t="shared" si="5"/>
        <v>22.823984526112184</v>
      </c>
      <c r="Y134">
        <f>IF(ISERROR(FIND("DEF",$G134)),"",MAX(Y$1:Y133)+1)</f>
        <v>42</v>
      </c>
      <c r="Z134" t="str">
        <f>IF(ISERROR(FIND("MID",$G134)),"",MAX(Z$1:Z133)+1)</f>
        <v/>
      </c>
      <c r="AA134" t="str">
        <f>IF(ISERROR(FIND("RUC",$G134)),"",MAX(AA$1:AA133)+1)</f>
        <v/>
      </c>
      <c r="AB134">
        <f>IF(ISERROR(FIND("FWD",$G134)),"",MAX(AB$1:AB133)+1)</f>
        <v>57</v>
      </c>
      <c r="AC134" t="str">
        <f>IF(H134&lt;&gt;"R","",MAX(AC$1:AC133)+1)</f>
        <v/>
      </c>
    </row>
    <row r="135" spans="1:29" x14ac:dyDescent="0.2">
      <c r="A135" t="s">
        <v>2141</v>
      </c>
      <c r="B135" t="s">
        <v>474</v>
      </c>
      <c r="C135" t="s">
        <v>584</v>
      </c>
      <c r="D135" t="s">
        <v>584</v>
      </c>
      <c r="E135" t="s">
        <v>465</v>
      </c>
      <c r="F135" s="42" t="s">
        <v>1102</v>
      </c>
      <c r="G135" t="s">
        <v>1606</v>
      </c>
      <c r="H135" s="3" t="str">
        <f>IF(SUMIFS(SeasonData!BC:BC,SeasonData!B:B,Players19!C449)=(4*23),"R","")</f>
        <v/>
      </c>
      <c r="I135" s="2">
        <f>COUNTIFS(SeasonData!B:B,C135)</f>
        <v>4</v>
      </c>
      <c r="J135" s="25">
        <v>418800</v>
      </c>
      <c r="K135" s="25" t="str">
        <f t="shared" si="4"/>
        <v>MPR</v>
      </c>
      <c r="L135" s="25"/>
      <c r="M135" s="20">
        <f>INDEX(SeasonData!$AY:$AY,MATCH($C135&amp;"_2018",SeasonData!$A:$A,0))</f>
        <v>77.142857142857139</v>
      </c>
      <c r="N135" s="20">
        <f>INDEX(SeasonData!$AY:$AY,MATCH($C135&amp;"_2017",SeasonData!$A:$A,0))</f>
        <v>73.461538461538467</v>
      </c>
      <c r="O135" s="20">
        <f>INDEX(SeasonData!$AY:$AY,MATCH($C135&amp;"_2016",SeasonData!$A:$A,0))</f>
        <v>75.150000000000006</v>
      </c>
      <c r="P135" s="20">
        <f>INDEX(SeasonData!$AY:$AY,MATCH($C135&amp;"_2015",SeasonData!$A:$A,0))</f>
        <v>88.8</v>
      </c>
      <c r="R135" s="18">
        <f>INDEX(SeasonData!BA:BA,MATCH(C135&amp;"_2018",SeasonData!A:A,0))</f>
        <v>0.95454545454545459</v>
      </c>
      <c r="S135" s="18">
        <f>INDEX(SeasonData!BA:BA,MATCH(C135&amp;"_2017",SeasonData!A:A,0))</f>
        <v>0.59090909090909094</v>
      </c>
      <c r="T135" s="18">
        <f>INDEX(SeasonData!BA:BA,MATCH(C135&amp;"_2016",SeasonData!A:A,0))</f>
        <v>0.90909090909090906</v>
      </c>
      <c r="U135" s="18">
        <f>INDEX(SeasonData!BA:BA,MATCH(C135&amp;"_2015",SeasonData!A:A,0))</f>
        <v>0.90909090909090906</v>
      </c>
      <c r="W135" s="13">
        <f t="shared" si="5"/>
        <v>77.148383531362256</v>
      </c>
      <c r="Y135" t="str">
        <f>IF(ISERROR(FIND("DEF",$G135)),"",MAX(Y$1:Y134)+1)</f>
        <v/>
      </c>
      <c r="Z135">
        <f>IF(ISERROR(FIND("MID",$G135)),"",MAX(Z$1:Z134)+1)</f>
        <v>42</v>
      </c>
      <c r="AA135" t="str">
        <f>IF(ISERROR(FIND("RUC",$G135)),"",MAX(AA$1:AA134)+1)</f>
        <v/>
      </c>
      <c r="AB135" t="str">
        <f>IF(ISERROR(FIND("FWD",$G135)),"",MAX(AB$1:AB134)+1)</f>
        <v/>
      </c>
      <c r="AC135" t="str">
        <f>IF(H135&lt;&gt;"R","",MAX(AC$1:AC134)+1)</f>
        <v/>
      </c>
    </row>
    <row r="136" spans="1:29" x14ac:dyDescent="0.2">
      <c r="A136" t="s">
        <v>2356</v>
      </c>
      <c r="B136" t="s">
        <v>306</v>
      </c>
      <c r="C136" t="s">
        <v>586</v>
      </c>
      <c r="D136" t="s">
        <v>586</v>
      </c>
      <c r="E136" t="s">
        <v>288</v>
      </c>
      <c r="F136" s="42" t="s">
        <v>1104</v>
      </c>
      <c r="G136" t="s">
        <v>2767</v>
      </c>
      <c r="H136" s="3" t="str">
        <f>IF(SUMIFS(SeasonData!BC:BC,SeasonData!B:B,Players19!C573)=(4*23),"R","")</f>
        <v/>
      </c>
      <c r="I136" s="2">
        <f>COUNTIFS(SeasonData!B:B,C136)</f>
        <v>4</v>
      </c>
      <c r="J136" s="25">
        <v>442600</v>
      </c>
      <c r="K136" s="25" t="str">
        <f t="shared" si="4"/>
        <v>MPR</v>
      </c>
      <c r="L136" s="25"/>
      <c r="M136" s="20">
        <f>INDEX(SeasonData!$AY:$AY,MATCH($C136&amp;"_2018",SeasonData!$A:$A,0))</f>
        <v>81.523809523809518</v>
      </c>
      <c r="N136" s="20">
        <f>INDEX(SeasonData!$AY:$AY,MATCH($C136&amp;"_2017",SeasonData!$A:$A,0))</f>
        <v>78.818181818181813</v>
      </c>
      <c r="O136" s="20">
        <f>INDEX(SeasonData!$AY:$AY,MATCH($C136&amp;"_2016",SeasonData!$A:$A,0))</f>
        <v>72.705882352941174</v>
      </c>
      <c r="P136" s="20" t="str">
        <f>INDEX(SeasonData!$AY:$AY,MATCH($C136&amp;"_2015",SeasonData!$A:$A,0))</f>
        <v/>
      </c>
      <c r="R136" s="18">
        <f>INDEX(SeasonData!BA:BA,MATCH(C136&amp;"_2018",SeasonData!A:A,0))</f>
        <v>0.95454545454545459</v>
      </c>
      <c r="S136" s="18">
        <f>INDEX(SeasonData!BA:BA,MATCH(C136&amp;"_2017",SeasonData!A:A,0))</f>
        <v>1</v>
      </c>
      <c r="T136" s="18">
        <f>INDEX(SeasonData!BA:BA,MATCH(C136&amp;"_2016",SeasonData!A:A,0))</f>
        <v>0.77272727272727271</v>
      </c>
      <c r="U136" s="18">
        <f>INDEX(SeasonData!BA:BA,MATCH(C136&amp;"_2015",SeasonData!A:A,0))</f>
        <v>0</v>
      </c>
      <c r="W136" s="13">
        <f t="shared" si="5"/>
        <v>81.532651745417709</v>
      </c>
      <c r="Y136" t="str">
        <f>IF(ISERROR(FIND("DEF",$G136)),"",MAX(Y$1:Y135)+1)</f>
        <v/>
      </c>
      <c r="Z136">
        <f>IF(ISERROR(FIND("MID",$G136)),"",MAX(Z$1:Z135)+1)</f>
        <v>43</v>
      </c>
      <c r="AA136" t="str">
        <f>IF(ISERROR(FIND("RUC",$G136)),"",MAX(AA$1:AA135)+1)</f>
        <v/>
      </c>
      <c r="AB136">
        <f>IF(ISERROR(FIND("FWD",$G136)),"",MAX(AB$1:AB135)+1)</f>
        <v>58</v>
      </c>
      <c r="AC136" t="str">
        <f>IF(H136&lt;&gt;"R","",MAX(AC$1:AC135)+1)</f>
        <v/>
      </c>
    </row>
    <row r="137" spans="1:29" x14ac:dyDescent="0.2">
      <c r="A137" t="s">
        <v>2356</v>
      </c>
      <c r="B137" t="s">
        <v>307</v>
      </c>
      <c r="C137" t="s">
        <v>585</v>
      </c>
      <c r="D137" t="s">
        <v>585</v>
      </c>
      <c r="E137" t="s">
        <v>288</v>
      </c>
      <c r="F137" s="42" t="s">
        <v>1103</v>
      </c>
      <c r="G137" t="s">
        <v>1607</v>
      </c>
      <c r="H137" s="3" t="str">
        <f>IF(SUMIFS(SeasonData!BC:BC,SeasonData!B:B,Players19!C637)=(4*23),"R","")</f>
        <v/>
      </c>
      <c r="I137" s="2">
        <f>COUNTIFS(SeasonData!B:B,C137)</f>
        <v>4</v>
      </c>
      <c r="J137" s="25">
        <v>445400</v>
      </c>
      <c r="K137" s="25" t="str">
        <f t="shared" si="4"/>
        <v>MPR</v>
      </c>
      <c r="L137" s="25"/>
      <c r="M137" s="20">
        <f>INDEX(SeasonData!$AY:$AY,MATCH($C137&amp;"_2018",SeasonData!$A:$A,0))</f>
        <v>82.047619047619051</v>
      </c>
      <c r="N137" s="20">
        <f>INDEX(SeasonData!$AY:$AY,MATCH($C137&amp;"_2017",SeasonData!$A:$A,0))</f>
        <v>79.5</v>
      </c>
      <c r="O137" s="20">
        <f>INDEX(SeasonData!$AY:$AY,MATCH($C137&amp;"_2016",SeasonData!$A:$A,0))</f>
        <v>69.75</v>
      </c>
      <c r="P137" s="20">
        <f>INDEX(SeasonData!$AY:$AY,MATCH($C137&amp;"_2015",SeasonData!$A:$A,0))</f>
        <v>74</v>
      </c>
      <c r="R137" s="18">
        <f>INDEX(SeasonData!BA:BA,MATCH(C137&amp;"_2018",SeasonData!A:A,0))</f>
        <v>0.95454545454545459</v>
      </c>
      <c r="S137" s="18">
        <f>INDEX(SeasonData!BA:BA,MATCH(C137&amp;"_2017",SeasonData!A:A,0))</f>
        <v>0.72727272727272729</v>
      </c>
      <c r="T137" s="18">
        <f>INDEX(SeasonData!BA:BA,MATCH(C137&amp;"_2016",SeasonData!A:A,0))</f>
        <v>0.36363636363636365</v>
      </c>
      <c r="U137" s="18">
        <f>INDEX(SeasonData!BA:BA,MATCH(C137&amp;"_2015",SeasonData!A:A,0))</f>
        <v>0.45454545454545453</v>
      </c>
      <c r="W137" s="13">
        <f t="shared" si="5"/>
        <v>82.048448005894812</v>
      </c>
      <c r="Y137">
        <f>IF(ISERROR(FIND("DEF",$G137)),"",MAX(Y$1:Y136)+1)</f>
        <v>43</v>
      </c>
      <c r="Z137" t="str">
        <f>IF(ISERROR(FIND("MID",$G137)),"",MAX(Z$1:Z136)+1)</f>
        <v/>
      </c>
      <c r="AA137" t="str">
        <f>IF(ISERROR(FIND("RUC",$G137)),"",MAX(AA$1:AA136)+1)</f>
        <v/>
      </c>
      <c r="AB137" t="str">
        <f>IF(ISERROR(FIND("FWD",$G137)),"",MAX(AB$1:AB136)+1)</f>
        <v/>
      </c>
      <c r="AC137" t="str">
        <f>IF(H137&lt;&gt;"R","",MAX(AC$1:AC136)+1)</f>
        <v/>
      </c>
    </row>
    <row r="138" spans="1:29" x14ac:dyDescent="0.2">
      <c r="A138" t="s">
        <v>2309</v>
      </c>
      <c r="B138" t="s">
        <v>132</v>
      </c>
      <c r="C138" t="s">
        <v>2688</v>
      </c>
      <c r="D138" t="s">
        <v>583</v>
      </c>
      <c r="E138" t="s">
        <v>116</v>
      </c>
      <c r="F138" s="42" t="s">
        <v>1101</v>
      </c>
      <c r="G138" t="s">
        <v>1606</v>
      </c>
      <c r="H138" s="3" t="str">
        <f>IF(SUMIFS(SeasonData!BC:BC,SeasonData!B:B,Players19!C456)=(4*23),"R","")</f>
        <v/>
      </c>
      <c r="I138" s="2">
        <f>COUNTIFS(SeasonData!B:B,C138)</f>
        <v>4</v>
      </c>
      <c r="J138" s="25">
        <v>370400</v>
      </c>
      <c r="K138" s="25" t="str">
        <f t="shared" si="4"/>
        <v>MPR</v>
      </c>
      <c r="L138" s="25"/>
      <c r="M138" s="20">
        <f>INDEX(SeasonData!$AY:$AY,MATCH($C138&amp;"_2018",SeasonData!$A:$A,0))</f>
        <v>68.235294117647058</v>
      </c>
      <c r="N138" s="20">
        <f>INDEX(SeasonData!$AY:$AY,MATCH($C138&amp;"_2017",SeasonData!$A:$A,0))</f>
        <v>58</v>
      </c>
      <c r="O138" s="20">
        <f>INDEX(SeasonData!$AY:$AY,MATCH($C138&amp;"_2016",SeasonData!$A:$A,0))</f>
        <v>72.818181818181813</v>
      </c>
      <c r="P138" s="20">
        <f>INDEX(SeasonData!$AY:$AY,MATCH($C138&amp;"_2015",SeasonData!$A:$A,0))</f>
        <v>82.25</v>
      </c>
      <c r="R138" s="18">
        <f>INDEX(SeasonData!BA:BA,MATCH(C138&amp;"_2018",SeasonData!A:A,0))</f>
        <v>0.77272727272727271</v>
      </c>
      <c r="S138" s="18">
        <f>INDEX(SeasonData!BA:BA,MATCH(C138&amp;"_2017",SeasonData!A:A,0))</f>
        <v>0.13636363636363635</v>
      </c>
      <c r="T138" s="18">
        <f>INDEX(SeasonData!BA:BA,MATCH(C138&amp;"_2016",SeasonData!A:A,0))</f>
        <v>1</v>
      </c>
      <c r="U138" s="18">
        <f>INDEX(SeasonData!BA:BA,MATCH(C138&amp;"_2015",SeasonData!A:A,0))</f>
        <v>0.90909090909090906</v>
      </c>
      <c r="W138" s="13">
        <f t="shared" si="5"/>
        <v>68.232476743115043</v>
      </c>
      <c r="Y138" t="str">
        <f>IF(ISERROR(FIND("DEF",$G138)),"",MAX(Y$1:Y137)+1)</f>
        <v/>
      </c>
      <c r="Z138">
        <f>IF(ISERROR(FIND("MID",$G138)),"",MAX(Z$1:Z137)+1)</f>
        <v>44</v>
      </c>
      <c r="AA138" t="str">
        <f>IF(ISERROR(FIND("RUC",$G138)),"",MAX(AA$1:AA137)+1)</f>
        <v/>
      </c>
      <c r="AB138" t="str">
        <f>IF(ISERROR(FIND("FWD",$G138)),"",MAX(AB$1:AB137)+1)</f>
        <v/>
      </c>
      <c r="AC138" t="str">
        <f>IF(H138&lt;&gt;"R","",MAX(AC$1:AC137)+1)</f>
        <v/>
      </c>
    </row>
    <row r="139" spans="1:29" x14ac:dyDescent="0.2">
      <c r="A139" t="s">
        <v>2349</v>
      </c>
      <c r="B139" t="s">
        <v>271</v>
      </c>
      <c r="C139" t="s">
        <v>601</v>
      </c>
      <c r="D139" t="s">
        <v>601</v>
      </c>
      <c r="E139" t="s">
        <v>288</v>
      </c>
      <c r="F139" s="42" t="s">
        <v>1105</v>
      </c>
      <c r="G139" t="s">
        <v>1606</v>
      </c>
      <c r="H139" s="3" t="str">
        <f>IF(SUMIFS(SeasonData!BC:BC,SeasonData!B:B,Players19!C554)=(4*23),"R","")</f>
        <v/>
      </c>
      <c r="I139" s="2">
        <f>COUNTIFS(SeasonData!B:B,C139)</f>
        <v>4</v>
      </c>
      <c r="J139" s="25">
        <v>622600</v>
      </c>
      <c r="K139" s="25" t="str">
        <f t="shared" si="4"/>
        <v>Premo</v>
      </c>
      <c r="L139" s="25"/>
      <c r="M139" s="20">
        <f>INDEX(SeasonData!$AY:$AY,MATCH($C139&amp;"_2018",SeasonData!$A:$A,0))</f>
        <v>114.68181818181819</v>
      </c>
      <c r="N139" s="20">
        <f>INDEX(SeasonData!$AY:$AY,MATCH($C139&amp;"_2017",SeasonData!$A:$A,0))</f>
        <v>111.45454545454545</v>
      </c>
      <c r="O139" s="20">
        <f>INDEX(SeasonData!$AY:$AY,MATCH($C139&amp;"_2016",SeasonData!$A:$A,0))</f>
        <v>70.307692307692307</v>
      </c>
      <c r="P139" s="20" t="str">
        <f>INDEX(SeasonData!$AY:$AY,MATCH($C139&amp;"_2015",SeasonData!$A:$A,0))</f>
        <v/>
      </c>
      <c r="R139" s="18">
        <f>INDEX(SeasonData!BA:BA,MATCH(C139&amp;"_2018",SeasonData!A:A,0))</f>
        <v>1</v>
      </c>
      <c r="S139" s="18">
        <f>INDEX(SeasonData!BA:BA,MATCH(C139&amp;"_2017",SeasonData!A:A,0))</f>
        <v>1</v>
      </c>
      <c r="T139" s="18">
        <f>INDEX(SeasonData!BA:BA,MATCH(C139&amp;"_2016",SeasonData!A:A,0))</f>
        <v>0.59090909090909094</v>
      </c>
      <c r="U139" s="18">
        <f>INDEX(SeasonData!BA:BA,MATCH(C139&amp;"_2015",SeasonData!A:A,0))</f>
        <v>0</v>
      </c>
      <c r="W139" s="13">
        <f t="shared" si="5"/>
        <v>114.69098277608916</v>
      </c>
      <c r="Y139" t="str">
        <f>IF(ISERROR(FIND("DEF",$G139)),"",MAX(Y$1:Y138)+1)</f>
        <v/>
      </c>
      <c r="Z139">
        <f>IF(ISERROR(FIND("MID",$G139)),"",MAX(Z$1:Z138)+1)</f>
        <v>45</v>
      </c>
      <c r="AA139" t="str">
        <f>IF(ISERROR(FIND("RUC",$G139)),"",MAX(AA$1:AA138)+1)</f>
        <v/>
      </c>
      <c r="AB139" t="str">
        <f>IF(ISERROR(FIND("FWD",$G139)),"",MAX(AB$1:AB138)+1)</f>
        <v/>
      </c>
      <c r="AC139" t="str">
        <f>IF(H139&lt;&gt;"R","",MAX(AC$1:AC138)+1)</f>
        <v/>
      </c>
    </row>
    <row r="140" spans="1:29" x14ac:dyDescent="0.2">
      <c r="A140" t="s">
        <v>2352</v>
      </c>
      <c r="B140" t="s">
        <v>521</v>
      </c>
      <c r="C140" t="s">
        <v>1533</v>
      </c>
      <c r="D140" t="s">
        <v>1533</v>
      </c>
      <c r="E140" t="s">
        <v>423</v>
      </c>
      <c r="F140" s="42" t="s">
        <v>1106</v>
      </c>
      <c r="G140" t="s">
        <v>1607</v>
      </c>
      <c r="H140" s="3" t="str">
        <f>IF(SUMIFS(SeasonData!BC:BC,SeasonData!B:B,Players19!C557)=(4*23),"R","")</f>
        <v/>
      </c>
      <c r="I140" s="2">
        <f>COUNTIFS(SeasonData!B:B,C140)</f>
        <v>4</v>
      </c>
      <c r="J140" s="25">
        <v>250800</v>
      </c>
      <c r="K140" s="25" t="str">
        <f t="shared" si="4"/>
        <v>MPR</v>
      </c>
      <c r="L140" s="25"/>
      <c r="M140" s="20">
        <f>INDEX(SeasonData!$AY:$AY,MATCH($C140&amp;"_2018",SeasonData!$A:$A,0))</f>
        <v>66</v>
      </c>
      <c r="N140" s="20" t="str">
        <f>INDEX(SeasonData!$AY:$AY,MATCH($C140&amp;"_2017",SeasonData!$A:$A,0))</f>
        <v/>
      </c>
      <c r="O140" s="20" t="str">
        <f>INDEX(SeasonData!$AY:$AY,MATCH($C140&amp;"_2016",SeasonData!$A:$A,0))</f>
        <v/>
      </c>
      <c r="P140" s="20" t="str">
        <f>INDEX(SeasonData!$AY:$AY,MATCH($C140&amp;"_2015",SeasonData!$A:$A,0))</f>
        <v/>
      </c>
      <c r="R140" s="18">
        <f>INDEX(SeasonData!BA:BA,MATCH(C140&amp;"_2018",SeasonData!A:A,0))</f>
        <v>0.13636363636363635</v>
      </c>
      <c r="S140" s="18">
        <f>INDEX(SeasonData!BA:BA,MATCH(C140&amp;"_2017",SeasonData!A:A,0))</f>
        <v>0</v>
      </c>
      <c r="T140" s="18">
        <f>INDEX(SeasonData!BA:BA,MATCH(C140&amp;"_2016",SeasonData!A:A,0))</f>
        <v>0</v>
      </c>
      <c r="U140" s="18">
        <f>INDEX(SeasonData!BA:BA,MATCH(C140&amp;"_2015",SeasonData!A:A,0))</f>
        <v>0</v>
      </c>
      <c r="W140" s="13">
        <f t="shared" si="5"/>
        <v>46.200607902735563</v>
      </c>
      <c r="Y140">
        <f>IF(ISERROR(FIND("DEF",$G140)),"",MAX(Y$1:Y139)+1)</f>
        <v>44</v>
      </c>
      <c r="Z140" t="str">
        <f>IF(ISERROR(FIND("MID",$G140)),"",MAX(Z$1:Z139)+1)</f>
        <v/>
      </c>
      <c r="AA140" t="str">
        <f>IF(ISERROR(FIND("RUC",$G140)),"",MAX(AA$1:AA139)+1)</f>
        <v/>
      </c>
      <c r="AB140" t="str">
        <f>IF(ISERROR(FIND("FWD",$G140)),"",MAX(AB$1:AB139)+1)</f>
        <v/>
      </c>
      <c r="AC140" t="str">
        <f>IF(H140&lt;&gt;"R","",MAX(AC$1:AC139)+1)</f>
        <v/>
      </c>
    </row>
    <row r="141" spans="1:29" x14ac:dyDescent="0.2">
      <c r="A141" t="s">
        <v>2102</v>
      </c>
      <c r="B141" t="s">
        <v>1728</v>
      </c>
      <c r="C141" t="s">
        <v>1618</v>
      </c>
      <c r="D141" t="s">
        <v>1618</v>
      </c>
      <c r="E141" t="s">
        <v>514</v>
      </c>
      <c r="F141" s="42" t="s">
        <v>1799</v>
      </c>
      <c r="G141" t="s">
        <v>1608</v>
      </c>
      <c r="H141" s="3" t="str">
        <f>IF(SUMIFS(SeasonData!BC:BC,SeasonData!B:B,Players19!C38)=(4*23),"R","")</f>
        <v>R</v>
      </c>
      <c r="I141" s="2">
        <f>COUNTIFS(SeasonData!B:B,C141)</f>
        <v>4</v>
      </c>
      <c r="J141" s="25">
        <v>123900</v>
      </c>
      <c r="K141" s="25" t="str">
        <f t="shared" si="4"/>
        <v>Rookie</v>
      </c>
      <c r="L141" s="25"/>
      <c r="M141" s="20" t="str">
        <f>INDEX(SeasonData!$AY:$AY,MATCH($C141&amp;"_2018",SeasonData!$A:$A,0))</f>
        <v/>
      </c>
      <c r="N141" s="20" t="str">
        <f>INDEX(SeasonData!$AY:$AY,MATCH($C141&amp;"_2017",SeasonData!$A:$A,0))</f>
        <v/>
      </c>
      <c r="O141" s="20" t="str">
        <f>INDEX(SeasonData!$AY:$AY,MATCH($C141&amp;"_2016",SeasonData!$A:$A,0))</f>
        <v/>
      </c>
      <c r="P141" s="20" t="str">
        <f>INDEX(SeasonData!$AY:$AY,MATCH($C141&amp;"_2015",SeasonData!$A:$A,0))</f>
        <v/>
      </c>
      <c r="R141" s="18">
        <f>INDEX(SeasonData!BA:BA,MATCH(C141&amp;"_2018",SeasonData!A:A,0))</f>
        <v>0</v>
      </c>
      <c r="S141" s="18">
        <f>INDEX(SeasonData!BA:BA,MATCH(C141&amp;"_2017",SeasonData!A:A,0))</f>
        <v>0</v>
      </c>
      <c r="T141" s="18">
        <f>INDEX(SeasonData!BA:BA,MATCH(C141&amp;"_2016",SeasonData!A:A,0))</f>
        <v>0</v>
      </c>
      <c r="U141" s="18">
        <f>INDEX(SeasonData!BA:BA,MATCH(C141&amp;"_2015",SeasonData!A:A,0))</f>
        <v>0</v>
      </c>
      <c r="W141" s="13">
        <f t="shared" si="5"/>
        <v>22.823984526112184</v>
      </c>
      <c r="Y141" t="str">
        <f>IF(ISERROR(FIND("DEF",$G141)),"",MAX(Y$1:Y140)+1)</f>
        <v/>
      </c>
      <c r="Z141" t="str">
        <f>IF(ISERROR(FIND("MID",$G141)),"",MAX(Z$1:Z140)+1)</f>
        <v/>
      </c>
      <c r="AA141" t="str">
        <f>IF(ISERROR(FIND("RUC",$G141)),"",MAX(AA$1:AA140)+1)</f>
        <v/>
      </c>
      <c r="AB141">
        <f>IF(ISERROR(FIND("FWD",$G141)),"",MAX(AB$1:AB140)+1)</f>
        <v>59</v>
      </c>
      <c r="AC141">
        <f>IF(H141&lt;&gt;"R","",MAX(AC$1:AC140)+1)</f>
        <v>13</v>
      </c>
    </row>
    <row r="142" spans="1:29" x14ac:dyDescent="0.2">
      <c r="A142" t="s">
        <v>2102</v>
      </c>
      <c r="B142" t="s">
        <v>188</v>
      </c>
      <c r="C142" t="s">
        <v>588</v>
      </c>
      <c r="D142" t="s">
        <v>588</v>
      </c>
      <c r="E142" t="s">
        <v>184</v>
      </c>
      <c r="F142" s="42" t="s">
        <v>1108</v>
      </c>
      <c r="G142" t="s">
        <v>1607</v>
      </c>
      <c r="H142" s="3" t="str">
        <f>IF(SUMIFS(SeasonData!BC:BC,SeasonData!B:B,Players19!C57)=(4*23),"R","")</f>
        <v>R</v>
      </c>
      <c r="I142" s="2">
        <f>COUNTIFS(SeasonData!B:B,C142)</f>
        <v>4</v>
      </c>
      <c r="J142" s="25">
        <v>461800</v>
      </c>
      <c r="K142" s="25" t="str">
        <f t="shared" si="4"/>
        <v>MPR</v>
      </c>
      <c r="L142" s="25"/>
      <c r="M142" s="20">
        <f>INDEX(SeasonData!$AY:$AY,MATCH($C142&amp;"_2018",SeasonData!$A:$A,0))</f>
        <v>85.07692307692308</v>
      </c>
      <c r="N142" s="20">
        <f>INDEX(SeasonData!$AY:$AY,MATCH($C142&amp;"_2017",SeasonData!$A:$A,0))</f>
        <v>89.17647058823529</v>
      </c>
      <c r="O142" s="20">
        <f>INDEX(SeasonData!$AY:$AY,MATCH($C142&amp;"_2016",SeasonData!$A:$A,0))</f>
        <v>73.599999999999994</v>
      </c>
      <c r="P142" s="20">
        <f>INDEX(SeasonData!$AY:$AY,MATCH($C142&amp;"_2015",SeasonData!$A:$A,0))</f>
        <v>37</v>
      </c>
      <c r="R142" s="18">
        <f>INDEX(SeasonData!BA:BA,MATCH(C142&amp;"_2018",SeasonData!A:A,0))</f>
        <v>0.59090909090909094</v>
      </c>
      <c r="S142" s="18">
        <f>INDEX(SeasonData!BA:BA,MATCH(C142&amp;"_2017",SeasonData!A:A,0))</f>
        <v>0.77272727272727271</v>
      </c>
      <c r="T142" s="18">
        <f>INDEX(SeasonData!BA:BA,MATCH(C142&amp;"_2016",SeasonData!A:A,0))</f>
        <v>0.68181818181818177</v>
      </c>
      <c r="U142" s="18">
        <f>INDEX(SeasonData!BA:BA,MATCH(C142&amp;"_2015",SeasonData!A:A,0))</f>
        <v>4.5454545454545456E-2</v>
      </c>
      <c r="W142" s="13">
        <f t="shared" si="5"/>
        <v>85.069540388689319</v>
      </c>
      <c r="Y142">
        <f>IF(ISERROR(FIND("DEF",$G142)),"",MAX(Y$1:Y141)+1)</f>
        <v>45</v>
      </c>
      <c r="Z142" t="str">
        <f>IF(ISERROR(FIND("MID",$G142)),"",MAX(Z$1:Z141)+1)</f>
        <v/>
      </c>
      <c r="AA142" t="str">
        <f>IF(ISERROR(FIND("RUC",$G142)),"",MAX(AA$1:AA141)+1)</f>
        <v/>
      </c>
      <c r="AB142" t="str">
        <f>IF(ISERROR(FIND("FWD",$G142)),"",MAX(AB$1:AB141)+1)</f>
        <v/>
      </c>
      <c r="AC142">
        <f>IF(H142&lt;&gt;"R","",MAX(AC$1:AC141)+1)</f>
        <v>14</v>
      </c>
    </row>
    <row r="143" spans="1:29" x14ac:dyDescent="0.2">
      <c r="A143" t="s">
        <v>2102</v>
      </c>
      <c r="B143" t="s">
        <v>2270</v>
      </c>
      <c r="C143" t="s">
        <v>2666</v>
      </c>
      <c r="D143" t="s">
        <v>2666</v>
      </c>
      <c r="E143" t="s">
        <v>490</v>
      </c>
      <c r="F143" s="42" t="s">
        <v>2502</v>
      </c>
      <c r="G143" t="s">
        <v>2769</v>
      </c>
      <c r="H143" s="3" t="str">
        <f>IF(SUMIFS(SeasonData!BC:BC,SeasonData!B:B,Players19!C341)=(4*23),"R","")</f>
        <v/>
      </c>
      <c r="I143" s="2">
        <f>COUNTIFS(SeasonData!B:B,C143)</f>
        <v>4</v>
      </c>
      <c r="J143" s="25">
        <v>117300</v>
      </c>
      <c r="K143" s="25" t="str">
        <f t="shared" si="4"/>
        <v>Rookie</v>
      </c>
      <c r="L143" s="25"/>
      <c r="M143" s="20" t="str">
        <f>INDEX(SeasonData!$AY:$AY,MATCH($C143&amp;"_2018",SeasonData!$A:$A,0))</f>
        <v/>
      </c>
      <c r="N143" s="20" t="str">
        <f>INDEX(SeasonData!$AY:$AY,MATCH($C143&amp;"_2017",SeasonData!$A:$A,0))</f>
        <v/>
      </c>
      <c r="O143" s="20" t="str">
        <f>INDEX(SeasonData!$AY:$AY,MATCH($C143&amp;"_2016",SeasonData!$A:$A,0))</f>
        <v/>
      </c>
      <c r="P143" s="20" t="str">
        <f>INDEX(SeasonData!$AY:$AY,MATCH($C143&amp;"_2015",SeasonData!$A:$A,0))</f>
        <v/>
      </c>
      <c r="R143" s="18">
        <f>INDEX(SeasonData!BA:BA,MATCH(C143&amp;"_2018",SeasonData!A:A,0))</f>
        <v>0</v>
      </c>
      <c r="S143" s="18">
        <f>INDEX(SeasonData!BA:BA,MATCH(C143&amp;"_2017",SeasonData!A:A,0))</f>
        <v>0</v>
      </c>
      <c r="T143" s="18">
        <f>INDEX(SeasonData!BA:BA,MATCH(C143&amp;"_2016",SeasonData!A:A,0))</f>
        <v>0</v>
      </c>
      <c r="U143" s="18">
        <f>INDEX(SeasonData!BA:BA,MATCH(C143&amp;"_2015",SeasonData!A:A,0))</f>
        <v>0</v>
      </c>
      <c r="W143" s="13">
        <f t="shared" si="5"/>
        <v>21.608179054987566</v>
      </c>
      <c r="Y143">
        <f>IF(ISERROR(FIND("DEF",$G143)),"",MAX(Y$1:Y142)+1)</f>
        <v>46</v>
      </c>
      <c r="Z143" t="str">
        <f>IF(ISERROR(FIND("MID",$G143)),"",MAX(Z$1:Z142)+1)</f>
        <v/>
      </c>
      <c r="AA143" t="str">
        <f>IF(ISERROR(FIND("RUC",$G143)),"",MAX(AA$1:AA142)+1)</f>
        <v/>
      </c>
      <c r="AB143">
        <f>IF(ISERROR(FIND("FWD",$G143)),"",MAX(AB$1:AB142)+1)</f>
        <v>60</v>
      </c>
      <c r="AC143" t="str">
        <f>IF(H143&lt;&gt;"R","",MAX(AC$1:AC142)+1)</f>
        <v/>
      </c>
    </row>
    <row r="144" spans="1:29" x14ac:dyDescent="0.2">
      <c r="A144" t="s">
        <v>2102</v>
      </c>
      <c r="B144" t="s">
        <v>2313</v>
      </c>
      <c r="C144" t="s">
        <v>2691</v>
      </c>
      <c r="D144" t="s">
        <v>2691</v>
      </c>
      <c r="E144" t="s">
        <v>514</v>
      </c>
      <c r="F144" s="42" t="s">
        <v>2528</v>
      </c>
      <c r="G144" t="s">
        <v>2767</v>
      </c>
      <c r="H144" s="3" t="str">
        <f>IF(SUMIFS(SeasonData!BC:BC,SeasonData!B:B,Players19!C468)=(4*23),"R","")</f>
        <v/>
      </c>
      <c r="I144" s="2">
        <f>COUNTIFS(SeasonData!B:B,C144)</f>
        <v>4</v>
      </c>
      <c r="J144" s="25">
        <v>117300</v>
      </c>
      <c r="K144" s="25" t="str">
        <f t="shared" si="4"/>
        <v>Rookie</v>
      </c>
      <c r="L144" s="25"/>
      <c r="M144" s="20" t="str">
        <f>INDEX(SeasonData!$AY:$AY,MATCH($C144&amp;"_2018",SeasonData!$A:$A,0))</f>
        <v/>
      </c>
      <c r="N144" s="20" t="str">
        <f>INDEX(SeasonData!$AY:$AY,MATCH($C144&amp;"_2017",SeasonData!$A:$A,0))</f>
        <v/>
      </c>
      <c r="O144" s="20" t="str">
        <f>INDEX(SeasonData!$AY:$AY,MATCH($C144&amp;"_2016",SeasonData!$A:$A,0))</f>
        <v/>
      </c>
      <c r="P144" s="20" t="str">
        <f>INDEX(SeasonData!$AY:$AY,MATCH($C144&amp;"_2015",SeasonData!$A:$A,0))</f>
        <v/>
      </c>
      <c r="R144" s="18">
        <f>INDEX(SeasonData!BA:BA,MATCH(C144&amp;"_2018",SeasonData!A:A,0))</f>
        <v>0</v>
      </c>
      <c r="S144" s="18">
        <f>INDEX(SeasonData!BA:BA,MATCH(C144&amp;"_2017",SeasonData!A:A,0))</f>
        <v>0</v>
      </c>
      <c r="T144" s="18">
        <f>INDEX(SeasonData!BA:BA,MATCH(C144&amp;"_2016",SeasonData!A:A,0))</f>
        <v>0</v>
      </c>
      <c r="U144" s="18">
        <f>INDEX(SeasonData!BA:BA,MATCH(C144&amp;"_2015",SeasonData!A:A,0))</f>
        <v>0</v>
      </c>
      <c r="W144" s="13">
        <f t="shared" si="5"/>
        <v>21.608179054987566</v>
      </c>
      <c r="Y144" t="str">
        <f>IF(ISERROR(FIND("DEF",$G144)),"",MAX(Y$1:Y143)+1)</f>
        <v/>
      </c>
      <c r="Z144">
        <f>IF(ISERROR(FIND("MID",$G144)),"",MAX(Z$1:Z143)+1)</f>
        <v>46</v>
      </c>
      <c r="AA144" t="str">
        <f>IF(ISERROR(FIND("RUC",$G144)),"",MAX(AA$1:AA143)+1)</f>
        <v/>
      </c>
      <c r="AB144">
        <f>IF(ISERROR(FIND("FWD",$G144)),"",MAX(AB$1:AB143)+1)</f>
        <v>61</v>
      </c>
      <c r="AC144" t="str">
        <f>IF(H144&lt;&gt;"R","",MAX(AC$1:AC143)+1)</f>
        <v/>
      </c>
    </row>
    <row r="145" spans="1:29" x14ac:dyDescent="0.2">
      <c r="A145" t="s">
        <v>2102</v>
      </c>
      <c r="B145" t="s">
        <v>387</v>
      </c>
      <c r="C145" t="s">
        <v>587</v>
      </c>
      <c r="D145" t="s">
        <v>587</v>
      </c>
      <c r="E145" t="s">
        <v>369</v>
      </c>
      <c r="F145" s="42" t="s">
        <v>1107</v>
      </c>
      <c r="G145" t="s">
        <v>1607</v>
      </c>
      <c r="H145" s="3" t="str">
        <f>IF(SUMIFS(SeasonData!BC:BC,SeasonData!B:B,Players19!C494)=(4*23),"R","")</f>
        <v/>
      </c>
      <c r="I145" s="2">
        <f>COUNTIFS(SeasonData!B:B,C145)</f>
        <v>4</v>
      </c>
      <c r="J145" s="25">
        <v>228600</v>
      </c>
      <c r="K145" s="25" t="str">
        <f t="shared" si="4"/>
        <v>Rookie</v>
      </c>
      <c r="L145" s="25"/>
      <c r="M145" s="20">
        <f>INDEX(SeasonData!$AY:$AY,MATCH($C145&amp;"_2018",SeasonData!$A:$A,0))</f>
        <v>46.8</v>
      </c>
      <c r="N145" s="20">
        <f>INDEX(SeasonData!$AY:$AY,MATCH($C145&amp;"_2017",SeasonData!$A:$A,0))</f>
        <v>54.888888888888886</v>
      </c>
      <c r="O145" s="20">
        <f>INDEX(SeasonData!$AY:$AY,MATCH($C145&amp;"_2016",SeasonData!$A:$A,0))</f>
        <v>57.071428571428569</v>
      </c>
      <c r="P145" s="20">
        <f>INDEX(SeasonData!$AY:$AY,MATCH($C145&amp;"_2015",SeasonData!$A:$A,0))</f>
        <v>36</v>
      </c>
      <c r="R145" s="18">
        <f>INDEX(SeasonData!BA:BA,MATCH(C145&amp;"_2018",SeasonData!A:A,0))</f>
        <v>0.22727272727272727</v>
      </c>
      <c r="S145" s="18">
        <f>INDEX(SeasonData!BA:BA,MATCH(C145&amp;"_2017",SeasonData!A:A,0))</f>
        <v>0.40909090909090912</v>
      </c>
      <c r="T145" s="18">
        <f>INDEX(SeasonData!BA:BA,MATCH(C145&amp;"_2016",SeasonData!A:A,0))</f>
        <v>0.63636363636363635</v>
      </c>
      <c r="U145" s="18">
        <f>INDEX(SeasonData!BA:BA,MATCH(C145&amp;"_2015",SeasonData!A:A,0))</f>
        <v>0.18181818181818182</v>
      </c>
      <c r="W145" s="13">
        <f t="shared" si="5"/>
        <v>42.111080408952752</v>
      </c>
      <c r="Y145">
        <f>IF(ISERROR(FIND("DEF",$G145)),"",MAX(Y$1:Y144)+1)</f>
        <v>47</v>
      </c>
      <c r="Z145" t="str">
        <f>IF(ISERROR(FIND("MID",$G145)),"",MAX(Z$1:Z144)+1)</f>
        <v/>
      </c>
      <c r="AA145" t="str">
        <f>IF(ISERROR(FIND("RUC",$G145)),"",MAX(AA$1:AA144)+1)</f>
        <v/>
      </c>
      <c r="AB145" t="str">
        <f>IF(ISERROR(FIND("FWD",$G145)),"",MAX(AB$1:AB144)+1)</f>
        <v/>
      </c>
      <c r="AC145" t="str">
        <f>IF(H145&lt;&gt;"R","",MAX(AC$1:AC144)+1)</f>
        <v/>
      </c>
    </row>
    <row r="146" spans="1:29" x14ac:dyDescent="0.2">
      <c r="A146" t="s">
        <v>2102</v>
      </c>
      <c r="B146" t="s">
        <v>1729</v>
      </c>
      <c r="C146" t="s">
        <v>1657</v>
      </c>
      <c r="D146" t="s">
        <v>1657</v>
      </c>
      <c r="E146" t="s">
        <v>144</v>
      </c>
      <c r="F146" s="42" t="s">
        <v>1800</v>
      </c>
      <c r="G146" t="s">
        <v>2769</v>
      </c>
      <c r="H146" s="3" t="str">
        <f>IF(SUMIFS(SeasonData!BC:BC,SeasonData!B:B,Players19!C544)=(4*23),"R","")</f>
        <v>R</v>
      </c>
      <c r="I146" s="2">
        <f>COUNTIFS(SeasonData!B:B,C146)</f>
        <v>4</v>
      </c>
      <c r="J146" s="25">
        <v>123900</v>
      </c>
      <c r="K146" s="25" t="str">
        <f t="shared" si="4"/>
        <v>Rookie</v>
      </c>
      <c r="L146" s="25"/>
      <c r="M146" s="20" t="str">
        <f>INDEX(SeasonData!$AY:$AY,MATCH($C146&amp;"_2018",SeasonData!$A:$A,0))</f>
        <v/>
      </c>
      <c r="N146" s="20" t="str">
        <f>INDEX(SeasonData!$AY:$AY,MATCH($C146&amp;"_2017",SeasonData!$A:$A,0))</f>
        <v/>
      </c>
      <c r="O146" s="20" t="str">
        <f>INDEX(SeasonData!$AY:$AY,MATCH($C146&amp;"_2016",SeasonData!$A:$A,0))</f>
        <v/>
      </c>
      <c r="P146" s="20" t="str">
        <f>INDEX(SeasonData!$AY:$AY,MATCH($C146&amp;"_2015",SeasonData!$A:$A,0))</f>
        <v/>
      </c>
      <c r="R146" s="18">
        <f>INDEX(SeasonData!BA:BA,MATCH(C146&amp;"_2018",SeasonData!A:A,0))</f>
        <v>0</v>
      </c>
      <c r="S146" s="18">
        <f>INDEX(SeasonData!BA:BA,MATCH(C146&amp;"_2017",SeasonData!A:A,0))</f>
        <v>0</v>
      </c>
      <c r="T146" s="18">
        <f>INDEX(SeasonData!BA:BA,MATCH(C146&amp;"_2016",SeasonData!A:A,0))</f>
        <v>0</v>
      </c>
      <c r="U146" s="18">
        <f>INDEX(SeasonData!BA:BA,MATCH(C146&amp;"_2015",SeasonData!A:A,0))</f>
        <v>0</v>
      </c>
      <c r="W146" s="13">
        <f t="shared" si="5"/>
        <v>22.823984526112184</v>
      </c>
      <c r="Y146">
        <f>IF(ISERROR(FIND("DEF",$G146)),"",MAX(Y$1:Y145)+1)</f>
        <v>48</v>
      </c>
      <c r="Z146" t="str">
        <f>IF(ISERROR(FIND("MID",$G146)),"",MAX(Z$1:Z145)+1)</f>
        <v/>
      </c>
      <c r="AA146" t="str">
        <f>IF(ISERROR(FIND("RUC",$G146)),"",MAX(AA$1:AA145)+1)</f>
        <v/>
      </c>
      <c r="AB146">
        <f>IF(ISERROR(FIND("FWD",$G146)),"",MAX(AB$1:AB145)+1)</f>
        <v>62</v>
      </c>
      <c r="AC146">
        <f>IF(H146&lt;&gt;"R","",MAX(AC$1:AC145)+1)</f>
        <v>15</v>
      </c>
    </row>
    <row r="147" spans="1:29" x14ac:dyDescent="0.2">
      <c r="A147" t="s">
        <v>2102</v>
      </c>
      <c r="B147" t="s">
        <v>2376</v>
      </c>
      <c r="C147" t="s">
        <v>2716</v>
      </c>
      <c r="D147" t="s">
        <v>2716</v>
      </c>
      <c r="E147" t="s">
        <v>40</v>
      </c>
      <c r="F147" s="42" t="s">
        <v>2561</v>
      </c>
      <c r="G147" t="s">
        <v>2769</v>
      </c>
      <c r="H147" s="3" t="str">
        <f>IF(SUMIFS(SeasonData!BC:BC,SeasonData!B:B,Players19!C632)=(4*23),"R","")</f>
        <v>R</v>
      </c>
      <c r="I147" s="2">
        <f>COUNTIFS(SeasonData!B:B,C147)</f>
        <v>4</v>
      </c>
      <c r="J147" s="25">
        <v>189300</v>
      </c>
      <c r="K147" s="25" t="str">
        <f t="shared" si="4"/>
        <v>Rookie</v>
      </c>
      <c r="L147" s="25"/>
      <c r="M147" s="20" t="str">
        <f>INDEX(SeasonData!$AY:$AY,MATCH($C147&amp;"_2018",SeasonData!$A:$A,0))</f>
        <v/>
      </c>
      <c r="N147" s="20" t="str">
        <f>INDEX(SeasonData!$AY:$AY,MATCH($C147&amp;"_2017",SeasonData!$A:$A,0))</f>
        <v/>
      </c>
      <c r="O147" s="20" t="str">
        <f>INDEX(SeasonData!$AY:$AY,MATCH($C147&amp;"_2016",SeasonData!$A:$A,0))</f>
        <v/>
      </c>
      <c r="P147" s="20" t="str">
        <f>INDEX(SeasonData!$AY:$AY,MATCH($C147&amp;"_2015",SeasonData!$A:$A,0))</f>
        <v/>
      </c>
      <c r="R147" s="18">
        <f>INDEX(SeasonData!BA:BA,MATCH(C147&amp;"_2018",SeasonData!A:A,0))</f>
        <v>0</v>
      </c>
      <c r="S147" s="18">
        <f>INDEX(SeasonData!BA:BA,MATCH(C147&amp;"_2017",SeasonData!A:A,0))</f>
        <v>0</v>
      </c>
      <c r="T147" s="18">
        <f>INDEX(SeasonData!BA:BA,MATCH(C147&amp;"_2016",SeasonData!A:A,0))</f>
        <v>0</v>
      </c>
      <c r="U147" s="18">
        <f>INDEX(SeasonData!BA:BA,MATCH(C147&amp;"_2015",SeasonData!A:A,0))</f>
        <v>0</v>
      </c>
      <c r="W147" s="13">
        <f t="shared" si="5"/>
        <v>34.871511467256148</v>
      </c>
      <c r="Y147">
        <f>IF(ISERROR(FIND("DEF",$G147)),"",MAX(Y$1:Y146)+1)</f>
        <v>49</v>
      </c>
      <c r="Z147" t="str">
        <f>IF(ISERROR(FIND("MID",$G147)),"",MAX(Z$1:Z146)+1)</f>
        <v/>
      </c>
      <c r="AA147" t="str">
        <f>IF(ISERROR(FIND("RUC",$G147)),"",MAX(AA$1:AA146)+1)</f>
        <v/>
      </c>
      <c r="AB147">
        <f>IF(ISERROR(FIND("FWD",$G147)),"",MAX(AB$1:AB146)+1)</f>
        <v>63</v>
      </c>
      <c r="AC147">
        <f>IF(H147&lt;&gt;"R","",MAX(AC$1:AC146)+1)</f>
        <v>16</v>
      </c>
    </row>
    <row r="148" spans="1:29" x14ac:dyDescent="0.2">
      <c r="A148" t="s">
        <v>2232</v>
      </c>
      <c r="B148" t="s">
        <v>269</v>
      </c>
      <c r="C148" t="s">
        <v>1534</v>
      </c>
      <c r="D148" t="s">
        <v>1534</v>
      </c>
      <c r="E148" t="s">
        <v>260</v>
      </c>
      <c r="F148" s="42" t="s">
        <v>1110</v>
      </c>
      <c r="G148" t="s">
        <v>1607</v>
      </c>
      <c r="H148" s="3" t="str">
        <f>IF(SUMIFS(SeasonData!BC:BC,SeasonData!B:B,Players19!C250)=(4*23),"R","")</f>
        <v/>
      </c>
      <c r="I148" s="2">
        <f>COUNTIFS(SeasonData!B:B,C148)</f>
        <v>4</v>
      </c>
      <c r="J148" s="25">
        <v>210100</v>
      </c>
      <c r="K148" s="25" t="str">
        <f t="shared" si="4"/>
        <v>Rookie</v>
      </c>
      <c r="L148" s="25"/>
      <c r="M148" s="20">
        <f>INDEX(SeasonData!$AY:$AY,MATCH($C148&amp;"_2018",SeasonData!$A:$A,0))</f>
        <v>43</v>
      </c>
      <c r="N148" s="20">
        <f>INDEX(SeasonData!$AY:$AY,MATCH($C148&amp;"_2017",SeasonData!$A:$A,0))</f>
        <v>55.166666666666664</v>
      </c>
      <c r="O148" s="20" t="str">
        <f>INDEX(SeasonData!$AY:$AY,MATCH($C148&amp;"_2016",SeasonData!$A:$A,0))</f>
        <v/>
      </c>
      <c r="P148" s="20" t="str">
        <f>INDEX(SeasonData!$AY:$AY,MATCH($C148&amp;"_2015",SeasonData!$A:$A,0))</f>
        <v/>
      </c>
      <c r="R148" s="18">
        <f>INDEX(SeasonData!BA:BA,MATCH(C148&amp;"_2018",SeasonData!A:A,0))</f>
        <v>0.18181818181818182</v>
      </c>
      <c r="S148" s="18">
        <f>INDEX(SeasonData!BA:BA,MATCH(C148&amp;"_2017",SeasonData!A:A,0))</f>
        <v>0.27272727272727271</v>
      </c>
      <c r="T148" s="18">
        <f>INDEX(SeasonData!BA:BA,MATCH(C148&amp;"_2016",SeasonData!A:A,0))</f>
        <v>0</v>
      </c>
      <c r="U148" s="18">
        <f>INDEX(SeasonData!BA:BA,MATCH(C148&amp;"_2015",SeasonData!A:A,0))</f>
        <v>0</v>
      </c>
      <c r="W148" s="13">
        <f t="shared" si="5"/>
        <v>38.703140830800407</v>
      </c>
      <c r="Y148">
        <f>IF(ISERROR(FIND("DEF",$G148)),"",MAX(Y$1:Y147)+1)</f>
        <v>50</v>
      </c>
      <c r="Z148" t="str">
        <f>IF(ISERROR(FIND("MID",$G148)),"",MAX(Z$1:Z147)+1)</f>
        <v/>
      </c>
      <c r="AA148" t="str">
        <f>IF(ISERROR(FIND("RUC",$G148)),"",MAX(AA$1:AA147)+1)</f>
        <v/>
      </c>
      <c r="AB148" t="str">
        <f>IF(ISERROR(FIND("FWD",$G148)),"",MAX(AB$1:AB147)+1)</f>
        <v/>
      </c>
      <c r="AC148" t="str">
        <f>IF(H148&lt;&gt;"R","",MAX(AC$1:AC147)+1)</f>
        <v/>
      </c>
    </row>
    <row r="149" spans="1:29" x14ac:dyDescent="0.2">
      <c r="A149" t="s">
        <v>2232</v>
      </c>
      <c r="B149" t="s">
        <v>172</v>
      </c>
      <c r="C149" t="s">
        <v>589</v>
      </c>
      <c r="D149" t="s">
        <v>589</v>
      </c>
      <c r="E149" t="s">
        <v>150</v>
      </c>
      <c r="F149" s="42" t="s">
        <v>1109</v>
      </c>
      <c r="G149" t="s">
        <v>1607</v>
      </c>
      <c r="H149" s="3" t="str">
        <f>IF(SUMIFS(SeasonData!BC:BC,SeasonData!B:B,Players19!C479)=(4*23),"R","")</f>
        <v/>
      </c>
      <c r="I149" s="2">
        <f>COUNTIFS(SeasonData!B:B,C149)</f>
        <v>4</v>
      </c>
      <c r="J149" s="25">
        <v>403800</v>
      </c>
      <c r="K149" s="25" t="str">
        <f t="shared" si="4"/>
        <v>MPR</v>
      </c>
      <c r="L149" s="25"/>
      <c r="M149" s="20">
        <f>INDEX(SeasonData!$AY:$AY,MATCH($C149&amp;"_2018",SeasonData!$A:$A,0))</f>
        <v>74.388888888888886</v>
      </c>
      <c r="N149" s="20">
        <f>INDEX(SeasonData!$AY:$AY,MATCH($C149&amp;"_2017",SeasonData!$A:$A,0))</f>
        <v>66.055555555555557</v>
      </c>
      <c r="O149" s="20">
        <f>INDEX(SeasonData!$AY:$AY,MATCH($C149&amp;"_2016",SeasonData!$A:$A,0))</f>
        <v>53.416666666666664</v>
      </c>
      <c r="P149" s="20">
        <f>INDEX(SeasonData!$AY:$AY,MATCH($C149&amp;"_2015",SeasonData!$A:$A,0))</f>
        <v>44</v>
      </c>
      <c r="R149" s="18">
        <f>INDEX(SeasonData!BA:BA,MATCH(C149&amp;"_2018",SeasonData!A:A,0))</f>
        <v>0.81818181818181823</v>
      </c>
      <c r="S149" s="18">
        <f>INDEX(SeasonData!BA:BA,MATCH(C149&amp;"_2017",SeasonData!A:A,0))</f>
        <v>0.81818181818181823</v>
      </c>
      <c r="T149" s="18">
        <f>INDEX(SeasonData!BA:BA,MATCH(C149&amp;"_2016",SeasonData!A:A,0))</f>
        <v>0.54545454545454541</v>
      </c>
      <c r="U149" s="18">
        <f>INDEX(SeasonData!BA:BA,MATCH(C149&amp;"_2015",SeasonData!A:A,0))</f>
        <v>9.0909090909090912E-2</v>
      </c>
      <c r="W149" s="13">
        <f t="shared" si="5"/>
        <v>74.385189278806294</v>
      </c>
      <c r="Y149">
        <f>IF(ISERROR(FIND("DEF",$G149)),"",MAX(Y$1:Y148)+1)</f>
        <v>51</v>
      </c>
      <c r="Z149" t="str">
        <f>IF(ISERROR(FIND("MID",$G149)),"",MAX(Z$1:Z148)+1)</f>
        <v/>
      </c>
      <c r="AA149" t="str">
        <f>IF(ISERROR(FIND("RUC",$G149)),"",MAX(AA$1:AA148)+1)</f>
        <v/>
      </c>
      <c r="AB149" t="str">
        <f>IF(ISERROR(FIND("FWD",$G149)),"",MAX(AB$1:AB148)+1)</f>
        <v/>
      </c>
      <c r="AC149" t="str">
        <f>IF(H149&lt;&gt;"R","",MAX(AC$1:AC148)+1)</f>
        <v/>
      </c>
    </row>
    <row r="150" spans="1:29" x14ac:dyDescent="0.2">
      <c r="A150" t="s">
        <v>2232</v>
      </c>
      <c r="B150" t="s">
        <v>278</v>
      </c>
      <c r="C150" t="s">
        <v>1535</v>
      </c>
      <c r="D150" t="s">
        <v>1535</v>
      </c>
      <c r="E150" t="s">
        <v>260</v>
      </c>
      <c r="F150" s="42" t="s">
        <v>1111</v>
      </c>
      <c r="G150" t="s">
        <v>1608</v>
      </c>
      <c r="H150" s="3" t="str">
        <f>IF(SUMIFS(SeasonData!BC:BC,SeasonData!B:B,Players19!C534)=(4*23),"R","")</f>
        <v/>
      </c>
      <c r="I150" s="2">
        <f>COUNTIFS(SeasonData!B:B,C150)</f>
        <v>4</v>
      </c>
      <c r="J150" s="25">
        <v>262200</v>
      </c>
      <c r="K150" s="25" t="str">
        <f t="shared" si="4"/>
        <v>MPR</v>
      </c>
      <c r="L150" s="25"/>
      <c r="M150" s="20">
        <f>INDEX(SeasonData!$AY:$AY,MATCH($C150&amp;"_2018",SeasonData!$A:$A,0))</f>
        <v>69</v>
      </c>
      <c r="N150" s="20" t="str">
        <f>INDEX(SeasonData!$AY:$AY,MATCH($C150&amp;"_2017",SeasonData!$A:$A,0))</f>
        <v/>
      </c>
      <c r="O150" s="20" t="str">
        <f>INDEX(SeasonData!$AY:$AY,MATCH($C150&amp;"_2016",SeasonData!$A:$A,0))</f>
        <v/>
      </c>
      <c r="P150" s="20" t="str">
        <f>INDEX(SeasonData!$AY:$AY,MATCH($C150&amp;"_2015",SeasonData!$A:$A,0))</f>
        <v/>
      </c>
      <c r="R150" s="18">
        <f>INDEX(SeasonData!BA:BA,MATCH(C150&amp;"_2018",SeasonData!A:A,0))</f>
        <v>0.13636363636363635</v>
      </c>
      <c r="S150" s="18">
        <f>INDEX(SeasonData!BA:BA,MATCH(C150&amp;"_2017",SeasonData!A:A,0))</f>
        <v>0</v>
      </c>
      <c r="T150" s="18">
        <f>INDEX(SeasonData!BA:BA,MATCH(C150&amp;"_2016",SeasonData!A:A,0))</f>
        <v>0</v>
      </c>
      <c r="U150" s="18">
        <f>INDEX(SeasonData!BA:BA,MATCH(C150&amp;"_2015",SeasonData!A:A,0))</f>
        <v>0</v>
      </c>
      <c r="W150" s="13">
        <f t="shared" si="5"/>
        <v>48.300635534678086</v>
      </c>
      <c r="Y150" t="str">
        <f>IF(ISERROR(FIND("DEF",$G150)),"",MAX(Y$1:Y149)+1)</f>
        <v/>
      </c>
      <c r="Z150" t="str">
        <f>IF(ISERROR(FIND("MID",$G150)),"",MAX(Z$1:Z149)+1)</f>
        <v/>
      </c>
      <c r="AA150" t="str">
        <f>IF(ISERROR(FIND("RUC",$G150)),"",MAX(AA$1:AA149)+1)</f>
        <v/>
      </c>
      <c r="AB150">
        <f>IF(ISERROR(FIND("FWD",$G150)),"",MAX(AB$1:AB149)+1)</f>
        <v>64</v>
      </c>
      <c r="AC150" t="str">
        <f>IF(H150&lt;&gt;"R","",MAX(AC$1:AC149)+1)</f>
        <v/>
      </c>
    </row>
    <row r="151" spans="1:29" x14ac:dyDescent="0.2">
      <c r="A151" t="s">
        <v>2207</v>
      </c>
      <c r="B151" t="s">
        <v>379</v>
      </c>
      <c r="C151" t="s">
        <v>590</v>
      </c>
      <c r="D151" t="s">
        <v>590</v>
      </c>
      <c r="E151" t="s">
        <v>144</v>
      </c>
      <c r="F151" s="42" t="s">
        <v>2473</v>
      </c>
      <c r="G151" t="s">
        <v>2768</v>
      </c>
      <c r="H151" s="3" t="str">
        <f>IF(SUMIFS(SeasonData!BC:BC,SeasonData!B:B,Players19!C210)=(4*23),"R","")</f>
        <v/>
      </c>
      <c r="I151" s="2">
        <f>COUNTIFS(SeasonData!B:B,C151)</f>
        <v>4</v>
      </c>
      <c r="J151" s="25">
        <v>233300</v>
      </c>
      <c r="K151" s="25" t="str">
        <f t="shared" si="4"/>
        <v>MPR</v>
      </c>
      <c r="L151" s="25"/>
      <c r="M151" s="20">
        <f>INDEX(SeasonData!$AY:$AY,MATCH($C151&amp;"_2018",SeasonData!$A:$A,0))</f>
        <v>47.75</v>
      </c>
      <c r="N151" s="20">
        <f>INDEX(SeasonData!$AY:$AY,MATCH($C151&amp;"_2017",SeasonData!$A:$A,0))</f>
        <v>46.166666666666664</v>
      </c>
      <c r="O151" s="20">
        <f>INDEX(SeasonData!$AY:$AY,MATCH($C151&amp;"_2016",SeasonData!$A:$A,0))</f>
        <v>61.727272727272727</v>
      </c>
      <c r="P151" s="20">
        <f>INDEX(SeasonData!$AY:$AY,MATCH($C151&amp;"_2015",SeasonData!$A:$A,0))</f>
        <v>35.833333333333336</v>
      </c>
      <c r="R151" s="18">
        <f>INDEX(SeasonData!BA:BA,MATCH(C151&amp;"_2018",SeasonData!A:A,0))</f>
        <v>0.18181818181818182</v>
      </c>
      <c r="S151" s="18">
        <f>INDEX(SeasonData!BA:BA,MATCH(C151&amp;"_2017",SeasonData!A:A,0))</f>
        <v>0.27272727272727271</v>
      </c>
      <c r="T151" s="18">
        <f>INDEX(SeasonData!BA:BA,MATCH(C151&amp;"_2016",SeasonData!A:A,0))</f>
        <v>0.5</v>
      </c>
      <c r="U151" s="18">
        <f>INDEX(SeasonData!BA:BA,MATCH(C151&amp;"_2015",SeasonData!A:A,0))</f>
        <v>0.27272727272727271</v>
      </c>
      <c r="W151" s="13">
        <f t="shared" si="5"/>
        <v>42.976881274753616</v>
      </c>
      <c r="Y151">
        <f>IF(ISERROR(FIND("DEF",$G151)),"",MAX(Y$1:Y150)+1)</f>
        <v>52</v>
      </c>
      <c r="Z151">
        <f>IF(ISERROR(FIND("MID",$G151)),"",MAX(Z$1:Z150)+1)</f>
        <v>47</v>
      </c>
      <c r="AA151" t="str">
        <f>IF(ISERROR(FIND("RUC",$G151)),"",MAX(AA$1:AA150)+1)</f>
        <v/>
      </c>
      <c r="AB151" t="str">
        <f>IF(ISERROR(FIND("FWD",$G151)),"",MAX(AB$1:AB150)+1)</f>
        <v/>
      </c>
      <c r="AC151" t="str">
        <f>IF(H151&lt;&gt;"R","",MAX(AC$1:AC150)+1)</f>
        <v/>
      </c>
    </row>
    <row r="152" spans="1:29" x14ac:dyDescent="0.2">
      <c r="A152" t="s">
        <v>2207</v>
      </c>
      <c r="B152" t="s">
        <v>68</v>
      </c>
      <c r="C152" t="s">
        <v>1007</v>
      </c>
      <c r="D152" t="s">
        <v>1007</v>
      </c>
      <c r="E152" t="s">
        <v>514</v>
      </c>
      <c r="F152" s="42" t="s">
        <v>1112</v>
      </c>
      <c r="G152" t="s">
        <v>1606</v>
      </c>
      <c r="H152" s="3" t="str">
        <f>IF(SUMIFS(SeasonData!BC:BC,SeasonData!B:B,Players19!C432)=(4*23),"R","")</f>
        <v>R</v>
      </c>
      <c r="I152" s="2">
        <f>COUNTIFS(SeasonData!B:B,C152)</f>
        <v>4</v>
      </c>
      <c r="J152" s="25">
        <v>123900</v>
      </c>
      <c r="K152" s="25" t="str">
        <f t="shared" si="4"/>
        <v>Rookie</v>
      </c>
      <c r="L152" s="25"/>
      <c r="M152" s="20" t="str">
        <f>INDEX(SeasonData!$AY:$AY,MATCH($C152&amp;"_2018",SeasonData!$A:$A,0))</f>
        <v/>
      </c>
      <c r="N152" s="20" t="str">
        <f>INDEX(SeasonData!$AY:$AY,MATCH($C152&amp;"_2017",SeasonData!$A:$A,0))</f>
        <v/>
      </c>
      <c r="O152" s="20" t="str">
        <f>INDEX(SeasonData!$AY:$AY,MATCH($C152&amp;"_2016",SeasonData!$A:$A,0))</f>
        <v/>
      </c>
      <c r="P152" s="20" t="str">
        <f>INDEX(SeasonData!$AY:$AY,MATCH($C152&amp;"_2015",SeasonData!$A:$A,0))</f>
        <v/>
      </c>
      <c r="R152" s="18">
        <f>INDEX(SeasonData!BA:BA,MATCH(C152&amp;"_2018",SeasonData!A:A,0))</f>
        <v>0</v>
      </c>
      <c r="S152" s="18">
        <f>INDEX(SeasonData!BA:BA,MATCH(C152&amp;"_2017",SeasonData!A:A,0))</f>
        <v>0</v>
      </c>
      <c r="T152" s="18">
        <f>INDEX(SeasonData!BA:BA,MATCH(C152&amp;"_2016",SeasonData!A:A,0))</f>
        <v>0</v>
      </c>
      <c r="U152" s="18">
        <f>INDEX(SeasonData!BA:BA,MATCH(C152&amp;"_2015",SeasonData!A:A,0))</f>
        <v>0</v>
      </c>
      <c r="W152" s="13">
        <f t="shared" si="5"/>
        <v>22.823984526112184</v>
      </c>
      <c r="Y152" t="str">
        <f>IF(ISERROR(FIND("DEF",$G152)),"",MAX(Y$1:Y151)+1)</f>
        <v/>
      </c>
      <c r="Z152">
        <f>IF(ISERROR(FIND("MID",$G152)),"",MAX(Z$1:Z151)+1)</f>
        <v>48</v>
      </c>
      <c r="AA152" t="str">
        <f>IF(ISERROR(FIND("RUC",$G152)),"",MAX(AA$1:AA151)+1)</f>
        <v/>
      </c>
      <c r="AB152" t="str">
        <f>IF(ISERROR(FIND("FWD",$G152)),"",MAX(AB$1:AB151)+1)</f>
        <v/>
      </c>
      <c r="AC152">
        <f>IF(H152&lt;&gt;"R","",MAX(AC$1:AC151)+1)</f>
        <v>17</v>
      </c>
    </row>
    <row r="153" spans="1:29" x14ac:dyDescent="0.2">
      <c r="A153" t="s">
        <v>2207</v>
      </c>
      <c r="B153" t="s">
        <v>131</v>
      </c>
      <c r="C153" t="s">
        <v>1536</v>
      </c>
      <c r="D153" t="s">
        <v>1536</v>
      </c>
      <c r="E153" t="s">
        <v>288</v>
      </c>
      <c r="F153" s="42" t="s">
        <v>1113</v>
      </c>
      <c r="G153" t="s">
        <v>1606</v>
      </c>
      <c r="H153" s="3" t="str">
        <f>IF(SUMIFS(SeasonData!BC:BC,SeasonData!B:B,Players19!C455)=(4*23),"R","")</f>
        <v>R</v>
      </c>
      <c r="I153" s="2">
        <f>COUNTIFS(SeasonData!B:B,C153)</f>
        <v>4</v>
      </c>
      <c r="J153" s="25">
        <v>238900</v>
      </c>
      <c r="K153" s="25" t="str">
        <f t="shared" si="4"/>
        <v>MPR</v>
      </c>
      <c r="L153" s="25"/>
      <c r="M153" s="20">
        <f>INDEX(SeasonData!$AY:$AY,MATCH($C153&amp;"_2018",SeasonData!$A:$A,0))</f>
        <v>55</v>
      </c>
      <c r="N153" s="20">
        <f>INDEX(SeasonData!$AY:$AY,MATCH($C153&amp;"_2017",SeasonData!$A:$A,0))</f>
        <v>72</v>
      </c>
      <c r="O153" s="20" t="str">
        <f>INDEX(SeasonData!$AY:$AY,MATCH($C153&amp;"_2016",SeasonData!$A:$A,0))</f>
        <v/>
      </c>
      <c r="P153" s="20" t="str">
        <f>INDEX(SeasonData!$AY:$AY,MATCH($C153&amp;"_2015",SeasonData!$A:$A,0))</f>
        <v/>
      </c>
      <c r="R153" s="18">
        <f>INDEX(SeasonData!BA:BA,MATCH(C153&amp;"_2018",SeasonData!A:A,0))</f>
        <v>4.5454545454545456E-2</v>
      </c>
      <c r="S153" s="18">
        <f>INDEX(SeasonData!BA:BA,MATCH(C153&amp;"_2017",SeasonData!A:A,0))</f>
        <v>4.5454545454545456E-2</v>
      </c>
      <c r="T153" s="18">
        <f>INDEX(SeasonData!BA:BA,MATCH(C153&amp;"_2016",SeasonData!A:A,0))</f>
        <v>0</v>
      </c>
      <c r="U153" s="18">
        <f>INDEX(SeasonData!BA:BA,MATCH(C153&amp;"_2015",SeasonData!A:A,0))</f>
        <v>0</v>
      </c>
      <c r="W153" s="13">
        <f t="shared" si="5"/>
        <v>44.008473795707836</v>
      </c>
      <c r="Y153" t="str">
        <f>IF(ISERROR(FIND("DEF",$G153)),"",MAX(Y$1:Y152)+1)</f>
        <v/>
      </c>
      <c r="Z153">
        <f>IF(ISERROR(FIND("MID",$G153)),"",MAX(Z$1:Z152)+1)</f>
        <v>49</v>
      </c>
      <c r="AA153" t="str">
        <f>IF(ISERROR(FIND("RUC",$G153)),"",MAX(AA$1:AA152)+1)</f>
        <v/>
      </c>
      <c r="AB153" t="str">
        <f>IF(ISERROR(FIND("FWD",$G153)),"",MAX(AB$1:AB152)+1)</f>
        <v/>
      </c>
      <c r="AC153">
        <f>IF(H153&lt;&gt;"R","",MAX(AC$1:AC152)+1)</f>
        <v>18</v>
      </c>
    </row>
    <row r="154" spans="1:29" x14ac:dyDescent="0.2">
      <c r="A154" t="s">
        <v>2207</v>
      </c>
      <c r="B154" t="s">
        <v>312</v>
      </c>
      <c r="C154" t="s">
        <v>602</v>
      </c>
      <c r="D154" t="s">
        <v>602</v>
      </c>
      <c r="E154" t="s">
        <v>288</v>
      </c>
      <c r="F154" s="42" t="s">
        <v>2592</v>
      </c>
      <c r="G154" t="s">
        <v>1606</v>
      </c>
      <c r="H154" s="3" t="str">
        <f>IF(SUMIFS(SeasonData!BC:BC,SeasonData!B:B,Players19!C753)=(4*23),"R","")</f>
        <v/>
      </c>
      <c r="I154" s="2">
        <f>COUNTIFS(SeasonData!B:B,C154)</f>
        <v>4</v>
      </c>
      <c r="J154" s="25">
        <v>123900</v>
      </c>
      <c r="K154" s="25" t="str">
        <f t="shared" si="4"/>
        <v>Rookie</v>
      </c>
      <c r="L154" s="25"/>
      <c r="M154" s="20">
        <f>INDEX(SeasonData!$AY:$AY,MATCH($C154&amp;"_2018",SeasonData!$A:$A,0))</f>
        <v>31.75</v>
      </c>
      <c r="N154" s="20">
        <f>INDEX(SeasonData!$AY:$AY,MATCH($C154&amp;"_2017",SeasonData!$A:$A,0))</f>
        <v>38</v>
      </c>
      <c r="O154" s="20" t="str">
        <f>INDEX(SeasonData!$AY:$AY,MATCH($C154&amp;"_2016",SeasonData!$A:$A,0))</f>
        <v/>
      </c>
      <c r="P154" s="20" t="str">
        <f>INDEX(SeasonData!$AY:$AY,MATCH($C154&amp;"_2015",SeasonData!$A:$A,0))</f>
        <v/>
      </c>
      <c r="R154" s="18">
        <f>INDEX(SeasonData!BA:BA,MATCH(C154&amp;"_2018",SeasonData!A:A,0))</f>
        <v>0.18181818181818182</v>
      </c>
      <c r="S154" s="18">
        <f>INDEX(SeasonData!BA:BA,MATCH(C154&amp;"_2017",SeasonData!A:A,0))</f>
        <v>0.18181818181818182</v>
      </c>
      <c r="T154" s="18">
        <f>INDEX(SeasonData!BA:BA,MATCH(C154&amp;"_2016",SeasonData!A:A,0))</f>
        <v>0</v>
      </c>
      <c r="U154" s="18">
        <f>INDEX(SeasonData!BA:BA,MATCH(C154&amp;"_2015",SeasonData!A:A,0))</f>
        <v>0</v>
      </c>
      <c r="W154" s="13">
        <f t="shared" si="5"/>
        <v>22.823984526112184</v>
      </c>
      <c r="Y154" t="str">
        <f>IF(ISERROR(FIND("DEF",$G154)),"",MAX(Y$1:Y153)+1)</f>
        <v/>
      </c>
      <c r="Z154">
        <f>IF(ISERROR(FIND("MID",$G154)),"",MAX(Z$1:Z153)+1)</f>
        <v>50</v>
      </c>
      <c r="AA154" t="str">
        <f>IF(ISERROR(FIND("RUC",$G154)),"",MAX(AA$1:AA153)+1)</f>
        <v/>
      </c>
      <c r="AB154" t="str">
        <f>IF(ISERROR(FIND("FWD",$G154)),"",MAX(AB$1:AB153)+1)</f>
        <v/>
      </c>
      <c r="AC154" t="str">
        <f>IF(H154&lt;&gt;"R","",MAX(AC$1:AC153)+1)</f>
        <v/>
      </c>
    </row>
    <row r="155" spans="1:29" x14ac:dyDescent="0.2">
      <c r="A155" t="s">
        <v>2400</v>
      </c>
      <c r="B155" t="s">
        <v>41</v>
      </c>
      <c r="C155" t="s">
        <v>2733</v>
      </c>
      <c r="D155" t="s">
        <v>2733</v>
      </c>
      <c r="E155" t="s">
        <v>316</v>
      </c>
      <c r="F155" s="42" t="s">
        <v>2583</v>
      </c>
      <c r="G155" t="s">
        <v>2767</v>
      </c>
      <c r="H155" s="3" t="str">
        <f>IF(SUMIFS(SeasonData!BC:BC,SeasonData!B:B,Players19!C722)=(4*23),"R","")</f>
        <v/>
      </c>
      <c r="I155" s="2">
        <f>COUNTIFS(SeasonData!B:B,C155)</f>
        <v>4</v>
      </c>
      <c r="J155" s="25">
        <v>117300</v>
      </c>
      <c r="K155" s="25" t="str">
        <f t="shared" si="4"/>
        <v>Rookie</v>
      </c>
      <c r="L155" s="25"/>
      <c r="M155" s="20" t="str">
        <f>INDEX(SeasonData!$AY:$AY,MATCH($C155&amp;"_2018",SeasonData!$A:$A,0))</f>
        <v/>
      </c>
      <c r="N155" s="20" t="str">
        <f>INDEX(SeasonData!$AY:$AY,MATCH($C155&amp;"_2017",SeasonData!$A:$A,0))</f>
        <v/>
      </c>
      <c r="O155" s="20" t="str">
        <f>INDEX(SeasonData!$AY:$AY,MATCH($C155&amp;"_2016",SeasonData!$A:$A,0))</f>
        <v/>
      </c>
      <c r="P155" s="20" t="str">
        <f>INDEX(SeasonData!$AY:$AY,MATCH($C155&amp;"_2015",SeasonData!$A:$A,0))</f>
        <v/>
      </c>
      <c r="R155" s="18">
        <f>INDEX(SeasonData!BA:BA,MATCH(C155&amp;"_2018",SeasonData!A:A,0))</f>
        <v>0</v>
      </c>
      <c r="S155" s="18">
        <f>INDEX(SeasonData!BA:BA,MATCH(C155&amp;"_2017",SeasonData!A:A,0))</f>
        <v>0</v>
      </c>
      <c r="T155" s="18">
        <f>INDEX(SeasonData!BA:BA,MATCH(C155&amp;"_2016",SeasonData!A:A,0))</f>
        <v>0</v>
      </c>
      <c r="U155" s="18">
        <f>INDEX(SeasonData!BA:BA,MATCH(C155&amp;"_2015",SeasonData!A:A,0))</f>
        <v>0</v>
      </c>
      <c r="W155" s="13">
        <f t="shared" si="5"/>
        <v>21.608179054987566</v>
      </c>
      <c r="Y155" t="str">
        <f>IF(ISERROR(FIND("DEF",$G155)),"",MAX(Y$1:Y154)+1)</f>
        <v/>
      </c>
      <c r="Z155">
        <f>IF(ISERROR(FIND("MID",$G155)),"",MAX(Z$1:Z154)+1)</f>
        <v>51</v>
      </c>
      <c r="AA155" t="str">
        <f>IF(ISERROR(FIND("RUC",$G155)),"",MAX(AA$1:AA154)+1)</f>
        <v/>
      </c>
      <c r="AB155">
        <f>IF(ISERROR(FIND("FWD",$G155)),"",MAX(AB$1:AB154)+1)</f>
        <v>65</v>
      </c>
      <c r="AC155" t="str">
        <f>IF(H155&lt;&gt;"R","",MAX(AC$1:AC154)+1)</f>
        <v/>
      </c>
    </row>
    <row r="156" spans="1:29" x14ac:dyDescent="0.2">
      <c r="A156" t="s">
        <v>2331</v>
      </c>
      <c r="B156" t="s">
        <v>388</v>
      </c>
      <c r="C156" t="s">
        <v>591</v>
      </c>
      <c r="D156" t="s">
        <v>591</v>
      </c>
      <c r="E156" t="s">
        <v>443</v>
      </c>
      <c r="F156" s="42" t="s">
        <v>1114</v>
      </c>
      <c r="G156" t="s">
        <v>1607</v>
      </c>
      <c r="H156" s="3" t="str">
        <f>IF(SUMIFS(SeasonData!BC:BC,SeasonData!B:B,Players19!C513)=(4*23),"R","")</f>
        <v/>
      </c>
      <c r="I156" s="2">
        <f>COUNTIFS(SeasonData!B:B,C156)</f>
        <v>4</v>
      </c>
      <c r="J156" s="25">
        <v>287700</v>
      </c>
      <c r="K156" s="25" t="str">
        <f t="shared" si="4"/>
        <v>MPR</v>
      </c>
      <c r="L156" s="25"/>
      <c r="M156" s="20">
        <f>INDEX(SeasonData!$AY:$AY,MATCH($C156&amp;"_2018",SeasonData!$A:$A,0))</f>
        <v>53</v>
      </c>
      <c r="N156" s="20">
        <f>INDEX(SeasonData!$AY:$AY,MATCH($C156&amp;"_2017",SeasonData!$A:$A,0))</f>
        <v>50.363636363636367</v>
      </c>
      <c r="O156" s="20">
        <f>INDEX(SeasonData!$AY:$AY,MATCH($C156&amp;"_2016",SeasonData!$A:$A,0))</f>
        <v>68.94736842105263</v>
      </c>
      <c r="P156" s="20">
        <f>INDEX(SeasonData!$AY:$AY,MATCH($C156&amp;"_2015",SeasonData!$A:$A,0))</f>
        <v>60.769230769230766</v>
      </c>
      <c r="R156" s="18">
        <f>INDEX(SeasonData!BA:BA,MATCH(C156&amp;"_2018",SeasonData!A:A,0))</f>
        <v>0.5</v>
      </c>
      <c r="S156" s="18">
        <f>INDEX(SeasonData!BA:BA,MATCH(C156&amp;"_2017",SeasonData!A:A,0))</f>
        <v>0.5</v>
      </c>
      <c r="T156" s="18">
        <f>INDEX(SeasonData!BA:BA,MATCH(C156&amp;"_2016",SeasonData!A:A,0))</f>
        <v>0.86363636363636365</v>
      </c>
      <c r="U156" s="18">
        <f>INDEX(SeasonData!BA:BA,MATCH(C156&amp;"_2015",SeasonData!A:A,0))</f>
        <v>0.59090909090909094</v>
      </c>
      <c r="W156" s="13">
        <f t="shared" si="5"/>
        <v>52.99806576402321</v>
      </c>
      <c r="Y156">
        <f>IF(ISERROR(FIND("DEF",$G156)),"",MAX(Y$1:Y155)+1)</f>
        <v>53</v>
      </c>
      <c r="Z156" t="str">
        <f>IF(ISERROR(FIND("MID",$G156)),"",MAX(Z$1:Z155)+1)</f>
        <v/>
      </c>
      <c r="AA156" t="str">
        <f>IF(ISERROR(FIND("RUC",$G156)),"",MAX(AA$1:AA155)+1)</f>
        <v/>
      </c>
      <c r="AB156" t="str">
        <f>IF(ISERROR(FIND("FWD",$G156)),"",MAX(AB$1:AB155)+1)</f>
        <v/>
      </c>
      <c r="AC156" t="str">
        <f>IF(H156&lt;&gt;"R","",MAX(AC$1:AC155)+1)</f>
        <v/>
      </c>
    </row>
    <row r="157" spans="1:29" x14ac:dyDescent="0.2">
      <c r="A157" t="s">
        <v>2331</v>
      </c>
      <c r="B157" t="s">
        <v>110</v>
      </c>
      <c r="C157" t="s">
        <v>592</v>
      </c>
      <c r="D157" t="s">
        <v>592</v>
      </c>
      <c r="E157" t="s">
        <v>84</v>
      </c>
      <c r="F157" s="42" t="s">
        <v>1115</v>
      </c>
      <c r="G157" t="s">
        <v>1607</v>
      </c>
      <c r="H157" s="3" t="str">
        <f>IF(SUMIFS(SeasonData!BC:BC,SeasonData!B:B,Players19!C726)=(4*23),"R","")</f>
        <v/>
      </c>
      <c r="I157" s="2">
        <f>COUNTIFS(SeasonData!B:B,C157)</f>
        <v>4</v>
      </c>
      <c r="J157" s="25">
        <v>462000</v>
      </c>
      <c r="K157" s="25" t="str">
        <f t="shared" si="4"/>
        <v>MPR</v>
      </c>
      <c r="L157" s="25"/>
      <c r="M157" s="20">
        <f>INDEX(SeasonData!$AY:$AY,MATCH($C157&amp;"_2018",SeasonData!$A:$A,0))</f>
        <v>85.1</v>
      </c>
      <c r="N157" s="20">
        <f>INDEX(SeasonData!$AY:$AY,MATCH($C157&amp;"_2017",SeasonData!$A:$A,0))</f>
        <v>65.222222222222229</v>
      </c>
      <c r="O157" s="20">
        <f>INDEX(SeasonData!$AY:$AY,MATCH($C157&amp;"_2016",SeasonData!$A:$A,0))</f>
        <v>74.833333333333329</v>
      </c>
      <c r="P157" s="20">
        <f>INDEX(SeasonData!$AY:$AY,MATCH($C157&amp;"_2015",SeasonData!$A:$A,0))</f>
        <v>57.2</v>
      </c>
      <c r="R157" s="18">
        <f>INDEX(SeasonData!BA:BA,MATCH(C157&amp;"_2018",SeasonData!A:A,0))</f>
        <v>0.90909090909090906</v>
      </c>
      <c r="S157" s="18">
        <f>INDEX(SeasonData!BA:BA,MATCH(C157&amp;"_2017",SeasonData!A:A,0))</f>
        <v>0.81818181818181823</v>
      </c>
      <c r="T157" s="18">
        <f>INDEX(SeasonData!BA:BA,MATCH(C157&amp;"_2016",SeasonData!A:A,0))</f>
        <v>0.81818181818181823</v>
      </c>
      <c r="U157" s="18">
        <f>INDEX(SeasonData!BA:BA,MATCH(C157&amp;"_2015",SeasonData!A:A,0))</f>
        <v>0.22727272727272727</v>
      </c>
      <c r="W157" s="13">
        <f t="shared" si="5"/>
        <v>85.106382978723403</v>
      </c>
      <c r="Y157">
        <f>IF(ISERROR(FIND("DEF",$G157)),"",MAX(Y$1:Y156)+1)</f>
        <v>54</v>
      </c>
      <c r="Z157" t="str">
        <f>IF(ISERROR(FIND("MID",$G157)),"",MAX(Z$1:Z156)+1)</f>
        <v/>
      </c>
      <c r="AA157" t="str">
        <f>IF(ISERROR(FIND("RUC",$G157)),"",MAX(AA$1:AA156)+1)</f>
        <v/>
      </c>
      <c r="AB157" t="str">
        <f>IF(ISERROR(FIND("FWD",$G157)),"",MAX(AB$1:AB156)+1)</f>
        <v/>
      </c>
      <c r="AC157" t="str">
        <f>IF(H157&lt;&gt;"R","",MAX(AC$1:AC156)+1)</f>
        <v/>
      </c>
    </row>
    <row r="158" spans="1:29" x14ac:dyDescent="0.2">
      <c r="A158" t="s">
        <v>2237</v>
      </c>
      <c r="B158" t="s">
        <v>2238</v>
      </c>
      <c r="C158" t="s">
        <v>2654</v>
      </c>
      <c r="D158" t="s">
        <v>2654</v>
      </c>
      <c r="E158" t="s">
        <v>260</v>
      </c>
      <c r="F158" s="42" t="s">
        <v>2486</v>
      </c>
      <c r="G158" t="s">
        <v>2768</v>
      </c>
      <c r="H158" s="3" t="str">
        <f>IF(SUMIFS(SeasonData!BC:BC,SeasonData!B:B,Players19!C262)=(4*23),"R","")</f>
        <v/>
      </c>
      <c r="I158" s="2">
        <f>COUNTIFS(SeasonData!B:B,C158)</f>
        <v>4</v>
      </c>
      <c r="J158" s="25">
        <v>109900</v>
      </c>
      <c r="K158" s="25" t="str">
        <f t="shared" si="4"/>
        <v>Rookie</v>
      </c>
      <c r="L158" s="25"/>
      <c r="M158" s="20" t="str">
        <f>INDEX(SeasonData!$AY:$AY,MATCH($C158&amp;"_2018",SeasonData!$A:$A,0))</f>
        <v/>
      </c>
      <c r="N158" s="20" t="str">
        <f>INDEX(SeasonData!$AY:$AY,MATCH($C158&amp;"_2017",SeasonData!$A:$A,0))</f>
        <v/>
      </c>
      <c r="O158" s="20" t="str">
        <f>INDEX(SeasonData!$AY:$AY,MATCH($C158&amp;"_2016",SeasonData!$A:$A,0))</f>
        <v/>
      </c>
      <c r="P158" s="20" t="str">
        <f>INDEX(SeasonData!$AY:$AY,MATCH($C158&amp;"_2015",SeasonData!$A:$A,0))</f>
        <v/>
      </c>
      <c r="R158" s="18">
        <f>INDEX(SeasonData!BA:BA,MATCH(C158&amp;"_2018",SeasonData!A:A,0))</f>
        <v>0</v>
      </c>
      <c r="S158" s="18">
        <f>INDEX(SeasonData!BA:BA,MATCH(C158&amp;"_2017",SeasonData!A:A,0))</f>
        <v>0</v>
      </c>
      <c r="T158" s="18">
        <f>INDEX(SeasonData!BA:BA,MATCH(C158&amp;"_2016",SeasonData!A:A,0))</f>
        <v>0</v>
      </c>
      <c r="U158" s="18">
        <f>INDEX(SeasonData!BA:BA,MATCH(C158&amp;"_2015",SeasonData!A:A,0))</f>
        <v>0</v>
      </c>
      <c r="W158" s="13">
        <f t="shared" si="5"/>
        <v>20.245003223726627</v>
      </c>
      <c r="Y158">
        <f>IF(ISERROR(FIND("DEF",$G158)),"",MAX(Y$1:Y157)+1)</f>
        <v>55</v>
      </c>
      <c r="Z158">
        <f>IF(ISERROR(FIND("MID",$G158)),"",MAX(Z$1:Z157)+1)</f>
        <v>52</v>
      </c>
      <c r="AA158" t="str">
        <f>IF(ISERROR(FIND("RUC",$G158)),"",MAX(AA$1:AA157)+1)</f>
        <v/>
      </c>
      <c r="AB158" t="str">
        <f>IF(ISERROR(FIND("FWD",$G158)),"",MAX(AB$1:AB157)+1)</f>
        <v/>
      </c>
      <c r="AC158" t="str">
        <f>IF(H158&lt;&gt;"R","",MAX(AC$1:AC157)+1)</f>
        <v/>
      </c>
    </row>
    <row r="159" spans="1:29" x14ac:dyDescent="0.2">
      <c r="A159" t="s">
        <v>2265</v>
      </c>
      <c r="B159" t="s">
        <v>352</v>
      </c>
      <c r="C159" t="s">
        <v>1537</v>
      </c>
      <c r="D159" t="s">
        <v>1537</v>
      </c>
      <c r="E159" t="s">
        <v>40</v>
      </c>
      <c r="F159" s="42" t="s">
        <v>1116</v>
      </c>
      <c r="G159" t="s">
        <v>1607</v>
      </c>
      <c r="H159" s="3" t="str">
        <f>IF(SUMIFS(SeasonData!BC:BC,SeasonData!B:B,Players19!C329)=(4*23),"R","")</f>
        <v/>
      </c>
      <c r="I159" s="2">
        <f>COUNTIFS(SeasonData!B:B,C159)</f>
        <v>4</v>
      </c>
      <c r="J159" s="25">
        <v>420500</v>
      </c>
      <c r="K159" s="25" t="str">
        <f t="shared" si="4"/>
        <v>MPR</v>
      </c>
      <c r="L159" s="25"/>
      <c r="M159" s="20">
        <f>INDEX(SeasonData!$AY:$AY,MATCH($C159&amp;"_2018",SeasonData!$A:$A,0))</f>
        <v>77.454545454545453</v>
      </c>
      <c r="N159" s="20">
        <f>INDEX(SeasonData!$AY:$AY,MATCH($C159&amp;"_2017",SeasonData!$A:$A,0))</f>
        <v>73.4375</v>
      </c>
      <c r="O159" s="20" t="str">
        <f>INDEX(SeasonData!$AY:$AY,MATCH($C159&amp;"_2016",SeasonData!$A:$A,0))</f>
        <v/>
      </c>
      <c r="P159" s="20" t="str">
        <f>INDEX(SeasonData!$AY:$AY,MATCH($C159&amp;"_2015",SeasonData!$A:$A,0))</f>
        <v/>
      </c>
      <c r="R159" s="18">
        <f>INDEX(SeasonData!BA:BA,MATCH(C159&amp;"_2018",SeasonData!A:A,0))</f>
        <v>1</v>
      </c>
      <c r="S159" s="18">
        <f>INDEX(SeasonData!BA:BA,MATCH(C159&amp;"_2017",SeasonData!A:A,0))</f>
        <v>0.72727272727272729</v>
      </c>
      <c r="T159" s="18">
        <f>INDEX(SeasonData!BA:BA,MATCH(C159&amp;"_2016",SeasonData!A:A,0))</f>
        <v>0</v>
      </c>
      <c r="U159" s="18">
        <f>INDEX(SeasonData!BA:BA,MATCH(C159&amp;"_2015",SeasonData!A:A,0))</f>
        <v>0</v>
      </c>
      <c r="W159" s="13">
        <f t="shared" si="5"/>
        <v>77.461545546651934</v>
      </c>
      <c r="Y159">
        <f>IF(ISERROR(FIND("DEF",$G159)),"",MAX(Y$1:Y158)+1)</f>
        <v>56</v>
      </c>
      <c r="Z159" t="str">
        <f>IF(ISERROR(FIND("MID",$G159)),"",MAX(Z$1:Z158)+1)</f>
        <v/>
      </c>
      <c r="AA159" t="str">
        <f>IF(ISERROR(FIND("RUC",$G159)),"",MAX(AA$1:AA158)+1)</f>
        <v/>
      </c>
      <c r="AB159" t="str">
        <f>IF(ISERROR(FIND("FWD",$G159)),"",MAX(AB$1:AB158)+1)</f>
        <v/>
      </c>
      <c r="AC159" t="str">
        <f>IF(H159&lt;&gt;"R","",MAX(AC$1:AC158)+1)</f>
        <v/>
      </c>
    </row>
    <row r="160" spans="1:29" x14ac:dyDescent="0.2">
      <c r="A160" t="s">
        <v>2366</v>
      </c>
      <c r="B160" t="s">
        <v>440</v>
      </c>
      <c r="C160" t="s">
        <v>593</v>
      </c>
      <c r="D160" t="s">
        <v>593</v>
      </c>
      <c r="E160" t="s">
        <v>423</v>
      </c>
      <c r="F160" s="42" t="s">
        <v>1117</v>
      </c>
      <c r="G160" t="s">
        <v>1607</v>
      </c>
      <c r="H160" s="3" t="str">
        <f>IF(SUMIFS(SeasonData!BC:BC,SeasonData!B:B,Players19!C598)=(4*23),"R","")</f>
        <v/>
      </c>
      <c r="I160" s="2">
        <f>COUNTIFS(SeasonData!B:B,C160)</f>
        <v>4</v>
      </c>
      <c r="J160" s="25">
        <v>422400</v>
      </c>
      <c r="K160" s="25" t="str">
        <f t="shared" si="4"/>
        <v>MPR</v>
      </c>
      <c r="L160" s="25"/>
      <c r="M160" s="20">
        <f>INDEX(SeasonData!$AY:$AY,MATCH($C160&amp;"_2018",SeasonData!$A:$A,0))</f>
        <v>77.818181818181813</v>
      </c>
      <c r="N160" s="20">
        <f>INDEX(SeasonData!$AY:$AY,MATCH($C160&amp;"_2017",SeasonData!$A:$A,0))</f>
        <v>77.733333333333334</v>
      </c>
      <c r="O160" s="20">
        <f>INDEX(SeasonData!$AY:$AY,MATCH($C160&amp;"_2016",SeasonData!$A:$A,0))</f>
        <v>86.13636363636364</v>
      </c>
      <c r="P160" s="20">
        <f>INDEX(SeasonData!$AY:$AY,MATCH($C160&amp;"_2015",SeasonData!$A:$A,0))</f>
        <v>84.86363636363636</v>
      </c>
      <c r="R160" s="18">
        <f>INDEX(SeasonData!BA:BA,MATCH(C160&amp;"_2018",SeasonData!A:A,0))</f>
        <v>1</v>
      </c>
      <c r="S160" s="18">
        <f>INDEX(SeasonData!BA:BA,MATCH(C160&amp;"_2017",SeasonData!A:A,0))</f>
        <v>0.68181818181818177</v>
      </c>
      <c r="T160" s="18">
        <f>INDEX(SeasonData!BA:BA,MATCH(C160&amp;"_2016",SeasonData!A:A,0))</f>
        <v>1</v>
      </c>
      <c r="U160" s="18">
        <f>INDEX(SeasonData!BA:BA,MATCH(C160&amp;"_2015",SeasonData!A:A,0))</f>
        <v>1</v>
      </c>
      <c r="W160" s="13">
        <f t="shared" si="5"/>
        <v>77.81155015197568</v>
      </c>
      <c r="Y160">
        <f>IF(ISERROR(FIND("DEF",$G160)),"",MAX(Y$1:Y159)+1)</f>
        <v>57</v>
      </c>
      <c r="Z160" t="str">
        <f>IF(ISERROR(FIND("MID",$G160)),"",MAX(Z$1:Z159)+1)</f>
        <v/>
      </c>
      <c r="AA160" t="str">
        <f>IF(ISERROR(FIND("RUC",$G160)),"",MAX(AA$1:AA159)+1)</f>
        <v/>
      </c>
      <c r="AB160" t="str">
        <f>IF(ISERROR(FIND("FWD",$G160)),"",MAX(AB$1:AB159)+1)</f>
        <v/>
      </c>
      <c r="AC160" t="str">
        <f>IF(H160&lt;&gt;"R","",MAX(AC$1:AC159)+1)</f>
        <v/>
      </c>
    </row>
    <row r="161" spans="1:29" x14ac:dyDescent="0.2">
      <c r="A161" t="s">
        <v>2143</v>
      </c>
      <c r="B161" t="s">
        <v>372</v>
      </c>
      <c r="C161" t="s">
        <v>1538</v>
      </c>
      <c r="D161" t="s">
        <v>1538</v>
      </c>
      <c r="E161" t="s">
        <v>369</v>
      </c>
      <c r="F161" s="42" t="s">
        <v>1124</v>
      </c>
      <c r="G161" t="s">
        <v>1608</v>
      </c>
      <c r="H161" s="3" t="str">
        <f>IF(SUMIFS(SeasonData!BC:BC,SeasonData!B:B,Players19!C95)=(4*23),"R","")</f>
        <v/>
      </c>
      <c r="I161" s="2">
        <f>COUNTIFS(SeasonData!B:B,C161)</f>
        <v>4</v>
      </c>
      <c r="J161" s="25">
        <v>317000</v>
      </c>
      <c r="K161" s="25" t="str">
        <f t="shared" si="4"/>
        <v>MPR</v>
      </c>
      <c r="L161" s="25"/>
      <c r="M161" s="20">
        <f>INDEX(SeasonData!$AY:$AY,MATCH($C161&amp;"_2018",SeasonData!$A:$A,0))</f>
        <v>58.4</v>
      </c>
      <c r="N161" s="20">
        <f>INDEX(SeasonData!$AY:$AY,MATCH($C161&amp;"_2017",SeasonData!$A:$A,0))</f>
        <v>60.55</v>
      </c>
      <c r="O161" s="20" t="str">
        <f>INDEX(SeasonData!$AY:$AY,MATCH($C161&amp;"_2016",SeasonData!$A:$A,0))</f>
        <v/>
      </c>
      <c r="P161" s="20" t="str">
        <f>INDEX(SeasonData!$AY:$AY,MATCH($C161&amp;"_2015",SeasonData!$A:$A,0))</f>
        <v/>
      </c>
      <c r="R161" s="18">
        <f>INDEX(SeasonData!BA:BA,MATCH(C161&amp;"_2018",SeasonData!A:A,0))</f>
        <v>0.68181818181818177</v>
      </c>
      <c r="S161" s="18">
        <f>INDEX(SeasonData!BA:BA,MATCH(C161&amp;"_2017",SeasonData!A:A,0))</f>
        <v>0.90909090909090906</v>
      </c>
      <c r="T161" s="18">
        <f>INDEX(SeasonData!BA:BA,MATCH(C161&amp;"_2016",SeasonData!A:A,0))</f>
        <v>0</v>
      </c>
      <c r="U161" s="18">
        <f>INDEX(SeasonData!BA:BA,MATCH(C161&amp;"_2015",SeasonData!A:A,0))</f>
        <v>0</v>
      </c>
      <c r="W161" s="13">
        <f t="shared" si="5"/>
        <v>58.395505204015841</v>
      </c>
      <c r="Y161" t="str">
        <f>IF(ISERROR(FIND("DEF",$G161)),"",MAX(Y$1:Y160)+1)</f>
        <v/>
      </c>
      <c r="Z161" t="str">
        <f>IF(ISERROR(FIND("MID",$G161)),"",MAX(Z$1:Z160)+1)</f>
        <v/>
      </c>
      <c r="AA161" t="str">
        <f>IF(ISERROR(FIND("RUC",$G161)),"",MAX(AA$1:AA160)+1)</f>
        <v/>
      </c>
      <c r="AB161">
        <f>IF(ISERROR(FIND("FWD",$G161)),"",MAX(AB$1:AB160)+1)</f>
        <v>66</v>
      </c>
      <c r="AC161" t="str">
        <f>IF(H161&lt;&gt;"R","",MAX(AC$1:AC160)+1)</f>
        <v/>
      </c>
    </row>
    <row r="162" spans="1:29" x14ac:dyDescent="0.2">
      <c r="A162" t="s">
        <v>2143</v>
      </c>
      <c r="B162" t="s">
        <v>428</v>
      </c>
      <c r="C162" t="s">
        <v>1963</v>
      </c>
      <c r="D162" t="s">
        <v>1963</v>
      </c>
      <c r="E162" t="s">
        <v>399</v>
      </c>
      <c r="F162" s="42" t="s">
        <v>2491</v>
      </c>
      <c r="G162" t="s">
        <v>1606</v>
      </c>
      <c r="H162" s="3" t="str">
        <f>IF(SUMIFS(SeasonData!BC:BC,SeasonData!B:B,Players19!C283)=(4*23),"R","")</f>
        <v/>
      </c>
      <c r="I162" s="2">
        <f>COUNTIFS(SeasonData!B:B,C162)</f>
        <v>4</v>
      </c>
      <c r="J162" s="25">
        <v>326100</v>
      </c>
      <c r="K162" s="25" t="str">
        <f t="shared" si="4"/>
        <v>MPR</v>
      </c>
      <c r="L162" s="25"/>
      <c r="M162" s="20">
        <f>INDEX(SeasonData!$AY:$AY,MATCH($C162&amp;"_2018",SeasonData!$A:$A,0))</f>
        <v>60.071428571428569</v>
      </c>
      <c r="N162" s="20">
        <f>INDEX(SeasonData!$AY:$AY,MATCH($C162&amp;"_2017",SeasonData!$A:$A,0))</f>
        <v>97.333333333333329</v>
      </c>
      <c r="O162" s="20">
        <f>INDEX(SeasonData!$AY:$AY,MATCH($C162&amp;"_2016",SeasonData!$A:$A,0))</f>
        <v>113.36363636363636</v>
      </c>
      <c r="P162" s="20">
        <f>INDEX(SeasonData!$AY:$AY,MATCH($C162&amp;"_2015",SeasonData!$A:$A,0))</f>
        <v>114.5</v>
      </c>
      <c r="R162" s="18">
        <f>INDEX(SeasonData!BA:BA,MATCH(C162&amp;"_2018",SeasonData!A:A,0))</f>
        <v>0.63636363636363635</v>
      </c>
      <c r="S162" s="18">
        <f>INDEX(SeasonData!BA:BA,MATCH(C162&amp;"_2017",SeasonData!A:A,0))</f>
        <v>0.95454545454545459</v>
      </c>
      <c r="T162" s="18">
        <f>INDEX(SeasonData!BA:BA,MATCH(C162&amp;"_2016",SeasonData!A:A,0))</f>
        <v>1</v>
      </c>
      <c r="U162" s="18">
        <f>INDEX(SeasonData!BA:BA,MATCH(C162&amp;"_2015",SeasonData!A:A,0))</f>
        <v>1</v>
      </c>
      <c r="W162" s="13">
        <f t="shared" si="5"/>
        <v>60.071843050566457</v>
      </c>
      <c r="Y162" t="str">
        <f>IF(ISERROR(FIND("DEF",$G162)),"",MAX(Y$1:Y161)+1)</f>
        <v/>
      </c>
      <c r="Z162">
        <f>IF(ISERROR(FIND("MID",$G162)),"",MAX(Z$1:Z161)+1)</f>
        <v>53</v>
      </c>
      <c r="AA162" t="str">
        <f>IF(ISERROR(FIND("RUC",$G162)),"",MAX(AA$1:AA161)+1)</f>
        <v/>
      </c>
      <c r="AB162" t="str">
        <f>IF(ISERROR(FIND("FWD",$G162)),"",MAX(AB$1:AB161)+1)</f>
        <v/>
      </c>
      <c r="AC162" t="str">
        <f>IF(H162&lt;&gt;"R","",MAX(AC$1:AC161)+1)</f>
        <v/>
      </c>
    </row>
    <row r="163" spans="1:29" x14ac:dyDescent="0.2">
      <c r="A163" t="s">
        <v>2143</v>
      </c>
      <c r="B163" t="s">
        <v>128</v>
      </c>
      <c r="C163" t="s">
        <v>604</v>
      </c>
      <c r="D163" t="s">
        <v>604</v>
      </c>
      <c r="E163" t="s">
        <v>260</v>
      </c>
      <c r="F163" s="42" t="s">
        <v>1123</v>
      </c>
      <c r="G163" t="s">
        <v>1606</v>
      </c>
      <c r="H163" s="3" t="str">
        <f>IF(SUMIFS(SeasonData!BC:BC,SeasonData!B:B,Players19!C331)=(4*23),"R","")</f>
        <v/>
      </c>
      <c r="I163" s="2">
        <f>COUNTIFS(SeasonData!B:B,C163)</f>
        <v>4</v>
      </c>
      <c r="J163" s="25">
        <v>410000</v>
      </c>
      <c r="K163" s="25" t="str">
        <f t="shared" si="4"/>
        <v>MPR</v>
      </c>
      <c r="L163" s="25"/>
      <c r="M163" s="20">
        <f>INDEX(SeasonData!$AY:$AY,MATCH($C163&amp;"_2018",SeasonData!$A:$A,0))</f>
        <v>75.533333333333331</v>
      </c>
      <c r="N163" s="20">
        <f>INDEX(SeasonData!$AY:$AY,MATCH($C163&amp;"_2017",SeasonData!$A:$A,0))</f>
        <v>73.5</v>
      </c>
      <c r="O163" s="20">
        <f>INDEX(SeasonData!$AY:$AY,MATCH($C163&amp;"_2016",SeasonData!$A:$A,0))</f>
        <v>63.4</v>
      </c>
      <c r="P163" s="20">
        <f>INDEX(SeasonData!$AY:$AY,MATCH($C163&amp;"_2015",SeasonData!$A:$A,0))</f>
        <v>49.25</v>
      </c>
      <c r="R163" s="18">
        <f>INDEX(SeasonData!BA:BA,MATCH(C163&amp;"_2018",SeasonData!A:A,0))</f>
        <v>0.68181818181818177</v>
      </c>
      <c r="S163" s="18">
        <f>INDEX(SeasonData!BA:BA,MATCH(C163&amp;"_2017",SeasonData!A:A,0))</f>
        <v>0.81818181818181823</v>
      </c>
      <c r="T163" s="18">
        <f>INDEX(SeasonData!BA:BA,MATCH(C163&amp;"_2016",SeasonData!A:A,0))</f>
        <v>0.45454545454545453</v>
      </c>
      <c r="U163" s="18">
        <f>INDEX(SeasonData!BA:BA,MATCH(C163&amp;"_2015",SeasonData!A:A,0))</f>
        <v>0.18181818181818182</v>
      </c>
      <c r="W163" s="13">
        <f t="shared" si="5"/>
        <v>75.527309569862766</v>
      </c>
      <c r="Y163" t="str">
        <f>IF(ISERROR(FIND("DEF",$G163)),"",MAX(Y$1:Y162)+1)</f>
        <v/>
      </c>
      <c r="Z163">
        <f>IF(ISERROR(FIND("MID",$G163)),"",MAX(Z$1:Z162)+1)</f>
        <v>54</v>
      </c>
      <c r="AA163" t="str">
        <f>IF(ISERROR(FIND("RUC",$G163)),"",MAX(AA$1:AA162)+1)</f>
        <v/>
      </c>
      <c r="AB163" t="str">
        <f>IF(ISERROR(FIND("FWD",$G163)),"",MAX(AB$1:AB162)+1)</f>
        <v/>
      </c>
      <c r="AC163" t="str">
        <f>IF(H163&lt;&gt;"R","",MAX(AC$1:AC162)+1)</f>
        <v/>
      </c>
    </row>
    <row r="164" spans="1:29" x14ac:dyDescent="0.2">
      <c r="A164" t="s">
        <v>2143</v>
      </c>
      <c r="B164" t="s">
        <v>385</v>
      </c>
      <c r="C164" t="s">
        <v>1539</v>
      </c>
      <c r="D164" t="s">
        <v>1539</v>
      </c>
      <c r="E164" t="s">
        <v>490</v>
      </c>
      <c r="F164" s="42" t="s">
        <v>1126</v>
      </c>
      <c r="G164" t="s">
        <v>1608</v>
      </c>
      <c r="H164" s="3" t="str">
        <f>IF(SUMIFS(SeasonData!BC:BC,SeasonData!B:B,Players19!C416)=(4*23),"R","")</f>
        <v/>
      </c>
      <c r="I164" s="2">
        <f>COUNTIFS(SeasonData!B:B,C164)</f>
        <v>4</v>
      </c>
      <c r="J164" s="25">
        <v>344700</v>
      </c>
      <c r="K164" s="25" t="str">
        <f t="shared" si="4"/>
        <v>MPR</v>
      </c>
      <c r="L164" s="25"/>
      <c r="M164" s="20">
        <f>INDEX(SeasonData!$AY:$AY,MATCH($C164&amp;"_2018",SeasonData!$A:$A,0))</f>
        <v>63.5</v>
      </c>
      <c r="N164" s="20">
        <f>INDEX(SeasonData!$AY:$AY,MATCH($C164&amp;"_2017",SeasonData!$A:$A,0))</f>
        <v>43.285714285714285</v>
      </c>
      <c r="O164" s="20" t="str">
        <f>INDEX(SeasonData!$AY:$AY,MATCH($C164&amp;"_2016",SeasonData!$A:$A,0))</f>
        <v/>
      </c>
      <c r="P164" s="20" t="str">
        <f>INDEX(SeasonData!$AY:$AY,MATCH($C164&amp;"_2015",SeasonData!$A:$A,0))</f>
        <v/>
      </c>
      <c r="R164" s="18">
        <f>INDEX(SeasonData!BA:BA,MATCH(C164&amp;"_2018",SeasonData!A:A,0))</f>
        <v>0.63636363636363635</v>
      </c>
      <c r="S164" s="18">
        <f>INDEX(SeasonData!BA:BA,MATCH(C164&amp;"_2017",SeasonData!A:A,0))</f>
        <v>0.31818181818181818</v>
      </c>
      <c r="T164" s="18">
        <f>INDEX(SeasonData!BA:BA,MATCH(C164&amp;"_2016",SeasonData!A:A,0))</f>
        <v>0</v>
      </c>
      <c r="U164" s="18">
        <f>INDEX(SeasonData!BA:BA,MATCH(C164&amp;"_2015",SeasonData!A:A,0))</f>
        <v>0</v>
      </c>
      <c r="W164" s="13">
        <f t="shared" si="5"/>
        <v>63.498203923735836</v>
      </c>
      <c r="Y164" t="str">
        <f>IF(ISERROR(FIND("DEF",$G164)),"",MAX(Y$1:Y163)+1)</f>
        <v/>
      </c>
      <c r="Z164" t="str">
        <f>IF(ISERROR(FIND("MID",$G164)),"",MAX(Z$1:Z163)+1)</f>
        <v/>
      </c>
      <c r="AA164" t="str">
        <f>IF(ISERROR(FIND("RUC",$G164)),"",MAX(AA$1:AA163)+1)</f>
        <v/>
      </c>
      <c r="AB164">
        <f>IF(ISERROR(FIND("FWD",$G164)),"",MAX(AB$1:AB163)+1)</f>
        <v>67</v>
      </c>
      <c r="AC164" t="str">
        <f>IF(H164&lt;&gt;"R","",MAX(AC$1:AC163)+1)</f>
        <v/>
      </c>
    </row>
    <row r="165" spans="1:29" x14ac:dyDescent="0.2">
      <c r="A165" t="s">
        <v>2143</v>
      </c>
      <c r="B165" t="s">
        <v>223</v>
      </c>
      <c r="C165" t="s">
        <v>603</v>
      </c>
      <c r="D165" t="s">
        <v>603</v>
      </c>
      <c r="E165" t="s">
        <v>399</v>
      </c>
      <c r="F165" s="42" t="s">
        <v>1122</v>
      </c>
      <c r="G165" t="s">
        <v>1607</v>
      </c>
      <c r="H165" s="3" t="str">
        <f>IF(SUMIFS(SeasonData!BC:BC,SeasonData!B:B,Players19!C480)=(4*23),"R","")</f>
        <v>R</v>
      </c>
      <c r="I165" s="2">
        <f>COUNTIFS(SeasonData!B:B,C165)</f>
        <v>4</v>
      </c>
      <c r="J165" s="25">
        <v>358300</v>
      </c>
      <c r="K165" s="25" t="str">
        <f t="shared" si="4"/>
        <v>MPR</v>
      </c>
      <c r="L165" s="25"/>
      <c r="M165" s="20">
        <f>INDEX(SeasonData!$AY:$AY,MATCH($C165&amp;"_2018",SeasonData!$A:$A,0))</f>
        <v>66</v>
      </c>
      <c r="N165" s="20">
        <f>INDEX(SeasonData!$AY:$AY,MATCH($C165&amp;"_2017",SeasonData!$A:$A,0))</f>
        <v>52.8</v>
      </c>
      <c r="O165" s="20">
        <f>INDEX(SeasonData!$AY:$AY,MATCH($C165&amp;"_2016",SeasonData!$A:$A,0))</f>
        <v>53.555555555555557</v>
      </c>
      <c r="P165" s="20">
        <f>INDEX(SeasonData!$AY:$AY,MATCH($C165&amp;"_2015",SeasonData!$A:$A,0))</f>
        <v>47.285714285714285</v>
      </c>
      <c r="R165" s="18">
        <f>INDEX(SeasonData!BA:BA,MATCH(C165&amp;"_2018",SeasonData!A:A,0))</f>
        <v>0.59090909090909094</v>
      </c>
      <c r="S165" s="18">
        <f>INDEX(SeasonData!BA:BA,MATCH(C165&amp;"_2017",SeasonData!A:A,0))</f>
        <v>0.22727272727272727</v>
      </c>
      <c r="T165" s="18">
        <f>INDEX(SeasonData!BA:BA,MATCH(C165&amp;"_2016",SeasonData!A:A,0))</f>
        <v>0.40909090909090912</v>
      </c>
      <c r="U165" s="18">
        <f>INDEX(SeasonData!BA:BA,MATCH(C165&amp;"_2015",SeasonData!A:A,0))</f>
        <v>0.31818181818181818</v>
      </c>
      <c r="W165" s="13">
        <f t="shared" si="5"/>
        <v>66.003500046053233</v>
      </c>
      <c r="Y165">
        <f>IF(ISERROR(FIND("DEF",$G165)),"",MAX(Y$1:Y164)+1)</f>
        <v>58</v>
      </c>
      <c r="Z165" t="str">
        <f>IF(ISERROR(FIND("MID",$G165)),"",MAX(Z$1:Z164)+1)</f>
        <v/>
      </c>
      <c r="AA165" t="str">
        <f>IF(ISERROR(FIND("RUC",$G165)),"",MAX(AA$1:AA164)+1)</f>
        <v/>
      </c>
      <c r="AB165" t="str">
        <f>IF(ISERROR(FIND("FWD",$G165)),"",MAX(AB$1:AB164)+1)</f>
        <v/>
      </c>
      <c r="AC165">
        <f>IF(H165&lt;&gt;"R","",MAX(AC$1:AC164)+1)</f>
        <v>19</v>
      </c>
    </row>
    <row r="166" spans="1:29" x14ac:dyDescent="0.2">
      <c r="A166" t="s">
        <v>2143</v>
      </c>
      <c r="B166" t="s">
        <v>74</v>
      </c>
      <c r="C166" t="s">
        <v>598</v>
      </c>
      <c r="D166" t="s">
        <v>598</v>
      </c>
      <c r="E166" t="s">
        <v>514</v>
      </c>
      <c r="F166" s="42" t="s">
        <v>1121</v>
      </c>
      <c r="G166" t="s">
        <v>1608</v>
      </c>
      <c r="H166" s="3" t="str">
        <f>IF(SUMIFS(SeasonData!BC:BC,SeasonData!B:B,Players19!C488)=(4*23),"R","")</f>
        <v/>
      </c>
      <c r="I166" s="2">
        <f>COUNTIFS(SeasonData!B:B,C166)</f>
        <v>4</v>
      </c>
      <c r="J166" s="25">
        <v>300900</v>
      </c>
      <c r="K166" s="25" t="str">
        <f t="shared" si="4"/>
        <v>MPR</v>
      </c>
      <c r="L166" s="25"/>
      <c r="M166" s="20">
        <f>INDEX(SeasonData!$AY:$AY,MATCH($C166&amp;"_2018",SeasonData!$A:$A,0))</f>
        <v>55.421052631578945</v>
      </c>
      <c r="N166" s="20">
        <f>INDEX(SeasonData!$AY:$AY,MATCH($C166&amp;"_2017",SeasonData!$A:$A,0))</f>
        <v>60.684210526315788</v>
      </c>
      <c r="O166" s="20">
        <f>INDEX(SeasonData!$AY:$AY,MATCH($C166&amp;"_2016",SeasonData!$A:$A,0))</f>
        <v>60.166666666666664</v>
      </c>
      <c r="P166" s="20">
        <f>INDEX(SeasonData!$AY:$AY,MATCH($C166&amp;"_2015",SeasonData!$A:$A,0))</f>
        <v>46.35</v>
      </c>
      <c r="R166" s="18">
        <f>INDEX(SeasonData!BA:BA,MATCH(C166&amp;"_2018",SeasonData!A:A,0))</f>
        <v>0.86363636363636365</v>
      </c>
      <c r="S166" s="18">
        <f>INDEX(SeasonData!BA:BA,MATCH(C166&amp;"_2017",SeasonData!A:A,0))</f>
        <v>0.86363636363636365</v>
      </c>
      <c r="T166" s="18">
        <f>INDEX(SeasonData!BA:BA,MATCH(C166&amp;"_2016",SeasonData!A:A,0))</f>
        <v>0.54545454545454541</v>
      </c>
      <c r="U166" s="18">
        <f>INDEX(SeasonData!BA:BA,MATCH(C166&amp;"_2015",SeasonData!A:A,0))</f>
        <v>0.90909090909090906</v>
      </c>
      <c r="W166" s="13">
        <f t="shared" si="5"/>
        <v>55.429676706272453</v>
      </c>
      <c r="Y166" t="str">
        <f>IF(ISERROR(FIND("DEF",$G166)),"",MAX(Y$1:Y165)+1)</f>
        <v/>
      </c>
      <c r="Z166" t="str">
        <f>IF(ISERROR(FIND("MID",$G166)),"",MAX(Z$1:Z165)+1)</f>
        <v/>
      </c>
      <c r="AA166" t="str">
        <f>IF(ISERROR(FIND("RUC",$G166)),"",MAX(AA$1:AA165)+1)</f>
        <v/>
      </c>
      <c r="AB166">
        <f>IF(ISERROR(FIND("FWD",$G166)),"",MAX(AB$1:AB165)+1)</f>
        <v>68</v>
      </c>
      <c r="AC166" t="str">
        <f>IF(H166&lt;&gt;"R","",MAX(AC$1:AC165)+1)</f>
        <v/>
      </c>
    </row>
    <row r="167" spans="1:29" x14ac:dyDescent="0.2">
      <c r="A167" t="s">
        <v>2143</v>
      </c>
      <c r="B167" t="s">
        <v>27</v>
      </c>
      <c r="C167" t="s">
        <v>597</v>
      </c>
      <c r="D167" t="s">
        <v>597</v>
      </c>
      <c r="E167" t="s">
        <v>423</v>
      </c>
      <c r="F167" s="42" t="s">
        <v>2534</v>
      </c>
      <c r="G167" t="s">
        <v>1608</v>
      </c>
      <c r="H167" s="3" t="str">
        <f>IF(SUMIFS(SeasonData!BC:BC,SeasonData!B:B,Players19!C496)=(4*23),"R","")</f>
        <v/>
      </c>
      <c r="I167" s="2">
        <f>COUNTIFS(SeasonData!B:B,C167)</f>
        <v>4</v>
      </c>
      <c r="J167" s="25">
        <v>369100</v>
      </c>
      <c r="K167" s="25" t="str">
        <f t="shared" si="4"/>
        <v>MPR</v>
      </c>
      <c r="L167" s="25"/>
      <c r="M167" s="20">
        <f>INDEX(SeasonData!$AY:$AY,MATCH($C167&amp;"_2018",SeasonData!$A:$A,0))</f>
        <v>68</v>
      </c>
      <c r="N167" s="20">
        <f>INDEX(SeasonData!$AY:$AY,MATCH($C167&amp;"_2017",SeasonData!$A:$A,0))</f>
        <v>71.117647058823536</v>
      </c>
      <c r="O167" s="20">
        <f>INDEX(SeasonData!$AY:$AY,MATCH($C167&amp;"_2016",SeasonData!$A:$A,0))</f>
        <v>82.17647058823529</v>
      </c>
      <c r="P167" s="20">
        <f>INDEX(SeasonData!$AY:$AY,MATCH($C167&amp;"_2015",SeasonData!$A:$A,0))</f>
        <v>69</v>
      </c>
      <c r="R167" s="18">
        <f>INDEX(SeasonData!BA:BA,MATCH(C167&amp;"_2018",SeasonData!A:A,0))</f>
        <v>0.54545454545454541</v>
      </c>
      <c r="S167" s="18">
        <f>INDEX(SeasonData!BA:BA,MATCH(C167&amp;"_2017",SeasonData!A:A,0))</f>
        <v>0.77272727272727271</v>
      </c>
      <c r="T167" s="18">
        <f>INDEX(SeasonData!BA:BA,MATCH(C167&amp;"_2016",SeasonData!A:A,0))</f>
        <v>0.77272727272727271</v>
      </c>
      <c r="U167" s="18">
        <f>INDEX(SeasonData!BA:BA,MATCH(C167&amp;"_2015",SeasonData!A:A,0))</f>
        <v>9.0909090909090912E-2</v>
      </c>
      <c r="W167" s="13">
        <f t="shared" si="5"/>
        <v>67.99299990789352</v>
      </c>
      <c r="Y167" t="str">
        <f>IF(ISERROR(FIND("DEF",$G167)),"",MAX(Y$1:Y166)+1)</f>
        <v/>
      </c>
      <c r="Z167" t="str">
        <f>IF(ISERROR(FIND("MID",$G167)),"",MAX(Z$1:Z166)+1)</f>
        <v/>
      </c>
      <c r="AA167" t="str">
        <f>IF(ISERROR(FIND("RUC",$G167)),"",MAX(AA$1:AA166)+1)</f>
        <v/>
      </c>
      <c r="AB167">
        <f>IF(ISERROR(FIND("FWD",$G167)),"",MAX(AB$1:AB166)+1)</f>
        <v>69</v>
      </c>
      <c r="AC167" t="str">
        <f>IF(H167&lt;&gt;"R","",MAX(AC$1:AC166)+1)</f>
        <v/>
      </c>
    </row>
    <row r="168" spans="1:29" x14ac:dyDescent="0.2">
      <c r="A168" t="s">
        <v>2143</v>
      </c>
      <c r="B168" t="s">
        <v>75</v>
      </c>
      <c r="C168" t="s">
        <v>595</v>
      </c>
      <c r="D168" t="s">
        <v>595</v>
      </c>
      <c r="E168" t="s">
        <v>514</v>
      </c>
      <c r="F168" s="42" t="s">
        <v>1119</v>
      </c>
      <c r="G168" t="s">
        <v>1607</v>
      </c>
      <c r="H168" s="3" t="str">
        <f>IF(SUMIFS(SeasonData!BC:BC,SeasonData!B:B,Players19!C610)=(4*23),"R","")</f>
        <v/>
      </c>
      <c r="I168" s="2">
        <f>COUNTIFS(SeasonData!B:B,C168)</f>
        <v>4</v>
      </c>
      <c r="J168" s="25">
        <v>428200</v>
      </c>
      <c r="K168" s="25" t="str">
        <f t="shared" si="4"/>
        <v>MPR</v>
      </c>
      <c r="L168" s="25"/>
      <c r="M168" s="20">
        <f>INDEX(SeasonData!$AY:$AY,MATCH($C168&amp;"_2018",SeasonData!$A:$A,0))</f>
        <v>78.888888888888886</v>
      </c>
      <c r="N168" s="20">
        <f>INDEX(SeasonData!$AY:$AY,MATCH($C168&amp;"_2017",SeasonData!$A:$A,0))</f>
        <v>91.454545454545453</v>
      </c>
      <c r="O168" s="20">
        <f>INDEX(SeasonData!$AY:$AY,MATCH($C168&amp;"_2016",SeasonData!$A:$A,0))</f>
        <v>85.666666666666671</v>
      </c>
      <c r="P168" s="20">
        <f>INDEX(SeasonData!$AY:$AY,MATCH($C168&amp;"_2015",SeasonData!$A:$A,0))</f>
        <v>80.80952380952381</v>
      </c>
      <c r="R168" s="18">
        <f>INDEX(SeasonData!BA:BA,MATCH(C168&amp;"_2018",SeasonData!A:A,0))</f>
        <v>0.81818181818181823</v>
      </c>
      <c r="S168" s="18">
        <f>INDEX(SeasonData!BA:BA,MATCH(C168&amp;"_2017",SeasonData!A:A,0))</f>
        <v>1</v>
      </c>
      <c r="T168" s="18">
        <f>INDEX(SeasonData!BA:BA,MATCH(C168&amp;"_2016",SeasonData!A:A,0))</f>
        <v>0.95454545454545459</v>
      </c>
      <c r="U168" s="18">
        <f>INDEX(SeasonData!BA:BA,MATCH(C168&amp;"_2015",SeasonData!A:A,0))</f>
        <v>0.95454545454545459</v>
      </c>
      <c r="W168" s="13">
        <f t="shared" si="5"/>
        <v>78.879985262963984</v>
      </c>
      <c r="Y168">
        <f>IF(ISERROR(FIND("DEF",$G168)),"",MAX(Y$1:Y167)+1)</f>
        <v>59</v>
      </c>
      <c r="Z168" t="str">
        <f>IF(ISERROR(FIND("MID",$G168)),"",MAX(Z$1:Z167)+1)</f>
        <v/>
      </c>
      <c r="AA168" t="str">
        <f>IF(ISERROR(FIND("RUC",$G168)),"",MAX(AA$1:AA167)+1)</f>
        <v/>
      </c>
      <c r="AB168" t="str">
        <f>IF(ISERROR(FIND("FWD",$G168)),"",MAX(AB$1:AB167)+1)</f>
        <v/>
      </c>
      <c r="AC168" t="str">
        <f>IF(H168&lt;&gt;"R","",MAX(AC$1:AC167)+1)</f>
        <v/>
      </c>
    </row>
    <row r="169" spans="1:29" x14ac:dyDescent="0.2">
      <c r="A169" t="s">
        <v>2143</v>
      </c>
      <c r="B169" t="s">
        <v>281</v>
      </c>
      <c r="C169" t="s">
        <v>605</v>
      </c>
      <c r="D169" t="s">
        <v>605</v>
      </c>
      <c r="E169" t="s">
        <v>369</v>
      </c>
      <c r="F169" s="42" t="s">
        <v>1125</v>
      </c>
      <c r="G169" t="s">
        <v>1608</v>
      </c>
      <c r="H169" s="3" t="str">
        <f>IF(SUMIFS(SeasonData!BC:BC,SeasonData!B:B,Players19!C614)=(4*23),"R","")</f>
        <v/>
      </c>
      <c r="I169" s="2">
        <f>COUNTIFS(SeasonData!B:B,C169)</f>
        <v>4</v>
      </c>
      <c r="J169" s="25">
        <v>324600</v>
      </c>
      <c r="K169" s="25" t="str">
        <f t="shared" si="4"/>
        <v>MPR</v>
      </c>
      <c r="L169" s="25"/>
      <c r="M169" s="20">
        <f>INDEX(SeasonData!$AY:$AY,MATCH($C169&amp;"_2018",SeasonData!$A:$A,0))</f>
        <v>59.8</v>
      </c>
      <c r="N169" s="20">
        <f>INDEX(SeasonData!$AY:$AY,MATCH($C169&amp;"_2017",SeasonData!$A:$A,0))</f>
        <v>62</v>
      </c>
      <c r="O169" s="20">
        <f>INDEX(SeasonData!$AY:$AY,MATCH($C169&amp;"_2016",SeasonData!$A:$A,0))</f>
        <v>51.222222222222221</v>
      </c>
      <c r="P169" s="20" t="str">
        <f>INDEX(SeasonData!$AY:$AY,MATCH($C169&amp;"_2015",SeasonData!$A:$A,0))</f>
        <v/>
      </c>
      <c r="R169" s="18">
        <f>INDEX(SeasonData!BA:BA,MATCH(C169&amp;"_2018",SeasonData!A:A,0))</f>
        <v>0.45454545454545453</v>
      </c>
      <c r="S169" s="18">
        <f>INDEX(SeasonData!BA:BA,MATCH(C169&amp;"_2017",SeasonData!A:A,0))</f>
        <v>1</v>
      </c>
      <c r="T169" s="18">
        <f>INDEX(SeasonData!BA:BA,MATCH(C169&amp;"_2016",SeasonData!A:A,0))</f>
        <v>0.81818181818181823</v>
      </c>
      <c r="U169" s="18">
        <f>INDEX(SeasonData!BA:BA,MATCH(C169&amp;"_2015",SeasonData!A:A,0))</f>
        <v>0</v>
      </c>
      <c r="W169" s="13">
        <f t="shared" si="5"/>
        <v>59.795523625310857</v>
      </c>
      <c r="Y169" t="str">
        <f>IF(ISERROR(FIND("DEF",$G169)),"",MAX(Y$1:Y168)+1)</f>
        <v/>
      </c>
      <c r="Z169" t="str">
        <f>IF(ISERROR(FIND("MID",$G169)),"",MAX(Z$1:Z168)+1)</f>
        <v/>
      </c>
      <c r="AA169" t="str">
        <f>IF(ISERROR(FIND("RUC",$G169)),"",MAX(AA$1:AA168)+1)</f>
        <v/>
      </c>
      <c r="AB169">
        <f>IF(ISERROR(FIND("FWD",$G169)),"",MAX(AB$1:AB168)+1)</f>
        <v>70</v>
      </c>
      <c r="AC169" t="str">
        <f>IF(H169&lt;&gt;"R","",MAX(AC$1:AC168)+1)</f>
        <v/>
      </c>
    </row>
    <row r="170" spans="1:29" x14ac:dyDescent="0.2">
      <c r="A170" t="s">
        <v>2143</v>
      </c>
      <c r="B170" t="s">
        <v>37</v>
      </c>
      <c r="C170" t="s">
        <v>596</v>
      </c>
      <c r="D170" t="s">
        <v>596</v>
      </c>
      <c r="E170" t="s">
        <v>1</v>
      </c>
      <c r="F170" s="42" t="s">
        <v>1120</v>
      </c>
      <c r="G170" t="s">
        <v>1607</v>
      </c>
      <c r="H170" s="3" t="str">
        <f>IF(SUMIFS(SeasonData!BC:BC,SeasonData!B:B,Players19!C718)=(4*23),"R","")</f>
        <v/>
      </c>
      <c r="I170" s="2">
        <f>COUNTIFS(SeasonData!B:B,C170)</f>
        <v>4</v>
      </c>
      <c r="J170" s="25">
        <v>378500</v>
      </c>
      <c r="K170" s="25" t="str">
        <f t="shared" si="4"/>
        <v>MPR</v>
      </c>
      <c r="L170" s="25"/>
      <c r="M170" s="20">
        <f>INDEX(SeasonData!$AY:$AY,MATCH($C170&amp;"_2018",SeasonData!$A:$A,0))</f>
        <v>69.722222222222229</v>
      </c>
      <c r="N170" s="20">
        <f>INDEX(SeasonData!$AY:$AY,MATCH($C170&amp;"_2017",SeasonData!$A:$A,0))</f>
        <v>65.61904761904762</v>
      </c>
      <c r="O170" s="20">
        <f>INDEX(SeasonData!$AY:$AY,MATCH($C170&amp;"_2016",SeasonData!$A:$A,0))</f>
        <v>78.545454545454547</v>
      </c>
      <c r="P170" s="20">
        <f>INDEX(SeasonData!$AY:$AY,MATCH($C170&amp;"_2015",SeasonData!$A:$A,0))</f>
        <v>49.25</v>
      </c>
      <c r="R170" s="18">
        <f>INDEX(SeasonData!BA:BA,MATCH(C170&amp;"_2018",SeasonData!A:A,0))</f>
        <v>0.81818181818181823</v>
      </c>
      <c r="S170" s="18">
        <f>INDEX(SeasonData!BA:BA,MATCH(C170&amp;"_2017",SeasonData!A:A,0))</f>
        <v>0.95454545454545459</v>
      </c>
      <c r="T170" s="18">
        <f>INDEX(SeasonData!BA:BA,MATCH(C170&amp;"_2016",SeasonData!A:A,0))</f>
        <v>1</v>
      </c>
      <c r="U170" s="18">
        <f>INDEX(SeasonData!BA:BA,MATCH(C170&amp;"_2015",SeasonData!A:A,0))</f>
        <v>0.90909090909090906</v>
      </c>
      <c r="W170" s="13">
        <f t="shared" si="5"/>
        <v>69.724601639495262</v>
      </c>
      <c r="Y170">
        <f>IF(ISERROR(FIND("DEF",$G170)),"",MAX(Y$1:Y169)+1)</f>
        <v>60</v>
      </c>
      <c r="Z170" t="str">
        <f>IF(ISERROR(FIND("MID",$G170)),"",MAX(Z$1:Z169)+1)</f>
        <v/>
      </c>
      <c r="AA170" t="str">
        <f>IF(ISERROR(FIND("RUC",$G170)),"",MAX(AA$1:AA169)+1)</f>
        <v/>
      </c>
      <c r="AB170" t="str">
        <f>IF(ISERROR(FIND("FWD",$G170)),"",MAX(AB$1:AB169)+1)</f>
        <v/>
      </c>
      <c r="AC170" t="str">
        <f>IF(H170&lt;&gt;"R","",MAX(AC$1:AC169)+1)</f>
        <v/>
      </c>
    </row>
    <row r="171" spans="1:29" x14ac:dyDescent="0.2">
      <c r="A171" t="s">
        <v>2143</v>
      </c>
      <c r="B171" t="s">
        <v>486</v>
      </c>
      <c r="C171" t="s">
        <v>942</v>
      </c>
      <c r="D171" t="s">
        <v>942</v>
      </c>
      <c r="E171" t="s">
        <v>465</v>
      </c>
      <c r="F171" s="42" t="s">
        <v>1127</v>
      </c>
      <c r="G171" t="s">
        <v>1608</v>
      </c>
      <c r="H171" s="3" t="str">
        <f>IF(SUMIFS(SeasonData!BC:BC,SeasonData!B:B,Players19!C749)=(4*23),"R","")</f>
        <v/>
      </c>
      <c r="I171" s="2">
        <f>COUNTIFS(SeasonData!B:B,C171)</f>
        <v>4</v>
      </c>
      <c r="J171" s="25">
        <v>258800</v>
      </c>
      <c r="K171" s="25" t="str">
        <f t="shared" si="4"/>
        <v>MPR</v>
      </c>
      <c r="L171" s="25"/>
      <c r="M171" s="20">
        <f>INDEX(SeasonData!$AY:$AY,MATCH($C171&amp;"_2018",SeasonData!$A:$A,0))</f>
        <v>47.666666666666664</v>
      </c>
      <c r="N171" s="20" t="str">
        <f>INDEX(SeasonData!$AY:$AY,MATCH($C171&amp;"_2017",SeasonData!$A:$A,0))</f>
        <v/>
      </c>
      <c r="O171" s="20" t="str">
        <f>INDEX(SeasonData!$AY:$AY,MATCH($C171&amp;"_2016",SeasonData!$A:$A,0))</f>
        <v/>
      </c>
      <c r="P171" s="20" t="str">
        <f>INDEX(SeasonData!$AY:$AY,MATCH($C171&amp;"_2015",SeasonData!$A:$A,0))</f>
        <v/>
      </c>
      <c r="R171" s="18">
        <f>INDEX(SeasonData!BA:BA,MATCH(C171&amp;"_2018",SeasonData!A:A,0))</f>
        <v>0.54545454545454541</v>
      </c>
      <c r="S171" s="18">
        <f>INDEX(SeasonData!BA:BA,MATCH(C171&amp;"_2017",SeasonData!A:A,0))</f>
        <v>0</v>
      </c>
      <c r="T171" s="18">
        <f>INDEX(SeasonData!BA:BA,MATCH(C171&amp;"_2016",SeasonData!A:A,0))</f>
        <v>0</v>
      </c>
      <c r="U171" s="18">
        <f>INDEX(SeasonData!BA:BA,MATCH(C171&amp;"_2015",SeasonData!A:A,0))</f>
        <v>0</v>
      </c>
      <c r="W171" s="13">
        <f t="shared" si="5"/>
        <v>47.674311504098739</v>
      </c>
      <c r="Y171" t="str">
        <f>IF(ISERROR(FIND("DEF",$G171)),"",MAX(Y$1:Y170)+1)</f>
        <v/>
      </c>
      <c r="Z171" t="str">
        <f>IF(ISERROR(FIND("MID",$G171)),"",MAX(Z$1:Z170)+1)</f>
        <v/>
      </c>
      <c r="AA171" t="str">
        <f>IF(ISERROR(FIND("RUC",$G171)),"",MAX(AA$1:AA170)+1)</f>
        <v/>
      </c>
      <c r="AB171">
        <f>IF(ISERROR(FIND("FWD",$G171)),"",MAX(AB$1:AB170)+1)</f>
        <v>71</v>
      </c>
      <c r="AC171" t="str">
        <f>IF(H171&lt;&gt;"R","",MAX(AC$1:AC170)+1)</f>
        <v/>
      </c>
    </row>
    <row r="172" spans="1:29" x14ac:dyDescent="0.2">
      <c r="A172" t="s">
        <v>2143</v>
      </c>
      <c r="B172" t="s">
        <v>147</v>
      </c>
      <c r="C172" t="s">
        <v>594</v>
      </c>
      <c r="D172" t="s">
        <v>594</v>
      </c>
      <c r="E172" t="s">
        <v>116</v>
      </c>
      <c r="F172" s="42" t="s">
        <v>1118</v>
      </c>
      <c r="G172" t="s">
        <v>1608</v>
      </c>
      <c r="H172" s="3" t="str">
        <f>IF(SUMIFS(SeasonData!BC:BC,SeasonData!B:B,Players19!C774)=(4*23),"R","")</f>
        <v/>
      </c>
      <c r="I172" s="2">
        <f>COUNTIFS(SeasonData!B:B,C172)</f>
        <v>4</v>
      </c>
      <c r="J172" s="25">
        <v>302900</v>
      </c>
      <c r="K172" s="25" t="str">
        <f t="shared" si="4"/>
        <v>MPR</v>
      </c>
      <c r="L172" s="25"/>
      <c r="M172" s="20">
        <f>INDEX(SeasonData!$AY:$AY,MATCH($C172&amp;"_2018",SeasonData!$A:$A,0))</f>
        <v>62</v>
      </c>
      <c r="N172" s="20">
        <f>INDEX(SeasonData!$AY:$AY,MATCH($C172&amp;"_2017",SeasonData!$A:$A,0))</f>
        <v>71.099999999999994</v>
      </c>
      <c r="O172" s="20">
        <f>INDEX(SeasonData!$AY:$AY,MATCH($C172&amp;"_2016",SeasonData!$A:$A,0))</f>
        <v>100.61111111111111</v>
      </c>
      <c r="P172" s="20">
        <f>INDEX(SeasonData!$AY:$AY,MATCH($C172&amp;"_2015",SeasonData!$A:$A,0))</f>
        <v>56.5</v>
      </c>
      <c r="R172" s="18">
        <f>INDEX(SeasonData!BA:BA,MATCH(C172&amp;"_2018",SeasonData!A:A,0))</f>
        <v>0.18181818181818182</v>
      </c>
      <c r="S172" s="18">
        <f>INDEX(SeasonData!BA:BA,MATCH(C172&amp;"_2017",SeasonData!A:A,0))</f>
        <v>0.45454545454545453</v>
      </c>
      <c r="T172" s="18">
        <f>INDEX(SeasonData!BA:BA,MATCH(C172&amp;"_2016",SeasonData!A:A,0))</f>
        <v>0.81818181818181823</v>
      </c>
      <c r="U172" s="18">
        <f>INDEX(SeasonData!BA:BA,MATCH(C172&amp;"_2015",SeasonData!A:A,0))</f>
        <v>9.0909090909090912E-2</v>
      </c>
      <c r="W172" s="13">
        <f t="shared" si="5"/>
        <v>55.798102606613242</v>
      </c>
      <c r="Y172" t="str">
        <f>IF(ISERROR(FIND("DEF",$G172)),"",MAX(Y$1:Y171)+1)</f>
        <v/>
      </c>
      <c r="Z172" t="str">
        <f>IF(ISERROR(FIND("MID",$G172)),"",MAX(Z$1:Z171)+1)</f>
        <v/>
      </c>
      <c r="AA172" t="str">
        <f>IF(ISERROR(FIND("RUC",$G172)),"",MAX(AA$1:AA171)+1)</f>
        <v/>
      </c>
      <c r="AB172">
        <f>IF(ISERROR(FIND("FWD",$G172)),"",MAX(AB$1:AB171)+1)</f>
        <v>72</v>
      </c>
      <c r="AC172" t="str">
        <f>IF(H172&lt;&gt;"R","",MAX(AC$1:AC171)+1)</f>
        <v/>
      </c>
    </row>
    <row r="173" spans="1:29" x14ac:dyDescent="0.2">
      <c r="A173" t="s">
        <v>2149</v>
      </c>
      <c r="B173" t="s">
        <v>342</v>
      </c>
      <c r="C173" t="s">
        <v>607</v>
      </c>
      <c r="D173" t="s">
        <v>607</v>
      </c>
      <c r="E173" t="s">
        <v>40</v>
      </c>
      <c r="F173" s="42" t="s">
        <v>1129</v>
      </c>
      <c r="G173" t="s">
        <v>1607</v>
      </c>
      <c r="H173" s="3" t="str">
        <f>IF(SUMIFS(SeasonData!BC:BC,SeasonData!B:B,Players19!C99)=(4*23),"R","")</f>
        <v/>
      </c>
      <c r="I173" s="2">
        <f>COUNTIFS(SeasonData!B:B,C173)</f>
        <v>4</v>
      </c>
      <c r="J173" s="25">
        <v>389600</v>
      </c>
      <c r="K173" s="25" t="str">
        <f t="shared" si="4"/>
        <v>MPR</v>
      </c>
      <c r="L173" s="25"/>
      <c r="M173" s="20">
        <f>INDEX(SeasonData!$AY:$AY,MATCH($C173&amp;"_2018",SeasonData!$A:$A,0))</f>
        <v>71.761904761904759</v>
      </c>
      <c r="N173" s="20">
        <f>INDEX(SeasonData!$AY:$AY,MATCH($C173&amp;"_2017",SeasonData!$A:$A,0))</f>
        <v>64.409090909090907</v>
      </c>
      <c r="O173" s="20">
        <f>INDEX(SeasonData!$AY:$AY,MATCH($C173&amp;"_2016",SeasonData!$A:$A,0))</f>
        <v>63.8</v>
      </c>
      <c r="P173" s="20" t="str">
        <f>INDEX(SeasonData!$AY:$AY,MATCH($C173&amp;"_2015",SeasonData!$A:$A,0))</f>
        <v/>
      </c>
      <c r="R173" s="18">
        <f>INDEX(SeasonData!BA:BA,MATCH(C173&amp;"_2018",SeasonData!A:A,0))</f>
        <v>0.95454545454545459</v>
      </c>
      <c r="S173" s="18">
        <f>INDEX(SeasonData!BA:BA,MATCH(C173&amp;"_2017",SeasonData!A:A,0))</f>
        <v>1</v>
      </c>
      <c r="T173" s="18">
        <f>INDEX(SeasonData!BA:BA,MATCH(C173&amp;"_2016",SeasonData!A:A,0))</f>
        <v>0.90909090909090906</v>
      </c>
      <c r="U173" s="18">
        <f>INDEX(SeasonData!BA:BA,MATCH(C173&amp;"_2015",SeasonData!A:A,0))</f>
        <v>0</v>
      </c>
      <c r="W173" s="13">
        <f t="shared" si="5"/>
        <v>71.769365386386667</v>
      </c>
      <c r="Y173">
        <f>IF(ISERROR(FIND("DEF",$G173)),"",MAX(Y$1:Y172)+1)</f>
        <v>61</v>
      </c>
      <c r="Z173" t="str">
        <f>IF(ISERROR(FIND("MID",$G173)),"",MAX(Z$1:Z172)+1)</f>
        <v/>
      </c>
      <c r="AA173" t="str">
        <f>IF(ISERROR(FIND("RUC",$G173)),"",MAX(AA$1:AA172)+1)</f>
        <v/>
      </c>
      <c r="AB173" t="str">
        <f>IF(ISERROR(FIND("FWD",$G173)),"",MAX(AB$1:AB172)+1)</f>
        <v/>
      </c>
      <c r="AC173" t="str">
        <f>IF(H173&lt;&gt;"R","",MAX(AC$1:AC172)+1)</f>
        <v/>
      </c>
    </row>
    <row r="174" spans="1:29" x14ac:dyDescent="0.2">
      <c r="A174" t="s">
        <v>2149</v>
      </c>
      <c r="B174" t="s">
        <v>4</v>
      </c>
      <c r="C174" t="s">
        <v>943</v>
      </c>
      <c r="D174" t="s">
        <v>943</v>
      </c>
      <c r="E174" t="s">
        <v>423</v>
      </c>
      <c r="F174" s="42" t="s">
        <v>1134</v>
      </c>
      <c r="G174" t="s">
        <v>1951</v>
      </c>
      <c r="H174" s="3" t="str">
        <f>IF(SUMIFS(SeasonData!BC:BC,SeasonData!B:B,Players19!C104)=(4*23),"R","")</f>
        <v/>
      </c>
      <c r="I174" s="2">
        <f>COUNTIFS(SeasonData!B:B,C174)</f>
        <v>4</v>
      </c>
      <c r="J174" s="25">
        <v>135700</v>
      </c>
      <c r="K174" s="25" t="str">
        <f t="shared" si="4"/>
        <v>Rookie</v>
      </c>
      <c r="L174" s="25"/>
      <c r="M174" s="20">
        <f>INDEX(SeasonData!$AY:$AY,MATCH($C174&amp;"_2018",SeasonData!$A:$A,0))</f>
        <v>25</v>
      </c>
      <c r="N174" s="20" t="str">
        <f>INDEX(SeasonData!$AY:$AY,MATCH($C174&amp;"_2017",SeasonData!$A:$A,0))</f>
        <v/>
      </c>
      <c r="O174" s="20" t="str">
        <f>INDEX(SeasonData!$AY:$AY,MATCH($C174&amp;"_2016",SeasonData!$A:$A,0))</f>
        <v/>
      </c>
      <c r="P174" s="20" t="str">
        <f>INDEX(SeasonData!$AY:$AY,MATCH($C174&amp;"_2015",SeasonData!$A:$A,0))</f>
        <v/>
      </c>
      <c r="R174" s="18">
        <f>INDEX(SeasonData!BA:BA,MATCH(C174&amp;"_2018",SeasonData!A:A,0))</f>
        <v>4.5454545454545456E-2</v>
      </c>
      <c r="S174" s="18">
        <f>INDEX(SeasonData!BA:BA,MATCH(C174&amp;"_2017",SeasonData!A:A,0))</f>
        <v>0</v>
      </c>
      <c r="T174" s="18">
        <f>INDEX(SeasonData!BA:BA,MATCH(C174&amp;"_2016",SeasonData!A:A,0))</f>
        <v>0</v>
      </c>
      <c r="U174" s="18">
        <f>INDEX(SeasonData!BA:BA,MATCH(C174&amp;"_2015",SeasonData!A:A,0))</f>
        <v>0</v>
      </c>
      <c r="W174" s="13">
        <f t="shared" si="5"/>
        <v>24.997697338122869</v>
      </c>
      <c r="Y174" t="str">
        <f>IF(ISERROR(FIND("DEF",$G174)),"",MAX(Y$1:Y173)+1)</f>
        <v/>
      </c>
      <c r="Z174" t="str">
        <f>IF(ISERROR(FIND("MID",$G174)),"",MAX(Z$1:Z173)+1)</f>
        <v/>
      </c>
      <c r="AA174">
        <f>IF(ISERROR(FIND("RUC",$G174)),"",MAX(AA$1:AA173)+1)</f>
        <v>16</v>
      </c>
      <c r="AB174" t="str">
        <f>IF(ISERROR(FIND("FWD",$G174)),"",MAX(AB$1:AB173)+1)</f>
        <v/>
      </c>
      <c r="AC174" t="str">
        <f>IF(H174&lt;&gt;"R","",MAX(AC$1:AC173)+1)</f>
        <v/>
      </c>
    </row>
    <row r="175" spans="1:29" x14ac:dyDescent="0.2">
      <c r="A175" t="s">
        <v>2149</v>
      </c>
      <c r="B175" t="s">
        <v>1730</v>
      </c>
      <c r="C175" t="s">
        <v>1612</v>
      </c>
      <c r="D175" t="s">
        <v>1612</v>
      </c>
      <c r="E175" t="s">
        <v>1</v>
      </c>
      <c r="F175" s="42" t="s">
        <v>1801</v>
      </c>
      <c r="G175" t="s">
        <v>1608</v>
      </c>
      <c r="H175" s="3" t="str">
        <f>IF(SUMIFS(SeasonData!BC:BC,SeasonData!B:B,Players19!C222)=(4*23),"R","")</f>
        <v>R</v>
      </c>
      <c r="I175" s="2">
        <f>COUNTIFS(SeasonData!B:B,C175)</f>
        <v>4</v>
      </c>
      <c r="J175" s="25">
        <v>242700</v>
      </c>
      <c r="K175" s="25" t="str">
        <f t="shared" si="4"/>
        <v>MPR</v>
      </c>
      <c r="L175" s="25"/>
      <c r="M175" s="20">
        <f>INDEX(SeasonData!$AY:$AY,MATCH($C175&amp;"_2018",SeasonData!$A:$A,0))</f>
        <v>44.7</v>
      </c>
      <c r="N175" s="20" t="str">
        <f>INDEX(SeasonData!$AY:$AY,MATCH($C175&amp;"_2017",SeasonData!$A:$A,0))</f>
        <v/>
      </c>
      <c r="O175" s="20" t="str">
        <f>INDEX(SeasonData!$AY:$AY,MATCH($C175&amp;"_2016",SeasonData!$A:$A,0))</f>
        <v/>
      </c>
      <c r="P175" s="20" t="str">
        <f>INDEX(SeasonData!$AY:$AY,MATCH($C175&amp;"_2015",SeasonData!$A:$A,0))</f>
        <v/>
      </c>
      <c r="R175" s="18">
        <f>INDEX(SeasonData!BA:BA,MATCH(C175&amp;"_2018",SeasonData!A:A,0))</f>
        <v>0.45454545454545453</v>
      </c>
      <c r="S175" s="18">
        <f>INDEX(SeasonData!BA:BA,MATCH(C175&amp;"_2017",SeasonData!A:A,0))</f>
        <v>0</v>
      </c>
      <c r="T175" s="18">
        <f>INDEX(SeasonData!BA:BA,MATCH(C175&amp;"_2016",SeasonData!A:A,0))</f>
        <v>0</v>
      </c>
      <c r="U175" s="18">
        <f>INDEX(SeasonData!BA:BA,MATCH(C175&amp;"_2015",SeasonData!A:A,0))</f>
        <v>0</v>
      </c>
      <c r="W175" s="13">
        <f t="shared" si="5"/>
        <v>44.708483006355344</v>
      </c>
      <c r="Y175" t="str">
        <f>IF(ISERROR(FIND("DEF",$G175)),"",MAX(Y$1:Y174)+1)</f>
        <v/>
      </c>
      <c r="Z175" t="str">
        <f>IF(ISERROR(FIND("MID",$G175)),"",MAX(Z$1:Z174)+1)</f>
        <v/>
      </c>
      <c r="AA175" t="str">
        <f>IF(ISERROR(FIND("RUC",$G175)),"",MAX(AA$1:AA174)+1)</f>
        <v/>
      </c>
      <c r="AB175">
        <f>IF(ISERROR(FIND("FWD",$G175)),"",MAX(AB$1:AB174)+1)</f>
        <v>73</v>
      </c>
      <c r="AC175">
        <f>IF(H175&lt;&gt;"R","",MAX(AC$1:AC174)+1)</f>
        <v>20</v>
      </c>
    </row>
    <row r="176" spans="1:29" x14ac:dyDescent="0.2">
      <c r="A176" t="s">
        <v>2149</v>
      </c>
      <c r="B176" t="s">
        <v>2216</v>
      </c>
      <c r="C176" t="s">
        <v>2647</v>
      </c>
      <c r="D176" t="s">
        <v>2647</v>
      </c>
      <c r="E176" t="s">
        <v>235</v>
      </c>
      <c r="F176" s="42" t="s">
        <v>2478</v>
      </c>
      <c r="G176" t="s">
        <v>1951</v>
      </c>
      <c r="H176" s="3" t="str">
        <f>IF(SUMIFS(SeasonData!BC:BC,SeasonData!B:B,Players19!C226)=(4*23),"R","")</f>
        <v>R</v>
      </c>
      <c r="I176" s="2">
        <f>COUNTIFS(SeasonData!B:B,C176)</f>
        <v>4</v>
      </c>
      <c r="J176" s="25">
        <v>117300</v>
      </c>
      <c r="K176" s="25" t="str">
        <f t="shared" si="4"/>
        <v>Rookie</v>
      </c>
      <c r="L176" s="25"/>
      <c r="M176" s="20" t="str">
        <f>INDEX(SeasonData!$AY:$AY,MATCH($C176&amp;"_2018",SeasonData!$A:$A,0))</f>
        <v/>
      </c>
      <c r="N176" s="20" t="str">
        <f>INDEX(SeasonData!$AY:$AY,MATCH($C176&amp;"_2017",SeasonData!$A:$A,0))</f>
        <v/>
      </c>
      <c r="O176" s="20" t="str">
        <f>INDEX(SeasonData!$AY:$AY,MATCH($C176&amp;"_2016",SeasonData!$A:$A,0))</f>
        <v/>
      </c>
      <c r="P176" s="20" t="str">
        <f>INDEX(SeasonData!$AY:$AY,MATCH($C176&amp;"_2015",SeasonData!$A:$A,0))</f>
        <v/>
      </c>
      <c r="R176" s="18">
        <f>INDEX(SeasonData!BA:BA,MATCH(C176&amp;"_2018",SeasonData!A:A,0))</f>
        <v>0</v>
      </c>
      <c r="S176" s="18">
        <f>INDEX(SeasonData!BA:BA,MATCH(C176&amp;"_2017",SeasonData!A:A,0))</f>
        <v>0</v>
      </c>
      <c r="T176" s="18">
        <f>INDEX(SeasonData!BA:BA,MATCH(C176&amp;"_2016",SeasonData!A:A,0))</f>
        <v>0</v>
      </c>
      <c r="U176" s="18">
        <f>INDEX(SeasonData!BA:BA,MATCH(C176&amp;"_2015",SeasonData!A:A,0))</f>
        <v>0</v>
      </c>
      <c r="W176" s="13">
        <f t="shared" si="5"/>
        <v>21.608179054987566</v>
      </c>
      <c r="Y176" t="str">
        <f>IF(ISERROR(FIND("DEF",$G176)),"",MAX(Y$1:Y175)+1)</f>
        <v/>
      </c>
      <c r="Z176" t="str">
        <f>IF(ISERROR(FIND("MID",$G176)),"",MAX(Z$1:Z175)+1)</f>
        <v/>
      </c>
      <c r="AA176">
        <f>IF(ISERROR(FIND("RUC",$G176)),"",MAX(AA$1:AA175)+1)</f>
        <v>17</v>
      </c>
      <c r="AB176" t="str">
        <f>IF(ISERROR(FIND("FWD",$G176)),"",MAX(AB$1:AB175)+1)</f>
        <v/>
      </c>
      <c r="AC176">
        <f>IF(H176&lt;&gt;"R","",MAX(AC$1:AC175)+1)</f>
        <v>21</v>
      </c>
    </row>
    <row r="177" spans="1:29" x14ac:dyDescent="0.2">
      <c r="A177" t="s">
        <v>2149</v>
      </c>
      <c r="B177" t="s">
        <v>61</v>
      </c>
      <c r="C177" t="s">
        <v>606</v>
      </c>
      <c r="D177" t="s">
        <v>606</v>
      </c>
      <c r="E177" t="s">
        <v>514</v>
      </c>
      <c r="F177" s="42" t="s">
        <v>1128</v>
      </c>
      <c r="G177" t="s">
        <v>1607</v>
      </c>
      <c r="H177" s="3" t="str">
        <f>IF(SUMIFS(SeasonData!BC:BC,SeasonData!B:B,Players19!C239)=(4*23),"R","")</f>
        <v/>
      </c>
      <c r="I177" s="2">
        <f>COUNTIFS(SeasonData!B:B,C177)</f>
        <v>4</v>
      </c>
      <c r="J177" s="25">
        <v>382400</v>
      </c>
      <c r="K177" s="25" t="str">
        <f t="shared" si="4"/>
        <v>MPR</v>
      </c>
      <c r="L177" s="25"/>
      <c r="M177" s="20">
        <f>INDEX(SeasonData!$AY:$AY,MATCH($C177&amp;"_2018",SeasonData!$A:$A,0))</f>
        <v>70.45</v>
      </c>
      <c r="N177" s="20">
        <f>INDEX(SeasonData!$AY:$AY,MATCH($C177&amp;"_2017",SeasonData!$A:$A,0))</f>
        <v>58.94736842105263</v>
      </c>
      <c r="O177" s="20">
        <f>INDEX(SeasonData!$AY:$AY,MATCH($C177&amp;"_2016",SeasonData!$A:$A,0))</f>
        <v>51.777777777777779</v>
      </c>
      <c r="P177" s="20">
        <f>INDEX(SeasonData!$AY:$AY,MATCH($C177&amp;"_2015",SeasonData!$A:$A,0))</f>
        <v>43.25</v>
      </c>
      <c r="R177" s="18">
        <f>INDEX(SeasonData!BA:BA,MATCH(C177&amp;"_2018",SeasonData!A:A,0))</f>
        <v>0.90909090909090906</v>
      </c>
      <c r="S177" s="18">
        <f>INDEX(SeasonData!BA:BA,MATCH(C177&amp;"_2017",SeasonData!A:A,0))</f>
        <v>0.86363636363636365</v>
      </c>
      <c r="T177" s="18">
        <f>INDEX(SeasonData!BA:BA,MATCH(C177&amp;"_2016",SeasonData!A:A,0))</f>
        <v>0.81818181818181823</v>
      </c>
      <c r="U177" s="18">
        <f>INDEX(SeasonData!BA:BA,MATCH(C177&amp;"_2015",SeasonData!A:A,0))</f>
        <v>0.36363636363636365</v>
      </c>
      <c r="W177" s="13">
        <f t="shared" si="5"/>
        <v>70.443032145159805</v>
      </c>
      <c r="Y177">
        <f>IF(ISERROR(FIND("DEF",$G177)),"",MAX(Y$1:Y176)+1)</f>
        <v>62</v>
      </c>
      <c r="Z177" t="str">
        <f>IF(ISERROR(FIND("MID",$G177)),"",MAX(Z$1:Z176)+1)</f>
        <v/>
      </c>
      <c r="AA177" t="str">
        <f>IF(ISERROR(FIND("RUC",$G177)),"",MAX(AA$1:AA176)+1)</f>
        <v/>
      </c>
      <c r="AB177" t="str">
        <f>IF(ISERROR(FIND("FWD",$G177)),"",MAX(AB$1:AB176)+1)</f>
        <v/>
      </c>
      <c r="AC177" t="str">
        <f>IF(H177&lt;&gt;"R","",MAX(AC$1:AC176)+1)</f>
        <v/>
      </c>
    </row>
    <row r="178" spans="1:29" x14ac:dyDescent="0.2">
      <c r="A178" t="s">
        <v>2149</v>
      </c>
      <c r="B178" t="s">
        <v>247</v>
      </c>
      <c r="C178" t="s">
        <v>608</v>
      </c>
      <c r="D178" t="s">
        <v>608</v>
      </c>
      <c r="E178" t="s">
        <v>84</v>
      </c>
      <c r="F178" s="42" t="s">
        <v>1802</v>
      </c>
      <c r="G178" t="s">
        <v>2767</v>
      </c>
      <c r="H178" s="3" t="str">
        <f>IF(SUMIFS(SeasonData!BC:BC,SeasonData!B:B,Players19!C396)=(4*23),"R","")</f>
        <v/>
      </c>
      <c r="I178" s="2">
        <f>COUNTIFS(SeasonData!B:B,C178)</f>
        <v>4</v>
      </c>
      <c r="J178" s="25">
        <v>327700</v>
      </c>
      <c r="K178" s="25" t="str">
        <f t="shared" si="4"/>
        <v>MPR</v>
      </c>
      <c r="L178" s="25"/>
      <c r="M178" s="20">
        <f>INDEX(SeasonData!$AY:$AY,MATCH($C178&amp;"_2018",SeasonData!$A:$A,0))</f>
        <v>60.363636363636367</v>
      </c>
      <c r="N178" s="20">
        <f>INDEX(SeasonData!$AY:$AY,MATCH($C178&amp;"_2017",SeasonData!$A:$A,0))</f>
        <v>70.125</v>
      </c>
      <c r="O178" s="20">
        <f>INDEX(SeasonData!$AY:$AY,MATCH($C178&amp;"_2016",SeasonData!$A:$A,0))</f>
        <v>58</v>
      </c>
      <c r="P178" s="20">
        <f>INDEX(SeasonData!$AY:$AY,MATCH($C178&amp;"_2015",SeasonData!$A:$A,0))</f>
        <v>60</v>
      </c>
      <c r="R178" s="18">
        <f>INDEX(SeasonData!BA:BA,MATCH(C178&amp;"_2018",SeasonData!A:A,0))</f>
        <v>0.5</v>
      </c>
      <c r="S178" s="18">
        <f>INDEX(SeasonData!BA:BA,MATCH(C178&amp;"_2017",SeasonData!A:A,0))</f>
        <v>0.36363636363636365</v>
      </c>
      <c r="T178" s="18">
        <f>INDEX(SeasonData!BA:BA,MATCH(C178&amp;"_2016",SeasonData!A:A,0))</f>
        <v>0.59090909090909094</v>
      </c>
      <c r="U178" s="18">
        <f>INDEX(SeasonData!BA:BA,MATCH(C178&amp;"_2015",SeasonData!A:A,0))</f>
        <v>0.90909090909090906</v>
      </c>
      <c r="W178" s="13">
        <f t="shared" si="5"/>
        <v>60.366583770839092</v>
      </c>
      <c r="Y178" t="str">
        <f>IF(ISERROR(FIND("DEF",$G178)),"",MAX(Y$1:Y177)+1)</f>
        <v/>
      </c>
      <c r="Z178">
        <f>IF(ISERROR(FIND("MID",$G178)),"",MAX(Z$1:Z177)+1)</f>
        <v>55</v>
      </c>
      <c r="AA178" t="str">
        <f>IF(ISERROR(FIND("RUC",$G178)),"",MAX(AA$1:AA177)+1)</f>
        <v/>
      </c>
      <c r="AB178">
        <f>IF(ISERROR(FIND("FWD",$G178)),"",MAX(AB$1:AB177)+1)</f>
        <v>74</v>
      </c>
      <c r="AC178" t="str">
        <f>IF(H178&lt;&gt;"R","",MAX(AC$1:AC177)+1)</f>
        <v/>
      </c>
    </row>
    <row r="179" spans="1:29" x14ac:dyDescent="0.2">
      <c r="A179" t="s">
        <v>2149</v>
      </c>
      <c r="B179" t="s">
        <v>2302</v>
      </c>
      <c r="C179" t="s">
        <v>2686</v>
      </c>
      <c r="D179" t="s">
        <v>2686</v>
      </c>
      <c r="E179" t="s">
        <v>144</v>
      </c>
      <c r="F179" s="42" t="s">
        <v>1133</v>
      </c>
      <c r="G179" t="s">
        <v>1608</v>
      </c>
      <c r="H179" s="3" t="str">
        <f>IF(SUMIFS(SeasonData!BC:BC,SeasonData!B:B,Players19!C436)=(4*23),"R","")</f>
        <v>R</v>
      </c>
      <c r="I179" s="2">
        <f>COUNTIFS(SeasonData!B:B,C179)</f>
        <v>4</v>
      </c>
      <c r="J179" s="25">
        <v>293100</v>
      </c>
      <c r="K179" s="25" t="str">
        <f t="shared" si="4"/>
        <v>MPR</v>
      </c>
      <c r="L179" s="25"/>
      <c r="M179" s="20">
        <f>INDEX(SeasonData!$AY:$AY,MATCH($C179&amp;"_2018",SeasonData!$A:$A,0))</f>
        <v>60</v>
      </c>
      <c r="N179" s="20">
        <f>INDEX(SeasonData!$AY:$AY,MATCH($C179&amp;"_2017",SeasonData!$A:$A,0))</f>
        <v>46.75</v>
      </c>
      <c r="O179" s="20">
        <f>INDEX(SeasonData!$AY:$AY,MATCH($C179&amp;"_2016",SeasonData!$A:$A,0))</f>
        <v>57</v>
      </c>
      <c r="P179" s="20" t="str">
        <f>INDEX(SeasonData!$AY:$AY,MATCH($C179&amp;"_2015",SeasonData!$A:$A,0))</f>
        <v/>
      </c>
      <c r="R179" s="18">
        <f>INDEX(SeasonData!BA:BA,MATCH(C179&amp;"_2018",SeasonData!A:A,0))</f>
        <v>0.22727272727272727</v>
      </c>
      <c r="S179" s="18">
        <f>INDEX(SeasonData!BA:BA,MATCH(C179&amp;"_2017",SeasonData!A:A,0))</f>
        <v>0.36363636363636365</v>
      </c>
      <c r="T179" s="18">
        <f>INDEX(SeasonData!BA:BA,MATCH(C179&amp;"_2016",SeasonData!A:A,0))</f>
        <v>0.18181818181818182</v>
      </c>
      <c r="U179" s="18">
        <f>INDEX(SeasonData!BA:BA,MATCH(C179&amp;"_2015",SeasonData!A:A,0))</f>
        <v>0</v>
      </c>
      <c r="W179" s="13">
        <f t="shared" si="5"/>
        <v>53.992815694943353</v>
      </c>
      <c r="Y179" t="str">
        <f>IF(ISERROR(FIND("DEF",$G179)),"",MAX(Y$1:Y178)+1)</f>
        <v/>
      </c>
      <c r="Z179" t="str">
        <f>IF(ISERROR(FIND("MID",$G179)),"",MAX(Z$1:Z178)+1)</f>
        <v/>
      </c>
      <c r="AA179" t="str">
        <f>IF(ISERROR(FIND("RUC",$G179)),"",MAX(AA$1:AA178)+1)</f>
        <v/>
      </c>
      <c r="AB179">
        <f>IF(ISERROR(FIND("FWD",$G179)),"",MAX(AB$1:AB178)+1)</f>
        <v>75</v>
      </c>
      <c r="AC179">
        <f>IF(H179&lt;&gt;"R","",MAX(AC$1:AC178)+1)</f>
        <v>22</v>
      </c>
    </row>
    <row r="180" spans="1:29" x14ac:dyDescent="0.2">
      <c r="A180" t="s">
        <v>2149</v>
      </c>
      <c r="B180" t="s">
        <v>134</v>
      </c>
      <c r="C180" t="s">
        <v>609</v>
      </c>
      <c r="D180" t="s">
        <v>609</v>
      </c>
      <c r="E180" t="s">
        <v>116</v>
      </c>
      <c r="F180" s="42" t="s">
        <v>1130</v>
      </c>
      <c r="G180" t="s">
        <v>2769</v>
      </c>
      <c r="H180" s="3" t="str">
        <f>IF(SUMIFS(SeasonData!BC:BC,SeasonData!B:B,Players19!C511)=(4*23),"R","")</f>
        <v>R</v>
      </c>
      <c r="I180" s="2">
        <f>COUNTIFS(SeasonData!B:B,C180)</f>
        <v>4</v>
      </c>
      <c r="J180" s="25">
        <v>239400</v>
      </c>
      <c r="K180" s="25" t="str">
        <f t="shared" si="4"/>
        <v>MPR</v>
      </c>
      <c r="L180" s="25"/>
      <c r="M180" s="20">
        <f>INDEX(SeasonData!$AY:$AY,MATCH($C180&amp;"_2018",SeasonData!$A:$A,0))</f>
        <v>49</v>
      </c>
      <c r="N180" s="20">
        <f>INDEX(SeasonData!$AY:$AY,MATCH($C180&amp;"_2017",SeasonData!$A:$A,0))</f>
        <v>61.476190476190474</v>
      </c>
      <c r="O180" s="20">
        <f>INDEX(SeasonData!$AY:$AY,MATCH($C180&amp;"_2016",SeasonData!$A:$A,0))</f>
        <v>57.529411764705884</v>
      </c>
      <c r="P180" s="20">
        <f>INDEX(SeasonData!$AY:$AY,MATCH($C180&amp;"_2015",SeasonData!$A:$A,0))</f>
        <v>53.888888888888886</v>
      </c>
      <c r="R180" s="18">
        <f>INDEX(SeasonData!BA:BA,MATCH(C180&amp;"_2018",SeasonData!A:A,0))</f>
        <v>0.31818181818181818</v>
      </c>
      <c r="S180" s="18">
        <f>INDEX(SeasonData!BA:BA,MATCH(C180&amp;"_2017",SeasonData!A:A,0))</f>
        <v>0.95454545454545459</v>
      </c>
      <c r="T180" s="18">
        <f>INDEX(SeasonData!BA:BA,MATCH(C180&amp;"_2016",SeasonData!A:A,0))</f>
        <v>0.77272727272727271</v>
      </c>
      <c r="U180" s="18">
        <f>INDEX(SeasonData!BA:BA,MATCH(C180&amp;"_2015",SeasonData!A:A,0))</f>
        <v>0.40909090909090912</v>
      </c>
      <c r="W180" s="13">
        <f t="shared" si="5"/>
        <v>44.100580270793039</v>
      </c>
      <c r="Y180">
        <f>IF(ISERROR(FIND("DEF",$G180)),"",MAX(Y$1:Y179)+1)</f>
        <v>63</v>
      </c>
      <c r="Z180" t="str">
        <f>IF(ISERROR(FIND("MID",$G180)),"",MAX(Z$1:Z179)+1)</f>
        <v/>
      </c>
      <c r="AA180" t="str">
        <f>IF(ISERROR(FIND("RUC",$G180)),"",MAX(AA$1:AA179)+1)</f>
        <v/>
      </c>
      <c r="AB180">
        <f>IF(ISERROR(FIND("FWD",$G180)),"",MAX(AB$1:AB179)+1)</f>
        <v>76</v>
      </c>
      <c r="AC180">
        <f>IF(H180&lt;&gt;"R","",MAX(AC$1:AC179)+1)</f>
        <v>23</v>
      </c>
    </row>
    <row r="181" spans="1:29" x14ac:dyDescent="0.2">
      <c r="A181" t="s">
        <v>2149</v>
      </c>
      <c r="B181" t="s">
        <v>178</v>
      </c>
      <c r="C181" t="s">
        <v>610</v>
      </c>
      <c r="D181" t="s">
        <v>610</v>
      </c>
      <c r="E181" t="s">
        <v>150</v>
      </c>
      <c r="F181" s="42" t="s">
        <v>1131</v>
      </c>
      <c r="G181" t="s">
        <v>2767</v>
      </c>
      <c r="H181" s="3" t="str">
        <f>IF(SUMIFS(SeasonData!BC:BC,SeasonData!B:B,Players19!C562)=(4*23),"R","")</f>
        <v/>
      </c>
      <c r="I181" s="2">
        <f>COUNTIFS(SeasonData!B:B,C181)</f>
        <v>4</v>
      </c>
      <c r="J181" s="25">
        <v>436100</v>
      </c>
      <c r="K181" s="25" t="str">
        <f t="shared" si="4"/>
        <v>MPR</v>
      </c>
      <c r="L181" s="25"/>
      <c r="M181" s="20">
        <f>INDEX(SeasonData!$AY:$AY,MATCH($C181&amp;"_2018",SeasonData!$A:$A,0))</f>
        <v>80.333333333333329</v>
      </c>
      <c r="N181" s="20">
        <f>INDEX(SeasonData!$AY:$AY,MATCH($C181&amp;"_2017",SeasonData!$A:$A,0))</f>
        <v>76.21052631578948</v>
      </c>
      <c r="O181" s="20">
        <f>INDEX(SeasonData!$AY:$AY,MATCH($C181&amp;"_2016",SeasonData!$A:$A,0))</f>
        <v>72.150000000000006</v>
      </c>
      <c r="P181" s="20" t="str">
        <f>INDEX(SeasonData!$AY:$AY,MATCH($C181&amp;"_2015",SeasonData!$A:$A,0))</f>
        <v/>
      </c>
      <c r="R181" s="18">
        <f>INDEX(SeasonData!BA:BA,MATCH(C181&amp;"_2018",SeasonData!A:A,0))</f>
        <v>0.68181818181818177</v>
      </c>
      <c r="S181" s="18">
        <f>INDEX(SeasonData!BA:BA,MATCH(C181&amp;"_2017",SeasonData!A:A,0))</f>
        <v>0.86363636363636365</v>
      </c>
      <c r="T181" s="18">
        <f>INDEX(SeasonData!BA:BA,MATCH(C181&amp;"_2016",SeasonData!A:A,0))</f>
        <v>0.90909090909090906</v>
      </c>
      <c r="U181" s="18">
        <f>INDEX(SeasonData!BA:BA,MATCH(C181&amp;"_2015",SeasonData!A:A,0))</f>
        <v>0</v>
      </c>
      <c r="W181" s="13">
        <f t="shared" si="5"/>
        <v>80.335267569310119</v>
      </c>
      <c r="Y181" t="str">
        <f>IF(ISERROR(FIND("DEF",$G181)),"",MAX(Y$1:Y180)+1)</f>
        <v/>
      </c>
      <c r="Z181">
        <f>IF(ISERROR(FIND("MID",$G181)),"",MAX(Z$1:Z180)+1)</f>
        <v>56</v>
      </c>
      <c r="AA181" t="str">
        <f>IF(ISERROR(FIND("RUC",$G181)),"",MAX(AA$1:AA180)+1)</f>
        <v/>
      </c>
      <c r="AB181">
        <f>IF(ISERROR(FIND("FWD",$G181)),"",MAX(AB$1:AB180)+1)</f>
        <v>77</v>
      </c>
      <c r="AC181" t="str">
        <f>IF(H181&lt;&gt;"R","",MAX(AC$1:AC180)+1)</f>
        <v/>
      </c>
    </row>
    <row r="182" spans="1:29" x14ac:dyDescent="0.2">
      <c r="A182" t="s">
        <v>2149</v>
      </c>
      <c r="B182" t="s">
        <v>206</v>
      </c>
      <c r="C182" t="s">
        <v>613</v>
      </c>
      <c r="D182" t="s">
        <v>613</v>
      </c>
      <c r="E182" t="s">
        <v>184</v>
      </c>
      <c r="F182" s="42" t="s">
        <v>1132</v>
      </c>
      <c r="G182" t="s">
        <v>1606</v>
      </c>
      <c r="H182" s="3" t="str">
        <f>IF(SUMIFS(SeasonData!BC:BC,SeasonData!B:B,Players19!C738)=(4*23),"R","")</f>
        <v>R</v>
      </c>
      <c r="I182" s="2">
        <f>COUNTIFS(SeasonData!B:B,C182)</f>
        <v>4</v>
      </c>
      <c r="J182" s="25">
        <v>327900</v>
      </c>
      <c r="K182" s="25" t="str">
        <f t="shared" si="4"/>
        <v>MPR</v>
      </c>
      <c r="L182" s="25"/>
      <c r="M182" s="20">
        <f>INDEX(SeasonData!$AY:$AY,MATCH($C182&amp;"_2018",SeasonData!$A:$A,0))</f>
        <v>60.411764705882355</v>
      </c>
      <c r="N182" s="20">
        <f>INDEX(SeasonData!$AY:$AY,MATCH($C182&amp;"_2017",SeasonData!$A:$A,0))</f>
        <v>53.736842105263158</v>
      </c>
      <c r="O182" s="20">
        <f>INDEX(SeasonData!$AY:$AY,MATCH($C182&amp;"_2016",SeasonData!$A:$A,0))</f>
        <v>57.25</v>
      </c>
      <c r="P182" s="20" t="str">
        <f>INDEX(SeasonData!$AY:$AY,MATCH($C182&amp;"_2015",SeasonData!$A:$A,0))</f>
        <v/>
      </c>
      <c r="R182" s="18">
        <f>INDEX(SeasonData!BA:BA,MATCH(C182&amp;"_2018",SeasonData!A:A,0))</f>
        <v>0.77272727272727271</v>
      </c>
      <c r="S182" s="18">
        <f>INDEX(SeasonData!BA:BA,MATCH(C182&amp;"_2017",SeasonData!A:A,0))</f>
        <v>0.86363636363636365</v>
      </c>
      <c r="T182" s="18">
        <f>INDEX(SeasonData!BA:BA,MATCH(C182&amp;"_2016",SeasonData!A:A,0))</f>
        <v>0.54545454545454541</v>
      </c>
      <c r="U182" s="18">
        <f>INDEX(SeasonData!BA:BA,MATCH(C182&amp;"_2015",SeasonData!A:A,0))</f>
        <v>0</v>
      </c>
      <c r="W182" s="13">
        <f t="shared" si="5"/>
        <v>60.403426360873169</v>
      </c>
      <c r="Y182" t="str">
        <f>IF(ISERROR(FIND("DEF",$G182)),"",MAX(Y$1:Y181)+1)</f>
        <v/>
      </c>
      <c r="Z182">
        <f>IF(ISERROR(FIND("MID",$G182)),"",MAX(Z$1:Z181)+1)</f>
        <v>57</v>
      </c>
      <c r="AA182" t="str">
        <f>IF(ISERROR(FIND("RUC",$G182)),"",MAX(AA$1:AA181)+1)</f>
        <v/>
      </c>
      <c r="AB182" t="str">
        <f>IF(ISERROR(FIND("FWD",$G182)),"",MAX(AB$1:AB181)+1)</f>
        <v/>
      </c>
      <c r="AC182">
        <f>IF(H182&lt;&gt;"R","",MAX(AC$1:AC181)+1)</f>
        <v>24</v>
      </c>
    </row>
    <row r="183" spans="1:29" x14ac:dyDescent="0.2">
      <c r="A183" t="s">
        <v>2282</v>
      </c>
      <c r="B183" t="s">
        <v>216</v>
      </c>
      <c r="C183" t="s">
        <v>1540</v>
      </c>
      <c r="D183" t="s">
        <v>1540</v>
      </c>
      <c r="E183" t="s">
        <v>399</v>
      </c>
      <c r="F183" s="42" t="s">
        <v>1135</v>
      </c>
      <c r="G183" t="s">
        <v>1607</v>
      </c>
      <c r="H183" s="3" t="str">
        <f>IF(SUMIFS(SeasonData!BC:BC,SeasonData!B:B,Players19!C364)=(4*23),"R","")</f>
        <v/>
      </c>
      <c r="I183" s="2">
        <f>COUNTIFS(SeasonData!B:B,C183)</f>
        <v>4</v>
      </c>
      <c r="J183" s="25">
        <v>123900</v>
      </c>
      <c r="K183" s="25" t="str">
        <f t="shared" si="4"/>
        <v>Rookie</v>
      </c>
      <c r="L183" s="25"/>
      <c r="M183" s="20">
        <f>INDEX(SeasonData!$AY:$AY,MATCH($C183&amp;"_2018",SeasonData!$A:$A,0))</f>
        <v>18</v>
      </c>
      <c r="N183" s="20" t="str">
        <f>INDEX(SeasonData!$AY:$AY,MATCH($C183&amp;"_2017",SeasonData!$A:$A,0))</f>
        <v/>
      </c>
      <c r="O183" s="20" t="str">
        <f>INDEX(SeasonData!$AY:$AY,MATCH($C183&amp;"_2016",SeasonData!$A:$A,0))</f>
        <v/>
      </c>
      <c r="P183" s="20" t="str">
        <f>INDEX(SeasonData!$AY:$AY,MATCH($C183&amp;"_2015",SeasonData!$A:$A,0))</f>
        <v/>
      </c>
      <c r="R183" s="18">
        <f>INDEX(SeasonData!BA:BA,MATCH(C183&amp;"_2018",SeasonData!A:A,0))</f>
        <v>9.0909090909090912E-2</v>
      </c>
      <c r="S183" s="18">
        <f>INDEX(SeasonData!BA:BA,MATCH(C183&amp;"_2017",SeasonData!A:A,0))</f>
        <v>0</v>
      </c>
      <c r="T183" s="18">
        <f>INDEX(SeasonData!BA:BA,MATCH(C183&amp;"_2016",SeasonData!A:A,0))</f>
        <v>0</v>
      </c>
      <c r="U183" s="18">
        <f>INDEX(SeasonData!BA:BA,MATCH(C183&amp;"_2015",SeasonData!A:A,0))</f>
        <v>0</v>
      </c>
      <c r="W183" s="13">
        <f t="shared" si="5"/>
        <v>22.823984526112184</v>
      </c>
      <c r="Y183">
        <f>IF(ISERROR(FIND("DEF",$G183)),"",MAX(Y$1:Y182)+1)</f>
        <v>64</v>
      </c>
      <c r="Z183" t="str">
        <f>IF(ISERROR(FIND("MID",$G183)),"",MAX(Z$1:Z182)+1)</f>
        <v/>
      </c>
      <c r="AA183" t="str">
        <f>IF(ISERROR(FIND("RUC",$G183)),"",MAX(AA$1:AA182)+1)</f>
        <v/>
      </c>
      <c r="AB183" t="str">
        <f>IF(ISERROR(FIND("FWD",$G183)),"",MAX(AB$1:AB182)+1)</f>
        <v/>
      </c>
      <c r="AC183" t="str">
        <f>IF(H183&lt;&gt;"R","",MAX(AC$1:AC182)+1)</f>
        <v/>
      </c>
    </row>
    <row r="184" spans="1:29" x14ac:dyDescent="0.2">
      <c r="A184" t="s">
        <v>2330</v>
      </c>
      <c r="B184" t="s">
        <v>413</v>
      </c>
      <c r="C184" t="s">
        <v>611</v>
      </c>
      <c r="D184" t="s">
        <v>611</v>
      </c>
      <c r="E184" t="s">
        <v>260</v>
      </c>
      <c r="F184" s="42" t="s">
        <v>2536</v>
      </c>
      <c r="G184" t="s">
        <v>1606</v>
      </c>
      <c r="H184" s="3" t="str">
        <f>IF(SUMIFS(SeasonData!BC:BC,SeasonData!B:B,Players19!C506)=(4*23),"R","")</f>
        <v/>
      </c>
      <c r="I184" s="2">
        <f>COUNTIFS(SeasonData!B:B,C184)</f>
        <v>4</v>
      </c>
      <c r="J184" s="25">
        <v>190900</v>
      </c>
      <c r="K184" s="25" t="str">
        <f t="shared" si="4"/>
        <v>Rookie</v>
      </c>
      <c r="L184" s="25"/>
      <c r="M184" s="20" t="str">
        <f>INDEX(SeasonData!$AY:$AY,MATCH($C184&amp;"_2018",SeasonData!$A:$A,0))</f>
        <v/>
      </c>
      <c r="N184" s="20">
        <f>INDEX(SeasonData!$AY:$AY,MATCH($C184&amp;"_2017",SeasonData!$A:$A,0))</f>
        <v>58.6</v>
      </c>
      <c r="O184" s="20">
        <f>INDEX(SeasonData!$AY:$AY,MATCH($C184&amp;"_2016",SeasonData!$A:$A,0))</f>
        <v>55.230769230769234</v>
      </c>
      <c r="P184" s="20">
        <f>INDEX(SeasonData!$AY:$AY,MATCH($C184&amp;"_2015",SeasonData!$A:$A,0))</f>
        <v>50.2</v>
      </c>
      <c r="R184" s="18">
        <f>INDEX(SeasonData!BA:BA,MATCH(C184&amp;"_2018",SeasonData!A:A,0))</f>
        <v>0</v>
      </c>
      <c r="S184" s="18">
        <f>INDEX(SeasonData!BA:BA,MATCH(C184&amp;"_2017",SeasonData!A:A,0))</f>
        <v>0.22727272727272727</v>
      </c>
      <c r="T184" s="18">
        <f>INDEX(SeasonData!BA:BA,MATCH(C184&amp;"_2016",SeasonData!A:A,0))</f>
        <v>0.59090909090909094</v>
      </c>
      <c r="U184" s="18">
        <f>INDEX(SeasonData!BA:BA,MATCH(C184&amp;"_2015",SeasonData!A:A,0))</f>
        <v>0.22727272727272727</v>
      </c>
      <c r="W184" s="13">
        <f t="shared" si="5"/>
        <v>35.166252187528784</v>
      </c>
      <c r="Y184" t="str">
        <f>IF(ISERROR(FIND("DEF",$G184)),"",MAX(Y$1:Y183)+1)</f>
        <v/>
      </c>
      <c r="Z184">
        <f>IF(ISERROR(FIND("MID",$G184)),"",MAX(Z$1:Z183)+1)</f>
        <v>58</v>
      </c>
      <c r="AA184" t="str">
        <f>IF(ISERROR(FIND("RUC",$G184)),"",MAX(AA$1:AA183)+1)</f>
        <v/>
      </c>
      <c r="AB184" t="str">
        <f>IF(ISERROR(FIND("FWD",$G184)),"",MAX(AB$1:AB183)+1)</f>
        <v/>
      </c>
      <c r="AC184" t="str">
        <f>IF(H184&lt;&gt;"R","",MAX(AC$1:AC183)+1)</f>
        <v/>
      </c>
    </row>
    <row r="185" spans="1:29" x14ac:dyDescent="0.2">
      <c r="A185" t="s">
        <v>2090</v>
      </c>
      <c r="B185" t="s">
        <v>400</v>
      </c>
      <c r="C185" t="s">
        <v>615</v>
      </c>
      <c r="D185" t="s">
        <v>615</v>
      </c>
      <c r="E185" t="s">
        <v>399</v>
      </c>
      <c r="F185" s="42" t="s">
        <v>1138</v>
      </c>
      <c r="G185" t="s">
        <v>2767</v>
      </c>
      <c r="H185" s="3" t="str">
        <f>IF(SUMIFS(SeasonData!BC:BC,SeasonData!B:B,Players19!C25)=(4*23),"R","")</f>
        <v/>
      </c>
      <c r="I185" s="2">
        <f>COUNTIFS(SeasonData!B:B,C185)</f>
        <v>4</v>
      </c>
      <c r="J185" s="25">
        <v>423400</v>
      </c>
      <c r="K185" s="25" t="str">
        <f t="shared" si="4"/>
        <v>MPR</v>
      </c>
      <c r="L185" s="25"/>
      <c r="M185" s="20">
        <f>INDEX(SeasonData!$AY:$AY,MATCH($C185&amp;"_2018",SeasonData!$A:$A,0))</f>
        <v>78</v>
      </c>
      <c r="N185" s="20">
        <f>INDEX(SeasonData!$AY:$AY,MATCH($C185&amp;"_2017",SeasonData!$A:$A,0))</f>
        <v>70.5</v>
      </c>
      <c r="O185" s="20">
        <f>INDEX(SeasonData!$AY:$AY,MATCH($C185&amp;"_2016",SeasonData!$A:$A,0))</f>
        <v>87.272727272727266</v>
      </c>
      <c r="P185" s="20">
        <f>INDEX(SeasonData!$AY:$AY,MATCH($C185&amp;"_2015",SeasonData!$A:$A,0))</f>
        <v>109.66666666666667</v>
      </c>
      <c r="R185" s="18">
        <f>INDEX(SeasonData!BA:BA,MATCH(C185&amp;"_2018",SeasonData!A:A,0))</f>
        <v>0.68181818181818177</v>
      </c>
      <c r="S185" s="18">
        <f>INDEX(SeasonData!BA:BA,MATCH(C185&amp;"_2017",SeasonData!A:A,0))</f>
        <v>9.0909090909090912E-2</v>
      </c>
      <c r="T185" s="18">
        <f>INDEX(SeasonData!BA:BA,MATCH(C185&amp;"_2016",SeasonData!A:A,0))</f>
        <v>1</v>
      </c>
      <c r="U185" s="18">
        <f>INDEX(SeasonData!BA:BA,MATCH(C185&amp;"_2015",SeasonData!A:A,0))</f>
        <v>0.95454545454545459</v>
      </c>
      <c r="W185" s="13">
        <f t="shared" si="5"/>
        <v>77.995763102146086</v>
      </c>
      <c r="Y185" t="str">
        <f>IF(ISERROR(FIND("DEF",$G185)),"",MAX(Y$1:Y184)+1)</f>
        <v/>
      </c>
      <c r="Z185">
        <f>IF(ISERROR(FIND("MID",$G185)),"",MAX(Z$1:Z184)+1)</f>
        <v>59</v>
      </c>
      <c r="AA185" t="str">
        <f>IF(ISERROR(FIND("RUC",$G185)),"",MAX(AA$1:AA184)+1)</f>
        <v/>
      </c>
      <c r="AB185">
        <f>IF(ISERROR(FIND("FWD",$G185)),"",MAX(AB$1:AB184)+1)</f>
        <v>78</v>
      </c>
      <c r="AC185" t="str">
        <f>IF(H185&lt;&gt;"R","",MAX(AC$1:AC184)+1)</f>
        <v/>
      </c>
    </row>
    <row r="186" spans="1:29" x14ac:dyDescent="0.2">
      <c r="A186" t="s">
        <v>2090</v>
      </c>
      <c r="B186" t="s">
        <v>368</v>
      </c>
      <c r="C186" t="s">
        <v>617</v>
      </c>
      <c r="D186" t="s">
        <v>617</v>
      </c>
      <c r="E186" t="s">
        <v>369</v>
      </c>
      <c r="F186" s="42" t="s">
        <v>1141</v>
      </c>
      <c r="G186" t="s">
        <v>1607</v>
      </c>
      <c r="H186" s="3" t="str">
        <f>IF(SUMIFS(SeasonData!BC:BC,SeasonData!B:B,Players19!C26)=(4*23),"R","")</f>
        <v/>
      </c>
      <c r="I186" s="2">
        <f>COUNTIFS(SeasonData!B:B,C186)</f>
        <v>4</v>
      </c>
      <c r="J186" s="25">
        <v>377300</v>
      </c>
      <c r="K186" s="25" t="str">
        <f t="shared" si="4"/>
        <v>MPR</v>
      </c>
      <c r="L186" s="25"/>
      <c r="M186" s="20">
        <f>INDEX(SeasonData!$AY:$AY,MATCH($C186&amp;"_2018",SeasonData!$A:$A,0))</f>
        <v>69.5</v>
      </c>
      <c r="N186" s="20">
        <f>INDEX(SeasonData!$AY:$AY,MATCH($C186&amp;"_2017",SeasonData!$A:$A,0))</f>
        <v>73.227272727272734</v>
      </c>
      <c r="O186" s="20">
        <f>INDEX(SeasonData!$AY:$AY,MATCH($C186&amp;"_2016",SeasonData!$A:$A,0))</f>
        <v>65.631578947368425</v>
      </c>
      <c r="P186" s="20">
        <f>INDEX(SeasonData!$AY:$AY,MATCH($C186&amp;"_2015",SeasonData!$A:$A,0))</f>
        <v>57.25</v>
      </c>
      <c r="R186" s="18">
        <f>INDEX(SeasonData!BA:BA,MATCH(C186&amp;"_2018",SeasonData!A:A,0))</f>
        <v>0.90909090909090906</v>
      </c>
      <c r="S186" s="18">
        <f>INDEX(SeasonData!BA:BA,MATCH(C186&amp;"_2017",SeasonData!A:A,0))</f>
        <v>1</v>
      </c>
      <c r="T186" s="18">
        <f>INDEX(SeasonData!BA:BA,MATCH(C186&amp;"_2016",SeasonData!A:A,0))</f>
        <v>0.86363636363636365</v>
      </c>
      <c r="U186" s="18">
        <f>INDEX(SeasonData!BA:BA,MATCH(C186&amp;"_2015",SeasonData!A:A,0))</f>
        <v>0.18181818181818182</v>
      </c>
      <c r="W186" s="13">
        <f t="shared" si="5"/>
        <v>69.503546099290787</v>
      </c>
      <c r="Y186">
        <f>IF(ISERROR(FIND("DEF",$G186)),"",MAX(Y$1:Y185)+1)</f>
        <v>65</v>
      </c>
      <c r="Z186" t="str">
        <f>IF(ISERROR(FIND("MID",$G186)),"",MAX(Z$1:Z185)+1)</f>
        <v/>
      </c>
      <c r="AA186" t="str">
        <f>IF(ISERROR(FIND("RUC",$G186)),"",MAX(AA$1:AA185)+1)</f>
        <v/>
      </c>
      <c r="AB186" t="str">
        <f>IF(ISERROR(FIND("FWD",$G186)),"",MAX(AB$1:AB185)+1)</f>
        <v/>
      </c>
      <c r="AC186" t="str">
        <f>IF(H186&lt;&gt;"R","",MAX(AC$1:AC185)+1)</f>
        <v/>
      </c>
    </row>
    <row r="187" spans="1:29" x14ac:dyDescent="0.2">
      <c r="A187" t="s">
        <v>2090</v>
      </c>
      <c r="B187" t="s">
        <v>88</v>
      </c>
      <c r="C187" t="s">
        <v>618</v>
      </c>
      <c r="D187" t="s">
        <v>618</v>
      </c>
      <c r="E187" t="s">
        <v>84</v>
      </c>
      <c r="F187" s="42" t="s">
        <v>1143</v>
      </c>
      <c r="G187" t="s">
        <v>1607</v>
      </c>
      <c r="H187" s="3" t="str">
        <f>IF(SUMIFS(SeasonData!BC:BC,SeasonData!B:B,Players19!C157)=(4*23),"R","")</f>
        <v/>
      </c>
      <c r="I187" s="2">
        <f>COUNTIFS(SeasonData!B:B,C187)</f>
        <v>4</v>
      </c>
      <c r="J187" s="25">
        <v>250100</v>
      </c>
      <c r="K187" s="25" t="str">
        <f t="shared" si="4"/>
        <v>MPR</v>
      </c>
      <c r="L187" s="25"/>
      <c r="M187" s="20">
        <f>INDEX(SeasonData!$AY:$AY,MATCH($C187&amp;"_2018",SeasonData!$A:$A,0))</f>
        <v>51.2</v>
      </c>
      <c r="N187" s="20">
        <f>INDEX(SeasonData!$AY:$AY,MATCH($C187&amp;"_2017",SeasonData!$A:$A,0))</f>
        <v>60.625</v>
      </c>
      <c r="O187" s="20">
        <f>INDEX(SeasonData!$AY:$AY,MATCH($C187&amp;"_2016",SeasonData!$A:$A,0))</f>
        <v>48.666666666666664</v>
      </c>
      <c r="P187" s="20" t="str">
        <f>INDEX(SeasonData!$AY:$AY,MATCH($C187&amp;"_2015",SeasonData!$A:$A,0))</f>
        <v/>
      </c>
      <c r="R187" s="18">
        <f>INDEX(SeasonData!BA:BA,MATCH(C187&amp;"_2018",SeasonData!A:A,0))</f>
        <v>0.22727272727272727</v>
      </c>
      <c r="S187" s="18">
        <f>INDEX(SeasonData!BA:BA,MATCH(C187&amp;"_2017",SeasonData!A:A,0))</f>
        <v>0.36363636363636365</v>
      </c>
      <c r="T187" s="18">
        <f>INDEX(SeasonData!BA:BA,MATCH(C187&amp;"_2016",SeasonData!A:A,0))</f>
        <v>0.13636363636363635</v>
      </c>
      <c r="U187" s="18">
        <f>INDEX(SeasonData!BA:BA,MATCH(C187&amp;"_2015",SeasonData!A:A,0))</f>
        <v>0</v>
      </c>
      <c r="W187" s="13">
        <f t="shared" si="5"/>
        <v>46.071658837616283</v>
      </c>
      <c r="Y187">
        <f>IF(ISERROR(FIND("DEF",$G187)),"",MAX(Y$1:Y186)+1)</f>
        <v>66</v>
      </c>
      <c r="Z187" t="str">
        <f>IF(ISERROR(FIND("MID",$G187)),"",MAX(Z$1:Z186)+1)</f>
        <v/>
      </c>
      <c r="AA187" t="str">
        <f>IF(ISERROR(FIND("RUC",$G187)),"",MAX(AA$1:AA186)+1)</f>
        <v/>
      </c>
      <c r="AB187" t="str">
        <f>IF(ISERROR(FIND("FWD",$G187)),"",MAX(AB$1:AB186)+1)</f>
        <v/>
      </c>
      <c r="AC187" t="str">
        <f>IF(H187&lt;&gt;"R","",MAX(AC$1:AC186)+1)</f>
        <v/>
      </c>
    </row>
    <row r="188" spans="1:29" x14ac:dyDescent="0.2">
      <c r="A188" t="s">
        <v>2090</v>
      </c>
      <c r="B188" t="s">
        <v>2300</v>
      </c>
      <c r="C188" t="s">
        <v>2684</v>
      </c>
      <c r="D188" t="s">
        <v>2684</v>
      </c>
      <c r="E188" t="s">
        <v>1</v>
      </c>
      <c r="F188" s="42" t="s">
        <v>1137</v>
      </c>
      <c r="G188" t="s">
        <v>1607</v>
      </c>
      <c r="H188" s="3" t="str">
        <f>IF(SUMIFS(SeasonData!BC:BC,SeasonData!B:B,Players19!C434)=(4*23),"R","")</f>
        <v/>
      </c>
      <c r="I188" s="2">
        <f>COUNTIFS(SeasonData!B:B,C188)</f>
        <v>4</v>
      </c>
      <c r="J188" s="25">
        <v>362100</v>
      </c>
      <c r="K188" s="25" t="str">
        <f t="shared" si="4"/>
        <v>MPR</v>
      </c>
      <c r="L188" s="25"/>
      <c r="M188" s="20">
        <f>INDEX(SeasonData!$AY:$AY,MATCH($C188&amp;"_2018",SeasonData!$A:$A,0))</f>
        <v>66.705882352941174</v>
      </c>
      <c r="N188" s="20">
        <f>INDEX(SeasonData!$AY:$AY,MATCH($C188&amp;"_2017",SeasonData!$A:$A,0))</f>
        <v>63</v>
      </c>
      <c r="O188" s="20">
        <f>INDEX(SeasonData!$AY:$AY,MATCH($C188&amp;"_2016",SeasonData!$A:$A,0))</f>
        <v>73</v>
      </c>
      <c r="P188" s="20">
        <f>INDEX(SeasonData!$AY:$AY,MATCH($C188&amp;"_2015",SeasonData!$A:$A,0))</f>
        <v>60.555555555555557</v>
      </c>
      <c r="R188" s="18">
        <f>INDEX(SeasonData!BA:BA,MATCH(C188&amp;"_2018",SeasonData!A:A,0))</f>
        <v>0.77272727272727271</v>
      </c>
      <c r="S188" s="18">
        <f>INDEX(SeasonData!BA:BA,MATCH(C188&amp;"_2017",SeasonData!A:A,0))</f>
        <v>0.86363636363636365</v>
      </c>
      <c r="T188" s="18">
        <f>INDEX(SeasonData!BA:BA,MATCH(C188&amp;"_2016",SeasonData!A:A,0))</f>
        <v>0.77272727272727271</v>
      </c>
      <c r="U188" s="18">
        <f>INDEX(SeasonData!BA:BA,MATCH(C188&amp;"_2015",SeasonData!A:A,0))</f>
        <v>0.81818181818181823</v>
      </c>
      <c r="W188" s="13">
        <f t="shared" si="5"/>
        <v>66.703509256700741</v>
      </c>
      <c r="Y188">
        <f>IF(ISERROR(FIND("DEF",$G188)),"",MAX(Y$1:Y187)+1)</f>
        <v>67</v>
      </c>
      <c r="Z188" t="str">
        <f>IF(ISERROR(FIND("MID",$G188)),"",MAX(Z$1:Z187)+1)</f>
        <v/>
      </c>
      <c r="AA188" t="str">
        <f>IF(ISERROR(FIND("RUC",$G188)),"",MAX(AA$1:AA187)+1)</f>
        <v/>
      </c>
      <c r="AB188" t="str">
        <f>IF(ISERROR(FIND("FWD",$G188)),"",MAX(AB$1:AB187)+1)</f>
        <v/>
      </c>
      <c r="AC188" t="str">
        <f>IF(H188&lt;&gt;"R","",MAX(AC$1:AC187)+1)</f>
        <v/>
      </c>
    </row>
    <row r="189" spans="1:29" x14ac:dyDescent="0.2">
      <c r="A189" t="s">
        <v>2090</v>
      </c>
      <c r="B189" t="s">
        <v>1731</v>
      </c>
      <c r="C189" t="s">
        <v>1664</v>
      </c>
      <c r="D189" t="s">
        <v>1664</v>
      </c>
      <c r="E189" t="s">
        <v>260</v>
      </c>
      <c r="F189" s="42" t="s">
        <v>1803</v>
      </c>
      <c r="G189" t="s">
        <v>1607</v>
      </c>
      <c r="H189" s="3" t="str">
        <f>IF(SUMIFS(SeasonData!BC:BC,SeasonData!B:B,Players19!C507)=(4*23),"R","")</f>
        <v/>
      </c>
      <c r="I189" s="2">
        <f>COUNTIFS(SeasonData!B:B,C189)</f>
        <v>4</v>
      </c>
      <c r="J189" s="25">
        <v>339600</v>
      </c>
      <c r="K189" s="25" t="str">
        <f t="shared" si="4"/>
        <v>MPR</v>
      </c>
      <c r="L189" s="25"/>
      <c r="M189" s="20">
        <f>INDEX(SeasonData!$AY:$AY,MATCH($C189&amp;"_2018",SeasonData!$A:$A,0))</f>
        <v>69.5</v>
      </c>
      <c r="N189" s="20" t="str">
        <f>INDEX(SeasonData!$AY:$AY,MATCH($C189&amp;"_2017",SeasonData!$A:$A,0))</f>
        <v/>
      </c>
      <c r="O189" s="20" t="str">
        <f>INDEX(SeasonData!$AY:$AY,MATCH($C189&amp;"_2016",SeasonData!$A:$A,0))</f>
        <v/>
      </c>
      <c r="P189" s="20" t="str">
        <f>INDEX(SeasonData!$AY:$AY,MATCH($C189&amp;"_2015",SeasonData!$A:$A,0))</f>
        <v/>
      </c>
      <c r="R189" s="18">
        <f>INDEX(SeasonData!BA:BA,MATCH(C189&amp;"_2018",SeasonData!A:A,0))</f>
        <v>0.27272727272727271</v>
      </c>
      <c r="S189" s="18">
        <f>INDEX(SeasonData!BA:BA,MATCH(C189&amp;"_2017",SeasonData!A:A,0))</f>
        <v>0</v>
      </c>
      <c r="T189" s="18">
        <f>INDEX(SeasonData!BA:BA,MATCH(C189&amp;"_2016",SeasonData!A:A,0))</f>
        <v>0</v>
      </c>
      <c r="U189" s="18">
        <f>INDEX(SeasonData!BA:BA,MATCH(C189&amp;"_2015",SeasonData!A:A,0))</f>
        <v>0</v>
      </c>
      <c r="W189" s="13">
        <f t="shared" si="5"/>
        <v>62.558717877866812</v>
      </c>
      <c r="Y189">
        <f>IF(ISERROR(FIND("DEF",$G189)),"",MAX(Y$1:Y188)+1)</f>
        <v>68</v>
      </c>
      <c r="Z189" t="str">
        <f>IF(ISERROR(FIND("MID",$G189)),"",MAX(Z$1:Z188)+1)</f>
        <v/>
      </c>
      <c r="AA189" t="str">
        <f>IF(ISERROR(FIND("RUC",$G189)),"",MAX(AA$1:AA188)+1)</f>
        <v/>
      </c>
      <c r="AB189" t="str">
        <f>IF(ISERROR(FIND("FWD",$G189)),"",MAX(AB$1:AB188)+1)</f>
        <v/>
      </c>
      <c r="AC189" t="str">
        <f>IF(H189&lt;&gt;"R","",MAX(AC$1:AC188)+1)</f>
        <v/>
      </c>
    </row>
    <row r="190" spans="1:29" x14ac:dyDescent="0.2">
      <c r="A190" t="s">
        <v>2090</v>
      </c>
      <c r="B190" t="s">
        <v>199</v>
      </c>
      <c r="C190" t="s">
        <v>612</v>
      </c>
      <c r="D190" t="s">
        <v>612</v>
      </c>
      <c r="E190" t="s">
        <v>184</v>
      </c>
      <c r="F190" s="42" t="s">
        <v>1136</v>
      </c>
      <c r="G190" t="s">
        <v>2767</v>
      </c>
      <c r="H190" s="3" t="str">
        <f>IF(SUMIFS(SeasonData!BC:BC,SeasonData!B:B,Players19!C518)=(4*23),"R","")</f>
        <v/>
      </c>
      <c r="I190" s="2">
        <f>COUNTIFS(SeasonData!B:B,C190)</f>
        <v>4</v>
      </c>
      <c r="J190" s="25">
        <v>520900</v>
      </c>
      <c r="K190" s="25" t="str">
        <f t="shared" si="4"/>
        <v>Premo</v>
      </c>
      <c r="L190" s="25"/>
      <c r="M190" s="20">
        <f>INDEX(SeasonData!$AY:$AY,MATCH($C190&amp;"_2018",SeasonData!$A:$A,0))</f>
        <v>95.954545454545453</v>
      </c>
      <c r="N190" s="20">
        <f>INDEX(SeasonData!$AY:$AY,MATCH($C190&amp;"_2017",SeasonData!$A:$A,0))</f>
        <v>89.428571428571431</v>
      </c>
      <c r="O190" s="20">
        <f>INDEX(SeasonData!$AY:$AY,MATCH($C190&amp;"_2016",SeasonData!$A:$A,0))</f>
        <v>93.222222222222229</v>
      </c>
      <c r="P190" s="20">
        <f>INDEX(SeasonData!$AY:$AY,MATCH($C190&amp;"_2015",SeasonData!$A:$A,0))</f>
        <v>113.52380952380952</v>
      </c>
      <c r="R190" s="18">
        <f>INDEX(SeasonData!BA:BA,MATCH(C190&amp;"_2018",SeasonData!A:A,0))</f>
        <v>1</v>
      </c>
      <c r="S190" s="18">
        <f>INDEX(SeasonData!BA:BA,MATCH(C190&amp;"_2017",SeasonData!A:A,0))</f>
        <v>0.95454545454545459</v>
      </c>
      <c r="T190" s="18">
        <f>INDEX(SeasonData!BA:BA,MATCH(C190&amp;"_2016",SeasonData!A:A,0))</f>
        <v>0.81818181818181823</v>
      </c>
      <c r="U190" s="18">
        <f>INDEX(SeasonData!BA:BA,MATCH(C190&amp;"_2015",SeasonData!A:A,0))</f>
        <v>0.95454545454545459</v>
      </c>
      <c r="W190" s="13">
        <f t="shared" si="5"/>
        <v>95.956525743759784</v>
      </c>
      <c r="Y190" t="str">
        <f>IF(ISERROR(FIND("DEF",$G190)),"",MAX(Y$1:Y189)+1)</f>
        <v/>
      </c>
      <c r="Z190">
        <f>IF(ISERROR(FIND("MID",$G190)),"",MAX(Z$1:Z189)+1)</f>
        <v>60</v>
      </c>
      <c r="AA190" t="str">
        <f>IF(ISERROR(FIND("RUC",$G190)),"",MAX(AA$1:AA189)+1)</f>
        <v/>
      </c>
      <c r="AB190">
        <f>IF(ISERROR(FIND("FWD",$G190)),"",MAX(AB$1:AB189)+1)</f>
        <v>79</v>
      </c>
      <c r="AC190" t="str">
        <f>IF(H190&lt;&gt;"R","",MAX(AC$1:AC189)+1)</f>
        <v/>
      </c>
    </row>
    <row r="191" spans="1:29" x14ac:dyDescent="0.2">
      <c r="A191" t="s">
        <v>2090</v>
      </c>
      <c r="B191" t="s">
        <v>177</v>
      </c>
      <c r="C191" t="s">
        <v>924</v>
      </c>
      <c r="D191" t="s">
        <v>924</v>
      </c>
      <c r="E191" t="s">
        <v>150</v>
      </c>
      <c r="F191" s="42" t="s">
        <v>1139</v>
      </c>
      <c r="G191" t="s">
        <v>1606</v>
      </c>
      <c r="H191" s="3" t="str">
        <f>IF(SUMIFS(SeasonData!BC:BC,SeasonData!B:B,Players19!C527)=(4*23),"R","")</f>
        <v/>
      </c>
      <c r="I191" s="2">
        <f>COUNTIFS(SeasonData!B:B,C191)</f>
        <v>4</v>
      </c>
      <c r="J191" s="25">
        <v>418300</v>
      </c>
      <c r="K191" s="25" t="str">
        <f t="shared" si="4"/>
        <v>MPR</v>
      </c>
      <c r="L191" s="25"/>
      <c r="M191" s="20">
        <f>INDEX(SeasonData!$AY:$AY,MATCH($C191&amp;"_2018",SeasonData!$A:$A,0))</f>
        <v>77.0625</v>
      </c>
      <c r="N191" s="20">
        <f>INDEX(SeasonData!$AY:$AY,MATCH($C191&amp;"_2017",SeasonData!$A:$A,0))</f>
        <v>58.428571428571431</v>
      </c>
      <c r="O191" s="20">
        <f>INDEX(SeasonData!$AY:$AY,MATCH($C191&amp;"_2016",SeasonData!$A:$A,0))</f>
        <v>39</v>
      </c>
      <c r="P191" s="20">
        <f>INDEX(SeasonData!$AY:$AY,MATCH($C191&amp;"_2015",SeasonData!$A:$A,0))</f>
        <v>85.647058823529406</v>
      </c>
      <c r="R191" s="18">
        <f>INDEX(SeasonData!BA:BA,MATCH(C191&amp;"_2018",SeasonData!A:A,0))</f>
        <v>0.72727272727272729</v>
      </c>
      <c r="S191" s="18">
        <f>INDEX(SeasonData!BA:BA,MATCH(C191&amp;"_2017",SeasonData!A:A,0))</f>
        <v>0.63636363636363635</v>
      </c>
      <c r="T191" s="18">
        <f>INDEX(SeasonData!BA:BA,MATCH(C191&amp;"_2016",SeasonData!A:A,0))</f>
        <v>9.0909090909090912E-2</v>
      </c>
      <c r="U191" s="18">
        <f>INDEX(SeasonData!BA:BA,MATCH(C191&amp;"_2015",SeasonData!A:A,0))</f>
        <v>0.77272727272727271</v>
      </c>
      <c r="W191" s="13">
        <f t="shared" si="5"/>
        <v>77.056277056277054</v>
      </c>
      <c r="Y191" t="str">
        <f>IF(ISERROR(FIND("DEF",$G191)),"",MAX(Y$1:Y190)+1)</f>
        <v/>
      </c>
      <c r="Z191">
        <f>IF(ISERROR(FIND("MID",$G191)),"",MAX(Z$1:Z190)+1)</f>
        <v>61</v>
      </c>
      <c r="AA191" t="str">
        <f>IF(ISERROR(FIND("RUC",$G191)),"",MAX(AA$1:AA190)+1)</f>
        <v/>
      </c>
      <c r="AB191" t="str">
        <f>IF(ISERROR(FIND("FWD",$G191)),"",MAX(AB$1:AB190)+1)</f>
        <v/>
      </c>
      <c r="AC191" t="str">
        <f>IF(H191&lt;&gt;"R","",MAX(AC$1:AC190)+1)</f>
        <v/>
      </c>
    </row>
    <row r="192" spans="1:29" x14ac:dyDescent="0.2">
      <c r="A192" t="s">
        <v>2090</v>
      </c>
      <c r="B192" t="s">
        <v>232</v>
      </c>
      <c r="C192" t="s">
        <v>925</v>
      </c>
      <c r="D192" t="s">
        <v>925</v>
      </c>
      <c r="E192" t="s">
        <v>144</v>
      </c>
      <c r="F192" s="42" t="s">
        <v>1142</v>
      </c>
      <c r="G192" t="s">
        <v>1606</v>
      </c>
      <c r="H192" s="3" t="str">
        <f>IF(SUMIFS(SeasonData!BC:BC,SeasonData!B:B,Players19!C714)=(4*23),"R","")</f>
        <v/>
      </c>
      <c r="I192" s="2">
        <f>COUNTIFS(SeasonData!B:B,C192)</f>
        <v>4</v>
      </c>
      <c r="J192" s="25">
        <v>487500</v>
      </c>
      <c r="K192" s="25" t="str">
        <f t="shared" si="4"/>
        <v>MPR</v>
      </c>
      <c r="L192" s="25"/>
      <c r="M192" s="20">
        <f>INDEX(SeasonData!$AY:$AY,MATCH($C192&amp;"_2018",SeasonData!$A:$A,0))</f>
        <v>89.8</v>
      </c>
      <c r="N192" s="20">
        <f>INDEX(SeasonData!$AY:$AY,MATCH($C192&amp;"_2017",SeasonData!$A:$A,0))</f>
        <v>85.222222222222229</v>
      </c>
      <c r="O192" s="20" t="str">
        <f>INDEX(SeasonData!$AY:$AY,MATCH($C192&amp;"_2016",SeasonData!$A:$A,0))</f>
        <v/>
      </c>
      <c r="P192" s="20">
        <f>INDEX(SeasonData!$AY:$AY,MATCH($C192&amp;"_2015",SeasonData!$A:$A,0))</f>
        <v>85.833333333333329</v>
      </c>
      <c r="R192" s="18">
        <f>INDEX(SeasonData!BA:BA,MATCH(C192&amp;"_2018",SeasonData!A:A,0))</f>
        <v>0.90909090909090906</v>
      </c>
      <c r="S192" s="18">
        <f>INDEX(SeasonData!BA:BA,MATCH(C192&amp;"_2017",SeasonData!A:A,0))</f>
        <v>0.81818181818181823</v>
      </c>
      <c r="T192" s="18">
        <f>INDEX(SeasonData!BA:BA,MATCH(C192&amp;"_2016",SeasonData!A:A,0))</f>
        <v>0</v>
      </c>
      <c r="U192" s="18">
        <f>INDEX(SeasonData!BA:BA,MATCH(C192&amp;"_2015",SeasonData!A:A,0))</f>
        <v>0.27272727272727271</v>
      </c>
      <c r="W192" s="13">
        <f t="shared" si="5"/>
        <v>89.803813208068533</v>
      </c>
      <c r="Y192" t="str">
        <f>IF(ISERROR(FIND("DEF",$G192)),"",MAX(Y$1:Y191)+1)</f>
        <v/>
      </c>
      <c r="Z192">
        <f>IF(ISERROR(FIND("MID",$G192)),"",MAX(Z$1:Z191)+1)</f>
        <v>62</v>
      </c>
      <c r="AA192" t="str">
        <f>IF(ISERROR(FIND("RUC",$G192)),"",MAX(AA$1:AA191)+1)</f>
        <v/>
      </c>
      <c r="AB192" t="str">
        <f>IF(ISERROR(FIND("FWD",$G192)),"",MAX(AB$1:AB191)+1)</f>
        <v/>
      </c>
      <c r="AC192" t="str">
        <f>IF(H192&lt;&gt;"R","",MAX(AC$1:AC191)+1)</f>
        <v/>
      </c>
    </row>
    <row r="193" spans="1:29" x14ac:dyDescent="0.2">
      <c r="A193" t="s">
        <v>2090</v>
      </c>
      <c r="B193" t="s">
        <v>183</v>
      </c>
      <c r="C193" t="s">
        <v>616</v>
      </c>
      <c r="D193" t="s">
        <v>616</v>
      </c>
      <c r="E193" t="s">
        <v>150</v>
      </c>
      <c r="F193" s="42" t="s">
        <v>1140</v>
      </c>
      <c r="G193" t="s">
        <v>1606</v>
      </c>
      <c r="H193" s="3" t="str">
        <f>IF(SUMIFS(SeasonData!BC:BC,SeasonData!B:B,Players19!C808)=(4*23),"R","")</f>
        <v/>
      </c>
      <c r="I193" s="2">
        <f>COUNTIFS(SeasonData!B:B,C193)</f>
        <v>4</v>
      </c>
      <c r="J193" s="25">
        <v>509000</v>
      </c>
      <c r="K193" s="25" t="str">
        <f t="shared" si="4"/>
        <v>Premo</v>
      </c>
      <c r="L193" s="25"/>
      <c r="M193" s="20">
        <f>INDEX(SeasonData!$AY:$AY,MATCH($C193&amp;"_2018",SeasonData!$A:$A,0))</f>
        <v>93.764705882352942</v>
      </c>
      <c r="N193" s="20">
        <f>INDEX(SeasonData!$AY:$AY,MATCH($C193&amp;"_2017",SeasonData!$A:$A,0))</f>
        <v>91.227272727272734</v>
      </c>
      <c r="O193" s="20">
        <f>INDEX(SeasonData!$AY:$AY,MATCH($C193&amp;"_2016",SeasonData!$A:$A,0))</f>
        <v>86.952380952380949</v>
      </c>
      <c r="P193" s="20">
        <f>INDEX(SeasonData!$AY:$AY,MATCH($C193&amp;"_2015",SeasonData!$A:$A,0))</f>
        <v>76.875</v>
      </c>
      <c r="R193" s="18">
        <f>INDEX(SeasonData!BA:BA,MATCH(C193&amp;"_2018",SeasonData!A:A,0))</f>
        <v>0.77272727272727271</v>
      </c>
      <c r="S193" s="18">
        <f>INDEX(SeasonData!BA:BA,MATCH(C193&amp;"_2017",SeasonData!A:A,0))</f>
        <v>1</v>
      </c>
      <c r="T193" s="18">
        <f>INDEX(SeasonData!BA:BA,MATCH(C193&amp;"_2016",SeasonData!A:A,0))</f>
        <v>0.95454545454545459</v>
      </c>
      <c r="U193" s="18">
        <f>INDEX(SeasonData!BA:BA,MATCH(C193&amp;"_2015",SeasonData!A:A,0))</f>
        <v>0.72727272727272729</v>
      </c>
      <c r="W193" s="13">
        <f t="shared" si="5"/>
        <v>93.764391636732057</v>
      </c>
      <c r="Y193" t="str">
        <f>IF(ISERROR(FIND("DEF",$G193)),"",MAX(Y$1:Y192)+1)</f>
        <v/>
      </c>
      <c r="Z193">
        <f>IF(ISERROR(FIND("MID",$G193)),"",MAX(Z$1:Z192)+1)</f>
        <v>63</v>
      </c>
      <c r="AA193" t="str">
        <f>IF(ISERROR(FIND("RUC",$G193)),"",MAX(AA$1:AA192)+1)</f>
        <v/>
      </c>
      <c r="AB193" t="str">
        <f>IF(ISERROR(FIND("FWD",$G193)),"",MAX(AB$1:AB192)+1)</f>
        <v/>
      </c>
      <c r="AC193" t="str">
        <f>IF(H193&lt;&gt;"R","",MAX(AC$1:AC192)+1)</f>
        <v/>
      </c>
    </row>
    <row r="194" spans="1:29" x14ac:dyDescent="0.2">
      <c r="A194" t="s">
        <v>2383</v>
      </c>
      <c r="B194" t="s">
        <v>108</v>
      </c>
      <c r="C194" t="s">
        <v>926</v>
      </c>
      <c r="D194" t="s">
        <v>926</v>
      </c>
      <c r="E194" t="s">
        <v>490</v>
      </c>
      <c r="F194" s="42" t="s">
        <v>1144</v>
      </c>
      <c r="G194" t="s">
        <v>1951</v>
      </c>
      <c r="H194" s="3" t="str">
        <f>IF(SUMIFS(SeasonData!BC:BC,SeasonData!B:B,Players19!C673)=(4*23),"R","")</f>
        <v/>
      </c>
      <c r="I194" s="2">
        <f>COUNTIFS(SeasonData!B:B,C194)</f>
        <v>4</v>
      </c>
      <c r="J194" s="25">
        <v>473500</v>
      </c>
      <c r="K194" s="25" t="str">
        <f t="shared" ref="K194:K257" si="6">IF(J194&lt;=230000,"Rookie",IF(J194&lt;=490000,"MPR","Premo"))</f>
        <v>MPR</v>
      </c>
      <c r="L194" s="25"/>
      <c r="M194" s="20">
        <f>INDEX(SeasonData!$AY:$AY,MATCH($C194&amp;"_2018",SeasonData!$A:$A,0))</f>
        <v>87.222222222222229</v>
      </c>
      <c r="N194" s="20">
        <f>INDEX(SeasonData!$AY:$AY,MATCH($C194&amp;"_2017",SeasonData!$A:$A,0))</f>
        <v>88</v>
      </c>
      <c r="O194" s="20" t="str">
        <f>INDEX(SeasonData!$AY:$AY,MATCH($C194&amp;"_2016",SeasonData!$A:$A,0))</f>
        <v/>
      </c>
      <c r="P194" s="20">
        <f>INDEX(SeasonData!$AY:$AY,MATCH($C194&amp;"_2015",SeasonData!$A:$A,0))</f>
        <v>47.5</v>
      </c>
      <c r="R194" s="18">
        <f>INDEX(SeasonData!BA:BA,MATCH(C194&amp;"_2018",SeasonData!A:A,0))</f>
        <v>0.40909090909090912</v>
      </c>
      <c r="S194" s="18">
        <f>INDEX(SeasonData!BA:BA,MATCH(C194&amp;"_2017",SeasonData!A:A,0))</f>
        <v>9.0909090909090912E-2</v>
      </c>
      <c r="T194" s="18">
        <f>INDEX(SeasonData!BA:BA,MATCH(C194&amp;"_2016",SeasonData!A:A,0))</f>
        <v>0</v>
      </c>
      <c r="U194" s="18">
        <f>INDEX(SeasonData!BA:BA,MATCH(C194&amp;"_2015",SeasonData!A:A,0))</f>
        <v>0.18181818181818182</v>
      </c>
      <c r="W194" s="13">
        <f t="shared" ref="W194:W257" si="7">J194/Mag_Num</f>
        <v>87.224831905682976</v>
      </c>
      <c r="Y194" t="str">
        <f>IF(ISERROR(FIND("DEF",$G194)),"",MAX(Y$1:Y193)+1)</f>
        <v/>
      </c>
      <c r="Z194" t="str">
        <f>IF(ISERROR(FIND("MID",$G194)),"",MAX(Z$1:Z193)+1)</f>
        <v/>
      </c>
      <c r="AA194">
        <f>IF(ISERROR(FIND("RUC",$G194)),"",MAX(AA$1:AA193)+1)</f>
        <v>18</v>
      </c>
      <c r="AB194" t="str">
        <f>IF(ISERROR(FIND("FWD",$G194)),"",MAX(AB$1:AB193)+1)</f>
        <v/>
      </c>
      <c r="AC194" t="str">
        <f>IF(H194&lt;&gt;"R","",MAX(AC$1:AC193)+1)</f>
        <v/>
      </c>
    </row>
    <row r="195" spans="1:29" x14ac:dyDescent="0.2">
      <c r="A195" t="s">
        <v>2105</v>
      </c>
      <c r="B195" t="s">
        <v>48</v>
      </c>
      <c r="C195" t="s">
        <v>619</v>
      </c>
      <c r="D195" t="s">
        <v>619</v>
      </c>
      <c r="E195" t="s">
        <v>116</v>
      </c>
      <c r="F195" s="42" t="s">
        <v>2436</v>
      </c>
      <c r="G195" t="s">
        <v>1606</v>
      </c>
      <c r="H195" s="3" t="str">
        <f>IF(SUMIFS(SeasonData!BC:BC,SeasonData!B:B,Players19!C44)=(4*23),"R","")</f>
        <v>R</v>
      </c>
      <c r="I195" s="2">
        <f>COUNTIFS(SeasonData!B:B,C195)</f>
        <v>4</v>
      </c>
      <c r="J195" s="25">
        <v>557600</v>
      </c>
      <c r="K195" s="25" t="str">
        <f t="shared" si="6"/>
        <v>Premo</v>
      </c>
      <c r="L195" s="25"/>
      <c r="M195" s="20">
        <f>INDEX(SeasonData!$AY:$AY,MATCH($C195&amp;"_2018",SeasonData!$A:$A,0))</f>
        <v>102.71428571428571</v>
      </c>
      <c r="N195" s="20">
        <f>INDEX(SeasonData!$AY:$AY,MATCH($C195&amp;"_2017",SeasonData!$A:$A,0))</f>
        <v>101.42105263157895</v>
      </c>
      <c r="O195" s="20">
        <f>INDEX(SeasonData!$AY:$AY,MATCH($C195&amp;"_2016",SeasonData!$A:$A,0))</f>
        <v>79.5</v>
      </c>
      <c r="P195" s="20">
        <f>INDEX(SeasonData!$AY:$AY,MATCH($C195&amp;"_2015",SeasonData!$A:$A,0))</f>
        <v>113.4375</v>
      </c>
      <c r="R195" s="18">
        <f>INDEX(SeasonData!BA:BA,MATCH(C195&amp;"_2018",SeasonData!A:A,0))</f>
        <v>0.95454545454545459</v>
      </c>
      <c r="S195" s="18">
        <f>INDEX(SeasonData!BA:BA,MATCH(C195&amp;"_2017",SeasonData!A:A,0))</f>
        <v>0.86363636363636365</v>
      </c>
      <c r="T195" s="18">
        <f>INDEX(SeasonData!BA:BA,MATCH(C195&amp;"_2016",SeasonData!A:A,0))</f>
        <v>9.0909090909090912E-2</v>
      </c>
      <c r="U195" s="18">
        <f>INDEX(SeasonData!BA:BA,MATCH(C195&amp;"_2015",SeasonData!A:A,0))</f>
        <v>0.72727272727272729</v>
      </c>
      <c r="W195" s="13">
        <f t="shared" si="7"/>
        <v>102.71714101501335</v>
      </c>
      <c r="Y195" t="str">
        <f>IF(ISERROR(FIND("DEF",$G195)),"",MAX(Y$1:Y194)+1)</f>
        <v/>
      </c>
      <c r="Z195">
        <f>IF(ISERROR(FIND("MID",$G195)),"",MAX(Z$1:Z194)+1)</f>
        <v>64</v>
      </c>
      <c r="AA195" t="str">
        <f>IF(ISERROR(FIND("RUC",$G195)),"",MAX(AA$1:AA194)+1)</f>
        <v/>
      </c>
      <c r="AB195" t="str">
        <f>IF(ISERROR(FIND("FWD",$G195)),"",MAX(AB$1:AB194)+1)</f>
        <v/>
      </c>
      <c r="AC195">
        <f>IF(H195&lt;&gt;"R","",MAX(AC$1:AC194)+1)</f>
        <v>25</v>
      </c>
    </row>
    <row r="196" spans="1:29" x14ac:dyDescent="0.2">
      <c r="A196" t="s">
        <v>2105</v>
      </c>
      <c r="B196" t="s">
        <v>83</v>
      </c>
      <c r="C196" t="s">
        <v>620</v>
      </c>
      <c r="D196" t="s">
        <v>620</v>
      </c>
      <c r="E196" t="s">
        <v>514</v>
      </c>
      <c r="F196" s="42" t="s">
        <v>1145</v>
      </c>
      <c r="G196" t="s">
        <v>1606</v>
      </c>
      <c r="H196" s="3" t="str">
        <f>IF(SUMIFS(SeasonData!BC:BC,SeasonData!B:B,Players19!C811)=(4*23),"R","")</f>
        <v>R</v>
      </c>
      <c r="I196" s="2">
        <f>COUNTIFS(SeasonData!B:B,C196)</f>
        <v>4</v>
      </c>
      <c r="J196" s="25">
        <v>520200</v>
      </c>
      <c r="K196" s="25" t="str">
        <f t="shared" si="6"/>
        <v>Premo</v>
      </c>
      <c r="L196" s="25"/>
      <c r="M196" s="20">
        <f>INDEX(SeasonData!$AY:$AY,MATCH($C196&amp;"_2018",SeasonData!$A:$A,0))</f>
        <v>95.818181818181813</v>
      </c>
      <c r="N196" s="20">
        <f>INDEX(SeasonData!$AY:$AY,MATCH($C196&amp;"_2017",SeasonData!$A:$A,0))</f>
        <v>110.76190476190476</v>
      </c>
      <c r="O196" s="20">
        <f>INDEX(SeasonData!$AY:$AY,MATCH($C196&amp;"_2016",SeasonData!$A:$A,0))</f>
        <v>109</v>
      </c>
      <c r="P196" s="20">
        <f>INDEX(SeasonData!$AY:$AY,MATCH($C196&amp;"_2015",SeasonData!$A:$A,0))</f>
        <v>100.63636363636364</v>
      </c>
      <c r="R196" s="18">
        <f>INDEX(SeasonData!BA:BA,MATCH(C196&amp;"_2018",SeasonData!A:A,0))</f>
        <v>1</v>
      </c>
      <c r="S196" s="18">
        <f>INDEX(SeasonData!BA:BA,MATCH(C196&amp;"_2017",SeasonData!A:A,0))</f>
        <v>0.95454545454545459</v>
      </c>
      <c r="T196" s="18">
        <f>INDEX(SeasonData!BA:BA,MATCH(C196&amp;"_2016",SeasonData!A:A,0))</f>
        <v>0.90909090909090906</v>
      </c>
      <c r="U196" s="18">
        <f>INDEX(SeasonData!BA:BA,MATCH(C196&amp;"_2015",SeasonData!A:A,0))</f>
        <v>1</v>
      </c>
      <c r="W196" s="13">
        <f t="shared" si="7"/>
        <v>95.827576678640511</v>
      </c>
      <c r="Y196" t="str">
        <f>IF(ISERROR(FIND("DEF",$G196)),"",MAX(Y$1:Y195)+1)</f>
        <v/>
      </c>
      <c r="Z196">
        <f>IF(ISERROR(FIND("MID",$G196)),"",MAX(Z$1:Z195)+1)</f>
        <v>65</v>
      </c>
      <c r="AA196" t="str">
        <f>IF(ISERROR(FIND("RUC",$G196)),"",MAX(AA$1:AA195)+1)</f>
        <v/>
      </c>
      <c r="AB196" t="str">
        <f>IF(ISERROR(FIND("FWD",$G196)),"",MAX(AB$1:AB195)+1)</f>
        <v/>
      </c>
      <c r="AC196">
        <f>IF(H196&lt;&gt;"R","",MAX(AC$1:AC195)+1)</f>
        <v>26</v>
      </c>
    </row>
    <row r="197" spans="1:29" x14ac:dyDescent="0.2">
      <c r="A197" t="s">
        <v>2289</v>
      </c>
      <c r="B197" t="s">
        <v>301</v>
      </c>
      <c r="C197" t="s">
        <v>621</v>
      </c>
      <c r="D197" t="s">
        <v>621</v>
      </c>
      <c r="E197" t="s">
        <v>399</v>
      </c>
      <c r="F197" s="42" t="s">
        <v>2511</v>
      </c>
      <c r="G197" t="s">
        <v>1608</v>
      </c>
      <c r="H197" s="3" t="str">
        <f>IF(SUMIFS(SeasonData!BC:BC,SeasonData!B:B,Players19!C382)=(4*23),"R","")</f>
        <v/>
      </c>
      <c r="I197" s="2">
        <f>COUNTIFS(SeasonData!B:B,C197)</f>
        <v>4</v>
      </c>
      <c r="J197" s="25">
        <v>278800</v>
      </c>
      <c r="K197" s="25" t="str">
        <f t="shared" si="6"/>
        <v>MPR</v>
      </c>
      <c r="L197" s="25"/>
      <c r="M197" s="20">
        <f>INDEX(SeasonData!$AY:$AY,MATCH($C197&amp;"_2018",SeasonData!$A:$A,0))</f>
        <v>64.2</v>
      </c>
      <c r="N197" s="20">
        <f>INDEX(SeasonData!$AY:$AY,MATCH($C197&amp;"_2017",SeasonData!$A:$A,0))</f>
        <v>60</v>
      </c>
      <c r="O197" s="20">
        <f>INDEX(SeasonData!$AY:$AY,MATCH($C197&amp;"_2016",SeasonData!$A:$A,0))</f>
        <v>71.650000000000006</v>
      </c>
      <c r="P197" s="20">
        <f>INDEX(SeasonData!$AY:$AY,MATCH($C197&amp;"_2015",SeasonData!$A:$A,0))</f>
        <v>43</v>
      </c>
      <c r="R197" s="18">
        <f>INDEX(SeasonData!BA:BA,MATCH(C197&amp;"_2018",SeasonData!A:A,0))</f>
        <v>0.22727272727272727</v>
      </c>
      <c r="S197" s="18">
        <f>INDEX(SeasonData!BA:BA,MATCH(C197&amp;"_2017",SeasonData!A:A,0))</f>
        <v>0.27272727272727271</v>
      </c>
      <c r="T197" s="18">
        <f>INDEX(SeasonData!BA:BA,MATCH(C197&amp;"_2016",SeasonData!A:A,0))</f>
        <v>0.90909090909090906</v>
      </c>
      <c r="U197" s="18">
        <f>INDEX(SeasonData!BA:BA,MATCH(C197&amp;"_2015",SeasonData!A:A,0))</f>
        <v>0.18181818181818182</v>
      </c>
      <c r="W197" s="13">
        <f t="shared" si="7"/>
        <v>51.358570507506677</v>
      </c>
      <c r="Y197" t="str">
        <f>IF(ISERROR(FIND("DEF",$G197)),"",MAX(Y$1:Y196)+1)</f>
        <v/>
      </c>
      <c r="Z197" t="str">
        <f>IF(ISERROR(FIND("MID",$G197)),"",MAX(Z$1:Z196)+1)</f>
        <v/>
      </c>
      <c r="AA197" t="str">
        <f>IF(ISERROR(FIND("RUC",$G197)),"",MAX(AA$1:AA196)+1)</f>
        <v/>
      </c>
      <c r="AB197">
        <f>IF(ISERROR(FIND("FWD",$G197)),"",MAX(AB$1:AB196)+1)</f>
        <v>80</v>
      </c>
      <c r="AC197" t="str">
        <f>IF(H197&lt;&gt;"R","",MAX(AC$1:AC196)+1)</f>
        <v/>
      </c>
    </row>
    <row r="198" spans="1:29" x14ac:dyDescent="0.2">
      <c r="A198" t="s">
        <v>2284</v>
      </c>
      <c r="B198" t="s">
        <v>298</v>
      </c>
      <c r="C198" t="s">
        <v>972</v>
      </c>
      <c r="D198" t="s">
        <v>972</v>
      </c>
      <c r="E198" t="s">
        <v>288</v>
      </c>
      <c r="F198" s="42" t="s">
        <v>1147</v>
      </c>
      <c r="G198" t="s">
        <v>1607</v>
      </c>
      <c r="H198" s="3" t="str">
        <f>IF(SUMIFS(SeasonData!BC:BC,SeasonData!B:B,Players19!C371)=(4*23),"R","")</f>
        <v/>
      </c>
      <c r="I198" s="2">
        <f>COUNTIFS(SeasonData!B:B,C198)</f>
        <v>4</v>
      </c>
      <c r="J198" s="25">
        <v>123900</v>
      </c>
      <c r="K198" s="25" t="str">
        <f t="shared" si="6"/>
        <v>Rookie</v>
      </c>
      <c r="L198" s="25"/>
      <c r="M198" s="20" t="str">
        <f>INDEX(SeasonData!$AY:$AY,MATCH($C198&amp;"_2018",SeasonData!$A:$A,0))</f>
        <v/>
      </c>
      <c r="N198" s="20" t="str">
        <f>INDEX(SeasonData!$AY:$AY,MATCH($C198&amp;"_2017",SeasonData!$A:$A,0))</f>
        <v/>
      </c>
      <c r="O198" s="20" t="str">
        <f>INDEX(SeasonData!$AY:$AY,MATCH($C198&amp;"_2016",SeasonData!$A:$A,0))</f>
        <v/>
      </c>
      <c r="P198" s="20" t="str">
        <f>INDEX(SeasonData!$AY:$AY,MATCH($C198&amp;"_2015",SeasonData!$A:$A,0))</f>
        <v/>
      </c>
      <c r="R198" s="18">
        <f>INDEX(SeasonData!BA:BA,MATCH(C198&amp;"_2018",SeasonData!A:A,0))</f>
        <v>0</v>
      </c>
      <c r="S198" s="18">
        <f>INDEX(SeasonData!BA:BA,MATCH(C198&amp;"_2017",SeasonData!A:A,0))</f>
        <v>0</v>
      </c>
      <c r="T198" s="18">
        <f>INDEX(SeasonData!BA:BA,MATCH(C198&amp;"_2016",SeasonData!A:A,0))</f>
        <v>0</v>
      </c>
      <c r="U198" s="18">
        <f>INDEX(SeasonData!BA:BA,MATCH(C198&amp;"_2015",SeasonData!A:A,0))</f>
        <v>0</v>
      </c>
      <c r="W198" s="13">
        <f t="shared" si="7"/>
        <v>22.823984526112184</v>
      </c>
      <c r="Y198">
        <f>IF(ISERROR(FIND("DEF",$G198)),"",MAX(Y$1:Y197)+1)</f>
        <v>69</v>
      </c>
      <c r="Z198" t="str">
        <f>IF(ISERROR(FIND("MID",$G198)),"",MAX(Z$1:Z197)+1)</f>
        <v/>
      </c>
      <c r="AA198" t="str">
        <f>IF(ISERROR(FIND("RUC",$G198)),"",MAX(AA$1:AA197)+1)</f>
        <v/>
      </c>
      <c r="AB198" t="str">
        <f>IF(ISERROR(FIND("FWD",$G198)),"",MAX(AB$1:AB197)+1)</f>
        <v/>
      </c>
      <c r="AC198" t="str">
        <f>IF(H198&lt;&gt;"R","",MAX(AC$1:AC197)+1)</f>
        <v/>
      </c>
    </row>
    <row r="199" spans="1:29" x14ac:dyDescent="0.2">
      <c r="A199" t="s">
        <v>2284</v>
      </c>
      <c r="B199" t="s">
        <v>182</v>
      </c>
      <c r="C199" t="s">
        <v>960</v>
      </c>
      <c r="D199" t="s">
        <v>960</v>
      </c>
      <c r="E199" t="s">
        <v>316</v>
      </c>
      <c r="F199" s="42" t="s">
        <v>1146</v>
      </c>
      <c r="G199" t="s">
        <v>1607</v>
      </c>
      <c r="H199" s="3" t="str">
        <f>IF(SUMIFS(SeasonData!BC:BC,SeasonData!B:B,Players19!C764)=(4*23),"R","")</f>
        <v/>
      </c>
      <c r="I199" s="2">
        <f>COUNTIFS(SeasonData!B:B,C199)</f>
        <v>4</v>
      </c>
      <c r="J199" s="25">
        <v>123900</v>
      </c>
      <c r="K199" s="25" t="str">
        <f t="shared" si="6"/>
        <v>Rookie</v>
      </c>
      <c r="L199" s="25"/>
      <c r="M199" s="20" t="str">
        <f>INDEX(SeasonData!$AY:$AY,MATCH($C199&amp;"_2018",SeasonData!$A:$A,0))</f>
        <v/>
      </c>
      <c r="N199" s="20" t="str">
        <f>INDEX(SeasonData!$AY:$AY,MATCH($C199&amp;"_2017",SeasonData!$A:$A,0))</f>
        <v/>
      </c>
      <c r="O199" s="20" t="str">
        <f>INDEX(SeasonData!$AY:$AY,MATCH($C199&amp;"_2016",SeasonData!$A:$A,0))</f>
        <v/>
      </c>
      <c r="P199" s="20" t="str">
        <f>INDEX(SeasonData!$AY:$AY,MATCH($C199&amp;"_2015",SeasonData!$A:$A,0))</f>
        <v/>
      </c>
      <c r="R199" s="18">
        <f>INDEX(SeasonData!BA:BA,MATCH(C199&amp;"_2018",SeasonData!A:A,0))</f>
        <v>0</v>
      </c>
      <c r="S199" s="18">
        <f>INDEX(SeasonData!BA:BA,MATCH(C199&amp;"_2017",SeasonData!A:A,0))</f>
        <v>0</v>
      </c>
      <c r="T199" s="18">
        <f>INDEX(SeasonData!BA:BA,MATCH(C199&amp;"_2016",SeasonData!A:A,0))</f>
        <v>0</v>
      </c>
      <c r="U199" s="18">
        <f>INDEX(SeasonData!BA:BA,MATCH(C199&amp;"_2015",SeasonData!A:A,0))</f>
        <v>0</v>
      </c>
      <c r="W199" s="13">
        <f t="shared" si="7"/>
        <v>22.823984526112184</v>
      </c>
      <c r="Y199">
        <f>IF(ISERROR(FIND("DEF",$G199)),"",MAX(Y$1:Y198)+1)</f>
        <v>70</v>
      </c>
      <c r="Z199" t="str">
        <f>IF(ISERROR(FIND("MID",$G199)),"",MAX(Z$1:Z198)+1)</f>
        <v/>
      </c>
      <c r="AA199" t="str">
        <f>IF(ISERROR(FIND("RUC",$G199)),"",MAX(AA$1:AA198)+1)</f>
        <v/>
      </c>
      <c r="AB199" t="str">
        <f>IF(ISERROR(FIND("FWD",$G199)),"",MAX(AB$1:AB198)+1)</f>
        <v/>
      </c>
      <c r="AC199" t="str">
        <f>IF(H199&lt;&gt;"R","",MAX(AC$1:AC198)+1)</f>
        <v/>
      </c>
    </row>
    <row r="200" spans="1:29" x14ac:dyDescent="0.2">
      <c r="A200" t="s">
        <v>2205</v>
      </c>
      <c r="B200" t="s">
        <v>1935</v>
      </c>
      <c r="C200" t="s">
        <v>1934</v>
      </c>
      <c r="D200" t="s">
        <v>1934</v>
      </c>
      <c r="E200" t="s">
        <v>369</v>
      </c>
      <c r="F200" s="42" t="s">
        <v>1941</v>
      </c>
      <c r="G200" t="s">
        <v>1607</v>
      </c>
      <c r="H200" s="3" t="str">
        <f>IF(SUMIFS(SeasonData!BC:BC,SeasonData!B:B,Players19!C207)=(4*23),"R","")</f>
        <v>R</v>
      </c>
      <c r="I200" s="2">
        <f>COUNTIFS(SeasonData!B:B,C200)</f>
        <v>4</v>
      </c>
      <c r="J200" s="25">
        <v>102400</v>
      </c>
      <c r="K200" s="25" t="str">
        <f t="shared" si="6"/>
        <v>Rookie</v>
      </c>
      <c r="L200" s="25"/>
      <c r="M200" s="20" t="str">
        <f>INDEX(SeasonData!$AY:$AY,MATCH($C200&amp;"_2018",SeasonData!$A:$A,0))</f>
        <v/>
      </c>
      <c r="N200" s="20" t="str">
        <f>INDEX(SeasonData!$AY:$AY,MATCH($C200&amp;"_2017",SeasonData!$A:$A,0))</f>
        <v/>
      </c>
      <c r="O200" s="20" t="str">
        <f>INDEX(SeasonData!$AY:$AY,MATCH($C200&amp;"_2016",SeasonData!$A:$A,0))</f>
        <v/>
      </c>
      <c r="P200" s="20" t="str">
        <f>INDEX(SeasonData!$AY:$AY,MATCH($C200&amp;"_2015",SeasonData!$A:$A,0))</f>
        <v/>
      </c>
      <c r="R200" s="18">
        <f>INDEX(SeasonData!BA:BA,MATCH(C200&amp;"_2018",SeasonData!A:A,0))</f>
        <v>0</v>
      </c>
      <c r="S200" s="18">
        <f>INDEX(SeasonData!BA:BA,MATCH(C200&amp;"_2017",SeasonData!A:A,0))</f>
        <v>0</v>
      </c>
      <c r="T200" s="18">
        <f>INDEX(SeasonData!BA:BA,MATCH(C200&amp;"_2016",SeasonData!A:A,0))</f>
        <v>0</v>
      </c>
      <c r="U200" s="18">
        <f>INDEX(SeasonData!BA:BA,MATCH(C200&amp;"_2015",SeasonData!A:A,0))</f>
        <v>0</v>
      </c>
      <c r="W200" s="13">
        <f t="shared" si="7"/>
        <v>18.863406097448649</v>
      </c>
      <c r="Y200">
        <f>IF(ISERROR(FIND("DEF",$G200)),"",MAX(Y$1:Y199)+1)</f>
        <v>71</v>
      </c>
      <c r="Z200" t="str">
        <f>IF(ISERROR(FIND("MID",$G200)),"",MAX(Z$1:Z199)+1)</f>
        <v/>
      </c>
      <c r="AA200" t="str">
        <f>IF(ISERROR(FIND("RUC",$G200)),"",MAX(AA$1:AA199)+1)</f>
        <v/>
      </c>
      <c r="AB200" t="str">
        <f>IF(ISERROR(FIND("FWD",$G200)),"",MAX(AB$1:AB199)+1)</f>
        <v/>
      </c>
      <c r="AC200">
        <f>IF(H200&lt;&gt;"R","",MAX(AC$1:AC199)+1)</f>
        <v>27</v>
      </c>
    </row>
    <row r="201" spans="1:29" x14ac:dyDescent="0.2">
      <c r="A201" t="s">
        <v>2385</v>
      </c>
      <c r="B201" t="s">
        <v>35</v>
      </c>
      <c r="C201" t="s">
        <v>622</v>
      </c>
      <c r="D201" t="s">
        <v>622</v>
      </c>
      <c r="E201" t="s">
        <v>150</v>
      </c>
      <c r="F201" s="42" t="s">
        <v>1804</v>
      </c>
      <c r="G201" t="s">
        <v>2767</v>
      </c>
      <c r="H201" s="3" t="str">
        <f>IF(SUMIFS(SeasonData!BC:BC,SeasonData!B:B,Players19!C683)=(4*23),"R","")</f>
        <v/>
      </c>
      <c r="I201" s="2">
        <f>COUNTIFS(SeasonData!B:B,C201)</f>
        <v>4</v>
      </c>
      <c r="J201" s="25">
        <v>531300</v>
      </c>
      <c r="K201" s="25" t="str">
        <f t="shared" si="6"/>
        <v>Premo</v>
      </c>
      <c r="L201" s="25"/>
      <c r="M201" s="20">
        <f>INDEX(SeasonData!$AY:$AY,MATCH($C201&amp;"_2018",SeasonData!$A:$A,0))</f>
        <v>97.86363636363636</v>
      </c>
      <c r="N201" s="20">
        <f>INDEX(SeasonData!$AY:$AY,MATCH($C201&amp;"_2017",SeasonData!$A:$A,0))</f>
        <v>79.875</v>
      </c>
      <c r="O201" s="20">
        <f>INDEX(SeasonData!$AY:$AY,MATCH($C201&amp;"_2016",SeasonData!$A:$A,0))</f>
        <v>81.75</v>
      </c>
      <c r="P201" s="20">
        <f>INDEX(SeasonData!$AY:$AY,MATCH($C201&amp;"_2015",SeasonData!$A:$A,0))</f>
        <v>88.95</v>
      </c>
      <c r="R201" s="18">
        <f>INDEX(SeasonData!BA:BA,MATCH(C201&amp;"_2018",SeasonData!A:A,0))</f>
        <v>1</v>
      </c>
      <c r="S201" s="18">
        <f>INDEX(SeasonData!BA:BA,MATCH(C201&amp;"_2017",SeasonData!A:A,0))</f>
        <v>0.72727272727272729</v>
      </c>
      <c r="T201" s="18">
        <f>INDEX(SeasonData!BA:BA,MATCH(C201&amp;"_2016",SeasonData!A:A,0))</f>
        <v>0.54545454545454541</v>
      </c>
      <c r="U201" s="18">
        <f>INDEX(SeasonData!BA:BA,MATCH(C201&amp;"_2015",SeasonData!A:A,0))</f>
        <v>0.90909090909090906</v>
      </c>
      <c r="W201" s="13">
        <f t="shared" si="7"/>
        <v>97.872340425531917</v>
      </c>
      <c r="Y201" t="str">
        <f>IF(ISERROR(FIND("DEF",$G201)),"",MAX(Y$1:Y200)+1)</f>
        <v/>
      </c>
      <c r="Z201">
        <f>IF(ISERROR(FIND("MID",$G201)),"",MAX(Z$1:Z200)+1)</f>
        <v>66</v>
      </c>
      <c r="AA201" t="str">
        <f>IF(ISERROR(FIND("RUC",$G201)),"",MAX(AA$1:AA200)+1)</f>
        <v/>
      </c>
      <c r="AB201">
        <f>IF(ISERROR(FIND("FWD",$G201)),"",MAX(AB$1:AB200)+1)</f>
        <v>81</v>
      </c>
      <c r="AC201" t="str">
        <f>IF(H201&lt;&gt;"R","",MAX(AC$1:AC200)+1)</f>
        <v/>
      </c>
    </row>
    <row r="202" spans="1:29" x14ac:dyDescent="0.2">
      <c r="A202" t="s">
        <v>2361</v>
      </c>
      <c r="B202" t="s">
        <v>390</v>
      </c>
      <c r="C202" t="s">
        <v>623</v>
      </c>
      <c r="D202" t="s">
        <v>623</v>
      </c>
      <c r="E202" t="s">
        <v>369</v>
      </c>
      <c r="F202" s="42" t="s">
        <v>1148</v>
      </c>
      <c r="G202" t="s">
        <v>1606</v>
      </c>
      <c r="H202" s="3" t="str">
        <f>IF(SUMIFS(SeasonData!BC:BC,SeasonData!B:B,Players19!C593)=(4*23),"R","")</f>
        <v/>
      </c>
      <c r="I202" s="2">
        <f>COUNTIFS(SeasonData!B:B,C202)</f>
        <v>4</v>
      </c>
      <c r="J202" s="25">
        <v>482600</v>
      </c>
      <c r="K202" s="25" t="str">
        <f t="shared" si="6"/>
        <v>MPR</v>
      </c>
      <c r="L202" s="25"/>
      <c r="M202" s="20">
        <f>INDEX(SeasonData!$AY:$AY,MATCH($C202&amp;"_2018",SeasonData!$A:$A,0))</f>
        <v>88.909090909090907</v>
      </c>
      <c r="N202" s="20">
        <f>INDEX(SeasonData!$AY:$AY,MATCH($C202&amp;"_2017",SeasonData!$A:$A,0))</f>
        <v>82.94736842105263</v>
      </c>
      <c r="O202" s="20">
        <f>INDEX(SeasonData!$AY:$AY,MATCH($C202&amp;"_2016",SeasonData!$A:$A,0))</f>
        <v>93.5</v>
      </c>
      <c r="P202" s="20">
        <f>INDEX(SeasonData!$AY:$AY,MATCH($C202&amp;"_2015",SeasonData!$A:$A,0))</f>
        <v>101</v>
      </c>
      <c r="R202" s="18">
        <f>INDEX(SeasonData!BA:BA,MATCH(C202&amp;"_2018",SeasonData!A:A,0))</f>
        <v>0.5</v>
      </c>
      <c r="S202" s="18">
        <f>INDEX(SeasonData!BA:BA,MATCH(C202&amp;"_2017",SeasonData!A:A,0))</f>
        <v>0.86363636363636365</v>
      </c>
      <c r="T202" s="18">
        <f>INDEX(SeasonData!BA:BA,MATCH(C202&amp;"_2016",SeasonData!A:A,0))</f>
        <v>0.63636363636363635</v>
      </c>
      <c r="U202" s="18">
        <f>INDEX(SeasonData!BA:BA,MATCH(C202&amp;"_2015",SeasonData!A:A,0))</f>
        <v>0.36363636363636365</v>
      </c>
      <c r="W202" s="13">
        <f t="shared" si="7"/>
        <v>88.901169752233585</v>
      </c>
      <c r="Y202" t="str">
        <f>IF(ISERROR(FIND("DEF",$G202)),"",MAX(Y$1:Y201)+1)</f>
        <v/>
      </c>
      <c r="Z202">
        <f>IF(ISERROR(FIND("MID",$G202)),"",MAX(Z$1:Z201)+1)</f>
        <v>67</v>
      </c>
      <c r="AA202" t="str">
        <f>IF(ISERROR(FIND("RUC",$G202)),"",MAX(AA$1:AA201)+1)</f>
        <v/>
      </c>
      <c r="AB202" t="str">
        <f>IF(ISERROR(FIND("FWD",$G202)),"",MAX(AB$1:AB201)+1)</f>
        <v/>
      </c>
      <c r="AC202" t="str">
        <f>IF(H202&lt;&gt;"R","",MAX(AC$1:AC201)+1)</f>
        <v/>
      </c>
    </row>
    <row r="203" spans="1:29" x14ac:dyDescent="0.2">
      <c r="A203" t="s">
        <v>2406</v>
      </c>
      <c r="B203" t="s">
        <v>124</v>
      </c>
      <c r="C203" t="s">
        <v>624</v>
      </c>
      <c r="D203" t="s">
        <v>624</v>
      </c>
      <c r="E203" t="s">
        <v>316</v>
      </c>
      <c r="F203" s="42" t="s">
        <v>2589</v>
      </c>
      <c r="G203" t="s">
        <v>1606</v>
      </c>
      <c r="H203" s="3" t="str">
        <f>IF(SUMIFS(SeasonData!BC:BC,SeasonData!B:B,Players19!C743)=(4*23),"R","")</f>
        <v/>
      </c>
      <c r="I203" s="2">
        <f>COUNTIFS(SeasonData!B:B,C203)</f>
        <v>4</v>
      </c>
      <c r="J203" s="25">
        <v>411000</v>
      </c>
      <c r="K203" s="25" t="str">
        <f t="shared" si="6"/>
        <v>MPR</v>
      </c>
      <c r="L203" s="25"/>
      <c r="M203" s="20">
        <f>INDEX(SeasonData!$AY:$AY,MATCH($C203&amp;"_2018",SeasonData!$A:$A,0))</f>
        <v>75.714285714285708</v>
      </c>
      <c r="N203" s="20">
        <f>INDEX(SeasonData!$AY:$AY,MATCH($C203&amp;"_2017",SeasonData!$A:$A,0))</f>
        <v>81.315789473684205</v>
      </c>
      <c r="O203" s="20">
        <f>INDEX(SeasonData!$AY:$AY,MATCH($C203&amp;"_2016",SeasonData!$A:$A,0))</f>
        <v>90.61904761904762</v>
      </c>
      <c r="P203" s="20">
        <f>INDEX(SeasonData!$AY:$AY,MATCH($C203&amp;"_2015",SeasonData!$A:$A,0))</f>
        <v>79.86666666666666</v>
      </c>
      <c r="R203" s="18">
        <f>INDEX(SeasonData!BA:BA,MATCH(C203&amp;"_2018",SeasonData!A:A,0))</f>
        <v>0.63636363636363635</v>
      </c>
      <c r="S203" s="18">
        <f>INDEX(SeasonData!BA:BA,MATCH(C203&amp;"_2017",SeasonData!A:A,0))</f>
        <v>0.86363636363636365</v>
      </c>
      <c r="T203" s="18">
        <f>INDEX(SeasonData!BA:BA,MATCH(C203&amp;"_2016",SeasonData!A:A,0))</f>
        <v>0.95454545454545459</v>
      </c>
      <c r="U203" s="18">
        <f>INDEX(SeasonData!BA:BA,MATCH(C203&amp;"_2015",SeasonData!A:A,0))</f>
        <v>0.68181818181818177</v>
      </c>
      <c r="W203" s="13">
        <f t="shared" si="7"/>
        <v>75.711522520033157</v>
      </c>
      <c r="Y203" t="str">
        <f>IF(ISERROR(FIND("DEF",$G203)),"",MAX(Y$1:Y202)+1)</f>
        <v/>
      </c>
      <c r="Z203">
        <f>IF(ISERROR(FIND("MID",$G203)),"",MAX(Z$1:Z202)+1)</f>
        <v>68</v>
      </c>
      <c r="AA203" t="str">
        <f>IF(ISERROR(FIND("RUC",$G203)),"",MAX(AA$1:AA202)+1)</f>
        <v/>
      </c>
      <c r="AB203" t="str">
        <f>IF(ISERROR(FIND("FWD",$G203)),"",MAX(AB$1:AB202)+1)</f>
        <v/>
      </c>
      <c r="AC203" t="str">
        <f>IF(H203&lt;&gt;"R","",MAX(AC$1:AC202)+1)</f>
        <v/>
      </c>
    </row>
    <row r="204" spans="1:29" x14ac:dyDescent="0.2">
      <c r="A204" t="s">
        <v>2379</v>
      </c>
      <c r="B204" t="s">
        <v>482</v>
      </c>
      <c r="C204" t="s">
        <v>2720</v>
      </c>
      <c r="D204" t="s">
        <v>625</v>
      </c>
      <c r="E204" t="s">
        <v>465</v>
      </c>
      <c r="F204" s="42" t="s">
        <v>1149</v>
      </c>
      <c r="G204" t="s">
        <v>1606</v>
      </c>
      <c r="H204" s="3" t="str">
        <f>IF(SUMIFS(SeasonData!BC:BC,SeasonData!B:B,Players19!C658)=(4*23),"R","")</f>
        <v/>
      </c>
      <c r="I204" s="2">
        <f>COUNTIFS(SeasonData!B:B,C204)</f>
        <v>4</v>
      </c>
      <c r="J204" s="25">
        <v>394100</v>
      </c>
      <c r="K204" s="25" t="str">
        <f t="shared" si="6"/>
        <v>MPR</v>
      </c>
      <c r="L204" s="25"/>
      <c r="M204" s="20">
        <f>INDEX(SeasonData!$AY:$AY,MATCH($C204&amp;"_2018",SeasonData!$A:$A,0))</f>
        <v>72.599999999999994</v>
      </c>
      <c r="N204" s="20">
        <f>INDEX(SeasonData!$AY:$AY,MATCH($C204&amp;"_2017",SeasonData!$A:$A,0))</f>
        <v>83.578947368421055</v>
      </c>
      <c r="O204" s="20">
        <f>INDEX(SeasonData!$AY:$AY,MATCH($C204&amp;"_2016",SeasonData!$A:$A,0))</f>
        <v>54.6</v>
      </c>
      <c r="P204" s="20">
        <f>INDEX(SeasonData!$AY:$AY,MATCH($C204&amp;"_2015",SeasonData!$A:$A,0))</f>
        <v>71.650000000000006</v>
      </c>
      <c r="R204" s="18">
        <f>INDEX(SeasonData!BA:BA,MATCH(C204&amp;"_2018",SeasonData!A:A,0))</f>
        <v>0.68181818181818177</v>
      </c>
      <c r="S204" s="18">
        <f>INDEX(SeasonData!BA:BA,MATCH(C204&amp;"_2017",SeasonData!A:A,0))</f>
        <v>0.86363636363636365</v>
      </c>
      <c r="T204" s="18">
        <f>INDEX(SeasonData!BA:BA,MATCH(C204&amp;"_2016",SeasonData!A:A,0))</f>
        <v>0.22727272727272727</v>
      </c>
      <c r="U204" s="18">
        <f>INDEX(SeasonData!BA:BA,MATCH(C204&amp;"_2015",SeasonData!A:A,0))</f>
        <v>0.90909090909090906</v>
      </c>
      <c r="W204" s="13">
        <f t="shared" si="7"/>
        <v>72.598323662153447</v>
      </c>
      <c r="Y204" t="str">
        <f>IF(ISERROR(FIND("DEF",$G204)),"",MAX(Y$1:Y203)+1)</f>
        <v/>
      </c>
      <c r="Z204">
        <f>IF(ISERROR(FIND("MID",$G204)),"",MAX(Z$1:Z203)+1)</f>
        <v>69</v>
      </c>
      <c r="AA204" t="str">
        <f>IF(ISERROR(FIND("RUC",$G204)),"",MAX(AA$1:AA203)+1)</f>
        <v/>
      </c>
      <c r="AB204" t="str">
        <f>IF(ISERROR(FIND("FWD",$G204)),"",MAX(AB$1:AB203)+1)</f>
        <v/>
      </c>
      <c r="AC204" t="str">
        <f>IF(H204&lt;&gt;"R","",MAX(AC$1:AC203)+1)</f>
        <v/>
      </c>
    </row>
    <row r="205" spans="1:29" x14ac:dyDescent="0.2">
      <c r="A205" t="s">
        <v>2266</v>
      </c>
      <c r="B205" t="s">
        <v>353</v>
      </c>
      <c r="C205" t="s">
        <v>626</v>
      </c>
      <c r="D205" t="s">
        <v>626</v>
      </c>
      <c r="E205" t="s">
        <v>40</v>
      </c>
      <c r="F205" s="42" t="s">
        <v>1150</v>
      </c>
      <c r="G205" t="s">
        <v>1607</v>
      </c>
      <c r="H205" s="3" t="str">
        <f>IF(SUMIFS(SeasonData!BC:BC,SeasonData!B:B,Players19!C330)=(4*23),"R","")</f>
        <v/>
      </c>
      <c r="I205" s="2">
        <f>COUNTIFS(SeasonData!B:B,C205)</f>
        <v>4</v>
      </c>
      <c r="J205" s="25">
        <v>389500</v>
      </c>
      <c r="K205" s="25" t="str">
        <f t="shared" si="6"/>
        <v>MPR</v>
      </c>
      <c r="L205" s="25"/>
      <c r="M205" s="20">
        <f>INDEX(SeasonData!$AY:$AY,MATCH($C205&amp;"_2018",SeasonData!$A:$A,0))</f>
        <v>71.75</v>
      </c>
      <c r="N205" s="20">
        <f>INDEX(SeasonData!$AY:$AY,MATCH($C205&amp;"_2017",SeasonData!$A:$A,0))</f>
        <v>73.333333333333329</v>
      </c>
      <c r="O205" s="20">
        <f>INDEX(SeasonData!$AY:$AY,MATCH($C205&amp;"_2016",SeasonData!$A:$A,0))</f>
        <v>45.833333333333336</v>
      </c>
      <c r="P205" s="20" t="str">
        <f>INDEX(SeasonData!$AY:$AY,MATCH($C205&amp;"_2015",SeasonData!$A:$A,0))</f>
        <v/>
      </c>
      <c r="R205" s="18">
        <f>INDEX(SeasonData!BA:BA,MATCH(C205&amp;"_2018",SeasonData!A:A,0))</f>
        <v>0.90909090909090906</v>
      </c>
      <c r="S205" s="18">
        <f>INDEX(SeasonData!BA:BA,MATCH(C205&amp;"_2017",SeasonData!A:A,0))</f>
        <v>0.13636363636363635</v>
      </c>
      <c r="T205" s="18">
        <f>INDEX(SeasonData!BA:BA,MATCH(C205&amp;"_2016",SeasonData!A:A,0))</f>
        <v>0.27272727272727271</v>
      </c>
      <c r="U205" s="18">
        <f>INDEX(SeasonData!BA:BA,MATCH(C205&amp;"_2015",SeasonData!A:A,0))</f>
        <v>0</v>
      </c>
      <c r="W205" s="13">
        <f t="shared" si="7"/>
        <v>71.750944091369618</v>
      </c>
      <c r="Y205">
        <f>IF(ISERROR(FIND("DEF",$G205)),"",MAX(Y$1:Y204)+1)</f>
        <v>72</v>
      </c>
      <c r="Z205" t="str">
        <f>IF(ISERROR(FIND("MID",$G205)),"",MAX(Z$1:Z204)+1)</f>
        <v/>
      </c>
      <c r="AA205" t="str">
        <f>IF(ISERROR(FIND("RUC",$G205)),"",MAX(AA$1:AA204)+1)</f>
        <v/>
      </c>
      <c r="AB205" t="str">
        <f>IF(ISERROR(FIND("FWD",$G205)),"",MAX(AB$1:AB204)+1)</f>
        <v/>
      </c>
      <c r="AC205" t="str">
        <f>IF(H205&lt;&gt;"R","",MAX(AC$1:AC204)+1)</f>
        <v/>
      </c>
    </row>
    <row r="206" spans="1:29" x14ac:dyDescent="0.2">
      <c r="A206" t="s">
        <v>2295</v>
      </c>
      <c r="B206" t="s">
        <v>1732</v>
      </c>
      <c r="C206" t="s">
        <v>1692</v>
      </c>
      <c r="D206" t="s">
        <v>1692</v>
      </c>
      <c r="E206" t="s">
        <v>399</v>
      </c>
      <c r="F206" s="42" t="s">
        <v>1805</v>
      </c>
      <c r="G206" t="s">
        <v>2767</v>
      </c>
      <c r="H206" s="3" t="str">
        <f>IF(SUMIFS(SeasonData!BC:BC,SeasonData!B:B,Players19!C401)=(4*23),"R","")</f>
        <v/>
      </c>
      <c r="I206" s="2">
        <f>COUNTIFS(SeasonData!B:B,C206)</f>
        <v>4</v>
      </c>
      <c r="J206" s="25">
        <v>123900</v>
      </c>
      <c r="K206" s="25" t="str">
        <f t="shared" si="6"/>
        <v>Rookie</v>
      </c>
      <c r="L206" s="25"/>
      <c r="M206" s="20" t="str">
        <f>INDEX(SeasonData!$AY:$AY,MATCH($C206&amp;"_2018",SeasonData!$A:$A,0))</f>
        <v/>
      </c>
      <c r="N206" s="20" t="str">
        <f>INDEX(SeasonData!$AY:$AY,MATCH($C206&amp;"_2017",SeasonData!$A:$A,0))</f>
        <v/>
      </c>
      <c r="O206" s="20" t="str">
        <f>INDEX(SeasonData!$AY:$AY,MATCH($C206&amp;"_2016",SeasonData!$A:$A,0))</f>
        <v/>
      </c>
      <c r="P206" s="20" t="str">
        <f>INDEX(SeasonData!$AY:$AY,MATCH($C206&amp;"_2015",SeasonData!$A:$A,0))</f>
        <v/>
      </c>
      <c r="R206" s="18">
        <f>INDEX(SeasonData!BA:BA,MATCH(C206&amp;"_2018",SeasonData!A:A,0))</f>
        <v>0</v>
      </c>
      <c r="S206" s="18">
        <f>INDEX(SeasonData!BA:BA,MATCH(C206&amp;"_2017",SeasonData!A:A,0))</f>
        <v>0</v>
      </c>
      <c r="T206" s="18">
        <f>INDEX(SeasonData!BA:BA,MATCH(C206&amp;"_2016",SeasonData!A:A,0))</f>
        <v>0</v>
      </c>
      <c r="U206" s="18">
        <f>INDEX(SeasonData!BA:BA,MATCH(C206&amp;"_2015",SeasonData!A:A,0))</f>
        <v>0</v>
      </c>
      <c r="W206" s="13">
        <f t="shared" si="7"/>
        <v>22.823984526112184</v>
      </c>
      <c r="Y206" t="str">
        <f>IF(ISERROR(FIND("DEF",$G206)),"",MAX(Y$1:Y205)+1)</f>
        <v/>
      </c>
      <c r="Z206">
        <f>IF(ISERROR(FIND("MID",$G206)),"",MAX(Z$1:Z205)+1)</f>
        <v>70</v>
      </c>
      <c r="AA206" t="str">
        <f>IF(ISERROR(FIND("RUC",$G206)),"",MAX(AA$1:AA205)+1)</f>
        <v/>
      </c>
      <c r="AB206">
        <f>IF(ISERROR(FIND("FWD",$G206)),"",MAX(AB$1:AB205)+1)</f>
        <v>82</v>
      </c>
      <c r="AC206" t="str">
        <f>IF(H206&lt;&gt;"R","",MAX(AC$1:AC205)+1)</f>
        <v/>
      </c>
    </row>
    <row r="207" spans="1:29" x14ac:dyDescent="0.2">
      <c r="A207" t="s">
        <v>2404</v>
      </c>
      <c r="B207" t="s">
        <v>206</v>
      </c>
      <c r="C207" t="s">
        <v>2736</v>
      </c>
      <c r="D207" t="s">
        <v>2736</v>
      </c>
      <c r="E207" t="s">
        <v>423</v>
      </c>
      <c r="F207" s="42" t="s">
        <v>2587</v>
      </c>
      <c r="G207" t="s">
        <v>1607</v>
      </c>
      <c r="H207" s="3" t="str">
        <f>IF(SUMIFS(SeasonData!BC:BC,SeasonData!B:B,Players19!C739)=(4*23),"R","")</f>
        <v/>
      </c>
      <c r="I207" s="2">
        <f>COUNTIFS(SeasonData!B:B,C207)</f>
        <v>4</v>
      </c>
      <c r="J207" s="25">
        <v>111400</v>
      </c>
      <c r="K207" s="25" t="str">
        <f t="shared" si="6"/>
        <v>Rookie</v>
      </c>
      <c r="L207" s="25"/>
      <c r="M207" s="20" t="str">
        <f>INDEX(SeasonData!$AY:$AY,MATCH($C207&amp;"_2018",SeasonData!$A:$A,0))</f>
        <v/>
      </c>
      <c r="N207" s="20" t="str">
        <f>INDEX(SeasonData!$AY:$AY,MATCH($C207&amp;"_2017",SeasonData!$A:$A,0))</f>
        <v/>
      </c>
      <c r="O207" s="20" t="str">
        <f>INDEX(SeasonData!$AY:$AY,MATCH($C207&amp;"_2016",SeasonData!$A:$A,0))</f>
        <v/>
      </c>
      <c r="P207" s="20" t="str">
        <f>INDEX(SeasonData!$AY:$AY,MATCH($C207&amp;"_2015",SeasonData!$A:$A,0))</f>
        <v/>
      </c>
      <c r="R207" s="18">
        <f>INDEX(SeasonData!BA:BA,MATCH(C207&amp;"_2018",SeasonData!A:A,0))</f>
        <v>0</v>
      </c>
      <c r="S207" s="18">
        <f>INDEX(SeasonData!BA:BA,MATCH(C207&amp;"_2017",SeasonData!A:A,0))</f>
        <v>0</v>
      </c>
      <c r="T207" s="18">
        <f>INDEX(SeasonData!BA:BA,MATCH(C207&amp;"_2016",SeasonData!A:A,0))</f>
        <v>0</v>
      </c>
      <c r="U207" s="18">
        <f>INDEX(SeasonData!BA:BA,MATCH(C207&amp;"_2015",SeasonData!A:A,0))</f>
        <v>0</v>
      </c>
      <c r="W207" s="13">
        <f t="shared" si="7"/>
        <v>20.521322648982224</v>
      </c>
      <c r="Y207">
        <f>IF(ISERROR(FIND("DEF",$G207)),"",MAX(Y$1:Y206)+1)</f>
        <v>73</v>
      </c>
      <c r="Z207" t="str">
        <f>IF(ISERROR(FIND("MID",$G207)),"",MAX(Z$1:Z206)+1)</f>
        <v/>
      </c>
      <c r="AA207" t="str">
        <f>IF(ISERROR(FIND("RUC",$G207)),"",MAX(AA$1:AA206)+1)</f>
        <v/>
      </c>
      <c r="AB207" t="str">
        <f>IF(ISERROR(FIND("FWD",$G207)),"",MAX(AB$1:AB206)+1)</f>
        <v/>
      </c>
      <c r="AC207" t="str">
        <f>IF(H207&lt;&gt;"R","",MAX(AC$1:AC206)+1)</f>
        <v/>
      </c>
    </row>
    <row r="208" spans="1:29" x14ac:dyDescent="0.2">
      <c r="A208" t="s">
        <v>2306</v>
      </c>
      <c r="B208" t="s">
        <v>69</v>
      </c>
      <c r="C208" t="s">
        <v>627</v>
      </c>
      <c r="D208" t="s">
        <v>627</v>
      </c>
      <c r="E208" t="s">
        <v>369</v>
      </c>
      <c r="F208" s="42" t="s">
        <v>1151</v>
      </c>
      <c r="G208" t="s">
        <v>1606</v>
      </c>
      <c r="H208" s="3" t="str">
        <f>IF(SUMIFS(SeasonData!BC:BC,SeasonData!B:B,Players19!C446)=(4*23),"R","")</f>
        <v/>
      </c>
      <c r="I208" s="2">
        <f>COUNTIFS(SeasonData!B:B,C208)</f>
        <v>4</v>
      </c>
      <c r="J208" s="25">
        <v>563800</v>
      </c>
      <c r="K208" s="25" t="str">
        <f t="shared" si="6"/>
        <v>Premo</v>
      </c>
      <c r="L208" s="25"/>
      <c r="M208" s="20">
        <f>INDEX(SeasonData!$AY:$AY,MATCH($C208&amp;"_2018",SeasonData!$A:$A,0))</f>
        <v>103.85714285714286</v>
      </c>
      <c r="N208" s="20">
        <f>INDEX(SeasonData!$AY:$AY,MATCH($C208&amp;"_2017",SeasonData!$A:$A,0))</f>
        <v>119.31818181818181</v>
      </c>
      <c r="O208" s="20">
        <f>INDEX(SeasonData!$AY:$AY,MATCH($C208&amp;"_2016",SeasonData!$A:$A,0))</f>
        <v>108.13636363636364</v>
      </c>
      <c r="P208" s="20">
        <f>INDEX(SeasonData!$AY:$AY,MATCH($C208&amp;"_2015",SeasonData!$A:$A,0))</f>
        <v>105.5</v>
      </c>
      <c r="R208" s="18">
        <f>INDEX(SeasonData!BA:BA,MATCH(C208&amp;"_2018",SeasonData!A:A,0))</f>
        <v>0.95454545454545459</v>
      </c>
      <c r="S208" s="18">
        <f>INDEX(SeasonData!BA:BA,MATCH(C208&amp;"_2017",SeasonData!A:A,0))</f>
        <v>1</v>
      </c>
      <c r="T208" s="18">
        <f>INDEX(SeasonData!BA:BA,MATCH(C208&amp;"_2016",SeasonData!A:A,0))</f>
        <v>1</v>
      </c>
      <c r="U208" s="18">
        <f>INDEX(SeasonData!BA:BA,MATCH(C208&amp;"_2015",SeasonData!A:A,0))</f>
        <v>1</v>
      </c>
      <c r="W208" s="13">
        <f t="shared" si="7"/>
        <v>103.85926130606981</v>
      </c>
      <c r="Y208" t="str">
        <f>IF(ISERROR(FIND("DEF",$G208)),"",MAX(Y$1:Y207)+1)</f>
        <v/>
      </c>
      <c r="Z208">
        <f>IF(ISERROR(FIND("MID",$G208)),"",MAX(Z$1:Z207)+1)</f>
        <v>71</v>
      </c>
      <c r="AA208" t="str">
        <f>IF(ISERROR(FIND("RUC",$G208)),"",MAX(AA$1:AA207)+1)</f>
        <v/>
      </c>
      <c r="AB208" t="str">
        <f>IF(ISERROR(FIND("FWD",$G208)),"",MAX(AB$1:AB207)+1)</f>
        <v/>
      </c>
      <c r="AC208" t="str">
        <f>IF(H208&lt;&gt;"R","",MAX(AC$1:AC207)+1)</f>
        <v/>
      </c>
    </row>
    <row r="209" spans="1:29" x14ac:dyDescent="0.2">
      <c r="A209" t="s">
        <v>2139</v>
      </c>
      <c r="B209" t="s">
        <v>85</v>
      </c>
      <c r="C209" t="s">
        <v>631</v>
      </c>
      <c r="D209" t="s">
        <v>631</v>
      </c>
      <c r="E209" t="s">
        <v>490</v>
      </c>
      <c r="F209" s="42" t="s">
        <v>1806</v>
      </c>
      <c r="G209" t="s">
        <v>1608</v>
      </c>
      <c r="H209" s="3" t="str">
        <f>IF(SUMIFS(SeasonData!BC:BC,SeasonData!B:B,Players19!C88)=(4*23),"R","")</f>
        <v/>
      </c>
      <c r="I209" s="2">
        <f>COUNTIFS(SeasonData!B:B,C209)</f>
        <v>4</v>
      </c>
      <c r="J209" s="25">
        <v>165000</v>
      </c>
      <c r="K209" s="25" t="str">
        <f t="shared" si="6"/>
        <v>Rookie</v>
      </c>
      <c r="L209" s="25"/>
      <c r="M209" s="20">
        <f>INDEX(SeasonData!$AY:$AY,MATCH($C209&amp;"_2018",SeasonData!$A:$A,0))</f>
        <v>38</v>
      </c>
      <c r="N209" s="20">
        <f>INDEX(SeasonData!$AY:$AY,MATCH($C209&amp;"_2017",SeasonData!$A:$A,0))</f>
        <v>32</v>
      </c>
      <c r="O209" s="20">
        <f>INDEX(SeasonData!$AY:$AY,MATCH($C209&amp;"_2016",SeasonData!$A:$A,0))</f>
        <v>52.363636363636367</v>
      </c>
      <c r="P209" s="20">
        <f>INDEX(SeasonData!$AY:$AY,MATCH($C209&amp;"_2015",SeasonData!$A:$A,0))</f>
        <v>55</v>
      </c>
      <c r="R209" s="18">
        <f>INDEX(SeasonData!BA:BA,MATCH(C209&amp;"_2018",SeasonData!A:A,0))</f>
        <v>9.0909090909090912E-2</v>
      </c>
      <c r="S209" s="18">
        <f>INDEX(SeasonData!BA:BA,MATCH(C209&amp;"_2017",SeasonData!A:A,0))</f>
        <v>4.5454545454545456E-2</v>
      </c>
      <c r="T209" s="18">
        <f>INDEX(SeasonData!BA:BA,MATCH(C209&amp;"_2016",SeasonData!A:A,0))</f>
        <v>0.5</v>
      </c>
      <c r="U209" s="18">
        <f>INDEX(SeasonData!BA:BA,MATCH(C209&amp;"_2015",SeasonData!A:A,0))</f>
        <v>0.81818181818181823</v>
      </c>
      <c r="W209" s="13">
        <f t="shared" si="7"/>
        <v>30.3951367781155</v>
      </c>
      <c r="Y209" t="str">
        <f>IF(ISERROR(FIND("DEF",$G209)),"",MAX(Y$1:Y208)+1)</f>
        <v/>
      </c>
      <c r="Z209" t="str">
        <f>IF(ISERROR(FIND("MID",$G209)),"",MAX(Z$1:Z208)+1)</f>
        <v/>
      </c>
      <c r="AA209" t="str">
        <f>IF(ISERROR(FIND("RUC",$G209)),"",MAX(AA$1:AA208)+1)</f>
        <v/>
      </c>
      <c r="AB209">
        <f>IF(ISERROR(FIND("FWD",$G209)),"",MAX(AB$1:AB208)+1)</f>
        <v>83</v>
      </c>
      <c r="AC209" t="str">
        <f>IF(H209&lt;&gt;"R","",MAX(AC$1:AC208)+1)</f>
        <v/>
      </c>
    </row>
    <row r="210" spans="1:29" x14ac:dyDescent="0.2">
      <c r="A210" t="s">
        <v>2139</v>
      </c>
      <c r="B210" t="s">
        <v>154</v>
      </c>
      <c r="C210" t="s">
        <v>990</v>
      </c>
      <c r="D210" t="s">
        <v>990</v>
      </c>
      <c r="E210" t="s">
        <v>150</v>
      </c>
      <c r="F210" s="42" t="s">
        <v>1154</v>
      </c>
      <c r="G210" t="s">
        <v>1606</v>
      </c>
      <c r="H210" s="3" t="str">
        <f>IF(SUMIFS(SeasonData!BC:BC,SeasonData!B:B,Players19!C120)=(4*23),"R","")</f>
        <v/>
      </c>
      <c r="I210" s="2">
        <f>COUNTIFS(SeasonData!B:B,C210)</f>
        <v>4</v>
      </c>
      <c r="J210" s="25">
        <v>147700</v>
      </c>
      <c r="K210" s="25" t="str">
        <f t="shared" si="6"/>
        <v>Rookie</v>
      </c>
      <c r="L210" s="25"/>
      <c r="M210" s="20">
        <f>INDEX(SeasonData!$AY:$AY,MATCH($C210&amp;"_2018",SeasonData!$A:$A,0))</f>
        <v>34</v>
      </c>
      <c r="N210" s="20" t="str">
        <f>INDEX(SeasonData!$AY:$AY,MATCH($C210&amp;"_2017",SeasonData!$A:$A,0))</f>
        <v/>
      </c>
      <c r="O210" s="20" t="str">
        <f>INDEX(SeasonData!$AY:$AY,MATCH($C210&amp;"_2016",SeasonData!$A:$A,0))</f>
        <v/>
      </c>
      <c r="P210" s="20" t="str">
        <f>INDEX(SeasonData!$AY:$AY,MATCH($C210&amp;"_2015",SeasonData!$A:$A,0))</f>
        <v/>
      </c>
      <c r="R210" s="18">
        <f>INDEX(SeasonData!BA:BA,MATCH(C210&amp;"_2018",SeasonData!A:A,0))</f>
        <v>4.5454545454545456E-2</v>
      </c>
      <c r="S210" s="18">
        <f>INDEX(SeasonData!BA:BA,MATCH(C210&amp;"_2017",SeasonData!A:A,0))</f>
        <v>0</v>
      </c>
      <c r="T210" s="18">
        <f>INDEX(SeasonData!BA:BA,MATCH(C210&amp;"_2016",SeasonData!A:A,0))</f>
        <v>0</v>
      </c>
      <c r="U210" s="18">
        <f>INDEX(SeasonData!BA:BA,MATCH(C210&amp;"_2015",SeasonData!A:A,0))</f>
        <v>0</v>
      </c>
      <c r="W210" s="13">
        <f t="shared" si="7"/>
        <v>27.208252740167634</v>
      </c>
      <c r="Y210" t="str">
        <f>IF(ISERROR(FIND("DEF",$G210)),"",MAX(Y$1:Y209)+1)</f>
        <v/>
      </c>
      <c r="Z210">
        <f>IF(ISERROR(FIND("MID",$G210)),"",MAX(Z$1:Z209)+1)</f>
        <v>72</v>
      </c>
      <c r="AA210" t="str">
        <f>IF(ISERROR(FIND("RUC",$G210)),"",MAX(AA$1:AA209)+1)</f>
        <v/>
      </c>
      <c r="AB210" t="str">
        <f>IF(ISERROR(FIND("FWD",$G210)),"",MAX(AB$1:AB209)+1)</f>
        <v/>
      </c>
      <c r="AC210" t="str">
        <f>IF(H210&lt;&gt;"R","",MAX(AC$1:AC209)+1)</f>
        <v/>
      </c>
    </row>
    <row r="211" spans="1:29" x14ac:dyDescent="0.2">
      <c r="A211" t="s">
        <v>2139</v>
      </c>
      <c r="B211" t="s">
        <v>382</v>
      </c>
      <c r="C211" t="s">
        <v>628</v>
      </c>
      <c r="D211" t="s">
        <v>628</v>
      </c>
      <c r="E211" t="s">
        <v>369</v>
      </c>
      <c r="F211" s="42" t="s">
        <v>1152</v>
      </c>
      <c r="G211" t="s">
        <v>1607</v>
      </c>
      <c r="H211" s="3" t="str">
        <f>IF(SUMIFS(SeasonData!BC:BC,SeasonData!B:B,Players19!C269)=(4*23),"R","")</f>
        <v>R</v>
      </c>
      <c r="I211" s="2">
        <f>COUNTIFS(SeasonData!B:B,C211)</f>
        <v>4</v>
      </c>
      <c r="J211" s="25">
        <v>335500</v>
      </c>
      <c r="K211" s="25" t="str">
        <f t="shared" si="6"/>
        <v>MPR</v>
      </c>
      <c r="L211" s="25"/>
      <c r="M211" s="20">
        <f>INDEX(SeasonData!$AY:$AY,MATCH($C211&amp;"_2018",SeasonData!$A:$A,0))</f>
        <v>61.80952380952381</v>
      </c>
      <c r="N211" s="20">
        <f>INDEX(SeasonData!$AY:$AY,MATCH($C211&amp;"_2017",SeasonData!$A:$A,0))</f>
        <v>55.31818181818182</v>
      </c>
      <c r="O211" s="20">
        <f>INDEX(SeasonData!$AY:$AY,MATCH($C211&amp;"_2016",SeasonData!$A:$A,0))</f>
        <v>60.9375</v>
      </c>
      <c r="P211" s="20">
        <f>INDEX(SeasonData!$AY:$AY,MATCH($C211&amp;"_2015",SeasonData!$A:$A,0))</f>
        <v>50.176470588235297</v>
      </c>
      <c r="R211" s="18">
        <f>INDEX(SeasonData!BA:BA,MATCH(C211&amp;"_2018",SeasonData!A:A,0))</f>
        <v>0.95454545454545459</v>
      </c>
      <c r="S211" s="18">
        <f>INDEX(SeasonData!BA:BA,MATCH(C211&amp;"_2017",SeasonData!A:A,0))</f>
        <v>1</v>
      </c>
      <c r="T211" s="18">
        <f>INDEX(SeasonData!BA:BA,MATCH(C211&amp;"_2016",SeasonData!A:A,0))</f>
        <v>0.72727272727272729</v>
      </c>
      <c r="U211" s="18">
        <f>INDEX(SeasonData!BA:BA,MATCH(C211&amp;"_2015",SeasonData!A:A,0))</f>
        <v>0.77272727272727271</v>
      </c>
      <c r="W211" s="13">
        <f t="shared" si="7"/>
        <v>61.803444782168185</v>
      </c>
      <c r="Y211">
        <f>IF(ISERROR(FIND("DEF",$G211)),"",MAX(Y$1:Y210)+1)</f>
        <v>74</v>
      </c>
      <c r="Z211" t="str">
        <f>IF(ISERROR(FIND("MID",$G211)),"",MAX(Z$1:Z210)+1)</f>
        <v/>
      </c>
      <c r="AA211" t="str">
        <f>IF(ISERROR(FIND("RUC",$G211)),"",MAX(AA$1:AA210)+1)</f>
        <v/>
      </c>
      <c r="AB211" t="str">
        <f>IF(ISERROR(FIND("FWD",$G211)),"",MAX(AB$1:AB210)+1)</f>
        <v/>
      </c>
      <c r="AC211">
        <f>IF(H211&lt;&gt;"R","",MAX(AC$1:AC210)+1)</f>
        <v>28</v>
      </c>
    </row>
    <row r="212" spans="1:29" x14ac:dyDescent="0.2">
      <c r="A212" t="s">
        <v>2139</v>
      </c>
      <c r="B212" t="s">
        <v>134</v>
      </c>
      <c r="C212" t="s">
        <v>1665</v>
      </c>
      <c r="D212" t="s">
        <v>1665</v>
      </c>
      <c r="E212" t="s">
        <v>260</v>
      </c>
      <c r="F212" s="42" t="s">
        <v>1807</v>
      </c>
      <c r="G212" t="s">
        <v>1608</v>
      </c>
      <c r="H212" s="3" t="str">
        <f>IF(SUMIFS(SeasonData!BC:BC,SeasonData!B:B,Players19!C512)=(4*23),"R","")</f>
        <v/>
      </c>
      <c r="I212" s="2">
        <f>COUNTIFS(SeasonData!B:B,C212)</f>
        <v>4</v>
      </c>
      <c r="J212" s="25">
        <v>123900</v>
      </c>
      <c r="K212" s="25" t="str">
        <f t="shared" si="6"/>
        <v>Rookie</v>
      </c>
      <c r="L212" s="25"/>
      <c r="M212" s="20" t="str">
        <f>INDEX(SeasonData!$AY:$AY,MATCH($C212&amp;"_2018",SeasonData!$A:$A,0))</f>
        <v/>
      </c>
      <c r="N212" s="20" t="str">
        <f>INDEX(SeasonData!$AY:$AY,MATCH($C212&amp;"_2017",SeasonData!$A:$A,0))</f>
        <v/>
      </c>
      <c r="O212" s="20" t="str">
        <f>INDEX(SeasonData!$AY:$AY,MATCH($C212&amp;"_2016",SeasonData!$A:$A,0))</f>
        <v/>
      </c>
      <c r="P212" s="20" t="str">
        <f>INDEX(SeasonData!$AY:$AY,MATCH($C212&amp;"_2015",SeasonData!$A:$A,0))</f>
        <v/>
      </c>
      <c r="R212" s="18">
        <f>INDEX(SeasonData!BA:BA,MATCH(C212&amp;"_2018",SeasonData!A:A,0))</f>
        <v>0</v>
      </c>
      <c r="S212" s="18">
        <f>INDEX(SeasonData!BA:BA,MATCH(C212&amp;"_2017",SeasonData!A:A,0))</f>
        <v>0</v>
      </c>
      <c r="T212" s="18">
        <f>INDEX(SeasonData!BA:BA,MATCH(C212&amp;"_2016",SeasonData!A:A,0))</f>
        <v>0</v>
      </c>
      <c r="U212" s="18">
        <f>INDEX(SeasonData!BA:BA,MATCH(C212&amp;"_2015",SeasonData!A:A,0))</f>
        <v>0</v>
      </c>
      <c r="W212" s="13">
        <f t="shared" si="7"/>
        <v>22.823984526112184</v>
      </c>
      <c r="Y212" t="str">
        <f>IF(ISERROR(FIND("DEF",$G212)),"",MAX(Y$1:Y211)+1)</f>
        <v/>
      </c>
      <c r="Z212" t="str">
        <f>IF(ISERROR(FIND("MID",$G212)),"",MAX(Z$1:Z211)+1)</f>
        <v/>
      </c>
      <c r="AA212" t="str">
        <f>IF(ISERROR(FIND("RUC",$G212)),"",MAX(AA$1:AA211)+1)</f>
        <v/>
      </c>
      <c r="AB212">
        <f>IF(ISERROR(FIND("FWD",$G212)),"",MAX(AB$1:AB211)+1)</f>
        <v>84</v>
      </c>
      <c r="AC212" t="str">
        <f>IF(H212&lt;&gt;"R","",MAX(AC$1:AC211)+1)</f>
        <v/>
      </c>
    </row>
    <row r="213" spans="1:29" x14ac:dyDescent="0.2">
      <c r="A213" t="s">
        <v>2139</v>
      </c>
      <c r="B213" t="s">
        <v>418</v>
      </c>
      <c r="C213" t="s">
        <v>629</v>
      </c>
      <c r="D213" t="s">
        <v>629</v>
      </c>
      <c r="E213" t="s">
        <v>399</v>
      </c>
      <c r="F213" s="42" t="s">
        <v>1153</v>
      </c>
      <c r="G213" t="s">
        <v>1607</v>
      </c>
      <c r="H213" s="3" t="str">
        <f>IF(SUMIFS(SeasonData!BC:BC,SeasonData!B:B,Players19!C617)=(4*23),"R","")</f>
        <v/>
      </c>
      <c r="I213" s="2">
        <f>COUNTIFS(SeasonData!B:B,C213)</f>
        <v>4</v>
      </c>
      <c r="J213" s="25">
        <v>297500</v>
      </c>
      <c r="K213" s="25" t="str">
        <f t="shared" si="6"/>
        <v>MPR</v>
      </c>
      <c r="L213" s="25"/>
      <c r="M213" s="20">
        <f>INDEX(SeasonData!$AY:$AY,MATCH($C213&amp;"_2018",SeasonData!$A:$A,0))</f>
        <v>68.5</v>
      </c>
      <c r="N213" s="20">
        <f>INDEX(SeasonData!$AY:$AY,MATCH($C213&amp;"_2017",SeasonData!$A:$A,0))</f>
        <v>92.590909090909093</v>
      </c>
      <c r="O213" s="20">
        <f>INDEX(SeasonData!$AY:$AY,MATCH($C213&amp;"_2016",SeasonData!$A:$A,0))</f>
        <v>76.388888888888886</v>
      </c>
      <c r="P213" s="20">
        <f>INDEX(SeasonData!$AY:$AY,MATCH($C213&amp;"_2015",SeasonData!$A:$A,0))</f>
        <v>90.6</v>
      </c>
      <c r="R213" s="18">
        <f>INDEX(SeasonData!BA:BA,MATCH(C213&amp;"_2018",SeasonData!A:A,0))</f>
        <v>0.18181818181818182</v>
      </c>
      <c r="S213" s="18">
        <f>INDEX(SeasonData!BA:BA,MATCH(C213&amp;"_2017",SeasonData!A:A,0))</f>
        <v>1</v>
      </c>
      <c r="T213" s="18">
        <f>INDEX(SeasonData!BA:BA,MATCH(C213&amp;"_2016",SeasonData!A:A,0))</f>
        <v>0.81818181818181823</v>
      </c>
      <c r="U213" s="18">
        <f>INDEX(SeasonData!BA:BA,MATCH(C213&amp;"_2015",SeasonData!A:A,0))</f>
        <v>0.90909090909090906</v>
      </c>
      <c r="W213" s="13">
        <f t="shared" si="7"/>
        <v>54.803352675693098</v>
      </c>
      <c r="Y213">
        <f>IF(ISERROR(FIND("DEF",$G213)),"",MAX(Y$1:Y212)+1)</f>
        <v>75</v>
      </c>
      <c r="Z213" t="str">
        <f>IF(ISERROR(FIND("MID",$G213)),"",MAX(Z$1:Z212)+1)</f>
        <v/>
      </c>
      <c r="AA213" t="str">
        <f>IF(ISERROR(FIND("RUC",$G213)),"",MAX(AA$1:AA212)+1)</f>
        <v/>
      </c>
      <c r="AB213" t="str">
        <f>IF(ISERROR(FIND("FWD",$G213)),"",MAX(AB$1:AB212)+1)</f>
        <v/>
      </c>
      <c r="AC213" t="str">
        <f>IF(H213&lt;&gt;"R","",MAX(AC$1:AC212)+1)</f>
        <v/>
      </c>
    </row>
    <row r="214" spans="1:29" x14ac:dyDescent="0.2">
      <c r="A214" t="s">
        <v>2139</v>
      </c>
      <c r="B214" t="s">
        <v>506</v>
      </c>
      <c r="C214" t="s">
        <v>630</v>
      </c>
      <c r="D214" t="s">
        <v>630</v>
      </c>
      <c r="E214" t="s">
        <v>150</v>
      </c>
      <c r="F214" s="42" t="s">
        <v>2569</v>
      </c>
      <c r="G214" t="s">
        <v>1606</v>
      </c>
      <c r="H214" s="3" t="str">
        <f>IF(SUMIFS(SeasonData!BC:BC,SeasonData!B:B,Players19!C661)=(4*23),"R","")</f>
        <v/>
      </c>
      <c r="I214" s="2">
        <f>COUNTIFS(SeasonData!B:B,C214)</f>
        <v>4</v>
      </c>
      <c r="J214" s="25">
        <v>487000</v>
      </c>
      <c r="K214" s="25" t="str">
        <f t="shared" si="6"/>
        <v>MPR</v>
      </c>
      <c r="L214" s="25"/>
      <c r="M214" s="20">
        <f>INDEX(SeasonData!$AY:$AY,MATCH($C214&amp;"_2018",SeasonData!$A:$A,0))</f>
        <v>89.714285714285708</v>
      </c>
      <c r="N214" s="20">
        <f>INDEX(SeasonData!$AY:$AY,MATCH($C214&amp;"_2017",SeasonData!$A:$A,0))</f>
        <v>97.727272727272734</v>
      </c>
      <c r="O214" s="20">
        <f>INDEX(SeasonData!$AY:$AY,MATCH($C214&amp;"_2016",SeasonData!$A:$A,0))</f>
        <v>99.095238095238102</v>
      </c>
      <c r="P214" s="20">
        <f>INDEX(SeasonData!$AY:$AY,MATCH($C214&amp;"_2015",SeasonData!$A:$A,0))</f>
        <v>102.78571428571429</v>
      </c>
      <c r="R214" s="18">
        <f>INDEX(SeasonData!BA:BA,MATCH(C214&amp;"_2018",SeasonData!A:A,0))</f>
        <v>0.95454545454545459</v>
      </c>
      <c r="S214" s="18">
        <f>INDEX(SeasonData!BA:BA,MATCH(C214&amp;"_2017",SeasonData!A:A,0))</f>
        <v>1</v>
      </c>
      <c r="T214" s="18">
        <f>INDEX(SeasonData!BA:BA,MATCH(C214&amp;"_2016",SeasonData!A:A,0))</f>
        <v>0.95454545454545459</v>
      </c>
      <c r="U214" s="18">
        <f>INDEX(SeasonData!BA:BA,MATCH(C214&amp;"_2015",SeasonData!A:A,0))</f>
        <v>0.63636363636363635</v>
      </c>
      <c r="W214" s="13">
        <f t="shared" si="7"/>
        <v>89.71170673298333</v>
      </c>
      <c r="Y214" t="str">
        <f>IF(ISERROR(FIND("DEF",$G214)),"",MAX(Y$1:Y213)+1)</f>
        <v/>
      </c>
      <c r="Z214">
        <f>IF(ISERROR(FIND("MID",$G214)),"",MAX(Z$1:Z213)+1)</f>
        <v>73</v>
      </c>
      <c r="AA214" t="str">
        <f>IF(ISERROR(FIND("RUC",$G214)),"",MAX(AA$1:AA213)+1)</f>
        <v/>
      </c>
      <c r="AB214" t="str">
        <f>IF(ISERROR(FIND("FWD",$G214)),"",MAX(AB$1:AB213)+1)</f>
        <v/>
      </c>
      <c r="AC214" t="str">
        <f>IF(H214&lt;&gt;"R","",MAX(AC$1:AC213)+1)</f>
        <v/>
      </c>
    </row>
    <row r="215" spans="1:29" x14ac:dyDescent="0.2">
      <c r="A215" t="s">
        <v>2252</v>
      </c>
      <c r="B215" t="s">
        <v>164</v>
      </c>
      <c r="C215" t="s">
        <v>927</v>
      </c>
      <c r="D215" t="s">
        <v>927</v>
      </c>
      <c r="E215" t="s">
        <v>150</v>
      </c>
      <c r="F215" s="42" t="s">
        <v>1155</v>
      </c>
      <c r="G215" t="s">
        <v>1606</v>
      </c>
      <c r="H215" s="3" t="str">
        <f>IF(SUMIFS(SeasonData!BC:BC,SeasonData!B:B,Players19!C302)=(4*23),"R","")</f>
        <v/>
      </c>
      <c r="I215" s="2">
        <f>COUNTIFS(SeasonData!B:B,C215)</f>
        <v>4</v>
      </c>
      <c r="J215" s="25">
        <v>551500</v>
      </c>
      <c r="K215" s="25" t="str">
        <f t="shared" si="6"/>
        <v>Premo</v>
      </c>
      <c r="L215" s="25"/>
      <c r="M215" s="20">
        <f>INDEX(SeasonData!$AY:$AY,MATCH($C215&amp;"_2018",SeasonData!$A:$A,0))</f>
        <v>101.59090909090909</v>
      </c>
      <c r="N215" s="20">
        <f>INDEX(SeasonData!$AY:$AY,MATCH($C215&amp;"_2017",SeasonData!$A:$A,0))</f>
        <v>99.545454545454547</v>
      </c>
      <c r="O215" s="20">
        <f>INDEX(SeasonData!$AY:$AY,MATCH($C215&amp;"_2016",SeasonData!$A:$A,0))</f>
        <v>104.81818181818181</v>
      </c>
      <c r="P215" s="20">
        <f>INDEX(SeasonData!$AY:$AY,MATCH($C215&amp;"_2015",SeasonData!$A:$A,0))</f>
        <v>106.38095238095238</v>
      </c>
      <c r="R215" s="18">
        <f>INDEX(SeasonData!BA:BA,MATCH(C215&amp;"_2018",SeasonData!A:A,0))</f>
        <v>1</v>
      </c>
      <c r="S215" s="18">
        <f>INDEX(SeasonData!BA:BA,MATCH(C215&amp;"_2017",SeasonData!A:A,0))</f>
        <v>1</v>
      </c>
      <c r="T215" s="18">
        <f>INDEX(SeasonData!BA:BA,MATCH(C215&amp;"_2016",SeasonData!A:A,0))</f>
        <v>1</v>
      </c>
      <c r="U215" s="18">
        <f>INDEX(SeasonData!BA:BA,MATCH(C215&amp;"_2015",SeasonData!A:A,0))</f>
        <v>0.95454545454545459</v>
      </c>
      <c r="W215" s="13">
        <f t="shared" si="7"/>
        <v>101.59344201897393</v>
      </c>
      <c r="Y215" t="str">
        <f>IF(ISERROR(FIND("DEF",$G215)),"",MAX(Y$1:Y214)+1)</f>
        <v/>
      </c>
      <c r="Z215">
        <f>IF(ISERROR(FIND("MID",$G215)),"",MAX(Z$1:Z214)+1)</f>
        <v>74</v>
      </c>
      <c r="AA215" t="str">
        <f>IF(ISERROR(FIND("RUC",$G215)),"",MAX(AA$1:AA214)+1)</f>
        <v/>
      </c>
      <c r="AB215" t="str">
        <f>IF(ISERROR(FIND("FWD",$G215)),"",MAX(AB$1:AB214)+1)</f>
        <v/>
      </c>
      <c r="AC215" t="str">
        <f>IF(H215&lt;&gt;"R","",MAX(AC$1:AC214)+1)</f>
        <v/>
      </c>
    </row>
    <row r="216" spans="1:29" x14ac:dyDescent="0.2">
      <c r="A216" t="s">
        <v>2426</v>
      </c>
      <c r="B216" t="s">
        <v>334</v>
      </c>
      <c r="C216" t="s">
        <v>632</v>
      </c>
      <c r="D216" t="s">
        <v>632</v>
      </c>
      <c r="E216" t="s">
        <v>443</v>
      </c>
      <c r="F216" s="42" t="s">
        <v>1156</v>
      </c>
      <c r="G216" t="s">
        <v>1607</v>
      </c>
      <c r="H216" s="3" t="str">
        <f>IF(SUMIFS(SeasonData!BC:BC,SeasonData!B:B,Players19!C795)=(4*23),"R","")</f>
        <v/>
      </c>
      <c r="I216" s="2">
        <f>COUNTIFS(SeasonData!B:B,C216)</f>
        <v>4</v>
      </c>
      <c r="J216" s="25">
        <v>339700</v>
      </c>
      <c r="K216" s="25" t="str">
        <f t="shared" si="6"/>
        <v>MPR</v>
      </c>
      <c r="L216" s="25"/>
      <c r="M216" s="20">
        <f>INDEX(SeasonData!$AY:$AY,MATCH($C216&amp;"_2018",SeasonData!$A:$A,0))</f>
        <v>62.583333333333336</v>
      </c>
      <c r="N216" s="20">
        <f>INDEX(SeasonData!$AY:$AY,MATCH($C216&amp;"_2017",SeasonData!$A:$A,0))</f>
        <v>64.166666666666671</v>
      </c>
      <c r="O216" s="20">
        <f>INDEX(SeasonData!$AY:$AY,MATCH($C216&amp;"_2016",SeasonData!$A:$A,0))</f>
        <v>73.0625</v>
      </c>
      <c r="P216" s="20">
        <f>INDEX(SeasonData!$AY:$AY,MATCH($C216&amp;"_2015",SeasonData!$A:$A,0))</f>
        <v>86.142857142857139</v>
      </c>
      <c r="R216" s="18">
        <f>INDEX(SeasonData!BA:BA,MATCH(C216&amp;"_2018",SeasonData!A:A,0))</f>
        <v>0.54545454545454541</v>
      </c>
      <c r="S216" s="18">
        <f>INDEX(SeasonData!BA:BA,MATCH(C216&amp;"_2017",SeasonData!A:A,0))</f>
        <v>0.81818181818181823</v>
      </c>
      <c r="T216" s="18">
        <f>INDEX(SeasonData!BA:BA,MATCH(C216&amp;"_2016",SeasonData!A:A,0))</f>
        <v>0.72727272727272729</v>
      </c>
      <c r="U216" s="18">
        <f>INDEX(SeasonData!BA:BA,MATCH(C216&amp;"_2015",SeasonData!A:A,0))</f>
        <v>0.95454545454545459</v>
      </c>
      <c r="W216" s="13">
        <f t="shared" si="7"/>
        <v>62.577139172883854</v>
      </c>
      <c r="Y216">
        <f>IF(ISERROR(FIND("DEF",$G216)),"",MAX(Y$1:Y215)+1)</f>
        <v>76</v>
      </c>
      <c r="Z216" t="str">
        <f>IF(ISERROR(FIND("MID",$G216)),"",MAX(Z$1:Z215)+1)</f>
        <v/>
      </c>
      <c r="AA216" t="str">
        <f>IF(ISERROR(FIND("RUC",$G216)),"",MAX(AA$1:AA215)+1)</f>
        <v/>
      </c>
      <c r="AB216" t="str">
        <f>IF(ISERROR(FIND("FWD",$G216)),"",MAX(AB$1:AB215)+1)</f>
        <v/>
      </c>
      <c r="AC216" t="str">
        <f>IF(H216&lt;&gt;"R","",MAX(AC$1:AC215)+1)</f>
        <v/>
      </c>
    </row>
    <row r="217" spans="1:29" x14ac:dyDescent="0.2">
      <c r="A217" t="s">
        <v>2294</v>
      </c>
      <c r="B217" t="s">
        <v>130</v>
      </c>
      <c r="C217" t="s">
        <v>633</v>
      </c>
      <c r="D217" t="s">
        <v>633</v>
      </c>
      <c r="E217" t="s">
        <v>184</v>
      </c>
      <c r="F217" s="42" t="s">
        <v>1159</v>
      </c>
      <c r="G217" t="s">
        <v>1606</v>
      </c>
      <c r="H217" s="3" t="str">
        <f>IF(SUMIFS(SeasonData!BC:BC,SeasonData!B:B,Players19!C397)=(4*23),"R","")</f>
        <v/>
      </c>
      <c r="I217" s="2">
        <f>COUNTIFS(SeasonData!B:B,C217)</f>
        <v>4</v>
      </c>
      <c r="J217" s="25">
        <v>447500</v>
      </c>
      <c r="K217" s="25" t="str">
        <f t="shared" si="6"/>
        <v>MPR</v>
      </c>
      <c r="L217" s="25"/>
      <c r="M217" s="20">
        <f>INDEX(SeasonData!$AY:$AY,MATCH($C217&amp;"_2018",SeasonData!$A:$A,0))</f>
        <v>82.428571428571431</v>
      </c>
      <c r="N217" s="20">
        <f>INDEX(SeasonData!$AY:$AY,MATCH($C217&amp;"_2017",SeasonData!$A:$A,0))</f>
        <v>64.900000000000006</v>
      </c>
      <c r="O217" s="20">
        <f>INDEX(SeasonData!$AY:$AY,MATCH($C217&amp;"_2016",SeasonData!$A:$A,0))</f>
        <v>54.307692307692307</v>
      </c>
      <c r="P217" s="20">
        <f>INDEX(SeasonData!$AY:$AY,MATCH($C217&amp;"_2015",SeasonData!$A:$A,0))</f>
        <v>53.5</v>
      </c>
      <c r="R217" s="18">
        <f>INDEX(SeasonData!BA:BA,MATCH(C217&amp;"_2018",SeasonData!A:A,0))</f>
        <v>0.95454545454545459</v>
      </c>
      <c r="S217" s="18">
        <f>INDEX(SeasonData!BA:BA,MATCH(C217&amp;"_2017",SeasonData!A:A,0))</f>
        <v>0.45454545454545453</v>
      </c>
      <c r="T217" s="18">
        <f>INDEX(SeasonData!BA:BA,MATCH(C217&amp;"_2016",SeasonData!A:A,0))</f>
        <v>0.59090909090909094</v>
      </c>
      <c r="U217" s="18">
        <f>INDEX(SeasonData!BA:BA,MATCH(C217&amp;"_2015",SeasonData!A:A,0))</f>
        <v>9.0909090909090912E-2</v>
      </c>
      <c r="W217" s="13">
        <f t="shared" si="7"/>
        <v>82.435295201252643</v>
      </c>
      <c r="Y217" t="str">
        <f>IF(ISERROR(FIND("DEF",$G217)),"",MAX(Y$1:Y216)+1)</f>
        <v/>
      </c>
      <c r="Z217">
        <f>IF(ISERROR(FIND("MID",$G217)),"",MAX(Z$1:Z216)+1)</f>
        <v>75</v>
      </c>
      <c r="AA217" t="str">
        <f>IF(ISERROR(FIND("RUC",$G217)),"",MAX(AA$1:AA216)+1)</f>
        <v/>
      </c>
      <c r="AB217" t="str">
        <f>IF(ISERROR(FIND("FWD",$G217)),"",MAX(AB$1:AB216)+1)</f>
        <v/>
      </c>
      <c r="AC217" t="str">
        <f>IF(H217&lt;&gt;"R","",MAX(AC$1:AC216)+1)</f>
        <v/>
      </c>
    </row>
    <row r="218" spans="1:29" x14ac:dyDescent="0.2">
      <c r="A218" t="s">
        <v>2294</v>
      </c>
      <c r="B218" t="s">
        <v>1733</v>
      </c>
      <c r="C218" t="s">
        <v>1704</v>
      </c>
      <c r="D218" t="s">
        <v>1704</v>
      </c>
      <c r="E218" t="s">
        <v>443</v>
      </c>
      <c r="F218" s="42" t="s">
        <v>1808</v>
      </c>
      <c r="G218" t="s">
        <v>1607</v>
      </c>
      <c r="H218" s="3" t="str">
        <f>IF(SUMIFS(SeasonData!BC:BC,SeasonData!B:B,Players19!C611)=(4*23),"R","")</f>
        <v/>
      </c>
      <c r="I218" s="2">
        <f>COUNTIFS(SeasonData!B:B,C218)</f>
        <v>4</v>
      </c>
      <c r="J218" s="25">
        <v>319500</v>
      </c>
      <c r="K218" s="25" t="str">
        <f t="shared" si="6"/>
        <v>MPR</v>
      </c>
      <c r="L218" s="25"/>
      <c r="M218" s="20">
        <f>INDEX(SeasonData!$AY:$AY,MATCH($C218&amp;"_2018",SeasonData!$A:$A,0))</f>
        <v>58.857142857142854</v>
      </c>
      <c r="N218" s="20" t="str">
        <f>INDEX(SeasonData!$AY:$AY,MATCH($C218&amp;"_2017",SeasonData!$A:$A,0))</f>
        <v/>
      </c>
      <c r="O218" s="20" t="str">
        <f>INDEX(SeasonData!$AY:$AY,MATCH($C218&amp;"_2016",SeasonData!$A:$A,0))</f>
        <v/>
      </c>
      <c r="P218" s="20" t="str">
        <f>INDEX(SeasonData!$AY:$AY,MATCH($C218&amp;"_2015",SeasonData!$A:$A,0))</f>
        <v/>
      </c>
      <c r="R218" s="18">
        <f>INDEX(SeasonData!BA:BA,MATCH(C218&amp;"_2018",SeasonData!A:A,0))</f>
        <v>0.95454545454545459</v>
      </c>
      <c r="S218" s="18">
        <f>INDEX(SeasonData!BA:BA,MATCH(C218&amp;"_2017",SeasonData!A:A,0))</f>
        <v>0</v>
      </c>
      <c r="T218" s="18">
        <f>INDEX(SeasonData!BA:BA,MATCH(C218&amp;"_2016",SeasonData!A:A,0))</f>
        <v>0</v>
      </c>
      <c r="U218" s="18">
        <f>INDEX(SeasonData!BA:BA,MATCH(C218&amp;"_2015",SeasonData!A:A,0))</f>
        <v>0</v>
      </c>
      <c r="W218" s="13">
        <f t="shared" si="7"/>
        <v>58.856037579441832</v>
      </c>
      <c r="Y218">
        <f>IF(ISERROR(FIND("DEF",$G218)),"",MAX(Y$1:Y217)+1)</f>
        <v>77</v>
      </c>
      <c r="Z218" t="str">
        <f>IF(ISERROR(FIND("MID",$G218)),"",MAX(Z$1:Z217)+1)</f>
        <v/>
      </c>
      <c r="AA218" t="str">
        <f>IF(ISERROR(FIND("RUC",$G218)),"",MAX(AA$1:AA217)+1)</f>
        <v/>
      </c>
      <c r="AB218" t="str">
        <f>IF(ISERROR(FIND("FWD",$G218)),"",MAX(AB$1:AB217)+1)</f>
        <v/>
      </c>
      <c r="AC218" t="str">
        <f>IF(H218&lt;&gt;"R","",MAX(AC$1:AC217)+1)</f>
        <v/>
      </c>
    </row>
    <row r="219" spans="1:29" x14ac:dyDescent="0.2">
      <c r="A219" t="s">
        <v>2294</v>
      </c>
      <c r="B219" t="s">
        <v>332</v>
      </c>
      <c r="C219" t="s">
        <v>1541</v>
      </c>
      <c r="D219" t="s">
        <v>1541</v>
      </c>
      <c r="E219" t="s">
        <v>316</v>
      </c>
      <c r="F219" s="42" t="s">
        <v>1158</v>
      </c>
      <c r="G219" t="s">
        <v>1607</v>
      </c>
      <c r="H219" s="3" t="str">
        <f>IF(SUMIFS(SeasonData!BC:BC,SeasonData!B:B,Players19!C750)=(4*23),"R","")</f>
        <v>R</v>
      </c>
      <c r="I219" s="2">
        <f>COUNTIFS(SeasonData!B:B,C219)</f>
        <v>4</v>
      </c>
      <c r="J219" s="25">
        <v>318300</v>
      </c>
      <c r="K219" s="25" t="str">
        <f t="shared" si="6"/>
        <v>MPR</v>
      </c>
      <c r="L219" s="25"/>
      <c r="M219" s="20">
        <f>INDEX(SeasonData!$AY:$AY,MATCH($C219&amp;"_2018",SeasonData!$A:$A,0))</f>
        <v>65.142857142857139</v>
      </c>
      <c r="N219" s="20">
        <f>INDEX(SeasonData!$AY:$AY,MATCH($C219&amp;"_2017",SeasonData!$A:$A,0))</f>
        <v>57</v>
      </c>
      <c r="O219" s="20" t="str">
        <f>INDEX(SeasonData!$AY:$AY,MATCH($C219&amp;"_2016",SeasonData!$A:$A,0))</f>
        <v/>
      </c>
      <c r="P219" s="20" t="str">
        <f>INDEX(SeasonData!$AY:$AY,MATCH($C219&amp;"_2015",SeasonData!$A:$A,0))</f>
        <v/>
      </c>
      <c r="R219" s="18">
        <f>INDEX(SeasonData!BA:BA,MATCH(C219&amp;"_2018",SeasonData!A:A,0))</f>
        <v>0.31818181818181818</v>
      </c>
      <c r="S219" s="18">
        <f>INDEX(SeasonData!BA:BA,MATCH(C219&amp;"_2017",SeasonData!A:A,0))</f>
        <v>0.31818181818181818</v>
      </c>
      <c r="T219" s="18">
        <f>INDEX(SeasonData!BA:BA,MATCH(C219&amp;"_2016",SeasonData!A:A,0))</f>
        <v>0</v>
      </c>
      <c r="U219" s="18">
        <f>INDEX(SeasonData!BA:BA,MATCH(C219&amp;"_2015",SeasonData!A:A,0))</f>
        <v>0</v>
      </c>
      <c r="W219" s="13">
        <f t="shared" si="7"/>
        <v>58.634982039237357</v>
      </c>
      <c r="Y219">
        <f>IF(ISERROR(FIND("DEF",$G219)),"",MAX(Y$1:Y218)+1)</f>
        <v>78</v>
      </c>
      <c r="Z219" t="str">
        <f>IF(ISERROR(FIND("MID",$G219)),"",MAX(Z$1:Z218)+1)</f>
        <v/>
      </c>
      <c r="AA219" t="str">
        <f>IF(ISERROR(FIND("RUC",$G219)),"",MAX(AA$1:AA218)+1)</f>
        <v/>
      </c>
      <c r="AB219" t="str">
        <f>IF(ISERROR(FIND("FWD",$G219)),"",MAX(AB$1:AB218)+1)</f>
        <v/>
      </c>
      <c r="AC219">
        <f>IF(H219&lt;&gt;"R","",MAX(AC$1:AC218)+1)</f>
        <v>29</v>
      </c>
    </row>
    <row r="220" spans="1:29" x14ac:dyDescent="0.2">
      <c r="A220" t="s">
        <v>2112</v>
      </c>
      <c r="B220" t="s">
        <v>2</v>
      </c>
      <c r="C220" t="s">
        <v>634</v>
      </c>
      <c r="D220" t="s">
        <v>634</v>
      </c>
      <c r="E220" t="s">
        <v>1</v>
      </c>
      <c r="F220" s="42" t="s">
        <v>1160</v>
      </c>
      <c r="G220" t="s">
        <v>1608</v>
      </c>
      <c r="H220" s="3" t="str">
        <f>IF(SUMIFS(SeasonData!BC:BC,SeasonData!B:B,Players19!C52)=(4*23),"R","")</f>
        <v/>
      </c>
      <c r="I220" s="2">
        <f>COUNTIFS(SeasonData!B:B,C220)</f>
        <v>4</v>
      </c>
      <c r="J220" s="25">
        <v>363400</v>
      </c>
      <c r="K220" s="25" t="str">
        <f t="shared" si="6"/>
        <v>MPR</v>
      </c>
      <c r="L220" s="25"/>
      <c r="M220" s="20">
        <f>INDEX(SeasonData!$AY:$AY,MATCH($C220&amp;"_2018",SeasonData!$A:$A,0))</f>
        <v>66.944444444444443</v>
      </c>
      <c r="N220" s="20">
        <f>INDEX(SeasonData!$AY:$AY,MATCH($C220&amp;"_2017",SeasonData!$A:$A,0))</f>
        <v>79.38095238095238</v>
      </c>
      <c r="O220" s="20">
        <f>INDEX(SeasonData!$AY:$AY,MATCH($C220&amp;"_2016",SeasonData!$A:$A,0))</f>
        <v>88.409090909090907</v>
      </c>
      <c r="P220" s="20">
        <f>INDEX(SeasonData!$AY:$AY,MATCH($C220&amp;"_2015",SeasonData!$A:$A,0))</f>
        <v>86.142857142857139</v>
      </c>
      <c r="R220" s="18">
        <f>INDEX(SeasonData!BA:BA,MATCH(C220&amp;"_2018",SeasonData!A:A,0))</f>
        <v>0.81818181818181823</v>
      </c>
      <c r="S220" s="18">
        <f>INDEX(SeasonData!BA:BA,MATCH(C220&amp;"_2017",SeasonData!A:A,0))</f>
        <v>0.95454545454545459</v>
      </c>
      <c r="T220" s="18">
        <f>INDEX(SeasonData!BA:BA,MATCH(C220&amp;"_2016",SeasonData!A:A,0))</f>
        <v>1</v>
      </c>
      <c r="U220" s="18">
        <f>INDEX(SeasonData!BA:BA,MATCH(C220&amp;"_2015",SeasonData!A:A,0))</f>
        <v>0.95454545454545459</v>
      </c>
      <c r="W220" s="13">
        <f t="shared" si="7"/>
        <v>66.942986091922265</v>
      </c>
      <c r="Y220" t="str">
        <f>IF(ISERROR(FIND("DEF",$G220)),"",MAX(Y$1:Y219)+1)</f>
        <v/>
      </c>
      <c r="Z220" t="str">
        <f>IF(ISERROR(FIND("MID",$G220)),"",MAX(Z$1:Z219)+1)</f>
        <v/>
      </c>
      <c r="AA220" t="str">
        <f>IF(ISERROR(FIND("RUC",$G220)),"",MAX(AA$1:AA219)+1)</f>
        <v/>
      </c>
      <c r="AB220">
        <f>IF(ISERROR(FIND("FWD",$G220)),"",MAX(AB$1:AB219)+1)</f>
        <v>85</v>
      </c>
      <c r="AC220" t="str">
        <f>IF(H220&lt;&gt;"R","",MAX(AC$1:AC219)+1)</f>
        <v/>
      </c>
    </row>
    <row r="221" spans="1:29" x14ac:dyDescent="0.2">
      <c r="A221" t="s">
        <v>2187</v>
      </c>
      <c r="B221" t="s">
        <v>89</v>
      </c>
      <c r="C221" t="s">
        <v>1990</v>
      </c>
      <c r="D221" t="s">
        <v>1990</v>
      </c>
      <c r="E221" t="s">
        <v>84</v>
      </c>
      <c r="F221" s="42" t="s">
        <v>1157</v>
      </c>
      <c r="G221" t="s">
        <v>1606</v>
      </c>
      <c r="H221" s="3" t="str">
        <f>IF(SUMIFS(SeasonData!BC:BC,SeasonData!B:B,Players19!C161)=(4*23),"R","")</f>
        <v/>
      </c>
      <c r="I221" s="2">
        <f>COUNTIFS(SeasonData!B:B,C221)</f>
        <v>4</v>
      </c>
      <c r="J221" s="25">
        <v>552200</v>
      </c>
      <c r="K221" s="25" t="str">
        <f t="shared" si="6"/>
        <v>Premo</v>
      </c>
      <c r="L221" s="25"/>
      <c r="M221" s="20">
        <f>INDEX(SeasonData!$AY:$AY,MATCH($C221&amp;"_2018",SeasonData!$A:$A,0))</f>
        <v>101.71428571428571</v>
      </c>
      <c r="N221" s="20">
        <f>INDEX(SeasonData!$AY:$AY,MATCH($C221&amp;"_2017",SeasonData!$A:$A,0))</f>
        <v>86.07692307692308</v>
      </c>
      <c r="O221" s="20">
        <f>INDEX(SeasonData!$AY:$AY,MATCH($C221&amp;"_2016",SeasonData!$A:$A,0))</f>
        <v>101.47619047619048</v>
      </c>
      <c r="P221" s="20">
        <f>INDEX(SeasonData!$AY:$AY,MATCH($C221&amp;"_2015",SeasonData!$A:$A,0))</f>
        <v>82.545454545454547</v>
      </c>
      <c r="R221" s="18">
        <f>INDEX(SeasonData!BA:BA,MATCH(C221&amp;"_2018",SeasonData!A:A,0))</f>
        <v>0.95454545454545459</v>
      </c>
      <c r="S221" s="18">
        <f>INDEX(SeasonData!BA:BA,MATCH(C221&amp;"_2017",SeasonData!A:A,0))</f>
        <v>0.59090909090909094</v>
      </c>
      <c r="T221" s="18">
        <f>INDEX(SeasonData!BA:BA,MATCH(C221&amp;"_2016",SeasonData!A:A,0))</f>
        <v>0.95454545454545459</v>
      </c>
      <c r="U221" s="18">
        <f>INDEX(SeasonData!BA:BA,MATCH(C221&amp;"_2015",SeasonData!A:A,0))</f>
        <v>1</v>
      </c>
      <c r="W221" s="13">
        <f t="shared" si="7"/>
        <v>101.72239108409322</v>
      </c>
      <c r="Y221" t="str">
        <f>IF(ISERROR(FIND("DEF",$G221)),"",MAX(Y$1:Y220)+1)</f>
        <v/>
      </c>
      <c r="Z221">
        <f>IF(ISERROR(FIND("MID",$G221)),"",MAX(Z$1:Z220)+1)</f>
        <v>76</v>
      </c>
      <c r="AA221" t="str">
        <f>IF(ISERROR(FIND("RUC",$G221)),"",MAX(AA$1:AA220)+1)</f>
        <v/>
      </c>
      <c r="AB221" t="str">
        <f>IF(ISERROR(FIND("FWD",$G221)),"",MAX(AB$1:AB220)+1)</f>
        <v/>
      </c>
      <c r="AC221" t="str">
        <f>IF(H221&lt;&gt;"R","",MAX(AC$1:AC220)+1)</f>
        <v/>
      </c>
    </row>
    <row r="222" spans="1:29" x14ac:dyDescent="0.2">
      <c r="A222" t="s">
        <v>2187</v>
      </c>
      <c r="B222" t="s">
        <v>2315</v>
      </c>
      <c r="C222" t="s">
        <v>2692</v>
      </c>
      <c r="D222" t="s">
        <v>2758</v>
      </c>
      <c r="E222" t="s">
        <v>1</v>
      </c>
      <c r="F222" s="42" t="s">
        <v>2530</v>
      </c>
      <c r="G222" t="s">
        <v>2767</v>
      </c>
      <c r="H222" s="3" t="str">
        <f>IF(SUMIFS(SeasonData!BC:BC,SeasonData!B:B,Players19!C472)=(4*23),"R","")</f>
        <v/>
      </c>
      <c r="I222" s="2">
        <f>COUNTIFS(SeasonData!B:B,C222)</f>
        <v>4</v>
      </c>
      <c r="J222" s="25">
        <v>139800</v>
      </c>
      <c r="K222" s="25" t="str">
        <f t="shared" si="6"/>
        <v>Rookie</v>
      </c>
      <c r="L222" s="25"/>
      <c r="M222" s="20" t="str">
        <f>INDEX(SeasonData!$AY:$AY,MATCH($C222&amp;"_2018",SeasonData!$A:$A,0))</f>
        <v/>
      </c>
      <c r="N222" s="20" t="str">
        <f>INDEX(SeasonData!$AY:$AY,MATCH($C222&amp;"_2017",SeasonData!$A:$A,0))</f>
        <v/>
      </c>
      <c r="O222" s="20" t="str">
        <f>INDEX(SeasonData!$AY:$AY,MATCH($C222&amp;"_2016",SeasonData!$A:$A,0))</f>
        <v/>
      </c>
      <c r="P222" s="20" t="str">
        <f>INDEX(SeasonData!$AY:$AY,MATCH($C222&amp;"_2015",SeasonData!$A:$A,0))</f>
        <v/>
      </c>
      <c r="R222" s="18">
        <f>INDEX(SeasonData!BA:BA,MATCH(C222&amp;"_2018",SeasonData!A:A,0))</f>
        <v>0</v>
      </c>
      <c r="S222" s="18">
        <f>INDEX(SeasonData!BA:BA,MATCH(C222&amp;"_2017",SeasonData!A:A,0))</f>
        <v>0</v>
      </c>
      <c r="T222" s="18">
        <f>INDEX(SeasonData!BA:BA,MATCH(C222&amp;"_2016",SeasonData!A:A,0))</f>
        <v>0</v>
      </c>
      <c r="U222" s="18">
        <f>INDEX(SeasonData!BA:BA,MATCH(C222&amp;"_2015",SeasonData!A:A,0))</f>
        <v>0</v>
      </c>
      <c r="W222" s="13">
        <f t="shared" si="7"/>
        <v>25.752970433821499</v>
      </c>
      <c r="Y222" t="str">
        <f>IF(ISERROR(FIND("DEF",$G222)),"",MAX(Y$1:Y221)+1)</f>
        <v/>
      </c>
      <c r="Z222">
        <f>IF(ISERROR(FIND("MID",$G222)),"",MAX(Z$1:Z221)+1)</f>
        <v>77</v>
      </c>
      <c r="AA222" t="str">
        <f>IF(ISERROR(FIND("RUC",$G222)),"",MAX(AA$1:AA221)+1)</f>
        <v/>
      </c>
      <c r="AB222">
        <f>IF(ISERROR(FIND("FWD",$G222)),"",MAX(AB$1:AB221)+1)</f>
        <v>86</v>
      </c>
      <c r="AC222" t="str">
        <f>IF(H222&lt;&gt;"R","",MAX(AC$1:AC221)+1)</f>
        <v/>
      </c>
    </row>
    <row r="223" spans="1:29" x14ac:dyDescent="0.2">
      <c r="A223" t="s">
        <v>2187</v>
      </c>
      <c r="B223" t="s">
        <v>103</v>
      </c>
      <c r="C223" t="s">
        <v>2708</v>
      </c>
      <c r="D223" t="s">
        <v>947</v>
      </c>
      <c r="E223" t="s">
        <v>399</v>
      </c>
      <c r="F223" s="42" t="s">
        <v>1542</v>
      </c>
      <c r="G223" t="s">
        <v>1606</v>
      </c>
      <c r="H223" s="3" t="str">
        <f>IF(SUMIFS(SeasonData!BC:BC,SeasonData!B:B,Players19!C578)=(4*23),"R","")</f>
        <v/>
      </c>
      <c r="I223" s="2">
        <f>COUNTIFS(SeasonData!B:B,C223)</f>
        <v>4</v>
      </c>
      <c r="J223" s="25">
        <v>294500</v>
      </c>
      <c r="K223" s="25" t="str">
        <f t="shared" si="6"/>
        <v>MPR</v>
      </c>
      <c r="L223" s="25"/>
      <c r="M223" s="20">
        <f>INDEX(SeasonData!$AY:$AY,MATCH($C223&amp;"_2018",SeasonData!$A:$A,0))</f>
        <v>60.285714285714285</v>
      </c>
      <c r="N223" s="20" t="str">
        <f>INDEX(SeasonData!$AY:$AY,MATCH($C223&amp;"_2017",SeasonData!$A:$A,0))</f>
        <v/>
      </c>
      <c r="O223" s="20" t="str">
        <f>INDEX(SeasonData!$AY:$AY,MATCH($C223&amp;"_2016",SeasonData!$A:$A,0))</f>
        <v/>
      </c>
      <c r="P223" s="20" t="str">
        <f>INDEX(SeasonData!$AY:$AY,MATCH($C223&amp;"_2015",SeasonData!$A:$A,0))</f>
        <v/>
      </c>
      <c r="R223" s="18">
        <f>INDEX(SeasonData!BA:BA,MATCH(C223&amp;"_2018",SeasonData!A:A,0))</f>
        <v>0.31818181818181818</v>
      </c>
      <c r="S223" s="18">
        <f>INDEX(SeasonData!BA:BA,MATCH(C223&amp;"_2017",SeasonData!A:A,0))</f>
        <v>0</v>
      </c>
      <c r="T223" s="18">
        <f>INDEX(SeasonData!BA:BA,MATCH(C223&amp;"_2016",SeasonData!A:A,0))</f>
        <v>0</v>
      </c>
      <c r="U223" s="18">
        <f>INDEX(SeasonData!BA:BA,MATCH(C223&amp;"_2015",SeasonData!A:A,0))</f>
        <v>0</v>
      </c>
      <c r="W223" s="13">
        <f t="shared" si="7"/>
        <v>54.250713825181911</v>
      </c>
      <c r="Y223" t="str">
        <f>IF(ISERROR(FIND("DEF",$G223)),"",MAX(Y$1:Y222)+1)</f>
        <v/>
      </c>
      <c r="Z223">
        <f>IF(ISERROR(FIND("MID",$G223)),"",MAX(Z$1:Z222)+1)</f>
        <v>78</v>
      </c>
      <c r="AA223" t="str">
        <f>IF(ISERROR(FIND("RUC",$G223)),"",MAX(AA$1:AA222)+1)</f>
        <v/>
      </c>
      <c r="AB223" t="str">
        <f>IF(ISERROR(FIND("FWD",$G223)),"",MAX(AB$1:AB222)+1)</f>
        <v/>
      </c>
      <c r="AC223" t="str">
        <f>IF(H223&lt;&gt;"R","",MAX(AC$1:AC222)+1)</f>
        <v/>
      </c>
    </row>
    <row r="224" spans="1:29" x14ac:dyDescent="0.2">
      <c r="A224" t="s">
        <v>2430</v>
      </c>
      <c r="B224" t="s">
        <v>488</v>
      </c>
      <c r="C224" t="s">
        <v>635</v>
      </c>
      <c r="D224" t="s">
        <v>635</v>
      </c>
      <c r="E224" t="s">
        <v>465</v>
      </c>
      <c r="F224" s="42" t="s">
        <v>1161</v>
      </c>
      <c r="G224" t="s">
        <v>1606</v>
      </c>
      <c r="H224" s="3" t="str">
        <f>IF(SUMIFS(SeasonData!BC:BC,SeasonData!B:B,Players19!C803)=(4*23),"R","")</f>
        <v/>
      </c>
      <c r="I224" s="2">
        <f>COUNTIFS(SeasonData!B:B,C224)</f>
        <v>4</v>
      </c>
      <c r="J224" s="25">
        <v>585500</v>
      </c>
      <c r="K224" s="25" t="str">
        <f t="shared" si="6"/>
        <v>Premo</v>
      </c>
      <c r="L224" s="25"/>
      <c r="M224" s="20">
        <f>INDEX(SeasonData!$AY:$AY,MATCH($C224&amp;"_2018",SeasonData!$A:$A,0))</f>
        <v>107.86363636363636</v>
      </c>
      <c r="N224" s="20">
        <f>INDEX(SeasonData!$AY:$AY,MATCH($C224&amp;"_2017",SeasonData!$A:$A,0))</f>
        <v>102.0952380952381</v>
      </c>
      <c r="O224" s="20">
        <f>INDEX(SeasonData!$AY:$AY,MATCH($C224&amp;"_2016",SeasonData!$A:$A,0))</f>
        <v>75.21052631578948</v>
      </c>
      <c r="P224" s="20">
        <f>INDEX(SeasonData!$AY:$AY,MATCH($C224&amp;"_2015",SeasonData!$A:$A,0))</f>
        <v>82.142857142857139</v>
      </c>
      <c r="R224" s="18">
        <f>INDEX(SeasonData!BA:BA,MATCH(C224&amp;"_2018",SeasonData!A:A,0))</f>
        <v>1</v>
      </c>
      <c r="S224" s="18">
        <f>INDEX(SeasonData!BA:BA,MATCH(C224&amp;"_2017",SeasonData!A:A,0))</f>
        <v>0.95454545454545459</v>
      </c>
      <c r="T224" s="18">
        <f>INDEX(SeasonData!BA:BA,MATCH(C224&amp;"_2016",SeasonData!A:A,0))</f>
        <v>0.86363636363636365</v>
      </c>
      <c r="U224" s="18">
        <f>INDEX(SeasonData!BA:BA,MATCH(C224&amp;"_2015",SeasonData!A:A,0))</f>
        <v>0.95454545454545459</v>
      </c>
      <c r="W224" s="13">
        <f t="shared" si="7"/>
        <v>107.85668232476743</v>
      </c>
      <c r="Y224" t="str">
        <f>IF(ISERROR(FIND("DEF",$G224)),"",MAX(Y$1:Y223)+1)</f>
        <v/>
      </c>
      <c r="Z224">
        <f>IF(ISERROR(FIND("MID",$G224)),"",MAX(Z$1:Z223)+1)</f>
        <v>79</v>
      </c>
      <c r="AA224" t="str">
        <f>IF(ISERROR(FIND("RUC",$G224)),"",MAX(AA$1:AA223)+1)</f>
        <v/>
      </c>
      <c r="AB224" t="str">
        <f>IF(ISERROR(FIND("FWD",$G224)),"",MAX(AB$1:AB223)+1)</f>
        <v/>
      </c>
      <c r="AC224" t="str">
        <f>IF(H224&lt;&gt;"R","",MAX(AC$1:AC223)+1)</f>
        <v/>
      </c>
    </row>
    <row r="225" spans="1:29" x14ac:dyDescent="0.2">
      <c r="A225" t="s">
        <v>2256</v>
      </c>
      <c r="B225" t="s">
        <v>16</v>
      </c>
      <c r="C225" t="s">
        <v>1022</v>
      </c>
      <c r="D225" t="s">
        <v>1022</v>
      </c>
      <c r="E225" t="s">
        <v>1</v>
      </c>
      <c r="F225" s="42" t="s">
        <v>1543</v>
      </c>
      <c r="G225" t="s">
        <v>1608</v>
      </c>
      <c r="H225" s="3" t="str">
        <f>IF(SUMIFS(SeasonData!BC:BC,SeasonData!B:B,Players19!C313)=(4*23),"R","")</f>
        <v/>
      </c>
      <c r="I225" s="2">
        <f>COUNTIFS(SeasonData!B:B,C225)</f>
        <v>4</v>
      </c>
      <c r="J225" s="25">
        <v>269800</v>
      </c>
      <c r="K225" s="25" t="str">
        <f t="shared" si="6"/>
        <v>MPR</v>
      </c>
      <c r="L225" s="25"/>
      <c r="M225" s="20">
        <f>INDEX(SeasonData!$AY:$AY,MATCH($C225&amp;"_2018",SeasonData!$A:$A,0))</f>
        <v>71</v>
      </c>
      <c r="N225" s="20" t="str">
        <f>INDEX(SeasonData!$AY:$AY,MATCH($C225&amp;"_2017",SeasonData!$A:$A,0))</f>
        <v/>
      </c>
      <c r="O225" s="20" t="str">
        <f>INDEX(SeasonData!$AY:$AY,MATCH($C225&amp;"_2016",SeasonData!$A:$A,0))</f>
        <v/>
      </c>
      <c r="P225" s="20" t="str">
        <f>INDEX(SeasonData!$AY:$AY,MATCH($C225&amp;"_2015",SeasonData!$A:$A,0))</f>
        <v/>
      </c>
      <c r="R225" s="18">
        <f>INDEX(SeasonData!BA:BA,MATCH(C225&amp;"_2018",SeasonData!A:A,0))</f>
        <v>4.5454545454545456E-2</v>
      </c>
      <c r="S225" s="18">
        <f>INDEX(SeasonData!BA:BA,MATCH(C225&amp;"_2017",SeasonData!A:A,0))</f>
        <v>0</v>
      </c>
      <c r="T225" s="18">
        <f>INDEX(SeasonData!BA:BA,MATCH(C225&amp;"_2016",SeasonData!A:A,0))</f>
        <v>0</v>
      </c>
      <c r="U225" s="18">
        <f>INDEX(SeasonData!BA:BA,MATCH(C225&amp;"_2015",SeasonData!A:A,0))</f>
        <v>0</v>
      </c>
      <c r="W225" s="13">
        <f t="shared" si="7"/>
        <v>49.700653955973102</v>
      </c>
      <c r="Y225" t="str">
        <f>IF(ISERROR(FIND("DEF",$G225)),"",MAX(Y$1:Y224)+1)</f>
        <v/>
      </c>
      <c r="Z225" t="str">
        <f>IF(ISERROR(FIND("MID",$G225)),"",MAX(Z$1:Z224)+1)</f>
        <v/>
      </c>
      <c r="AA225" t="str">
        <f>IF(ISERROR(FIND("RUC",$G225)),"",MAX(AA$1:AA224)+1)</f>
        <v/>
      </c>
      <c r="AB225">
        <f>IF(ISERROR(FIND("FWD",$G225)),"",MAX(AB$1:AB224)+1)</f>
        <v>87</v>
      </c>
      <c r="AC225" t="str">
        <f>IF(H225&lt;&gt;"R","",MAX(AC$1:AC224)+1)</f>
        <v/>
      </c>
    </row>
    <row r="226" spans="1:29" x14ac:dyDescent="0.2">
      <c r="A226" t="s">
        <v>2386</v>
      </c>
      <c r="B226" t="s">
        <v>35</v>
      </c>
      <c r="C226" t="s">
        <v>2724</v>
      </c>
      <c r="D226" t="s">
        <v>2724</v>
      </c>
      <c r="E226" t="s">
        <v>514</v>
      </c>
      <c r="F226" s="42" t="s">
        <v>2573</v>
      </c>
      <c r="G226" t="s">
        <v>1606</v>
      </c>
      <c r="H226" s="3" t="str">
        <f>IF(SUMIFS(SeasonData!BC:BC,SeasonData!B:B,Players19!C684)=(4*23),"R","")</f>
        <v/>
      </c>
      <c r="I226" s="2">
        <f>COUNTIFS(SeasonData!B:B,C226)</f>
        <v>4</v>
      </c>
      <c r="J226" s="25">
        <v>117300</v>
      </c>
      <c r="K226" s="25" t="str">
        <f t="shared" si="6"/>
        <v>Rookie</v>
      </c>
      <c r="L226" s="25"/>
      <c r="M226" s="20" t="str">
        <f>INDEX(SeasonData!$AY:$AY,MATCH($C226&amp;"_2018",SeasonData!$A:$A,0))</f>
        <v/>
      </c>
      <c r="N226" s="20" t="str">
        <f>INDEX(SeasonData!$AY:$AY,MATCH($C226&amp;"_2017",SeasonData!$A:$A,0))</f>
        <v/>
      </c>
      <c r="O226" s="20" t="str">
        <f>INDEX(SeasonData!$AY:$AY,MATCH($C226&amp;"_2016",SeasonData!$A:$A,0))</f>
        <v/>
      </c>
      <c r="P226" s="20" t="str">
        <f>INDEX(SeasonData!$AY:$AY,MATCH($C226&amp;"_2015",SeasonData!$A:$A,0))</f>
        <v/>
      </c>
      <c r="R226" s="18">
        <f>INDEX(SeasonData!BA:BA,MATCH(C226&amp;"_2018",SeasonData!A:A,0))</f>
        <v>0</v>
      </c>
      <c r="S226" s="18">
        <f>INDEX(SeasonData!BA:BA,MATCH(C226&amp;"_2017",SeasonData!A:A,0))</f>
        <v>0</v>
      </c>
      <c r="T226" s="18">
        <f>INDEX(SeasonData!BA:BA,MATCH(C226&amp;"_2016",SeasonData!A:A,0))</f>
        <v>0</v>
      </c>
      <c r="U226" s="18">
        <f>INDEX(SeasonData!BA:BA,MATCH(C226&amp;"_2015",SeasonData!A:A,0))</f>
        <v>0</v>
      </c>
      <c r="W226" s="13">
        <f t="shared" si="7"/>
        <v>21.608179054987566</v>
      </c>
      <c r="Y226" t="str">
        <f>IF(ISERROR(FIND("DEF",$G226)),"",MAX(Y$1:Y225)+1)</f>
        <v/>
      </c>
      <c r="Z226">
        <f>IF(ISERROR(FIND("MID",$G226)),"",MAX(Z$1:Z225)+1)</f>
        <v>80</v>
      </c>
      <c r="AA226" t="str">
        <f>IF(ISERROR(FIND("RUC",$G226)),"",MAX(AA$1:AA225)+1)</f>
        <v/>
      </c>
      <c r="AB226" t="str">
        <f>IF(ISERROR(FIND("FWD",$G226)),"",MAX(AB$1:AB225)+1)</f>
        <v/>
      </c>
      <c r="AC226" t="str">
        <f>IF(H226&lt;&gt;"R","",MAX(AC$1:AC225)+1)</f>
        <v/>
      </c>
    </row>
    <row r="227" spans="1:29" x14ac:dyDescent="0.2">
      <c r="A227" t="s">
        <v>2259</v>
      </c>
      <c r="B227" t="s">
        <v>65</v>
      </c>
      <c r="C227" t="s">
        <v>636</v>
      </c>
      <c r="D227" t="s">
        <v>636</v>
      </c>
      <c r="E227" t="s">
        <v>514</v>
      </c>
      <c r="F227" s="42" t="s">
        <v>1162</v>
      </c>
      <c r="G227" t="s">
        <v>1608</v>
      </c>
      <c r="H227" s="3" t="str">
        <f>IF(SUMIFS(SeasonData!BC:BC,SeasonData!B:B,Players19!C317)=(4*23),"R","")</f>
        <v/>
      </c>
      <c r="I227" s="2">
        <f>COUNTIFS(SeasonData!B:B,C227)</f>
        <v>4</v>
      </c>
      <c r="J227" s="25">
        <v>281800</v>
      </c>
      <c r="K227" s="25" t="str">
        <f t="shared" si="6"/>
        <v>MPR</v>
      </c>
      <c r="L227" s="25"/>
      <c r="M227" s="20">
        <f>INDEX(SeasonData!$AY:$AY,MATCH($C227&amp;"_2018",SeasonData!$A:$A,0))</f>
        <v>51.909090909090907</v>
      </c>
      <c r="N227" s="20">
        <f>INDEX(SeasonData!$AY:$AY,MATCH($C227&amp;"_2017",SeasonData!$A:$A,0))</f>
        <v>48.95</v>
      </c>
      <c r="O227" s="20">
        <f>INDEX(SeasonData!$AY:$AY,MATCH($C227&amp;"_2016",SeasonData!$A:$A,0))</f>
        <v>47.9</v>
      </c>
      <c r="P227" s="20" t="str">
        <f>INDEX(SeasonData!$AY:$AY,MATCH($C227&amp;"_2015",SeasonData!$A:$A,0))</f>
        <v/>
      </c>
      <c r="R227" s="18">
        <f>INDEX(SeasonData!BA:BA,MATCH(C227&amp;"_2018",SeasonData!A:A,0))</f>
        <v>1</v>
      </c>
      <c r="S227" s="18">
        <f>INDEX(SeasonData!BA:BA,MATCH(C227&amp;"_2017",SeasonData!A:A,0))</f>
        <v>0.90909090909090906</v>
      </c>
      <c r="T227" s="18">
        <f>INDEX(SeasonData!BA:BA,MATCH(C227&amp;"_2016",SeasonData!A:A,0))</f>
        <v>0.45454545454545453</v>
      </c>
      <c r="U227" s="18">
        <f>INDEX(SeasonData!BA:BA,MATCH(C227&amp;"_2015",SeasonData!A:A,0))</f>
        <v>0</v>
      </c>
      <c r="W227" s="13">
        <f t="shared" si="7"/>
        <v>51.911209358017871</v>
      </c>
      <c r="Y227" t="str">
        <f>IF(ISERROR(FIND("DEF",$G227)),"",MAX(Y$1:Y226)+1)</f>
        <v/>
      </c>
      <c r="Z227" t="str">
        <f>IF(ISERROR(FIND("MID",$G227)),"",MAX(Z$1:Z226)+1)</f>
        <v/>
      </c>
      <c r="AA227" t="str">
        <f>IF(ISERROR(FIND("RUC",$G227)),"",MAX(AA$1:AA226)+1)</f>
        <v/>
      </c>
      <c r="AB227">
        <f>IF(ISERROR(FIND("FWD",$G227)),"",MAX(AB$1:AB226)+1)</f>
        <v>88</v>
      </c>
      <c r="AC227" t="str">
        <f>IF(H227&lt;&gt;"R","",MAX(AC$1:AC226)+1)</f>
        <v/>
      </c>
    </row>
    <row r="228" spans="1:29" x14ac:dyDescent="0.2">
      <c r="A228" t="s">
        <v>2369</v>
      </c>
      <c r="B228" t="s">
        <v>254</v>
      </c>
      <c r="C228" t="s">
        <v>983</v>
      </c>
      <c r="D228" t="s">
        <v>983</v>
      </c>
      <c r="E228" t="s">
        <v>235</v>
      </c>
      <c r="F228" s="42" t="s">
        <v>1163</v>
      </c>
      <c r="G228" t="s">
        <v>1608</v>
      </c>
      <c r="H228" s="3" t="str">
        <f>IF(SUMIFS(SeasonData!BC:BC,SeasonData!B:B,Players19!C601)=(4*23),"R","")</f>
        <v/>
      </c>
      <c r="I228" s="2">
        <f>COUNTIFS(SeasonData!B:B,C228)</f>
        <v>4</v>
      </c>
      <c r="J228" s="25">
        <v>295200</v>
      </c>
      <c r="K228" s="25" t="str">
        <f t="shared" si="6"/>
        <v>MPR</v>
      </c>
      <c r="L228" s="25"/>
      <c r="M228" s="20">
        <f>INDEX(SeasonData!$AY:$AY,MATCH($C228&amp;"_2018",SeasonData!$A:$A,0))</f>
        <v>54.875</v>
      </c>
      <c r="N228" s="20" t="str">
        <f>INDEX(SeasonData!$AY:$AY,MATCH($C228&amp;"_2017",SeasonData!$A:$A,0))</f>
        <v/>
      </c>
      <c r="O228" s="20" t="str">
        <f>INDEX(SeasonData!$AY:$AY,MATCH($C228&amp;"_2016",SeasonData!$A:$A,0))</f>
        <v/>
      </c>
      <c r="P228" s="20" t="str">
        <f>INDEX(SeasonData!$AY:$AY,MATCH($C228&amp;"_2015",SeasonData!$A:$A,0))</f>
        <v/>
      </c>
      <c r="R228" s="18">
        <f>INDEX(SeasonData!BA:BA,MATCH(C228&amp;"_2018",SeasonData!A:A,0))</f>
        <v>0.36363636363636365</v>
      </c>
      <c r="S228" s="18">
        <f>INDEX(SeasonData!BA:BA,MATCH(C228&amp;"_2017",SeasonData!A:A,0))</f>
        <v>0</v>
      </c>
      <c r="T228" s="18">
        <f>INDEX(SeasonData!BA:BA,MATCH(C228&amp;"_2016",SeasonData!A:A,0))</f>
        <v>0</v>
      </c>
      <c r="U228" s="18">
        <f>INDEX(SeasonData!BA:BA,MATCH(C228&amp;"_2015",SeasonData!A:A,0))</f>
        <v>0</v>
      </c>
      <c r="W228" s="13">
        <f t="shared" si="7"/>
        <v>54.379662890301191</v>
      </c>
      <c r="Y228" t="str">
        <f>IF(ISERROR(FIND("DEF",$G228)),"",MAX(Y$1:Y227)+1)</f>
        <v/>
      </c>
      <c r="Z228" t="str">
        <f>IF(ISERROR(FIND("MID",$G228)),"",MAX(Z$1:Z227)+1)</f>
        <v/>
      </c>
      <c r="AA228" t="str">
        <f>IF(ISERROR(FIND("RUC",$G228)),"",MAX(AA$1:AA227)+1)</f>
        <v/>
      </c>
      <c r="AB228">
        <f>IF(ISERROR(FIND("FWD",$G228)),"",MAX(AB$1:AB227)+1)</f>
        <v>89</v>
      </c>
      <c r="AC228" t="str">
        <f>IF(H228&lt;&gt;"R","",MAX(AC$1:AC227)+1)</f>
        <v/>
      </c>
    </row>
    <row r="229" spans="1:29" x14ac:dyDescent="0.2">
      <c r="A229" t="s">
        <v>2267</v>
      </c>
      <c r="B229" t="s">
        <v>195</v>
      </c>
      <c r="C229" t="s">
        <v>637</v>
      </c>
      <c r="D229" t="s">
        <v>637</v>
      </c>
      <c r="E229" t="s">
        <v>184</v>
      </c>
      <c r="F229" s="42" t="s">
        <v>1164</v>
      </c>
      <c r="G229" t="s">
        <v>1607</v>
      </c>
      <c r="H229" s="3" t="str">
        <f>IF(SUMIFS(SeasonData!BC:BC,SeasonData!B:B,Players19!C334)=(4*23),"R","")</f>
        <v/>
      </c>
      <c r="I229" s="2">
        <f>COUNTIFS(SeasonData!B:B,C229)</f>
        <v>4</v>
      </c>
      <c r="J229" s="25">
        <v>233600</v>
      </c>
      <c r="K229" s="25" t="str">
        <f t="shared" si="6"/>
        <v>MPR</v>
      </c>
      <c r="L229" s="25"/>
      <c r="M229" s="20">
        <f>INDEX(SeasonData!$AY:$AY,MATCH($C229&amp;"_2018",SeasonData!$A:$A,0))</f>
        <v>53.8</v>
      </c>
      <c r="N229" s="20">
        <f>INDEX(SeasonData!$AY:$AY,MATCH($C229&amp;"_2017",SeasonData!$A:$A,0))</f>
        <v>61.944444444444443</v>
      </c>
      <c r="O229" s="20">
        <f>INDEX(SeasonData!$AY:$AY,MATCH($C229&amp;"_2016",SeasonData!$A:$A,0))</f>
        <v>68.599999999999994</v>
      </c>
      <c r="P229" s="20">
        <f>INDEX(SeasonData!$AY:$AY,MATCH($C229&amp;"_2015",SeasonData!$A:$A,0))</f>
        <v>71</v>
      </c>
      <c r="R229" s="18">
        <f>INDEX(SeasonData!BA:BA,MATCH(C229&amp;"_2018",SeasonData!A:A,0))</f>
        <v>0.22727272727272727</v>
      </c>
      <c r="S229" s="18">
        <f>INDEX(SeasonData!BA:BA,MATCH(C229&amp;"_2017",SeasonData!A:A,0))</f>
        <v>0.81818181818181823</v>
      </c>
      <c r="T229" s="18">
        <f>INDEX(SeasonData!BA:BA,MATCH(C229&amp;"_2016",SeasonData!A:A,0))</f>
        <v>0.22727272727272727</v>
      </c>
      <c r="U229" s="18">
        <f>INDEX(SeasonData!BA:BA,MATCH(C229&amp;"_2015",SeasonData!A:A,0))</f>
        <v>4.5454545454545456E-2</v>
      </c>
      <c r="W229" s="13">
        <f t="shared" si="7"/>
        <v>43.032145159804735</v>
      </c>
      <c r="Y229">
        <f>IF(ISERROR(FIND("DEF",$G229)),"",MAX(Y$1:Y228)+1)</f>
        <v>79</v>
      </c>
      <c r="Z229" t="str">
        <f>IF(ISERROR(FIND("MID",$G229)),"",MAX(Z$1:Z228)+1)</f>
        <v/>
      </c>
      <c r="AA229" t="str">
        <f>IF(ISERROR(FIND("RUC",$G229)),"",MAX(AA$1:AA228)+1)</f>
        <v/>
      </c>
      <c r="AB229" t="str">
        <f>IF(ISERROR(FIND("FWD",$G229)),"",MAX(AB$1:AB228)+1)</f>
        <v/>
      </c>
      <c r="AC229" t="str">
        <f>IF(H229&lt;&gt;"R","",MAX(AC$1:AC228)+1)</f>
        <v/>
      </c>
    </row>
    <row r="230" spans="1:29" x14ac:dyDescent="0.2">
      <c r="A230" t="s">
        <v>2239</v>
      </c>
      <c r="B230" t="s">
        <v>452</v>
      </c>
      <c r="C230" t="s">
        <v>936</v>
      </c>
      <c r="D230" t="s">
        <v>936</v>
      </c>
      <c r="E230" t="s">
        <v>443</v>
      </c>
      <c r="F230" s="42" t="s">
        <v>1165</v>
      </c>
      <c r="G230" t="s">
        <v>1608</v>
      </c>
      <c r="H230" s="3" t="str">
        <f>IF(SUMIFS(SeasonData!BC:BC,SeasonData!B:B,Players19!C263)=(4*23),"R","")</f>
        <v/>
      </c>
      <c r="I230" s="2">
        <f>COUNTIFS(SeasonData!B:B,C230)</f>
        <v>4</v>
      </c>
      <c r="J230" s="25">
        <v>202300</v>
      </c>
      <c r="K230" s="25" t="str">
        <f t="shared" si="6"/>
        <v>Rookie</v>
      </c>
      <c r="L230" s="25"/>
      <c r="M230" s="20">
        <f>INDEX(SeasonData!$AY:$AY,MATCH($C230&amp;"_2018",SeasonData!$A:$A,0))</f>
        <v>41.4</v>
      </c>
      <c r="N230" s="20" t="str">
        <f>INDEX(SeasonData!$AY:$AY,MATCH($C230&amp;"_2017",SeasonData!$A:$A,0))</f>
        <v/>
      </c>
      <c r="O230" s="20" t="str">
        <f>INDEX(SeasonData!$AY:$AY,MATCH($C230&amp;"_2016",SeasonData!$A:$A,0))</f>
        <v/>
      </c>
      <c r="P230" s="20" t="str">
        <f>INDEX(SeasonData!$AY:$AY,MATCH($C230&amp;"_2015",SeasonData!$A:$A,0))</f>
        <v/>
      </c>
      <c r="R230" s="18">
        <f>INDEX(SeasonData!BA:BA,MATCH(C230&amp;"_2018",SeasonData!A:A,0))</f>
        <v>0.22727272727272727</v>
      </c>
      <c r="S230" s="18">
        <f>INDEX(SeasonData!BA:BA,MATCH(C230&amp;"_2017",SeasonData!A:A,0))</f>
        <v>0</v>
      </c>
      <c r="T230" s="18">
        <f>INDEX(SeasonData!BA:BA,MATCH(C230&amp;"_2016",SeasonData!A:A,0))</f>
        <v>0</v>
      </c>
      <c r="U230" s="18">
        <f>INDEX(SeasonData!BA:BA,MATCH(C230&amp;"_2015",SeasonData!A:A,0))</f>
        <v>0</v>
      </c>
      <c r="W230" s="13">
        <f t="shared" si="7"/>
        <v>37.266279819471308</v>
      </c>
      <c r="Y230" t="str">
        <f>IF(ISERROR(FIND("DEF",$G230)),"",MAX(Y$1:Y229)+1)</f>
        <v/>
      </c>
      <c r="Z230" t="str">
        <f>IF(ISERROR(FIND("MID",$G230)),"",MAX(Z$1:Z229)+1)</f>
        <v/>
      </c>
      <c r="AA230" t="str">
        <f>IF(ISERROR(FIND("RUC",$G230)),"",MAX(AA$1:AA229)+1)</f>
        <v/>
      </c>
      <c r="AB230">
        <f>IF(ISERROR(FIND("FWD",$G230)),"",MAX(AB$1:AB229)+1)</f>
        <v>90</v>
      </c>
      <c r="AC230" t="str">
        <f>IF(H230&lt;&gt;"R","",MAX(AC$1:AC229)+1)</f>
        <v/>
      </c>
    </row>
    <row r="231" spans="1:29" x14ac:dyDescent="0.2">
      <c r="A231" t="s">
        <v>2343</v>
      </c>
      <c r="B231" t="s">
        <v>2344</v>
      </c>
      <c r="C231" t="s">
        <v>2701</v>
      </c>
      <c r="D231" t="s">
        <v>2701</v>
      </c>
      <c r="E231" t="s">
        <v>84</v>
      </c>
      <c r="F231" s="42" t="s">
        <v>2543</v>
      </c>
      <c r="G231" t="s">
        <v>1608</v>
      </c>
      <c r="H231" s="3" t="str">
        <f>IF(SUMIFS(SeasonData!BC:BC,SeasonData!B:B,Players19!C550)=(4*23),"R","")</f>
        <v/>
      </c>
      <c r="I231" s="2">
        <f>COUNTIFS(SeasonData!B:B,C231)</f>
        <v>4</v>
      </c>
      <c r="J231" s="25">
        <v>117300</v>
      </c>
      <c r="K231" s="25" t="str">
        <f t="shared" si="6"/>
        <v>Rookie</v>
      </c>
      <c r="L231" s="25"/>
      <c r="M231" s="20" t="str">
        <f>INDEX(SeasonData!$AY:$AY,MATCH($C231&amp;"_2018",SeasonData!$A:$A,0))</f>
        <v/>
      </c>
      <c r="N231" s="20" t="str">
        <f>INDEX(SeasonData!$AY:$AY,MATCH($C231&amp;"_2017",SeasonData!$A:$A,0))</f>
        <v/>
      </c>
      <c r="O231" s="20" t="str">
        <f>INDEX(SeasonData!$AY:$AY,MATCH($C231&amp;"_2016",SeasonData!$A:$A,0))</f>
        <v/>
      </c>
      <c r="P231" s="20" t="str">
        <f>INDEX(SeasonData!$AY:$AY,MATCH($C231&amp;"_2015",SeasonData!$A:$A,0))</f>
        <v/>
      </c>
      <c r="R231" s="18">
        <f>INDEX(SeasonData!BA:BA,MATCH(C231&amp;"_2018",SeasonData!A:A,0))</f>
        <v>0</v>
      </c>
      <c r="S231" s="18">
        <f>INDEX(SeasonData!BA:BA,MATCH(C231&amp;"_2017",SeasonData!A:A,0))</f>
        <v>0</v>
      </c>
      <c r="T231" s="18">
        <f>INDEX(SeasonData!BA:BA,MATCH(C231&amp;"_2016",SeasonData!A:A,0))</f>
        <v>0</v>
      </c>
      <c r="U231" s="18">
        <f>INDEX(SeasonData!BA:BA,MATCH(C231&amp;"_2015",SeasonData!A:A,0))</f>
        <v>0</v>
      </c>
      <c r="W231" s="13">
        <f t="shared" si="7"/>
        <v>21.608179054987566</v>
      </c>
      <c r="Y231" t="str">
        <f>IF(ISERROR(FIND("DEF",$G231)),"",MAX(Y$1:Y230)+1)</f>
        <v/>
      </c>
      <c r="Z231" t="str">
        <f>IF(ISERROR(FIND("MID",$G231)),"",MAX(Z$1:Z230)+1)</f>
        <v/>
      </c>
      <c r="AA231" t="str">
        <f>IF(ISERROR(FIND("RUC",$G231)),"",MAX(AA$1:AA230)+1)</f>
        <v/>
      </c>
      <c r="AB231">
        <f>IF(ISERROR(FIND("FWD",$G231)),"",MAX(AB$1:AB230)+1)</f>
        <v>91</v>
      </c>
      <c r="AC231" t="str">
        <f>IF(H231&lt;&gt;"R","",MAX(AC$1:AC230)+1)</f>
        <v/>
      </c>
    </row>
    <row r="232" spans="1:29" x14ac:dyDescent="0.2">
      <c r="A232" t="s">
        <v>2372</v>
      </c>
      <c r="B232" t="s">
        <v>460</v>
      </c>
      <c r="C232" t="s">
        <v>638</v>
      </c>
      <c r="D232" t="s">
        <v>638</v>
      </c>
      <c r="E232" t="s">
        <v>443</v>
      </c>
      <c r="F232" s="42" t="s">
        <v>1166</v>
      </c>
      <c r="G232" t="s">
        <v>1607</v>
      </c>
      <c r="H232" s="3" t="str">
        <f>IF(SUMIFS(SeasonData!BC:BC,SeasonData!B:B,Players19!C618)=(4*23),"R","")</f>
        <v/>
      </c>
      <c r="I232" s="2">
        <f>COUNTIFS(SeasonData!B:B,C232)</f>
        <v>4</v>
      </c>
      <c r="J232" s="25">
        <v>195400</v>
      </c>
      <c r="K232" s="25" t="str">
        <f t="shared" si="6"/>
        <v>Rookie</v>
      </c>
      <c r="L232" s="25"/>
      <c r="M232" s="20">
        <f>INDEX(SeasonData!$AY:$AY,MATCH($C232&amp;"_2018",SeasonData!$A:$A,0))</f>
        <v>36</v>
      </c>
      <c r="N232" s="20">
        <f>INDEX(SeasonData!$AY:$AY,MATCH($C232&amp;"_2017",SeasonData!$A:$A,0))</f>
        <v>53.1</v>
      </c>
      <c r="O232" s="20">
        <f>INDEX(SeasonData!$AY:$AY,MATCH($C232&amp;"_2016",SeasonData!$A:$A,0))</f>
        <v>47.375</v>
      </c>
      <c r="P232" s="20">
        <f>INDEX(SeasonData!$AY:$AY,MATCH($C232&amp;"_2015",SeasonData!$A:$A,0))</f>
        <v>50.727272727272727</v>
      </c>
      <c r="R232" s="18">
        <f>INDEX(SeasonData!BA:BA,MATCH(C232&amp;"_2018",SeasonData!A:A,0))</f>
        <v>9.0909090909090912E-2</v>
      </c>
      <c r="S232" s="18">
        <f>INDEX(SeasonData!BA:BA,MATCH(C232&amp;"_2017",SeasonData!A:A,0))</f>
        <v>0.45454545454545453</v>
      </c>
      <c r="T232" s="18">
        <f>INDEX(SeasonData!BA:BA,MATCH(C232&amp;"_2016",SeasonData!A:A,0))</f>
        <v>0.72727272727272729</v>
      </c>
      <c r="U232" s="18">
        <f>INDEX(SeasonData!BA:BA,MATCH(C232&amp;"_2015",SeasonData!A:A,0))</f>
        <v>0.5</v>
      </c>
      <c r="W232" s="13">
        <f t="shared" si="7"/>
        <v>35.995210463295571</v>
      </c>
      <c r="Y232">
        <f>IF(ISERROR(FIND("DEF",$G232)),"",MAX(Y$1:Y231)+1)</f>
        <v>80</v>
      </c>
      <c r="Z232" t="str">
        <f>IF(ISERROR(FIND("MID",$G232)),"",MAX(Z$1:Z231)+1)</f>
        <v/>
      </c>
      <c r="AA232" t="str">
        <f>IF(ISERROR(FIND("RUC",$G232)),"",MAX(AA$1:AA231)+1)</f>
        <v/>
      </c>
      <c r="AB232" t="str">
        <f>IF(ISERROR(FIND("FWD",$G232)),"",MAX(AB$1:AB231)+1)</f>
        <v/>
      </c>
      <c r="AC232" t="str">
        <f>IF(H232&lt;&gt;"R","",MAX(AC$1:AC231)+1)</f>
        <v/>
      </c>
    </row>
    <row r="233" spans="1:29" x14ac:dyDescent="0.2">
      <c r="A233" t="s">
        <v>2089</v>
      </c>
      <c r="B233" t="s">
        <v>1734</v>
      </c>
      <c r="C233" t="s">
        <v>1627</v>
      </c>
      <c r="D233" t="s">
        <v>1627</v>
      </c>
      <c r="E233" t="s">
        <v>116</v>
      </c>
      <c r="F233" s="42" t="s">
        <v>1809</v>
      </c>
      <c r="G233" t="s">
        <v>1607</v>
      </c>
      <c r="H233" s="3" t="str">
        <f>IF(SUMIFS(SeasonData!BC:BC,SeasonData!B:B,Players19!C24)=(4*23),"R","")</f>
        <v/>
      </c>
      <c r="I233" s="2">
        <f>COUNTIFS(SeasonData!B:B,C233)</f>
        <v>4</v>
      </c>
      <c r="J233" s="25">
        <v>281700</v>
      </c>
      <c r="K233" s="25" t="str">
        <f t="shared" si="6"/>
        <v>MPR</v>
      </c>
      <c r="L233" s="25"/>
      <c r="M233" s="20">
        <f>INDEX(SeasonData!$AY:$AY,MATCH($C233&amp;"_2018",SeasonData!$A:$A,0))</f>
        <v>51.888888888888886</v>
      </c>
      <c r="N233" s="20" t="str">
        <f>INDEX(SeasonData!$AY:$AY,MATCH($C233&amp;"_2017",SeasonData!$A:$A,0))</f>
        <v/>
      </c>
      <c r="O233" s="20" t="str">
        <f>INDEX(SeasonData!$AY:$AY,MATCH($C233&amp;"_2016",SeasonData!$A:$A,0))</f>
        <v/>
      </c>
      <c r="P233" s="20" t="str">
        <f>INDEX(SeasonData!$AY:$AY,MATCH($C233&amp;"_2015",SeasonData!$A:$A,0))</f>
        <v/>
      </c>
      <c r="R233" s="18">
        <f>INDEX(SeasonData!BA:BA,MATCH(C233&amp;"_2018",SeasonData!A:A,0))</f>
        <v>0.40909090909090912</v>
      </c>
      <c r="S233" s="18">
        <f>INDEX(SeasonData!BA:BA,MATCH(C233&amp;"_2017",SeasonData!A:A,0))</f>
        <v>0</v>
      </c>
      <c r="T233" s="18">
        <f>INDEX(SeasonData!BA:BA,MATCH(C233&amp;"_2016",SeasonData!A:A,0))</f>
        <v>0</v>
      </c>
      <c r="U233" s="18">
        <f>INDEX(SeasonData!BA:BA,MATCH(C233&amp;"_2015",SeasonData!A:A,0))</f>
        <v>0</v>
      </c>
      <c r="W233" s="13">
        <f t="shared" si="7"/>
        <v>51.892788063000829</v>
      </c>
      <c r="Y233">
        <f>IF(ISERROR(FIND("DEF",$G233)),"",MAX(Y$1:Y232)+1)</f>
        <v>81</v>
      </c>
      <c r="Z233" t="str">
        <f>IF(ISERROR(FIND("MID",$G233)),"",MAX(Z$1:Z232)+1)</f>
        <v/>
      </c>
      <c r="AA233" t="str">
        <f>IF(ISERROR(FIND("RUC",$G233)),"",MAX(AA$1:AA232)+1)</f>
        <v/>
      </c>
      <c r="AB233" t="str">
        <f>IF(ISERROR(FIND("FWD",$G233)),"",MAX(AB$1:AB232)+1)</f>
        <v/>
      </c>
      <c r="AC233" t="str">
        <f>IF(H233&lt;&gt;"R","",MAX(AC$1:AC232)+1)</f>
        <v/>
      </c>
    </row>
    <row r="234" spans="1:29" x14ac:dyDescent="0.2">
      <c r="A234" t="s">
        <v>2413</v>
      </c>
      <c r="B234" t="s">
        <v>182</v>
      </c>
      <c r="C234" t="s">
        <v>1544</v>
      </c>
      <c r="D234" t="s">
        <v>1544</v>
      </c>
      <c r="E234" t="s">
        <v>465</v>
      </c>
      <c r="F234" s="42" t="s">
        <v>1167</v>
      </c>
      <c r="G234" t="s">
        <v>1607</v>
      </c>
      <c r="H234" s="3" t="str">
        <f>IF(SUMIFS(SeasonData!BC:BC,SeasonData!B:B,Players19!C765)=(4*23),"R","")</f>
        <v>R</v>
      </c>
      <c r="I234" s="2">
        <f>COUNTIFS(SeasonData!B:B,C234)</f>
        <v>4</v>
      </c>
      <c r="J234" s="25">
        <v>123900</v>
      </c>
      <c r="K234" s="25" t="str">
        <f t="shared" si="6"/>
        <v>Rookie</v>
      </c>
      <c r="L234" s="25"/>
      <c r="M234" s="20" t="str">
        <f>INDEX(SeasonData!$AY:$AY,MATCH($C234&amp;"_2018",SeasonData!$A:$A,0))</f>
        <v/>
      </c>
      <c r="N234" s="20" t="str">
        <f>INDEX(SeasonData!$AY:$AY,MATCH($C234&amp;"_2017",SeasonData!$A:$A,0))</f>
        <v/>
      </c>
      <c r="O234" s="20" t="str">
        <f>INDEX(SeasonData!$AY:$AY,MATCH($C234&amp;"_2016",SeasonData!$A:$A,0))</f>
        <v/>
      </c>
      <c r="P234" s="20" t="str">
        <f>INDEX(SeasonData!$AY:$AY,MATCH($C234&amp;"_2015",SeasonData!$A:$A,0))</f>
        <v/>
      </c>
      <c r="R234" s="18">
        <f>INDEX(SeasonData!BA:BA,MATCH(C234&amp;"_2018",SeasonData!A:A,0))</f>
        <v>0</v>
      </c>
      <c r="S234" s="18">
        <f>INDEX(SeasonData!BA:BA,MATCH(C234&amp;"_2017",SeasonData!A:A,0))</f>
        <v>0</v>
      </c>
      <c r="T234" s="18">
        <f>INDEX(SeasonData!BA:BA,MATCH(C234&amp;"_2016",SeasonData!A:A,0))</f>
        <v>0</v>
      </c>
      <c r="U234" s="18">
        <f>INDEX(SeasonData!BA:BA,MATCH(C234&amp;"_2015",SeasonData!A:A,0))</f>
        <v>0</v>
      </c>
      <c r="W234" s="13">
        <f t="shared" si="7"/>
        <v>22.823984526112184</v>
      </c>
      <c r="Y234">
        <f>IF(ISERROR(FIND("DEF",$G234)),"",MAX(Y$1:Y233)+1)</f>
        <v>82</v>
      </c>
      <c r="Z234" t="str">
        <f>IF(ISERROR(FIND("MID",$G234)),"",MAX(Z$1:Z233)+1)</f>
        <v/>
      </c>
      <c r="AA234" t="str">
        <f>IF(ISERROR(FIND("RUC",$G234)),"",MAX(AA$1:AA233)+1)</f>
        <v/>
      </c>
      <c r="AB234" t="str">
        <f>IF(ISERROR(FIND("FWD",$G234)),"",MAX(AB$1:AB233)+1)</f>
        <v/>
      </c>
      <c r="AC234">
        <f>IF(H234&lt;&gt;"R","",MAX(AC$1:AC233)+1)</f>
        <v>30</v>
      </c>
    </row>
    <row r="235" spans="1:29" x14ac:dyDescent="0.2">
      <c r="A235" t="s">
        <v>2318</v>
      </c>
      <c r="B235" t="s">
        <v>475</v>
      </c>
      <c r="C235" t="s">
        <v>639</v>
      </c>
      <c r="D235" t="s">
        <v>639</v>
      </c>
      <c r="E235" t="s">
        <v>465</v>
      </c>
      <c r="F235" s="42" t="s">
        <v>1168</v>
      </c>
      <c r="G235" t="s">
        <v>1951</v>
      </c>
      <c r="H235" s="3" t="str">
        <f>IF(SUMIFS(SeasonData!BC:BC,SeasonData!B:B,Players19!C475)=(4*23),"R","")</f>
        <v/>
      </c>
      <c r="I235" s="2">
        <f>COUNTIFS(SeasonData!B:B,C235)</f>
        <v>4</v>
      </c>
      <c r="J235" s="25">
        <v>226400</v>
      </c>
      <c r="K235" s="25" t="str">
        <f t="shared" si="6"/>
        <v>Rookie</v>
      </c>
      <c r="L235" s="25"/>
      <c r="M235" s="20">
        <f>INDEX(SeasonData!$AY:$AY,MATCH($C235&amp;"_2018",SeasonData!$A:$A,0))</f>
        <v>46.333333333333336</v>
      </c>
      <c r="N235" s="20">
        <f>INDEX(SeasonData!$AY:$AY,MATCH($C235&amp;"_2017",SeasonData!$A:$A,0))</f>
        <v>66.5</v>
      </c>
      <c r="O235" s="20">
        <f>INDEX(SeasonData!$AY:$AY,MATCH($C235&amp;"_2016",SeasonData!$A:$A,0))</f>
        <v>28.5</v>
      </c>
      <c r="P235" s="20">
        <f>INDEX(SeasonData!$AY:$AY,MATCH($C235&amp;"_2015",SeasonData!$A:$A,0))</f>
        <v>52.857142857142854</v>
      </c>
      <c r="R235" s="18">
        <f>INDEX(SeasonData!BA:BA,MATCH(C235&amp;"_2018",SeasonData!A:A,0))</f>
        <v>0.13636363636363635</v>
      </c>
      <c r="S235" s="18">
        <f>INDEX(SeasonData!BA:BA,MATCH(C235&amp;"_2017",SeasonData!A:A,0))</f>
        <v>9.0909090909090912E-2</v>
      </c>
      <c r="T235" s="18">
        <f>INDEX(SeasonData!BA:BA,MATCH(C235&amp;"_2016",SeasonData!A:A,0))</f>
        <v>9.0909090909090912E-2</v>
      </c>
      <c r="U235" s="18">
        <f>INDEX(SeasonData!BA:BA,MATCH(C235&amp;"_2015",SeasonData!A:A,0))</f>
        <v>0.31818181818181818</v>
      </c>
      <c r="W235" s="13">
        <f t="shared" si="7"/>
        <v>41.705811918577879</v>
      </c>
      <c r="Y235" t="str">
        <f>IF(ISERROR(FIND("DEF",$G235)),"",MAX(Y$1:Y234)+1)</f>
        <v/>
      </c>
      <c r="Z235" t="str">
        <f>IF(ISERROR(FIND("MID",$G235)),"",MAX(Z$1:Z234)+1)</f>
        <v/>
      </c>
      <c r="AA235">
        <f>IF(ISERROR(FIND("RUC",$G235)),"",MAX(AA$1:AA234)+1)</f>
        <v>19</v>
      </c>
      <c r="AB235" t="str">
        <f>IF(ISERROR(FIND("FWD",$G235)),"",MAX(AB$1:AB234)+1)</f>
        <v/>
      </c>
      <c r="AC235" t="str">
        <f>IF(H235&lt;&gt;"R","",MAX(AC$1:AC234)+1)</f>
        <v/>
      </c>
    </row>
    <row r="236" spans="1:29" x14ac:dyDescent="0.2">
      <c r="A236" t="s">
        <v>2318</v>
      </c>
      <c r="B236" t="s">
        <v>331</v>
      </c>
      <c r="C236" t="s">
        <v>2737</v>
      </c>
      <c r="D236" t="s">
        <v>2737</v>
      </c>
      <c r="E236" t="s">
        <v>369</v>
      </c>
      <c r="F236" s="42" t="s">
        <v>2588</v>
      </c>
      <c r="G236" t="s">
        <v>1606</v>
      </c>
      <c r="H236" s="3" t="str">
        <f>IF(SUMIFS(SeasonData!BC:BC,SeasonData!B:B,Players19!C741)=(4*23),"R","")</f>
        <v/>
      </c>
      <c r="I236" s="2">
        <f>COUNTIFS(SeasonData!B:B,C236)</f>
        <v>4</v>
      </c>
      <c r="J236" s="25">
        <v>117300</v>
      </c>
      <c r="K236" s="25" t="str">
        <f t="shared" si="6"/>
        <v>Rookie</v>
      </c>
      <c r="L236" s="25"/>
      <c r="M236" s="20" t="str">
        <f>INDEX(SeasonData!$AY:$AY,MATCH($C236&amp;"_2018",SeasonData!$A:$A,0))</f>
        <v/>
      </c>
      <c r="N236" s="20" t="str">
        <f>INDEX(SeasonData!$AY:$AY,MATCH($C236&amp;"_2017",SeasonData!$A:$A,0))</f>
        <v/>
      </c>
      <c r="O236" s="20" t="str">
        <f>INDEX(SeasonData!$AY:$AY,MATCH($C236&amp;"_2016",SeasonData!$A:$A,0))</f>
        <v/>
      </c>
      <c r="P236" s="20" t="str">
        <f>INDEX(SeasonData!$AY:$AY,MATCH($C236&amp;"_2015",SeasonData!$A:$A,0))</f>
        <v/>
      </c>
      <c r="R236" s="18">
        <f>INDEX(SeasonData!BA:BA,MATCH(C236&amp;"_2018",SeasonData!A:A,0))</f>
        <v>0</v>
      </c>
      <c r="S236" s="18">
        <f>INDEX(SeasonData!BA:BA,MATCH(C236&amp;"_2017",SeasonData!A:A,0))</f>
        <v>0</v>
      </c>
      <c r="T236" s="18">
        <f>INDEX(SeasonData!BA:BA,MATCH(C236&amp;"_2016",SeasonData!A:A,0))</f>
        <v>0</v>
      </c>
      <c r="U236" s="18">
        <f>INDEX(SeasonData!BA:BA,MATCH(C236&amp;"_2015",SeasonData!A:A,0))</f>
        <v>0</v>
      </c>
      <c r="W236" s="13">
        <f t="shared" si="7"/>
        <v>21.608179054987566</v>
      </c>
      <c r="Y236" t="str">
        <f>IF(ISERROR(FIND("DEF",$G236)),"",MAX(Y$1:Y235)+1)</f>
        <v/>
      </c>
      <c r="Z236">
        <f>IF(ISERROR(FIND("MID",$G236)),"",MAX(Z$1:Z235)+1)</f>
        <v>81</v>
      </c>
      <c r="AA236" t="str">
        <f>IF(ISERROR(FIND("RUC",$G236)),"",MAX(AA$1:AA235)+1)</f>
        <v/>
      </c>
      <c r="AB236" t="str">
        <f>IF(ISERROR(FIND("FWD",$G236)),"",MAX(AB$1:AB235)+1)</f>
        <v/>
      </c>
      <c r="AC236" t="str">
        <f>IF(H236&lt;&gt;"R","",MAX(AC$1:AC235)+1)</f>
        <v/>
      </c>
    </row>
    <row r="237" spans="1:29" x14ac:dyDescent="0.2">
      <c r="A237" t="s">
        <v>2068</v>
      </c>
      <c r="B237" t="s">
        <v>519</v>
      </c>
      <c r="C237" t="s">
        <v>2611</v>
      </c>
      <c r="D237" t="s">
        <v>641</v>
      </c>
      <c r="E237" t="s">
        <v>235</v>
      </c>
      <c r="F237" s="42" t="s">
        <v>1931</v>
      </c>
      <c r="G237" t="s">
        <v>1606</v>
      </c>
      <c r="H237" s="3" t="str">
        <f>IF(SUMIFS(SeasonData!BC:BC,SeasonData!B:B,Players19!C4)=(4*23),"R","")</f>
        <v/>
      </c>
      <c r="I237" s="2">
        <f>COUNTIFS(SeasonData!B:B,C237)</f>
        <v>4</v>
      </c>
      <c r="J237" s="25">
        <v>580600</v>
      </c>
      <c r="K237" s="25" t="str">
        <f t="shared" si="6"/>
        <v>Premo</v>
      </c>
      <c r="L237" s="25"/>
      <c r="M237" s="20">
        <f>INDEX(SeasonData!$AY:$AY,MATCH($C237&amp;"_2018",SeasonData!$A:$A,0))</f>
        <v>106.94444444444444</v>
      </c>
      <c r="N237" s="20">
        <f>INDEX(SeasonData!$AY:$AY,MATCH($C237&amp;"_2017",SeasonData!$A:$A,0))</f>
        <v>114.78571428571429</v>
      </c>
      <c r="O237" s="20">
        <f>INDEX(SeasonData!$AY:$AY,MATCH($C237&amp;"_2016",SeasonData!$A:$A,0))</f>
        <v>114.07142857142857</v>
      </c>
      <c r="P237" s="20">
        <f>INDEX(SeasonData!$AY:$AY,MATCH($C237&amp;"_2015",SeasonData!$A:$A,0))</f>
        <v>115.5</v>
      </c>
      <c r="R237" s="18">
        <f>INDEX(SeasonData!BA:BA,MATCH(C237&amp;"_2018",SeasonData!A:A,0))</f>
        <v>0.81818181818181823</v>
      </c>
      <c r="S237" s="18">
        <f>INDEX(SeasonData!BA:BA,MATCH(C237&amp;"_2017",SeasonData!A:A,0))</f>
        <v>0.63636363636363635</v>
      </c>
      <c r="T237" s="18">
        <f>INDEX(SeasonData!BA:BA,MATCH(C237&amp;"_2016",SeasonData!A:A,0))</f>
        <v>0.63636363636363635</v>
      </c>
      <c r="U237" s="18">
        <f>INDEX(SeasonData!BA:BA,MATCH(C237&amp;"_2015",SeasonData!A:A,0))</f>
        <v>0.27272727272727271</v>
      </c>
      <c r="W237" s="13">
        <f t="shared" si="7"/>
        <v>106.95403886893249</v>
      </c>
      <c r="Y237" t="str">
        <f>IF(ISERROR(FIND("DEF",$G237)),"",MAX(Y$1:Y236)+1)</f>
        <v/>
      </c>
      <c r="Z237">
        <f>IF(ISERROR(FIND("MID",$G237)),"",MAX(Z$1:Z236)+1)</f>
        <v>82</v>
      </c>
      <c r="AA237" t="str">
        <f>IF(ISERROR(FIND("RUC",$G237)),"",MAX(AA$1:AA236)+1)</f>
        <v/>
      </c>
      <c r="AB237" t="str">
        <f>IF(ISERROR(FIND("FWD",$G237)),"",MAX(AB$1:AB236)+1)</f>
        <v/>
      </c>
      <c r="AC237" t="str">
        <f>IF(H237&lt;&gt;"R","",MAX(AC$1:AC236)+1)</f>
        <v/>
      </c>
    </row>
    <row r="238" spans="1:29" x14ac:dyDescent="0.2">
      <c r="A238" t="s">
        <v>2373</v>
      </c>
      <c r="B238" t="s">
        <v>51</v>
      </c>
      <c r="C238" t="s">
        <v>640</v>
      </c>
      <c r="D238" t="s">
        <v>640</v>
      </c>
      <c r="E238" t="s">
        <v>235</v>
      </c>
      <c r="F238" s="42" t="s">
        <v>2557</v>
      </c>
      <c r="G238" t="s">
        <v>1608</v>
      </c>
      <c r="H238" s="3" t="str">
        <f>IF(SUMIFS(SeasonData!BC:BC,SeasonData!B:B,Players19!C622)=(4*23),"R","")</f>
        <v/>
      </c>
      <c r="I238" s="2">
        <f>COUNTIFS(SeasonData!B:B,C238)</f>
        <v>4</v>
      </c>
      <c r="J238" s="25">
        <v>261600</v>
      </c>
      <c r="K238" s="25" t="str">
        <f t="shared" si="6"/>
        <v>MPR</v>
      </c>
      <c r="L238" s="25"/>
      <c r="M238" s="20">
        <f>INDEX(SeasonData!$AY:$AY,MATCH($C238&amp;"_2018",SeasonData!$A:$A,0))</f>
        <v>48.18181818181818</v>
      </c>
      <c r="N238" s="20">
        <f>INDEX(SeasonData!$AY:$AY,MATCH($C238&amp;"_2017",SeasonData!$A:$A,0))</f>
        <v>69.428571428571431</v>
      </c>
      <c r="O238" s="20">
        <f>INDEX(SeasonData!$AY:$AY,MATCH($C238&amp;"_2016",SeasonData!$A:$A,0))</f>
        <v>63</v>
      </c>
      <c r="P238" s="20">
        <f>INDEX(SeasonData!$AY:$AY,MATCH($C238&amp;"_2015",SeasonData!$A:$A,0))</f>
        <v>58.75</v>
      </c>
      <c r="R238" s="18">
        <f>INDEX(SeasonData!BA:BA,MATCH(C238&amp;"_2018",SeasonData!A:A,0))</f>
        <v>0.5</v>
      </c>
      <c r="S238" s="18">
        <f>INDEX(SeasonData!BA:BA,MATCH(C238&amp;"_2017",SeasonData!A:A,0))</f>
        <v>0.63636363636363635</v>
      </c>
      <c r="T238" s="18">
        <f>INDEX(SeasonData!BA:BA,MATCH(C238&amp;"_2016",SeasonData!A:A,0))</f>
        <v>0.63636363636363635</v>
      </c>
      <c r="U238" s="18">
        <f>INDEX(SeasonData!BA:BA,MATCH(C238&amp;"_2015",SeasonData!A:A,0))</f>
        <v>0.72727272727272729</v>
      </c>
      <c r="W238" s="13">
        <f t="shared" si="7"/>
        <v>48.190107764575849</v>
      </c>
      <c r="Y238" t="str">
        <f>IF(ISERROR(FIND("DEF",$G238)),"",MAX(Y$1:Y237)+1)</f>
        <v/>
      </c>
      <c r="Z238" t="str">
        <f>IF(ISERROR(FIND("MID",$G238)),"",MAX(Z$1:Z237)+1)</f>
        <v/>
      </c>
      <c r="AA238" t="str">
        <f>IF(ISERROR(FIND("RUC",$G238)),"",MAX(AA$1:AA237)+1)</f>
        <v/>
      </c>
      <c r="AB238">
        <f>IF(ISERROR(FIND("FWD",$G238)),"",MAX(AB$1:AB237)+1)</f>
        <v>92</v>
      </c>
      <c r="AC238" t="str">
        <f>IF(H238&lt;&gt;"R","",MAX(AC$1:AC237)+1)</f>
        <v/>
      </c>
    </row>
    <row r="239" spans="1:29" x14ac:dyDescent="0.2">
      <c r="A239" t="s">
        <v>2253</v>
      </c>
      <c r="B239" t="s">
        <v>350</v>
      </c>
      <c r="C239" t="s">
        <v>643</v>
      </c>
      <c r="D239" t="s">
        <v>643</v>
      </c>
      <c r="E239" t="s">
        <v>423</v>
      </c>
      <c r="F239" s="42" t="s">
        <v>1169</v>
      </c>
      <c r="G239" t="s">
        <v>1606</v>
      </c>
      <c r="H239" s="3" t="str">
        <f>IF(SUMIFS(SeasonData!BC:BC,SeasonData!B:B,Players19!C305)=(4*23),"R","")</f>
        <v/>
      </c>
      <c r="I239" s="2">
        <f>COUNTIFS(SeasonData!B:B,C239)</f>
        <v>4</v>
      </c>
      <c r="J239" s="25">
        <v>425200</v>
      </c>
      <c r="K239" s="25" t="str">
        <f t="shared" si="6"/>
        <v>MPR</v>
      </c>
      <c r="L239" s="25"/>
      <c r="M239" s="20">
        <f>INDEX(SeasonData!$AY:$AY,MATCH($C239&amp;"_2018",SeasonData!$A:$A,0))</f>
        <v>78.318181818181813</v>
      </c>
      <c r="N239" s="20">
        <f>INDEX(SeasonData!$AY:$AY,MATCH($C239&amp;"_2017",SeasonData!$A:$A,0))</f>
        <v>73.818181818181813</v>
      </c>
      <c r="O239" s="20">
        <f>INDEX(SeasonData!$AY:$AY,MATCH($C239&amp;"_2016",SeasonData!$A:$A,0))</f>
        <v>56.55</v>
      </c>
      <c r="P239" s="20" t="str">
        <f>INDEX(SeasonData!$AY:$AY,MATCH($C239&amp;"_2015",SeasonData!$A:$A,0))</f>
        <v/>
      </c>
      <c r="R239" s="18">
        <f>INDEX(SeasonData!BA:BA,MATCH(C239&amp;"_2018",SeasonData!A:A,0))</f>
        <v>1</v>
      </c>
      <c r="S239" s="18">
        <f>INDEX(SeasonData!BA:BA,MATCH(C239&amp;"_2017",SeasonData!A:A,0))</f>
        <v>1</v>
      </c>
      <c r="T239" s="18">
        <f>INDEX(SeasonData!BA:BA,MATCH(C239&amp;"_2016",SeasonData!A:A,0))</f>
        <v>0.90909090909090906</v>
      </c>
      <c r="U239" s="18">
        <f>INDEX(SeasonData!BA:BA,MATCH(C239&amp;"_2015",SeasonData!A:A,0))</f>
        <v>0</v>
      </c>
      <c r="W239" s="13">
        <f t="shared" si="7"/>
        <v>78.327346412452798</v>
      </c>
      <c r="Y239" t="str">
        <f>IF(ISERROR(FIND("DEF",$G239)),"",MAX(Y$1:Y238)+1)</f>
        <v/>
      </c>
      <c r="Z239">
        <f>IF(ISERROR(FIND("MID",$G239)),"",MAX(Z$1:Z238)+1)</f>
        <v>83</v>
      </c>
      <c r="AA239" t="str">
        <f>IF(ISERROR(FIND("RUC",$G239)),"",MAX(AA$1:AA238)+1)</f>
        <v/>
      </c>
      <c r="AB239" t="str">
        <f>IF(ISERROR(FIND("FWD",$G239)),"",MAX(AB$1:AB238)+1)</f>
        <v/>
      </c>
      <c r="AC239" t="str">
        <f>IF(H239&lt;&gt;"R","",MAX(AC$1:AC238)+1)</f>
        <v/>
      </c>
    </row>
    <row r="240" spans="1:29" x14ac:dyDescent="0.2">
      <c r="A240" t="s">
        <v>2253</v>
      </c>
      <c r="B240" t="s">
        <v>246</v>
      </c>
      <c r="C240" t="s">
        <v>642</v>
      </c>
      <c r="D240" t="s">
        <v>642</v>
      </c>
      <c r="E240" t="s">
        <v>144</v>
      </c>
      <c r="F240" s="42" t="s">
        <v>2501</v>
      </c>
      <c r="G240" t="s">
        <v>1606</v>
      </c>
      <c r="H240" s="3" t="str">
        <f>IF(SUMIFS(SeasonData!BC:BC,SeasonData!B:B,Players19!C325)=(4*23),"R","")</f>
        <v/>
      </c>
      <c r="I240" s="2">
        <f>COUNTIFS(SeasonData!B:B,C240)</f>
        <v>4</v>
      </c>
      <c r="J240" s="25">
        <v>270300</v>
      </c>
      <c r="K240" s="25" t="str">
        <f t="shared" si="6"/>
        <v>MPR</v>
      </c>
      <c r="L240" s="25"/>
      <c r="M240" s="20">
        <f>INDEX(SeasonData!$AY:$AY,MATCH($C240&amp;"_2018",SeasonData!$A:$A,0))</f>
        <v>62.25</v>
      </c>
      <c r="N240" s="20">
        <f>INDEX(SeasonData!$AY:$AY,MATCH($C240&amp;"_2017",SeasonData!$A:$A,0))</f>
        <v>75.714285714285708</v>
      </c>
      <c r="O240" s="20">
        <f>INDEX(SeasonData!$AY:$AY,MATCH($C240&amp;"_2016",SeasonData!$A:$A,0))</f>
        <v>43</v>
      </c>
      <c r="P240" s="20">
        <f>INDEX(SeasonData!$AY:$AY,MATCH($C240&amp;"_2015",SeasonData!$A:$A,0))</f>
        <v>54</v>
      </c>
      <c r="R240" s="18">
        <f>INDEX(SeasonData!BA:BA,MATCH(C240&amp;"_2018",SeasonData!A:A,0))</f>
        <v>0.18181818181818182</v>
      </c>
      <c r="S240" s="18">
        <f>INDEX(SeasonData!BA:BA,MATCH(C240&amp;"_2017",SeasonData!A:A,0))</f>
        <v>0.31818181818181818</v>
      </c>
      <c r="T240" s="18">
        <f>INDEX(SeasonData!BA:BA,MATCH(C240&amp;"_2016",SeasonData!A:A,0))</f>
        <v>4.5454545454545456E-2</v>
      </c>
      <c r="U240" s="18">
        <f>INDEX(SeasonData!BA:BA,MATCH(C240&amp;"_2015",SeasonData!A:A,0))</f>
        <v>0.31818181818181818</v>
      </c>
      <c r="W240" s="13">
        <f t="shared" si="7"/>
        <v>49.792760431058305</v>
      </c>
      <c r="Y240" t="str">
        <f>IF(ISERROR(FIND("DEF",$G240)),"",MAX(Y$1:Y239)+1)</f>
        <v/>
      </c>
      <c r="Z240">
        <f>IF(ISERROR(FIND("MID",$G240)),"",MAX(Z$1:Z239)+1)</f>
        <v>84</v>
      </c>
      <c r="AA240" t="str">
        <f>IF(ISERROR(FIND("RUC",$G240)),"",MAX(AA$1:AA239)+1)</f>
        <v/>
      </c>
      <c r="AB240" t="str">
        <f>IF(ISERROR(FIND("FWD",$G240)),"",MAX(AB$1:AB239)+1)</f>
        <v/>
      </c>
      <c r="AC240" t="str">
        <f>IF(H240&lt;&gt;"R","",MAX(AC$1:AC239)+1)</f>
        <v/>
      </c>
    </row>
    <row r="241" spans="1:29" x14ac:dyDescent="0.2">
      <c r="A241" t="s">
        <v>2116</v>
      </c>
      <c r="B241" t="s">
        <v>259</v>
      </c>
      <c r="C241" t="s">
        <v>644</v>
      </c>
      <c r="D241" t="s">
        <v>644</v>
      </c>
      <c r="E241" t="s">
        <v>260</v>
      </c>
      <c r="F241" s="42" t="s">
        <v>1170</v>
      </c>
      <c r="G241" t="s">
        <v>1607</v>
      </c>
      <c r="H241" s="3" t="str">
        <f>IF(SUMIFS(SeasonData!BC:BC,SeasonData!B:B,Players19!C56)=(4*23),"R","")</f>
        <v/>
      </c>
      <c r="I241" s="2">
        <f>COUNTIFS(SeasonData!B:B,C241)</f>
        <v>4</v>
      </c>
      <c r="J241" s="25">
        <v>205200</v>
      </c>
      <c r="K241" s="25" t="str">
        <f t="shared" si="6"/>
        <v>Rookie</v>
      </c>
      <c r="L241" s="25"/>
      <c r="M241" s="20" t="str">
        <f>INDEX(SeasonData!$AY:$AY,MATCH($C241&amp;"_2018",SeasonData!$A:$A,0))</f>
        <v/>
      </c>
      <c r="N241" s="20">
        <f>INDEX(SeasonData!$AY:$AY,MATCH($C241&amp;"_2017",SeasonData!$A:$A,0))</f>
        <v>63</v>
      </c>
      <c r="O241" s="20">
        <f>INDEX(SeasonData!$AY:$AY,MATCH($C241&amp;"_2016",SeasonData!$A:$A,0))</f>
        <v>84.090909090909093</v>
      </c>
      <c r="P241" s="20">
        <f>INDEX(SeasonData!$AY:$AY,MATCH($C241&amp;"_2015",SeasonData!$A:$A,0))</f>
        <v>86.111111111111114</v>
      </c>
      <c r="R241" s="18">
        <f>INDEX(SeasonData!BA:BA,MATCH(C241&amp;"_2018",SeasonData!A:A,0))</f>
        <v>0</v>
      </c>
      <c r="S241" s="18">
        <f>INDEX(SeasonData!BA:BA,MATCH(C241&amp;"_2017",SeasonData!A:A,0))</f>
        <v>0.22727272727272727</v>
      </c>
      <c r="T241" s="18">
        <f>INDEX(SeasonData!BA:BA,MATCH(C241&amp;"_2016",SeasonData!A:A,0))</f>
        <v>1</v>
      </c>
      <c r="U241" s="18">
        <f>INDEX(SeasonData!BA:BA,MATCH(C241&amp;"_2015",SeasonData!A:A,0))</f>
        <v>0.81818181818181823</v>
      </c>
      <c r="W241" s="13">
        <f t="shared" si="7"/>
        <v>37.80049737496546</v>
      </c>
      <c r="Y241">
        <f>IF(ISERROR(FIND("DEF",$G241)),"",MAX(Y$1:Y240)+1)</f>
        <v>83</v>
      </c>
      <c r="Z241" t="str">
        <f>IF(ISERROR(FIND("MID",$G241)),"",MAX(Z$1:Z240)+1)</f>
        <v/>
      </c>
      <c r="AA241" t="str">
        <f>IF(ISERROR(FIND("RUC",$G241)),"",MAX(AA$1:AA240)+1)</f>
        <v/>
      </c>
      <c r="AB241" t="str">
        <f>IF(ISERROR(FIND("FWD",$G241)),"",MAX(AB$1:AB240)+1)</f>
        <v/>
      </c>
      <c r="AC241" t="str">
        <f>IF(H241&lt;&gt;"R","",MAX(AC$1:AC240)+1)</f>
        <v/>
      </c>
    </row>
    <row r="242" spans="1:29" x14ac:dyDescent="0.2">
      <c r="A242" t="s">
        <v>2297</v>
      </c>
      <c r="B242" t="s">
        <v>198</v>
      </c>
      <c r="C242" t="s">
        <v>989</v>
      </c>
      <c r="D242" t="s">
        <v>989</v>
      </c>
      <c r="E242" t="s">
        <v>184</v>
      </c>
      <c r="F242" s="42" t="s">
        <v>1171</v>
      </c>
      <c r="G242" t="s">
        <v>1607</v>
      </c>
      <c r="H242" s="3" t="str">
        <f>IF(SUMIFS(SeasonData!BC:BC,SeasonData!B:B,Players19!C421)=(4*23),"R","")</f>
        <v/>
      </c>
      <c r="I242" s="2">
        <f>COUNTIFS(SeasonData!B:B,C242)</f>
        <v>4</v>
      </c>
      <c r="J242" s="25">
        <v>164300</v>
      </c>
      <c r="K242" s="25" t="str">
        <f t="shared" si="6"/>
        <v>Rookie</v>
      </c>
      <c r="L242" s="25"/>
      <c r="M242" s="20" t="str">
        <f>INDEX(SeasonData!$AY:$AY,MATCH($C242&amp;"_2018",SeasonData!$A:$A,0))</f>
        <v/>
      </c>
      <c r="N242" s="20">
        <f>INDEX(SeasonData!$AY:$AY,MATCH($C242&amp;"_2017",SeasonData!$A:$A,0))</f>
        <v>43.230769230769234</v>
      </c>
      <c r="O242" s="20" t="str">
        <f>INDEX(SeasonData!$AY:$AY,MATCH($C242&amp;"_2016",SeasonData!$A:$A,0))</f>
        <v/>
      </c>
      <c r="P242" s="20" t="str">
        <f>INDEX(SeasonData!$AY:$AY,MATCH($C242&amp;"_2015",SeasonData!$A:$A,0))</f>
        <v/>
      </c>
      <c r="R242" s="18">
        <f>INDEX(SeasonData!BA:BA,MATCH(C242&amp;"_2018",SeasonData!A:A,0))</f>
        <v>0</v>
      </c>
      <c r="S242" s="18">
        <f>INDEX(SeasonData!BA:BA,MATCH(C242&amp;"_2017",SeasonData!A:A,0))</f>
        <v>0.59090909090909094</v>
      </c>
      <c r="T242" s="18">
        <f>INDEX(SeasonData!BA:BA,MATCH(C242&amp;"_2016",SeasonData!A:A,0))</f>
        <v>0</v>
      </c>
      <c r="U242" s="18">
        <f>INDEX(SeasonData!BA:BA,MATCH(C242&amp;"_2015",SeasonData!A:A,0))</f>
        <v>0</v>
      </c>
      <c r="W242" s="13">
        <f t="shared" si="7"/>
        <v>30.266187712996224</v>
      </c>
      <c r="Y242">
        <f>IF(ISERROR(FIND("DEF",$G242)),"",MAX(Y$1:Y241)+1)</f>
        <v>84</v>
      </c>
      <c r="Z242" t="str">
        <f>IF(ISERROR(FIND("MID",$G242)),"",MAX(Z$1:Z241)+1)</f>
        <v/>
      </c>
      <c r="AA242" t="str">
        <f>IF(ISERROR(FIND("RUC",$G242)),"",MAX(AA$1:AA241)+1)</f>
        <v/>
      </c>
      <c r="AB242" t="str">
        <f>IF(ISERROR(FIND("FWD",$G242)),"",MAX(AB$1:AB241)+1)</f>
        <v/>
      </c>
      <c r="AC242" t="str">
        <f>IF(H242&lt;&gt;"R","",MAX(AC$1:AC241)+1)</f>
        <v/>
      </c>
    </row>
    <row r="243" spans="1:29" x14ac:dyDescent="0.2">
      <c r="A243" t="s">
        <v>2325</v>
      </c>
      <c r="B243" t="s">
        <v>1735</v>
      </c>
      <c r="C243" t="s">
        <v>1650</v>
      </c>
      <c r="D243" t="s">
        <v>1650</v>
      </c>
      <c r="E243" t="s">
        <v>235</v>
      </c>
      <c r="F243" s="42" t="s">
        <v>1810</v>
      </c>
      <c r="G243" t="s">
        <v>1608</v>
      </c>
      <c r="H243" s="3" t="str">
        <f>IF(SUMIFS(SeasonData!BC:BC,SeasonData!B:B,Players19!C498)=(4*23),"R","")</f>
        <v/>
      </c>
      <c r="I243" s="2">
        <f>COUNTIFS(SeasonData!B:B,C243)</f>
        <v>4</v>
      </c>
      <c r="J243" s="25">
        <v>123900</v>
      </c>
      <c r="K243" s="25" t="str">
        <f t="shared" si="6"/>
        <v>Rookie</v>
      </c>
      <c r="L243" s="25"/>
      <c r="M243" s="20" t="str">
        <f>INDEX(SeasonData!$AY:$AY,MATCH($C243&amp;"_2018",SeasonData!$A:$A,0))</f>
        <v/>
      </c>
      <c r="N243" s="20" t="str">
        <f>INDEX(SeasonData!$AY:$AY,MATCH($C243&amp;"_2017",SeasonData!$A:$A,0))</f>
        <v/>
      </c>
      <c r="O243" s="20" t="str">
        <f>INDEX(SeasonData!$AY:$AY,MATCH($C243&amp;"_2016",SeasonData!$A:$A,0))</f>
        <v/>
      </c>
      <c r="P243" s="20" t="str">
        <f>INDEX(SeasonData!$AY:$AY,MATCH($C243&amp;"_2015",SeasonData!$A:$A,0))</f>
        <v/>
      </c>
      <c r="R243" s="18">
        <f>INDEX(SeasonData!BA:BA,MATCH(C243&amp;"_2018",SeasonData!A:A,0))</f>
        <v>0</v>
      </c>
      <c r="S243" s="18">
        <f>INDEX(SeasonData!BA:BA,MATCH(C243&amp;"_2017",SeasonData!A:A,0))</f>
        <v>0</v>
      </c>
      <c r="T243" s="18">
        <f>INDEX(SeasonData!BA:BA,MATCH(C243&amp;"_2016",SeasonData!A:A,0))</f>
        <v>0</v>
      </c>
      <c r="U243" s="18">
        <f>INDEX(SeasonData!BA:BA,MATCH(C243&amp;"_2015",SeasonData!A:A,0))</f>
        <v>0</v>
      </c>
      <c r="W243" s="13">
        <f t="shared" si="7"/>
        <v>22.823984526112184</v>
      </c>
      <c r="Y243" t="str">
        <f>IF(ISERROR(FIND("DEF",$G243)),"",MAX(Y$1:Y242)+1)</f>
        <v/>
      </c>
      <c r="Z243" t="str">
        <f>IF(ISERROR(FIND("MID",$G243)),"",MAX(Z$1:Z242)+1)</f>
        <v/>
      </c>
      <c r="AA243" t="str">
        <f>IF(ISERROR(FIND("RUC",$G243)),"",MAX(AA$1:AA242)+1)</f>
        <v/>
      </c>
      <c r="AB243">
        <f>IF(ISERROR(FIND("FWD",$G243)),"",MAX(AB$1:AB242)+1)</f>
        <v>93</v>
      </c>
      <c r="AC243" t="str">
        <f>IF(H243&lt;&gt;"R","",MAX(AC$1:AC242)+1)</f>
        <v/>
      </c>
    </row>
    <row r="244" spans="1:29" x14ac:dyDescent="0.2">
      <c r="A244" t="s">
        <v>2128</v>
      </c>
      <c r="B244" t="s">
        <v>287</v>
      </c>
      <c r="C244" t="s">
        <v>1702</v>
      </c>
      <c r="D244" t="s">
        <v>1702</v>
      </c>
      <c r="E244" t="s">
        <v>465</v>
      </c>
      <c r="F244" s="42" t="s">
        <v>1811</v>
      </c>
      <c r="G244" t="s">
        <v>1606</v>
      </c>
      <c r="H244" s="3" t="str">
        <f>IF(SUMIFS(SeasonData!BC:BC,SeasonData!B:B,Players19!C72)=(4*23),"R","")</f>
        <v/>
      </c>
      <c r="I244" s="2">
        <f>COUNTIFS(SeasonData!B:B,C244)</f>
        <v>4</v>
      </c>
      <c r="J244" s="25">
        <v>123900</v>
      </c>
      <c r="K244" s="25" t="str">
        <f t="shared" si="6"/>
        <v>Rookie</v>
      </c>
      <c r="L244" s="25"/>
      <c r="M244" s="20" t="str">
        <f>INDEX(SeasonData!$AY:$AY,MATCH($C244&amp;"_2018",SeasonData!$A:$A,0))</f>
        <v/>
      </c>
      <c r="N244" s="20" t="str">
        <f>INDEX(SeasonData!$AY:$AY,MATCH($C244&amp;"_2017",SeasonData!$A:$A,0))</f>
        <v/>
      </c>
      <c r="O244" s="20" t="str">
        <f>INDEX(SeasonData!$AY:$AY,MATCH($C244&amp;"_2016",SeasonData!$A:$A,0))</f>
        <v/>
      </c>
      <c r="P244" s="20" t="str">
        <f>INDEX(SeasonData!$AY:$AY,MATCH($C244&amp;"_2015",SeasonData!$A:$A,0))</f>
        <v/>
      </c>
      <c r="R244" s="18">
        <f>INDEX(SeasonData!BA:BA,MATCH(C244&amp;"_2018",SeasonData!A:A,0))</f>
        <v>0</v>
      </c>
      <c r="S244" s="18">
        <f>INDEX(SeasonData!BA:BA,MATCH(C244&amp;"_2017",SeasonData!A:A,0))</f>
        <v>0</v>
      </c>
      <c r="T244" s="18">
        <f>INDEX(SeasonData!BA:BA,MATCH(C244&amp;"_2016",SeasonData!A:A,0))</f>
        <v>0</v>
      </c>
      <c r="U244" s="18">
        <f>INDEX(SeasonData!BA:BA,MATCH(C244&amp;"_2015",SeasonData!A:A,0))</f>
        <v>0</v>
      </c>
      <c r="W244" s="13">
        <f t="shared" si="7"/>
        <v>22.823984526112184</v>
      </c>
      <c r="Y244" t="str">
        <f>IF(ISERROR(FIND("DEF",$G244)),"",MAX(Y$1:Y243)+1)</f>
        <v/>
      </c>
      <c r="Z244">
        <f>IF(ISERROR(FIND("MID",$G244)),"",MAX(Z$1:Z243)+1)</f>
        <v>85</v>
      </c>
      <c r="AA244" t="str">
        <f>IF(ISERROR(FIND("RUC",$G244)),"",MAX(AA$1:AA243)+1)</f>
        <v/>
      </c>
      <c r="AB244" t="str">
        <f>IF(ISERROR(FIND("FWD",$G244)),"",MAX(AB$1:AB243)+1)</f>
        <v/>
      </c>
      <c r="AC244" t="str">
        <f>IF(H244&lt;&gt;"R","",MAX(AC$1:AC243)+1)</f>
        <v/>
      </c>
    </row>
    <row r="245" spans="1:29" x14ac:dyDescent="0.2">
      <c r="A245" t="s">
        <v>2128</v>
      </c>
      <c r="B245" t="s">
        <v>349</v>
      </c>
      <c r="C245" t="s">
        <v>645</v>
      </c>
      <c r="D245" t="s">
        <v>645</v>
      </c>
      <c r="E245" t="s">
        <v>40</v>
      </c>
      <c r="F245" s="42" t="s">
        <v>1172</v>
      </c>
      <c r="G245" t="s">
        <v>1607</v>
      </c>
      <c r="H245" s="3" t="str">
        <f>IF(SUMIFS(SeasonData!BC:BC,SeasonData!B:B,Players19!C289)=(4*23),"R","")</f>
        <v/>
      </c>
      <c r="I245" s="2">
        <f>COUNTIFS(SeasonData!B:B,C245)</f>
        <v>4</v>
      </c>
      <c r="J245" s="25">
        <v>349200</v>
      </c>
      <c r="K245" s="25" t="str">
        <f t="shared" si="6"/>
        <v>MPR</v>
      </c>
      <c r="L245" s="25"/>
      <c r="M245" s="20">
        <f>INDEX(SeasonData!$AY:$AY,MATCH($C245&amp;"_2018",SeasonData!$A:$A,0))</f>
        <v>80.400000000000006</v>
      </c>
      <c r="N245" s="20">
        <f>INDEX(SeasonData!$AY:$AY,MATCH($C245&amp;"_2017",SeasonData!$A:$A,0))</f>
        <v>76.400000000000006</v>
      </c>
      <c r="O245" s="20">
        <f>INDEX(SeasonData!$AY:$AY,MATCH($C245&amp;"_2016",SeasonData!$A:$A,0))</f>
        <v>77.86666666666666</v>
      </c>
      <c r="P245" s="20">
        <f>INDEX(SeasonData!$AY:$AY,MATCH($C245&amp;"_2015",SeasonData!$A:$A,0))</f>
        <v>101.09090909090909</v>
      </c>
      <c r="R245" s="18">
        <f>INDEX(SeasonData!BA:BA,MATCH(C245&amp;"_2018",SeasonData!A:A,0))</f>
        <v>0.22727272727272727</v>
      </c>
      <c r="S245" s="18">
        <f>INDEX(SeasonData!BA:BA,MATCH(C245&amp;"_2017",SeasonData!A:A,0))</f>
        <v>0.90909090909090906</v>
      </c>
      <c r="T245" s="18">
        <f>INDEX(SeasonData!BA:BA,MATCH(C245&amp;"_2016",SeasonData!A:A,0))</f>
        <v>0.68181818181818177</v>
      </c>
      <c r="U245" s="18">
        <f>INDEX(SeasonData!BA:BA,MATCH(C245&amp;"_2015",SeasonData!A:A,0))</f>
        <v>1</v>
      </c>
      <c r="W245" s="13">
        <f t="shared" si="7"/>
        <v>64.327162199502624</v>
      </c>
      <c r="Y245">
        <f>IF(ISERROR(FIND("DEF",$G245)),"",MAX(Y$1:Y244)+1)</f>
        <v>85</v>
      </c>
      <c r="Z245" t="str">
        <f>IF(ISERROR(FIND("MID",$G245)),"",MAX(Z$1:Z244)+1)</f>
        <v/>
      </c>
      <c r="AA245" t="str">
        <f>IF(ISERROR(FIND("RUC",$G245)),"",MAX(AA$1:AA244)+1)</f>
        <v/>
      </c>
      <c r="AB245" t="str">
        <f>IF(ISERROR(FIND("FWD",$G245)),"",MAX(AB$1:AB244)+1)</f>
        <v/>
      </c>
      <c r="AC245" t="str">
        <f>IF(H245&lt;&gt;"R","",MAX(AC$1:AC244)+1)</f>
        <v/>
      </c>
    </row>
    <row r="246" spans="1:29" x14ac:dyDescent="0.2">
      <c r="A246" t="s">
        <v>2109</v>
      </c>
      <c r="B246" t="s">
        <v>187</v>
      </c>
      <c r="C246" t="s">
        <v>928</v>
      </c>
      <c r="D246" t="s">
        <v>928</v>
      </c>
      <c r="E246" t="s">
        <v>184</v>
      </c>
      <c r="F246" s="42" t="s">
        <v>1173</v>
      </c>
      <c r="G246" t="s">
        <v>1606</v>
      </c>
      <c r="H246" s="3" t="str">
        <f>IF(SUMIFS(SeasonData!BC:BC,SeasonData!B:B,Players19!C49)=(4*23),"R","")</f>
        <v/>
      </c>
      <c r="I246" s="2">
        <f>COUNTIFS(SeasonData!B:B,C246)</f>
        <v>4</v>
      </c>
      <c r="J246" s="25">
        <v>167700</v>
      </c>
      <c r="K246" s="25" t="str">
        <f t="shared" si="6"/>
        <v>Rookie</v>
      </c>
      <c r="L246" s="25"/>
      <c r="M246" s="20" t="str">
        <f>INDEX(SeasonData!$AY:$AY,MATCH($C246&amp;"_2018",SeasonData!$A:$A,0))</f>
        <v/>
      </c>
      <c r="N246" s="20">
        <f>INDEX(SeasonData!$AY:$AY,MATCH($C246&amp;"_2017",SeasonData!$A:$A,0))</f>
        <v>51.5</v>
      </c>
      <c r="O246" s="20" t="str">
        <f>INDEX(SeasonData!$AY:$AY,MATCH($C246&amp;"_2016",SeasonData!$A:$A,0))</f>
        <v/>
      </c>
      <c r="P246" s="20">
        <f>INDEX(SeasonData!$AY:$AY,MATCH($C246&amp;"_2015",SeasonData!$A:$A,0))</f>
        <v>101.66666666666667</v>
      </c>
      <c r="R246" s="18">
        <f>INDEX(SeasonData!BA:BA,MATCH(C246&amp;"_2018",SeasonData!A:A,0))</f>
        <v>0</v>
      </c>
      <c r="S246" s="18">
        <f>INDEX(SeasonData!BA:BA,MATCH(C246&amp;"_2017",SeasonData!A:A,0))</f>
        <v>9.0909090909090912E-2</v>
      </c>
      <c r="T246" s="18">
        <f>INDEX(SeasonData!BA:BA,MATCH(C246&amp;"_2016",SeasonData!A:A,0))</f>
        <v>0</v>
      </c>
      <c r="U246" s="18">
        <f>INDEX(SeasonData!BA:BA,MATCH(C246&amp;"_2015",SeasonData!A:A,0))</f>
        <v>0.68181818181818177</v>
      </c>
      <c r="W246" s="13">
        <f t="shared" si="7"/>
        <v>30.892511743575572</v>
      </c>
      <c r="Y246" t="str">
        <f>IF(ISERROR(FIND("DEF",$G246)),"",MAX(Y$1:Y245)+1)</f>
        <v/>
      </c>
      <c r="Z246">
        <f>IF(ISERROR(FIND("MID",$G246)),"",MAX(Z$1:Z245)+1)</f>
        <v>86</v>
      </c>
      <c r="AA246" t="str">
        <f>IF(ISERROR(FIND("RUC",$G246)),"",MAX(AA$1:AA245)+1)</f>
        <v/>
      </c>
      <c r="AB246" t="str">
        <f>IF(ISERROR(FIND("FWD",$G246)),"",MAX(AB$1:AB245)+1)</f>
        <v/>
      </c>
      <c r="AC246" t="str">
        <f>IF(H246&lt;&gt;"R","",MAX(AC$1:AC245)+1)</f>
        <v/>
      </c>
    </row>
    <row r="247" spans="1:29" x14ac:dyDescent="0.2">
      <c r="A247" t="s">
        <v>2086</v>
      </c>
      <c r="B247" t="s">
        <v>45</v>
      </c>
      <c r="C247" t="s">
        <v>646</v>
      </c>
      <c r="D247" t="s">
        <v>646</v>
      </c>
      <c r="E247" t="s">
        <v>514</v>
      </c>
      <c r="F247" s="42" t="s">
        <v>1174</v>
      </c>
      <c r="G247" t="s">
        <v>1607</v>
      </c>
      <c r="H247" s="3" t="str">
        <f>IF(SUMIFS(SeasonData!BC:BC,SeasonData!B:B,Players19!C22)=(4*23),"R","")</f>
        <v/>
      </c>
      <c r="I247" s="2">
        <f>COUNTIFS(SeasonData!B:B,C247)</f>
        <v>4</v>
      </c>
      <c r="J247" s="25">
        <v>480100</v>
      </c>
      <c r="K247" s="25" t="str">
        <f t="shared" si="6"/>
        <v>MPR</v>
      </c>
      <c r="L247" s="25"/>
      <c r="M247" s="20">
        <f>INDEX(SeasonData!$AY:$AY,MATCH($C247&amp;"_2018",SeasonData!$A:$A,0))</f>
        <v>88.444444444444443</v>
      </c>
      <c r="N247" s="20">
        <f>INDEX(SeasonData!$AY:$AY,MATCH($C247&amp;"_2017",SeasonData!$A:$A,0))</f>
        <v>69.13636363636364</v>
      </c>
      <c r="O247" s="20">
        <f>INDEX(SeasonData!$AY:$AY,MATCH($C247&amp;"_2016",SeasonData!$A:$A,0))</f>
        <v>65.529411764705884</v>
      </c>
      <c r="P247" s="20">
        <f>INDEX(SeasonData!$AY:$AY,MATCH($C247&amp;"_2015",SeasonData!$A:$A,0))</f>
        <v>64.21052631578948</v>
      </c>
      <c r="R247" s="18">
        <f>INDEX(SeasonData!BA:BA,MATCH(C247&amp;"_2018",SeasonData!A:A,0))</f>
        <v>0.81818181818181823</v>
      </c>
      <c r="S247" s="18">
        <f>INDEX(SeasonData!BA:BA,MATCH(C247&amp;"_2017",SeasonData!A:A,0))</f>
        <v>1</v>
      </c>
      <c r="T247" s="18">
        <f>INDEX(SeasonData!BA:BA,MATCH(C247&amp;"_2016",SeasonData!A:A,0))</f>
        <v>0.77272727272727271</v>
      </c>
      <c r="U247" s="18">
        <f>INDEX(SeasonData!BA:BA,MATCH(C247&amp;"_2015",SeasonData!A:A,0))</f>
        <v>0.86363636363636365</v>
      </c>
      <c r="W247" s="13">
        <f t="shared" si="7"/>
        <v>88.440637376807587</v>
      </c>
      <c r="Y247">
        <f>IF(ISERROR(FIND("DEF",$G247)),"",MAX(Y$1:Y246)+1)</f>
        <v>86</v>
      </c>
      <c r="Z247" t="str">
        <f>IF(ISERROR(FIND("MID",$G247)),"",MAX(Z$1:Z246)+1)</f>
        <v/>
      </c>
      <c r="AA247" t="str">
        <f>IF(ISERROR(FIND("RUC",$G247)),"",MAX(AA$1:AA246)+1)</f>
        <v/>
      </c>
      <c r="AB247" t="str">
        <f>IF(ISERROR(FIND("FWD",$G247)),"",MAX(AB$1:AB246)+1)</f>
        <v/>
      </c>
      <c r="AC247" t="str">
        <f>IF(H247&lt;&gt;"R","",MAX(AC$1:AC246)+1)</f>
        <v/>
      </c>
    </row>
    <row r="248" spans="1:29" x14ac:dyDescent="0.2">
      <c r="A248" t="s">
        <v>2257</v>
      </c>
      <c r="B248" t="s">
        <v>16</v>
      </c>
      <c r="C248" t="s">
        <v>647</v>
      </c>
      <c r="D248" t="s">
        <v>647</v>
      </c>
      <c r="E248" t="s">
        <v>490</v>
      </c>
      <c r="F248" s="42" t="s">
        <v>1175</v>
      </c>
      <c r="G248" t="s">
        <v>1608</v>
      </c>
      <c r="H248" s="3" t="str">
        <f>IF(SUMIFS(SeasonData!BC:BC,SeasonData!B:B,Players19!C314)=(4*23),"R","")</f>
        <v/>
      </c>
      <c r="I248" s="2">
        <f>COUNTIFS(SeasonData!B:B,C248)</f>
        <v>4</v>
      </c>
      <c r="J248" s="25">
        <v>384200</v>
      </c>
      <c r="K248" s="25" t="str">
        <f t="shared" si="6"/>
        <v>MPR</v>
      </c>
      <c r="L248" s="25"/>
      <c r="M248" s="20">
        <f>INDEX(SeasonData!$AY:$AY,MATCH($C248&amp;"_2018",SeasonData!$A:$A,0))</f>
        <v>70.772727272727266</v>
      </c>
      <c r="N248" s="20">
        <f>INDEX(SeasonData!$AY:$AY,MATCH($C248&amp;"_2017",SeasonData!$A:$A,0))</f>
        <v>49.222222222222221</v>
      </c>
      <c r="O248" s="20">
        <f>INDEX(SeasonData!$AY:$AY,MATCH($C248&amp;"_2016",SeasonData!$A:$A,0))</f>
        <v>56.25</v>
      </c>
      <c r="P248" s="20" t="str">
        <f>INDEX(SeasonData!$AY:$AY,MATCH($C248&amp;"_2015",SeasonData!$A:$A,0))</f>
        <v/>
      </c>
      <c r="R248" s="18">
        <f>INDEX(SeasonData!BA:BA,MATCH(C248&amp;"_2018",SeasonData!A:A,0))</f>
        <v>1</v>
      </c>
      <c r="S248" s="18">
        <f>INDEX(SeasonData!BA:BA,MATCH(C248&amp;"_2017",SeasonData!A:A,0))</f>
        <v>0.40909090909090912</v>
      </c>
      <c r="T248" s="18">
        <f>INDEX(SeasonData!BA:BA,MATCH(C248&amp;"_2016",SeasonData!A:A,0))</f>
        <v>0.18181818181818182</v>
      </c>
      <c r="U248" s="18">
        <f>INDEX(SeasonData!BA:BA,MATCH(C248&amp;"_2015",SeasonData!A:A,0))</f>
        <v>0</v>
      </c>
      <c r="W248" s="13">
        <f t="shared" si="7"/>
        <v>70.774615455466517</v>
      </c>
      <c r="Y248" t="str">
        <f>IF(ISERROR(FIND("DEF",$G248)),"",MAX(Y$1:Y247)+1)</f>
        <v/>
      </c>
      <c r="Z248" t="str">
        <f>IF(ISERROR(FIND("MID",$G248)),"",MAX(Z$1:Z247)+1)</f>
        <v/>
      </c>
      <c r="AA248" t="str">
        <f>IF(ISERROR(FIND("RUC",$G248)),"",MAX(AA$1:AA247)+1)</f>
        <v/>
      </c>
      <c r="AB248">
        <f>IF(ISERROR(FIND("FWD",$G248)),"",MAX(AB$1:AB247)+1)</f>
        <v>94</v>
      </c>
      <c r="AC248" t="str">
        <f>IF(H248&lt;&gt;"R","",MAX(AC$1:AC247)+1)</f>
        <v/>
      </c>
    </row>
    <row r="249" spans="1:29" x14ac:dyDescent="0.2">
      <c r="A249" t="s">
        <v>2257</v>
      </c>
      <c r="B249" t="s">
        <v>94</v>
      </c>
      <c r="C249" t="s">
        <v>1668</v>
      </c>
      <c r="D249" t="s">
        <v>1668</v>
      </c>
      <c r="E249" t="s">
        <v>260</v>
      </c>
      <c r="F249" s="42" t="s">
        <v>1812</v>
      </c>
      <c r="G249" t="s">
        <v>1607</v>
      </c>
      <c r="H249" s="3" t="str">
        <f>IF(SUMIFS(SeasonData!BC:BC,SeasonData!B:B,Players19!C356)=(4*23),"R","")</f>
        <v/>
      </c>
      <c r="I249" s="2">
        <f>COUNTIFS(SeasonData!B:B,C249)</f>
        <v>4</v>
      </c>
      <c r="J249" s="25">
        <v>123900</v>
      </c>
      <c r="K249" s="25" t="str">
        <f t="shared" si="6"/>
        <v>Rookie</v>
      </c>
      <c r="L249" s="25"/>
      <c r="M249" s="20" t="str">
        <f>INDEX(SeasonData!$AY:$AY,MATCH($C249&amp;"_2018",SeasonData!$A:$A,0))</f>
        <v/>
      </c>
      <c r="N249" s="20" t="str">
        <f>INDEX(SeasonData!$AY:$AY,MATCH($C249&amp;"_2017",SeasonData!$A:$A,0))</f>
        <v/>
      </c>
      <c r="O249" s="20" t="str">
        <f>INDEX(SeasonData!$AY:$AY,MATCH($C249&amp;"_2016",SeasonData!$A:$A,0))</f>
        <v/>
      </c>
      <c r="P249" s="20" t="str">
        <f>INDEX(SeasonData!$AY:$AY,MATCH($C249&amp;"_2015",SeasonData!$A:$A,0))</f>
        <v/>
      </c>
      <c r="R249" s="18">
        <f>INDEX(SeasonData!BA:BA,MATCH(C249&amp;"_2018",SeasonData!A:A,0))</f>
        <v>0</v>
      </c>
      <c r="S249" s="18">
        <f>INDEX(SeasonData!BA:BA,MATCH(C249&amp;"_2017",SeasonData!A:A,0))</f>
        <v>0</v>
      </c>
      <c r="T249" s="18">
        <f>INDEX(SeasonData!BA:BA,MATCH(C249&amp;"_2016",SeasonData!A:A,0))</f>
        <v>0</v>
      </c>
      <c r="U249" s="18">
        <f>INDEX(SeasonData!BA:BA,MATCH(C249&amp;"_2015",SeasonData!A:A,0))</f>
        <v>0</v>
      </c>
      <c r="W249" s="13">
        <f t="shared" si="7"/>
        <v>22.823984526112184</v>
      </c>
      <c r="Y249">
        <f>IF(ISERROR(FIND("DEF",$G249)),"",MAX(Y$1:Y248)+1)</f>
        <v>87</v>
      </c>
      <c r="Z249" t="str">
        <f>IF(ISERROR(FIND("MID",$G249)),"",MAX(Z$1:Z248)+1)</f>
        <v/>
      </c>
      <c r="AA249" t="str">
        <f>IF(ISERROR(FIND("RUC",$G249)),"",MAX(AA$1:AA248)+1)</f>
        <v/>
      </c>
      <c r="AB249" t="str">
        <f>IF(ISERROR(FIND("FWD",$G249)),"",MAX(AB$1:AB248)+1)</f>
        <v/>
      </c>
      <c r="AC249" t="str">
        <f>IF(H249&lt;&gt;"R","",MAX(AC$1:AC248)+1)</f>
        <v/>
      </c>
    </row>
    <row r="250" spans="1:29" x14ac:dyDescent="0.2">
      <c r="A250" t="s">
        <v>2257</v>
      </c>
      <c r="B250" t="s">
        <v>98</v>
      </c>
      <c r="C250" t="s">
        <v>1003</v>
      </c>
      <c r="D250" t="s">
        <v>1003</v>
      </c>
      <c r="E250" t="s">
        <v>84</v>
      </c>
      <c r="F250" s="42" t="s">
        <v>1176</v>
      </c>
      <c r="G250" t="s">
        <v>1607</v>
      </c>
      <c r="H250" s="3" t="str">
        <f>IF(SUMIFS(SeasonData!BC:BC,SeasonData!B:B,Players19!C438)=(4*23),"R","")</f>
        <v/>
      </c>
      <c r="I250" s="2">
        <f>COUNTIFS(SeasonData!B:B,C250)</f>
        <v>4</v>
      </c>
      <c r="J250" s="25">
        <v>146800</v>
      </c>
      <c r="K250" s="25" t="str">
        <f t="shared" si="6"/>
        <v>Rookie</v>
      </c>
      <c r="L250" s="25"/>
      <c r="M250" s="20" t="str">
        <f>INDEX(SeasonData!$AY:$AY,MATCH($C250&amp;"_2018",SeasonData!$A:$A,0))</f>
        <v/>
      </c>
      <c r="N250" s="20">
        <f>INDEX(SeasonData!$AY:$AY,MATCH($C250&amp;"_2017",SeasonData!$A:$A,0))</f>
        <v>38.625</v>
      </c>
      <c r="O250" s="20" t="str">
        <f>INDEX(SeasonData!$AY:$AY,MATCH($C250&amp;"_2016",SeasonData!$A:$A,0))</f>
        <v/>
      </c>
      <c r="P250" s="20" t="str">
        <f>INDEX(SeasonData!$AY:$AY,MATCH($C250&amp;"_2015",SeasonData!$A:$A,0))</f>
        <v/>
      </c>
      <c r="R250" s="18">
        <f>INDEX(SeasonData!BA:BA,MATCH(C250&amp;"_2018",SeasonData!A:A,0))</f>
        <v>0</v>
      </c>
      <c r="S250" s="18">
        <f>INDEX(SeasonData!BA:BA,MATCH(C250&amp;"_2017",SeasonData!A:A,0))</f>
        <v>0.36363636363636365</v>
      </c>
      <c r="T250" s="18">
        <f>INDEX(SeasonData!BA:BA,MATCH(C250&amp;"_2016",SeasonData!A:A,0))</f>
        <v>0</v>
      </c>
      <c r="U250" s="18">
        <f>INDEX(SeasonData!BA:BA,MATCH(C250&amp;"_2015",SeasonData!A:A,0))</f>
        <v>0</v>
      </c>
      <c r="W250" s="13">
        <f t="shared" si="7"/>
        <v>27.042461085014278</v>
      </c>
      <c r="Y250">
        <f>IF(ISERROR(FIND("DEF",$G250)),"",MAX(Y$1:Y249)+1)</f>
        <v>88</v>
      </c>
      <c r="Z250" t="str">
        <f>IF(ISERROR(FIND("MID",$G250)),"",MAX(Z$1:Z249)+1)</f>
        <v/>
      </c>
      <c r="AA250" t="str">
        <f>IF(ISERROR(FIND("RUC",$G250)),"",MAX(AA$1:AA249)+1)</f>
        <v/>
      </c>
      <c r="AB250" t="str">
        <f>IF(ISERROR(FIND("FWD",$G250)),"",MAX(AB$1:AB249)+1)</f>
        <v/>
      </c>
      <c r="AC250" t="str">
        <f>IF(H250&lt;&gt;"R","",MAX(AC$1:AC249)+1)</f>
        <v/>
      </c>
    </row>
    <row r="251" spans="1:29" x14ac:dyDescent="0.2">
      <c r="A251" t="s">
        <v>2257</v>
      </c>
      <c r="B251" t="s">
        <v>1736</v>
      </c>
      <c r="C251" t="s">
        <v>1673</v>
      </c>
      <c r="D251" t="s">
        <v>1673</v>
      </c>
      <c r="E251" t="s">
        <v>288</v>
      </c>
      <c r="F251" s="42" t="s">
        <v>1813</v>
      </c>
      <c r="G251" t="s">
        <v>1607</v>
      </c>
      <c r="H251" s="3" t="str">
        <f>IF(SUMIFS(SeasonData!BC:BC,SeasonData!B:B,Players19!C576)=(4*23),"R","")</f>
        <v/>
      </c>
      <c r="I251" s="2">
        <f>COUNTIFS(SeasonData!B:B,C251)</f>
        <v>4</v>
      </c>
      <c r="J251" s="25">
        <v>160700</v>
      </c>
      <c r="K251" s="25" t="str">
        <f t="shared" si="6"/>
        <v>Rookie</v>
      </c>
      <c r="L251" s="25"/>
      <c r="M251" s="20">
        <f>INDEX(SeasonData!$AY:$AY,MATCH($C251&amp;"_2018",SeasonData!$A:$A,0))</f>
        <v>37</v>
      </c>
      <c r="N251" s="20" t="str">
        <f>INDEX(SeasonData!$AY:$AY,MATCH($C251&amp;"_2017",SeasonData!$A:$A,0))</f>
        <v/>
      </c>
      <c r="O251" s="20" t="str">
        <f>INDEX(SeasonData!$AY:$AY,MATCH($C251&amp;"_2016",SeasonData!$A:$A,0))</f>
        <v/>
      </c>
      <c r="P251" s="20" t="str">
        <f>INDEX(SeasonData!$AY:$AY,MATCH($C251&amp;"_2015",SeasonData!$A:$A,0))</f>
        <v/>
      </c>
      <c r="R251" s="18">
        <f>INDEX(SeasonData!BA:BA,MATCH(C251&amp;"_2018",SeasonData!A:A,0))</f>
        <v>4.5454545454545456E-2</v>
      </c>
      <c r="S251" s="18">
        <f>INDEX(SeasonData!BA:BA,MATCH(C251&amp;"_2017",SeasonData!A:A,0))</f>
        <v>0</v>
      </c>
      <c r="T251" s="18">
        <f>INDEX(SeasonData!BA:BA,MATCH(C251&amp;"_2016",SeasonData!A:A,0))</f>
        <v>0</v>
      </c>
      <c r="U251" s="18">
        <f>INDEX(SeasonData!BA:BA,MATCH(C251&amp;"_2015",SeasonData!A:A,0))</f>
        <v>0</v>
      </c>
      <c r="W251" s="13">
        <f t="shared" si="7"/>
        <v>29.603021092382793</v>
      </c>
      <c r="Y251">
        <f>IF(ISERROR(FIND("DEF",$G251)),"",MAX(Y$1:Y250)+1)</f>
        <v>89</v>
      </c>
      <c r="Z251" t="str">
        <f>IF(ISERROR(FIND("MID",$G251)),"",MAX(Z$1:Z250)+1)</f>
        <v/>
      </c>
      <c r="AA251" t="str">
        <f>IF(ISERROR(FIND("RUC",$G251)),"",MAX(AA$1:AA250)+1)</f>
        <v/>
      </c>
      <c r="AB251" t="str">
        <f>IF(ISERROR(FIND("FWD",$G251)),"",MAX(AB$1:AB250)+1)</f>
        <v/>
      </c>
      <c r="AC251" t="str">
        <f>IF(H251&lt;&gt;"R","",MAX(AC$1:AC250)+1)</f>
        <v/>
      </c>
    </row>
    <row r="252" spans="1:29" x14ac:dyDescent="0.2">
      <c r="A252" t="s">
        <v>2257</v>
      </c>
      <c r="B252" t="s">
        <v>43</v>
      </c>
      <c r="C252" t="s">
        <v>1545</v>
      </c>
      <c r="D252" t="s">
        <v>1545</v>
      </c>
      <c r="E252" t="s">
        <v>144</v>
      </c>
      <c r="F252" s="42" t="s">
        <v>1814</v>
      </c>
      <c r="G252" t="s">
        <v>1607</v>
      </c>
      <c r="H252" s="3" t="str">
        <f>IF(SUMIFS(SeasonData!BC:BC,SeasonData!B:B,Players19!C780)=(4*23),"R","")</f>
        <v/>
      </c>
      <c r="I252" s="2">
        <f>COUNTIFS(SeasonData!B:B,C252)</f>
        <v>4</v>
      </c>
      <c r="J252" s="25">
        <v>102400</v>
      </c>
      <c r="K252" s="25" t="str">
        <f t="shared" si="6"/>
        <v>Rookie</v>
      </c>
      <c r="L252" s="25"/>
      <c r="M252" s="20" t="str">
        <f>INDEX(SeasonData!$AY:$AY,MATCH($C252&amp;"_2018",SeasonData!$A:$A,0))</f>
        <v/>
      </c>
      <c r="N252" s="20" t="str">
        <f>INDEX(SeasonData!$AY:$AY,MATCH($C252&amp;"_2017",SeasonData!$A:$A,0))</f>
        <v/>
      </c>
      <c r="O252" s="20" t="str">
        <f>INDEX(SeasonData!$AY:$AY,MATCH($C252&amp;"_2016",SeasonData!$A:$A,0))</f>
        <v/>
      </c>
      <c r="P252" s="20" t="str">
        <f>INDEX(SeasonData!$AY:$AY,MATCH($C252&amp;"_2015",SeasonData!$A:$A,0))</f>
        <v/>
      </c>
      <c r="R252" s="18">
        <f>INDEX(SeasonData!BA:BA,MATCH(C252&amp;"_2018",SeasonData!A:A,0))</f>
        <v>0</v>
      </c>
      <c r="S252" s="18">
        <f>INDEX(SeasonData!BA:BA,MATCH(C252&amp;"_2017",SeasonData!A:A,0))</f>
        <v>0</v>
      </c>
      <c r="T252" s="18">
        <f>INDEX(SeasonData!BA:BA,MATCH(C252&amp;"_2016",SeasonData!A:A,0))</f>
        <v>0</v>
      </c>
      <c r="U252" s="18">
        <f>INDEX(SeasonData!BA:BA,MATCH(C252&amp;"_2015",SeasonData!A:A,0))</f>
        <v>0</v>
      </c>
      <c r="W252" s="13">
        <f t="shared" si="7"/>
        <v>18.863406097448649</v>
      </c>
      <c r="Y252">
        <f>IF(ISERROR(FIND("DEF",$G252)),"",MAX(Y$1:Y251)+1)</f>
        <v>90</v>
      </c>
      <c r="Z252" t="str">
        <f>IF(ISERROR(FIND("MID",$G252)),"",MAX(Z$1:Z251)+1)</f>
        <v/>
      </c>
      <c r="AA252" t="str">
        <f>IF(ISERROR(FIND("RUC",$G252)),"",MAX(AA$1:AA251)+1)</f>
        <v/>
      </c>
      <c r="AB252" t="str">
        <f>IF(ISERROR(FIND("FWD",$G252)),"",MAX(AB$1:AB251)+1)</f>
        <v/>
      </c>
      <c r="AC252" t="str">
        <f>IF(H252&lt;&gt;"R","",MAX(AC$1:AC251)+1)</f>
        <v/>
      </c>
    </row>
    <row r="253" spans="1:29" x14ac:dyDescent="0.2">
      <c r="A253" t="s">
        <v>2186</v>
      </c>
      <c r="B253" t="s">
        <v>424</v>
      </c>
      <c r="C253" t="s">
        <v>649</v>
      </c>
      <c r="D253" t="s">
        <v>649</v>
      </c>
      <c r="E253" t="s">
        <v>423</v>
      </c>
      <c r="F253" s="42" t="s">
        <v>1178</v>
      </c>
      <c r="G253" t="s">
        <v>1606</v>
      </c>
      <c r="H253" s="3" t="str">
        <f>IF(SUMIFS(SeasonData!BC:BC,SeasonData!B:B,Players19!C158)=(4*23),"R","")</f>
        <v>R</v>
      </c>
      <c r="I253" s="2">
        <f>COUNTIFS(SeasonData!B:B,C253)</f>
        <v>4</v>
      </c>
      <c r="J253" s="25">
        <v>410100</v>
      </c>
      <c r="K253" s="25" t="str">
        <f t="shared" si="6"/>
        <v>MPR</v>
      </c>
      <c r="L253" s="25"/>
      <c r="M253" s="20">
        <f>INDEX(SeasonData!$AY:$AY,MATCH($C253&amp;"_2018",SeasonData!$A:$A,0))</f>
        <v>75.545454545454547</v>
      </c>
      <c r="N253" s="20">
        <f>INDEX(SeasonData!$AY:$AY,MATCH($C253&amp;"_2017",SeasonData!$A:$A,0))</f>
        <v>62.777777777777779</v>
      </c>
      <c r="O253" s="20">
        <f>INDEX(SeasonData!$AY:$AY,MATCH($C253&amp;"_2016",SeasonData!$A:$A,0))</f>
        <v>59.055555555555557</v>
      </c>
      <c r="P253" s="20">
        <f>INDEX(SeasonData!$AY:$AY,MATCH($C253&amp;"_2015",SeasonData!$A:$A,0))</f>
        <v>67.263157894736835</v>
      </c>
      <c r="R253" s="18">
        <f>INDEX(SeasonData!BA:BA,MATCH(C253&amp;"_2018",SeasonData!A:A,0))</f>
        <v>1</v>
      </c>
      <c r="S253" s="18">
        <f>INDEX(SeasonData!BA:BA,MATCH(C253&amp;"_2017",SeasonData!A:A,0))</f>
        <v>0.40909090909090912</v>
      </c>
      <c r="T253" s="18">
        <f>INDEX(SeasonData!BA:BA,MATCH(C253&amp;"_2016",SeasonData!A:A,0))</f>
        <v>0.81818181818181823</v>
      </c>
      <c r="U253" s="18">
        <f>INDEX(SeasonData!BA:BA,MATCH(C253&amp;"_2015",SeasonData!A:A,0))</f>
        <v>0.86363636363636365</v>
      </c>
      <c r="W253" s="13">
        <f t="shared" si="7"/>
        <v>75.5457308648798</v>
      </c>
      <c r="Y253" t="str">
        <f>IF(ISERROR(FIND("DEF",$G253)),"",MAX(Y$1:Y252)+1)</f>
        <v/>
      </c>
      <c r="Z253">
        <f>IF(ISERROR(FIND("MID",$G253)),"",MAX(Z$1:Z252)+1)</f>
        <v>87</v>
      </c>
      <c r="AA253" t="str">
        <f>IF(ISERROR(FIND("RUC",$G253)),"",MAX(AA$1:AA252)+1)</f>
        <v/>
      </c>
      <c r="AB253" t="str">
        <f>IF(ISERROR(FIND("FWD",$G253)),"",MAX(AB$1:AB252)+1)</f>
        <v/>
      </c>
      <c r="AC253">
        <f>IF(H253&lt;&gt;"R","",MAX(AC$1:AC252)+1)</f>
        <v>31</v>
      </c>
    </row>
    <row r="254" spans="1:29" x14ac:dyDescent="0.2">
      <c r="A254" t="s">
        <v>2186</v>
      </c>
      <c r="B254" t="s">
        <v>378</v>
      </c>
      <c r="C254" t="s">
        <v>2643</v>
      </c>
      <c r="D254" t="s">
        <v>2643</v>
      </c>
      <c r="E254" t="s">
        <v>465</v>
      </c>
      <c r="F254" s="42" t="s">
        <v>2472</v>
      </c>
      <c r="G254" t="s">
        <v>1951</v>
      </c>
      <c r="H254" s="3" t="str">
        <f>IF(SUMIFS(SeasonData!BC:BC,SeasonData!B:B,Players19!C205)=(4*23),"R","")</f>
        <v/>
      </c>
      <c r="I254" s="2">
        <f>COUNTIFS(SeasonData!B:B,C254)</f>
        <v>4</v>
      </c>
      <c r="J254" s="25">
        <v>103900</v>
      </c>
      <c r="K254" s="25" t="str">
        <f t="shared" si="6"/>
        <v>Rookie</v>
      </c>
      <c r="L254" s="25"/>
      <c r="M254" s="20" t="str">
        <f>INDEX(SeasonData!$AY:$AY,MATCH($C254&amp;"_2018",SeasonData!$A:$A,0))</f>
        <v/>
      </c>
      <c r="N254" s="20" t="str">
        <f>INDEX(SeasonData!$AY:$AY,MATCH($C254&amp;"_2017",SeasonData!$A:$A,0))</f>
        <v/>
      </c>
      <c r="O254" s="20" t="str">
        <f>INDEX(SeasonData!$AY:$AY,MATCH($C254&amp;"_2016",SeasonData!$A:$A,0))</f>
        <v/>
      </c>
      <c r="P254" s="20" t="str">
        <f>INDEX(SeasonData!$AY:$AY,MATCH($C254&amp;"_2015",SeasonData!$A:$A,0))</f>
        <v/>
      </c>
      <c r="R254" s="18">
        <f>INDEX(SeasonData!BA:BA,MATCH(C254&amp;"_2018",SeasonData!A:A,0))</f>
        <v>0</v>
      </c>
      <c r="S254" s="18">
        <f>INDEX(SeasonData!BA:BA,MATCH(C254&amp;"_2017",SeasonData!A:A,0))</f>
        <v>0</v>
      </c>
      <c r="T254" s="18">
        <f>INDEX(SeasonData!BA:BA,MATCH(C254&amp;"_2016",SeasonData!A:A,0))</f>
        <v>0</v>
      </c>
      <c r="U254" s="18">
        <f>INDEX(SeasonData!BA:BA,MATCH(C254&amp;"_2015",SeasonData!A:A,0))</f>
        <v>0</v>
      </c>
      <c r="W254" s="13">
        <f t="shared" si="7"/>
        <v>19.139725522704246</v>
      </c>
      <c r="Y254" t="str">
        <f>IF(ISERROR(FIND("DEF",$G254)),"",MAX(Y$1:Y253)+1)</f>
        <v/>
      </c>
      <c r="Z254" t="str">
        <f>IF(ISERROR(FIND("MID",$G254)),"",MAX(Z$1:Z253)+1)</f>
        <v/>
      </c>
      <c r="AA254">
        <f>IF(ISERROR(FIND("RUC",$G254)),"",MAX(AA$1:AA253)+1)</f>
        <v>20</v>
      </c>
      <c r="AB254" t="str">
        <f>IF(ISERROR(FIND("FWD",$G254)),"",MAX(AB$1:AB253)+1)</f>
        <v/>
      </c>
      <c r="AC254" t="str">
        <f>IF(H254&lt;&gt;"R","",MAX(AC$1:AC253)+1)</f>
        <v/>
      </c>
    </row>
    <row r="255" spans="1:29" x14ac:dyDescent="0.2">
      <c r="A255" t="s">
        <v>2186</v>
      </c>
      <c r="B255" t="s">
        <v>100</v>
      </c>
      <c r="C255" t="s">
        <v>1546</v>
      </c>
      <c r="D255" t="s">
        <v>1546</v>
      </c>
      <c r="E255" t="s">
        <v>84</v>
      </c>
      <c r="F255" s="42" t="s">
        <v>1179</v>
      </c>
      <c r="G255" t="s">
        <v>1608</v>
      </c>
      <c r="H255" s="3" t="str">
        <f>IF(SUMIFS(SeasonData!BC:BC,SeasonData!B:B,Players19!C478)=(4*23),"R","")</f>
        <v/>
      </c>
      <c r="I255" s="2">
        <f>COUNTIFS(SeasonData!B:B,C255)</f>
        <v>4</v>
      </c>
      <c r="J255" s="25">
        <v>360800</v>
      </c>
      <c r="K255" s="25" t="str">
        <f t="shared" si="6"/>
        <v>MPR</v>
      </c>
      <c r="L255" s="25"/>
      <c r="M255" s="20">
        <f>INDEX(SeasonData!$AY:$AY,MATCH($C255&amp;"_2018",SeasonData!$A:$A,0))</f>
        <v>66.461538461538467</v>
      </c>
      <c r="N255" s="20">
        <f>INDEX(SeasonData!$AY:$AY,MATCH($C255&amp;"_2017",SeasonData!$A:$A,0))</f>
        <v>54</v>
      </c>
      <c r="O255" s="20" t="str">
        <f>INDEX(SeasonData!$AY:$AY,MATCH($C255&amp;"_2016",SeasonData!$A:$A,0))</f>
        <v/>
      </c>
      <c r="P255" s="20" t="str">
        <f>INDEX(SeasonData!$AY:$AY,MATCH($C255&amp;"_2015",SeasonData!$A:$A,0))</f>
        <v/>
      </c>
      <c r="R255" s="18">
        <f>INDEX(SeasonData!BA:BA,MATCH(C255&amp;"_2018",SeasonData!A:A,0))</f>
        <v>0.59090909090909094</v>
      </c>
      <c r="S255" s="18">
        <f>INDEX(SeasonData!BA:BA,MATCH(C255&amp;"_2017",SeasonData!A:A,0))</f>
        <v>9.0909090909090912E-2</v>
      </c>
      <c r="T255" s="18">
        <f>INDEX(SeasonData!BA:BA,MATCH(C255&amp;"_2016",SeasonData!A:A,0))</f>
        <v>0</v>
      </c>
      <c r="U255" s="18">
        <f>INDEX(SeasonData!BA:BA,MATCH(C255&amp;"_2015",SeasonData!A:A,0))</f>
        <v>0</v>
      </c>
      <c r="W255" s="13">
        <f t="shared" si="7"/>
        <v>66.464032421479232</v>
      </c>
      <c r="Y255" t="str">
        <f>IF(ISERROR(FIND("DEF",$G255)),"",MAX(Y$1:Y254)+1)</f>
        <v/>
      </c>
      <c r="Z255" t="str">
        <f>IF(ISERROR(FIND("MID",$G255)),"",MAX(Z$1:Z254)+1)</f>
        <v/>
      </c>
      <c r="AA255" t="str">
        <f>IF(ISERROR(FIND("RUC",$G255)),"",MAX(AA$1:AA254)+1)</f>
        <v/>
      </c>
      <c r="AB255">
        <f>IF(ISERROR(FIND("FWD",$G255)),"",MAX(AB$1:AB254)+1)</f>
        <v>95</v>
      </c>
      <c r="AC255" t="str">
        <f>IF(H255&lt;&gt;"R","",MAX(AC$1:AC254)+1)</f>
        <v/>
      </c>
    </row>
    <row r="256" spans="1:29" x14ac:dyDescent="0.2">
      <c r="A256" t="s">
        <v>2186</v>
      </c>
      <c r="B256" t="s">
        <v>277</v>
      </c>
      <c r="C256" t="s">
        <v>965</v>
      </c>
      <c r="D256" t="s">
        <v>965</v>
      </c>
      <c r="E256" t="s">
        <v>260</v>
      </c>
      <c r="F256" s="42" t="s">
        <v>1181</v>
      </c>
      <c r="G256" t="s">
        <v>2767</v>
      </c>
      <c r="H256" s="3" t="str">
        <f>IF(SUMIFS(SeasonData!BC:BC,SeasonData!B:B,Players19!C514)=(4*23),"R","")</f>
        <v>R</v>
      </c>
      <c r="I256" s="2">
        <f>COUNTIFS(SeasonData!B:B,C256)</f>
        <v>4</v>
      </c>
      <c r="J256" s="25">
        <v>350000</v>
      </c>
      <c r="K256" s="25" t="str">
        <f t="shared" si="6"/>
        <v>MPR</v>
      </c>
      <c r="L256" s="25"/>
      <c r="M256" s="20">
        <f>INDEX(SeasonData!$AY:$AY,MATCH($C256&amp;"_2018",SeasonData!$A:$A,0))</f>
        <v>64.473684210526315</v>
      </c>
      <c r="N256" s="20">
        <f>INDEX(SeasonData!$AY:$AY,MATCH($C256&amp;"_2017",SeasonData!$A:$A,0))</f>
        <v>79</v>
      </c>
      <c r="O256" s="20" t="str">
        <f>INDEX(SeasonData!$AY:$AY,MATCH($C256&amp;"_2016",SeasonData!$A:$A,0))</f>
        <v/>
      </c>
      <c r="P256" s="20" t="str">
        <f>INDEX(SeasonData!$AY:$AY,MATCH($C256&amp;"_2015",SeasonData!$A:$A,0))</f>
        <v/>
      </c>
      <c r="R256" s="18">
        <f>INDEX(SeasonData!BA:BA,MATCH(C256&amp;"_2018",SeasonData!A:A,0))</f>
        <v>0.86363636363636365</v>
      </c>
      <c r="S256" s="18">
        <f>INDEX(SeasonData!BA:BA,MATCH(C256&amp;"_2017",SeasonData!A:A,0))</f>
        <v>4.5454545454545456E-2</v>
      </c>
      <c r="T256" s="18">
        <f>INDEX(SeasonData!BA:BA,MATCH(C256&amp;"_2016",SeasonData!A:A,0))</f>
        <v>0</v>
      </c>
      <c r="U256" s="18">
        <f>INDEX(SeasonData!BA:BA,MATCH(C256&amp;"_2015",SeasonData!A:A,0))</f>
        <v>0</v>
      </c>
      <c r="W256" s="13">
        <f t="shared" si="7"/>
        <v>64.474532559638945</v>
      </c>
      <c r="Y256" t="str">
        <f>IF(ISERROR(FIND("DEF",$G256)),"",MAX(Y$1:Y255)+1)</f>
        <v/>
      </c>
      <c r="Z256">
        <f>IF(ISERROR(FIND("MID",$G256)),"",MAX(Z$1:Z255)+1)</f>
        <v>88</v>
      </c>
      <c r="AA256" t="str">
        <f>IF(ISERROR(FIND("RUC",$G256)),"",MAX(AA$1:AA255)+1)</f>
        <v/>
      </c>
      <c r="AB256">
        <f>IF(ISERROR(FIND("FWD",$G256)),"",MAX(AB$1:AB255)+1)</f>
        <v>96</v>
      </c>
      <c r="AC256">
        <f>IF(H256&lt;&gt;"R","",MAX(AC$1:AC255)+1)</f>
        <v>32</v>
      </c>
    </row>
    <row r="257" spans="1:29" x14ac:dyDescent="0.2">
      <c r="A257" t="s">
        <v>2186</v>
      </c>
      <c r="B257" t="s">
        <v>503</v>
      </c>
      <c r="C257" t="s">
        <v>968</v>
      </c>
      <c r="D257" t="s">
        <v>968</v>
      </c>
      <c r="E257" t="s">
        <v>490</v>
      </c>
      <c r="F257" s="42" t="s">
        <v>1180</v>
      </c>
      <c r="G257" t="s">
        <v>1607</v>
      </c>
      <c r="H257" s="3" t="str">
        <f>IF(SUMIFS(SeasonData!BC:BC,SeasonData!B:B,Players19!C572)=(4*23),"R","")</f>
        <v/>
      </c>
      <c r="I257" s="2">
        <f>COUNTIFS(SeasonData!B:B,C257)</f>
        <v>4</v>
      </c>
      <c r="J257" s="25">
        <v>314200</v>
      </c>
      <c r="K257" s="25" t="str">
        <f t="shared" si="6"/>
        <v>MPR</v>
      </c>
      <c r="L257" s="25"/>
      <c r="M257" s="20">
        <f>INDEX(SeasonData!$AY:$AY,MATCH($C257&amp;"_2018",SeasonData!$A:$A,0))</f>
        <v>57.875</v>
      </c>
      <c r="N257" s="20">
        <f>INDEX(SeasonData!$AY:$AY,MATCH($C257&amp;"_2017",SeasonData!$A:$A,0))</f>
        <v>49.875</v>
      </c>
      <c r="O257" s="20" t="str">
        <f>INDEX(SeasonData!$AY:$AY,MATCH($C257&amp;"_2016",SeasonData!$A:$A,0))</f>
        <v/>
      </c>
      <c r="P257" s="20" t="str">
        <f>INDEX(SeasonData!$AY:$AY,MATCH($C257&amp;"_2015",SeasonData!$A:$A,0))</f>
        <v/>
      </c>
      <c r="R257" s="18">
        <f>INDEX(SeasonData!BA:BA,MATCH(C257&amp;"_2018",SeasonData!A:A,0))</f>
        <v>0.36363636363636365</v>
      </c>
      <c r="S257" s="18">
        <f>INDEX(SeasonData!BA:BA,MATCH(C257&amp;"_2017",SeasonData!A:A,0))</f>
        <v>0.36363636363636365</v>
      </c>
      <c r="T257" s="18">
        <f>INDEX(SeasonData!BA:BA,MATCH(C257&amp;"_2016",SeasonData!A:A,0))</f>
        <v>0</v>
      </c>
      <c r="U257" s="18">
        <f>INDEX(SeasonData!BA:BA,MATCH(C257&amp;"_2015",SeasonData!A:A,0))</f>
        <v>0</v>
      </c>
      <c r="W257" s="13">
        <f t="shared" si="7"/>
        <v>57.879708943538731</v>
      </c>
      <c r="Y257">
        <f>IF(ISERROR(FIND("DEF",$G257)),"",MAX(Y$1:Y256)+1)</f>
        <v>91</v>
      </c>
      <c r="Z257" t="str">
        <f>IF(ISERROR(FIND("MID",$G257)),"",MAX(Z$1:Z256)+1)</f>
        <v/>
      </c>
      <c r="AA257" t="str">
        <f>IF(ISERROR(FIND("RUC",$G257)),"",MAX(AA$1:AA256)+1)</f>
        <v/>
      </c>
      <c r="AB257" t="str">
        <f>IF(ISERROR(FIND("FWD",$G257)),"",MAX(AB$1:AB256)+1)</f>
        <v/>
      </c>
      <c r="AC257" t="str">
        <f>IF(H257&lt;&gt;"R","",MAX(AC$1:AC256)+1)</f>
        <v/>
      </c>
    </row>
    <row r="258" spans="1:29" x14ac:dyDescent="0.2">
      <c r="A258" t="s">
        <v>2186</v>
      </c>
      <c r="B258" t="s">
        <v>2370</v>
      </c>
      <c r="C258" t="s">
        <v>2712</v>
      </c>
      <c r="D258" t="s">
        <v>2712</v>
      </c>
      <c r="E258" t="s">
        <v>423</v>
      </c>
      <c r="F258" s="42" t="s">
        <v>2556</v>
      </c>
      <c r="G258" t="s">
        <v>1607</v>
      </c>
      <c r="H258" s="3" t="str">
        <f>IF(SUMIFS(SeasonData!BC:BC,SeasonData!B:B,Players19!C608)=(4*23),"R","")</f>
        <v/>
      </c>
      <c r="I258" s="2">
        <f>COUNTIFS(SeasonData!B:B,C258)</f>
        <v>4</v>
      </c>
      <c r="J258" s="25">
        <v>102400</v>
      </c>
      <c r="K258" s="25" t="str">
        <f t="shared" ref="K258:K321" si="8">IF(J258&lt;=230000,"Rookie",IF(J258&lt;=490000,"MPR","Premo"))</f>
        <v>Rookie</v>
      </c>
      <c r="L258" s="25"/>
      <c r="M258" s="20" t="str">
        <f>INDEX(SeasonData!$AY:$AY,MATCH($C258&amp;"_2018",SeasonData!$A:$A,0))</f>
        <v/>
      </c>
      <c r="N258" s="20" t="str">
        <f>INDEX(SeasonData!$AY:$AY,MATCH($C258&amp;"_2017",SeasonData!$A:$A,0))</f>
        <v/>
      </c>
      <c r="O258" s="20" t="str">
        <f>INDEX(SeasonData!$AY:$AY,MATCH($C258&amp;"_2016",SeasonData!$A:$A,0))</f>
        <v/>
      </c>
      <c r="P258" s="20" t="str">
        <f>INDEX(SeasonData!$AY:$AY,MATCH($C258&amp;"_2015",SeasonData!$A:$A,0))</f>
        <v/>
      </c>
      <c r="R258" s="18">
        <f>INDEX(SeasonData!BA:BA,MATCH(C258&amp;"_2018",SeasonData!A:A,0))</f>
        <v>0</v>
      </c>
      <c r="S258" s="18">
        <f>INDEX(SeasonData!BA:BA,MATCH(C258&amp;"_2017",SeasonData!A:A,0))</f>
        <v>0</v>
      </c>
      <c r="T258" s="18">
        <f>INDEX(SeasonData!BA:BA,MATCH(C258&amp;"_2016",SeasonData!A:A,0))</f>
        <v>0</v>
      </c>
      <c r="U258" s="18">
        <f>INDEX(SeasonData!BA:BA,MATCH(C258&amp;"_2015",SeasonData!A:A,0))</f>
        <v>0</v>
      </c>
      <c r="W258" s="13">
        <f t="shared" ref="W258:W321" si="9">J258/Mag_Num</f>
        <v>18.863406097448649</v>
      </c>
      <c r="Y258">
        <f>IF(ISERROR(FIND("DEF",$G258)),"",MAX(Y$1:Y257)+1)</f>
        <v>92</v>
      </c>
      <c r="Z258" t="str">
        <f>IF(ISERROR(FIND("MID",$G258)),"",MAX(Z$1:Z257)+1)</f>
        <v/>
      </c>
      <c r="AA258" t="str">
        <f>IF(ISERROR(FIND("RUC",$G258)),"",MAX(AA$1:AA257)+1)</f>
        <v/>
      </c>
      <c r="AB258" t="str">
        <f>IF(ISERROR(FIND("FWD",$G258)),"",MAX(AB$1:AB257)+1)</f>
        <v/>
      </c>
      <c r="AC258" t="str">
        <f>IF(H258&lt;&gt;"R","",MAX(AC$1:AC257)+1)</f>
        <v/>
      </c>
    </row>
    <row r="259" spans="1:29" x14ac:dyDescent="0.2">
      <c r="A259" t="s">
        <v>2186</v>
      </c>
      <c r="B259" t="s">
        <v>41</v>
      </c>
      <c r="C259" t="s">
        <v>648</v>
      </c>
      <c r="D259" t="s">
        <v>648</v>
      </c>
      <c r="E259" t="s">
        <v>235</v>
      </c>
      <c r="F259" s="42" t="s">
        <v>1177</v>
      </c>
      <c r="G259" t="s">
        <v>1607</v>
      </c>
      <c r="H259" s="3" t="str">
        <f>IF(SUMIFS(SeasonData!BC:BC,SeasonData!B:B,Players19!C723)=(4*23),"R","")</f>
        <v/>
      </c>
      <c r="I259" s="2">
        <f>COUNTIFS(SeasonData!B:B,C259)</f>
        <v>4</v>
      </c>
      <c r="J259" s="25">
        <v>262800</v>
      </c>
      <c r="K259" s="25" t="str">
        <f t="shared" si="8"/>
        <v>MPR</v>
      </c>
      <c r="L259" s="25"/>
      <c r="M259" s="20">
        <f>INDEX(SeasonData!$AY:$AY,MATCH($C259&amp;"_2018",SeasonData!$A:$A,0))</f>
        <v>62.142857142857146</v>
      </c>
      <c r="N259" s="20">
        <f>INDEX(SeasonData!$AY:$AY,MATCH($C259&amp;"_2017",SeasonData!$A:$A,0))</f>
        <v>73.63636363636364</v>
      </c>
      <c r="O259" s="20">
        <f>INDEX(SeasonData!$AY:$AY,MATCH($C259&amp;"_2016",SeasonData!$A:$A,0))</f>
        <v>75.909090909090907</v>
      </c>
      <c r="P259" s="20">
        <f>INDEX(SeasonData!$AY:$AY,MATCH($C259&amp;"_2015",SeasonData!$A:$A,0))</f>
        <v>82.047619047619051</v>
      </c>
      <c r="R259" s="18">
        <f>INDEX(SeasonData!BA:BA,MATCH(C259&amp;"_2018",SeasonData!A:A,0))</f>
        <v>0.31818181818181818</v>
      </c>
      <c r="S259" s="18">
        <f>INDEX(SeasonData!BA:BA,MATCH(C259&amp;"_2017",SeasonData!A:A,0))</f>
        <v>1</v>
      </c>
      <c r="T259" s="18">
        <f>INDEX(SeasonData!BA:BA,MATCH(C259&amp;"_2016",SeasonData!A:A,0))</f>
        <v>1</v>
      </c>
      <c r="U259" s="18">
        <f>INDEX(SeasonData!BA:BA,MATCH(C259&amp;"_2015",SeasonData!A:A,0))</f>
        <v>0.95454545454545459</v>
      </c>
      <c r="W259" s="13">
        <f t="shared" si="9"/>
        <v>48.411163304780324</v>
      </c>
      <c r="Y259">
        <f>IF(ISERROR(FIND("DEF",$G259)),"",MAX(Y$1:Y258)+1)</f>
        <v>93</v>
      </c>
      <c r="Z259" t="str">
        <f>IF(ISERROR(FIND("MID",$G259)),"",MAX(Z$1:Z258)+1)</f>
        <v/>
      </c>
      <c r="AA259" t="str">
        <f>IF(ISERROR(FIND("RUC",$G259)),"",MAX(AA$1:AA258)+1)</f>
        <v/>
      </c>
      <c r="AB259" t="str">
        <f>IF(ISERROR(FIND("FWD",$G259)),"",MAX(AB$1:AB258)+1)</f>
        <v/>
      </c>
      <c r="AC259" t="str">
        <f>IF(H259&lt;&gt;"R","",MAX(AC$1:AC258)+1)</f>
        <v/>
      </c>
    </row>
    <row r="260" spans="1:29" x14ac:dyDescent="0.2">
      <c r="A260" t="s">
        <v>2100</v>
      </c>
      <c r="B260" t="s">
        <v>186</v>
      </c>
      <c r="C260" t="s">
        <v>650</v>
      </c>
      <c r="D260" t="s">
        <v>650</v>
      </c>
      <c r="E260" t="s">
        <v>184</v>
      </c>
      <c r="F260" s="42" t="s">
        <v>1182</v>
      </c>
      <c r="G260" t="s">
        <v>1608</v>
      </c>
      <c r="H260" s="3" t="str">
        <f>IF(SUMIFS(SeasonData!BC:BC,SeasonData!B:B,Players19!C36)=(4*23),"R","")</f>
        <v>R</v>
      </c>
      <c r="I260" s="2">
        <f>COUNTIFS(SeasonData!B:B,C260)</f>
        <v>4</v>
      </c>
      <c r="J260" s="25">
        <v>266600</v>
      </c>
      <c r="K260" s="25" t="str">
        <f t="shared" si="8"/>
        <v>MPR</v>
      </c>
      <c r="L260" s="25"/>
      <c r="M260" s="20">
        <f>INDEX(SeasonData!$AY:$AY,MATCH($C260&amp;"_2018",SeasonData!$A:$A,0))</f>
        <v>49.117647058823529</v>
      </c>
      <c r="N260" s="20">
        <f>INDEX(SeasonData!$AY:$AY,MATCH($C260&amp;"_2017",SeasonData!$A:$A,0))</f>
        <v>51.9</v>
      </c>
      <c r="O260" s="20">
        <f>INDEX(SeasonData!$AY:$AY,MATCH($C260&amp;"_2016",SeasonData!$A:$A,0))</f>
        <v>59.65</v>
      </c>
      <c r="P260" s="20">
        <f>INDEX(SeasonData!$AY:$AY,MATCH($C260&amp;"_2015",SeasonData!$A:$A,0))</f>
        <v>55.846153846153847</v>
      </c>
      <c r="R260" s="18">
        <f>INDEX(SeasonData!BA:BA,MATCH(C260&amp;"_2018",SeasonData!A:A,0))</f>
        <v>0.77272727272727271</v>
      </c>
      <c r="S260" s="18">
        <f>INDEX(SeasonData!BA:BA,MATCH(C260&amp;"_2017",SeasonData!A:A,0))</f>
        <v>0.45454545454545453</v>
      </c>
      <c r="T260" s="18">
        <f>INDEX(SeasonData!BA:BA,MATCH(C260&amp;"_2016",SeasonData!A:A,0))</f>
        <v>0.90909090909090906</v>
      </c>
      <c r="U260" s="18">
        <f>INDEX(SeasonData!BA:BA,MATCH(C260&amp;"_2015",SeasonData!A:A,0))</f>
        <v>0.59090909090909094</v>
      </c>
      <c r="W260" s="13">
        <f t="shared" si="9"/>
        <v>49.111172515427832</v>
      </c>
      <c r="Y260" t="str">
        <f>IF(ISERROR(FIND("DEF",$G260)),"",MAX(Y$1:Y259)+1)</f>
        <v/>
      </c>
      <c r="Z260" t="str">
        <f>IF(ISERROR(FIND("MID",$G260)),"",MAX(Z$1:Z259)+1)</f>
        <v/>
      </c>
      <c r="AA260" t="str">
        <f>IF(ISERROR(FIND("RUC",$G260)),"",MAX(AA$1:AA259)+1)</f>
        <v/>
      </c>
      <c r="AB260">
        <f>IF(ISERROR(FIND("FWD",$G260)),"",MAX(AB$1:AB259)+1)</f>
        <v>97</v>
      </c>
      <c r="AC260">
        <f>IF(H260&lt;&gt;"R","",MAX(AC$1:AC259)+1)</f>
        <v>33</v>
      </c>
    </row>
    <row r="261" spans="1:29" x14ac:dyDescent="0.2">
      <c r="A261" t="s">
        <v>2100</v>
      </c>
      <c r="B261" t="s">
        <v>190</v>
      </c>
      <c r="C261" t="s">
        <v>651</v>
      </c>
      <c r="D261" t="s">
        <v>651</v>
      </c>
      <c r="E261" t="s">
        <v>443</v>
      </c>
      <c r="F261" s="42" t="s">
        <v>1815</v>
      </c>
      <c r="G261" t="s">
        <v>1607</v>
      </c>
      <c r="H261" s="3" t="str">
        <f>IF(SUMIFS(SeasonData!BC:BC,SeasonData!B:B,Players19!C154)=(4*23),"R","")</f>
        <v/>
      </c>
      <c r="I261" s="2">
        <f>COUNTIFS(SeasonData!B:B,C261)</f>
        <v>4</v>
      </c>
      <c r="J261" s="25">
        <v>428900</v>
      </c>
      <c r="K261" s="25" t="str">
        <f t="shared" si="8"/>
        <v>MPR</v>
      </c>
      <c r="L261" s="25"/>
      <c r="M261" s="20">
        <f>INDEX(SeasonData!$AY:$AY,MATCH($C261&amp;"_2018",SeasonData!$A:$A,0))</f>
        <v>79</v>
      </c>
      <c r="N261" s="20">
        <f>INDEX(SeasonData!$AY:$AY,MATCH($C261&amp;"_2017",SeasonData!$A:$A,0))</f>
        <v>62.10526315789474</v>
      </c>
      <c r="O261" s="20">
        <f>INDEX(SeasonData!$AY:$AY,MATCH($C261&amp;"_2016",SeasonData!$A:$A,0))</f>
        <v>68.125</v>
      </c>
      <c r="P261" s="20">
        <f>INDEX(SeasonData!$AY:$AY,MATCH($C261&amp;"_2015",SeasonData!$A:$A,0))</f>
        <v>42.18181818181818</v>
      </c>
      <c r="R261" s="18">
        <f>INDEX(SeasonData!BA:BA,MATCH(C261&amp;"_2018",SeasonData!A:A,0))</f>
        <v>0.77272727272727271</v>
      </c>
      <c r="S261" s="18">
        <f>INDEX(SeasonData!BA:BA,MATCH(C261&amp;"_2017",SeasonData!A:A,0))</f>
        <v>0.86363636363636365</v>
      </c>
      <c r="T261" s="18">
        <f>INDEX(SeasonData!BA:BA,MATCH(C261&amp;"_2016",SeasonData!A:A,0))</f>
        <v>0.72727272727272729</v>
      </c>
      <c r="U261" s="18">
        <f>INDEX(SeasonData!BA:BA,MATCH(C261&amp;"_2015",SeasonData!A:A,0))</f>
        <v>0.5</v>
      </c>
      <c r="W261" s="13">
        <f t="shared" si="9"/>
        <v>79.008934328083271</v>
      </c>
      <c r="Y261">
        <f>IF(ISERROR(FIND("DEF",$G261)),"",MAX(Y$1:Y260)+1)</f>
        <v>94</v>
      </c>
      <c r="Z261" t="str">
        <f>IF(ISERROR(FIND("MID",$G261)),"",MAX(Z$1:Z260)+1)</f>
        <v/>
      </c>
      <c r="AA261" t="str">
        <f>IF(ISERROR(FIND("RUC",$G261)),"",MAX(AA$1:AA260)+1)</f>
        <v/>
      </c>
      <c r="AB261" t="str">
        <f>IF(ISERROR(FIND("FWD",$G261)),"",MAX(AB$1:AB260)+1)</f>
        <v/>
      </c>
      <c r="AC261" t="str">
        <f>IF(H261&lt;&gt;"R","",MAX(AC$1:AC260)+1)</f>
        <v/>
      </c>
    </row>
    <row r="262" spans="1:29" x14ac:dyDescent="0.2">
      <c r="A262" t="s">
        <v>2242</v>
      </c>
      <c r="B262" t="s">
        <v>126</v>
      </c>
      <c r="C262" t="s">
        <v>652</v>
      </c>
      <c r="D262" t="s">
        <v>652</v>
      </c>
      <c r="E262" t="s">
        <v>423</v>
      </c>
      <c r="F262" s="42" t="s">
        <v>1183</v>
      </c>
      <c r="G262" t="s">
        <v>1607</v>
      </c>
      <c r="H262" s="3" t="str">
        <f>IF(SUMIFS(SeasonData!BC:BC,SeasonData!B:B,Players19!C271)=(4*23),"R","")</f>
        <v/>
      </c>
      <c r="I262" s="2">
        <f>COUNTIFS(SeasonData!B:B,C262)</f>
        <v>4</v>
      </c>
      <c r="J262" s="25">
        <v>419000</v>
      </c>
      <c r="K262" s="25" t="str">
        <f t="shared" si="8"/>
        <v>MPR</v>
      </c>
      <c r="L262" s="25"/>
      <c r="M262" s="20">
        <f>INDEX(SeasonData!$AY:$AY,MATCH($C262&amp;"_2018",SeasonData!$A:$A,0))</f>
        <v>77.17647058823529</v>
      </c>
      <c r="N262" s="20">
        <f>INDEX(SeasonData!$AY:$AY,MATCH($C262&amp;"_2017",SeasonData!$A:$A,0))</f>
        <v>72.5</v>
      </c>
      <c r="O262" s="20">
        <f>INDEX(SeasonData!$AY:$AY,MATCH($C262&amp;"_2016",SeasonData!$A:$A,0))</f>
        <v>75.590909090909093</v>
      </c>
      <c r="P262" s="20">
        <f>INDEX(SeasonData!$AY:$AY,MATCH($C262&amp;"_2015",SeasonData!$A:$A,0))</f>
        <v>78.285714285714292</v>
      </c>
      <c r="R262" s="18">
        <f>INDEX(SeasonData!BA:BA,MATCH(C262&amp;"_2018",SeasonData!A:A,0))</f>
        <v>0.77272727272727271</v>
      </c>
      <c r="S262" s="18">
        <f>INDEX(SeasonData!BA:BA,MATCH(C262&amp;"_2017",SeasonData!A:A,0))</f>
        <v>1</v>
      </c>
      <c r="T262" s="18">
        <f>INDEX(SeasonData!BA:BA,MATCH(C262&amp;"_2016",SeasonData!A:A,0))</f>
        <v>1</v>
      </c>
      <c r="U262" s="18">
        <f>INDEX(SeasonData!BA:BA,MATCH(C262&amp;"_2015",SeasonData!A:A,0))</f>
        <v>0.95454545454545459</v>
      </c>
      <c r="W262" s="13">
        <f t="shared" si="9"/>
        <v>77.18522612139634</v>
      </c>
      <c r="Y262">
        <f>IF(ISERROR(FIND("DEF",$G262)),"",MAX(Y$1:Y261)+1)</f>
        <v>95</v>
      </c>
      <c r="Z262" t="str">
        <f>IF(ISERROR(FIND("MID",$G262)),"",MAX(Z$1:Z261)+1)</f>
        <v/>
      </c>
      <c r="AA262" t="str">
        <f>IF(ISERROR(FIND("RUC",$G262)),"",MAX(AA$1:AA261)+1)</f>
        <v/>
      </c>
      <c r="AB262" t="str">
        <f>IF(ISERROR(FIND("FWD",$G262)),"",MAX(AB$1:AB261)+1)</f>
        <v/>
      </c>
      <c r="AC262" t="str">
        <f>IF(H262&lt;&gt;"R","",MAX(AC$1:AC261)+1)</f>
        <v/>
      </c>
    </row>
    <row r="263" spans="1:29" x14ac:dyDescent="0.2">
      <c r="A263" t="s">
        <v>2242</v>
      </c>
      <c r="B263" t="s">
        <v>32</v>
      </c>
      <c r="C263" t="s">
        <v>653</v>
      </c>
      <c r="D263" t="s">
        <v>653</v>
      </c>
      <c r="E263" t="s">
        <v>490</v>
      </c>
      <c r="F263" s="42" t="s">
        <v>1184</v>
      </c>
      <c r="G263" t="s">
        <v>1607</v>
      </c>
      <c r="H263" s="3" t="str">
        <f>IF(SUMIFS(SeasonData!BC:BC,SeasonData!B:B,Players19!C657)=(4*23),"R","")</f>
        <v/>
      </c>
      <c r="I263" s="2">
        <f>COUNTIFS(SeasonData!B:B,C263)</f>
        <v>4</v>
      </c>
      <c r="J263" s="25">
        <v>492400</v>
      </c>
      <c r="K263" s="25" t="str">
        <f t="shared" si="8"/>
        <v>Premo</v>
      </c>
      <c r="L263" s="25"/>
      <c r="M263" s="20">
        <f>INDEX(SeasonData!$AY:$AY,MATCH($C263&amp;"_2018",SeasonData!$A:$A,0))</f>
        <v>90.7</v>
      </c>
      <c r="N263" s="20">
        <f>INDEX(SeasonData!$AY:$AY,MATCH($C263&amp;"_2017",SeasonData!$A:$A,0))</f>
        <v>83.318181818181813</v>
      </c>
      <c r="O263" s="20">
        <f>INDEX(SeasonData!$AY:$AY,MATCH($C263&amp;"_2016",SeasonData!$A:$A,0))</f>
        <v>105.95454545454545</v>
      </c>
      <c r="P263" s="20">
        <f>INDEX(SeasonData!$AY:$AY,MATCH($C263&amp;"_2015",SeasonData!$A:$A,0))</f>
        <v>112.63636363636364</v>
      </c>
      <c r="R263" s="18">
        <f>INDEX(SeasonData!BA:BA,MATCH(C263&amp;"_2018",SeasonData!A:A,0))</f>
        <v>0.90909090909090906</v>
      </c>
      <c r="S263" s="18">
        <f>INDEX(SeasonData!BA:BA,MATCH(C263&amp;"_2017",SeasonData!A:A,0))</f>
        <v>1</v>
      </c>
      <c r="T263" s="18">
        <f>INDEX(SeasonData!BA:BA,MATCH(C263&amp;"_2016",SeasonData!A:A,0))</f>
        <v>1</v>
      </c>
      <c r="U263" s="18">
        <f>INDEX(SeasonData!BA:BA,MATCH(C263&amp;"_2015",SeasonData!A:A,0))</f>
        <v>1</v>
      </c>
      <c r="W263" s="13">
        <f t="shared" si="9"/>
        <v>90.706456663903467</v>
      </c>
      <c r="Y263">
        <f>IF(ISERROR(FIND("DEF",$G263)),"",MAX(Y$1:Y262)+1)</f>
        <v>96</v>
      </c>
      <c r="Z263" t="str">
        <f>IF(ISERROR(FIND("MID",$G263)),"",MAX(Z$1:Z262)+1)</f>
        <v/>
      </c>
      <c r="AA263" t="str">
        <f>IF(ISERROR(FIND("RUC",$G263)),"",MAX(AA$1:AA262)+1)</f>
        <v/>
      </c>
      <c r="AB263" t="str">
        <f>IF(ISERROR(FIND("FWD",$G263)),"",MAX(AB$1:AB262)+1)</f>
        <v/>
      </c>
      <c r="AC263" t="str">
        <f>IF(H263&lt;&gt;"R","",MAX(AC$1:AC262)+1)</f>
        <v/>
      </c>
    </row>
    <row r="264" spans="1:29" x14ac:dyDescent="0.2">
      <c r="A264" t="s">
        <v>2196</v>
      </c>
      <c r="B264" t="s">
        <v>344</v>
      </c>
      <c r="C264" t="s">
        <v>1640</v>
      </c>
      <c r="D264" t="s">
        <v>1640</v>
      </c>
      <c r="E264" t="s">
        <v>184</v>
      </c>
      <c r="F264" s="42" t="s">
        <v>1816</v>
      </c>
      <c r="G264" t="s">
        <v>1608</v>
      </c>
      <c r="H264" s="3" t="str">
        <f>IF(SUMIFS(SeasonData!BC:BC,SeasonData!B:B,Players19!C186)=(4*23),"R","")</f>
        <v/>
      </c>
      <c r="I264" s="2">
        <f>COUNTIFS(SeasonData!B:B,C264)</f>
        <v>4</v>
      </c>
      <c r="J264" s="25">
        <v>123900</v>
      </c>
      <c r="K264" s="25" t="str">
        <f t="shared" si="8"/>
        <v>Rookie</v>
      </c>
      <c r="L264" s="25"/>
      <c r="M264" s="20" t="str">
        <f>INDEX(SeasonData!$AY:$AY,MATCH($C264&amp;"_2018",SeasonData!$A:$A,0))</f>
        <v/>
      </c>
      <c r="N264" s="20" t="str">
        <f>INDEX(SeasonData!$AY:$AY,MATCH($C264&amp;"_2017",SeasonData!$A:$A,0))</f>
        <v/>
      </c>
      <c r="O264" s="20" t="str">
        <f>INDEX(SeasonData!$AY:$AY,MATCH($C264&amp;"_2016",SeasonData!$A:$A,0))</f>
        <v/>
      </c>
      <c r="P264" s="20" t="str">
        <f>INDEX(SeasonData!$AY:$AY,MATCH($C264&amp;"_2015",SeasonData!$A:$A,0))</f>
        <v/>
      </c>
      <c r="R264" s="18">
        <f>INDEX(SeasonData!BA:BA,MATCH(C264&amp;"_2018",SeasonData!A:A,0))</f>
        <v>0</v>
      </c>
      <c r="S264" s="18">
        <f>INDEX(SeasonData!BA:BA,MATCH(C264&amp;"_2017",SeasonData!A:A,0))</f>
        <v>0</v>
      </c>
      <c r="T264" s="18">
        <f>INDEX(SeasonData!BA:BA,MATCH(C264&amp;"_2016",SeasonData!A:A,0))</f>
        <v>0</v>
      </c>
      <c r="U264" s="18">
        <f>INDEX(SeasonData!BA:BA,MATCH(C264&amp;"_2015",SeasonData!A:A,0))</f>
        <v>0</v>
      </c>
      <c r="W264" s="13">
        <f t="shared" si="9"/>
        <v>22.823984526112184</v>
      </c>
      <c r="Y264" t="str">
        <f>IF(ISERROR(FIND("DEF",$G264)),"",MAX(Y$1:Y263)+1)</f>
        <v/>
      </c>
      <c r="Z264" t="str">
        <f>IF(ISERROR(FIND("MID",$G264)),"",MAX(Z$1:Z263)+1)</f>
        <v/>
      </c>
      <c r="AA264" t="str">
        <f>IF(ISERROR(FIND("RUC",$G264)),"",MAX(AA$1:AA263)+1)</f>
        <v/>
      </c>
      <c r="AB264">
        <f>IF(ISERROR(FIND("FWD",$G264)),"",MAX(AB$1:AB263)+1)</f>
        <v>98</v>
      </c>
      <c r="AC264" t="str">
        <f>IF(H264&lt;&gt;"R","",MAX(AC$1:AC263)+1)</f>
        <v/>
      </c>
    </row>
    <row r="265" spans="1:29" x14ac:dyDescent="0.2">
      <c r="A265" t="s">
        <v>2196</v>
      </c>
      <c r="B265" t="s">
        <v>162</v>
      </c>
      <c r="C265" t="s">
        <v>654</v>
      </c>
      <c r="D265" t="s">
        <v>654</v>
      </c>
      <c r="E265" t="s">
        <v>84</v>
      </c>
      <c r="F265" s="42" t="s">
        <v>2482</v>
      </c>
      <c r="G265" t="s">
        <v>1607</v>
      </c>
      <c r="H265" s="3" t="str">
        <f>IF(SUMIFS(SeasonData!BC:BC,SeasonData!B:B,Players19!C252)=(4*23),"R","")</f>
        <v/>
      </c>
      <c r="I265" s="2">
        <f>COUNTIFS(SeasonData!B:B,C265)</f>
        <v>4</v>
      </c>
      <c r="J265" s="25">
        <v>159600</v>
      </c>
      <c r="K265" s="25" t="str">
        <f t="shared" si="8"/>
        <v>Rookie</v>
      </c>
      <c r="L265" s="25"/>
      <c r="M265" s="20">
        <f>INDEX(SeasonData!$AY:$AY,MATCH($C265&amp;"_2018",SeasonData!$A:$A,0))</f>
        <v>42</v>
      </c>
      <c r="N265" s="20" t="str">
        <f>INDEX(SeasonData!$AY:$AY,MATCH($C265&amp;"_2017",SeasonData!$A:$A,0))</f>
        <v/>
      </c>
      <c r="O265" s="20">
        <f>INDEX(SeasonData!$AY:$AY,MATCH($C265&amp;"_2016",SeasonData!$A:$A,0))</f>
        <v>13</v>
      </c>
      <c r="P265" s="20">
        <f>INDEX(SeasonData!$AY:$AY,MATCH($C265&amp;"_2015",SeasonData!$A:$A,0))</f>
        <v>57.125</v>
      </c>
      <c r="R265" s="18">
        <f>INDEX(SeasonData!BA:BA,MATCH(C265&amp;"_2018",SeasonData!A:A,0))</f>
        <v>4.5454545454545456E-2</v>
      </c>
      <c r="S265" s="18">
        <f>INDEX(SeasonData!BA:BA,MATCH(C265&amp;"_2017",SeasonData!A:A,0))</f>
        <v>0</v>
      </c>
      <c r="T265" s="18">
        <f>INDEX(SeasonData!BA:BA,MATCH(C265&amp;"_2016",SeasonData!A:A,0))</f>
        <v>4.5454545454545456E-2</v>
      </c>
      <c r="U265" s="18">
        <f>INDEX(SeasonData!BA:BA,MATCH(C265&amp;"_2015",SeasonData!A:A,0))</f>
        <v>0.36363636363636365</v>
      </c>
      <c r="W265" s="13">
        <f t="shared" si="9"/>
        <v>29.400386847195357</v>
      </c>
      <c r="Y265">
        <f>IF(ISERROR(FIND("DEF",$G265)),"",MAX(Y$1:Y264)+1)</f>
        <v>97</v>
      </c>
      <c r="Z265" t="str">
        <f>IF(ISERROR(FIND("MID",$G265)),"",MAX(Z$1:Z264)+1)</f>
        <v/>
      </c>
      <c r="AA265" t="str">
        <f>IF(ISERROR(FIND("RUC",$G265)),"",MAX(AA$1:AA264)+1)</f>
        <v/>
      </c>
      <c r="AB265" t="str">
        <f>IF(ISERROR(FIND("FWD",$G265)),"",MAX(AB$1:AB264)+1)</f>
        <v/>
      </c>
      <c r="AC265" t="str">
        <f>IF(H265&lt;&gt;"R","",MAX(AC$1:AC264)+1)</f>
        <v/>
      </c>
    </row>
    <row r="266" spans="1:29" x14ac:dyDescent="0.2">
      <c r="A266" t="s">
        <v>2196</v>
      </c>
      <c r="B266" t="s">
        <v>13</v>
      </c>
      <c r="C266" t="s">
        <v>1547</v>
      </c>
      <c r="D266" t="s">
        <v>1547</v>
      </c>
      <c r="E266" t="s">
        <v>1</v>
      </c>
      <c r="F266" s="42" t="s">
        <v>1185</v>
      </c>
      <c r="G266" t="s">
        <v>1606</v>
      </c>
      <c r="H266" s="3" t="str">
        <f>IF(SUMIFS(SeasonData!BC:BC,SeasonData!B:B,Players19!C265)=(4*23),"R","")</f>
        <v/>
      </c>
      <c r="I266" s="2">
        <f>COUNTIFS(SeasonData!B:B,C266)</f>
        <v>4</v>
      </c>
      <c r="J266" s="25">
        <v>466600</v>
      </c>
      <c r="K266" s="25" t="str">
        <f t="shared" si="8"/>
        <v>MPR</v>
      </c>
      <c r="L266" s="25"/>
      <c r="M266" s="20">
        <f>INDEX(SeasonData!$AY:$AY,MATCH($C266&amp;"_2018",SeasonData!$A:$A,0))</f>
        <v>85.954545454545453</v>
      </c>
      <c r="N266" s="20">
        <f>INDEX(SeasonData!$AY:$AY,MATCH($C266&amp;"_2017",SeasonData!$A:$A,0))</f>
        <v>84.583333333333329</v>
      </c>
      <c r="O266" s="20" t="str">
        <f>INDEX(SeasonData!$AY:$AY,MATCH($C266&amp;"_2016",SeasonData!$A:$A,0))</f>
        <v/>
      </c>
      <c r="P266" s="20" t="str">
        <f>INDEX(SeasonData!$AY:$AY,MATCH($C266&amp;"_2015",SeasonData!$A:$A,0))</f>
        <v/>
      </c>
      <c r="R266" s="18">
        <f>INDEX(SeasonData!BA:BA,MATCH(C266&amp;"_2018",SeasonData!A:A,0))</f>
        <v>1</v>
      </c>
      <c r="S266" s="18">
        <f>INDEX(SeasonData!BA:BA,MATCH(C266&amp;"_2017",SeasonData!A:A,0))</f>
        <v>0.54545454545454541</v>
      </c>
      <c r="T266" s="18">
        <f>INDEX(SeasonData!BA:BA,MATCH(C266&amp;"_2016",SeasonData!A:A,0))</f>
        <v>0</v>
      </c>
      <c r="U266" s="18">
        <f>INDEX(SeasonData!BA:BA,MATCH(C266&amp;"_2015",SeasonData!A:A,0))</f>
        <v>0</v>
      </c>
      <c r="W266" s="13">
        <f t="shared" si="9"/>
        <v>85.953762549507232</v>
      </c>
      <c r="Y266" t="str">
        <f>IF(ISERROR(FIND("DEF",$G266)),"",MAX(Y$1:Y265)+1)</f>
        <v/>
      </c>
      <c r="Z266">
        <f>IF(ISERROR(FIND("MID",$G266)),"",MAX(Z$1:Z265)+1)</f>
        <v>89</v>
      </c>
      <c r="AA266" t="str">
        <f>IF(ISERROR(FIND("RUC",$G266)),"",MAX(AA$1:AA265)+1)</f>
        <v/>
      </c>
      <c r="AB266" t="str">
        <f>IF(ISERROR(FIND("FWD",$G266)),"",MAX(AB$1:AB265)+1)</f>
        <v/>
      </c>
      <c r="AC266" t="str">
        <f>IF(H266&lt;&gt;"R","",MAX(AC$1:AC265)+1)</f>
        <v/>
      </c>
    </row>
    <row r="267" spans="1:29" x14ac:dyDescent="0.2">
      <c r="A267" t="s">
        <v>2196</v>
      </c>
      <c r="B267" t="s">
        <v>72</v>
      </c>
      <c r="C267" t="s">
        <v>1015</v>
      </c>
      <c r="D267" t="s">
        <v>1015</v>
      </c>
      <c r="E267" t="s">
        <v>514</v>
      </c>
      <c r="F267" s="42" t="s">
        <v>1186</v>
      </c>
      <c r="G267" t="s">
        <v>1606</v>
      </c>
      <c r="H267" s="3" t="str">
        <f>IF(SUMIFS(SeasonData!BC:BC,SeasonData!B:B,Players19!C462)=(4*23),"R","")</f>
        <v>R</v>
      </c>
      <c r="I267" s="2">
        <f>COUNTIFS(SeasonData!B:B,C267)</f>
        <v>4</v>
      </c>
      <c r="J267" s="25">
        <v>416800</v>
      </c>
      <c r="K267" s="25" t="str">
        <f t="shared" si="8"/>
        <v>MPR</v>
      </c>
      <c r="L267" s="25"/>
      <c r="M267" s="20">
        <f>INDEX(SeasonData!$AY:$AY,MATCH($C267&amp;"_2018",SeasonData!$A:$A,0))</f>
        <v>76.772727272727266</v>
      </c>
      <c r="N267" s="20">
        <f>INDEX(SeasonData!$AY:$AY,MATCH($C267&amp;"_2017",SeasonData!$A:$A,0))</f>
        <v>54.166666666666664</v>
      </c>
      <c r="O267" s="20" t="str">
        <f>INDEX(SeasonData!$AY:$AY,MATCH($C267&amp;"_2016",SeasonData!$A:$A,0))</f>
        <v/>
      </c>
      <c r="P267" s="20" t="str">
        <f>INDEX(SeasonData!$AY:$AY,MATCH($C267&amp;"_2015",SeasonData!$A:$A,0))</f>
        <v/>
      </c>
      <c r="R267" s="18">
        <f>INDEX(SeasonData!BA:BA,MATCH(C267&amp;"_2018",SeasonData!A:A,0))</f>
        <v>1</v>
      </c>
      <c r="S267" s="18">
        <f>INDEX(SeasonData!BA:BA,MATCH(C267&amp;"_2017",SeasonData!A:A,0))</f>
        <v>0.81818181818181823</v>
      </c>
      <c r="T267" s="18">
        <f>INDEX(SeasonData!BA:BA,MATCH(C267&amp;"_2016",SeasonData!A:A,0))</f>
        <v>0</v>
      </c>
      <c r="U267" s="18">
        <f>INDEX(SeasonData!BA:BA,MATCH(C267&amp;"_2015",SeasonData!A:A,0))</f>
        <v>0</v>
      </c>
      <c r="W267" s="13">
        <f t="shared" si="9"/>
        <v>76.77995763102146</v>
      </c>
      <c r="Y267" t="str">
        <f>IF(ISERROR(FIND("DEF",$G267)),"",MAX(Y$1:Y266)+1)</f>
        <v/>
      </c>
      <c r="Z267">
        <f>IF(ISERROR(FIND("MID",$G267)),"",MAX(Z$1:Z266)+1)</f>
        <v>90</v>
      </c>
      <c r="AA267" t="str">
        <f>IF(ISERROR(FIND("RUC",$G267)),"",MAX(AA$1:AA266)+1)</f>
        <v/>
      </c>
      <c r="AB267" t="str">
        <f>IF(ISERROR(FIND("FWD",$G267)),"",MAX(AB$1:AB266)+1)</f>
        <v/>
      </c>
      <c r="AC267">
        <f>IF(H267&lt;&gt;"R","",MAX(AC$1:AC266)+1)</f>
        <v>34</v>
      </c>
    </row>
    <row r="268" spans="1:29" x14ac:dyDescent="0.2">
      <c r="A268" t="s">
        <v>2164</v>
      </c>
      <c r="B268" t="s">
        <v>1737</v>
      </c>
      <c r="C268" t="s">
        <v>1689</v>
      </c>
      <c r="D268" t="s">
        <v>1689</v>
      </c>
      <c r="E268" t="s">
        <v>399</v>
      </c>
      <c r="F268" s="42" t="s">
        <v>1817</v>
      </c>
      <c r="G268" t="s">
        <v>1607</v>
      </c>
      <c r="H268" s="3" t="str">
        <f>IF(SUMIFS(SeasonData!BC:BC,SeasonData!B:B,Players19!C118)=(4*23),"R","")</f>
        <v/>
      </c>
      <c r="I268" s="2">
        <f>COUNTIFS(SeasonData!B:B,C268)</f>
        <v>4</v>
      </c>
      <c r="J268" s="25">
        <v>293500</v>
      </c>
      <c r="K268" s="25" t="str">
        <f t="shared" si="8"/>
        <v>MPR</v>
      </c>
      <c r="L268" s="25"/>
      <c r="M268" s="20">
        <f>INDEX(SeasonData!$AY:$AY,MATCH($C268&amp;"_2018",SeasonData!$A:$A,0))</f>
        <v>54.06666666666667</v>
      </c>
      <c r="N268" s="20" t="str">
        <f>INDEX(SeasonData!$AY:$AY,MATCH($C268&amp;"_2017",SeasonData!$A:$A,0))</f>
        <v/>
      </c>
      <c r="O268" s="20" t="str">
        <f>INDEX(SeasonData!$AY:$AY,MATCH($C268&amp;"_2016",SeasonData!$A:$A,0))</f>
        <v/>
      </c>
      <c r="P268" s="20" t="str">
        <f>INDEX(SeasonData!$AY:$AY,MATCH($C268&amp;"_2015",SeasonData!$A:$A,0))</f>
        <v/>
      </c>
      <c r="R268" s="18">
        <f>INDEX(SeasonData!BA:BA,MATCH(C268&amp;"_2018",SeasonData!A:A,0))</f>
        <v>0.68181818181818177</v>
      </c>
      <c r="S268" s="18">
        <f>INDEX(SeasonData!BA:BA,MATCH(C268&amp;"_2017",SeasonData!A:A,0))</f>
        <v>0</v>
      </c>
      <c r="T268" s="18">
        <f>INDEX(SeasonData!BA:BA,MATCH(C268&amp;"_2016",SeasonData!A:A,0))</f>
        <v>0</v>
      </c>
      <c r="U268" s="18">
        <f>INDEX(SeasonData!BA:BA,MATCH(C268&amp;"_2015",SeasonData!A:A,0))</f>
        <v>0</v>
      </c>
      <c r="W268" s="13">
        <f t="shared" si="9"/>
        <v>54.066500875011513</v>
      </c>
      <c r="Y268">
        <f>IF(ISERROR(FIND("DEF",$G268)),"",MAX(Y$1:Y267)+1)</f>
        <v>98</v>
      </c>
      <c r="Z268" t="str">
        <f>IF(ISERROR(FIND("MID",$G268)),"",MAX(Z$1:Z267)+1)</f>
        <v/>
      </c>
      <c r="AA268" t="str">
        <f>IF(ISERROR(FIND("RUC",$G268)),"",MAX(AA$1:AA267)+1)</f>
        <v/>
      </c>
      <c r="AB268" t="str">
        <f>IF(ISERROR(FIND("FWD",$G268)),"",MAX(AB$1:AB267)+1)</f>
        <v/>
      </c>
      <c r="AC268" t="str">
        <f>IF(H268&lt;&gt;"R","",MAX(AC$1:AC267)+1)</f>
        <v/>
      </c>
    </row>
    <row r="269" spans="1:29" x14ac:dyDescent="0.2">
      <c r="A269" t="s">
        <v>2255</v>
      </c>
      <c r="B269" t="s">
        <v>194</v>
      </c>
      <c r="C269" t="s">
        <v>2662</v>
      </c>
      <c r="D269" t="s">
        <v>2662</v>
      </c>
      <c r="E269" t="s">
        <v>490</v>
      </c>
      <c r="F269" s="42" t="s">
        <v>2496</v>
      </c>
      <c r="G269" t="s">
        <v>2767</v>
      </c>
      <c r="H269" s="3" t="str">
        <f>IF(SUMIFS(SeasonData!BC:BC,SeasonData!B:B,Players19!C311)=(4*23),"R","")</f>
        <v/>
      </c>
      <c r="I269" s="2">
        <f>COUNTIFS(SeasonData!B:B,C269)</f>
        <v>4</v>
      </c>
      <c r="J269" s="25">
        <v>117300</v>
      </c>
      <c r="K269" s="25" t="str">
        <f t="shared" si="8"/>
        <v>Rookie</v>
      </c>
      <c r="L269" s="25"/>
      <c r="M269" s="20" t="str">
        <f>INDEX(SeasonData!$AY:$AY,MATCH($C269&amp;"_2018",SeasonData!$A:$A,0))</f>
        <v/>
      </c>
      <c r="N269" s="20" t="str">
        <f>INDEX(SeasonData!$AY:$AY,MATCH($C269&amp;"_2017",SeasonData!$A:$A,0))</f>
        <v/>
      </c>
      <c r="O269" s="20" t="str">
        <f>INDEX(SeasonData!$AY:$AY,MATCH($C269&amp;"_2016",SeasonData!$A:$A,0))</f>
        <v/>
      </c>
      <c r="P269" s="20" t="str">
        <f>INDEX(SeasonData!$AY:$AY,MATCH($C269&amp;"_2015",SeasonData!$A:$A,0))</f>
        <v/>
      </c>
      <c r="R269" s="18">
        <f>INDEX(SeasonData!BA:BA,MATCH(C269&amp;"_2018",SeasonData!A:A,0))</f>
        <v>0</v>
      </c>
      <c r="S269" s="18">
        <f>INDEX(SeasonData!BA:BA,MATCH(C269&amp;"_2017",SeasonData!A:A,0))</f>
        <v>0</v>
      </c>
      <c r="T269" s="18">
        <f>INDEX(SeasonData!BA:BA,MATCH(C269&amp;"_2016",SeasonData!A:A,0))</f>
        <v>0</v>
      </c>
      <c r="U269" s="18">
        <f>INDEX(SeasonData!BA:BA,MATCH(C269&amp;"_2015",SeasonData!A:A,0))</f>
        <v>0</v>
      </c>
      <c r="W269" s="13">
        <f t="shared" si="9"/>
        <v>21.608179054987566</v>
      </c>
      <c r="Y269" t="str">
        <f>IF(ISERROR(FIND("DEF",$G269)),"",MAX(Y$1:Y268)+1)</f>
        <v/>
      </c>
      <c r="Z269">
        <f>IF(ISERROR(FIND("MID",$G269)),"",MAX(Z$1:Z268)+1)</f>
        <v>91</v>
      </c>
      <c r="AA269" t="str">
        <f>IF(ISERROR(FIND("RUC",$G269)),"",MAX(AA$1:AA268)+1)</f>
        <v/>
      </c>
      <c r="AB269">
        <f>IF(ISERROR(FIND("FWD",$G269)),"",MAX(AB$1:AB268)+1)</f>
        <v>99</v>
      </c>
      <c r="AC269" t="str">
        <f>IF(H269&lt;&gt;"R","",MAX(AC$1:AC268)+1)</f>
        <v/>
      </c>
    </row>
    <row r="270" spans="1:29" x14ac:dyDescent="0.2">
      <c r="A270" t="s">
        <v>2332</v>
      </c>
      <c r="B270" t="s">
        <v>2333</v>
      </c>
      <c r="C270" t="s">
        <v>2698</v>
      </c>
      <c r="D270" t="s">
        <v>2698</v>
      </c>
      <c r="E270" t="s">
        <v>150</v>
      </c>
      <c r="F270" s="42" t="s">
        <v>2538</v>
      </c>
      <c r="G270" t="s">
        <v>2767</v>
      </c>
      <c r="H270" s="3" t="str">
        <f>IF(SUMIFS(SeasonData!BC:BC,SeasonData!B:B,Players19!C515)=(4*23),"R","")</f>
        <v/>
      </c>
      <c r="I270" s="2">
        <f>COUNTIFS(SeasonData!B:B,C270)</f>
        <v>4</v>
      </c>
      <c r="J270" s="25">
        <v>117300</v>
      </c>
      <c r="K270" s="25" t="str">
        <f t="shared" si="8"/>
        <v>Rookie</v>
      </c>
      <c r="L270" s="25"/>
      <c r="M270" s="20" t="str">
        <f>INDEX(SeasonData!$AY:$AY,MATCH($C270&amp;"_2018",SeasonData!$A:$A,0))</f>
        <v/>
      </c>
      <c r="N270" s="20" t="str">
        <f>INDEX(SeasonData!$AY:$AY,MATCH($C270&amp;"_2017",SeasonData!$A:$A,0))</f>
        <v/>
      </c>
      <c r="O270" s="20" t="str">
        <f>INDEX(SeasonData!$AY:$AY,MATCH($C270&amp;"_2016",SeasonData!$A:$A,0))</f>
        <v/>
      </c>
      <c r="P270" s="20" t="str">
        <f>INDEX(SeasonData!$AY:$AY,MATCH($C270&amp;"_2015",SeasonData!$A:$A,0))</f>
        <v/>
      </c>
      <c r="R270" s="18">
        <f>INDEX(SeasonData!BA:BA,MATCH(C270&amp;"_2018",SeasonData!A:A,0))</f>
        <v>0</v>
      </c>
      <c r="S270" s="18">
        <f>INDEX(SeasonData!BA:BA,MATCH(C270&amp;"_2017",SeasonData!A:A,0))</f>
        <v>0</v>
      </c>
      <c r="T270" s="18">
        <f>INDEX(SeasonData!BA:BA,MATCH(C270&amp;"_2016",SeasonData!A:A,0))</f>
        <v>0</v>
      </c>
      <c r="U270" s="18">
        <f>INDEX(SeasonData!BA:BA,MATCH(C270&amp;"_2015",SeasonData!A:A,0))</f>
        <v>0</v>
      </c>
      <c r="W270" s="13">
        <f t="shared" si="9"/>
        <v>21.608179054987566</v>
      </c>
      <c r="Y270" t="str">
        <f>IF(ISERROR(FIND("DEF",$G270)),"",MAX(Y$1:Y269)+1)</f>
        <v/>
      </c>
      <c r="Z270">
        <f>IF(ISERROR(FIND("MID",$G270)),"",MAX(Z$1:Z269)+1)</f>
        <v>92</v>
      </c>
      <c r="AA270" t="str">
        <f>IF(ISERROR(FIND("RUC",$G270)),"",MAX(AA$1:AA269)+1)</f>
        <v/>
      </c>
      <c r="AB270">
        <f>IF(ISERROR(FIND("FWD",$G270)),"",MAX(AB$1:AB269)+1)</f>
        <v>100</v>
      </c>
      <c r="AC270" t="str">
        <f>IF(H270&lt;&gt;"R","",MAX(AC$1:AC269)+1)</f>
        <v/>
      </c>
    </row>
    <row r="271" spans="1:29" x14ac:dyDescent="0.2">
      <c r="A271" t="s">
        <v>2185</v>
      </c>
      <c r="B271" t="s">
        <v>493</v>
      </c>
      <c r="C271" t="s">
        <v>967</v>
      </c>
      <c r="D271" t="s">
        <v>967</v>
      </c>
      <c r="E271" t="s">
        <v>490</v>
      </c>
      <c r="F271" s="42" t="s">
        <v>1189</v>
      </c>
      <c r="G271" t="s">
        <v>1607</v>
      </c>
      <c r="H271" s="3" t="str">
        <f>IF(SUMIFS(SeasonData!BC:BC,SeasonData!B:B,Players19!C155)=(4*23),"R","")</f>
        <v>R</v>
      </c>
      <c r="I271" s="2">
        <f>COUNTIFS(SeasonData!B:B,C271)</f>
        <v>4</v>
      </c>
      <c r="J271" s="25">
        <v>173700</v>
      </c>
      <c r="K271" s="25" t="str">
        <f t="shared" si="8"/>
        <v>Rookie</v>
      </c>
      <c r="L271" s="25"/>
      <c r="M271" s="20">
        <f>INDEX(SeasonData!$AY:$AY,MATCH($C271&amp;"_2018",SeasonData!$A:$A,0))</f>
        <v>40</v>
      </c>
      <c r="N271" s="20" t="str">
        <f>INDEX(SeasonData!$AY:$AY,MATCH($C271&amp;"_2017",SeasonData!$A:$A,0))</f>
        <v/>
      </c>
      <c r="O271" s="20" t="str">
        <f>INDEX(SeasonData!$AY:$AY,MATCH($C271&amp;"_2016",SeasonData!$A:$A,0))</f>
        <v/>
      </c>
      <c r="P271" s="20" t="str">
        <f>INDEX(SeasonData!$AY:$AY,MATCH($C271&amp;"_2015",SeasonData!$A:$A,0))</f>
        <v/>
      </c>
      <c r="R271" s="18">
        <f>INDEX(SeasonData!BA:BA,MATCH(C271&amp;"_2018",SeasonData!A:A,0))</f>
        <v>9.0909090909090912E-2</v>
      </c>
      <c r="S271" s="18">
        <f>INDEX(SeasonData!BA:BA,MATCH(C271&amp;"_2017",SeasonData!A:A,0))</f>
        <v>0</v>
      </c>
      <c r="T271" s="18">
        <f>INDEX(SeasonData!BA:BA,MATCH(C271&amp;"_2016",SeasonData!A:A,0))</f>
        <v>0</v>
      </c>
      <c r="U271" s="18">
        <f>INDEX(SeasonData!BA:BA,MATCH(C271&amp;"_2015",SeasonData!A:A,0))</f>
        <v>0</v>
      </c>
      <c r="W271" s="13">
        <f t="shared" si="9"/>
        <v>31.997789444597956</v>
      </c>
      <c r="Y271">
        <f>IF(ISERROR(FIND("DEF",$G271)),"",MAX(Y$1:Y270)+1)</f>
        <v>99</v>
      </c>
      <c r="Z271" t="str">
        <f>IF(ISERROR(FIND("MID",$G271)),"",MAX(Z$1:Z270)+1)</f>
        <v/>
      </c>
      <c r="AA271" t="str">
        <f>IF(ISERROR(FIND("RUC",$G271)),"",MAX(AA$1:AA270)+1)</f>
        <v/>
      </c>
      <c r="AB271" t="str">
        <f>IF(ISERROR(FIND("FWD",$G271)),"",MAX(AB$1:AB270)+1)</f>
        <v/>
      </c>
      <c r="AC271">
        <f>IF(H271&lt;&gt;"R","",MAX(AC$1:AC270)+1)</f>
        <v>35</v>
      </c>
    </row>
    <row r="272" spans="1:29" x14ac:dyDescent="0.2">
      <c r="A272" t="s">
        <v>2185</v>
      </c>
      <c r="B272" t="s">
        <v>430</v>
      </c>
      <c r="C272" t="s">
        <v>656</v>
      </c>
      <c r="D272" t="s">
        <v>656</v>
      </c>
      <c r="E272" t="s">
        <v>423</v>
      </c>
      <c r="F272" s="42" t="s">
        <v>1188</v>
      </c>
      <c r="G272" t="s">
        <v>2767</v>
      </c>
      <c r="H272" s="3" t="str">
        <f>IF(SUMIFS(SeasonData!BC:BC,SeasonData!B:B,Players19!C298)=(4*23),"R","")</f>
        <v/>
      </c>
      <c r="I272" s="2">
        <f>COUNTIFS(SeasonData!B:B,C272)</f>
        <v>4</v>
      </c>
      <c r="J272" s="25">
        <v>529200</v>
      </c>
      <c r="K272" s="25" t="str">
        <f t="shared" si="8"/>
        <v>Premo</v>
      </c>
      <c r="L272" s="25"/>
      <c r="M272" s="20">
        <f>INDEX(SeasonData!$AY:$AY,MATCH($C272&amp;"_2018",SeasonData!$A:$A,0))</f>
        <v>97.476190476190482</v>
      </c>
      <c r="N272" s="20">
        <f>INDEX(SeasonData!$AY:$AY,MATCH($C272&amp;"_2017",SeasonData!$A:$A,0))</f>
        <v>97.555555555555557</v>
      </c>
      <c r="O272" s="20">
        <f>INDEX(SeasonData!$AY:$AY,MATCH($C272&amp;"_2016",SeasonData!$A:$A,0))</f>
        <v>79.650000000000006</v>
      </c>
      <c r="P272" s="20">
        <f>INDEX(SeasonData!$AY:$AY,MATCH($C272&amp;"_2015",SeasonData!$A:$A,0))</f>
        <v>70</v>
      </c>
      <c r="R272" s="18">
        <f>INDEX(SeasonData!BA:BA,MATCH(C272&amp;"_2018",SeasonData!A:A,0))</f>
        <v>0.95454545454545459</v>
      </c>
      <c r="S272" s="18">
        <f>INDEX(SeasonData!BA:BA,MATCH(C272&amp;"_2017",SeasonData!A:A,0))</f>
        <v>0.81818181818181823</v>
      </c>
      <c r="T272" s="18">
        <f>INDEX(SeasonData!BA:BA,MATCH(C272&amp;"_2016",SeasonData!A:A,0))</f>
        <v>0.90909090909090906</v>
      </c>
      <c r="U272" s="18">
        <f>INDEX(SeasonData!BA:BA,MATCH(C272&amp;"_2015",SeasonData!A:A,0))</f>
        <v>0.54545454545454541</v>
      </c>
      <c r="W272" s="13">
        <f t="shared" si="9"/>
        <v>97.485493230174086</v>
      </c>
      <c r="Y272" t="str">
        <f>IF(ISERROR(FIND("DEF",$G272)),"",MAX(Y$1:Y271)+1)</f>
        <v/>
      </c>
      <c r="Z272">
        <f>IF(ISERROR(FIND("MID",$G272)),"",MAX(Z$1:Z271)+1)</f>
        <v>93</v>
      </c>
      <c r="AA272" t="str">
        <f>IF(ISERROR(FIND("RUC",$G272)),"",MAX(AA$1:AA271)+1)</f>
        <v/>
      </c>
      <c r="AB272">
        <f>IF(ISERROR(FIND("FWD",$G272)),"",MAX(AB$1:AB271)+1)</f>
        <v>101</v>
      </c>
      <c r="AC272" t="str">
        <f>IF(H272&lt;&gt;"R","",MAX(AC$1:AC271)+1)</f>
        <v/>
      </c>
    </row>
    <row r="273" spans="1:29" x14ac:dyDescent="0.2">
      <c r="A273" t="s">
        <v>2185</v>
      </c>
      <c r="B273" t="s">
        <v>2365</v>
      </c>
      <c r="C273" t="s">
        <v>2710</v>
      </c>
      <c r="D273" t="s">
        <v>2710</v>
      </c>
      <c r="E273" t="s">
        <v>116</v>
      </c>
      <c r="F273" s="42" t="s">
        <v>2554</v>
      </c>
      <c r="G273" t="s">
        <v>1607</v>
      </c>
      <c r="H273" s="3" t="str">
        <f>IF(SUMIFS(SeasonData!BC:BC,SeasonData!B:B,Players19!C597)=(4*23),"R","")</f>
        <v/>
      </c>
      <c r="I273" s="2">
        <f>COUNTIFS(SeasonData!B:B,C273)</f>
        <v>4</v>
      </c>
      <c r="J273" s="25">
        <v>153300</v>
      </c>
      <c r="K273" s="25" t="str">
        <f t="shared" si="8"/>
        <v>Rookie</v>
      </c>
      <c r="L273" s="25"/>
      <c r="M273" s="20" t="str">
        <f>INDEX(SeasonData!$AY:$AY,MATCH($C273&amp;"_2018",SeasonData!$A:$A,0))</f>
        <v/>
      </c>
      <c r="N273" s="20" t="str">
        <f>INDEX(SeasonData!$AY:$AY,MATCH($C273&amp;"_2017",SeasonData!$A:$A,0))</f>
        <v/>
      </c>
      <c r="O273" s="20" t="str">
        <f>INDEX(SeasonData!$AY:$AY,MATCH($C273&amp;"_2016",SeasonData!$A:$A,0))</f>
        <v/>
      </c>
      <c r="P273" s="20" t="str">
        <f>INDEX(SeasonData!$AY:$AY,MATCH($C273&amp;"_2015",SeasonData!$A:$A,0))</f>
        <v/>
      </c>
      <c r="R273" s="18">
        <f>INDEX(SeasonData!BA:BA,MATCH(C273&amp;"_2018",SeasonData!A:A,0))</f>
        <v>0</v>
      </c>
      <c r="S273" s="18">
        <f>INDEX(SeasonData!BA:BA,MATCH(C273&amp;"_2017",SeasonData!A:A,0))</f>
        <v>0</v>
      </c>
      <c r="T273" s="18">
        <f>INDEX(SeasonData!BA:BA,MATCH(C273&amp;"_2016",SeasonData!A:A,0))</f>
        <v>0</v>
      </c>
      <c r="U273" s="18">
        <f>INDEX(SeasonData!BA:BA,MATCH(C273&amp;"_2015",SeasonData!A:A,0))</f>
        <v>0</v>
      </c>
      <c r="W273" s="13">
        <f t="shared" si="9"/>
        <v>28.239845261121857</v>
      </c>
      <c r="Y273">
        <f>IF(ISERROR(FIND("DEF",$G273)),"",MAX(Y$1:Y272)+1)</f>
        <v>100</v>
      </c>
      <c r="Z273" t="str">
        <f>IF(ISERROR(FIND("MID",$G273)),"",MAX(Z$1:Z272)+1)</f>
        <v/>
      </c>
      <c r="AA273" t="str">
        <f>IF(ISERROR(FIND("RUC",$G273)),"",MAX(AA$1:AA272)+1)</f>
        <v/>
      </c>
      <c r="AB273" t="str">
        <f>IF(ISERROR(FIND("FWD",$G273)),"",MAX(AB$1:AB272)+1)</f>
        <v/>
      </c>
      <c r="AC273" t="str">
        <f>IF(H273&lt;&gt;"R","",MAX(AC$1:AC272)+1)</f>
        <v/>
      </c>
    </row>
    <row r="274" spans="1:29" x14ac:dyDescent="0.2">
      <c r="A274" t="s">
        <v>2185</v>
      </c>
      <c r="B274" t="s">
        <v>35</v>
      </c>
      <c r="C274" t="s">
        <v>655</v>
      </c>
      <c r="D274" t="s">
        <v>655</v>
      </c>
      <c r="E274" t="s">
        <v>260</v>
      </c>
      <c r="F274" s="42" t="s">
        <v>1187</v>
      </c>
      <c r="G274" t="s">
        <v>1606</v>
      </c>
      <c r="H274" s="3" t="str">
        <f>IF(SUMIFS(SeasonData!BC:BC,SeasonData!B:B,Players19!C685)=(4*23),"R","")</f>
        <v/>
      </c>
      <c r="I274" s="2">
        <f>COUNTIFS(SeasonData!B:B,C274)</f>
        <v>4</v>
      </c>
      <c r="J274" s="25">
        <v>451100</v>
      </c>
      <c r="K274" s="25" t="str">
        <f t="shared" si="8"/>
        <v>MPR</v>
      </c>
      <c r="L274" s="25"/>
      <c r="M274" s="20">
        <f>INDEX(SeasonData!$AY:$AY,MATCH($C274&amp;"_2018",SeasonData!$A:$A,0))</f>
        <v>83.090909090909093</v>
      </c>
      <c r="N274" s="20">
        <f>INDEX(SeasonData!$AY:$AY,MATCH($C274&amp;"_2017",SeasonData!$A:$A,0))</f>
        <v>84.727272727272734</v>
      </c>
      <c r="O274" s="20">
        <f>INDEX(SeasonData!$AY:$AY,MATCH($C274&amp;"_2016",SeasonData!$A:$A,0))</f>
        <v>80.909090909090907</v>
      </c>
      <c r="P274" s="20">
        <f>INDEX(SeasonData!$AY:$AY,MATCH($C274&amp;"_2015",SeasonData!$A:$A,0))</f>
        <v>88.428571428571431</v>
      </c>
      <c r="R274" s="18">
        <f>INDEX(SeasonData!BA:BA,MATCH(C274&amp;"_2018",SeasonData!A:A,0))</f>
        <v>1</v>
      </c>
      <c r="S274" s="18">
        <f>INDEX(SeasonData!BA:BA,MATCH(C274&amp;"_2017",SeasonData!A:A,0))</f>
        <v>1</v>
      </c>
      <c r="T274" s="18">
        <f>INDEX(SeasonData!BA:BA,MATCH(C274&amp;"_2016",SeasonData!A:A,0))</f>
        <v>1</v>
      </c>
      <c r="U274" s="18">
        <f>INDEX(SeasonData!BA:BA,MATCH(C274&amp;"_2015",SeasonData!A:A,0))</f>
        <v>0.95454545454545459</v>
      </c>
      <c r="W274" s="13">
        <f t="shared" si="9"/>
        <v>83.098461821866081</v>
      </c>
      <c r="Y274" t="str">
        <f>IF(ISERROR(FIND("DEF",$G274)),"",MAX(Y$1:Y273)+1)</f>
        <v/>
      </c>
      <c r="Z274">
        <f>IF(ISERROR(FIND("MID",$G274)),"",MAX(Z$1:Z273)+1)</f>
        <v>94</v>
      </c>
      <c r="AA274" t="str">
        <f>IF(ISERROR(FIND("RUC",$G274)),"",MAX(AA$1:AA273)+1)</f>
        <v/>
      </c>
      <c r="AB274" t="str">
        <f>IF(ISERROR(FIND("FWD",$G274)),"",MAX(AB$1:AB273)+1)</f>
        <v/>
      </c>
      <c r="AC274" t="str">
        <f>IF(H274&lt;&gt;"R","",MAX(AC$1:AC273)+1)</f>
        <v/>
      </c>
    </row>
    <row r="275" spans="1:29" x14ac:dyDescent="0.2">
      <c r="A275" t="s">
        <v>2388</v>
      </c>
      <c r="B275" t="s">
        <v>394</v>
      </c>
      <c r="C275" t="s">
        <v>1548</v>
      </c>
      <c r="D275" t="s">
        <v>1548</v>
      </c>
      <c r="E275" t="s">
        <v>369</v>
      </c>
      <c r="F275" s="42" t="s">
        <v>1190</v>
      </c>
      <c r="G275" t="s">
        <v>1951</v>
      </c>
      <c r="H275" s="3" t="str">
        <f>IF(SUMIFS(SeasonData!BC:BC,SeasonData!B:B,Players19!C692)=(4*23),"R","")</f>
        <v/>
      </c>
      <c r="I275" s="2">
        <f>COUNTIFS(SeasonData!B:B,C275)</f>
        <v>4</v>
      </c>
      <c r="J275" s="25">
        <v>304000</v>
      </c>
      <c r="K275" s="25" t="str">
        <f t="shared" si="8"/>
        <v>MPR</v>
      </c>
      <c r="L275" s="25"/>
      <c r="M275" s="20">
        <f>INDEX(SeasonData!$AY:$AY,MATCH($C275&amp;"_2018",SeasonData!$A:$A,0))</f>
        <v>80</v>
      </c>
      <c r="N275" s="20">
        <f>INDEX(SeasonData!$AY:$AY,MATCH($C275&amp;"_2017",SeasonData!$A:$A,0))</f>
        <v>46.142857142857146</v>
      </c>
      <c r="O275" s="20" t="str">
        <f>INDEX(SeasonData!$AY:$AY,MATCH($C275&amp;"_2016",SeasonData!$A:$A,0))</f>
        <v/>
      </c>
      <c r="P275" s="20" t="str">
        <f>INDEX(SeasonData!$AY:$AY,MATCH($C275&amp;"_2015",SeasonData!$A:$A,0))</f>
        <v/>
      </c>
      <c r="R275" s="18">
        <f>INDEX(SeasonData!BA:BA,MATCH(C275&amp;"_2018",SeasonData!A:A,0))</f>
        <v>4.5454545454545456E-2</v>
      </c>
      <c r="S275" s="18">
        <f>INDEX(SeasonData!BA:BA,MATCH(C275&amp;"_2017",SeasonData!A:A,0))</f>
        <v>0.31818181818181818</v>
      </c>
      <c r="T275" s="18">
        <f>INDEX(SeasonData!BA:BA,MATCH(C275&amp;"_2016",SeasonData!A:A,0))</f>
        <v>0</v>
      </c>
      <c r="U275" s="18">
        <f>INDEX(SeasonData!BA:BA,MATCH(C275&amp;"_2015",SeasonData!A:A,0))</f>
        <v>0</v>
      </c>
      <c r="W275" s="13">
        <f t="shared" si="9"/>
        <v>56.000736851800681</v>
      </c>
      <c r="Y275" t="str">
        <f>IF(ISERROR(FIND("DEF",$G275)),"",MAX(Y$1:Y274)+1)</f>
        <v/>
      </c>
      <c r="Z275" t="str">
        <f>IF(ISERROR(FIND("MID",$G275)),"",MAX(Z$1:Z274)+1)</f>
        <v/>
      </c>
      <c r="AA275">
        <f>IF(ISERROR(FIND("RUC",$G275)),"",MAX(AA$1:AA274)+1)</f>
        <v>21</v>
      </c>
      <c r="AB275" t="str">
        <f>IF(ISERROR(FIND("FWD",$G275)),"",MAX(AB$1:AB274)+1)</f>
        <v/>
      </c>
      <c r="AC275" t="str">
        <f>IF(H275&lt;&gt;"R","",MAX(AC$1:AC274)+1)</f>
        <v/>
      </c>
    </row>
    <row r="276" spans="1:29" x14ac:dyDescent="0.2">
      <c r="A276" t="s">
        <v>2367</v>
      </c>
      <c r="B276" t="s">
        <v>2368</v>
      </c>
      <c r="C276" t="s">
        <v>2711</v>
      </c>
      <c r="D276" t="s">
        <v>2711</v>
      </c>
      <c r="E276" t="s">
        <v>144</v>
      </c>
      <c r="F276" s="42" t="s">
        <v>2555</v>
      </c>
      <c r="G276" t="s">
        <v>1608</v>
      </c>
      <c r="H276" s="3" t="str">
        <f>IF(SUMIFS(SeasonData!BC:BC,SeasonData!B:B,Players19!C600)=(4*23),"R","")</f>
        <v/>
      </c>
      <c r="I276" s="2">
        <f>COUNTIFS(SeasonData!B:B,C276)</f>
        <v>4</v>
      </c>
      <c r="J276" s="25">
        <v>198300</v>
      </c>
      <c r="K276" s="25" t="str">
        <f t="shared" si="8"/>
        <v>Rookie</v>
      </c>
      <c r="L276" s="25"/>
      <c r="M276" s="20" t="str">
        <f>INDEX(SeasonData!$AY:$AY,MATCH($C276&amp;"_2018",SeasonData!$A:$A,0))</f>
        <v/>
      </c>
      <c r="N276" s="20" t="str">
        <f>INDEX(SeasonData!$AY:$AY,MATCH($C276&amp;"_2017",SeasonData!$A:$A,0))</f>
        <v/>
      </c>
      <c r="O276" s="20" t="str">
        <f>INDEX(SeasonData!$AY:$AY,MATCH($C276&amp;"_2016",SeasonData!$A:$A,0))</f>
        <v/>
      </c>
      <c r="P276" s="20" t="str">
        <f>INDEX(SeasonData!$AY:$AY,MATCH($C276&amp;"_2015",SeasonData!$A:$A,0))</f>
        <v/>
      </c>
      <c r="R276" s="18">
        <f>INDEX(SeasonData!BA:BA,MATCH(C276&amp;"_2018",SeasonData!A:A,0))</f>
        <v>0</v>
      </c>
      <c r="S276" s="18">
        <f>INDEX(SeasonData!BA:BA,MATCH(C276&amp;"_2017",SeasonData!A:A,0))</f>
        <v>0</v>
      </c>
      <c r="T276" s="18">
        <f>INDEX(SeasonData!BA:BA,MATCH(C276&amp;"_2016",SeasonData!A:A,0))</f>
        <v>0</v>
      </c>
      <c r="U276" s="18">
        <f>INDEX(SeasonData!BA:BA,MATCH(C276&amp;"_2015",SeasonData!A:A,0))</f>
        <v>0</v>
      </c>
      <c r="W276" s="13">
        <f t="shared" si="9"/>
        <v>36.529428018789723</v>
      </c>
      <c r="Y276" t="str">
        <f>IF(ISERROR(FIND("DEF",$G276)),"",MAX(Y$1:Y275)+1)</f>
        <v/>
      </c>
      <c r="Z276" t="str">
        <f>IF(ISERROR(FIND("MID",$G276)),"",MAX(Z$1:Z275)+1)</f>
        <v/>
      </c>
      <c r="AA276" t="str">
        <f>IF(ISERROR(FIND("RUC",$G276)),"",MAX(AA$1:AA275)+1)</f>
        <v/>
      </c>
      <c r="AB276">
        <f>IF(ISERROR(FIND("FWD",$G276)),"",MAX(AB$1:AB275)+1)</f>
        <v>102</v>
      </c>
      <c r="AC276" t="str">
        <f>IF(H276&lt;&gt;"R","",MAX(AC$1:AC275)+1)</f>
        <v/>
      </c>
    </row>
    <row r="277" spans="1:29" x14ac:dyDescent="0.2">
      <c r="A277" t="s">
        <v>2115</v>
      </c>
      <c r="B277" t="s">
        <v>402</v>
      </c>
      <c r="C277" t="s">
        <v>670</v>
      </c>
      <c r="D277" t="s">
        <v>670</v>
      </c>
      <c r="E277" t="s">
        <v>399</v>
      </c>
      <c r="F277" s="42" t="s">
        <v>1202</v>
      </c>
      <c r="G277" t="s">
        <v>1608</v>
      </c>
      <c r="H277" s="3" t="str">
        <f>IF(SUMIFS(SeasonData!BC:BC,SeasonData!B:B,Players19!C55)=(4*23),"R","")</f>
        <v>R</v>
      </c>
      <c r="I277" s="2">
        <f>COUNTIFS(SeasonData!B:B,C277)</f>
        <v>4</v>
      </c>
      <c r="J277" s="25">
        <v>437600</v>
      </c>
      <c r="K277" s="25" t="str">
        <f t="shared" si="8"/>
        <v>MPR</v>
      </c>
      <c r="L277" s="25"/>
      <c r="M277" s="20">
        <f>INDEX(SeasonData!$AY:$AY,MATCH($C277&amp;"_2018",SeasonData!$A:$A,0))</f>
        <v>80.61904761904762</v>
      </c>
      <c r="N277" s="20">
        <f>INDEX(SeasonData!$AY:$AY,MATCH($C277&amp;"_2017",SeasonData!$A:$A,0))</f>
        <v>92.681818181818187</v>
      </c>
      <c r="O277" s="20">
        <f>INDEX(SeasonData!$AY:$AY,MATCH($C277&amp;"_2016",SeasonData!$A:$A,0))</f>
        <v>74.941176470588232</v>
      </c>
      <c r="P277" s="20">
        <f>INDEX(SeasonData!$AY:$AY,MATCH($C277&amp;"_2015",SeasonData!$A:$A,0))</f>
        <v>84.333333333333329</v>
      </c>
      <c r="R277" s="18">
        <f>INDEX(SeasonData!BA:BA,MATCH(C277&amp;"_2018",SeasonData!A:A,0))</f>
        <v>0.95454545454545459</v>
      </c>
      <c r="S277" s="18">
        <f>INDEX(SeasonData!BA:BA,MATCH(C277&amp;"_2017",SeasonData!A:A,0))</f>
        <v>1</v>
      </c>
      <c r="T277" s="18">
        <f>INDEX(SeasonData!BA:BA,MATCH(C277&amp;"_2016",SeasonData!A:A,0))</f>
        <v>0.77272727272727271</v>
      </c>
      <c r="U277" s="18">
        <f>INDEX(SeasonData!BA:BA,MATCH(C277&amp;"_2015",SeasonData!A:A,0))</f>
        <v>0.40909090909090912</v>
      </c>
      <c r="W277" s="13">
        <f t="shared" si="9"/>
        <v>80.611586994565712</v>
      </c>
      <c r="Y277" t="str">
        <f>IF(ISERROR(FIND("DEF",$G277)),"",MAX(Y$1:Y276)+1)</f>
        <v/>
      </c>
      <c r="Z277" t="str">
        <f>IF(ISERROR(FIND("MID",$G277)),"",MAX(Z$1:Z276)+1)</f>
        <v/>
      </c>
      <c r="AA277" t="str">
        <f>IF(ISERROR(FIND("RUC",$G277)),"",MAX(AA$1:AA276)+1)</f>
        <v/>
      </c>
      <c r="AB277">
        <f>IF(ISERROR(FIND("FWD",$G277)),"",MAX(AB$1:AB276)+1)</f>
        <v>103</v>
      </c>
      <c r="AC277">
        <f>IF(H277&lt;&gt;"R","",MAX(AC$1:AC276)+1)</f>
        <v>36</v>
      </c>
    </row>
    <row r="278" spans="1:29" x14ac:dyDescent="0.2">
      <c r="A278" t="s">
        <v>2115</v>
      </c>
      <c r="B278" t="s">
        <v>210</v>
      </c>
      <c r="C278" t="s">
        <v>974</v>
      </c>
      <c r="D278" t="s">
        <v>974</v>
      </c>
      <c r="E278" t="s">
        <v>144</v>
      </c>
      <c r="F278" s="42" t="s">
        <v>1208</v>
      </c>
      <c r="G278" t="s">
        <v>1606</v>
      </c>
      <c r="H278" s="3" t="str">
        <f>IF(SUMIFS(SeasonData!BC:BC,SeasonData!B:B,Players19!C66)=(4*23),"R","")</f>
        <v>R</v>
      </c>
      <c r="I278" s="2">
        <f>COUNTIFS(SeasonData!B:B,C278)</f>
        <v>4</v>
      </c>
      <c r="J278" s="25">
        <v>348100</v>
      </c>
      <c r="K278" s="25" t="str">
        <f t="shared" si="8"/>
        <v>MPR</v>
      </c>
      <c r="L278" s="25"/>
      <c r="M278" s="20">
        <f>INDEX(SeasonData!$AY:$AY,MATCH($C278&amp;"_2018",SeasonData!$A:$A,0))</f>
        <v>64.125</v>
      </c>
      <c r="N278" s="20">
        <f>INDEX(SeasonData!$AY:$AY,MATCH($C278&amp;"_2017",SeasonData!$A:$A,0))</f>
        <v>48.545454545454547</v>
      </c>
      <c r="O278" s="20" t="str">
        <f>INDEX(SeasonData!$AY:$AY,MATCH($C278&amp;"_2016",SeasonData!$A:$A,0))</f>
        <v/>
      </c>
      <c r="P278" s="20" t="str">
        <f>INDEX(SeasonData!$AY:$AY,MATCH($C278&amp;"_2015",SeasonData!$A:$A,0))</f>
        <v/>
      </c>
      <c r="R278" s="18">
        <f>INDEX(SeasonData!BA:BA,MATCH(C278&amp;"_2018",SeasonData!A:A,0))</f>
        <v>0.72727272727272729</v>
      </c>
      <c r="S278" s="18">
        <f>INDEX(SeasonData!BA:BA,MATCH(C278&amp;"_2017",SeasonData!A:A,0))</f>
        <v>0.5</v>
      </c>
      <c r="T278" s="18">
        <f>INDEX(SeasonData!BA:BA,MATCH(C278&amp;"_2016",SeasonData!A:A,0))</f>
        <v>0</v>
      </c>
      <c r="U278" s="18">
        <f>INDEX(SeasonData!BA:BA,MATCH(C278&amp;"_2015",SeasonData!A:A,0))</f>
        <v>0</v>
      </c>
      <c r="W278" s="13">
        <f t="shared" si="9"/>
        <v>64.124527954315184</v>
      </c>
      <c r="Y278" t="str">
        <f>IF(ISERROR(FIND("DEF",$G278)),"",MAX(Y$1:Y277)+1)</f>
        <v/>
      </c>
      <c r="Z278">
        <f>IF(ISERROR(FIND("MID",$G278)),"",MAX(Z$1:Z277)+1)</f>
        <v>95</v>
      </c>
      <c r="AA278" t="str">
        <f>IF(ISERROR(FIND("RUC",$G278)),"",MAX(AA$1:AA277)+1)</f>
        <v/>
      </c>
      <c r="AB278" t="str">
        <f>IF(ISERROR(FIND("FWD",$G278)),"",MAX(AB$1:AB277)+1)</f>
        <v/>
      </c>
      <c r="AC278">
        <f>IF(H278&lt;&gt;"R","",MAX(AC$1:AC277)+1)</f>
        <v>37</v>
      </c>
    </row>
    <row r="279" spans="1:29" x14ac:dyDescent="0.2">
      <c r="A279" t="s">
        <v>2115</v>
      </c>
      <c r="B279" t="s">
        <v>85</v>
      </c>
      <c r="C279" t="s">
        <v>1663</v>
      </c>
      <c r="D279" t="s">
        <v>1663</v>
      </c>
      <c r="E279" t="s">
        <v>490</v>
      </c>
      <c r="F279" s="42" t="s">
        <v>1818</v>
      </c>
      <c r="G279" t="s">
        <v>2767</v>
      </c>
      <c r="H279" s="3" t="str">
        <f>IF(SUMIFS(SeasonData!BC:BC,SeasonData!B:B,Players19!C89)=(4*23),"R","")</f>
        <v/>
      </c>
      <c r="I279" s="2">
        <f>COUNTIFS(SeasonData!B:B,C279)</f>
        <v>4</v>
      </c>
      <c r="J279" s="25">
        <v>123900</v>
      </c>
      <c r="K279" s="25" t="str">
        <f t="shared" si="8"/>
        <v>Rookie</v>
      </c>
      <c r="L279" s="25"/>
      <c r="M279" s="20" t="str">
        <f>INDEX(SeasonData!$AY:$AY,MATCH($C279&amp;"_2018",SeasonData!$A:$A,0))</f>
        <v/>
      </c>
      <c r="N279" s="20" t="str">
        <f>INDEX(SeasonData!$AY:$AY,MATCH($C279&amp;"_2017",SeasonData!$A:$A,0))</f>
        <v/>
      </c>
      <c r="O279" s="20" t="str">
        <f>INDEX(SeasonData!$AY:$AY,MATCH($C279&amp;"_2016",SeasonData!$A:$A,0))</f>
        <v/>
      </c>
      <c r="P279" s="20" t="str">
        <f>INDEX(SeasonData!$AY:$AY,MATCH($C279&amp;"_2015",SeasonData!$A:$A,0))</f>
        <v/>
      </c>
      <c r="R279" s="18">
        <f>INDEX(SeasonData!BA:BA,MATCH(C279&amp;"_2018",SeasonData!A:A,0))</f>
        <v>0</v>
      </c>
      <c r="S279" s="18">
        <f>INDEX(SeasonData!BA:BA,MATCH(C279&amp;"_2017",SeasonData!A:A,0))</f>
        <v>0</v>
      </c>
      <c r="T279" s="18">
        <f>INDEX(SeasonData!BA:BA,MATCH(C279&amp;"_2016",SeasonData!A:A,0))</f>
        <v>0</v>
      </c>
      <c r="U279" s="18">
        <f>INDEX(SeasonData!BA:BA,MATCH(C279&amp;"_2015",SeasonData!A:A,0))</f>
        <v>0</v>
      </c>
      <c r="W279" s="13">
        <f t="shared" si="9"/>
        <v>22.823984526112184</v>
      </c>
      <c r="Y279" t="str">
        <f>IF(ISERROR(FIND("DEF",$G279)),"",MAX(Y$1:Y278)+1)</f>
        <v/>
      </c>
      <c r="Z279">
        <f>IF(ISERROR(FIND("MID",$G279)),"",MAX(Z$1:Z278)+1)</f>
        <v>96</v>
      </c>
      <c r="AA279" t="str">
        <f>IF(ISERROR(FIND("RUC",$G279)),"",MAX(AA$1:AA278)+1)</f>
        <v/>
      </c>
      <c r="AB279">
        <f>IF(ISERROR(FIND("FWD",$G279)),"",MAX(AB$1:AB278)+1)</f>
        <v>104</v>
      </c>
      <c r="AC279" t="str">
        <f>IF(H279&lt;&gt;"R","",MAX(AC$1:AC278)+1)</f>
        <v/>
      </c>
    </row>
    <row r="280" spans="1:29" x14ac:dyDescent="0.2">
      <c r="A280" t="s">
        <v>2115</v>
      </c>
      <c r="B280" t="s">
        <v>2150</v>
      </c>
      <c r="C280" t="s">
        <v>2626</v>
      </c>
      <c r="D280" t="s">
        <v>2626</v>
      </c>
      <c r="E280" t="s">
        <v>399</v>
      </c>
      <c r="F280" s="42" t="s">
        <v>2450</v>
      </c>
      <c r="G280" t="s">
        <v>1606</v>
      </c>
      <c r="H280" s="3" t="str">
        <f>IF(SUMIFS(SeasonData!BC:BC,SeasonData!B:B,Players19!C100)=(4*23),"R","")</f>
        <v/>
      </c>
      <c r="I280" s="2">
        <f>COUNTIFS(SeasonData!B:B,C280)</f>
        <v>4</v>
      </c>
      <c r="J280" s="25">
        <v>117300</v>
      </c>
      <c r="K280" s="25" t="str">
        <f t="shared" si="8"/>
        <v>Rookie</v>
      </c>
      <c r="L280" s="25"/>
      <c r="M280" s="20" t="str">
        <f>INDEX(SeasonData!$AY:$AY,MATCH($C280&amp;"_2018",SeasonData!$A:$A,0))</f>
        <v/>
      </c>
      <c r="N280" s="20" t="str">
        <f>INDEX(SeasonData!$AY:$AY,MATCH($C280&amp;"_2017",SeasonData!$A:$A,0))</f>
        <v/>
      </c>
      <c r="O280" s="20" t="str">
        <f>INDEX(SeasonData!$AY:$AY,MATCH($C280&amp;"_2016",SeasonData!$A:$A,0))</f>
        <v/>
      </c>
      <c r="P280" s="20" t="str">
        <f>INDEX(SeasonData!$AY:$AY,MATCH($C280&amp;"_2015",SeasonData!$A:$A,0))</f>
        <v/>
      </c>
      <c r="R280" s="18">
        <f>INDEX(SeasonData!BA:BA,MATCH(C280&amp;"_2018",SeasonData!A:A,0))</f>
        <v>0</v>
      </c>
      <c r="S280" s="18">
        <f>INDEX(SeasonData!BA:BA,MATCH(C280&amp;"_2017",SeasonData!A:A,0))</f>
        <v>0</v>
      </c>
      <c r="T280" s="18">
        <f>INDEX(SeasonData!BA:BA,MATCH(C280&amp;"_2016",SeasonData!A:A,0))</f>
        <v>0</v>
      </c>
      <c r="U280" s="18">
        <f>INDEX(SeasonData!BA:BA,MATCH(C280&amp;"_2015",SeasonData!A:A,0))</f>
        <v>0</v>
      </c>
      <c r="W280" s="13">
        <f t="shared" si="9"/>
        <v>21.608179054987566</v>
      </c>
      <c r="Y280" t="str">
        <f>IF(ISERROR(FIND("DEF",$G280)),"",MAX(Y$1:Y279)+1)</f>
        <v/>
      </c>
      <c r="Z280">
        <f>IF(ISERROR(FIND("MID",$G280)),"",MAX(Z$1:Z279)+1)</f>
        <v>97</v>
      </c>
      <c r="AA280" t="str">
        <f>IF(ISERROR(FIND("RUC",$G280)),"",MAX(AA$1:AA279)+1)</f>
        <v/>
      </c>
      <c r="AB280" t="str">
        <f>IF(ISERROR(FIND("FWD",$G280)),"",MAX(AB$1:AB279)+1)</f>
        <v/>
      </c>
      <c r="AC280" t="str">
        <f>IF(H280&lt;&gt;"R","",MAX(AC$1:AC279)+1)</f>
        <v/>
      </c>
    </row>
    <row r="281" spans="1:29" x14ac:dyDescent="0.2">
      <c r="A281" t="s">
        <v>2115</v>
      </c>
      <c r="B281" t="s">
        <v>119</v>
      </c>
      <c r="C281" t="s">
        <v>667</v>
      </c>
      <c r="D281" t="s">
        <v>667</v>
      </c>
      <c r="E281" t="s">
        <v>116</v>
      </c>
      <c r="F281" s="42" t="s">
        <v>1198</v>
      </c>
      <c r="G281" t="s">
        <v>1607</v>
      </c>
      <c r="H281" s="3" t="str">
        <f>IF(SUMIFS(SeasonData!BC:BC,SeasonData!B:B,Players19!C147)=(4*23),"R","")</f>
        <v>R</v>
      </c>
      <c r="I281" s="2">
        <f>COUNTIFS(SeasonData!B:B,C281)</f>
        <v>4</v>
      </c>
      <c r="J281" s="25">
        <v>519900</v>
      </c>
      <c r="K281" s="25" t="str">
        <f t="shared" si="8"/>
        <v>Premo</v>
      </c>
      <c r="L281" s="25"/>
      <c r="M281" s="20">
        <f>INDEX(SeasonData!$AY:$AY,MATCH($C281&amp;"_2018",SeasonData!$A:$A,0))</f>
        <v>95.772727272727266</v>
      </c>
      <c r="N281" s="20">
        <f>INDEX(SeasonData!$AY:$AY,MATCH($C281&amp;"_2017",SeasonData!$A:$A,0))</f>
        <v>82.818181818181813</v>
      </c>
      <c r="O281" s="20">
        <f>INDEX(SeasonData!$AY:$AY,MATCH($C281&amp;"_2016",SeasonData!$A:$A,0))</f>
        <v>86.045454545454547</v>
      </c>
      <c r="P281" s="20">
        <f>INDEX(SeasonData!$AY:$AY,MATCH($C281&amp;"_2015",SeasonData!$A:$A,0))</f>
        <v>89.36363636363636</v>
      </c>
      <c r="R281" s="18">
        <f>INDEX(SeasonData!BA:BA,MATCH(C281&amp;"_2018",SeasonData!A:A,0))</f>
        <v>1</v>
      </c>
      <c r="S281" s="18">
        <f>INDEX(SeasonData!BA:BA,MATCH(C281&amp;"_2017",SeasonData!A:A,0))</f>
        <v>1</v>
      </c>
      <c r="T281" s="18">
        <f>INDEX(SeasonData!BA:BA,MATCH(C281&amp;"_2016",SeasonData!A:A,0))</f>
        <v>1</v>
      </c>
      <c r="U281" s="18">
        <f>INDEX(SeasonData!BA:BA,MATCH(C281&amp;"_2015",SeasonData!A:A,0))</f>
        <v>1</v>
      </c>
      <c r="W281" s="13">
        <f t="shared" si="9"/>
        <v>95.772312793589393</v>
      </c>
      <c r="Y281">
        <f>IF(ISERROR(FIND("DEF",$G281)),"",MAX(Y$1:Y280)+1)</f>
        <v>101</v>
      </c>
      <c r="Z281" t="str">
        <f>IF(ISERROR(FIND("MID",$G281)),"",MAX(Z$1:Z280)+1)</f>
        <v/>
      </c>
      <c r="AA281" t="str">
        <f>IF(ISERROR(FIND("RUC",$G281)),"",MAX(AA$1:AA280)+1)</f>
        <v/>
      </c>
      <c r="AB281" t="str">
        <f>IF(ISERROR(FIND("FWD",$G281)),"",MAX(AB$1:AB280)+1)</f>
        <v/>
      </c>
      <c r="AC281">
        <f>IF(H281&lt;&gt;"R","",MAX(AC$1:AC280)+1)</f>
        <v>38</v>
      </c>
    </row>
    <row r="282" spans="1:29" x14ac:dyDescent="0.2">
      <c r="A282" t="s">
        <v>2115</v>
      </c>
      <c r="B282" t="s">
        <v>468</v>
      </c>
      <c r="C282" t="s">
        <v>664</v>
      </c>
      <c r="D282" t="s">
        <v>664</v>
      </c>
      <c r="E282" t="s">
        <v>465</v>
      </c>
      <c r="F282" s="42" t="s">
        <v>1196</v>
      </c>
      <c r="G282" t="s">
        <v>1608</v>
      </c>
      <c r="H282" s="3" t="str">
        <f>IF(SUMIFS(SeasonData!BC:BC,SeasonData!B:B,Players19!C171)=(4*23),"R","")</f>
        <v/>
      </c>
      <c r="I282" s="2">
        <f>COUNTIFS(SeasonData!B:B,C282)</f>
        <v>4</v>
      </c>
      <c r="J282" s="25">
        <v>471700</v>
      </c>
      <c r="K282" s="25" t="str">
        <f t="shared" si="8"/>
        <v>MPR</v>
      </c>
      <c r="L282" s="25"/>
      <c r="M282" s="20">
        <f>INDEX(SeasonData!$AY:$AY,MATCH($C282&amp;"_2018",SeasonData!$A:$A,0))</f>
        <v>87</v>
      </c>
      <c r="N282" s="20">
        <f>INDEX(SeasonData!$AY:$AY,MATCH($C282&amp;"_2017",SeasonData!$A:$A,0))</f>
        <v>72.38095238095238</v>
      </c>
      <c r="O282" s="20">
        <f>INDEX(SeasonData!$AY:$AY,MATCH($C282&amp;"_2016",SeasonData!$A:$A,0))</f>
        <v>75.409090909090907</v>
      </c>
      <c r="P282" s="20">
        <f>INDEX(SeasonData!$AY:$AY,MATCH($C282&amp;"_2015",SeasonData!$A:$A,0))</f>
        <v>83.833333333333329</v>
      </c>
      <c r="R282" s="18">
        <f>INDEX(SeasonData!BA:BA,MATCH(C282&amp;"_2018",SeasonData!A:A,0))</f>
        <v>0.81818181818181823</v>
      </c>
      <c r="S282" s="18">
        <f>INDEX(SeasonData!BA:BA,MATCH(C282&amp;"_2017",SeasonData!A:A,0))</f>
        <v>0.95454545454545459</v>
      </c>
      <c r="T282" s="18">
        <f>INDEX(SeasonData!BA:BA,MATCH(C282&amp;"_2016",SeasonData!A:A,0))</f>
        <v>1</v>
      </c>
      <c r="U282" s="18">
        <f>INDEX(SeasonData!BA:BA,MATCH(C282&amp;"_2015",SeasonData!A:A,0))</f>
        <v>0.54545454545454541</v>
      </c>
      <c r="W282" s="13">
        <f t="shared" si="9"/>
        <v>86.893248595376249</v>
      </c>
      <c r="Y282" t="str">
        <f>IF(ISERROR(FIND("DEF",$G282)),"",MAX(Y$1:Y281)+1)</f>
        <v/>
      </c>
      <c r="Z282" t="str">
        <f>IF(ISERROR(FIND("MID",$G282)),"",MAX(Z$1:Z281)+1)</f>
        <v/>
      </c>
      <c r="AA282" t="str">
        <f>IF(ISERROR(FIND("RUC",$G282)),"",MAX(AA$1:AA281)+1)</f>
        <v/>
      </c>
      <c r="AB282">
        <f>IF(ISERROR(FIND("FWD",$G282)),"",MAX(AB$1:AB281)+1)</f>
        <v>105</v>
      </c>
      <c r="AC282" t="str">
        <f>IF(H282&lt;&gt;"R","",MAX(AC$1:AC281)+1)</f>
        <v/>
      </c>
    </row>
    <row r="283" spans="1:29" x14ac:dyDescent="0.2">
      <c r="A283" t="s">
        <v>2115</v>
      </c>
      <c r="B283" t="s">
        <v>93</v>
      </c>
      <c r="C283" t="s">
        <v>951</v>
      </c>
      <c r="D283" t="s">
        <v>951</v>
      </c>
      <c r="E283" t="s">
        <v>369</v>
      </c>
      <c r="F283" s="42" t="s">
        <v>1209</v>
      </c>
      <c r="G283" t="s">
        <v>1606</v>
      </c>
      <c r="H283" s="3" t="str">
        <f>IF(SUMIFS(SeasonData!BC:BC,SeasonData!B:B,Players19!C259)=(4*23),"R","")</f>
        <v/>
      </c>
      <c r="I283" s="2">
        <f>COUNTIFS(SeasonData!B:B,C283)</f>
        <v>4</v>
      </c>
      <c r="J283" s="25">
        <v>364100</v>
      </c>
      <c r="K283" s="25" t="str">
        <f t="shared" si="8"/>
        <v>MPR</v>
      </c>
      <c r="L283" s="25"/>
      <c r="M283" s="20">
        <f>INDEX(SeasonData!$AY:$AY,MATCH($C283&amp;"_2018",SeasonData!$A:$A,0))</f>
        <v>67.0625</v>
      </c>
      <c r="N283" s="20">
        <f>INDEX(SeasonData!$AY:$AY,MATCH($C283&amp;"_2017",SeasonData!$A:$A,0))</f>
        <v>81.5</v>
      </c>
      <c r="O283" s="20" t="str">
        <f>INDEX(SeasonData!$AY:$AY,MATCH($C283&amp;"_2016",SeasonData!$A:$A,0))</f>
        <v/>
      </c>
      <c r="P283" s="20" t="str">
        <f>INDEX(SeasonData!$AY:$AY,MATCH($C283&amp;"_2015",SeasonData!$A:$A,0))</f>
        <v/>
      </c>
      <c r="R283" s="18">
        <f>INDEX(SeasonData!BA:BA,MATCH(C283&amp;"_2018",SeasonData!A:A,0))</f>
        <v>0.72727272727272729</v>
      </c>
      <c r="S283" s="18">
        <f>INDEX(SeasonData!BA:BA,MATCH(C283&amp;"_2017",SeasonData!A:A,0))</f>
        <v>9.0909090909090912E-2</v>
      </c>
      <c r="T283" s="18">
        <f>INDEX(SeasonData!BA:BA,MATCH(C283&amp;"_2016",SeasonData!A:A,0))</f>
        <v>0</v>
      </c>
      <c r="U283" s="18">
        <f>INDEX(SeasonData!BA:BA,MATCH(C283&amp;"_2015",SeasonData!A:A,0))</f>
        <v>0</v>
      </c>
      <c r="W283" s="13">
        <f t="shared" si="9"/>
        <v>67.071935157041537</v>
      </c>
      <c r="Y283" t="str">
        <f>IF(ISERROR(FIND("DEF",$G283)),"",MAX(Y$1:Y282)+1)</f>
        <v/>
      </c>
      <c r="Z283">
        <f>IF(ISERROR(FIND("MID",$G283)),"",MAX(Z$1:Z282)+1)</f>
        <v>98</v>
      </c>
      <c r="AA283" t="str">
        <f>IF(ISERROR(FIND("RUC",$G283)),"",MAX(AA$1:AA282)+1)</f>
        <v/>
      </c>
      <c r="AB283" t="str">
        <f>IF(ISERROR(FIND("FWD",$G283)),"",MAX(AB$1:AB282)+1)</f>
        <v/>
      </c>
      <c r="AC283" t="str">
        <f>IF(H283&lt;&gt;"R","",MAX(AC$1:AC282)+1)</f>
        <v/>
      </c>
    </row>
    <row r="284" spans="1:29" x14ac:dyDescent="0.2">
      <c r="A284" t="s">
        <v>2115</v>
      </c>
      <c r="B284" t="s">
        <v>270</v>
      </c>
      <c r="C284" t="s">
        <v>663</v>
      </c>
      <c r="D284" t="s">
        <v>663</v>
      </c>
      <c r="E284" t="s">
        <v>260</v>
      </c>
      <c r="F284" s="42" t="s">
        <v>1195</v>
      </c>
      <c r="G284" t="s">
        <v>1608</v>
      </c>
      <c r="H284" s="3" t="str">
        <f>IF(SUMIFS(SeasonData!BC:BC,SeasonData!B:B,Players19!C274)=(4*23),"R","")</f>
        <v/>
      </c>
      <c r="I284" s="2">
        <f>COUNTIFS(SeasonData!B:B,C284)</f>
        <v>4</v>
      </c>
      <c r="J284" s="25">
        <v>521400</v>
      </c>
      <c r="K284" s="25" t="str">
        <f t="shared" si="8"/>
        <v>Premo</v>
      </c>
      <c r="L284" s="25"/>
      <c r="M284" s="20">
        <f>INDEX(SeasonData!$AY:$AY,MATCH($C284&amp;"_2018",SeasonData!$A:$A,0))</f>
        <v>96.047619047619051</v>
      </c>
      <c r="N284" s="20">
        <f>INDEX(SeasonData!$AY:$AY,MATCH($C284&amp;"_2017",SeasonData!$A:$A,0))</f>
        <v>86.36363636363636</v>
      </c>
      <c r="O284" s="20">
        <f>INDEX(SeasonData!$AY:$AY,MATCH($C284&amp;"_2016",SeasonData!$A:$A,0))</f>
        <v>92.318181818181813</v>
      </c>
      <c r="P284" s="20">
        <f>INDEX(SeasonData!$AY:$AY,MATCH($C284&amp;"_2015",SeasonData!$A:$A,0))</f>
        <v>96.590909090909093</v>
      </c>
      <c r="R284" s="18">
        <f>INDEX(SeasonData!BA:BA,MATCH(C284&amp;"_2018",SeasonData!A:A,0))</f>
        <v>0.95454545454545459</v>
      </c>
      <c r="S284" s="18">
        <f>INDEX(SeasonData!BA:BA,MATCH(C284&amp;"_2017",SeasonData!A:A,0))</f>
        <v>1</v>
      </c>
      <c r="T284" s="18">
        <f>INDEX(SeasonData!BA:BA,MATCH(C284&amp;"_2016",SeasonData!A:A,0))</f>
        <v>1</v>
      </c>
      <c r="U284" s="18">
        <f>INDEX(SeasonData!BA:BA,MATCH(C284&amp;"_2015",SeasonData!A:A,0))</f>
        <v>1</v>
      </c>
      <c r="W284" s="13">
        <f t="shared" si="9"/>
        <v>96.048632218844986</v>
      </c>
      <c r="Y284" t="str">
        <f>IF(ISERROR(FIND("DEF",$G284)),"",MAX(Y$1:Y283)+1)</f>
        <v/>
      </c>
      <c r="Z284" t="str">
        <f>IF(ISERROR(FIND("MID",$G284)),"",MAX(Z$1:Z283)+1)</f>
        <v/>
      </c>
      <c r="AA284" t="str">
        <f>IF(ISERROR(FIND("RUC",$G284)),"",MAX(AA$1:AA283)+1)</f>
        <v/>
      </c>
      <c r="AB284">
        <f>IF(ISERROR(FIND("FWD",$G284)),"",MAX(AB$1:AB283)+1)</f>
        <v>106</v>
      </c>
      <c r="AC284" t="str">
        <f>IF(H284&lt;&gt;"R","",MAX(AC$1:AC283)+1)</f>
        <v/>
      </c>
    </row>
    <row r="285" spans="1:29" x14ac:dyDescent="0.2">
      <c r="A285" t="s">
        <v>2115</v>
      </c>
      <c r="B285" t="s">
        <v>138</v>
      </c>
      <c r="C285" t="s">
        <v>999</v>
      </c>
      <c r="D285" t="s">
        <v>999</v>
      </c>
      <c r="E285" t="s">
        <v>235</v>
      </c>
      <c r="F285" s="42" t="s">
        <v>1211</v>
      </c>
      <c r="G285" t="s">
        <v>1607</v>
      </c>
      <c r="H285" s="3" t="str">
        <f>IF(SUMIFS(SeasonData!BC:BC,SeasonData!B:B,Players19!C301)=(4*23),"R","")</f>
        <v/>
      </c>
      <c r="I285" s="2">
        <f>COUNTIFS(SeasonData!B:B,C285)</f>
        <v>4</v>
      </c>
      <c r="J285" s="25">
        <v>336100</v>
      </c>
      <c r="K285" s="25" t="str">
        <f t="shared" si="8"/>
        <v>MPR</v>
      </c>
      <c r="L285" s="25"/>
      <c r="M285" s="20">
        <f>INDEX(SeasonData!$AY:$AY,MATCH($C285&amp;"_2018",SeasonData!$A:$A,0))</f>
        <v>61.904761904761905</v>
      </c>
      <c r="N285" s="20" t="str">
        <f>INDEX(SeasonData!$AY:$AY,MATCH($C285&amp;"_2017",SeasonData!$A:$A,0))</f>
        <v/>
      </c>
      <c r="O285" s="20" t="str">
        <f>INDEX(SeasonData!$AY:$AY,MATCH($C285&amp;"_2016",SeasonData!$A:$A,0))</f>
        <v/>
      </c>
      <c r="P285" s="20" t="str">
        <f>INDEX(SeasonData!$AY:$AY,MATCH($C285&amp;"_2015",SeasonData!$A:$A,0))</f>
        <v/>
      </c>
      <c r="R285" s="18">
        <f>INDEX(SeasonData!BA:BA,MATCH(C285&amp;"_2018",SeasonData!A:A,0))</f>
        <v>0.95454545454545459</v>
      </c>
      <c r="S285" s="18">
        <f>INDEX(SeasonData!BA:BA,MATCH(C285&amp;"_2017",SeasonData!A:A,0))</f>
        <v>0</v>
      </c>
      <c r="T285" s="18">
        <f>INDEX(SeasonData!BA:BA,MATCH(C285&amp;"_2016",SeasonData!A:A,0))</f>
        <v>0</v>
      </c>
      <c r="U285" s="18">
        <f>INDEX(SeasonData!BA:BA,MATCH(C285&amp;"_2015",SeasonData!A:A,0))</f>
        <v>0</v>
      </c>
      <c r="W285" s="13">
        <f t="shared" si="9"/>
        <v>61.913972552270423</v>
      </c>
      <c r="Y285">
        <f>IF(ISERROR(FIND("DEF",$G285)),"",MAX(Y$1:Y284)+1)</f>
        <v>102</v>
      </c>
      <c r="Z285" t="str">
        <f>IF(ISERROR(FIND("MID",$G285)),"",MAX(Z$1:Z284)+1)</f>
        <v/>
      </c>
      <c r="AA285" t="str">
        <f>IF(ISERROR(FIND("RUC",$G285)),"",MAX(AA$1:AA284)+1)</f>
        <v/>
      </c>
      <c r="AB285" t="str">
        <f>IF(ISERROR(FIND("FWD",$G285)),"",MAX(AB$1:AB284)+1)</f>
        <v/>
      </c>
      <c r="AC285" t="str">
        <f>IF(H285&lt;&gt;"R","",MAX(AC$1:AC284)+1)</f>
        <v/>
      </c>
    </row>
    <row r="286" spans="1:29" x14ac:dyDescent="0.2">
      <c r="A286" t="s">
        <v>2115</v>
      </c>
      <c r="B286" t="s">
        <v>325</v>
      </c>
      <c r="C286" t="s">
        <v>1684</v>
      </c>
      <c r="D286" t="s">
        <v>1684</v>
      </c>
      <c r="E286" t="s">
        <v>369</v>
      </c>
      <c r="F286" s="42" t="s">
        <v>1819</v>
      </c>
      <c r="G286" t="s">
        <v>1608</v>
      </c>
      <c r="H286" s="3" t="str">
        <f>IF(SUMIFS(SeasonData!BC:BC,SeasonData!B:B,Players19!C308)=(4*23),"R","")</f>
        <v/>
      </c>
      <c r="I286" s="2">
        <f>COUNTIFS(SeasonData!B:B,C286)</f>
        <v>4</v>
      </c>
      <c r="J286" s="25">
        <v>392700</v>
      </c>
      <c r="K286" s="25" t="str">
        <f t="shared" si="8"/>
        <v>MPR</v>
      </c>
      <c r="L286" s="25"/>
      <c r="M286" s="20">
        <f>INDEX(SeasonData!$AY:$AY,MATCH($C286&amp;"_2018",SeasonData!$A:$A,0))</f>
        <v>72.333333333333329</v>
      </c>
      <c r="N286" s="20" t="str">
        <f>INDEX(SeasonData!$AY:$AY,MATCH($C286&amp;"_2017",SeasonData!$A:$A,0))</f>
        <v/>
      </c>
      <c r="O286" s="20" t="str">
        <f>INDEX(SeasonData!$AY:$AY,MATCH($C286&amp;"_2016",SeasonData!$A:$A,0))</f>
        <v/>
      </c>
      <c r="P286" s="20" t="str">
        <f>INDEX(SeasonData!$AY:$AY,MATCH($C286&amp;"_2015",SeasonData!$A:$A,0))</f>
        <v/>
      </c>
      <c r="R286" s="18">
        <f>INDEX(SeasonData!BA:BA,MATCH(C286&amp;"_2018",SeasonData!A:A,0))</f>
        <v>0.81818181818181823</v>
      </c>
      <c r="S286" s="18">
        <f>INDEX(SeasonData!BA:BA,MATCH(C286&amp;"_2017",SeasonData!A:A,0))</f>
        <v>0</v>
      </c>
      <c r="T286" s="18">
        <f>INDEX(SeasonData!BA:BA,MATCH(C286&amp;"_2016",SeasonData!A:A,0))</f>
        <v>0</v>
      </c>
      <c r="U286" s="18">
        <f>INDEX(SeasonData!BA:BA,MATCH(C286&amp;"_2015",SeasonData!A:A,0))</f>
        <v>0</v>
      </c>
      <c r="W286" s="13">
        <f t="shared" si="9"/>
        <v>72.340425531914889</v>
      </c>
      <c r="Y286" t="str">
        <f>IF(ISERROR(FIND("DEF",$G286)),"",MAX(Y$1:Y285)+1)</f>
        <v/>
      </c>
      <c r="Z286" t="str">
        <f>IF(ISERROR(FIND("MID",$G286)),"",MAX(Z$1:Z285)+1)</f>
        <v/>
      </c>
      <c r="AA286" t="str">
        <f>IF(ISERROR(FIND("RUC",$G286)),"",MAX(AA$1:AA285)+1)</f>
        <v/>
      </c>
      <c r="AB286">
        <f>IF(ISERROR(FIND("FWD",$G286)),"",MAX(AB$1:AB285)+1)</f>
        <v>107</v>
      </c>
      <c r="AC286" t="str">
        <f>IF(H286&lt;&gt;"R","",MAX(AC$1:AC285)+1)</f>
        <v/>
      </c>
    </row>
    <row r="287" spans="1:29" x14ac:dyDescent="0.2">
      <c r="A287" t="s">
        <v>2115</v>
      </c>
      <c r="B287" t="s">
        <v>351</v>
      </c>
      <c r="C287" t="s">
        <v>665</v>
      </c>
      <c r="D287" t="s">
        <v>665</v>
      </c>
      <c r="E287" t="s">
        <v>144</v>
      </c>
      <c r="F287" s="42" t="s">
        <v>2499</v>
      </c>
      <c r="G287" t="s">
        <v>1607</v>
      </c>
      <c r="H287" s="3" t="str">
        <f>IF(SUMIFS(SeasonData!BC:BC,SeasonData!B:B,Players19!C321)=(4*23),"R","")</f>
        <v/>
      </c>
      <c r="I287" s="2">
        <f>COUNTIFS(SeasonData!B:B,C287)</f>
        <v>4</v>
      </c>
      <c r="J287" s="25">
        <v>275700</v>
      </c>
      <c r="K287" s="25" t="str">
        <f t="shared" si="8"/>
        <v>MPR</v>
      </c>
      <c r="L287" s="25"/>
      <c r="M287" s="20">
        <f>INDEX(SeasonData!$AY:$AY,MATCH($C287&amp;"_2018",SeasonData!$A:$A,0))</f>
        <v>50.785714285714285</v>
      </c>
      <c r="N287" s="20">
        <f>INDEX(SeasonData!$AY:$AY,MATCH($C287&amp;"_2017",SeasonData!$A:$A,0))</f>
        <v>55</v>
      </c>
      <c r="O287" s="20">
        <f>INDEX(SeasonData!$AY:$AY,MATCH($C287&amp;"_2016",SeasonData!$A:$A,0))</f>
        <v>69.599999999999994</v>
      </c>
      <c r="P287" s="20">
        <f>INDEX(SeasonData!$AY:$AY,MATCH($C287&amp;"_2015",SeasonData!$A:$A,0))</f>
        <v>72.181818181818187</v>
      </c>
      <c r="R287" s="18">
        <f>INDEX(SeasonData!BA:BA,MATCH(C287&amp;"_2018",SeasonData!A:A,0))</f>
        <v>0.63636363636363635</v>
      </c>
      <c r="S287" s="18">
        <f>INDEX(SeasonData!BA:BA,MATCH(C287&amp;"_2017",SeasonData!A:A,0))</f>
        <v>0.59090909090909094</v>
      </c>
      <c r="T287" s="18">
        <f>INDEX(SeasonData!BA:BA,MATCH(C287&amp;"_2016",SeasonData!A:A,0))</f>
        <v>0.45454545454545453</v>
      </c>
      <c r="U287" s="18">
        <f>INDEX(SeasonData!BA:BA,MATCH(C287&amp;"_2015",SeasonData!A:A,0))</f>
        <v>1</v>
      </c>
      <c r="W287" s="13">
        <f t="shared" si="9"/>
        <v>50.787510361978448</v>
      </c>
      <c r="Y287">
        <f>IF(ISERROR(FIND("DEF",$G287)),"",MAX(Y$1:Y286)+1)</f>
        <v>103</v>
      </c>
      <c r="Z287" t="str">
        <f>IF(ISERROR(FIND("MID",$G287)),"",MAX(Z$1:Z286)+1)</f>
        <v/>
      </c>
      <c r="AA287" t="str">
        <f>IF(ISERROR(FIND("RUC",$G287)),"",MAX(AA$1:AA286)+1)</f>
        <v/>
      </c>
      <c r="AB287" t="str">
        <f>IF(ISERROR(FIND("FWD",$G287)),"",MAX(AB$1:AB286)+1)</f>
        <v/>
      </c>
      <c r="AC287" t="str">
        <f>IF(H287&lt;&gt;"R","",MAX(AC$1:AC286)+1)</f>
        <v/>
      </c>
    </row>
    <row r="288" spans="1:29" x14ac:dyDescent="0.2">
      <c r="A288" t="s">
        <v>2115</v>
      </c>
      <c r="B288" t="s">
        <v>219</v>
      </c>
      <c r="C288" t="s">
        <v>671</v>
      </c>
      <c r="D288" t="s">
        <v>671</v>
      </c>
      <c r="E288" t="s">
        <v>144</v>
      </c>
      <c r="F288" s="42" t="s">
        <v>1203</v>
      </c>
      <c r="G288" t="s">
        <v>1607</v>
      </c>
      <c r="H288" s="3" t="str">
        <f>IF(SUMIFS(SeasonData!BC:BC,SeasonData!B:B,Players19!C407)=(4*23),"R","")</f>
        <v/>
      </c>
      <c r="I288" s="2">
        <f>COUNTIFS(SeasonData!B:B,C288)</f>
        <v>4</v>
      </c>
      <c r="J288" s="25">
        <v>250300</v>
      </c>
      <c r="K288" s="25" t="str">
        <f t="shared" si="8"/>
        <v>MPR</v>
      </c>
      <c r="L288" s="25"/>
      <c r="M288" s="20">
        <f>INDEX(SeasonData!$AY:$AY,MATCH($C288&amp;"_2018",SeasonData!$A:$A,0))</f>
        <v>46.111111111111114</v>
      </c>
      <c r="N288" s="20">
        <f>INDEX(SeasonData!$AY:$AY,MATCH($C288&amp;"_2017",SeasonData!$A:$A,0))</f>
        <v>60.615384615384613</v>
      </c>
      <c r="O288" s="20">
        <f>INDEX(SeasonData!$AY:$AY,MATCH($C288&amp;"_2016",SeasonData!$A:$A,0))</f>
        <v>90</v>
      </c>
      <c r="P288" s="20">
        <f>INDEX(SeasonData!$AY:$AY,MATCH($C288&amp;"_2015",SeasonData!$A:$A,0))</f>
        <v>47</v>
      </c>
      <c r="R288" s="18">
        <f>INDEX(SeasonData!BA:BA,MATCH(C288&amp;"_2018",SeasonData!A:A,0))</f>
        <v>0.40909090909090912</v>
      </c>
      <c r="S288" s="18">
        <f>INDEX(SeasonData!BA:BA,MATCH(C288&amp;"_2017",SeasonData!A:A,0))</f>
        <v>0.59090909090909094</v>
      </c>
      <c r="T288" s="18">
        <f>INDEX(SeasonData!BA:BA,MATCH(C288&amp;"_2016",SeasonData!A:A,0))</f>
        <v>4.5454545454545456E-2</v>
      </c>
      <c r="U288" s="18">
        <f>INDEX(SeasonData!BA:BA,MATCH(C288&amp;"_2015",SeasonData!A:A,0))</f>
        <v>0.13636363636363635</v>
      </c>
      <c r="W288" s="13">
        <f t="shared" si="9"/>
        <v>46.108501427650367</v>
      </c>
      <c r="Y288">
        <f>IF(ISERROR(FIND("DEF",$G288)),"",MAX(Y$1:Y287)+1)</f>
        <v>104</v>
      </c>
      <c r="Z288" t="str">
        <f>IF(ISERROR(FIND("MID",$G288)),"",MAX(Z$1:Z287)+1)</f>
        <v/>
      </c>
      <c r="AA288" t="str">
        <f>IF(ISERROR(FIND("RUC",$G288)),"",MAX(AA$1:AA287)+1)</f>
        <v/>
      </c>
      <c r="AB288" t="str">
        <f>IF(ISERROR(FIND("FWD",$G288)),"",MAX(AB$1:AB287)+1)</f>
        <v/>
      </c>
      <c r="AC288" t="str">
        <f>IF(H288&lt;&gt;"R","",MAX(AC$1:AC287)+1)</f>
        <v/>
      </c>
    </row>
    <row r="289" spans="1:29" x14ac:dyDescent="0.2">
      <c r="A289" t="s">
        <v>2115</v>
      </c>
      <c r="B289" t="s">
        <v>410</v>
      </c>
      <c r="C289" t="s">
        <v>673</v>
      </c>
      <c r="D289" t="s">
        <v>673</v>
      </c>
      <c r="E289" t="s">
        <v>399</v>
      </c>
      <c r="F289" s="42" t="s">
        <v>1205</v>
      </c>
      <c r="G289" t="s">
        <v>1608</v>
      </c>
      <c r="H289" s="3" t="str">
        <f>IF(SUMIFS(SeasonData!BC:BC,SeasonData!B:B,Players19!C425)=(4*23),"R","")</f>
        <v/>
      </c>
      <c r="I289" s="2">
        <f>COUNTIFS(SeasonData!B:B,C289)</f>
        <v>4</v>
      </c>
      <c r="J289" s="25">
        <v>343500</v>
      </c>
      <c r="K289" s="25" t="str">
        <f t="shared" si="8"/>
        <v>MPR</v>
      </c>
      <c r="L289" s="25"/>
      <c r="M289" s="20">
        <f>INDEX(SeasonData!$AY:$AY,MATCH($C289&amp;"_2018",SeasonData!$A:$A,0))</f>
        <v>63.272727272727273</v>
      </c>
      <c r="N289" s="20">
        <f>INDEX(SeasonData!$AY:$AY,MATCH($C289&amp;"_2017",SeasonData!$A:$A,0))</f>
        <v>64.75</v>
      </c>
      <c r="O289" s="20">
        <f>INDEX(SeasonData!$AY:$AY,MATCH($C289&amp;"_2016",SeasonData!$A:$A,0))</f>
        <v>50.8</v>
      </c>
      <c r="P289" s="20">
        <f>INDEX(SeasonData!$AY:$AY,MATCH($C289&amp;"_2015",SeasonData!$A:$A,0))</f>
        <v>55.941176470588232</v>
      </c>
      <c r="R289" s="18">
        <f>INDEX(SeasonData!BA:BA,MATCH(C289&amp;"_2018",SeasonData!A:A,0))</f>
        <v>0.5</v>
      </c>
      <c r="S289" s="18">
        <f>INDEX(SeasonData!BA:BA,MATCH(C289&amp;"_2017",SeasonData!A:A,0))</f>
        <v>0.54545454545454541</v>
      </c>
      <c r="T289" s="18">
        <f>INDEX(SeasonData!BA:BA,MATCH(C289&amp;"_2016",SeasonData!A:A,0))</f>
        <v>0.45454545454545453</v>
      </c>
      <c r="U289" s="18">
        <f>INDEX(SeasonData!BA:BA,MATCH(C289&amp;"_2015",SeasonData!A:A,0))</f>
        <v>0.77272727272727271</v>
      </c>
      <c r="W289" s="13">
        <f t="shared" si="9"/>
        <v>63.277148383531362</v>
      </c>
      <c r="Y289" t="str">
        <f>IF(ISERROR(FIND("DEF",$G289)),"",MAX(Y$1:Y288)+1)</f>
        <v/>
      </c>
      <c r="Z289" t="str">
        <f>IF(ISERROR(FIND("MID",$G289)),"",MAX(Z$1:Z288)+1)</f>
        <v/>
      </c>
      <c r="AA289" t="str">
        <f>IF(ISERROR(FIND("RUC",$G289)),"",MAX(AA$1:AA288)+1)</f>
        <v/>
      </c>
      <c r="AB289">
        <f>IF(ISERROR(FIND("FWD",$G289)),"",MAX(AB$1:AB288)+1)</f>
        <v>108</v>
      </c>
      <c r="AC289" t="str">
        <f>IF(H289&lt;&gt;"R","",MAX(AC$1:AC288)+1)</f>
        <v/>
      </c>
    </row>
    <row r="290" spans="1:29" x14ac:dyDescent="0.2">
      <c r="A290" t="s">
        <v>2115</v>
      </c>
      <c r="B290" t="s">
        <v>2298</v>
      </c>
      <c r="C290" t="s">
        <v>2683</v>
      </c>
      <c r="D290" t="s">
        <v>2683</v>
      </c>
      <c r="E290" t="s">
        <v>144</v>
      </c>
      <c r="F290" s="42" t="s">
        <v>2519</v>
      </c>
      <c r="G290" t="s">
        <v>1608</v>
      </c>
      <c r="H290" s="3" t="str">
        <f>IF(SUMIFS(SeasonData!BC:BC,SeasonData!B:B,Players19!C426)=(4*23),"R","")</f>
        <v/>
      </c>
      <c r="I290" s="2">
        <f>COUNTIFS(SeasonData!B:B,C290)</f>
        <v>4</v>
      </c>
      <c r="J290" s="25">
        <v>202800</v>
      </c>
      <c r="K290" s="25" t="str">
        <f t="shared" si="8"/>
        <v>Rookie</v>
      </c>
      <c r="L290" s="25"/>
      <c r="M290" s="20" t="str">
        <f>INDEX(SeasonData!$AY:$AY,MATCH($C290&amp;"_2018",SeasonData!$A:$A,0))</f>
        <v/>
      </c>
      <c r="N290" s="20" t="str">
        <f>INDEX(SeasonData!$AY:$AY,MATCH($C290&amp;"_2017",SeasonData!$A:$A,0))</f>
        <v/>
      </c>
      <c r="O290" s="20" t="str">
        <f>INDEX(SeasonData!$AY:$AY,MATCH($C290&amp;"_2016",SeasonData!$A:$A,0))</f>
        <v/>
      </c>
      <c r="P290" s="20" t="str">
        <f>INDEX(SeasonData!$AY:$AY,MATCH($C290&amp;"_2015",SeasonData!$A:$A,0))</f>
        <v/>
      </c>
      <c r="R290" s="18">
        <f>INDEX(SeasonData!BA:BA,MATCH(C290&amp;"_2018",SeasonData!A:A,0))</f>
        <v>0</v>
      </c>
      <c r="S290" s="18">
        <f>INDEX(SeasonData!BA:BA,MATCH(C290&amp;"_2017",SeasonData!A:A,0))</f>
        <v>0</v>
      </c>
      <c r="T290" s="18">
        <f>INDEX(SeasonData!BA:BA,MATCH(C290&amp;"_2016",SeasonData!A:A,0))</f>
        <v>0</v>
      </c>
      <c r="U290" s="18">
        <f>INDEX(SeasonData!BA:BA,MATCH(C290&amp;"_2015",SeasonData!A:A,0))</f>
        <v>0</v>
      </c>
      <c r="W290" s="13">
        <f t="shared" si="9"/>
        <v>37.35838629455651</v>
      </c>
      <c r="Y290" t="str">
        <f>IF(ISERROR(FIND("DEF",$G290)),"",MAX(Y$1:Y289)+1)</f>
        <v/>
      </c>
      <c r="Z290" t="str">
        <f>IF(ISERROR(FIND("MID",$G290)),"",MAX(Z$1:Z289)+1)</f>
        <v/>
      </c>
      <c r="AA290" t="str">
        <f>IF(ISERROR(FIND("RUC",$G290)),"",MAX(AA$1:AA289)+1)</f>
        <v/>
      </c>
      <c r="AB290">
        <f>IF(ISERROR(FIND("FWD",$G290)),"",MAX(AB$1:AB289)+1)</f>
        <v>109</v>
      </c>
      <c r="AC290" t="str">
        <f>IF(H290&lt;&gt;"R","",MAX(AC$1:AC289)+1)</f>
        <v/>
      </c>
    </row>
    <row r="291" spans="1:29" x14ac:dyDescent="0.2">
      <c r="A291" t="s">
        <v>2115</v>
      </c>
      <c r="B291" t="s">
        <v>1738</v>
      </c>
      <c r="C291" t="s">
        <v>1631</v>
      </c>
      <c r="D291" t="s">
        <v>1631</v>
      </c>
      <c r="E291" t="s">
        <v>116</v>
      </c>
      <c r="F291" s="42" t="s">
        <v>1820</v>
      </c>
      <c r="G291" t="s">
        <v>1607</v>
      </c>
      <c r="H291" s="3" t="str">
        <f>IF(SUMIFS(SeasonData!BC:BC,SeasonData!B:B,Players19!C440)=(4*23),"R","")</f>
        <v/>
      </c>
      <c r="I291" s="2">
        <f>COUNTIFS(SeasonData!B:B,C291)</f>
        <v>4</v>
      </c>
      <c r="J291" s="25">
        <v>256500</v>
      </c>
      <c r="K291" s="25" t="str">
        <f t="shared" si="8"/>
        <v>MPR</v>
      </c>
      <c r="L291" s="25"/>
      <c r="M291" s="20">
        <f>INDEX(SeasonData!$AY:$AY,MATCH($C291&amp;"_2018",SeasonData!$A:$A,0))</f>
        <v>52.5</v>
      </c>
      <c r="N291" s="20" t="str">
        <f>INDEX(SeasonData!$AY:$AY,MATCH($C291&amp;"_2017",SeasonData!$A:$A,0))</f>
        <v/>
      </c>
      <c r="O291" s="20" t="str">
        <f>INDEX(SeasonData!$AY:$AY,MATCH($C291&amp;"_2016",SeasonData!$A:$A,0))</f>
        <v/>
      </c>
      <c r="P291" s="20" t="str">
        <f>INDEX(SeasonData!$AY:$AY,MATCH($C291&amp;"_2015",SeasonData!$A:$A,0))</f>
        <v/>
      </c>
      <c r="R291" s="18">
        <f>INDEX(SeasonData!BA:BA,MATCH(C291&amp;"_2018",SeasonData!A:A,0))</f>
        <v>0.18181818181818182</v>
      </c>
      <c r="S291" s="18">
        <f>INDEX(SeasonData!BA:BA,MATCH(C291&amp;"_2017",SeasonData!A:A,0))</f>
        <v>0</v>
      </c>
      <c r="T291" s="18">
        <f>INDEX(SeasonData!BA:BA,MATCH(C291&amp;"_2016",SeasonData!A:A,0))</f>
        <v>0</v>
      </c>
      <c r="U291" s="18">
        <f>INDEX(SeasonData!BA:BA,MATCH(C291&amp;"_2015",SeasonData!A:A,0))</f>
        <v>0</v>
      </c>
      <c r="W291" s="13">
        <f t="shared" si="9"/>
        <v>47.250621718706824</v>
      </c>
      <c r="Y291">
        <f>IF(ISERROR(FIND("DEF",$G291)),"",MAX(Y$1:Y290)+1)</f>
        <v>105</v>
      </c>
      <c r="Z291" t="str">
        <f>IF(ISERROR(FIND("MID",$G291)),"",MAX(Z$1:Z290)+1)</f>
        <v/>
      </c>
      <c r="AA291" t="str">
        <f>IF(ISERROR(FIND("RUC",$G291)),"",MAX(AA$1:AA290)+1)</f>
        <v/>
      </c>
      <c r="AB291" t="str">
        <f>IF(ISERROR(FIND("FWD",$G291)),"",MAX(AB$1:AB290)+1)</f>
        <v/>
      </c>
      <c r="AC291" t="str">
        <f>IF(H291&lt;&gt;"R","",MAX(AC$1:AC290)+1)</f>
        <v/>
      </c>
    </row>
    <row r="292" spans="1:29" x14ac:dyDescent="0.2">
      <c r="A292" t="s">
        <v>2115</v>
      </c>
      <c r="B292" t="s">
        <v>431</v>
      </c>
      <c r="C292" t="s">
        <v>944</v>
      </c>
      <c r="D292" t="s">
        <v>944</v>
      </c>
      <c r="E292" t="s">
        <v>423</v>
      </c>
      <c r="F292" s="42" t="s">
        <v>1210</v>
      </c>
      <c r="G292" t="s">
        <v>1607</v>
      </c>
      <c r="H292" s="3" t="str">
        <f>IF(SUMIFS(SeasonData!BC:BC,SeasonData!B:B,Players19!C441)=(4*23),"R","")</f>
        <v/>
      </c>
      <c r="I292" s="2">
        <f>COUNTIFS(SeasonData!B:B,C292)</f>
        <v>4</v>
      </c>
      <c r="J292" s="25">
        <v>123900</v>
      </c>
      <c r="K292" s="25" t="str">
        <f t="shared" si="8"/>
        <v>Rookie</v>
      </c>
      <c r="L292" s="25"/>
      <c r="M292" s="20" t="str">
        <f>INDEX(SeasonData!$AY:$AY,MATCH($C292&amp;"_2018",SeasonData!$A:$A,0))</f>
        <v/>
      </c>
      <c r="N292" s="20" t="str">
        <f>INDEX(SeasonData!$AY:$AY,MATCH($C292&amp;"_2017",SeasonData!$A:$A,0))</f>
        <v/>
      </c>
      <c r="O292" s="20" t="str">
        <f>INDEX(SeasonData!$AY:$AY,MATCH($C292&amp;"_2016",SeasonData!$A:$A,0))</f>
        <v/>
      </c>
      <c r="P292" s="20" t="str">
        <f>INDEX(SeasonData!$AY:$AY,MATCH($C292&amp;"_2015",SeasonData!$A:$A,0))</f>
        <v/>
      </c>
      <c r="R292" s="18">
        <f>INDEX(SeasonData!BA:BA,MATCH(C292&amp;"_2018",SeasonData!A:A,0))</f>
        <v>0</v>
      </c>
      <c r="S292" s="18">
        <f>INDEX(SeasonData!BA:BA,MATCH(C292&amp;"_2017",SeasonData!A:A,0))</f>
        <v>0</v>
      </c>
      <c r="T292" s="18">
        <f>INDEX(SeasonData!BA:BA,MATCH(C292&amp;"_2016",SeasonData!A:A,0))</f>
        <v>0</v>
      </c>
      <c r="U292" s="18">
        <f>INDEX(SeasonData!BA:BA,MATCH(C292&amp;"_2015",SeasonData!A:A,0))</f>
        <v>0</v>
      </c>
      <c r="W292" s="13">
        <f t="shared" si="9"/>
        <v>22.823984526112184</v>
      </c>
      <c r="Y292">
        <f>IF(ISERROR(FIND("DEF",$G292)),"",MAX(Y$1:Y291)+1)</f>
        <v>106</v>
      </c>
      <c r="Z292" t="str">
        <f>IF(ISERROR(FIND("MID",$G292)),"",MAX(Z$1:Z291)+1)</f>
        <v/>
      </c>
      <c r="AA292" t="str">
        <f>IF(ISERROR(FIND("RUC",$G292)),"",MAX(AA$1:AA291)+1)</f>
        <v/>
      </c>
      <c r="AB292" t="str">
        <f>IF(ISERROR(FIND("FWD",$G292)),"",MAX(AB$1:AB291)+1)</f>
        <v/>
      </c>
      <c r="AC292" t="str">
        <f>IF(H292&lt;&gt;"R","",MAX(AC$1:AC291)+1)</f>
        <v/>
      </c>
    </row>
    <row r="293" spans="1:29" x14ac:dyDescent="0.2">
      <c r="A293" t="s">
        <v>2115</v>
      </c>
      <c r="B293" t="s">
        <v>69</v>
      </c>
      <c r="C293" t="s">
        <v>669</v>
      </c>
      <c r="D293" t="s">
        <v>669</v>
      </c>
      <c r="E293" t="s">
        <v>144</v>
      </c>
      <c r="F293" s="42" t="s">
        <v>1201</v>
      </c>
      <c r="G293" t="s">
        <v>2767</v>
      </c>
      <c r="H293" s="3" t="str">
        <f>IF(SUMIFS(SeasonData!BC:BC,SeasonData!B:B,Players19!C447)=(4*23),"R","")</f>
        <v/>
      </c>
      <c r="I293" s="2">
        <f>COUNTIFS(SeasonData!B:B,C293)</f>
        <v>4</v>
      </c>
      <c r="J293" s="25">
        <v>439000</v>
      </c>
      <c r="K293" s="25" t="str">
        <f t="shared" si="8"/>
        <v>MPR</v>
      </c>
      <c r="L293" s="25"/>
      <c r="M293" s="20">
        <f>INDEX(SeasonData!$AY:$AY,MATCH($C293&amp;"_2018",SeasonData!$A:$A,0))</f>
        <v>80.86666666666666</v>
      </c>
      <c r="N293" s="20">
        <f>INDEX(SeasonData!$AY:$AY,MATCH($C293&amp;"_2017",SeasonData!$A:$A,0))</f>
        <v>81.454545454545453</v>
      </c>
      <c r="O293" s="20">
        <f>INDEX(SeasonData!$AY:$AY,MATCH($C293&amp;"_2016",SeasonData!$A:$A,0))</f>
        <v>74.285714285714292</v>
      </c>
      <c r="P293" s="20">
        <f>INDEX(SeasonData!$AY:$AY,MATCH($C293&amp;"_2015",SeasonData!$A:$A,0))</f>
        <v>71.583333333333329</v>
      </c>
      <c r="R293" s="18">
        <f>INDEX(SeasonData!BA:BA,MATCH(C293&amp;"_2018",SeasonData!A:A,0))</f>
        <v>0.68181818181818177</v>
      </c>
      <c r="S293" s="18">
        <f>INDEX(SeasonData!BA:BA,MATCH(C293&amp;"_2017",SeasonData!A:A,0))</f>
        <v>1</v>
      </c>
      <c r="T293" s="18">
        <f>INDEX(SeasonData!BA:BA,MATCH(C293&amp;"_2016",SeasonData!A:A,0))</f>
        <v>0.95454545454545459</v>
      </c>
      <c r="U293" s="18">
        <f>INDEX(SeasonData!BA:BA,MATCH(C293&amp;"_2015",SeasonData!A:A,0))</f>
        <v>0.54545454545454541</v>
      </c>
      <c r="W293" s="13">
        <f t="shared" si="9"/>
        <v>80.869485124804271</v>
      </c>
      <c r="Y293" t="str">
        <f>IF(ISERROR(FIND("DEF",$G293)),"",MAX(Y$1:Y292)+1)</f>
        <v/>
      </c>
      <c r="Z293">
        <f>IF(ISERROR(FIND("MID",$G293)),"",MAX(Z$1:Z292)+1)</f>
        <v>99</v>
      </c>
      <c r="AA293" t="str">
        <f>IF(ISERROR(FIND("RUC",$G293)),"",MAX(AA$1:AA292)+1)</f>
        <v/>
      </c>
      <c r="AB293">
        <f>IF(ISERROR(FIND("FWD",$G293)),"",MAX(AB$1:AB292)+1)</f>
        <v>110</v>
      </c>
      <c r="AC293" t="str">
        <f>IF(H293&lt;&gt;"R","",MAX(AC$1:AC292)+1)</f>
        <v/>
      </c>
    </row>
    <row r="294" spans="1:29" x14ac:dyDescent="0.2">
      <c r="A294" t="s">
        <v>2115</v>
      </c>
      <c r="B294" t="s">
        <v>414</v>
      </c>
      <c r="C294" t="s">
        <v>666</v>
      </c>
      <c r="D294" t="s">
        <v>666</v>
      </c>
      <c r="E294" t="s">
        <v>399</v>
      </c>
      <c r="F294" s="42" t="s">
        <v>1197</v>
      </c>
      <c r="G294" t="s">
        <v>2767</v>
      </c>
      <c r="H294" s="3" t="str">
        <f>IF(SUMIFS(SeasonData!BC:BC,SeasonData!B:B,Players19!C540)=(4*23),"R","")</f>
        <v/>
      </c>
      <c r="I294" s="2">
        <f>COUNTIFS(SeasonData!B:B,C294)</f>
        <v>4</v>
      </c>
      <c r="J294" s="25">
        <v>356100</v>
      </c>
      <c r="K294" s="25" t="str">
        <f t="shared" si="8"/>
        <v>MPR</v>
      </c>
      <c r="L294" s="25"/>
      <c r="M294" s="20">
        <f>INDEX(SeasonData!$AY:$AY,MATCH($C294&amp;"_2018",SeasonData!$A:$A,0))</f>
        <v>65.590909090909093</v>
      </c>
      <c r="N294" s="20">
        <f>INDEX(SeasonData!$AY:$AY,MATCH($C294&amp;"_2017",SeasonData!$A:$A,0))</f>
        <v>84.727272727272734</v>
      </c>
      <c r="O294" s="20">
        <f>INDEX(SeasonData!$AY:$AY,MATCH($C294&amp;"_2016",SeasonData!$A:$A,0))</f>
        <v>88.590909090909093</v>
      </c>
      <c r="P294" s="20">
        <f>INDEX(SeasonData!$AY:$AY,MATCH($C294&amp;"_2015",SeasonData!$A:$A,0))</f>
        <v>90.727272727272734</v>
      </c>
      <c r="R294" s="18">
        <f>INDEX(SeasonData!BA:BA,MATCH(C294&amp;"_2018",SeasonData!A:A,0))</f>
        <v>1</v>
      </c>
      <c r="S294" s="18">
        <f>INDEX(SeasonData!BA:BA,MATCH(C294&amp;"_2017",SeasonData!A:A,0))</f>
        <v>1</v>
      </c>
      <c r="T294" s="18">
        <f>INDEX(SeasonData!BA:BA,MATCH(C294&amp;"_2016",SeasonData!A:A,0))</f>
        <v>1</v>
      </c>
      <c r="U294" s="18">
        <f>INDEX(SeasonData!BA:BA,MATCH(C294&amp;"_2015",SeasonData!A:A,0))</f>
        <v>1</v>
      </c>
      <c r="W294" s="13">
        <f t="shared" si="9"/>
        <v>65.598231555678367</v>
      </c>
      <c r="Y294" t="str">
        <f>IF(ISERROR(FIND("DEF",$G294)),"",MAX(Y$1:Y293)+1)</f>
        <v/>
      </c>
      <c r="Z294">
        <f>IF(ISERROR(FIND("MID",$G294)),"",MAX(Z$1:Z293)+1)</f>
        <v>100</v>
      </c>
      <c r="AA294" t="str">
        <f>IF(ISERROR(FIND("RUC",$G294)),"",MAX(AA$1:AA293)+1)</f>
        <v/>
      </c>
      <c r="AB294">
        <f>IF(ISERROR(FIND("FWD",$G294)),"",MAX(AB$1:AB293)+1)</f>
        <v>111</v>
      </c>
      <c r="AC294" t="str">
        <f>IF(H294&lt;&gt;"R","",MAX(AC$1:AC293)+1)</f>
        <v/>
      </c>
    </row>
    <row r="295" spans="1:29" x14ac:dyDescent="0.2">
      <c r="A295" t="s">
        <v>2115</v>
      </c>
      <c r="B295" t="s">
        <v>1739</v>
      </c>
      <c r="C295" t="s">
        <v>1619</v>
      </c>
      <c r="D295" t="s">
        <v>1619</v>
      </c>
      <c r="E295" t="s">
        <v>514</v>
      </c>
      <c r="F295" s="42" t="s">
        <v>1821</v>
      </c>
      <c r="G295" t="s">
        <v>1607</v>
      </c>
      <c r="H295" s="3" t="str">
        <f>IF(SUMIFS(SeasonData!BC:BC,SeasonData!B:B,Players19!C569)=(4*23),"R","")</f>
        <v/>
      </c>
      <c r="I295" s="2">
        <f>COUNTIFS(SeasonData!B:B,C295)</f>
        <v>4</v>
      </c>
      <c r="J295" s="25">
        <v>123900</v>
      </c>
      <c r="K295" s="25" t="str">
        <f t="shared" si="8"/>
        <v>Rookie</v>
      </c>
      <c r="L295" s="25"/>
      <c r="M295" s="20" t="str">
        <f>INDEX(SeasonData!$AY:$AY,MATCH($C295&amp;"_2018",SeasonData!$A:$A,0))</f>
        <v/>
      </c>
      <c r="N295" s="20" t="str">
        <f>INDEX(SeasonData!$AY:$AY,MATCH($C295&amp;"_2017",SeasonData!$A:$A,0))</f>
        <v/>
      </c>
      <c r="O295" s="20" t="str">
        <f>INDEX(SeasonData!$AY:$AY,MATCH($C295&amp;"_2016",SeasonData!$A:$A,0))</f>
        <v/>
      </c>
      <c r="P295" s="20" t="str">
        <f>INDEX(SeasonData!$AY:$AY,MATCH($C295&amp;"_2015",SeasonData!$A:$A,0))</f>
        <v/>
      </c>
      <c r="R295" s="18">
        <f>INDEX(SeasonData!BA:BA,MATCH(C295&amp;"_2018",SeasonData!A:A,0))</f>
        <v>0</v>
      </c>
      <c r="S295" s="18">
        <f>INDEX(SeasonData!BA:BA,MATCH(C295&amp;"_2017",SeasonData!A:A,0))</f>
        <v>0</v>
      </c>
      <c r="T295" s="18">
        <f>INDEX(SeasonData!BA:BA,MATCH(C295&amp;"_2016",SeasonData!A:A,0))</f>
        <v>0</v>
      </c>
      <c r="U295" s="18">
        <f>INDEX(SeasonData!BA:BA,MATCH(C295&amp;"_2015",SeasonData!A:A,0))</f>
        <v>0</v>
      </c>
      <c r="W295" s="13">
        <f t="shared" si="9"/>
        <v>22.823984526112184</v>
      </c>
      <c r="Y295">
        <f>IF(ISERROR(FIND("DEF",$G295)),"",MAX(Y$1:Y294)+1)</f>
        <v>107</v>
      </c>
      <c r="Z295" t="str">
        <f>IF(ISERROR(FIND("MID",$G295)),"",MAX(Z$1:Z294)+1)</f>
        <v/>
      </c>
      <c r="AA295" t="str">
        <f>IF(ISERROR(FIND("RUC",$G295)),"",MAX(AA$1:AA294)+1)</f>
        <v/>
      </c>
      <c r="AB295" t="str">
        <f>IF(ISERROR(FIND("FWD",$G295)),"",MAX(AB$1:AB294)+1)</f>
        <v/>
      </c>
      <c r="AC295" t="str">
        <f>IF(H295&lt;&gt;"R","",MAX(AC$1:AC294)+1)</f>
        <v/>
      </c>
    </row>
    <row r="296" spans="1:29" x14ac:dyDescent="0.2">
      <c r="A296" t="s">
        <v>2115</v>
      </c>
      <c r="B296" t="s">
        <v>1740</v>
      </c>
      <c r="C296" t="s">
        <v>1701</v>
      </c>
      <c r="D296" t="s">
        <v>1701</v>
      </c>
      <c r="E296" t="s">
        <v>465</v>
      </c>
      <c r="F296" s="42" t="s">
        <v>1822</v>
      </c>
      <c r="G296" t="s">
        <v>1608</v>
      </c>
      <c r="H296" s="3" t="str">
        <f>IF(SUMIFS(SeasonData!BC:BC,SeasonData!B:B,Players19!C575)=(4*23),"R","")</f>
        <v/>
      </c>
      <c r="I296" s="2">
        <f>COUNTIFS(SeasonData!B:B,C296)</f>
        <v>4</v>
      </c>
      <c r="J296" s="25">
        <v>123900</v>
      </c>
      <c r="K296" s="25" t="str">
        <f t="shared" si="8"/>
        <v>Rookie</v>
      </c>
      <c r="L296" s="25"/>
      <c r="M296" s="20">
        <f>INDEX(SeasonData!$AY:$AY,MATCH($C296&amp;"_2018",SeasonData!$A:$A,0))</f>
        <v>21</v>
      </c>
      <c r="N296" s="20" t="str">
        <f>INDEX(SeasonData!$AY:$AY,MATCH($C296&amp;"_2017",SeasonData!$A:$A,0))</f>
        <v/>
      </c>
      <c r="O296" s="20" t="str">
        <f>INDEX(SeasonData!$AY:$AY,MATCH($C296&amp;"_2016",SeasonData!$A:$A,0))</f>
        <v/>
      </c>
      <c r="P296" s="20" t="str">
        <f>INDEX(SeasonData!$AY:$AY,MATCH($C296&amp;"_2015",SeasonData!$A:$A,0))</f>
        <v/>
      </c>
      <c r="R296" s="18">
        <f>INDEX(SeasonData!BA:BA,MATCH(C296&amp;"_2018",SeasonData!A:A,0))</f>
        <v>0.13636363636363635</v>
      </c>
      <c r="S296" s="18">
        <f>INDEX(SeasonData!BA:BA,MATCH(C296&amp;"_2017",SeasonData!A:A,0))</f>
        <v>0</v>
      </c>
      <c r="T296" s="18">
        <f>INDEX(SeasonData!BA:BA,MATCH(C296&amp;"_2016",SeasonData!A:A,0))</f>
        <v>0</v>
      </c>
      <c r="U296" s="18">
        <f>INDEX(SeasonData!BA:BA,MATCH(C296&amp;"_2015",SeasonData!A:A,0))</f>
        <v>0</v>
      </c>
      <c r="W296" s="13">
        <f t="shared" si="9"/>
        <v>22.823984526112184</v>
      </c>
      <c r="Y296" t="str">
        <f>IF(ISERROR(FIND("DEF",$G296)),"",MAX(Y$1:Y295)+1)</f>
        <v/>
      </c>
      <c r="Z296" t="str">
        <f>IF(ISERROR(FIND("MID",$G296)),"",MAX(Z$1:Z295)+1)</f>
        <v/>
      </c>
      <c r="AA296" t="str">
        <f>IF(ISERROR(FIND("RUC",$G296)),"",MAX(AA$1:AA295)+1)</f>
        <v/>
      </c>
      <c r="AB296">
        <f>IF(ISERROR(FIND("FWD",$G296)),"",MAX(AB$1:AB295)+1)</f>
        <v>112</v>
      </c>
      <c r="AC296" t="str">
        <f>IF(H296&lt;&gt;"R","",MAX(AC$1:AC295)+1)</f>
        <v/>
      </c>
    </row>
    <row r="297" spans="1:29" x14ac:dyDescent="0.2">
      <c r="A297" t="s">
        <v>2115</v>
      </c>
      <c r="B297" t="s">
        <v>479</v>
      </c>
      <c r="C297" t="s">
        <v>661</v>
      </c>
      <c r="D297" t="s">
        <v>661</v>
      </c>
      <c r="E297" t="s">
        <v>465</v>
      </c>
      <c r="F297" s="42" t="s">
        <v>1194</v>
      </c>
      <c r="G297" t="s">
        <v>1606</v>
      </c>
      <c r="H297" s="3" t="str">
        <f>IF(SUMIFS(SeasonData!BC:BC,SeasonData!B:B,Players19!C603)=(4*23),"R","")</f>
        <v/>
      </c>
      <c r="I297" s="2">
        <f>COUNTIFS(SeasonData!B:B,C297)</f>
        <v>4</v>
      </c>
      <c r="J297" s="25">
        <v>517400</v>
      </c>
      <c r="K297" s="25" t="str">
        <f t="shared" si="8"/>
        <v>Premo</v>
      </c>
      <c r="L297" s="25"/>
      <c r="M297" s="20">
        <f>INDEX(SeasonData!$AY:$AY,MATCH($C297&amp;"_2018",SeasonData!$A:$A,0))</f>
        <v>95.318181818181813</v>
      </c>
      <c r="N297" s="20">
        <f>INDEX(SeasonData!$AY:$AY,MATCH($C297&amp;"_2017",SeasonData!$A:$A,0))</f>
        <v>79.647058823529406</v>
      </c>
      <c r="O297" s="20">
        <f>INDEX(SeasonData!$AY:$AY,MATCH($C297&amp;"_2016",SeasonData!$A:$A,0))</f>
        <v>64.066666666666663</v>
      </c>
      <c r="P297" s="20">
        <f>INDEX(SeasonData!$AY:$AY,MATCH($C297&amp;"_2015",SeasonData!$A:$A,0))</f>
        <v>95.470588235294116</v>
      </c>
      <c r="R297" s="18">
        <f>INDEX(SeasonData!BA:BA,MATCH(C297&amp;"_2018",SeasonData!A:A,0))</f>
        <v>1</v>
      </c>
      <c r="S297" s="18">
        <f>INDEX(SeasonData!BA:BA,MATCH(C297&amp;"_2017",SeasonData!A:A,0))</f>
        <v>0.77272727272727271</v>
      </c>
      <c r="T297" s="18">
        <f>INDEX(SeasonData!BA:BA,MATCH(C297&amp;"_2016",SeasonData!A:A,0))</f>
        <v>0.68181818181818177</v>
      </c>
      <c r="U297" s="18">
        <f>INDEX(SeasonData!BA:BA,MATCH(C297&amp;"_2015",SeasonData!A:A,0))</f>
        <v>0.77272727272727271</v>
      </c>
      <c r="W297" s="13">
        <f t="shared" si="9"/>
        <v>95.311780418163394</v>
      </c>
      <c r="Y297" t="str">
        <f>IF(ISERROR(FIND("DEF",$G297)),"",MAX(Y$1:Y296)+1)</f>
        <v/>
      </c>
      <c r="Z297">
        <f>IF(ISERROR(FIND("MID",$G297)),"",MAX(Z$1:Z296)+1)</f>
        <v>101</v>
      </c>
      <c r="AA297" t="str">
        <f>IF(ISERROR(FIND("RUC",$G297)),"",MAX(AA$1:AA296)+1)</f>
        <v/>
      </c>
      <c r="AB297" t="str">
        <f>IF(ISERROR(FIND("FWD",$G297)),"",MAX(AB$1:AB296)+1)</f>
        <v/>
      </c>
      <c r="AC297" t="str">
        <f>IF(H297&lt;&gt;"R","",MAX(AC$1:AC296)+1)</f>
        <v/>
      </c>
    </row>
    <row r="298" spans="1:29" x14ac:dyDescent="0.2">
      <c r="A298" t="s">
        <v>2115</v>
      </c>
      <c r="B298" t="s">
        <v>392</v>
      </c>
      <c r="C298" t="s">
        <v>657</v>
      </c>
      <c r="D298" t="s">
        <v>657</v>
      </c>
      <c r="E298" t="s">
        <v>369</v>
      </c>
      <c r="F298" s="42" t="s">
        <v>1191</v>
      </c>
      <c r="G298" t="s">
        <v>1608</v>
      </c>
      <c r="H298" s="3" t="str">
        <f>IF(SUMIFS(SeasonData!BC:BC,SeasonData!B:B,Players19!C613)=(4*23),"R","")</f>
        <v/>
      </c>
      <c r="I298" s="2">
        <f>COUNTIFS(SeasonData!B:B,C298)</f>
        <v>4</v>
      </c>
      <c r="J298" s="25">
        <v>504100</v>
      </c>
      <c r="K298" s="25" t="str">
        <f t="shared" si="8"/>
        <v>Premo</v>
      </c>
      <c r="L298" s="25"/>
      <c r="M298" s="20">
        <f>INDEX(SeasonData!$AY:$AY,MATCH($C298&amp;"_2018",SeasonData!$A:$A,0))</f>
        <v>92.86363636363636</v>
      </c>
      <c r="N298" s="20">
        <f>INDEX(SeasonData!$AY:$AY,MATCH($C298&amp;"_2017",SeasonData!$A:$A,0))</f>
        <v>82.8</v>
      </c>
      <c r="O298" s="20">
        <f>INDEX(SeasonData!$AY:$AY,MATCH($C298&amp;"_2016",SeasonData!$A:$A,0))</f>
        <v>85.909090909090907</v>
      </c>
      <c r="P298" s="20">
        <f>INDEX(SeasonData!$AY:$AY,MATCH($C298&amp;"_2015",SeasonData!$A:$A,0))</f>
        <v>91.36363636363636</v>
      </c>
      <c r="R298" s="18">
        <f>INDEX(SeasonData!BA:BA,MATCH(C298&amp;"_2018",SeasonData!A:A,0))</f>
        <v>1</v>
      </c>
      <c r="S298" s="18">
        <f>INDEX(SeasonData!BA:BA,MATCH(C298&amp;"_2017",SeasonData!A:A,0))</f>
        <v>0.90909090909090906</v>
      </c>
      <c r="T298" s="18">
        <f>INDEX(SeasonData!BA:BA,MATCH(C298&amp;"_2016",SeasonData!A:A,0))</f>
        <v>1</v>
      </c>
      <c r="U298" s="18">
        <f>INDEX(SeasonData!BA:BA,MATCH(C298&amp;"_2015",SeasonData!A:A,0))</f>
        <v>1</v>
      </c>
      <c r="W298" s="13">
        <f t="shared" si="9"/>
        <v>92.861748180897123</v>
      </c>
      <c r="Y298" t="str">
        <f>IF(ISERROR(FIND("DEF",$G298)),"",MAX(Y$1:Y297)+1)</f>
        <v/>
      </c>
      <c r="Z298" t="str">
        <f>IF(ISERROR(FIND("MID",$G298)),"",MAX(Z$1:Z297)+1)</f>
        <v/>
      </c>
      <c r="AA298" t="str">
        <f>IF(ISERROR(FIND("RUC",$G298)),"",MAX(AA$1:AA297)+1)</f>
        <v/>
      </c>
      <c r="AB298">
        <f>IF(ISERROR(FIND("FWD",$G298)),"",MAX(AB$1:AB297)+1)</f>
        <v>113</v>
      </c>
      <c r="AC298" t="str">
        <f>IF(H298&lt;&gt;"R","",MAX(AC$1:AC297)+1)</f>
        <v/>
      </c>
    </row>
    <row r="299" spans="1:29" x14ac:dyDescent="0.2">
      <c r="A299" t="s">
        <v>2115</v>
      </c>
      <c r="B299" t="s">
        <v>419</v>
      </c>
      <c r="C299" t="s">
        <v>2714</v>
      </c>
      <c r="D299" t="s">
        <v>2714</v>
      </c>
      <c r="E299" t="s">
        <v>369</v>
      </c>
      <c r="F299" s="42" t="s">
        <v>2558</v>
      </c>
      <c r="G299" t="s">
        <v>1606</v>
      </c>
      <c r="H299" s="3" t="str">
        <f>IF(SUMIFS(SeasonData!BC:BC,SeasonData!B:B,Players19!C625)=(4*23),"R","")</f>
        <v>R</v>
      </c>
      <c r="I299" s="2">
        <f>COUNTIFS(SeasonData!B:B,C299)</f>
        <v>4</v>
      </c>
      <c r="J299" s="25">
        <v>117300</v>
      </c>
      <c r="K299" s="25" t="str">
        <f t="shared" si="8"/>
        <v>Rookie</v>
      </c>
      <c r="L299" s="25"/>
      <c r="M299" s="20" t="str">
        <f>INDEX(SeasonData!$AY:$AY,MATCH($C299&amp;"_2018",SeasonData!$A:$A,0))</f>
        <v/>
      </c>
      <c r="N299" s="20" t="str">
        <f>INDEX(SeasonData!$AY:$AY,MATCH($C299&amp;"_2017",SeasonData!$A:$A,0))</f>
        <v/>
      </c>
      <c r="O299" s="20" t="str">
        <f>INDEX(SeasonData!$AY:$AY,MATCH($C299&amp;"_2016",SeasonData!$A:$A,0))</f>
        <v/>
      </c>
      <c r="P299" s="20" t="str">
        <f>INDEX(SeasonData!$AY:$AY,MATCH($C299&amp;"_2015",SeasonData!$A:$A,0))</f>
        <v/>
      </c>
      <c r="R299" s="18">
        <f>INDEX(SeasonData!BA:BA,MATCH(C299&amp;"_2018",SeasonData!A:A,0))</f>
        <v>0</v>
      </c>
      <c r="S299" s="18">
        <f>INDEX(SeasonData!BA:BA,MATCH(C299&amp;"_2017",SeasonData!A:A,0))</f>
        <v>0</v>
      </c>
      <c r="T299" s="18">
        <f>INDEX(SeasonData!BA:BA,MATCH(C299&amp;"_2016",SeasonData!A:A,0))</f>
        <v>0</v>
      </c>
      <c r="U299" s="18">
        <f>INDEX(SeasonData!BA:BA,MATCH(C299&amp;"_2015",SeasonData!A:A,0))</f>
        <v>0</v>
      </c>
      <c r="W299" s="13">
        <f t="shared" si="9"/>
        <v>21.608179054987566</v>
      </c>
      <c r="Y299" t="str">
        <f>IF(ISERROR(FIND("DEF",$G299)),"",MAX(Y$1:Y298)+1)</f>
        <v/>
      </c>
      <c r="Z299">
        <f>IF(ISERROR(FIND("MID",$G299)),"",MAX(Z$1:Z298)+1)</f>
        <v>102</v>
      </c>
      <c r="AA299" t="str">
        <f>IF(ISERROR(FIND("RUC",$G299)),"",MAX(AA$1:AA298)+1)</f>
        <v/>
      </c>
      <c r="AB299" t="str">
        <f>IF(ISERROR(FIND("FWD",$G299)),"",MAX(AB$1:AB298)+1)</f>
        <v/>
      </c>
      <c r="AC299">
        <f>IF(H299&lt;&gt;"R","",MAX(AC$1:AC298)+1)</f>
        <v>39</v>
      </c>
    </row>
    <row r="300" spans="1:29" x14ac:dyDescent="0.2">
      <c r="A300" t="s">
        <v>2115</v>
      </c>
      <c r="B300" t="s">
        <v>230</v>
      </c>
      <c r="C300" t="s">
        <v>976</v>
      </c>
      <c r="D300" t="s">
        <v>976</v>
      </c>
      <c r="E300" t="s">
        <v>260</v>
      </c>
      <c r="F300" s="42" t="s">
        <v>2565</v>
      </c>
      <c r="G300" t="s">
        <v>1607</v>
      </c>
      <c r="H300" s="3" t="str">
        <f>IF(SUMIFS(SeasonData!BC:BC,SeasonData!B:B,Players19!C650)=(4*23),"R","")</f>
        <v/>
      </c>
      <c r="I300" s="2">
        <f>COUNTIFS(SeasonData!B:B,C300)</f>
        <v>4</v>
      </c>
      <c r="J300" s="25">
        <v>149800</v>
      </c>
      <c r="K300" s="25" t="str">
        <f t="shared" si="8"/>
        <v>Rookie</v>
      </c>
      <c r="L300" s="25"/>
      <c r="M300" s="20" t="str">
        <f>INDEX(SeasonData!$AY:$AY,MATCH($C300&amp;"_2018",SeasonData!$A:$A,0))</f>
        <v/>
      </c>
      <c r="N300" s="20">
        <f>INDEX(SeasonData!$AY:$AY,MATCH($C300&amp;"_2017",SeasonData!$A:$A,0))</f>
        <v>46</v>
      </c>
      <c r="O300" s="20" t="str">
        <f>INDEX(SeasonData!$AY:$AY,MATCH($C300&amp;"_2016",SeasonData!$A:$A,0))</f>
        <v/>
      </c>
      <c r="P300" s="20" t="str">
        <f>INDEX(SeasonData!$AY:$AY,MATCH($C300&amp;"_2015",SeasonData!$A:$A,0))</f>
        <v/>
      </c>
      <c r="R300" s="18">
        <f>INDEX(SeasonData!BA:BA,MATCH(C300&amp;"_2018",SeasonData!A:A,0))</f>
        <v>0</v>
      </c>
      <c r="S300" s="18">
        <f>INDEX(SeasonData!BA:BA,MATCH(C300&amp;"_2017",SeasonData!A:A,0))</f>
        <v>0.18181818181818182</v>
      </c>
      <c r="T300" s="18">
        <f>INDEX(SeasonData!BA:BA,MATCH(C300&amp;"_2016",SeasonData!A:A,0))</f>
        <v>0</v>
      </c>
      <c r="U300" s="18">
        <f>INDEX(SeasonData!BA:BA,MATCH(C300&amp;"_2015",SeasonData!A:A,0))</f>
        <v>0</v>
      </c>
      <c r="W300" s="13">
        <f t="shared" si="9"/>
        <v>27.595099935525468</v>
      </c>
      <c r="Y300">
        <f>IF(ISERROR(FIND("DEF",$G300)),"",MAX(Y$1:Y299)+1)</f>
        <v>108</v>
      </c>
      <c r="Z300" t="str">
        <f>IF(ISERROR(FIND("MID",$G300)),"",MAX(Z$1:Z299)+1)</f>
        <v/>
      </c>
      <c r="AA300" t="str">
        <f>IF(ISERROR(FIND("RUC",$G300)),"",MAX(AA$1:AA299)+1)</f>
        <v/>
      </c>
      <c r="AB300" t="str">
        <f>IF(ISERROR(FIND("FWD",$G300)),"",MAX(AB$1:AB299)+1)</f>
        <v/>
      </c>
      <c r="AC300" t="str">
        <f>IF(H300&lt;&gt;"R","",MAX(AC$1:AC299)+1)</f>
        <v/>
      </c>
    </row>
    <row r="301" spans="1:29" x14ac:dyDescent="0.2">
      <c r="A301" t="s">
        <v>2115</v>
      </c>
      <c r="B301" t="s">
        <v>107</v>
      </c>
      <c r="C301" t="s">
        <v>675</v>
      </c>
      <c r="D301" t="s">
        <v>675</v>
      </c>
      <c r="E301" t="s">
        <v>84</v>
      </c>
      <c r="F301" s="42" t="s">
        <v>1207</v>
      </c>
      <c r="G301" t="s">
        <v>2769</v>
      </c>
      <c r="H301" s="3" t="str">
        <f>IF(SUMIFS(SeasonData!BC:BC,SeasonData!B:B,Players19!C671)=(4*23),"R","")</f>
        <v/>
      </c>
      <c r="I301" s="2">
        <f>COUNTIFS(SeasonData!B:B,C301)</f>
        <v>4</v>
      </c>
      <c r="J301" s="25">
        <v>254400</v>
      </c>
      <c r="K301" s="25" t="str">
        <f t="shared" si="8"/>
        <v>MPR</v>
      </c>
      <c r="L301" s="25"/>
      <c r="M301" s="20">
        <f>INDEX(SeasonData!$AY:$AY,MATCH($C301&amp;"_2018",SeasonData!$A:$A,0))</f>
        <v>46.866666666666667</v>
      </c>
      <c r="N301" s="20">
        <f>INDEX(SeasonData!$AY:$AY,MATCH($C301&amp;"_2017",SeasonData!$A:$A,0))</f>
        <v>52.35</v>
      </c>
      <c r="O301" s="20">
        <f>INDEX(SeasonData!$AY:$AY,MATCH($C301&amp;"_2016",SeasonData!$A:$A,0))</f>
        <v>51.375</v>
      </c>
      <c r="P301" s="20" t="str">
        <f>INDEX(SeasonData!$AY:$AY,MATCH($C301&amp;"_2015",SeasonData!$A:$A,0))</f>
        <v/>
      </c>
      <c r="R301" s="18">
        <f>INDEX(SeasonData!BA:BA,MATCH(C301&amp;"_2018",SeasonData!A:A,0))</f>
        <v>0.68181818181818177</v>
      </c>
      <c r="S301" s="18">
        <f>INDEX(SeasonData!BA:BA,MATCH(C301&amp;"_2017",SeasonData!A:A,0))</f>
        <v>0.90909090909090906</v>
      </c>
      <c r="T301" s="18">
        <f>INDEX(SeasonData!BA:BA,MATCH(C301&amp;"_2016",SeasonData!A:A,0))</f>
        <v>0.36363636363636365</v>
      </c>
      <c r="U301" s="18">
        <f>INDEX(SeasonData!BA:BA,MATCH(C301&amp;"_2015",SeasonData!A:A,0))</f>
        <v>0</v>
      </c>
      <c r="W301" s="13">
        <f t="shared" si="9"/>
        <v>46.863774523348994</v>
      </c>
      <c r="Y301">
        <f>IF(ISERROR(FIND("DEF",$G301)),"",MAX(Y$1:Y300)+1)</f>
        <v>109</v>
      </c>
      <c r="Z301" t="str">
        <f>IF(ISERROR(FIND("MID",$G301)),"",MAX(Z$1:Z300)+1)</f>
        <v/>
      </c>
      <c r="AA301" t="str">
        <f>IF(ISERROR(FIND("RUC",$G301)),"",MAX(AA$1:AA300)+1)</f>
        <v/>
      </c>
      <c r="AB301">
        <f>IF(ISERROR(FIND("FWD",$G301)),"",MAX(AB$1:AB300)+1)</f>
        <v>114</v>
      </c>
      <c r="AC301" t="str">
        <f>IF(H301&lt;&gt;"R","",MAX(AC$1:AC300)+1)</f>
        <v/>
      </c>
    </row>
    <row r="302" spans="1:29" x14ac:dyDescent="0.2">
      <c r="A302" t="s">
        <v>2115</v>
      </c>
      <c r="B302" t="s">
        <v>143</v>
      </c>
      <c r="C302" t="s">
        <v>674</v>
      </c>
      <c r="D302" t="s">
        <v>674</v>
      </c>
      <c r="E302" t="s">
        <v>399</v>
      </c>
      <c r="F302" s="42" t="s">
        <v>1206</v>
      </c>
      <c r="G302" t="s">
        <v>1606</v>
      </c>
      <c r="H302" s="3" t="str">
        <f>IF(SUMIFS(SeasonData!BC:BC,SeasonData!B:B,Players19!C677)=(4*23),"R","")</f>
        <v/>
      </c>
      <c r="I302" s="2">
        <f>COUNTIFS(SeasonData!B:B,C302)</f>
        <v>4</v>
      </c>
      <c r="J302" s="25">
        <v>422600</v>
      </c>
      <c r="K302" s="25" t="str">
        <f t="shared" si="8"/>
        <v>MPR</v>
      </c>
      <c r="L302" s="25"/>
      <c r="M302" s="20">
        <f>INDEX(SeasonData!$AY:$AY,MATCH($C302&amp;"_2018",SeasonData!$A:$A,0))</f>
        <v>77.849999999999994</v>
      </c>
      <c r="N302" s="20">
        <f>INDEX(SeasonData!$AY:$AY,MATCH($C302&amp;"_2017",SeasonData!$A:$A,0))</f>
        <v>83.588235294117652</v>
      </c>
      <c r="O302" s="20">
        <f>INDEX(SeasonData!$AY:$AY,MATCH($C302&amp;"_2016",SeasonData!$A:$A,0))</f>
        <v>54.888888888888886</v>
      </c>
      <c r="P302" s="20">
        <f>INDEX(SeasonData!$AY:$AY,MATCH($C302&amp;"_2015",SeasonData!$A:$A,0))</f>
        <v>52.611111111111114</v>
      </c>
      <c r="R302" s="18">
        <f>INDEX(SeasonData!BA:BA,MATCH(C302&amp;"_2018",SeasonData!A:A,0))</f>
        <v>0.90909090909090906</v>
      </c>
      <c r="S302" s="18">
        <f>INDEX(SeasonData!BA:BA,MATCH(C302&amp;"_2017",SeasonData!A:A,0))</f>
        <v>0.77272727272727271</v>
      </c>
      <c r="T302" s="18">
        <f>INDEX(SeasonData!BA:BA,MATCH(C302&amp;"_2016",SeasonData!A:A,0))</f>
        <v>0.40909090909090912</v>
      </c>
      <c r="U302" s="18">
        <f>INDEX(SeasonData!BA:BA,MATCH(C302&amp;"_2015",SeasonData!A:A,0))</f>
        <v>0.81818181818181823</v>
      </c>
      <c r="W302" s="13">
        <f t="shared" si="9"/>
        <v>77.848392742009764</v>
      </c>
      <c r="Y302" t="str">
        <f>IF(ISERROR(FIND("DEF",$G302)),"",MAX(Y$1:Y301)+1)</f>
        <v/>
      </c>
      <c r="Z302">
        <f>IF(ISERROR(FIND("MID",$G302)),"",MAX(Z$1:Z301)+1)</f>
        <v>103</v>
      </c>
      <c r="AA302" t="str">
        <f>IF(ISERROR(FIND("RUC",$G302)),"",MAX(AA$1:AA301)+1)</f>
        <v/>
      </c>
      <c r="AB302" t="str">
        <f>IF(ISERROR(FIND("FWD",$G302)),"",MAX(AB$1:AB301)+1)</f>
        <v/>
      </c>
      <c r="AC302" t="str">
        <f>IF(H302&lt;&gt;"R","",MAX(AC$1:AC301)+1)</f>
        <v/>
      </c>
    </row>
    <row r="303" spans="1:29" x14ac:dyDescent="0.2">
      <c r="A303" t="s">
        <v>2115</v>
      </c>
      <c r="B303" t="s">
        <v>140</v>
      </c>
      <c r="C303" t="s">
        <v>672</v>
      </c>
      <c r="D303" t="s">
        <v>672</v>
      </c>
      <c r="E303" t="s">
        <v>399</v>
      </c>
      <c r="F303" s="42" t="s">
        <v>1204</v>
      </c>
      <c r="G303" t="s">
        <v>1606</v>
      </c>
      <c r="H303" s="3" t="str">
        <f>IF(SUMIFS(SeasonData!BC:BC,SeasonData!B:B,Players19!C699)=(4*23),"R","")</f>
        <v>R</v>
      </c>
      <c r="I303" s="2">
        <f>COUNTIFS(SeasonData!B:B,C303)</f>
        <v>4</v>
      </c>
      <c r="J303" s="25">
        <v>512600</v>
      </c>
      <c r="K303" s="25" t="str">
        <f t="shared" si="8"/>
        <v>Premo</v>
      </c>
      <c r="L303" s="25"/>
      <c r="M303" s="20">
        <f>INDEX(SeasonData!$AY:$AY,MATCH($C303&amp;"_2018",SeasonData!$A:$A,0))</f>
        <v>94.428571428571431</v>
      </c>
      <c r="N303" s="20">
        <f>INDEX(SeasonData!$AY:$AY,MATCH($C303&amp;"_2017",SeasonData!$A:$A,0))</f>
        <v>91.1</v>
      </c>
      <c r="O303" s="20">
        <f>INDEX(SeasonData!$AY:$AY,MATCH($C303&amp;"_2016",SeasonData!$A:$A,0))</f>
        <v>63.8</v>
      </c>
      <c r="P303" s="20">
        <f>INDEX(SeasonData!$AY:$AY,MATCH($C303&amp;"_2015",SeasonData!$A:$A,0))</f>
        <v>64.285714285714292</v>
      </c>
      <c r="R303" s="18">
        <f>INDEX(SeasonData!BA:BA,MATCH(C303&amp;"_2018",SeasonData!A:A,0))</f>
        <v>0.95454545454545459</v>
      </c>
      <c r="S303" s="18">
        <f>INDEX(SeasonData!BA:BA,MATCH(C303&amp;"_2017",SeasonData!A:A,0))</f>
        <v>0.90909090909090906</v>
      </c>
      <c r="T303" s="18">
        <f>INDEX(SeasonData!BA:BA,MATCH(C303&amp;"_2016",SeasonData!A:A,0))</f>
        <v>0.45454545454545453</v>
      </c>
      <c r="U303" s="18">
        <f>INDEX(SeasonData!BA:BA,MATCH(C303&amp;"_2015",SeasonData!A:A,0))</f>
        <v>0.31818181818181818</v>
      </c>
      <c r="W303" s="13">
        <f t="shared" si="9"/>
        <v>94.427558257345495</v>
      </c>
      <c r="Y303" t="str">
        <f>IF(ISERROR(FIND("DEF",$G303)),"",MAX(Y$1:Y302)+1)</f>
        <v/>
      </c>
      <c r="Z303">
        <f>IF(ISERROR(FIND("MID",$G303)),"",MAX(Z$1:Z302)+1)</f>
        <v>104</v>
      </c>
      <c r="AA303" t="str">
        <f>IF(ISERROR(FIND("RUC",$G303)),"",MAX(AA$1:AA302)+1)</f>
        <v/>
      </c>
      <c r="AB303" t="str">
        <f>IF(ISERROR(FIND("FWD",$G303)),"",MAX(AB$1:AB302)+1)</f>
        <v/>
      </c>
      <c r="AC303">
        <f>IF(H303&lt;&gt;"R","",MAX(AC$1:AC302)+1)</f>
        <v>40</v>
      </c>
    </row>
    <row r="304" spans="1:29" x14ac:dyDescent="0.2">
      <c r="A304" t="s">
        <v>2115</v>
      </c>
      <c r="B304" t="s">
        <v>221</v>
      </c>
      <c r="C304" t="s">
        <v>658</v>
      </c>
      <c r="D304" t="s">
        <v>658</v>
      </c>
      <c r="E304" t="s">
        <v>399</v>
      </c>
      <c r="F304" s="42" t="s">
        <v>1192</v>
      </c>
      <c r="G304" t="s">
        <v>1606</v>
      </c>
      <c r="H304" s="3" t="str">
        <f>IF(SUMIFS(SeasonData!BC:BC,SeasonData!B:B,Players19!C703)=(4*23),"R","")</f>
        <v/>
      </c>
      <c r="I304" s="2">
        <f>COUNTIFS(SeasonData!B:B,C304)</f>
        <v>4</v>
      </c>
      <c r="J304" s="25">
        <v>513500</v>
      </c>
      <c r="K304" s="25" t="str">
        <f t="shared" si="8"/>
        <v>Premo</v>
      </c>
      <c r="L304" s="25"/>
      <c r="M304" s="20">
        <f>INDEX(SeasonData!$AY:$AY,MATCH($C304&amp;"_2018",SeasonData!$A:$A,0))</f>
        <v>94.590909090909093</v>
      </c>
      <c r="N304" s="20">
        <f>INDEX(SeasonData!$AY:$AY,MATCH($C304&amp;"_2017",SeasonData!$A:$A,0))</f>
        <v>90.7</v>
      </c>
      <c r="O304" s="20">
        <f>INDEX(SeasonData!$AY:$AY,MATCH($C304&amp;"_2016",SeasonData!$A:$A,0))</f>
        <v>103.04545454545455</v>
      </c>
      <c r="P304" s="20">
        <f>INDEX(SeasonData!$AY:$AY,MATCH($C304&amp;"_2015",SeasonData!$A:$A,0))</f>
        <v>104.27272727272727</v>
      </c>
      <c r="R304" s="18">
        <f>INDEX(SeasonData!BA:BA,MATCH(C304&amp;"_2018",SeasonData!A:A,0))</f>
        <v>1</v>
      </c>
      <c r="S304" s="18">
        <f>INDEX(SeasonData!BA:BA,MATCH(C304&amp;"_2017",SeasonData!A:A,0))</f>
        <v>0.90909090909090906</v>
      </c>
      <c r="T304" s="18">
        <f>INDEX(SeasonData!BA:BA,MATCH(C304&amp;"_2016",SeasonData!A:A,0))</f>
        <v>1</v>
      </c>
      <c r="U304" s="18">
        <f>INDEX(SeasonData!BA:BA,MATCH(C304&amp;"_2015",SeasonData!A:A,0))</f>
        <v>1</v>
      </c>
      <c r="W304" s="13">
        <f t="shared" si="9"/>
        <v>94.593349912498851</v>
      </c>
      <c r="Y304" t="str">
        <f>IF(ISERROR(FIND("DEF",$G304)),"",MAX(Y$1:Y303)+1)</f>
        <v/>
      </c>
      <c r="Z304">
        <f>IF(ISERROR(FIND("MID",$G304)),"",MAX(Z$1:Z303)+1)</f>
        <v>105</v>
      </c>
      <c r="AA304" t="str">
        <f>IF(ISERROR(FIND("RUC",$G304)),"",MAX(AA$1:AA303)+1)</f>
        <v/>
      </c>
      <c r="AB304" t="str">
        <f>IF(ISERROR(FIND("FWD",$G304)),"",MAX(AB$1:AB303)+1)</f>
        <v/>
      </c>
      <c r="AC304" t="str">
        <f>IF(H304&lt;&gt;"R","",MAX(AC$1:AC303)+1)</f>
        <v/>
      </c>
    </row>
    <row r="305" spans="1:29" x14ac:dyDescent="0.2">
      <c r="A305" t="s">
        <v>2115</v>
      </c>
      <c r="B305" t="s">
        <v>309</v>
      </c>
      <c r="C305" t="s">
        <v>662</v>
      </c>
      <c r="D305" t="s">
        <v>662</v>
      </c>
      <c r="E305" t="s">
        <v>40</v>
      </c>
      <c r="F305" s="42" t="s">
        <v>1823</v>
      </c>
      <c r="G305" t="s">
        <v>1607</v>
      </c>
      <c r="H305" s="3" t="str">
        <f>IF(SUMIFS(SeasonData!BC:BC,SeasonData!B:B,Players19!C736)=(4*23),"R","")</f>
        <v/>
      </c>
      <c r="I305" s="2">
        <f>COUNTIFS(SeasonData!B:B,C305)</f>
        <v>4</v>
      </c>
      <c r="J305" s="25">
        <v>235600</v>
      </c>
      <c r="K305" s="25" t="str">
        <f t="shared" si="8"/>
        <v>MPR</v>
      </c>
      <c r="L305" s="25"/>
      <c r="M305" s="20">
        <f>INDEX(SeasonData!$AY:$AY,MATCH($C305&amp;"_2018",SeasonData!$A:$A,0))</f>
        <v>62</v>
      </c>
      <c r="N305" s="20">
        <f>INDEX(SeasonData!$AY:$AY,MATCH($C305&amp;"_2017",SeasonData!$A:$A,0))</f>
        <v>37</v>
      </c>
      <c r="O305" s="20">
        <f>INDEX(SeasonData!$AY:$AY,MATCH($C305&amp;"_2016",SeasonData!$A:$A,0))</f>
        <v>69.333333333333329</v>
      </c>
      <c r="P305" s="20" t="str">
        <f>INDEX(SeasonData!$AY:$AY,MATCH($C305&amp;"_2015",SeasonData!$A:$A,0))</f>
        <v/>
      </c>
      <c r="R305" s="18">
        <f>INDEX(SeasonData!BA:BA,MATCH(C305&amp;"_2018",SeasonData!A:A,0))</f>
        <v>0.13636363636363635</v>
      </c>
      <c r="S305" s="18">
        <f>INDEX(SeasonData!BA:BA,MATCH(C305&amp;"_2017",SeasonData!A:A,0))</f>
        <v>9.0909090909090912E-2</v>
      </c>
      <c r="T305" s="18">
        <f>INDEX(SeasonData!BA:BA,MATCH(C305&amp;"_2016",SeasonData!A:A,0))</f>
        <v>0.13636363636363635</v>
      </c>
      <c r="U305" s="18">
        <f>INDEX(SeasonData!BA:BA,MATCH(C305&amp;"_2015",SeasonData!A:A,0))</f>
        <v>0</v>
      </c>
      <c r="W305" s="13">
        <f t="shared" si="9"/>
        <v>43.400571060145531</v>
      </c>
      <c r="Y305">
        <f>IF(ISERROR(FIND("DEF",$G305)),"",MAX(Y$1:Y304)+1)</f>
        <v>110</v>
      </c>
      <c r="Z305" t="str">
        <f>IF(ISERROR(FIND("MID",$G305)),"",MAX(Z$1:Z304)+1)</f>
        <v/>
      </c>
      <c r="AA305" t="str">
        <f>IF(ISERROR(FIND("RUC",$G305)),"",MAX(AA$1:AA304)+1)</f>
        <v/>
      </c>
      <c r="AB305" t="str">
        <f>IF(ISERROR(FIND("FWD",$G305)),"",MAX(AB$1:AB304)+1)</f>
        <v/>
      </c>
      <c r="AC305" t="str">
        <f>IF(H305&lt;&gt;"R","",MAX(AC$1:AC304)+1)</f>
        <v/>
      </c>
    </row>
    <row r="306" spans="1:29" x14ac:dyDescent="0.2">
      <c r="A306" t="s">
        <v>2115</v>
      </c>
      <c r="B306" t="s">
        <v>311</v>
      </c>
      <c r="C306" t="s">
        <v>668</v>
      </c>
      <c r="D306" t="s">
        <v>668</v>
      </c>
      <c r="E306" t="s">
        <v>288</v>
      </c>
      <c r="F306" s="42" t="s">
        <v>1199</v>
      </c>
      <c r="G306" t="s">
        <v>1606</v>
      </c>
      <c r="H306" s="3" t="str">
        <f>IF(SUMIFS(SeasonData!BC:BC,SeasonData!B:B,Players19!C751)=(4*23),"R","")</f>
        <v>R</v>
      </c>
      <c r="I306" s="2">
        <f>COUNTIFS(SeasonData!B:B,C306)</f>
        <v>4</v>
      </c>
      <c r="J306" s="25">
        <v>449500</v>
      </c>
      <c r="K306" s="25" t="str">
        <f t="shared" si="8"/>
        <v>MPR</v>
      </c>
      <c r="L306" s="25"/>
      <c r="M306" s="20">
        <f>INDEX(SeasonData!$AY:$AY,MATCH($C306&amp;"_2018",SeasonData!$A:$A,0))</f>
        <v>92</v>
      </c>
      <c r="N306" s="20">
        <f>INDEX(SeasonData!$AY:$AY,MATCH($C306&amp;"_2017",SeasonData!$A:$A,0))</f>
        <v>90.388888888888886</v>
      </c>
      <c r="O306" s="20">
        <f>INDEX(SeasonData!$AY:$AY,MATCH($C306&amp;"_2016",SeasonData!$A:$A,0))</f>
        <v>96.952380952380949</v>
      </c>
      <c r="P306" s="20">
        <f>INDEX(SeasonData!$AY:$AY,MATCH($C306&amp;"_2015",SeasonData!$A:$A,0))</f>
        <v>92.125</v>
      </c>
      <c r="R306" s="18">
        <f>INDEX(SeasonData!BA:BA,MATCH(C306&amp;"_2018",SeasonData!A:A,0))</f>
        <v>0.31818181818181818</v>
      </c>
      <c r="S306" s="18">
        <f>INDEX(SeasonData!BA:BA,MATCH(C306&amp;"_2017",SeasonData!A:A,0))</f>
        <v>0.81818181818181823</v>
      </c>
      <c r="T306" s="18">
        <f>INDEX(SeasonData!BA:BA,MATCH(C306&amp;"_2016",SeasonData!A:A,0))</f>
        <v>0.95454545454545459</v>
      </c>
      <c r="U306" s="18">
        <f>INDEX(SeasonData!BA:BA,MATCH(C306&amp;"_2015",SeasonData!A:A,0))</f>
        <v>0.72727272727272729</v>
      </c>
      <c r="W306" s="13">
        <f t="shared" si="9"/>
        <v>82.803721101593439</v>
      </c>
      <c r="Y306" t="str">
        <f>IF(ISERROR(FIND("DEF",$G306)),"",MAX(Y$1:Y305)+1)</f>
        <v/>
      </c>
      <c r="Z306">
        <f>IF(ISERROR(FIND("MID",$G306)),"",MAX(Z$1:Z305)+1)</f>
        <v>106</v>
      </c>
      <c r="AA306" t="str">
        <f>IF(ISERROR(FIND("RUC",$G306)),"",MAX(AA$1:AA305)+1)</f>
        <v/>
      </c>
      <c r="AB306" t="str">
        <f>IF(ISERROR(FIND("FWD",$G306)),"",MAX(AB$1:AB305)+1)</f>
        <v/>
      </c>
      <c r="AC306">
        <f>IF(H306&lt;&gt;"R","",MAX(AC$1:AC305)+1)</f>
        <v>41</v>
      </c>
    </row>
    <row r="307" spans="1:29" x14ac:dyDescent="0.2">
      <c r="A307" t="s">
        <v>2115</v>
      </c>
      <c r="B307" t="s">
        <v>313</v>
      </c>
      <c r="C307" t="s">
        <v>659</v>
      </c>
      <c r="D307" t="s">
        <v>659</v>
      </c>
      <c r="E307" t="s">
        <v>40</v>
      </c>
      <c r="F307" s="42" t="s">
        <v>1824</v>
      </c>
      <c r="G307" t="s">
        <v>1608</v>
      </c>
      <c r="H307" s="3" t="str">
        <f>IF(SUMIFS(SeasonData!BC:BC,SeasonData!B:B,Players19!C767)=(4*23),"R","")</f>
        <v/>
      </c>
      <c r="I307" s="2">
        <f>COUNTIFS(SeasonData!B:B,C307)</f>
        <v>4</v>
      </c>
      <c r="J307" s="25">
        <v>361100</v>
      </c>
      <c r="K307" s="25" t="str">
        <f t="shared" si="8"/>
        <v>MPR</v>
      </c>
      <c r="L307" s="25"/>
      <c r="M307" s="20">
        <f>INDEX(SeasonData!$AY:$AY,MATCH($C307&amp;"_2018",SeasonData!$A:$A,0))</f>
        <v>66.526315789473685</v>
      </c>
      <c r="N307" s="20">
        <f>INDEX(SeasonData!$AY:$AY,MATCH($C307&amp;"_2017",SeasonData!$A:$A,0))</f>
        <v>75.75</v>
      </c>
      <c r="O307" s="20">
        <f>INDEX(SeasonData!$AY:$AY,MATCH($C307&amp;"_2016",SeasonData!$A:$A,0))</f>
        <v>84.090909090909093</v>
      </c>
      <c r="P307" s="20">
        <f>INDEX(SeasonData!$AY:$AY,MATCH($C307&amp;"_2015",SeasonData!$A:$A,0))</f>
        <v>70.599999999999994</v>
      </c>
      <c r="R307" s="18">
        <f>INDEX(SeasonData!BA:BA,MATCH(C307&amp;"_2018",SeasonData!A:A,0))</f>
        <v>0.86363636363636365</v>
      </c>
      <c r="S307" s="18">
        <f>INDEX(SeasonData!BA:BA,MATCH(C307&amp;"_2017",SeasonData!A:A,0))</f>
        <v>0.72727272727272729</v>
      </c>
      <c r="T307" s="18">
        <f>INDEX(SeasonData!BA:BA,MATCH(C307&amp;"_2016",SeasonData!A:A,0))</f>
        <v>1</v>
      </c>
      <c r="U307" s="18">
        <f>INDEX(SeasonData!BA:BA,MATCH(C307&amp;"_2015",SeasonData!A:A,0))</f>
        <v>0.90909090909090906</v>
      </c>
      <c r="W307" s="13">
        <f t="shared" si="9"/>
        <v>66.51929630653035</v>
      </c>
      <c r="Y307" t="str">
        <f>IF(ISERROR(FIND("DEF",$G307)),"",MAX(Y$1:Y306)+1)</f>
        <v/>
      </c>
      <c r="Z307" t="str">
        <f>IF(ISERROR(FIND("MID",$G307)),"",MAX(Z$1:Z306)+1)</f>
        <v/>
      </c>
      <c r="AA307" t="str">
        <f>IF(ISERROR(FIND("RUC",$G307)),"",MAX(AA$1:AA306)+1)</f>
        <v/>
      </c>
      <c r="AB307">
        <f>IF(ISERROR(FIND("FWD",$G307)),"",MAX(AB$1:AB306)+1)</f>
        <v>115</v>
      </c>
      <c r="AC307" t="str">
        <f>IF(H307&lt;&gt;"R","",MAX(AC$1:AC306)+1)</f>
        <v/>
      </c>
    </row>
    <row r="308" spans="1:29" x14ac:dyDescent="0.2">
      <c r="A308" t="s">
        <v>2115</v>
      </c>
      <c r="B308" t="s">
        <v>335</v>
      </c>
      <c r="C308" t="s">
        <v>660</v>
      </c>
      <c r="D308" t="s">
        <v>660</v>
      </c>
      <c r="E308" t="s">
        <v>316</v>
      </c>
      <c r="F308" s="42" t="s">
        <v>1193</v>
      </c>
      <c r="G308" t="s">
        <v>1608</v>
      </c>
      <c r="H308" s="3" t="str">
        <f>IF(SUMIFS(SeasonData!BC:BC,SeasonData!B:B,Players19!C810)=(4*23),"R","")</f>
        <v/>
      </c>
      <c r="I308" s="2">
        <f>COUNTIFS(SeasonData!B:B,C308)</f>
        <v>4</v>
      </c>
      <c r="J308" s="25">
        <v>458500</v>
      </c>
      <c r="K308" s="25" t="str">
        <f t="shared" si="8"/>
        <v>MPR</v>
      </c>
      <c r="L308" s="25"/>
      <c r="M308" s="20">
        <f>INDEX(SeasonData!$AY:$AY,MATCH($C308&amp;"_2018",SeasonData!$A:$A,0))</f>
        <v>84.454545454545453</v>
      </c>
      <c r="N308" s="20">
        <f>INDEX(SeasonData!$AY:$AY,MATCH($C308&amp;"_2017",SeasonData!$A:$A,0))</f>
        <v>89.78947368421052</v>
      </c>
      <c r="O308" s="20">
        <f>INDEX(SeasonData!$AY:$AY,MATCH($C308&amp;"_2016",SeasonData!$A:$A,0))</f>
        <v>94.5</v>
      </c>
      <c r="P308" s="20">
        <f>INDEX(SeasonData!$AY:$AY,MATCH($C308&amp;"_2015",SeasonData!$A:$A,0))</f>
        <v>86.714285714285708</v>
      </c>
      <c r="R308" s="18">
        <f>INDEX(SeasonData!BA:BA,MATCH(C308&amp;"_2018",SeasonData!A:A,0))</f>
        <v>1</v>
      </c>
      <c r="S308" s="18">
        <f>INDEX(SeasonData!BA:BA,MATCH(C308&amp;"_2017",SeasonData!A:A,0))</f>
        <v>0.86363636363636365</v>
      </c>
      <c r="T308" s="18">
        <f>INDEX(SeasonData!BA:BA,MATCH(C308&amp;"_2016",SeasonData!A:A,0))</f>
        <v>1</v>
      </c>
      <c r="U308" s="18">
        <f>INDEX(SeasonData!BA:BA,MATCH(C308&amp;"_2015",SeasonData!A:A,0))</f>
        <v>0.95454545454545459</v>
      </c>
      <c r="W308" s="13">
        <f t="shared" si="9"/>
        <v>84.461637653127013</v>
      </c>
      <c r="Y308" t="str">
        <f>IF(ISERROR(FIND("DEF",$G308)),"",MAX(Y$1:Y307)+1)</f>
        <v/>
      </c>
      <c r="Z308" t="str">
        <f>IF(ISERROR(FIND("MID",$G308)),"",MAX(Z$1:Z307)+1)</f>
        <v/>
      </c>
      <c r="AA308" t="str">
        <f>IF(ISERROR(FIND("RUC",$G308)),"",MAX(AA$1:AA307)+1)</f>
        <v/>
      </c>
      <c r="AB308">
        <f>IF(ISERROR(FIND("FWD",$G308)),"",MAX(AB$1:AB307)+1)</f>
        <v>116</v>
      </c>
      <c r="AC308" t="str">
        <f>IF(H308&lt;&gt;"R","",MAX(AC$1:AC307)+1)</f>
        <v/>
      </c>
    </row>
    <row r="309" spans="1:29" x14ac:dyDescent="0.2">
      <c r="A309" t="s">
        <v>2248</v>
      </c>
      <c r="B309" t="s">
        <v>2249</v>
      </c>
      <c r="C309" t="s">
        <v>2659</v>
      </c>
      <c r="D309" t="s">
        <v>2659</v>
      </c>
      <c r="E309" t="s">
        <v>490</v>
      </c>
      <c r="F309" s="42" t="s">
        <v>2492</v>
      </c>
      <c r="G309" t="s">
        <v>1606</v>
      </c>
      <c r="H309" s="3" t="str">
        <f>IF(SUMIFS(SeasonData!BC:BC,SeasonData!B:B,Players19!C291)=(4*23),"R","")</f>
        <v/>
      </c>
      <c r="I309" s="2">
        <f>COUNTIFS(SeasonData!B:B,C309)</f>
        <v>4</v>
      </c>
      <c r="J309" s="25">
        <v>148800</v>
      </c>
      <c r="K309" s="25" t="str">
        <f t="shared" si="8"/>
        <v>Rookie</v>
      </c>
      <c r="L309" s="25"/>
      <c r="M309" s="20" t="str">
        <f>INDEX(SeasonData!$AY:$AY,MATCH($C309&amp;"_2018",SeasonData!$A:$A,0))</f>
        <v/>
      </c>
      <c r="N309" s="20" t="str">
        <f>INDEX(SeasonData!$AY:$AY,MATCH($C309&amp;"_2017",SeasonData!$A:$A,0))</f>
        <v/>
      </c>
      <c r="O309" s="20" t="str">
        <f>INDEX(SeasonData!$AY:$AY,MATCH($C309&amp;"_2016",SeasonData!$A:$A,0))</f>
        <v/>
      </c>
      <c r="P309" s="20" t="str">
        <f>INDEX(SeasonData!$AY:$AY,MATCH($C309&amp;"_2015",SeasonData!$A:$A,0))</f>
        <v/>
      </c>
      <c r="R309" s="18">
        <f>INDEX(SeasonData!BA:BA,MATCH(C309&amp;"_2018",SeasonData!A:A,0))</f>
        <v>0</v>
      </c>
      <c r="S309" s="18">
        <f>INDEX(SeasonData!BA:BA,MATCH(C309&amp;"_2017",SeasonData!A:A,0))</f>
        <v>0</v>
      </c>
      <c r="T309" s="18">
        <f>INDEX(SeasonData!BA:BA,MATCH(C309&amp;"_2016",SeasonData!A:A,0))</f>
        <v>0</v>
      </c>
      <c r="U309" s="18">
        <f>INDEX(SeasonData!BA:BA,MATCH(C309&amp;"_2015",SeasonData!A:A,0))</f>
        <v>0</v>
      </c>
      <c r="W309" s="13">
        <f t="shared" si="9"/>
        <v>27.41088698535507</v>
      </c>
      <c r="Y309" t="str">
        <f>IF(ISERROR(FIND("DEF",$G309)),"",MAX(Y$1:Y308)+1)</f>
        <v/>
      </c>
      <c r="Z309">
        <f>IF(ISERROR(FIND("MID",$G309)),"",MAX(Z$1:Z308)+1)</f>
        <v>107</v>
      </c>
      <c r="AA309" t="str">
        <f>IF(ISERROR(FIND("RUC",$G309)),"",MAX(AA$1:AA308)+1)</f>
        <v/>
      </c>
      <c r="AB309" t="str">
        <f>IF(ISERROR(FIND("FWD",$G309)),"",MAX(AB$1:AB308)+1)</f>
        <v/>
      </c>
      <c r="AC309" t="str">
        <f>IF(H309&lt;&gt;"R","",MAX(AC$1:AC308)+1)</f>
        <v/>
      </c>
    </row>
    <row r="310" spans="1:29" x14ac:dyDescent="0.2">
      <c r="A310" t="s">
        <v>2248</v>
      </c>
      <c r="B310" t="s">
        <v>457</v>
      </c>
      <c r="C310" t="s">
        <v>1968</v>
      </c>
      <c r="D310" t="s">
        <v>1968</v>
      </c>
      <c r="E310" t="s">
        <v>443</v>
      </c>
      <c r="F310" s="42" t="s">
        <v>1200</v>
      </c>
      <c r="G310" t="s">
        <v>1606</v>
      </c>
      <c r="H310" s="3" t="str">
        <f>IF(SUMIFS(SeasonData!BC:BC,SeasonData!B:B,Players19!C437)=(4*23),"R","")</f>
        <v/>
      </c>
      <c r="I310" s="2">
        <f>COUNTIFS(SeasonData!B:B,C310)</f>
        <v>4</v>
      </c>
      <c r="J310" s="25">
        <v>689700</v>
      </c>
      <c r="K310" s="25" t="str">
        <f t="shared" si="8"/>
        <v>Premo</v>
      </c>
      <c r="L310" s="25"/>
      <c r="M310" s="20">
        <f>INDEX(SeasonData!$AY:$AY,MATCH($C310&amp;"_2018",SeasonData!$A:$A,0))</f>
        <v>127.05263157894737</v>
      </c>
      <c r="N310" s="20">
        <f>INDEX(SeasonData!$AY:$AY,MATCH($C310&amp;"_2017",SeasonData!$A:$A,0))</f>
        <v>106.90909090909091</v>
      </c>
      <c r="O310" s="20">
        <f>INDEX(SeasonData!$AY:$AY,MATCH($C310&amp;"_2016",SeasonData!$A:$A,0))</f>
        <v>94.055555555555557</v>
      </c>
      <c r="P310" s="20">
        <f>INDEX(SeasonData!$AY:$AY,MATCH($C310&amp;"_2015",SeasonData!$A:$A,0))</f>
        <v>99.9</v>
      </c>
      <c r="R310" s="18">
        <f>INDEX(SeasonData!BA:BA,MATCH(C310&amp;"_2018",SeasonData!A:A,0))</f>
        <v>0.86363636363636365</v>
      </c>
      <c r="S310" s="18">
        <f>INDEX(SeasonData!BA:BA,MATCH(C310&amp;"_2017",SeasonData!A:A,0))</f>
        <v>1</v>
      </c>
      <c r="T310" s="18">
        <f>INDEX(SeasonData!BA:BA,MATCH(C310&amp;"_2016",SeasonData!A:A,0))</f>
        <v>0.81818181818181823</v>
      </c>
      <c r="U310" s="18">
        <f>INDEX(SeasonData!BA:BA,MATCH(C310&amp;"_2015",SeasonData!A:A,0))</f>
        <v>0.90909090909090906</v>
      </c>
      <c r="W310" s="13">
        <f t="shared" si="9"/>
        <v>127.05167173252279</v>
      </c>
      <c r="Y310" t="str">
        <f>IF(ISERROR(FIND("DEF",$G310)),"",MAX(Y$1:Y309)+1)</f>
        <v/>
      </c>
      <c r="Z310">
        <f>IF(ISERROR(FIND("MID",$G310)),"",MAX(Z$1:Z309)+1)</f>
        <v>108</v>
      </c>
      <c r="AA310" t="str">
        <f>IF(ISERROR(FIND("RUC",$G310)),"",MAX(AA$1:AA309)+1)</f>
        <v/>
      </c>
      <c r="AB310" t="str">
        <f>IF(ISERROR(FIND("FWD",$G310)),"",MAX(AB$1:AB309)+1)</f>
        <v/>
      </c>
      <c r="AC310" t="str">
        <f>IF(H310&lt;&gt;"R","",MAX(AC$1:AC309)+1)</f>
        <v/>
      </c>
    </row>
    <row r="311" spans="1:29" x14ac:dyDescent="0.2">
      <c r="A311" t="s">
        <v>2248</v>
      </c>
      <c r="B311" t="s">
        <v>478</v>
      </c>
      <c r="C311" t="s">
        <v>677</v>
      </c>
      <c r="D311" t="s">
        <v>677</v>
      </c>
      <c r="E311" t="s">
        <v>465</v>
      </c>
      <c r="F311" s="42" t="s">
        <v>1212</v>
      </c>
      <c r="G311" t="s">
        <v>1607</v>
      </c>
      <c r="H311" s="3" t="str">
        <f>IF(SUMIFS(SeasonData!BC:BC,SeasonData!B:B,Players19!C538)=(4*23),"R","")</f>
        <v/>
      </c>
      <c r="I311" s="2">
        <f>COUNTIFS(SeasonData!B:B,C311)</f>
        <v>4</v>
      </c>
      <c r="J311" s="25">
        <v>241000</v>
      </c>
      <c r="K311" s="25" t="str">
        <f t="shared" si="8"/>
        <v>MPR</v>
      </c>
      <c r="L311" s="25"/>
      <c r="M311" s="20">
        <f>INDEX(SeasonData!$AY:$AY,MATCH($C311&amp;"_2018",SeasonData!$A:$A,0))</f>
        <v>44.4</v>
      </c>
      <c r="N311" s="20">
        <f>INDEX(SeasonData!$AY:$AY,MATCH($C311&amp;"_2017",SeasonData!$A:$A,0))</f>
        <v>43.615384615384613</v>
      </c>
      <c r="O311" s="20">
        <f>INDEX(SeasonData!$AY:$AY,MATCH($C311&amp;"_2016",SeasonData!$A:$A,0))</f>
        <v>49</v>
      </c>
      <c r="P311" s="20">
        <f>INDEX(SeasonData!$AY:$AY,MATCH($C311&amp;"_2015",SeasonData!$A:$A,0))</f>
        <v>42.9</v>
      </c>
      <c r="R311" s="18">
        <f>INDEX(SeasonData!BA:BA,MATCH(C311&amp;"_2018",SeasonData!A:A,0))</f>
        <v>0.45454545454545453</v>
      </c>
      <c r="S311" s="18">
        <f>INDEX(SeasonData!BA:BA,MATCH(C311&amp;"_2017",SeasonData!A:A,0))</f>
        <v>0.59090909090909094</v>
      </c>
      <c r="T311" s="18">
        <f>INDEX(SeasonData!BA:BA,MATCH(C311&amp;"_2016",SeasonData!A:A,0))</f>
        <v>0.36363636363636365</v>
      </c>
      <c r="U311" s="18">
        <f>INDEX(SeasonData!BA:BA,MATCH(C311&amp;"_2015",SeasonData!A:A,0))</f>
        <v>0.45454545454545453</v>
      </c>
      <c r="W311" s="13">
        <f t="shared" si="9"/>
        <v>44.395320991065674</v>
      </c>
      <c r="Y311">
        <f>IF(ISERROR(FIND("DEF",$G311)),"",MAX(Y$1:Y310)+1)</f>
        <v>111</v>
      </c>
      <c r="Z311" t="str">
        <f>IF(ISERROR(FIND("MID",$G311)),"",MAX(Z$1:Z310)+1)</f>
        <v/>
      </c>
      <c r="AA311" t="str">
        <f>IF(ISERROR(FIND("RUC",$G311)),"",MAX(AA$1:AA310)+1)</f>
        <v/>
      </c>
      <c r="AB311" t="str">
        <f>IF(ISERROR(FIND("FWD",$G311)),"",MAX(AB$1:AB310)+1)</f>
        <v/>
      </c>
      <c r="AC311" t="str">
        <f>IF(H311&lt;&gt;"R","",MAX(AC$1:AC310)+1)</f>
        <v/>
      </c>
    </row>
    <row r="312" spans="1:29" x14ac:dyDescent="0.2">
      <c r="A312" t="s">
        <v>2248</v>
      </c>
      <c r="B312" t="s">
        <v>419</v>
      </c>
      <c r="C312" t="s">
        <v>1666</v>
      </c>
      <c r="D312" t="s">
        <v>1666</v>
      </c>
      <c r="E312" t="s">
        <v>260</v>
      </c>
      <c r="F312" s="42" t="s">
        <v>1825</v>
      </c>
      <c r="G312" t="s">
        <v>1608</v>
      </c>
      <c r="H312" s="3" t="str">
        <f>IF(SUMIFS(SeasonData!BC:BC,SeasonData!B:B,Players19!C626)=(4*23),"R","")</f>
        <v>R</v>
      </c>
      <c r="I312" s="2">
        <f>COUNTIFS(SeasonData!B:B,C312)</f>
        <v>4</v>
      </c>
      <c r="J312" s="25">
        <v>123900</v>
      </c>
      <c r="K312" s="25" t="str">
        <f t="shared" si="8"/>
        <v>Rookie</v>
      </c>
      <c r="L312" s="25"/>
      <c r="M312" s="20" t="str">
        <f>INDEX(SeasonData!$AY:$AY,MATCH($C312&amp;"_2018",SeasonData!$A:$A,0))</f>
        <v/>
      </c>
      <c r="N312" s="20" t="str">
        <f>INDEX(SeasonData!$AY:$AY,MATCH($C312&amp;"_2017",SeasonData!$A:$A,0))</f>
        <v/>
      </c>
      <c r="O312" s="20" t="str">
        <f>INDEX(SeasonData!$AY:$AY,MATCH($C312&amp;"_2016",SeasonData!$A:$A,0))</f>
        <v/>
      </c>
      <c r="P312" s="20" t="str">
        <f>INDEX(SeasonData!$AY:$AY,MATCH($C312&amp;"_2015",SeasonData!$A:$A,0))</f>
        <v/>
      </c>
      <c r="R312" s="18">
        <f>INDEX(SeasonData!BA:BA,MATCH(C312&amp;"_2018",SeasonData!A:A,0))</f>
        <v>0</v>
      </c>
      <c r="S312" s="18">
        <f>INDEX(SeasonData!BA:BA,MATCH(C312&amp;"_2017",SeasonData!A:A,0))</f>
        <v>0</v>
      </c>
      <c r="T312" s="18">
        <f>INDEX(SeasonData!BA:BA,MATCH(C312&amp;"_2016",SeasonData!A:A,0))</f>
        <v>0</v>
      </c>
      <c r="U312" s="18">
        <f>INDEX(SeasonData!BA:BA,MATCH(C312&amp;"_2015",SeasonData!A:A,0))</f>
        <v>0</v>
      </c>
      <c r="W312" s="13">
        <f t="shared" si="9"/>
        <v>22.823984526112184</v>
      </c>
      <c r="Y312" t="str">
        <f>IF(ISERROR(FIND("DEF",$G312)),"",MAX(Y$1:Y311)+1)</f>
        <v/>
      </c>
      <c r="Z312" t="str">
        <f>IF(ISERROR(FIND("MID",$G312)),"",MAX(Z$1:Z311)+1)</f>
        <v/>
      </c>
      <c r="AA312" t="str">
        <f>IF(ISERROR(FIND("RUC",$G312)),"",MAX(AA$1:AA311)+1)</f>
        <v/>
      </c>
      <c r="AB312">
        <f>IF(ISERROR(FIND("FWD",$G312)),"",MAX(AB$1:AB311)+1)</f>
        <v>117</v>
      </c>
      <c r="AC312">
        <f>IF(H312&lt;&gt;"R","",MAX(AC$1:AC311)+1)</f>
        <v>42</v>
      </c>
    </row>
    <row r="313" spans="1:29" x14ac:dyDescent="0.2">
      <c r="A313" t="s">
        <v>2248</v>
      </c>
      <c r="B313" t="s">
        <v>257</v>
      </c>
      <c r="C313" t="s">
        <v>929</v>
      </c>
      <c r="D313" t="s">
        <v>929</v>
      </c>
      <c r="E313" t="s">
        <v>423</v>
      </c>
      <c r="F313" s="42" t="s">
        <v>2585</v>
      </c>
      <c r="G313" t="s">
        <v>1606</v>
      </c>
      <c r="H313" s="3" t="str">
        <f>IF(SUMIFS(SeasonData!BC:BC,SeasonData!B:B,Players19!C731)=(4*23),"R","")</f>
        <v/>
      </c>
      <c r="I313" s="2">
        <f>COUNTIFS(SeasonData!B:B,C313)</f>
        <v>4</v>
      </c>
      <c r="J313" s="25">
        <v>289700</v>
      </c>
      <c r="K313" s="25" t="str">
        <f t="shared" si="8"/>
        <v>MPR</v>
      </c>
      <c r="L313" s="25"/>
      <c r="M313" s="20">
        <f>INDEX(SeasonData!$AY:$AY,MATCH($C313&amp;"_2018",SeasonData!$A:$A,0))</f>
        <v>59.285714285714285</v>
      </c>
      <c r="N313" s="20">
        <f>INDEX(SeasonData!$AY:$AY,MATCH($C313&amp;"_2017",SeasonData!$A:$A,0))</f>
        <v>54.3</v>
      </c>
      <c r="O313" s="20" t="str">
        <f>INDEX(SeasonData!$AY:$AY,MATCH($C313&amp;"_2016",SeasonData!$A:$A,0))</f>
        <v/>
      </c>
      <c r="P313" s="20">
        <f>INDEX(SeasonData!$AY:$AY,MATCH($C313&amp;"_2015",SeasonData!$A:$A,0))</f>
        <v>70.263157894736835</v>
      </c>
      <c r="R313" s="18">
        <f>INDEX(SeasonData!BA:BA,MATCH(C313&amp;"_2018",SeasonData!A:A,0))</f>
        <v>0.31818181818181818</v>
      </c>
      <c r="S313" s="18">
        <f>INDEX(SeasonData!BA:BA,MATCH(C313&amp;"_2017",SeasonData!A:A,0))</f>
        <v>0.45454545454545453</v>
      </c>
      <c r="T313" s="18">
        <f>INDEX(SeasonData!BA:BA,MATCH(C313&amp;"_2016",SeasonData!A:A,0))</f>
        <v>0</v>
      </c>
      <c r="U313" s="18">
        <f>INDEX(SeasonData!BA:BA,MATCH(C313&amp;"_2015",SeasonData!A:A,0))</f>
        <v>0.86363636363636365</v>
      </c>
      <c r="W313" s="13">
        <f t="shared" si="9"/>
        <v>53.366491664364005</v>
      </c>
      <c r="Y313" t="str">
        <f>IF(ISERROR(FIND("DEF",$G313)),"",MAX(Y$1:Y312)+1)</f>
        <v/>
      </c>
      <c r="Z313">
        <f>IF(ISERROR(FIND("MID",$G313)),"",MAX(Z$1:Z312)+1)</f>
        <v>109</v>
      </c>
      <c r="AA313" t="str">
        <f>IF(ISERROR(FIND("RUC",$G313)),"",MAX(AA$1:AA312)+1)</f>
        <v/>
      </c>
      <c r="AB313" t="str">
        <f>IF(ISERROR(FIND("FWD",$G313)),"",MAX(AB$1:AB312)+1)</f>
        <v/>
      </c>
      <c r="AC313" t="str">
        <f>IF(H313&lt;&gt;"R","",MAX(AC$1:AC312)+1)</f>
        <v/>
      </c>
    </row>
    <row r="314" spans="1:29" x14ac:dyDescent="0.2">
      <c r="A314" t="s">
        <v>2248</v>
      </c>
      <c r="B314" t="s">
        <v>309</v>
      </c>
      <c r="C314" t="s">
        <v>676</v>
      </c>
      <c r="D314" t="s">
        <v>676</v>
      </c>
      <c r="E314" t="s">
        <v>443</v>
      </c>
      <c r="F314" s="42" t="s">
        <v>1826</v>
      </c>
      <c r="G314" t="s">
        <v>1607</v>
      </c>
      <c r="H314" s="3" t="str">
        <f>IF(SUMIFS(SeasonData!BC:BC,SeasonData!B:B,Players19!C737)=(4*23),"R","")</f>
        <v/>
      </c>
      <c r="I314" s="2">
        <f>COUNTIFS(SeasonData!B:B,C314)</f>
        <v>4</v>
      </c>
      <c r="J314" s="25">
        <v>400000</v>
      </c>
      <c r="K314" s="25" t="str">
        <f t="shared" si="8"/>
        <v>MPR</v>
      </c>
      <c r="L314" s="25"/>
      <c r="M314" s="20">
        <f>INDEX(SeasonData!$AY:$AY,MATCH($C314&amp;"_2018",SeasonData!$A:$A,0))</f>
        <v>73.6875</v>
      </c>
      <c r="N314" s="20">
        <f>INDEX(SeasonData!$AY:$AY,MATCH($C314&amp;"_2017",SeasonData!$A:$A,0))</f>
        <v>62.736842105263158</v>
      </c>
      <c r="O314" s="20">
        <f>INDEX(SeasonData!$AY:$AY,MATCH($C314&amp;"_2016",SeasonData!$A:$A,0))</f>
        <v>73.571428571428569</v>
      </c>
      <c r="P314" s="20">
        <f>INDEX(SeasonData!$AY:$AY,MATCH($C314&amp;"_2015",SeasonData!$A:$A,0))</f>
        <v>56.4</v>
      </c>
      <c r="R314" s="18">
        <f>INDEX(SeasonData!BA:BA,MATCH(C314&amp;"_2018",SeasonData!A:A,0))</f>
        <v>0.72727272727272729</v>
      </c>
      <c r="S314" s="18">
        <f>INDEX(SeasonData!BA:BA,MATCH(C314&amp;"_2017",SeasonData!A:A,0))</f>
        <v>0.86363636363636365</v>
      </c>
      <c r="T314" s="18">
        <f>INDEX(SeasonData!BA:BA,MATCH(C314&amp;"_2016",SeasonData!A:A,0))</f>
        <v>0.95454545454545459</v>
      </c>
      <c r="U314" s="18">
        <f>INDEX(SeasonData!BA:BA,MATCH(C314&amp;"_2015",SeasonData!A:A,0))</f>
        <v>0.68181818181818177</v>
      </c>
      <c r="W314" s="13">
        <f t="shared" si="9"/>
        <v>73.685180068158786</v>
      </c>
      <c r="Y314">
        <f>IF(ISERROR(FIND("DEF",$G314)),"",MAX(Y$1:Y313)+1)</f>
        <v>112</v>
      </c>
      <c r="Z314" t="str">
        <f>IF(ISERROR(FIND("MID",$G314)),"",MAX(Z$1:Z313)+1)</f>
        <v/>
      </c>
      <c r="AA314" t="str">
        <f>IF(ISERROR(FIND("RUC",$G314)),"",MAX(AA$1:AA313)+1)</f>
        <v/>
      </c>
      <c r="AB314" t="str">
        <f>IF(ISERROR(FIND("FWD",$G314)),"",MAX(AB$1:AB313)+1)</f>
        <v/>
      </c>
      <c r="AC314" t="str">
        <f>IF(H314&lt;&gt;"R","",MAX(AC$1:AC313)+1)</f>
        <v/>
      </c>
    </row>
    <row r="315" spans="1:29" x14ac:dyDescent="0.2">
      <c r="A315" t="s">
        <v>2081</v>
      </c>
      <c r="B315" t="s">
        <v>44</v>
      </c>
      <c r="C315" t="s">
        <v>1009</v>
      </c>
      <c r="D315" t="s">
        <v>1009</v>
      </c>
      <c r="E315" t="s">
        <v>514</v>
      </c>
      <c r="F315" s="42" t="s">
        <v>1216</v>
      </c>
      <c r="G315" t="s">
        <v>1607</v>
      </c>
      <c r="H315" s="3" t="str">
        <f>IF(SUMIFS(SeasonData!BC:BC,SeasonData!B:B,Players19!C17)=(4*23),"R","")</f>
        <v/>
      </c>
      <c r="I315" s="2">
        <f>COUNTIFS(SeasonData!B:B,C315)</f>
        <v>4</v>
      </c>
      <c r="J315" s="25">
        <v>198300</v>
      </c>
      <c r="K315" s="25" t="str">
        <f t="shared" si="8"/>
        <v>Rookie</v>
      </c>
      <c r="L315" s="25"/>
      <c r="M315" s="20">
        <f>INDEX(SeasonData!$AY:$AY,MATCH($C315&amp;"_2018",SeasonData!$A:$A,0))</f>
        <v>45.666666666666664</v>
      </c>
      <c r="N315" s="20">
        <f>INDEX(SeasonData!$AY:$AY,MATCH($C315&amp;"_2017",SeasonData!$A:$A,0))</f>
        <v>60.6</v>
      </c>
      <c r="O315" s="20" t="str">
        <f>INDEX(SeasonData!$AY:$AY,MATCH($C315&amp;"_2016",SeasonData!$A:$A,0))</f>
        <v/>
      </c>
      <c r="P315" s="20" t="str">
        <f>INDEX(SeasonData!$AY:$AY,MATCH($C315&amp;"_2015",SeasonData!$A:$A,0))</f>
        <v/>
      </c>
      <c r="R315" s="18">
        <f>INDEX(SeasonData!BA:BA,MATCH(C315&amp;"_2018",SeasonData!A:A,0))</f>
        <v>0.13636363636363635</v>
      </c>
      <c r="S315" s="18">
        <f>INDEX(SeasonData!BA:BA,MATCH(C315&amp;"_2017",SeasonData!A:A,0))</f>
        <v>0.22727272727272727</v>
      </c>
      <c r="T315" s="18">
        <f>INDEX(SeasonData!BA:BA,MATCH(C315&amp;"_2016",SeasonData!A:A,0))</f>
        <v>0</v>
      </c>
      <c r="U315" s="18">
        <f>INDEX(SeasonData!BA:BA,MATCH(C315&amp;"_2015",SeasonData!A:A,0))</f>
        <v>0</v>
      </c>
      <c r="W315" s="13">
        <f t="shared" si="9"/>
        <v>36.529428018789723</v>
      </c>
      <c r="Y315">
        <f>IF(ISERROR(FIND("DEF",$G315)),"",MAX(Y$1:Y314)+1)</f>
        <v>113</v>
      </c>
      <c r="Z315" t="str">
        <f>IF(ISERROR(FIND("MID",$G315)),"",MAX(Z$1:Z314)+1)</f>
        <v/>
      </c>
      <c r="AA315" t="str">
        <f>IF(ISERROR(FIND("RUC",$G315)),"",MAX(AA$1:AA314)+1)</f>
        <v/>
      </c>
      <c r="AB315" t="str">
        <f>IF(ISERROR(FIND("FWD",$G315)),"",MAX(AB$1:AB314)+1)</f>
        <v/>
      </c>
      <c r="AC315" t="str">
        <f>IF(H315&lt;&gt;"R","",MAX(AC$1:AC314)+1)</f>
        <v/>
      </c>
    </row>
    <row r="316" spans="1:29" x14ac:dyDescent="0.2">
      <c r="A316" t="s">
        <v>2081</v>
      </c>
      <c r="B316" t="s">
        <v>56</v>
      </c>
      <c r="C316" t="s">
        <v>1658</v>
      </c>
      <c r="D316" t="s">
        <v>1658</v>
      </c>
      <c r="E316" t="s">
        <v>144</v>
      </c>
      <c r="F316" s="42" t="s">
        <v>2469</v>
      </c>
      <c r="G316" t="s">
        <v>1606</v>
      </c>
      <c r="H316" s="3" t="str">
        <f>IF(SUMIFS(SeasonData!BC:BC,SeasonData!B:B,Players19!C176)=(4*23),"R","")</f>
        <v>R</v>
      </c>
      <c r="I316" s="2">
        <f>COUNTIFS(SeasonData!B:B,C316)</f>
        <v>4</v>
      </c>
      <c r="J316" s="25">
        <v>237400</v>
      </c>
      <c r="K316" s="25" t="str">
        <f t="shared" si="8"/>
        <v>MPR</v>
      </c>
      <c r="L316" s="25"/>
      <c r="M316" s="20">
        <f>INDEX(SeasonData!$AY:$AY,MATCH($C316&amp;"_2018",SeasonData!$A:$A,0))</f>
        <v>54.666666666666664</v>
      </c>
      <c r="N316" s="20" t="str">
        <f>INDEX(SeasonData!$AY:$AY,MATCH($C316&amp;"_2017",SeasonData!$A:$A,0))</f>
        <v/>
      </c>
      <c r="O316" s="20" t="str">
        <f>INDEX(SeasonData!$AY:$AY,MATCH($C316&amp;"_2016",SeasonData!$A:$A,0))</f>
        <v/>
      </c>
      <c r="P316" s="20" t="str">
        <f>INDEX(SeasonData!$AY:$AY,MATCH($C316&amp;"_2015",SeasonData!$A:$A,0))</f>
        <v/>
      </c>
      <c r="R316" s="18">
        <f>INDEX(SeasonData!BA:BA,MATCH(C316&amp;"_2018",SeasonData!A:A,0))</f>
        <v>0.13636363636363635</v>
      </c>
      <c r="S316" s="18">
        <f>INDEX(SeasonData!BA:BA,MATCH(C316&amp;"_2017",SeasonData!A:A,0))</f>
        <v>0</v>
      </c>
      <c r="T316" s="18">
        <f>INDEX(SeasonData!BA:BA,MATCH(C316&amp;"_2016",SeasonData!A:A,0))</f>
        <v>0</v>
      </c>
      <c r="U316" s="18">
        <f>INDEX(SeasonData!BA:BA,MATCH(C316&amp;"_2015",SeasonData!A:A,0))</f>
        <v>0</v>
      </c>
      <c r="W316" s="13">
        <f t="shared" si="9"/>
        <v>43.732154370452243</v>
      </c>
      <c r="Y316" t="str">
        <f>IF(ISERROR(FIND("DEF",$G316)),"",MAX(Y$1:Y315)+1)</f>
        <v/>
      </c>
      <c r="Z316">
        <f>IF(ISERROR(FIND("MID",$G316)),"",MAX(Z$1:Z315)+1)</f>
        <v>110</v>
      </c>
      <c r="AA316" t="str">
        <f>IF(ISERROR(FIND("RUC",$G316)),"",MAX(AA$1:AA315)+1)</f>
        <v/>
      </c>
      <c r="AB316" t="str">
        <f>IF(ISERROR(FIND("FWD",$G316)),"",MAX(AB$1:AB315)+1)</f>
        <v/>
      </c>
      <c r="AC316">
        <f>IF(H316&lt;&gt;"R","",MAX(AC$1:AC315)+1)</f>
        <v>43</v>
      </c>
    </row>
    <row r="317" spans="1:29" x14ac:dyDescent="0.2">
      <c r="A317" t="s">
        <v>2081</v>
      </c>
      <c r="B317" t="s">
        <v>1741</v>
      </c>
      <c r="C317" t="s">
        <v>1656</v>
      </c>
      <c r="D317" t="s">
        <v>1656</v>
      </c>
      <c r="E317" t="s">
        <v>144</v>
      </c>
      <c r="F317" s="42" t="s">
        <v>2494</v>
      </c>
      <c r="G317" t="s">
        <v>2769</v>
      </c>
      <c r="H317" s="3" t="str">
        <f>IF(SUMIFS(SeasonData!BC:BC,SeasonData!B:B,Players19!C303)=(4*23),"R","")</f>
        <v/>
      </c>
      <c r="I317" s="2">
        <f>COUNTIFS(SeasonData!B:B,C317)</f>
        <v>4</v>
      </c>
      <c r="J317" s="25">
        <v>238200</v>
      </c>
      <c r="K317" s="25" t="str">
        <f t="shared" si="8"/>
        <v>MPR</v>
      </c>
      <c r="L317" s="25"/>
      <c r="M317" s="20">
        <f>INDEX(SeasonData!$AY:$AY,MATCH($C317&amp;"_2018",SeasonData!$A:$A,0))</f>
        <v>43.875</v>
      </c>
      <c r="N317" s="20" t="str">
        <f>INDEX(SeasonData!$AY:$AY,MATCH($C317&amp;"_2017",SeasonData!$A:$A,0))</f>
        <v/>
      </c>
      <c r="O317" s="20" t="str">
        <f>INDEX(SeasonData!$AY:$AY,MATCH($C317&amp;"_2016",SeasonData!$A:$A,0))</f>
        <v/>
      </c>
      <c r="P317" s="20" t="str">
        <f>INDEX(SeasonData!$AY:$AY,MATCH($C317&amp;"_2015",SeasonData!$A:$A,0))</f>
        <v/>
      </c>
      <c r="R317" s="18">
        <f>INDEX(SeasonData!BA:BA,MATCH(C317&amp;"_2018",SeasonData!A:A,0))</f>
        <v>0.36363636363636365</v>
      </c>
      <c r="S317" s="18">
        <f>INDEX(SeasonData!BA:BA,MATCH(C317&amp;"_2017",SeasonData!A:A,0))</f>
        <v>0</v>
      </c>
      <c r="T317" s="18">
        <f>INDEX(SeasonData!BA:BA,MATCH(C317&amp;"_2016",SeasonData!A:A,0))</f>
        <v>0</v>
      </c>
      <c r="U317" s="18">
        <f>INDEX(SeasonData!BA:BA,MATCH(C317&amp;"_2015",SeasonData!A:A,0))</f>
        <v>0</v>
      </c>
      <c r="W317" s="13">
        <f t="shared" si="9"/>
        <v>43.879524730588564</v>
      </c>
      <c r="Y317">
        <f>IF(ISERROR(FIND("DEF",$G317)),"",MAX(Y$1:Y316)+1)</f>
        <v>114</v>
      </c>
      <c r="Z317" t="str">
        <f>IF(ISERROR(FIND("MID",$G317)),"",MAX(Z$1:Z316)+1)</f>
        <v/>
      </c>
      <c r="AA317" t="str">
        <f>IF(ISERROR(FIND("RUC",$G317)),"",MAX(AA$1:AA316)+1)</f>
        <v/>
      </c>
      <c r="AB317">
        <f>IF(ISERROR(FIND("FWD",$G317)),"",MAX(AB$1:AB316)+1)</f>
        <v>118</v>
      </c>
      <c r="AC317" t="str">
        <f>IF(H317&lt;&gt;"R","",MAX(AC$1:AC316)+1)</f>
        <v/>
      </c>
    </row>
    <row r="318" spans="1:29" x14ac:dyDescent="0.2">
      <c r="A318" t="s">
        <v>2081</v>
      </c>
      <c r="B318" t="s">
        <v>498</v>
      </c>
      <c r="C318" t="s">
        <v>680</v>
      </c>
      <c r="D318" t="s">
        <v>680</v>
      </c>
      <c r="E318" t="s">
        <v>490</v>
      </c>
      <c r="F318" s="42" t="s">
        <v>1215</v>
      </c>
      <c r="G318" t="s">
        <v>1606</v>
      </c>
      <c r="H318" s="3" t="str">
        <f>IF(SUMIFS(SeasonData!BC:BC,SeasonData!B:B,Players19!C323)=(4*23),"R","")</f>
        <v/>
      </c>
      <c r="I318" s="2">
        <f>COUNTIFS(SeasonData!B:B,C318)</f>
        <v>4</v>
      </c>
      <c r="J318" s="25">
        <v>431100</v>
      </c>
      <c r="K318" s="25" t="str">
        <f t="shared" si="8"/>
        <v>MPR</v>
      </c>
      <c r="L318" s="25"/>
      <c r="M318" s="20">
        <f>INDEX(SeasonData!$AY:$AY,MATCH($C318&amp;"_2018",SeasonData!$A:$A,0))</f>
        <v>79.421052631578945</v>
      </c>
      <c r="N318" s="20">
        <f>INDEX(SeasonData!$AY:$AY,MATCH($C318&amp;"_2017",SeasonData!$A:$A,0))</f>
        <v>61.7</v>
      </c>
      <c r="O318" s="20">
        <f>INDEX(SeasonData!$AY:$AY,MATCH($C318&amp;"_2016",SeasonData!$A:$A,0))</f>
        <v>70.375</v>
      </c>
      <c r="P318" s="20" t="str">
        <f>INDEX(SeasonData!$AY:$AY,MATCH($C318&amp;"_2015",SeasonData!$A:$A,0))</f>
        <v/>
      </c>
      <c r="R318" s="18">
        <f>INDEX(SeasonData!BA:BA,MATCH(C318&amp;"_2018",SeasonData!A:A,0))</f>
        <v>0.86363636363636365</v>
      </c>
      <c r="S318" s="18">
        <f>INDEX(SeasonData!BA:BA,MATCH(C318&amp;"_2017",SeasonData!A:A,0))</f>
        <v>0.45454545454545453</v>
      </c>
      <c r="T318" s="18">
        <f>INDEX(SeasonData!BA:BA,MATCH(C318&amp;"_2016",SeasonData!A:A,0))</f>
        <v>0.36363636363636365</v>
      </c>
      <c r="U318" s="18">
        <f>INDEX(SeasonData!BA:BA,MATCH(C318&amp;"_2015",SeasonData!A:A,0))</f>
        <v>0</v>
      </c>
      <c r="W318" s="13">
        <f t="shared" si="9"/>
        <v>79.414202818458136</v>
      </c>
      <c r="Y318" t="str">
        <f>IF(ISERROR(FIND("DEF",$G318)),"",MAX(Y$1:Y317)+1)</f>
        <v/>
      </c>
      <c r="Z318">
        <f>IF(ISERROR(FIND("MID",$G318)),"",MAX(Z$1:Z317)+1)</f>
        <v>111</v>
      </c>
      <c r="AA318" t="str">
        <f>IF(ISERROR(FIND("RUC",$G318)),"",MAX(AA$1:AA317)+1)</f>
        <v/>
      </c>
      <c r="AB318" t="str">
        <f>IF(ISERROR(FIND("FWD",$G318)),"",MAX(AB$1:AB317)+1)</f>
        <v/>
      </c>
      <c r="AC318" t="str">
        <f>IF(H318&lt;&gt;"R","",MAX(AC$1:AC317)+1)</f>
        <v/>
      </c>
    </row>
    <row r="319" spans="1:29" x14ac:dyDescent="0.2">
      <c r="A319" t="s">
        <v>2081</v>
      </c>
      <c r="B319" t="s">
        <v>2288</v>
      </c>
      <c r="C319" t="s">
        <v>2675</v>
      </c>
      <c r="D319" t="s">
        <v>2675</v>
      </c>
      <c r="E319" t="s">
        <v>235</v>
      </c>
      <c r="F319" s="42" t="s">
        <v>2510</v>
      </c>
      <c r="G319" t="s">
        <v>1606</v>
      </c>
      <c r="H319" s="3" t="str">
        <f>IF(SUMIFS(SeasonData!BC:BC,SeasonData!B:B,Players19!C381)=(4*23),"R","")</f>
        <v/>
      </c>
      <c r="I319" s="2">
        <f>COUNTIFS(SeasonData!B:B,C319)</f>
        <v>4</v>
      </c>
      <c r="J319" s="25">
        <v>117300</v>
      </c>
      <c r="K319" s="25" t="str">
        <f t="shared" si="8"/>
        <v>Rookie</v>
      </c>
      <c r="L319" s="25"/>
      <c r="M319" s="20" t="str">
        <f>INDEX(SeasonData!$AY:$AY,MATCH($C319&amp;"_2018",SeasonData!$A:$A,0))</f>
        <v/>
      </c>
      <c r="N319" s="20" t="str">
        <f>INDEX(SeasonData!$AY:$AY,MATCH($C319&amp;"_2017",SeasonData!$A:$A,0))</f>
        <v/>
      </c>
      <c r="O319" s="20" t="str">
        <f>INDEX(SeasonData!$AY:$AY,MATCH($C319&amp;"_2016",SeasonData!$A:$A,0))</f>
        <v/>
      </c>
      <c r="P319" s="20" t="str">
        <f>INDEX(SeasonData!$AY:$AY,MATCH($C319&amp;"_2015",SeasonData!$A:$A,0))</f>
        <v/>
      </c>
      <c r="R319" s="18">
        <f>INDEX(SeasonData!BA:BA,MATCH(C319&amp;"_2018",SeasonData!A:A,0))</f>
        <v>0</v>
      </c>
      <c r="S319" s="18">
        <f>INDEX(SeasonData!BA:BA,MATCH(C319&amp;"_2017",SeasonData!A:A,0))</f>
        <v>0</v>
      </c>
      <c r="T319" s="18">
        <f>INDEX(SeasonData!BA:BA,MATCH(C319&amp;"_2016",SeasonData!A:A,0))</f>
        <v>0</v>
      </c>
      <c r="U319" s="18">
        <f>INDEX(SeasonData!BA:BA,MATCH(C319&amp;"_2015",SeasonData!A:A,0))</f>
        <v>0</v>
      </c>
      <c r="W319" s="13">
        <f t="shared" si="9"/>
        <v>21.608179054987566</v>
      </c>
      <c r="Y319" t="str">
        <f>IF(ISERROR(FIND("DEF",$G319)),"",MAX(Y$1:Y318)+1)</f>
        <v/>
      </c>
      <c r="Z319">
        <f>IF(ISERROR(FIND("MID",$G319)),"",MAX(Z$1:Z318)+1)</f>
        <v>112</v>
      </c>
      <c r="AA319" t="str">
        <f>IF(ISERROR(FIND("RUC",$G319)),"",MAX(AA$1:AA318)+1)</f>
        <v/>
      </c>
      <c r="AB319" t="str">
        <f>IF(ISERROR(FIND("FWD",$G319)),"",MAX(AB$1:AB318)+1)</f>
        <v/>
      </c>
      <c r="AC319" t="str">
        <f>IF(H319&lt;&gt;"R","",MAX(AC$1:AC318)+1)</f>
        <v/>
      </c>
    </row>
    <row r="320" spans="1:29" x14ac:dyDescent="0.2">
      <c r="A320" t="s">
        <v>2081</v>
      </c>
      <c r="B320" t="s">
        <v>2291</v>
      </c>
      <c r="C320" t="s">
        <v>2678</v>
      </c>
      <c r="D320" t="s">
        <v>2678</v>
      </c>
      <c r="E320" t="s">
        <v>260</v>
      </c>
      <c r="F320" s="42" t="s">
        <v>2515</v>
      </c>
      <c r="G320" t="s">
        <v>2769</v>
      </c>
      <c r="H320" s="3" t="str">
        <f>IF(SUMIFS(SeasonData!BC:BC,SeasonData!B:B,Players19!C390)=(4*23),"R","")</f>
        <v/>
      </c>
      <c r="I320" s="2">
        <f>COUNTIFS(SeasonData!B:B,C320)</f>
        <v>4</v>
      </c>
      <c r="J320" s="25">
        <v>117300</v>
      </c>
      <c r="K320" s="25" t="str">
        <f t="shared" si="8"/>
        <v>Rookie</v>
      </c>
      <c r="L320" s="25"/>
      <c r="M320" s="20" t="str">
        <f>INDEX(SeasonData!$AY:$AY,MATCH($C320&amp;"_2018",SeasonData!$A:$A,0))</f>
        <v/>
      </c>
      <c r="N320" s="20" t="str">
        <f>INDEX(SeasonData!$AY:$AY,MATCH($C320&amp;"_2017",SeasonData!$A:$A,0))</f>
        <v/>
      </c>
      <c r="O320" s="20" t="str">
        <f>INDEX(SeasonData!$AY:$AY,MATCH($C320&amp;"_2016",SeasonData!$A:$A,0))</f>
        <v/>
      </c>
      <c r="P320" s="20" t="str">
        <f>INDEX(SeasonData!$AY:$AY,MATCH($C320&amp;"_2015",SeasonData!$A:$A,0))</f>
        <v/>
      </c>
      <c r="R320" s="18">
        <f>INDEX(SeasonData!BA:BA,MATCH(C320&amp;"_2018",SeasonData!A:A,0))</f>
        <v>0</v>
      </c>
      <c r="S320" s="18">
        <f>INDEX(SeasonData!BA:BA,MATCH(C320&amp;"_2017",SeasonData!A:A,0))</f>
        <v>0</v>
      </c>
      <c r="T320" s="18">
        <f>INDEX(SeasonData!BA:BA,MATCH(C320&amp;"_2016",SeasonData!A:A,0))</f>
        <v>0</v>
      </c>
      <c r="U320" s="18">
        <f>INDEX(SeasonData!BA:BA,MATCH(C320&amp;"_2015",SeasonData!A:A,0))</f>
        <v>0</v>
      </c>
      <c r="W320" s="13">
        <f t="shared" si="9"/>
        <v>21.608179054987566</v>
      </c>
      <c r="Y320">
        <f>IF(ISERROR(FIND("DEF",$G320)),"",MAX(Y$1:Y319)+1)</f>
        <v>115</v>
      </c>
      <c r="Z320" t="str">
        <f>IF(ISERROR(FIND("MID",$G320)),"",MAX(Z$1:Z319)+1)</f>
        <v/>
      </c>
      <c r="AA320" t="str">
        <f>IF(ISERROR(FIND("RUC",$G320)),"",MAX(AA$1:AA319)+1)</f>
        <v/>
      </c>
      <c r="AB320">
        <f>IF(ISERROR(FIND("FWD",$G320)),"",MAX(AB$1:AB319)+1)</f>
        <v>119</v>
      </c>
      <c r="AC320" t="str">
        <f>IF(H320&lt;&gt;"R","",MAX(AC$1:AC319)+1)</f>
        <v/>
      </c>
    </row>
    <row r="321" spans="1:29" x14ac:dyDescent="0.2">
      <c r="A321" t="s">
        <v>2081</v>
      </c>
      <c r="B321" t="s">
        <v>396</v>
      </c>
      <c r="C321" t="s">
        <v>678</v>
      </c>
      <c r="D321" t="s">
        <v>678</v>
      </c>
      <c r="E321" t="s">
        <v>369</v>
      </c>
      <c r="F321" s="42" t="s">
        <v>1213</v>
      </c>
      <c r="G321" t="s">
        <v>1608</v>
      </c>
      <c r="H321" s="3" t="str">
        <f>IF(SUMIFS(SeasonData!BC:BC,SeasonData!B:B,Players19!C734)=(4*23),"R","")</f>
        <v/>
      </c>
      <c r="I321" s="2">
        <f>COUNTIFS(SeasonData!B:B,C321)</f>
        <v>4</v>
      </c>
      <c r="J321" s="25">
        <v>278500</v>
      </c>
      <c r="K321" s="25" t="str">
        <f t="shared" si="8"/>
        <v>MPR</v>
      </c>
      <c r="L321" s="25"/>
      <c r="M321" s="20">
        <f>INDEX(SeasonData!$AY:$AY,MATCH($C321&amp;"_2018",SeasonData!$A:$A,0))</f>
        <v>51.3</v>
      </c>
      <c r="N321" s="20">
        <f>INDEX(SeasonData!$AY:$AY,MATCH($C321&amp;"_2017",SeasonData!$A:$A,0))</f>
        <v>97.5</v>
      </c>
      <c r="O321" s="20">
        <f>INDEX(SeasonData!$AY:$AY,MATCH($C321&amp;"_2016",SeasonData!$A:$A,0))</f>
        <v>58.75</v>
      </c>
      <c r="P321" s="20">
        <f>INDEX(SeasonData!$AY:$AY,MATCH($C321&amp;"_2015",SeasonData!$A:$A,0))</f>
        <v>80</v>
      </c>
      <c r="R321" s="18">
        <f>INDEX(SeasonData!BA:BA,MATCH(C321&amp;"_2018",SeasonData!A:A,0))</f>
        <v>0.45454545454545453</v>
      </c>
      <c r="S321" s="18">
        <f>INDEX(SeasonData!BA:BA,MATCH(C321&amp;"_2017",SeasonData!A:A,0))</f>
        <v>9.0909090909090912E-2</v>
      </c>
      <c r="T321" s="18">
        <f>INDEX(SeasonData!BA:BA,MATCH(C321&amp;"_2016",SeasonData!A:A,0))</f>
        <v>0.18181818181818182</v>
      </c>
      <c r="U321" s="18">
        <f>INDEX(SeasonData!BA:BA,MATCH(C321&amp;"_2015",SeasonData!A:A,0))</f>
        <v>4.5454545454545456E-2</v>
      </c>
      <c r="W321" s="13">
        <f t="shared" si="9"/>
        <v>51.303306622455558</v>
      </c>
      <c r="Y321" t="str">
        <f>IF(ISERROR(FIND("DEF",$G321)),"",MAX(Y$1:Y320)+1)</f>
        <v/>
      </c>
      <c r="Z321" t="str">
        <f>IF(ISERROR(FIND("MID",$G321)),"",MAX(Z$1:Z320)+1)</f>
        <v/>
      </c>
      <c r="AA321" t="str">
        <f>IF(ISERROR(FIND("RUC",$G321)),"",MAX(AA$1:AA320)+1)</f>
        <v/>
      </c>
      <c r="AB321">
        <f>IF(ISERROR(FIND("FWD",$G321)),"",MAX(AB$1:AB320)+1)</f>
        <v>120</v>
      </c>
      <c r="AC321" t="str">
        <f>IF(H321&lt;&gt;"R","",MAX(AC$1:AC320)+1)</f>
        <v/>
      </c>
    </row>
    <row r="322" spans="1:29" x14ac:dyDescent="0.2">
      <c r="A322" t="s">
        <v>2081</v>
      </c>
      <c r="B322" t="s">
        <v>111</v>
      </c>
      <c r="C322" t="s">
        <v>679</v>
      </c>
      <c r="D322" t="s">
        <v>679</v>
      </c>
      <c r="E322" t="s">
        <v>84</v>
      </c>
      <c r="F322" s="42" t="s">
        <v>1214</v>
      </c>
      <c r="G322" t="s">
        <v>1607</v>
      </c>
      <c r="H322" s="3" t="str">
        <f>IF(SUMIFS(SeasonData!BC:BC,SeasonData!B:B,Players19!C771)=(4*23),"R","")</f>
        <v/>
      </c>
      <c r="I322" s="2">
        <f>COUNTIFS(SeasonData!B:B,C322)</f>
        <v>4</v>
      </c>
      <c r="J322" s="25">
        <v>354400</v>
      </c>
      <c r="K322" s="25" t="str">
        <f t="shared" ref="K322:K385" si="10">IF(J322&lt;=230000,"Rookie",IF(J322&lt;=490000,"MPR","Premo"))</f>
        <v>MPR</v>
      </c>
      <c r="L322" s="25"/>
      <c r="M322" s="20">
        <f>INDEX(SeasonData!$AY:$AY,MATCH($C322&amp;"_2018",SeasonData!$A:$A,0))</f>
        <v>65.285714285714292</v>
      </c>
      <c r="N322" s="20">
        <f>INDEX(SeasonData!$AY:$AY,MATCH($C322&amp;"_2017",SeasonData!$A:$A,0))</f>
        <v>64.36363636363636</v>
      </c>
      <c r="O322" s="20">
        <f>INDEX(SeasonData!$AY:$AY,MATCH($C322&amp;"_2016",SeasonData!$A:$A,0))</f>
        <v>67.650000000000006</v>
      </c>
      <c r="P322" s="20" t="str">
        <f>INDEX(SeasonData!$AY:$AY,MATCH($C322&amp;"_2015",SeasonData!$A:$A,0))</f>
        <v/>
      </c>
      <c r="R322" s="18">
        <f>INDEX(SeasonData!BA:BA,MATCH(C322&amp;"_2018",SeasonData!A:A,0))</f>
        <v>0.63636363636363635</v>
      </c>
      <c r="S322" s="18">
        <f>INDEX(SeasonData!BA:BA,MATCH(C322&amp;"_2017",SeasonData!A:A,0))</f>
        <v>1</v>
      </c>
      <c r="T322" s="18">
        <f>INDEX(SeasonData!BA:BA,MATCH(C322&amp;"_2016",SeasonData!A:A,0))</f>
        <v>0.90909090909090906</v>
      </c>
      <c r="U322" s="18">
        <f>INDEX(SeasonData!BA:BA,MATCH(C322&amp;"_2015",SeasonData!A:A,0))</f>
        <v>0</v>
      </c>
      <c r="W322" s="13">
        <f t="shared" ref="W322:W385" si="11">J322/Mag_Num</f>
        <v>65.28506954038869</v>
      </c>
      <c r="Y322">
        <f>IF(ISERROR(FIND("DEF",$G322)),"",MAX(Y$1:Y321)+1)</f>
        <v>116</v>
      </c>
      <c r="Z322" t="str">
        <f>IF(ISERROR(FIND("MID",$G322)),"",MAX(Z$1:Z321)+1)</f>
        <v/>
      </c>
      <c r="AA322" t="str">
        <f>IF(ISERROR(FIND("RUC",$G322)),"",MAX(AA$1:AA321)+1)</f>
        <v/>
      </c>
      <c r="AB322" t="str">
        <f>IF(ISERROR(FIND("FWD",$G322)),"",MAX(AB$1:AB321)+1)</f>
        <v/>
      </c>
      <c r="AC322" t="str">
        <f>IF(H322&lt;&gt;"R","",MAX(AC$1:AC321)+1)</f>
        <v/>
      </c>
    </row>
    <row r="323" spans="1:29" x14ac:dyDescent="0.2">
      <c r="A323" t="s">
        <v>2240</v>
      </c>
      <c r="B323" t="s">
        <v>407</v>
      </c>
      <c r="C323" t="s">
        <v>681</v>
      </c>
      <c r="D323" t="s">
        <v>681</v>
      </c>
      <c r="E323" t="s">
        <v>399</v>
      </c>
      <c r="F323" s="42" t="s">
        <v>1217</v>
      </c>
      <c r="G323" t="s">
        <v>1608</v>
      </c>
      <c r="H323" s="3" t="str">
        <f>IF(SUMIFS(SeasonData!BC:BC,SeasonData!B:B,Players19!C267)=(4*23),"R","")</f>
        <v/>
      </c>
      <c r="I323" s="2">
        <f>COUNTIFS(SeasonData!B:B,C323)</f>
        <v>4</v>
      </c>
      <c r="J323" s="25">
        <v>429600</v>
      </c>
      <c r="K323" s="25" t="str">
        <f t="shared" si="10"/>
        <v>MPR</v>
      </c>
      <c r="L323" s="25"/>
      <c r="M323" s="20">
        <f>INDEX(SeasonData!$AY:$AY,MATCH($C323&amp;"_2018",SeasonData!$A:$A,0))</f>
        <v>79.13636363636364</v>
      </c>
      <c r="N323" s="20">
        <f>INDEX(SeasonData!$AY:$AY,MATCH($C323&amp;"_2017",SeasonData!$A:$A,0))</f>
        <v>66.318181818181813</v>
      </c>
      <c r="O323" s="20">
        <f>INDEX(SeasonData!$AY:$AY,MATCH($C323&amp;"_2016",SeasonData!$A:$A,0))</f>
        <v>61.333333333333336</v>
      </c>
      <c r="P323" s="20" t="str">
        <f>INDEX(SeasonData!$AY:$AY,MATCH($C323&amp;"_2015",SeasonData!$A:$A,0))</f>
        <v/>
      </c>
      <c r="R323" s="18">
        <f>INDEX(SeasonData!BA:BA,MATCH(C323&amp;"_2018",SeasonData!A:A,0))</f>
        <v>1</v>
      </c>
      <c r="S323" s="18">
        <f>INDEX(SeasonData!BA:BA,MATCH(C323&amp;"_2017",SeasonData!A:A,0))</f>
        <v>1</v>
      </c>
      <c r="T323" s="18">
        <f>INDEX(SeasonData!BA:BA,MATCH(C323&amp;"_2016",SeasonData!A:A,0))</f>
        <v>0.81818181818181823</v>
      </c>
      <c r="U323" s="18">
        <f>INDEX(SeasonData!BA:BA,MATCH(C323&amp;"_2015",SeasonData!A:A,0))</f>
        <v>0</v>
      </c>
      <c r="W323" s="13">
        <f t="shared" si="11"/>
        <v>79.137883393202543</v>
      </c>
      <c r="Y323" t="str">
        <f>IF(ISERROR(FIND("DEF",$G323)),"",MAX(Y$1:Y322)+1)</f>
        <v/>
      </c>
      <c r="Z323" t="str">
        <f>IF(ISERROR(FIND("MID",$G323)),"",MAX(Z$1:Z322)+1)</f>
        <v/>
      </c>
      <c r="AA323" t="str">
        <f>IF(ISERROR(FIND("RUC",$G323)),"",MAX(AA$1:AA322)+1)</f>
        <v/>
      </c>
      <c r="AB323">
        <f>IF(ISERROR(FIND("FWD",$G323)),"",MAX(AB$1:AB322)+1)</f>
        <v>121</v>
      </c>
      <c r="AC323" t="str">
        <f>IF(H323&lt;&gt;"R","",MAX(AC$1:AC322)+1)</f>
        <v/>
      </c>
    </row>
    <row r="324" spans="1:29" x14ac:dyDescent="0.2">
      <c r="A324" t="s">
        <v>2350</v>
      </c>
      <c r="B324" t="s">
        <v>522</v>
      </c>
      <c r="C324" t="s">
        <v>1549</v>
      </c>
      <c r="D324" t="s">
        <v>1975</v>
      </c>
      <c r="E324" t="s">
        <v>260</v>
      </c>
      <c r="F324" s="42" t="s">
        <v>1218</v>
      </c>
      <c r="G324" t="s">
        <v>1606</v>
      </c>
      <c r="H324" s="3" t="str">
        <f>IF(SUMIFS(SeasonData!BC:BC,SeasonData!B:B,Players19!C555)=(4*23),"R","")</f>
        <v/>
      </c>
      <c r="I324" s="2">
        <f>COUNTIFS(SeasonData!B:B,C324)</f>
        <v>4</v>
      </c>
      <c r="J324" s="25">
        <v>503200</v>
      </c>
      <c r="K324" s="25" t="str">
        <f t="shared" si="10"/>
        <v>Premo</v>
      </c>
      <c r="L324" s="25"/>
      <c r="M324" s="20">
        <f>INDEX(SeasonData!$AY:$AY,MATCH($C324&amp;"_2018",SeasonData!$A:$A,0))</f>
        <v>92.7</v>
      </c>
      <c r="N324" s="20">
        <f>INDEX(SeasonData!$AY:$AY,MATCH($C324&amp;"_2017",SeasonData!$A:$A,0))</f>
        <v>63.833333333333336</v>
      </c>
      <c r="O324" s="20" t="str">
        <f>INDEX(SeasonData!$AY:$AY,MATCH($C324&amp;"_2016",SeasonData!$A:$A,0))</f>
        <v/>
      </c>
      <c r="P324" s="20" t="str">
        <f>INDEX(SeasonData!$AY:$AY,MATCH($C324&amp;"_2015",SeasonData!$A:$A,0))</f>
        <v/>
      </c>
      <c r="R324" s="18">
        <f>INDEX(SeasonData!BA:BA,MATCH(C324&amp;"_2018",SeasonData!A:A,0))</f>
        <v>0.90909090909090906</v>
      </c>
      <c r="S324" s="18">
        <f>INDEX(SeasonData!BA:BA,MATCH(C324&amp;"_2017",SeasonData!A:A,0))</f>
        <v>0.27272727272727271</v>
      </c>
      <c r="T324" s="18">
        <f>INDEX(SeasonData!BA:BA,MATCH(C324&amp;"_2016",SeasonData!A:A,0))</f>
        <v>0</v>
      </c>
      <c r="U324" s="18">
        <f>INDEX(SeasonData!BA:BA,MATCH(C324&amp;"_2015",SeasonData!A:A,0))</f>
        <v>0</v>
      </c>
      <c r="W324" s="13">
        <f t="shared" si="11"/>
        <v>92.695956525743753</v>
      </c>
      <c r="Y324" t="str">
        <f>IF(ISERROR(FIND("DEF",$G324)),"",MAX(Y$1:Y323)+1)</f>
        <v/>
      </c>
      <c r="Z324">
        <f>IF(ISERROR(FIND("MID",$G324)),"",MAX(Z$1:Z323)+1)</f>
        <v>113</v>
      </c>
      <c r="AA324" t="str">
        <f>IF(ISERROR(FIND("RUC",$G324)),"",MAX(AA$1:AA323)+1)</f>
        <v/>
      </c>
      <c r="AB324" t="str">
        <f>IF(ISERROR(FIND("FWD",$G324)),"",MAX(AB$1:AB323)+1)</f>
        <v/>
      </c>
      <c r="AC324" t="str">
        <f>IF(H324&lt;&gt;"R","",MAX(AC$1:AC323)+1)</f>
        <v/>
      </c>
    </row>
    <row r="325" spans="1:29" x14ac:dyDescent="0.2">
      <c r="A325" t="s">
        <v>2392</v>
      </c>
      <c r="B325" t="s">
        <v>1742</v>
      </c>
      <c r="C325" t="s">
        <v>1629</v>
      </c>
      <c r="D325" t="s">
        <v>1629</v>
      </c>
      <c r="E325" t="s">
        <v>116</v>
      </c>
      <c r="F325" s="42" t="s">
        <v>1827</v>
      </c>
      <c r="G325" t="s">
        <v>1608</v>
      </c>
      <c r="H325" s="3" t="str">
        <f>IF(SUMIFS(SeasonData!BC:BC,SeasonData!B:B,Players19!C702)=(4*23),"R","")</f>
        <v/>
      </c>
      <c r="I325" s="2">
        <f>COUNTIFS(SeasonData!B:B,C325)</f>
        <v>4</v>
      </c>
      <c r="J325" s="25">
        <v>347400</v>
      </c>
      <c r="K325" s="25" t="str">
        <f t="shared" si="10"/>
        <v>MPR</v>
      </c>
      <c r="L325" s="25"/>
      <c r="M325" s="20">
        <f>INDEX(SeasonData!$AY:$AY,MATCH($C325&amp;"_2018",SeasonData!$A:$A,0))</f>
        <v>64</v>
      </c>
      <c r="N325" s="20" t="str">
        <f>INDEX(SeasonData!$AY:$AY,MATCH($C325&amp;"_2017",SeasonData!$A:$A,0))</f>
        <v/>
      </c>
      <c r="O325" s="20" t="str">
        <f>INDEX(SeasonData!$AY:$AY,MATCH($C325&amp;"_2016",SeasonData!$A:$A,0))</f>
        <v/>
      </c>
      <c r="P325" s="20" t="str">
        <f>INDEX(SeasonData!$AY:$AY,MATCH($C325&amp;"_2015",SeasonData!$A:$A,0))</f>
        <v/>
      </c>
      <c r="R325" s="18">
        <f>INDEX(SeasonData!BA:BA,MATCH(C325&amp;"_2018",SeasonData!A:A,0))</f>
        <v>1</v>
      </c>
      <c r="S325" s="18">
        <f>INDEX(SeasonData!BA:BA,MATCH(C325&amp;"_2017",SeasonData!A:A,0))</f>
        <v>0</v>
      </c>
      <c r="T325" s="18">
        <f>INDEX(SeasonData!BA:BA,MATCH(C325&amp;"_2016",SeasonData!A:A,0))</f>
        <v>0</v>
      </c>
      <c r="U325" s="18">
        <f>INDEX(SeasonData!BA:BA,MATCH(C325&amp;"_2015",SeasonData!A:A,0))</f>
        <v>0</v>
      </c>
      <c r="W325" s="13">
        <f t="shared" si="11"/>
        <v>63.995578889195912</v>
      </c>
      <c r="Y325" t="str">
        <f>IF(ISERROR(FIND("DEF",$G325)),"",MAX(Y$1:Y324)+1)</f>
        <v/>
      </c>
      <c r="Z325" t="str">
        <f>IF(ISERROR(FIND("MID",$G325)),"",MAX(Z$1:Z324)+1)</f>
        <v/>
      </c>
      <c r="AA325" t="str">
        <f>IF(ISERROR(FIND("RUC",$G325)),"",MAX(AA$1:AA324)+1)</f>
        <v/>
      </c>
      <c r="AB325">
        <f>IF(ISERROR(FIND("FWD",$G325)),"",MAX(AB$1:AB324)+1)</f>
        <v>122</v>
      </c>
      <c r="AC325" t="str">
        <f>IF(H325&lt;&gt;"R","",MAX(AC$1:AC324)+1)</f>
        <v/>
      </c>
    </row>
    <row r="326" spans="1:29" x14ac:dyDescent="0.2">
      <c r="A326" t="s">
        <v>2065</v>
      </c>
      <c r="B326" t="s">
        <v>2066</v>
      </c>
      <c r="C326" t="s">
        <v>2610</v>
      </c>
      <c r="D326" t="s">
        <v>2610</v>
      </c>
      <c r="E326" t="s">
        <v>369</v>
      </c>
      <c r="F326" s="42" t="s">
        <v>2432</v>
      </c>
      <c r="G326" t="s">
        <v>1608</v>
      </c>
      <c r="H326" s="3" t="str">
        <f>IF(SUMIFS(SeasonData!BC:BC,SeasonData!B:B,Players19!C2)=(4*23),"R","")</f>
        <v/>
      </c>
      <c r="I326" s="2">
        <f>COUNTIFS(SeasonData!B:B,C326)</f>
        <v>4</v>
      </c>
      <c r="J326" s="25">
        <v>106900</v>
      </c>
      <c r="K326" s="25" t="str">
        <f t="shared" si="10"/>
        <v>Rookie</v>
      </c>
      <c r="L326" s="25"/>
      <c r="M326" s="20" t="str">
        <f>INDEX(SeasonData!$AY:$AY,MATCH($C326&amp;"_2018",SeasonData!$A:$A,0))</f>
        <v/>
      </c>
      <c r="N326" s="20" t="str">
        <f>INDEX(SeasonData!$AY:$AY,MATCH($C326&amp;"_2017",SeasonData!$A:$A,0))</f>
        <v/>
      </c>
      <c r="O326" s="20" t="str">
        <f>INDEX(SeasonData!$AY:$AY,MATCH($C326&amp;"_2016",SeasonData!$A:$A,0))</f>
        <v/>
      </c>
      <c r="P326" s="20" t="str">
        <f>INDEX(SeasonData!$AY:$AY,MATCH($C326&amp;"_2015",SeasonData!$A:$A,0))</f>
        <v/>
      </c>
      <c r="R326" s="18">
        <f>INDEX(SeasonData!BA:BA,MATCH(C326&amp;"_2018",SeasonData!A:A,0))</f>
        <v>0</v>
      </c>
      <c r="S326" s="18">
        <f>INDEX(SeasonData!BA:BA,MATCH(C326&amp;"_2017",SeasonData!A:A,0))</f>
        <v>0</v>
      </c>
      <c r="T326" s="18">
        <f>INDEX(SeasonData!BA:BA,MATCH(C326&amp;"_2016",SeasonData!A:A,0))</f>
        <v>0</v>
      </c>
      <c r="U326" s="18">
        <f>INDEX(SeasonData!BA:BA,MATCH(C326&amp;"_2015",SeasonData!A:A,0))</f>
        <v>0</v>
      </c>
      <c r="W326" s="13">
        <f t="shared" si="11"/>
        <v>19.692364373215437</v>
      </c>
      <c r="Y326" t="str">
        <f>IF(ISERROR(FIND("DEF",$G326)),"",MAX(Y$1:Y325)+1)</f>
        <v/>
      </c>
      <c r="Z326" t="str">
        <f>IF(ISERROR(FIND("MID",$G326)),"",MAX(Z$1:Z325)+1)</f>
        <v/>
      </c>
      <c r="AA326" t="str">
        <f>IF(ISERROR(FIND("RUC",$G326)),"",MAX(AA$1:AA325)+1)</f>
        <v/>
      </c>
      <c r="AB326">
        <f>IF(ISERROR(FIND("FWD",$G326)),"",MAX(AB$1:AB325)+1)</f>
        <v>123</v>
      </c>
      <c r="AC326" t="str">
        <f>IF(H326&lt;&gt;"R","",MAX(AC$1:AC325)+1)</f>
        <v/>
      </c>
    </row>
    <row r="327" spans="1:29" x14ac:dyDescent="0.2">
      <c r="A327" t="s">
        <v>2065</v>
      </c>
      <c r="B327" t="s">
        <v>404</v>
      </c>
      <c r="C327" t="s">
        <v>930</v>
      </c>
      <c r="D327" t="s">
        <v>930</v>
      </c>
      <c r="E327" t="s">
        <v>399</v>
      </c>
      <c r="F327" s="42" t="s">
        <v>1219</v>
      </c>
      <c r="G327" t="s">
        <v>1607</v>
      </c>
      <c r="H327" s="3" t="str">
        <f>IF(SUMIFS(SeasonData!BC:BC,SeasonData!B:B,Players19!C108)=(4*23),"R","")</f>
        <v/>
      </c>
      <c r="I327" s="2">
        <f>COUNTIFS(SeasonData!B:B,C327)</f>
        <v>4</v>
      </c>
      <c r="J327" s="25">
        <v>422100</v>
      </c>
      <c r="K327" s="25" t="str">
        <f t="shared" si="10"/>
        <v>MPR</v>
      </c>
      <c r="L327" s="25"/>
      <c r="M327" s="20">
        <f>INDEX(SeasonData!$AY:$AY,MATCH($C327&amp;"_2018",SeasonData!$A:$A,0))</f>
        <v>77.764705882352942</v>
      </c>
      <c r="N327" s="20">
        <f>INDEX(SeasonData!$AY:$AY,MATCH($C327&amp;"_2017",SeasonData!$A:$A,0))</f>
        <v>68.409090909090907</v>
      </c>
      <c r="O327" s="20">
        <f>INDEX(SeasonData!$AY:$AY,MATCH($C327&amp;"_2016",SeasonData!$A:$A,0))</f>
        <v>68.82352941176471</v>
      </c>
      <c r="P327" s="20">
        <f>INDEX(SeasonData!$AY:$AY,MATCH($C327&amp;"_2015",SeasonData!$A:$A,0))</f>
        <v>71.526315789473685</v>
      </c>
      <c r="R327" s="18">
        <f>INDEX(SeasonData!BA:BA,MATCH(C327&amp;"_2018",SeasonData!A:A,0))</f>
        <v>0.77272727272727271</v>
      </c>
      <c r="S327" s="18">
        <f>INDEX(SeasonData!BA:BA,MATCH(C327&amp;"_2017",SeasonData!A:A,0))</f>
        <v>1</v>
      </c>
      <c r="T327" s="18">
        <f>INDEX(SeasonData!BA:BA,MATCH(C327&amp;"_2016",SeasonData!A:A,0))</f>
        <v>0.77272727272727271</v>
      </c>
      <c r="U327" s="18">
        <f>INDEX(SeasonData!BA:BA,MATCH(C327&amp;"_2015",SeasonData!A:A,0))</f>
        <v>0.86363636363636365</v>
      </c>
      <c r="W327" s="13">
        <f t="shared" si="11"/>
        <v>77.756286266924562</v>
      </c>
      <c r="Y327">
        <f>IF(ISERROR(FIND("DEF",$G327)),"",MAX(Y$1:Y326)+1)</f>
        <v>117</v>
      </c>
      <c r="Z327" t="str">
        <f>IF(ISERROR(FIND("MID",$G327)),"",MAX(Z$1:Z326)+1)</f>
        <v/>
      </c>
      <c r="AA327" t="str">
        <f>IF(ISERROR(FIND("RUC",$G327)),"",MAX(AA$1:AA326)+1)</f>
        <v/>
      </c>
      <c r="AB327" t="str">
        <f>IF(ISERROR(FIND("FWD",$G327)),"",MAX(AB$1:AB326)+1)</f>
        <v/>
      </c>
      <c r="AC327" t="str">
        <f>IF(H327&lt;&gt;"R","",MAX(AC$1:AC326)+1)</f>
        <v/>
      </c>
    </row>
    <row r="328" spans="1:29" x14ac:dyDescent="0.2">
      <c r="A328" t="s">
        <v>2065</v>
      </c>
      <c r="B328" t="s">
        <v>21</v>
      </c>
      <c r="C328" t="s">
        <v>932</v>
      </c>
      <c r="D328" t="s">
        <v>932</v>
      </c>
      <c r="E328" t="s">
        <v>1</v>
      </c>
      <c r="F328" s="42" t="s">
        <v>1223</v>
      </c>
      <c r="G328" t="s">
        <v>1607</v>
      </c>
      <c r="H328" s="3" t="str">
        <f>IF(SUMIFS(SeasonData!BC:BC,SeasonData!B:B,Players19!C372)=(4*23),"R","")</f>
        <v/>
      </c>
      <c r="I328" s="2">
        <f>COUNTIFS(SeasonData!B:B,C328)</f>
        <v>4</v>
      </c>
      <c r="J328" s="25">
        <v>364900</v>
      </c>
      <c r="K328" s="25" t="str">
        <f t="shared" si="10"/>
        <v>MPR</v>
      </c>
      <c r="L328" s="25"/>
      <c r="M328" s="20">
        <f>INDEX(SeasonData!$AY:$AY,MATCH($C328&amp;"_2018",SeasonData!$A:$A,0))</f>
        <v>67.21052631578948</v>
      </c>
      <c r="N328" s="20">
        <f>INDEX(SeasonData!$AY:$AY,MATCH($C328&amp;"_2017",SeasonData!$A:$A,0))</f>
        <v>59.047619047619051</v>
      </c>
      <c r="O328" s="20" t="str">
        <f>INDEX(SeasonData!$AY:$AY,MATCH($C328&amp;"_2016",SeasonData!$A:$A,0))</f>
        <v/>
      </c>
      <c r="P328" s="20">
        <f>INDEX(SeasonData!$AY:$AY,MATCH($C328&amp;"_2015",SeasonData!$A:$A,0))</f>
        <v>51.9</v>
      </c>
      <c r="R328" s="18">
        <f>INDEX(SeasonData!BA:BA,MATCH(C328&amp;"_2018",SeasonData!A:A,0))</f>
        <v>0.86363636363636365</v>
      </c>
      <c r="S328" s="18">
        <f>INDEX(SeasonData!BA:BA,MATCH(C328&amp;"_2017",SeasonData!A:A,0))</f>
        <v>0.95454545454545459</v>
      </c>
      <c r="T328" s="18">
        <f>INDEX(SeasonData!BA:BA,MATCH(C328&amp;"_2016",SeasonData!A:A,0))</f>
        <v>0</v>
      </c>
      <c r="U328" s="18">
        <f>INDEX(SeasonData!BA:BA,MATCH(C328&amp;"_2015",SeasonData!A:A,0))</f>
        <v>0.45454545454545453</v>
      </c>
      <c r="W328" s="13">
        <f t="shared" si="11"/>
        <v>67.219305517177858</v>
      </c>
      <c r="Y328">
        <f>IF(ISERROR(FIND("DEF",$G328)),"",MAX(Y$1:Y327)+1)</f>
        <v>118</v>
      </c>
      <c r="Z328" t="str">
        <f>IF(ISERROR(FIND("MID",$G328)),"",MAX(Z$1:Z327)+1)</f>
        <v/>
      </c>
      <c r="AA328" t="str">
        <f>IF(ISERROR(FIND("RUC",$G328)),"",MAX(AA$1:AA327)+1)</f>
        <v/>
      </c>
      <c r="AB328" t="str">
        <f>IF(ISERROR(FIND("FWD",$G328)),"",MAX(AB$1:AB327)+1)</f>
        <v/>
      </c>
      <c r="AC328" t="str">
        <f>IF(H328&lt;&gt;"R","",MAX(AC$1:AC327)+1)</f>
        <v/>
      </c>
    </row>
    <row r="329" spans="1:29" x14ac:dyDescent="0.2">
      <c r="A329" t="s">
        <v>2065</v>
      </c>
      <c r="B329" t="s">
        <v>217</v>
      </c>
      <c r="C329" t="s">
        <v>684</v>
      </c>
      <c r="D329" t="s">
        <v>684</v>
      </c>
      <c r="E329" t="s">
        <v>235</v>
      </c>
      <c r="F329" s="42" t="s">
        <v>1222</v>
      </c>
      <c r="G329" t="s">
        <v>1607</v>
      </c>
      <c r="H329" s="3" t="str">
        <f>IF(SUMIFS(SeasonData!BC:BC,SeasonData!B:B,Players19!C388)=(4*23),"R","")</f>
        <v/>
      </c>
      <c r="I329" s="2">
        <f>COUNTIFS(SeasonData!B:B,C329)</f>
        <v>4</v>
      </c>
      <c r="J329" s="25">
        <v>320000</v>
      </c>
      <c r="K329" s="25" t="str">
        <f t="shared" si="10"/>
        <v>MPR</v>
      </c>
      <c r="L329" s="25"/>
      <c r="M329" s="20">
        <f>INDEX(SeasonData!$AY:$AY,MATCH($C329&amp;"_2018",SeasonData!$A:$A,0))</f>
        <v>58.954545454545453</v>
      </c>
      <c r="N329" s="20">
        <f>INDEX(SeasonData!$AY:$AY,MATCH($C329&amp;"_2017",SeasonData!$A:$A,0))</f>
        <v>56.666666666666664</v>
      </c>
      <c r="O329" s="20">
        <f>INDEX(SeasonData!$AY:$AY,MATCH($C329&amp;"_2016",SeasonData!$A:$A,0))</f>
        <v>53.055555555555557</v>
      </c>
      <c r="P329" s="20">
        <f>INDEX(SeasonData!$AY:$AY,MATCH($C329&amp;"_2015",SeasonData!$A:$A,0))</f>
        <v>67.222222222222229</v>
      </c>
      <c r="R329" s="18">
        <f>INDEX(SeasonData!BA:BA,MATCH(C329&amp;"_2018",SeasonData!A:A,0))</f>
        <v>1</v>
      </c>
      <c r="S329" s="18">
        <f>INDEX(SeasonData!BA:BA,MATCH(C329&amp;"_2017",SeasonData!A:A,0))</f>
        <v>0.68181818181818177</v>
      </c>
      <c r="T329" s="18">
        <f>INDEX(SeasonData!BA:BA,MATCH(C329&amp;"_2016",SeasonData!A:A,0))</f>
        <v>0.81818181818181823</v>
      </c>
      <c r="U329" s="18">
        <f>INDEX(SeasonData!BA:BA,MATCH(C329&amp;"_2015",SeasonData!A:A,0))</f>
        <v>0.40909090909090912</v>
      </c>
      <c r="W329" s="13">
        <f t="shared" si="11"/>
        <v>58.948144054527035</v>
      </c>
      <c r="Y329">
        <f>IF(ISERROR(FIND("DEF",$G329)),"",MAX(Y$1:Y328)+1)</f>
        <v>119</v>
      </c>
      <c r="Z329" t="str">
        <f>IF(ISERROR(FIND("MID",$G329)),"",MAX(Z$1:Z328)+1)</f>
        <v/>
      </c>
      <c r="AA329" t="str">
        <f>IF(ISERROR(FIND("RUC",$G329)),"",MAX(AA$1:AA328)+1)</f>
        <v/>
      </c>
      <c r="AB329" t="str">
        <f>IF(ISERROR(FIND("FWD",$G329)),"",MAX(AB$1:AB328)+1)</f>
        <v/>
      </c>
      <c r="AC329" t="str">
        <f>IF(H329&lt;&gt;"R","",MAX(AC$1:AC328)+1)</f>
        <v/>
      </c>
    </row>
    <row r="330" spans="1:29" x14ac:dyDescent="0.2">
      <c r="A330" t="s">
        <v>2065</v>
      </c>
      <c r="B330" t="s">
        <v>24</v>
      </c>
      <c r="C330" t="s">
        <v>685</v>
      </c>
      <c r="D330" t="s">
        <v>685</v>
      </c>
      <c r="E330" t="s">
        <v>288</v>
      </c>
      <c r="F330" s="42" t="s">
        <v>1828</v>
      </c>
      <c r="G330" t="s">
        <v>1607</v>
      </c>
      <c r="H330" s="3" t="str">
        <f>IF(SUMIFS(SeasonData!BC:BC,SeasonData!B:B,Players19!C409)=(4*23),"R","")</f>
        <v>R</v>
      </c>
      <c r="I330" s="2">
        <f>COUNTIFS(SeasonData!B:B,C330)</f>
        <v>4</v>
      </c>
      <c r="J330" s="25">
        <v>374600</v>
      </c>
      <c r="K330" s="25" t="str">
        <f t="shared" si="10"/>
        <v>MPR</v>
      </c>
      <c r="L330" s="25"/>
      <c r="M330" s="20">
        <f>INDEX(SeasonData!$AY:$AY,MATCH($C330&amp;"_2018",SeasonData!$A:$A,0))</f>
        <v>69</v>
      </c>
      <c r="N330" s="20">
        <f>INDEX(SeasonData!$AY:$AY,MATCH($C330&amp;"_2017",SeasonData!$A:$A,0))</f>
        <v>79</v>
      </c>
      <c r="O330" s="20">
        <f>INDEX(SeasonData!$AY:$AY,MATCH($C330&amp;"_2016",SeasonData!$A:$A,0))</f>
        <v>71.909090909090907</v>
      </c>
      <c r="P330" s="20">
        <f>INDEX(SeasonData!$AY:$AY,MATCH($C330&amp;"_2015",SeasonData!$A:$A,0))</f>
        <v>64.333333333333329</v>
      </c>
      <c r="R330" s="18">
        <f>INDEX(SeasonData!BA:BA,MATCH(C330&amp;"_2018",SeasonData!A:A,0))</f>
        <v>0.5</v>
      </c>
      <c r="S330" s="18">
        <f>INDEX(SeasonData!BA:BA,MATCH(C330&amp;"_2017",SeasonData!A:A,0))</f>
        <v>0.77272727272727271</v>
      </c>
      <c r="T330" s="18">
        <f>INDEX(SeasonData!BA:BA,MATCH(C330&amp;"_2016",SeasonData!A:A,0))</f>
        <v>1</v>
      </c>
      <c r="U330" s="18">
        <f>INDEX(SeasonData!BA:BA,MATCH(C330&amp;"_2015",SeasonData!A:A,0))</f>
        <v>0.54545454545454541</v>
      </c>
      <c r="W330" s="13">
        <f t="shared" si="11"/>
        <v>69.006171133830705</v>
      </c>
      <c r="Y330">
        <f>IF(ISERROR(FIND("DEF",$G330)),"",MAX(Y$1:Y329)+1)</f>
        <v>120</v>
      </c>
      <c r="Z330" t="str">
        <f>IF(ISERROR(FIND("MID",$G330)),"",MAX(Z$1:Z329)+1)</f>
        <v/>
      </c>
      <c r="AA330" t="str">
        <f>IF(ISERROR(FIND("RUC",$G330)),"",MAX(AA$1:AA329)+1)</f>
        <v/>
      </c>
      <c r="AB330" t="str">
        <f>IF(ISERROR(FIND("FWD",$G330)),"",MAX(AB$1:AB329)+1)</f>
        <v/>
      </c>
      <c r="AC330">
        <f>IF(H330&lt;&gt;"R","",MAX(AC$1:AC329)+1)</f>
        <v>44</v>
      </c>
    </row>
    <row r="331" spans="1:29" x14ac:dyDescent="0.2">
      <c r="A331" t="s">
        <v>2065</v>
      </c>
      <c r="B331" t="s">
        <v>385</v>
      </c>
      <c r="C331" t="s">
        <v>683</v>
      </c>
      <c r="D331" t="s">
        <v>683</v>
      </c>
      <c r="E331" t="s">
        <v>423</v>
      </c>
      <c r="F331" s="42" t="s">
        <v>1221</v>
      </c>
      <c r="G331" t="s">
        <v>1607</v>
      </c>
      <c r="H331" s="3" t="str">
        <f>IF(SUMIFS(SeasonData!BC:BC,SeasonData!B:B,Players19!C417)=(4*23),"R","")</f>
        <v/>
      </c>
      <c r="I331" s="2">
        <f>COUNTIFS(SeasonData!B:B,C331)</f>
        <v>4</v>
      </c>
      <c r="J331" s="25">
        <v>608200</v>
      </c>
      <c r="K331" s="25" t="str">
        <f t="shared" si="10"/>
        <v>Premo</v>
      </c>
      <c r="L331" s="25"/>
      <c r="M331" s="20">
        <f>INDEX(SeasonData!$AY:$AY,MATCH($C331&amp;"_2018",SeasonData!$A:$A,0))</f>
        <v>112.04545454545455</v>
      </c>
      <c r="N331" s="20">
        <f>INDEX(SeasonData!$AY:$AY,MATCH($C331&amp;"_2017",SeasonData!$A:$A,0))</f>
        <v>87.285714285714292</v>
      </c>
      <c r="O331" s="20">
        <f>INDEX(SeasonData!$AY:$AY,MATCH($C331&amp;"_2016",SeasonData!$A:$A,0))</f>
        <v>84.590909090909093</v>
      </c>
      <c r="P331" s="20">
        <f>INDEX(SeasonData!$AY:$AY,MATCH($C331&amp;"_2015",SeasonData!$A:$A,0))</f>
        <v>69.349999999999994</v>
      </c>
      <c r="R331" s="18">
        <f>INDEX(SeasonData!BA:BA,MATCH(C331&amp;"_2018",SeasonData!A:A,0))</f>
        <v>1</v>
      </c>
      <c r="S331" s="18">
        <f>INDEX(SeasonData!BA:BA,MATCH(C331&amp;"_2017",SeasonData!A:A,0))</f>
        <v>0.95454545454545459</v>
      </c>
      <c r="T331" s="18">
        <f>INDEX(SeasonData!BA:BA,MATCH(C331&amp;"_2016",SeasonData!A:A,0))</f>
        <v>1</v>
      </c>
      <c r="U331" s="18">
        <f>INDEX(SeasonData!BA:BA,MATCH(C331&amp;"_2015",SeasonData!A:A,0))</f>
        <v>0.90909090909090906</v>
      </c>
      <c r="W331" s="13">
        <f t="shared" si="11"/>
        <v>112.03831629363545</v>
      </c>
      <c r="Y331">
        <f>IF(ISERROR(FIND("DEF",$G331)),"",MAX(Y$1:Y330)+1)</f>
        <v>121</v>
      </c>
      <c r="Z331" t="str">
        <f>IF(ISERROR(FIND("MID",$G331)),"",MAX(Z$1:Z330)+1)</f>
        <v/>
      </c>
      <c r="AA331" t="str">
        <f>IF(ISERROR(FIND("RUC",$G331)),"",MAX(AA$1:AA330)+1)</f>
        <v/>
      </c>
      <c r="AB331" t="str">
        <f>IF(ISERROR(FIND("FWD",$G331)),"",MAX(AB$1:AB330)+1)</f>
        <v/>
      </c>
      <c r="AC331" t="str">
        <f>IF(H331&lt;&gt;"R","",MAX(AC$1:AC330)+1)</f>
        <v/>
      </c>
    </row>
    <row r="332" spans="1:29" x14ac:dyDescent="0.2">
      <c r="A332" t="s">
        <v>2065</v>
      </c>
      <c r="B332" t="s">
        <v>169</v>
      </c>
      <c r="C332" t="s">
        <v>686</v>
      </c>
      <c r="D332" t="s">
        <v>686</v>
      </c>
      <c r="E332" t="s">
        <v>150</v>
      </c>
      <c r="F332" s="42" t="s">
        <v>1224</v>
      </c>
      <c r="G332" t="s">
        <v>1606</v>
      </c>
      <c r="H332" s="3" t="str">
        <f>IF(SUMIFS(SeasonData!BC:BC,SeasonData!B:B,Players19!C423)=(4*23),"R","")</f>
        <v/>
      </c>
      <c r="I332" s="2">
        <f>COUNTIFS(SeasonData!B:B,C332)</f>
        <v>4</v>
      </c>
      <c r="J332" s="25">
        <v>217900</v>
      </c>
      <c r="K332" s="25" t="str">
        <f t="shared" si="10"/>
        <v>Rookie</v>
      </c>
      <c r="L332" s="25"/>
      <c r="M332" s="20">
        <f>INDEX(SeasonData!$AY:$AY,MATCH($C332&amp;"_2018",SeasonData!$A:$A,0))</f>
        <v>62</v>
      </c>
      <c r="N332" s="20" t="str">
        <f>INDEX(SeasonData!$AY:$AY,MATCH($C332&amp;"_2017",SeasonData!$A:$A,0))</f>
        <v/>
      </c>
      <c r="O332" s="20">
        <f>INDEX(SeasonData!$AY:$AY,MATCH($C332&amp;"_2016",SeasonData!$A:$A,0))</f>
        <v>45.333333333333336</v>
      </c>
      <c r="P332" s="20" t="str">
        <f>INDEX(SeasonData!$AY:$AY,MATCH($C332&amp;"_2015",SeasonData!$A:$A,0))</f>
        <v/>
      </c>
      <c r="R332" s="18">
        <f>INDEX(SeasonData!BA:BA,MATCH(C332&amp;"_2018",SeasonData!A:A,0))</f>
        <v>9.0909090909090912E-2</v>
      </c>
      <c r="S332" s="18">
        <f>INDEX(SeasonData!BA:BA,MATCH(C332&amp;"_2017",SeasonData!A:A,0))</f>
        <v>0</v>
      </c>
      <c r="T332" s="18">
        <f>INDEX(SeasonData!BA:BA,MATCH(C332&amp;"_2016",SeasonData!A:A,0))</f>
        <v>0.13636363636363635</v>
      </c>
      <c r="U332" s="18">
        <f>INDEX(SeasonData!BA:BA,MATCH(C332&amp;"_2015",SeasonData!A:A,0))</f>
        <v>0</v>
      </c>
      <c r="W332" s="13">
        <f t="shared" si="11"/>
        <v>40.1400018421295</v>
      </c>
      <c r="Y332" t="str">
        <f>IF(ISERROR(FIND("DEF",$G332)),"",MAX(Y$1:Y331)+1)</f>
        <v/>
      </c>
      <c r="Z332">
        <f>IF(ISERROR(FIND("MID",$G332)),"",MAX(Z$1:Z331)+1)</f>
        <v>114</v>
      </c>
      <c r="AA332" t="str">
        <f>IF(ISERROR(FIND("RUC",$G332)),"",MAX(AA$1:AA331)+1)</f>
        <v/>
      </c>
      <c r="AB332" t="str">
        <f>IF(ISERROR(FIND("FWD",$G332)),"",MAX(AB$1:AB331)+1)</f>
        <v/>
      </c>
      <c r="AC332" t="str">
        <f>IF(H332&lt;&gt;"R","",MAX(AC$1:AC331)+1)</f>
        <v/>
      </c>
    </row>
    <row r="333" spans="1:29" x14ac:dyDescent="0.2">
      <c r="A333" t="s">
        <v>2065</v>
      </c>
      <c r="B333" t="s">
        <v>304</v>
      </c>
      <c r="C333" t="s">
        <v>931</v>
      </c>
      <c r="D333" t="s">
        <v>931</v>
      </c>
      <c r="E333" t="s">
        <v>288</v>
      </c>
      <c r="F333" s="42" t="s">
        <v>1220</v>
      </c>
      <c r="G333" t="s">
        <v>1608</v>
      </c>
      <c r="H333" s="3" t="str">
        <f>IF(SUMIFS(SeasonData!BC:BC,SeasonData!B:B,Players19!C492)=(4*23),"R","")</f>
        <v>R</v>
      </c>
      <c r="I333" s="2">
        <f>COUNTIFS(SeasonData!B:B,C333)</f>
        <v>4</v>
      </c>
      <c r="J333" s="25">
        <v>400400</v>
      </c>
      <c r="K333" s="25" t="str">
        <f t="shared" si="10"/>
        <v>MPR</v>
      </c>
      <c r="L333" s="25"/>
      <c r="M333" s="20">
        <f>INDEX(SeasonData!$AY:$AY,MATCH($C333&amp;"_2018",SeasonData!$A:$A,0))</f>
        <v>73.75</v>
      </c>
      <c r="N333" s="20">
        <f>INDEX(SeasonData!$AY:$AY,MATCH($C333&amp;"_2017",SeasonData!$A:$A,0))</f>
        <v>65.10526315789474</v>
      </c>
      <c r="O333" s="20">
        <f>INDEX(SeasonData!$AY:$AY,MATCH($C333&amp;"_2016",SeasonData!$A:$A,0))</f>
        <v>60.888888888888886</v>
      </c>
      <c r="P333" s="20">
        <f>INDEX(SeasonData!$AY:$AY,MATCH($C333&amp;"_2015",SeasonData!$A:$A,0))</f>
        <v>57.0625</v>
      </c>
      <c r="R333" s="18">
        <f>INDEX(SeasonData!BA:BA,MATCH(C333&amp;"_2018",SeasonData!A:A,0))</f>
        <v>0.90909090909090906</v>
      </c>
      <c r="S333" s="18">
        <f>INDEX(SeasonData!BA:BA,MATCH(C333&amp;"_2017",SeasonData!A:A,0))</f>
        <v>0.86363636363636365</v>
      </c>
      <c r="T333" s="18">
        <f>INDEX(SeasonData!BA:BA,MATCH(C333&amp;"_2016",SeasonData!A:A,0))</f>
        <v>0.81818181818181823</v>
      </c>
      <c r="U333" s="18">
        <f>INDEX(SeasonData!BA:BA,MATCH(C333&amp;"_2015",SeasonData!A:A,0))</f>
        <v>0.72727272727272729</v>
      </c>
      <c r="W333" s="13">
        <f t="shared" si="11"/>
        <v>73.758865248226954</v>
      </c>
      <c r="Y333" t="str">
        <f>IF(ISERROR(FIND("DEF",$G333)),"",MAX(Y$1:Y332)+1)</f>
        <v/>
      </c>
      <c r="Z333" t="str">
        <f>IF(ISERROR(FIND("MID",$G333)),"",MAX(Z$1:Z332)+1)</f>
        <v/>
      </c>
      <c r="AA333" t="str">
        <f>IF(ISERROR(FIND("RUC",$G333)),"",MAX(AA$1:AA332)+1)</f>
        <v/>
      </c>
      <c r="AB333">
        <f>IF(ISERROR(FIND("FWD",$G333)),"",MAX(AB$1:AB332)+1)</f>
        <v>124</v>
      </c>
      <c r="AC333">
        <f>IF(H333&lt;&gt;"R","",MAX(AC$1:AC332)+1)</f>
        <v>45</v>
      </c>
    </row>
    <row r="334" spans="1:29" x14ac:dyDescent="0.2">
      <c r="A334" t="s">
        <v>2065</v>
      </c>
      <c r="B334" t="s">
        <v>1743</v>
      </c>
      <c r="C334" t="s">
        <v>1683</v>
      </c>
      <c r="D334" t="s">
        <v>1683</v>
      </c>
      <c r="E334" t="s">
        <v>40</v>
      </c>
      <c r="F334" s="42" t="s">
        <v>1829</v>
      </c>
      <c r="G334" t="s">
        <v>2767</v>
      </c>
      <c r="H334" s="3" t="str">
        <f>IF(SUMIFS(SeasonData!BC:BC,SeasonData!B:B,Players19!C566)=(4*23),"R","")</f>
        <v>R</v>
      </c>
      <c r="I334" s="2">
        <f>COUNTIFS(SeasonData!B:B,C334)</f>
        <v>4</v>
      </c>
      <c r="J334" s="25">
        <v>123900</v>
      </c>
      <c r="K334" s="25" t="str">
        <f t="shared" si="10"/>
        <v>Rookie</v>
      </c>
      <c r="L334" s="25"/>
      <c r="M334" s="20" t="str">
        <f>INDEX(SeasonData!$AY:$AY,MATCH($C334&amp;"_2018",SeasonData!$A:$A,0))</f>
        <v/>
      </c>
      <c r="N334" s="20" t="str">
        <f>INDEX(SeasonData!$AY:$AY,MATCH($C334&amp;"_2017",SeasonData!$A:$A,0))</f>
        <v/>
      </c>
      <c r="O334" s="20" t="str">
        <f>INDEX(SeasonData!$AY:$AY,MATCH($C334&amp;"_2016",SeasonData!$A:$A,0))</f>
        <v/>
      </c>
      <c r="P334" s="20" t="str">
        <f>INDEX(SeasonData!$AY:$AY,MATCH($C334&amp;"_2015",SeasonData!$A:$A,0))</f>
        <v/>
      </c>
      <c r="R334" s="18">
        <f>INDEX(SeasonData!BA:BA,MATCH(C334&amp;"_2018",SeasonData!A:A,0))</f>
        <v>0</v>
      </c>
      <c r="S334" s="18">
        <f>INDEX(SeasonData!BA:BA,MATCH(C334&amp;"_2017",SeasonData!A:A,0))</f>
        <v>0</v>
      </c>
      <c r="T334" s="18">
        <f>INDEX(SeasonData!BA:BA,MATCH(C334&amp;"_2016",SeasonData!A:A,0))</f>
        <v>0</v>
      </c>
      <c r="U334" s="18">
        <f>INDEX(SeasonData!BA:BA,MATCH(C334&amp;"_2015",SeasonData!A:A,0))</f>
        <v>0</v>
      </c>
      <c r="W334" s="13">
        <f t="shared" si="11"/>
        <v>22.823984526112184</v>
      </c>
      <c r="Y334" t="str">
        <f>IF(ISERROR(FIND("DEF",$G334)),"",MAX(Y$1:Y333)+1)</f>
        <v/>
      </c>
      <c r="Z334">
        <f>IF(ISERROR(FIND("MID",$G334)),"",MAX(Z$1:Z333)+1)</f>
        <v>115</v>
      </c>
      <c r="AA334" t="str">
        <f>IF(ISERROR(FIND("RUC",$G334)),"",MAX(AA$1:AA333)+1)</f>
        <v/>
      </c>
      <c r="AB334">
        <f>IF(ISERROR(FIND("FWD",$G334)),"",MAX(AB$1:AB333)+1)</f>
        <v>125</v>
      </c>
      <c r="AC334">
        <f>IF(H334&lt;&gt;"R","",MAX(AC$1:AC333)+1)</f>
        <v>46</v>
      </c>
    </row>
    <row r="335" spans="1:29" x14ac:dyDescent="0.2">
      <c r="A335" t="s">
        <v>2065</v>
      </c>
      <c r="B335" t="s">
        <v>508</v>
      </c>
      <c r="C335" t="s">
        <v>1550</v>
      </c>
      <c r="D335" t="s">
        <v>1550</v>
      </c>
      <c r="E335" t="s">
        <v>490</v>
      </c>
      <c r="F335" s="42" t="s">
        <v>1226</v>
      </c>
      <c r="G335" t="s">
        <v>1607</v>
      </c>
      <c r="H335" s="3" t="str">
        <f>IF(SUMIFS(SeasonData!BC:BC,SeasonData!B:B,Players19!C700)=(4*23),"R","")</f>
        <v/>
      </c>
      <c r="I335" s="2">
        <f>COUNTIFS(SeasonData!B:B,C335)</f>
        <v>4</v>
      </c>
      <c r="J335" s="25">
        <v>123900</v>
      </c>
      <c r="K335" s="25" t="str">
        <f t="shared" si="10"/>
        <v>Rookie</v>
      </c>
      <c r="L335" s="25"/>
      <c r="M335" s="20" t="str">
        <f>INDEX(SeasonData!$AY:$AY,MATCH($C335&amp;"_2018",SeasonData!$A:$A,0))</f>
        <v/>
      </c>
      <c r="N335" s="20" t="str">
        <f>INDEX(SeasonData!$AY:$AY,MATCH($C335&amp;"_2017",SeasonData!$A:$A,0))</f>
        <v/>
      </c>
      <c r="O335" s="20" t="str">
        <f>INDEX(SeasonData!$AY:$AY,MATCH($C335&amp;"_2016",SeasonData!$A:$A,0))</f>
        <v/>
      </c>
      <c r="P335" s="20" t="str">
        <f>INDEX(SeasonData!$AY:$AY,MATCH($C335&amp;"_2015",SeasonData!$A:$A,0))</f>
        <v/>
      </c>
      <c r="R335" s="18">
        <f>INDEX(SeasonData!BA:BA,MATCH(C335&amp;"_2018",SeasonData!A:A,0))</f>
        <v>0</v>
      </c>
      <c r="S335" s="18">
        <f>INDEX(SeasonData!BA:BA,MATCH(C335&amp;"_2017",SeasonData!A:A,0))</f>
        <v>0</v>
      </c>
      <c r="T335" s="18">
        <f>INDEX(SeasonData!BA:BA,MATCH(C335&amp;"_2016",SeasonData!A:A,0))</f>
        <v>0</v>
      </c>
      <c r="U335" s="18">
        <f>INDEX(SeasonData!BA:BA,MATCH(C335&amp;"_2015",SeasonData!A:A,0))</f>
        <v>0</v>
      </c>
      <c r="W335" s="13">
        <f t="shared" si="11"/>
        <v>22.823984526112184</v>
      </c>
      <c r="Y335">
        <f>IF(ISERROR(FIND("DEF",$G335)),"",MAX(Y$1:Y334)+1)</f>
        <v>122</v>
      </c>
      <c r="Z335" t="str">
        <f>IF(ISERROR(FIND("MID",$G335)),"",MAX(Z$1:Z334)+1)</f>
        <v/>
      </c>
      <c r="AA335" t="str">
        <f>IF(ISERROR(FIND("RUC",$G335)),"",MAX(AA$1:AA334)+1)</f>
        <v/>
      </c>
      <c r="AB335" t="str">
        <f>IF(ISERROR(FIND("FWD",$G335)),"",MAX(AB$1:AB334)+1)</f>
        <v/>
      </c>
      <c r="AC335" t="str">
        <f>IF(H335&lt;&gt;"R","",MAX(AC$1:AC334)+1)</f>
        <v/>
      </c>
    </row>
    <row r="336" spans="1:29" x14ac:dyDescent="0.2">
      <c r="A336" t="s">
        <v>2065</v>
      </c>
      <c r="B336" t="s">
        <v>461</v>
      </c>
      <c r="C336" t="s">
        <v>682</v>
      </c>
      <c r="D336" t="s">
        <v>682</v>
      </c>
      <c r="E336" t="s">
        <v>150</v>
      </c>
      <c r="F336" s="42" t="s">
        <v>1830</v>
      </c>
      <c r="G336" t="s">
        <v>1608</v>
      </c>
      <c r="H336" s="3" t="str">
        <f>IF(SUMIFS(SeasonData!BC:BC,SeasonData!B:B,Players19!C711)=(4*23),"R","")</f>
        <v/>
      </c>
      <c r="I336" s="2">
        <f>COUNTIFS(SeasonData!B:B,C336)</f>
        <v>4</v>
      </c>
      <c r="J336" s="25">
        <v>383800</v>
      </c>
      <c r="K336" s="25" t="str">
        <f t="shared" si="10"/>
        <v>MPR</v>
      </c>
      <c r="L336" s="25"/>
      <c r="M336" s="20">
        <f>INDEX(SeasonData!$AY:$AY,MATCH($C336&amp;"_2018",SeasonData!$A:$A,0))</f>
        <v>70.7</v>
      </c>
      <c r="N336" s="20">
        <f>INDEX(SeasonData!$AY:$AY,MATCH($C336&amp;"_2017",SeasonData!$A:$A,0))</f>
        <v>64.75</v>
      </c>
      <c r="O336" s="20">
        <f>INDEX(SeasonData!$AY:$AY,MATCH($C336&amp;"_2016",SeasonData!$A:$A,0))</f>
        <v>75.368421052631575</v>
      </c>
      <c r="P336" s="20">
        <f>INDEX(SeasonData!$AY:$AY,MATCH($C336&amp;"_2015",SeasonData!$A:$A,0))</f>
        <v>78.761904761904759</v>
      </c>
      <c r="R336" s="18">
        <f>INDEX(SeasonData!BA:BA,MATCH(C336&amp;"_2018",SeasonData!A:A,0))</f>
        <v>0.90909090909090906</v>
      </c>
      <c r="S336" s="18">
        <f>INDEX(SeasonData!BA:BA,MATCH(C336&amp;"_2017",SeasonData!A:A,0))</f>
        <v>0.72727272727272729</v>
      </c>
      <c r="T336" s="18">
        <f>INDEX(SeasonData!BA:BA,MATCH(C336&amp;"_2016",SeasonData!A:A,0))</f>
        <v>0.86363636363636365</v>
      </c>
      <c r="U336" s="18">
        <f>INDEX(SeasonData!BA:BA,MATCH(C336&amp;"_2015",SeasonData!A:A,0))</f>
        <v>0.95454545454545459</v>
      </c>
      <c r="W336" s="13">
        <f t="shared" si="11"/>
        <v>70.700930275398363</v>
      </c>
      <c r="Y336" t="str">
        <f>IF(ISERROR(FIND("DEF",$G336)),"",MAX(Y$1:Y335)+1)</f>
        <v/>
      </c>
      <c r="Z336" t="str">
        <f>IF(ISERROR(FIND("MID",$G336)),"",MAX(Z$1:Z335)+1)</f>
        <v/>
      </c>
      <c r="AA336" t="str">
        <f>IF(ISERROR(FIND("RUC",$G336)),"",MAX(AA$1:AA335)+1)</f>
        <v/>
      </c>
      <c r="AB336">
        <f>IF(ISERROR(FIND("FWD",$G336)),"",MAX(AB$1:AB335)+1)</f>
        <v>126</v>
      </c>
      <c r="AC336" t="str">
        <f>IF(H336&lt;&gt;"R","",MAX(AC$1:AC335)+1)</f>
        <v/>
      </c>
    </row>
    <row r="337" spans="1:29" x14ac:dyDescent="0.2">
      <c r="A337" t="s">
        <v>2065</v>
      </c>
      <c r="B337" t="s">
        <v>2399</v>
      </c>
      <c r="C337" t="s">
        <v>2732</v>
      </c>
      <c r="D337" t="s">
        <v>2732</v>
      </c>
      <c r="E337" t="s">
        <v>235</v>
      </c>
      <c r="F337" s="42" t="s">
        <v>2582</v>
      </c>
      <c r="G337" t="s">
        <v>1608</v>
      </c>
      <c r="H337" s="3" t="str">
        <f>IF(SUMIFS(SeasonData!BC:BC,SeasonData!B:B,Players19!C720)=(4*23),"R","")</f>
        <v/>
      </c>
      <c r="I337" s="2">
        <f>COUNTIFS(SeasonData!B:B,C337)</f>
        <v>4</v>
      </c>
      <c r="J337" s="25">
        <v>117300</v>
      </c>
      <c r="K337" s="25" t="str">
        <f t="shared" si="10"/>
        <v>Rookie</v>
      </c>
      <c r="L337" s="25"/>
      <c r="M337" s="20" t="str">
        <f>INDEX(SeasonData!$AY:$AY,MATCH($C337&amp;"_2018",SeasonData!$A:$A,0))</f>
        <v/>
      </c>
      <c r="N337" s="20" t="str">
        <f>INDEX(SeasonData!$AY:$AY,MATCH($C337&amp;"_2017",SeasonData!$A:$A,0))</f>
        <v/>
      </c>
      <c r="O337" s="20" t="str">
        <f>INDEX(SeasonData!$AY:$AY,MATCH($C337&amp;"_2016",SeasonData!$A:$A,0))</f>
        <v/>
      </c>
      <c r="P337" s="20" t="str">
        <f>INDEX(SeasonData!$AY:$AY,MATCH($C337&amp;"_2015",SeasonData!$A:$A,0))</f>
        <v/>
      </c>
      <c r="R337" s="18">
        <f>INDEX(SeasonData!BA:BA,MATCH(C337&amp;"_2018",SeasonData!A:A,0))</f>
        <v>0</v>
      </c>
      <c r="S337" s="18">
        <f>INDEX(SeasonData!BA:BA,MATCH(C337&amp;"_2017",SeasonData!A:A,0))</f>
        <v>0</v>
      </c>
      <c r="T337" s="18">
        <f>INDEX(SeasonData!BA:BA,MATCH(C337&amp;"_2016",SeasonData!A:A,0))</f>
        <v>0</v>
      </c>
      <c r="U337" s="18">
        <f>INDEX(SeasonData!BA:BA,MATCH(C337&amp;"_2015",SeasonData!A:A,0))</f>
        <v>0</v>
      </c>
      <c r="W337" s="13">
        <f t="shared" si="11"/>
        <v>21.608179054987566</v>
      </c>
      <c r="Y337" t="str">
        <f>IF(ISERROR(FIND("DEF",$G337)),"",MAX(Y$1:Y336)+1)</f>
        <v/>
      </c>
      <c r="Z337" t="str">
        <f>IF(ISERROR(FIND("MID",$G337)),"",MAX(Z$1:Z336)+1)</f>
        <v/>
      </c>
      <c r="AA337" t="str">
        <f>IF(ISERROR(FIND("RUC",$G337)),"",MAX(AA$1:AA336)+1)</f>
        <v/>
      </c>
      <c r="AB337">
        <f>IF(ISERROR(FIND("FWD",$G337)),"",MAX(AB$1:AB336)+1)</f>
        <v>127</v>
      </c>
      <c r="AC337" t="str">
        <f>IF(H337&lt;&gt;"R","",MAX(AC$1:AC336)+1)</f>
        <v/>
      </c>
    </row>
    <row r="338" spans="1:29" x14ac:dyDescent="0.2">
      <c r="A338" t="s">
        <v>2065</v>
      </c>
      <c r="B338" t="s">
        <v>487</v>
      </c>
      <c r="C338" t="s">
        <v>939</v>
      </c>
      <c r="D338" t="s">
        <v>939</v>
      </c>
      <c r="E338" t="s">
        <v>465</v>
      </c>
      <c r="F338" s="42" t="s">
        <v>1225</v>
      </c>
      <c r="G338" t="s">
        <v>1608</v>
      </c>
      <c r="H338" s="3" t="str">
        <f>IF(SUMIFS(SeasonData!BC:BC,SeasonData!B:B,Players19!C763)=(4*23),"R","")</f>
        <v/>
      </c>
      <c r="I338" s="2">
        <f>COUNTIFS(SeasonData!B:B,C338)</f>
        <v>4</v>
      </c>
      <c r="J338" s="25">
        <v>304700</v>
      </c>
      <c r="K338" s="25" t="str">
        <f t="shared" si="10"/>
        <v>MPR</v>
      </c>
      <c r="L338" s="25"/>
      <c r="M338" s="20">
        <f>INDEX(SeasonData!$AY:$AY,MATCH($C338&amp;"_2018",SeasonData!$A:$A,0))</f>
        <v>56.125</v>
      </c>
      <c r="N338" s="20" t="str">
        <f>INDEX(SeasonData!$AY:$AY,MATCH($C338&amp;"_2017",SeasonData!$A:$A,0))</f>
        <v/>
      </c>
      <c r="O338" s="20" t="str">
        <f>INDEX(SeasonData!$AY:$AY,MATCH($C338&amp;"_2016",SeasonData!$A:$A,0))</f>
        <v/>
      </c>
      <c r="P338" s="20" t="str">
        <f>INDEX(SeasonData!$AY:$AY,MATCH($C338&amp;"_2015",SeasonData!$A:$A,0))</f>
        <v/>
      </c>
      <c r="R338" s="18">
        <f>INDEX(SeasonData!BA:BA,MATCH(C338&amp;"_2018",SeasonData!A:A,0))</f>
        <v>0.72727272727272729</v>
      </c>
      <c r="S338" s="18">
        <f>INDEX(SeasonData!BA:BA,MATCH(C338&amp;"_2017",SeasonData!A:A,0))</f>
        <v>0</v>
      </c>
      <c r="T338" s="18">
        <f>INDEX(SeasonData!BA:BA,MATCH(C338&amp;"_2016",SeasonData!A:A,0))</f>
        <v>0</v>
      </c>
      <c r="U338" s="18">
        <f>INDEX(SeasonData!BA:BA,MATCH(C338&amp;"_2015",SeasonData!A:A,0))</f>
        <v>0</v>
      </c>
      <c r="W338" s="13">
        <f t="shared" si="11"/>
        <v>56.129685916919961</v>
      </c>
      <c r="Y338" t="str">
        <f>IF(ISERROR(FIND("DEF",$G338)),"",MAX(Y$1:Y337)+1)</f>
        <v/>
      </c>
      <c r="Z338" t="str">
        <f>IF(ISERROR(FIND("MID",$G338)),"",MAX(Z$1:Z337)+1)</f>
        <v/>
      </c>
      <c r="AA338" t="str">
        <f>IF(ISERROR(FIND("RUC",$G338)),"",MAX(AA$1:AA337)+1)</f>
        <v/>
      </c>
      <c r="AB338">
        <f>IF(ISERROR(FIND("FWD",$G338)),"",MAX(AB$1:AB337)+1)</f>
        <v>128</v>
      </c>
      <c r="AC338" t="str">
        <f>IF(H338&lt;&gt;"R","",MAX(AC$1:AC337)+1)</f>
        <v/>
      </c>
    </row>
    <row r="339" spans="1:29" x14ac:dyDescent="0.2">
      <c r="A339" t="s">
        <v>2279</v>
      </c>
      <c r="B339" t="s">
        <v>94</v>
      </c>
      <c r="C339" t="s">
        <v>964</v>
      </c>
      <c r="D339" t="s">
        <v>964</v>
      </c>
      <c r="E339" t="s">
        <v>235</v>
      </c>
      <c r="F339" s="42" t="s">
        <v>1227</v>
      </c>
      <c r="G339" t="s">
        <v>1608</v>
      </c>
      <c r="H339" s="3" t="str">
        <f>IF(SUMIFS(SeasonData!BC:BC,SeasonData!B:B,Players19!C357)=(4*23),"R","")</f>
        <v/>
      </c>
      <c r="I339" s="2">
        <f>COUNTIFS(SeasonData!B:B,C339)</f>
        <v>4</v>
      </c>
      <c r="J339" s="25">
        <v>215700</v>
      </c>
      <c r="K339" s="25" t="str">
        <f t="shared" si="10"/>
        <v>Rookie</v>
      </c>
      <c r="L339" s="25"/>
      <c r="M339" s="20">
        <f>INDEX(SeasonData!$AY:$AY,MATCH($C339&amp;"_2018",SeasonData!$A:$A,0))</f>
        <v>44.142857142857146</v>
      </c>
      <c r="N339" s="20" t="str">
        <f>INDEX(SeasonData!$AY:$AY,MATCH($C339&amp;"_2017",SeasonData!$A:$A,0))</f>
        <v/>
      </c>
      <c r="O339" s="20" t="str">
        <f>INDEX(SeasonData!$AY:$AY,MATCH($C339&amp;"_2016",SeasonData!$A:$A,0))</f>
        <v/>
      </c>
      <c r="P339" s="20" t="str">
        <f>INDEX(SeasonData!$AY:$AY,MATCH($C339&amp;"_2015",SeasonData!$A:$A,0))</f>
        <v/>
      </c>
      <c r="R339" s="18">
        <f>INDEX(SeasonData!BA:BA,MATCH(C339&amp;"_2018",SeasonData!A:A,0))</f>
        <v>0.31818181818181818</v>
      </c>
      <c r="S339" s="18">
        <f>INDEX(SeasonData!BA:BA,MATCH(C339&amp;"_2017",SeasonData!A:A,0))</f>
        <v>0</v>
      </c>
      <c r="T339" s="18">
        <f>INDEX(SeasonData!BA:BA,MATCH(C339&amp;"_2016",SeasonData!A:A,0))</f>
        <v>0</v>
      </c>
      <c r="U339" s="18">
        <f>INDEX(SeasonData!BA:BA,MATCH(C339&amp;"_2015",SeasonData!A:A,0))</f>
        <v>0</v>
      </c>
      <c r="W339" s="13">
        <f t="shared" si="11"/>
        <v>39.734733351754628</v>
      </c>
      <c r="Y339" t="str">
        <f>IF(ISERROR(FIND("DEF",$G339)),"",MAX(Y$1:Y338)+1)</f>
        <v/>
      </c>
      <c r="Z339" t="str">
        <f>IF(ISERROR(FIND("MID",$G339)),"",MAX(Z$1:Z338)+1)</f>
        <v/>
      </c>
      <c r="AA339" t="str">
        <f>IF(ISERROR(FIND("RUC",$G339)),"",MAX(AA$1:AA338)+1)</f>
        <v/>
      </c>
      <c r="AB339">
        <f>IF(ISERROR(FIND("FWD",$G339)),"",MAX(AB$1:AB338)+1)</f>
        <v>129</v>
      </c>
      <c r="AC339" t="str">
        <f>IF(H339&lt;&gt;"R","",MAX(AC$1:AC338)+1)</f>
        <v/>
      </c>
    </row>
    <row r="340" spans="1:29" x14ac:dyDescent="0.2">
      <c r="A340" t="s">
        <v>2077</v>
      </c>
      <c r="B340" t="s">
        <v>117</v>
      </c>
      <c r="C340" t="s">
        <v>689</v>
      </c>
      <c r="D340" t="s">
        <v>689</v>
      </c>
      <c r="E340" t="s">
        <v>116</v>
      </c>
      <c r="F340" s="42" t="s">
        <v>1230</v>
      </c>
      <c r="G340" t="s">
        <v>2768</v>
      </c>
      <c r="H340" s="3" t="str">
        <f>IF(SUMIFS(SeasonData!BC:BC,SeasonData!B:B,Players19!C13)=(4*23),"R","")</f>
        <v/>
      </c>
      <c r="I340" s="2">
        <f>COUNTIFS(SeasonData!B:B,C340)</f>
        <v>4</v>
      </c>
      <c r="J340" s="25">
        <v>370900</v>
      </c>
      <c r="K340" s="25" t="str">
        <f t="shared" si="10"/>
        <v>MPR</v>
      </c>
      <c r="L340" s="25"/>
      <c r="M340" s="20">
        <f>INDEX(SeasonData!$AY:$AY,MATCH($C340&amp;"_2018",SeasonData!$A:$A,0))</f>
        <v>68.333333333333329</v>
      </c>
      <c r="N340" s="20">
        <f>INDEX(SeasonData!$AY:$AY,MATCH($C340&amp;"_2017",SeasonData!$A:$A,0))</f>
        <v>56.875</v>
      </c>
      <c r="O340" s="20">
        <f>INDEX(SeasonData!$AY:$AY,MATCH($C340&amp;"_2016",SeasonData!$A:$A,0))</f>
        <v>62.6</v>
      </c>
      <c r="P340" s="20">
        <f>INDEX(SeasonData!$AY:$AY,MATCH($C340&amp;"_2015",SeasonData!$A:$A,0))</f>
        <v>51.090909090909093</v>
      </c>
      <c r="R340" s="18">
        <f>INDEX(SeasonData!BA:BA,MATCH(C340&amp;"_2018",SeasonData!A:A,0))</f>
        <v>0.40909090909090912</v>
      </c>
      <c r="S340" s="18">
        <f>INDEX(SeasonData!BA:BA,MATCH(C340&amp;"_2017",SeasonData!A:A,0))</f>
        <v>0.36363636363636365</v>
      </c>
      <c r="T340" s="18">
        <f>INDEX(SeasonData!BA:BA,MATCH(C340&amp;"_2016",SeasonData!A:A,0))</f>
        <v>0.68181818181818177</v>
      </c>
      <c r="U340" s="18">
        <f>INDEX(SeasonData!BA:BA,MATCH(C340&amp;"_2015",SeasonData!A:A,0))</f>
        <v>0.5</v>
      </c>
      <c r="W340" s="13">
        <f t="shared" si="11"/>
        <v>68.324583218200246</v>
      </c>
      <c r="Y340">
        <f>IF(ISERROR(FIND("DEF",$G340)),"",MAX(Y$1:Y339)+1)</f>
        <v>123</v>
      </c>
      <c r="Z340">
        <f>IF(ISERROR(FIND("MID",$G340)),"",MAX(Z$1:Z339)+1)</f>
        <v>116</v>
      </c>
      <c r="AA340" t="str">
        <f>IF(ISERROR(FIND("RUC",$G340)),"",MAX(AA$1:AA339)+1)</f>
        <v/>
      </c>
      <c r="AB340" t="str">
        <f>IF(ISERROR(FIND("FWD",$G340)),"",MAX(AB$1:AB339)+1)</f>
        <v/>
      </c>
      <c r="AC340" t="str">
        <f>IF(H340&lt;&gt;"R","",MAX(AC$1:AC339)+1)</f>
        <v/>
      </c>
    </row>
    <row r="341" spans="1:29" x14ac:dyDescent="0.2">
      <c r="A341" t="s">
        <v>2077</v>
      </c>
      <c r="B341" t="s">
        <v>49</v>
      </c>
      <c r="C341" t="s">
        <v>1695</v>
      </c>
      <c r="D341" t="s">
        <v>1695</v>
      </c>
      <c r="E341" t="s">
        <v>423</v>
      </c>
      <c r="F341" s="42" t="s">
        <v>1831</v>
      </c>
      <c r="G341" t="s">
        <v>2767</v>
      </c>
      <c r="H341" s="3" t="str">
        <f>IF(SUMIFS(SeasonData!BC:BC,SeasonData!B:B,Players19!C47)=(4*23),"R","")</f>
        <v/>
      </c>
      <c r="I341" s="2">
        <f>COUNTIFS(SeasonData!B:B,C341)</f>
        <v>4</v>
      </c>
      <c r="J341" s="25">
        <v>123900</v>
      </c>
      <c r="K341" s="25" t="str">
        <f t="shared" si="10"/>
        <v>Rookie</v>
      </c>
      <c r="L341" s="25"/>
      <c r="M341" s="20" t="str">
        <f>INDEX(SeasonData!$AY:$AY,MATCH($C341&amp;"_2018",SeasonData!$A:$A,0))</f>
        <v/>
      </c>
      <c r="N341" s="20" t="str">
        <f>INDEX(SeasonData!$AY:$AY,MATCH($C341&amp;"_2017",SeasonData!$A:$A,0))</f>
        <v/>
      </c>
      <c r="O341" s="20" t="str">
        <f>INDEX(SeasonData!$AY:$AY,MATCH($C341&amp;"_2016",SeasonData!$A:$A,0))</f>
        <v/>
      </c>
      <c r="P341" s="20" t="str">
        <f>INDEX(SeasonData!$AY:$AY,MATCH($C341&amp;"_2015",SeasonData!$A:$A,0))</f>
        <v/>
      </c>
      <c r="R341" s="18">
        <f>INDEX(SeasonData!BA:BA,MATCH(C341&amp;"_2018",SeasonData!A:A,0))</f>
        <v>0</v>
      </c>
      <c r="S341" s="18">
        <f>INDEX(SeasonData!BA:BA,MATCH(C341&amp;"_2017",SeasonData!A:A,0))</f>
        <v>0</v>
      </c>
      <c r="T341" s="18">
        <f>INDEX(SeasonData!BA:BA,MATCH(C341&amp;"_2016",SeasonData!A:A,0))</f>
        <v>0</v>
      </c>
      <c r="U341" s="18">
        <f>INDEX(SeasonData!BA:BA,MATCH(C341&amp;"_2015",SeasonData!A:A,0))</f>
        <v>0</v>
      </c>
      <c r="W341" s="13">
        <f t="shared" si="11"/>
        <v>22.823984526112184</v>
      </c>
      <c r="Y341" t="str">
        <f>IF(ISERROR(FIND("DEF",$G341)),"",MAX(Y$1:Y340)+1)</f>
        <v/>
      </c>
      <c r="Z341">
        <f>IF(ISERROR(FIND("MID",$G341)),"",MAX(Z$1:Z340)+1)</f>
        <v>117</v>
      </c>
      <c r="AA341" t="str">
        <f>IF(ISERROR(FIND("RUC",$G341)),"",MAX(AA$1:AA340)+1)</f>
        <v/>
      </c>
      <c r="AB341">
        <f>IF(ISERROR(FIND("FWD",$G341)),"",MAX(AB$1:AB340)+1)</f>
        <v>130</v>
      </c>
      <c r="AC341" t="str">
        <f>IF(H341&lt;&gt;"R","",MAX(AC$1:AC340)+1)</f>
        <v/>
      </c>
    </row>
    <row r="342" spans="1:29" x14ac:dyDescent="0.2">
      <c r="A342" t="s">
        <v>2077</v>
      </c>
      <c r="B342" t="s">
        <v>266</v>
      </c>
      <c r="C342" t="s">
        <v>966</v>
      </c>
      <c r="D342" t="s">
        <v>966</v>
      </c>
      <c r="E342" t="s">
        <v>260</v>
      </c>
      <c r="F342" s="42" t="s">
        <v>1235</v>
      </c>
      <c r="G342" t="s">
        <v>1606</v>
      </c>
      <c r="H342" s="3" t="str">
        <f>IF(SUMIFS(SeasonData!BC:BC,SeasonData!B:B,Players19!C140)=(4*23),"R","")</f>
        <v/>
      </c>
      <c r="I342" s="2">
        <f>COUNTIFS(SeasonData!B:B,C342)</f>
        <v>4</v>
      </c>
      <c r="J342" s="25">
        <v>219900</v>
      </c>
      <c r="K342" s="25" t="str">
        <f t="shared" si="10"/>
        <v>Rookie</v>
      </c>
      <c r="L342" s="25"/>
      <c r="M342" s="20">
        <f>INDEX(SeasonData!$AY:$AY,MATCH($C342&amp;"_2018",SeasonData!$A:$A,0))</f>
        <v>45</v>
      </c>
      <c r="N342" s="20">
        <f>INDEX(SeasonData!$AY:$AY,MATCH($C342&amp;"_2017",SeasonData!$A:$A,0))</f>
        <v>54.333333333333336</v>
      </c>
      <c r="O342" s="20" t="str">
        <f>INDEX(SeasonData!$AY:$AY,MATCH($C342&amp;"_2016",SeasonData!$A:$A,0))</f>
        <v/>
      </c>
      <c r="P342" s="20" t="str">
        <f>INDEX(SeasonData!$AY:$AY,MATCH($C342&amp;"_2015",SeasonData!$A:$A,0))</f>
        <v/>
      </c>
      <c r="R342" s="18">
        <f>INDEX(SeasonData!BA:BA,MATCH(C342&amp;"_2018",SeasonData!A:A,0))</f>
        <v>0.18181818181818182</v>
      </c>
      <c r="S342" s="18">
        <f>INDEX(SeasonData!BA:BA,MATCH(C342&amp;"_2017",SeasonData!A:A,0))</f>
        <v>0.13636363636363635</v>
      </c>
      <c r="T342" s="18">
        <f>INDEX(SeasonData!BA:BA,MATCH(C342&amp;"_2016",SeasonData!A:A,0))</f>
        <v>0</v>
      </c>
      <c r="U342" s="18">
        <f>INDEX(SeasonData!BA:BA,MATCH(C342&amp;"_2015",SeasonData!A:A,0))</f>
        <v>0</v>
      </c>
      <c r="W342" s="13">
        <f t="shared" si="11"/>
        <v>40.508427742470296</v>
      </c>
      <c r="Y342" t="str">
        <f>IF(ISERROR(FIND("DEF",$G342)),"",MAX(Y$1:Y341)+1)</f>
        <v/>
      </c>
      <c r="Z342">
        <f>IF(ISERROR(FIND("MID",$G342)),"",MAX(Z$1:Z341)+1)</f>
        <v>118</v>
      </c>
      <c r="AA342" t="str">
        <f>IF(ISERROR(FIND("RUC",$G342)),"",MAX(AA$1:AA341)+1)</f>
        <v/>
      </c>
      <c r="AB342" t="str">
        <f>IF(ISERROR(FIND("FWD",$G342)),"",MAX(AB$1:AB341)+1)</f>
        <v/>
      </c>
      <c r="AC342" t="str">
        <f>IF(H342&lt;&gt;"R","",MAX(AC$1:AC341)+1)</f>
        <v/>
      </c>
    </row>
    <row r="343" spans="1:29" x14ac:dyDescent="0.2">
      <c r="A343" t="s">
        <v>2077</v>
      </c>
      <c r="B343" t="s">
        <v>268</v>
      </c>
      <c r="C343" t="s">
        <v>687</v>
      </c>
      <c r="D343" t="s">
        <v>687</v>
      </c>
      <c r="E343" t="s">
        <v>260</v>
      </c>
      <c r="F343" s="42" t="s">
        <v>1228</v>
      </c>
      <c r="G343" t="s">
        <v>1607</v>
      </c>
      <c r="H343" s="3" t="str">
        <f>IF(SUMIFS(SeasonData!BC:BC,SeasonData!B:B,Players19!C231)=(4*23),"R","")</f>
        <v>R</v>
      </c>
      <c r="I343" s="2">
        <f>COUNTIFS(SeasonData!B:B,C343)</f>
        <v>4</v>
      </c>
      <c r="J343" s="25">
        <v>364600</v>
      </c>
      <c r="K343" s="25" t="str">
        <f t="shared" si="10"/>
        <v>MPR</v>
      </c>
      <c r="L343" s="25"/>
      <c r="M343" s="20">
        <f>INDEX(SeasonData!$AY:$AY,MATCH($C343&amp;"_2018",SeasonData!$A:$A,0))</f>
        <v>67.166666666666671</v>
      </c>
      <c r="N343" s="20">
        <f>INDEX(SeasonData!$AY:$AY,MATCH($C343&amp;"_2017",SeasonData!$A:$A,0))</f>
        <v>66.375</v>
      </c>
      <c r="O343" s="20">
        <f>INDEX(SeasonData!$AY:$AY,MATCH($C343&amp;"_2016",SeasonData!$A:$A,0))</f>
        <v>66.599999999999994</v>
      </c>
      <c r="P343" s="20">
        <f>INDEX(SeasonData!$AY:$AY,MATCH($C343&amp;"_2015",SeasonData!$A:$A,0))</f>
        <v>57.785714285714285</v>
      </c>
      <c r="R343" s="18">
        <f>INDEX(SeasonData!BA:BA,MATCH(C343&amp;"_2018",SeasonData!A:A,0))</f>
        <v>0.81818181818181823</v>
      </c>
      <c r="S343" s="18">
        <f>INDEX(SeasonData!BA:BA,MATCH(C343&amp;"_2017",SeasonData!A:A,0))</f>
        <v>0.36363636363636365</v>
      </c>
      <c r="T343" s="18">
        <f>INDEX(SeasonData!BA:BA,MATCH(C343&amp;"_2016",SeasonData!A:A,0))</f>
        <v>0.90909090909090906</v>
      </c>
      <c r="U343" s="18">
        <f>INDEX(SeasonData!BA:BA,MATCH(C343&amp;"_2015",SeasonData!A:A,0))</f>
        <v>0.63636363636363635</v>
      </c>
      <c r="W343" s="13">
        <f t="shared" si="11"/>
        <v>67.16404163212674</v>
      </c>
      <c r="Y343">
        <f>IF(ISERROR(FIND("DEF",$G343)),"",MAX(Y$1:Y342)+1)</f>
        <v>124</v>
      </c>
      <c r="Z343" t="str">
        <f>IF(ISERROR(FIND("MID",$G343)),"",MAX(Z$1:Z342)+1)</f>
        <v/>
      </c>
      <c r="AA343" t="str">
        <f>IF(ISERROR(FIND("RUC",$G343)),"",MAX(AA$1:AA342)+1)</f>
        <v/>
      </c>
      <c r="AB343" t="str">
        <f>IF(ISERROR(FIND("FWD",$G343)),"",MAX(AB$1:AB342)+1)</f>
        <v/>
      </c>
      <c r="AC343">
        <f>IF(H343&lt;&gt;"R","",MAX(AC$1:AC342)+1)</f>
        <v>47</v>
      </c>
    </row>
    <row r="344" spans="1:29" x14ac:dyDescent="0.2">
      <c r="A344" t="s">
        <v>2077</v>
      </c>
      <c r="B344" t="s">
        <v>293</v>
      </c>
      <c r="C344" t="s">
        <v>691</v>
      </c>
      <c r="D344" t="s">
        <v>691</v>
      </c>
      <c r="E344" t="s">
        <v>288</v>
      </c>
      <c r="F344" s="42" t="s">
        <v>1232</v>
      </c>
      <c r="G344" t="s">
        <v>1606</v>
      </c>
      <c r="H344" s="3" t="str">
        <f>IF(SUMIFS(SeasonData!BC:BC,SeasonData!B:B,Players19!C287)=(4*23),"R","")</f>
        <v/>
      </c>
      <c r="I344" s="2">
        <f>COUNTIFS(SeasonData!B:B,C344)</f>
        <v>4</v>
      </c>
      <c r="J344" s="25">
        <v>453800</v>
      </c>
      <c r="K344" s="25" t="str">
        <f t="shared" si="10"/>
        <v>MPR</v>
      </c>
      <c r="L344" s="25"/>
      <c r="M344" s="20">
        <f>INDEX(SeasonData!$AY:$AY,MATCH($C344&amp;"_2018",SeasonData!$A:$A,0))</f>
        <v>83.590909090909093</v>
      </c>
      <c r="N344" s="20">
        <f>INDEX(SeasonData!$AY:$AY,MATCH($C344&amp;"_2017",SeasonData!$A:$A,0))</f>
        <v>73.235294117647058</v>
      </c>
      <c r="O344" s="20">
        <f>INDEX(SeasonData!$AY:$AY,MATCH($C344&amp;"_2016",SeasonData!$A:$A,0))</f>
        <v>69.315789473684205</v>
      </c>
      <c r="P344" s="20">
        <f>INDEX(SeasonData!$AY:$AY,MATCH($C344&amp;"_2015",SeasonData!$A:$A,0))</f>
        <v>54.25</v>
      </c>
      <c r="R344" s="18">
        <f>INDEX(SeasonData!BA:BA,MATCH(C344&amp;"_2018",SeasonData!A:A,0))</f>
        <v>1</v>
      </c>
      <c r="S344" s="18">
        <f>INDEX(SeasonData!BA:BA,MATCH(C344&amp;"_2017",SeasonData!A:A,0))</f>
        <v>0.77272727272727271</v>
      </c>
      <c r="T344" s="18">
        <f>INDEX(SeasonData!BA:BA,MATCH(C344&amp;"_2016",SeasonData!A:A,0))</f>
        <v>0.86363636363636365</v>
      </c>
      <c r="U344" s="18">
        <f>INDEX(SeasonData!BA:BA,MATCH(C344&amp;"_2015",SeasonData!A:A,0))</f>
        <v>0.36363636363636365</v>
      </c>
      <c r="W344" s="13">
        <f t="shared" si="11"/>
        <v>83.595836787326149</v>
      </c>
      <c r="Y344" t="str">
        <f>IF(ISERROR(FIND("DEF",$G344)),"",MAX(Y$1:Y343)+1)</f>
        <v/>
      </c>
      <c r="Z344">
        <f>IF(ISERROR(FIND("MID",$G344)),"",MAX(Z$1:Z343)+1)</f>
        <v>119</v>
      </c>
      <c r="AA344" t="str">
        <f>IF(ISERROR(FIND("RUC",$G344)),"",MAX(AA$1:AA343)+1)</f>
        <v/>
      </c>
      <c r="AB344" t="str">
        <f>IF(ISERROR(FIND("FWD",$G344)),"",MAX(AB$1:AB343)+1)</f>
        <v/>
      </c>
      <c r="AC344" t="str">
        <f>IF(H344&lt;&gt;"R","",MAX(AC$1:AC343)+1)</f>
        <v/>
      </c>
    </row>
    <row r="345" spans="1:29" x14ac:dyDescent="0.2">
      <c r="A345" t="s">
        <v>2077</v>
      </c>
      <c r="B345" t="s">
        <v>10</v>
      </c>
      <c r="C345" t="s">
        <v>2670</v>
      </c>
      <c r="D345" t="s">
        <v>2757</v>
      </c>
      <c r="E345" t="s">
        <v>288</v>
      </c>
      <c r="F345" s="42" t="s">
        <v>2506</v>
      </c>
      <c r="G345" t="s">
        <v>2768</v>
      </c>
      <c r="H345" s="3" t="str">
        <f>IF(SUMIFS(SeasonData!BC:BC,SeasonData!B:B,Players19!C363)=(4*23),"R","")</f>
        <v/>
      </c>
      <c r="I345" s="2">
        <f>COUNTIFS(SeasonData!B:B,C345)</f>
        <v>4</v>
      </c>
      <c r="J345" s="25">
        <v>117300</v>
      </c>
      <c r="K345" s="25" t="str">
        <f t="shared" si="10"/>
        <v>Rookie</v>
      </c>
      <c r="L345" s="25"/>
      <c r="M345" s="20" t="str">
        <f>INDEX(SeasonData!$AY:$AY,MATCH($C345&amp;"_2018",SeasonData!$A:$A,0))</f>
        <v/>
      </c>
      <c r="N345" s="20" t="str">
        <f>INDEX(SeasonData!$AY:$AY,MATCH($C345&amp;"_2017",SeasonData!$A:$A,0))</f>
        <v/>
      </c>
      <c r="O345" s="20" t="str">
        <f>INDEX(SeasonData!$AY:$AY,MATCH($C345&amp;"_2016",SeasonData!$A:$A,0))</f>
        <v/>
      </c>
      <c r="P345" s="20" t="str">
        <f>INDEX(SeasonData!$AY:$AY,MATCH($C345&amp;"_2015",SeasonData!$A:$A,0))</f>
        <v/>
      </c>
      <c r="R345" s="18">
        <f>INDEX(SeasonData!BA:BA,MATCH(C345&amp;"_2018",SeasonData!A:A,0))</f>
        <v>0</v>
      </c>
      <c r="S345" s="18">
        <f>INDEX(SeasonData!BA:BA,MATCH(C345&amp;"_2017",SeasonData!A:A,0))</f>
        <v>0</v>
      </c>
      <c r="T345" s="18">
        <f>INDEX(SeasonData!BA:BA,MATCH(C345&amp;"_2016",SeasonData!A:A,0))</f>
        <v>0</v>
      </c>
      <c r="U345" s="18">
        <f>INDEX(SeasonData!BA:BA,MATCH(C345&amp;"_2015",SeasonData!A:A,0))</f>
        <v>0</v>
      </c>
      <c r="W345" s="13">
        <f t="shared" si="11"/>
        <v>21.608179054987566</v>
      </c>
      <c r="Y345">
        <f>IF(ISERROR(FIND("DEF",$G345)),"",MAX(Y$1:Y344)+1)</f>
        <v>125</v>
      </c>
      <c r="Z345">
        <f>IF(ISERROR(FIND("MID",$G345)),"",MAX(Z$1:Z344)+1)</f>
        <v>120</v>
      </c>
      <c r="AA345" t="str">
        <f>IF(ISERROR(FIND("RUC",$G345)),"",MAX(AA$1:AA344)+1)</f>
        <v/>
      </c>
      <c r="AB345" t="str">
        <f>IF(ISERROR(FIND("FWD",$G345)),"",MAX(AB$1:AB344)+1)</f>
        <v/>
      </c>
      <c r="AC345" t="str">
        <f>IF(H345&lt;&gt;"R","",MAX(AC$1:AC344)+1)</f>
        <v/>
      </c>
    </row>
    <row r="346" spans="1:29" x14ac:dyDescent="0.2">
      <c r="A346" t="s">
        <v>2077</v>
      </c>
      <c r="B346" t="s">
        <v>2303</v>
      </c>
      <c r="C346" t="s">
        <v>2687</v>
      </c>
      <c r="D346" t="s">
        <v>2687</v>
      </c>
      <c r="E346" t="s">
        <v>514</v>
      </c>
      <c r="F346" s="42" t="s">
        <v>2523</v>
      </c>
      <c r="G346" t="s">
        <v>1606</v>
      </c>
      <c r="H346" s="3" t="str">
        <f>IF(SUMIFS(SeasonData!BC:BC,SeasonData!B:B,Players19!C439)=(4*23),"R","")</f>
        <v/>
      </c>
      <c r="I346" s="2">
        <f>COUNTIFS(SeasonData!B:B,C346)</f>
        <v>4</v>
      </c>
      <c r="J346" s="25">
        <v>102400</v>
      </c>
      <c r="K346" s="25" t="str">
        <f t="shared" si="10"/>
        <v>Rookie</v>
      </c>
      <c r="L346" s="25"/>
      <c r="M346" s="20" t="str">
        <f>INDEX(SeasonData!$AY:$AY,MATCH($C346&amp;"_2018",SeasonData!$A:$A,0))</f>
        <v/>
      </c>
      <c r="N346" s="20" t="str">
        <f>INDEX(SeasonData!$AY:$AY,MATCH($C346&amp;"_2017",SeasonData!$A:$A,0))</f>
        <v/>
      </c>
      <c r="O346" s="20" t="str">
        <f>INDEX(SeasonData!$AY:$AY,MATCH($C346&amp;"_2016",SeasonData!$A:$A,0))</f>
        <v/>
      </c>
      <c r="P346" s="20" t="str">
        <f>INDEX(SeasonData!$AY:$AY,MATCH($C346&amp;"_2015",SeasonData!$A:$A,0))</f>
        <v/>
      </c>
      <c r="R346" s="18">
        <f>INDEX(SeasonData!BA:BA,MATCH(C346&amp;"_2018",SeasonData!A:A,0))</f>
        <v>0</v>
      </c>
      <c r="S346" s="18">
        <f>INDEX(SeasonData!BA:BA,MATCH(C346&amp;"_2017",SeasonData!A:A,0))</f>
        <v>0</v>
      </c>
      <c r="T346" s="18">
        <f>INDEX(SeasonData!BA:BA,MATCH(C346&amp;"_2016",SeasonData!A:A,0))</f>
        <v>0</v>
      </c>
      <c r="U346" s="18">
        <f>INDEX(SeasonData!BA:BA,MATCH(C346&amp;"_2015",SeasonData!A:A,0))</f>
        <v>0</v>
      </c>
      <c r="W346" s="13">
        <f t="shared" si="11"/>
        <v>18.863406097448649</v>
      </c>
      <c r="Y346" t="str">
        <f>IF(ISERROR(FIND("DEF",$G346)),"",MAX(Y$1:Y345)+1)</f>
        <v/>
      </c>
      <c r="Z346">
        <f>IF(ISERROR(FIND("MID",$G346)),"",MAX(Z$1:Z345)+1)</f>
        <v>121</v>
      </c>
      <c r="AA346" t="str">
        <f>IF(ISERROR(FIND("RUC",$G346)),"",MAX(AA$1:AA345)+1)</f>
        <v/>
      </c>
      <c r="AB346" t="str">
        <f>IF(ISERROR(FIND("FWD",$G346)),"",MAX(AB$1:AB345)+1)</f>
        <v/>
      </c>
      <c r="AC346" t="str">
        <f>IF(H346&lt;&gt;"R","",MAX(AC$1:AC345)+1)</f>
        <v/>
      </c>
    </row>
    <row r="347" spans="1:29" x14ac:dyDescent="0.2">
      <c r="A347" t="s">
        <v>2077</v>
      </c>
      <c r="B347" t="s">
        <v>253</v>
      </c>
      <c r="C347" t="s">
        <v>1551</v>
      </c>
      <c r="D347" t="s">
        <v>1551</v>
      </c>
      <c r="E347" t="s">
        <v>235</v>
      </c>
      <c r="F347" s="42" t="s">
        <v>1234</v>
      </c>
      <c r="G347" t="s">
        <v>1608</v>
      </c>
      <c r="H347" s="3" t="str">
        <f>IF(SUMIFS(SeasonData!BC:BC,SeasonData!B:B,Players19!C565)=(4*23),"R","")</f>
        <v/>
      </c>
      <c r="I347" s="2">
        <f>COUNTIFS(SeasonData!B:B,C347)</f>
        <v>4</v>
      </c>
      <c r="J347" s="25">
        <v>291200</v>
      </c>
      <c r="K347" s="25" t="str">
        <f t="shared" si="10"/>
        <v>MPR</v>
      </c>
      <c r="L347" s="25"/>
      <c r="M347" s="20">
        <f>INDEX(SeasonData!$AY:$AY,MATCH($C347&amp;"_2018",SeasonData!$A:$A,0))</f>
        <v>53.636363636363633</v>
      </c>
      <c r="N347" s="20">
        <f>INDEX(SeasonData!$AY:$AY,MATCH($C347&amp;"_2017",SeasonData!$A:$A,0))</f>
        <v>48.5</v>
      </c>
      <c r="O347" s="20" t="str">
        <f>INDEX(SeasonData!$AY:$AY,MATCH($C347&amp;"_2016",SeasonData!$A:$A,0))</f>
        <v/>
      </c>
      <c r="P347" s="20" t="str">
        <f>INDEX(SeasonData!$AY:$AY,MATCH($C347&amp;"_2015",SeasonData!$A:$A,0))</f>
        <v/>
      </c>
      <c r="R347" s="18">
        <f>INDEX(SeasonData!BA:BA,MATCH(C347&amp;"_2018",SeasonData!A:A,0))</f>
        <v>0.5</v>
      </c>
      <c r="S347" s="18">
        <f>INDEX(SeasonData!BA:BA,MATCH(C347&amp;"_2017",SeasonData!A:A,0))</f>
        <v>0.81818181818181823</v>
      </c>
      <c r="T347" s="18">
        <f>INDEX(SeasonData!BA:BA,MATCH(C347&amp;"_2016",SeasonData!A:A,0))</f>
        <v>0</v>
      </c>
      <c r="U347" s="18">
        <f>INDEX(SeasonData!BA:BA,MATCH(C347&amp;"_2015",SeasonData!A:A,0))</f>
        <v>0</v>
      </c>
      <c r="W347" s="13">
        <f t="shared" si="11"/>
        <v>53.642811089619599</v>
      </c>
      <c r="Y347" t="str">
        <f>IF(ISERROR(FIND("DEF",$G347)),"",MAX(Y$1:Y346)+1)</f>
        <v/>
      </c>
      <c r="Z347" t="str">
        <f>IF(ISERROR(FIND("MID",$G347)),"",MAX(Z$1:Z346)+1)</f>
        <v/>
      </c>
      <c r="AA347" t="str">
        <f>IF(ISERROR(FIND("RUC",$G347)),"",MAX(AA$1:AA346)+1)</f>
        <v/>
      </c>
      <c r="AB347">
        <f>IF(ISERROR(FIND("FWD",$G347)),"",MAX(AB$1:AB346)+1)</f>
        <v>131</v>
      </c>
      <c r="AC347" t="str">
        <f>IF(H347&lt;&gt;"R","",MAX(AC$1:AC346)+1)</f>
        <v/>
      </c>
    </row>
    <row r="348" spans="1:29" x14ac:dyDescent="0.2">
      <c r="A348" t="s">
        <v>2077</v>
      </c>
      <c r="B348" t="s">
        <v>442</v>
      </c>
      <c r="C348" t="s">
        <v>692</v>
      </c>
      <c r="D348" t="s">
        <v>692</v>
      </c>
      <c r="E348" t="s">
        <v>423</v>
      </c>
      <c r="F348" s="42" t="s">
        <v>1233</v>
      </c>
      <c r="G348" t="s">
        <v>1608</v>
      </c>
      <c r="H348" s="3" t="str">
        <f>IF(SUMIFS(SeasonData!BC:BC,SeasonData!B:B,Players19!C624)=(4*23),"R","")</f>
        <v/>
      </c>
      <c r="I348" s="2">
        <f>COUNTIFS(SeasonData!B:B,C348)</f>
        <v>4</v>
      </c>
      <c r="J348" s="25">
        <v>165000</v>
      </c>
      <c r="K348" s="25" t="str">
        <f t="shared" si="10"/>
        <v>Rookie</v>
      </c>
      <c r="L348" s="25"/>
      <c r="M348" s="20">
        <f>INDEX(SeasonData!$AY:$AY,MATCH($C348&amp;"_2018",SeasonData!$A:$A,0))</f>
        <v>38</v>
      </c>
      <c r="N348" s="20">
        <f>INDEX(SeasonData!$AY:$AY,MATCH($C348&amp;"_2017",SeasonData!$A:$A,0))</f>
        <v>29</v>
      </c>
      <c r="O348" s="20">
        <f>INDEX(SeasonData!$AY:$AY,MATCH($C348&amp;"_2016",SeasonData!$A:$A,0))</f>
        <v>60.6</v>
      </c>
      <c r="P348" s="20">
        <f>INDEX(SeasonData!$AY:$AY,MATCH($C348&amp;"_2015",SeasonData!$A:$A,0))</f>
        <v>36</v>
      </c>
      <c r="R348" s="18">
        <f>INDEX(SeasonData!BA:BA,MATCH(C348&amp;"_2018",SeasonData!A:A,0))</f>
        <v>4.5454545454545456E-2</v>
      </c>
      <c r="S348" s="18">
        <f>INDEX(SeasonData!BA:BA,MATCH(C348&amp;"_2017",SeasonData!A:A,0))</f>
        <v>4.5454545454545456E-2</v>
      </c>
      <c r="T348" s="18">
        <f>INDEX(SeasonData!BA:BA,MATCH(C348&amp;"_2016",SeasonData!A:A,0))</f>
        <v>0.22727272727272727</v>
      </c>
      <c r="U348" s="18">
        <f>INDEX(SeasonData!BA:BA,MATCH(C348&amp;"_2015",SeasonData!A:A,0))</f>
        <v>4.5454545454545456E-2</v>
      </c>
      <c r="W348" s="13">
        <f t="shared" si="11"/>
        <v>30.3951367781155</v>
      </c>
      <c r="Y348" t="str">
        <f>IF(ISERROR(FIND("DEF",$G348)),"",MAX(Y$1:Y347)+1)</f>
        <v/>
      </c>
      <c r="Z348" t="str">
        <f>IF(ISERROR(FIND("MID",$G348)),"",MAX(Z$1:Z347)+1)</f>
        <v/>
      </c>
      <c r="AA348" t="str">
        <f>IF(ISERROR(FIND("RUC",$G348)),"",MAX(AA$1:AA347)+1)</f>
        <v/>
      </c>
      <c r="AB348">
        <f>IF(ISERROR(FIND("FWD",$G348)),"",MAX(AB$1:AB347)+1)</f>
        <v>132</v>
      </c>
      <c r="AC348" t="str">
        <f>IF(H348&lt;&gt;"R","",MAX(AC$1:AC347)+1)</f>
        <v/>
      </c>
    </row>
    <row r="349" spans="1:29" x14ac:dyDescent="0.2">
      <c r="A349" t="s">
        <v>2077</v>
      </c>
      <c r="B349" t="s">
        <v>2375</v>
      </c>
      <c r="C349" t="s">
        <v>2715</v>
      </c>
      <c r="D349" t="s">
        <v>2715</v>
      </c>
      <c r="E349" t="s">
        <v>423</v>
      </c>
      <c r="F349" s="42" t="s">
        <v>2560</v>
      </c>
      <c r="G349" t="s">
        <v>1606</v>
      </c>
      <c r="H349" s="3" t="str">
        <f>IF(SUMIFS(SeasonData!BC:BC,SeasonData!B:B,Players19!C631)=(4*23),"R","")</f>
        <v/>
      </c>
      <c r="I349" s="2">
        <f>COUNTIFS(SeasonData!B:B,C349)</f>
        <v>4</v>
      </c>
      <c r="J349" s="25">
        <v>117300</v>
      </c>
      <c r="K349" s="25" t="str">
        <f t="shared" si="10"/>
        <v>Rookie</v>
      </c>
      <c r="L349" s="25"/>
      <c r="M349" s="20" t="str">
        <f>INDEX(SeasonData!$AY:$AY,MATCH($C349&amp;"_2018",SeasonData!$A:$A,0))</f>
        <v/>
      </c>
      <c r="N349" s="20" t="str">
        <f>INDEX(SeasonData!$AY:$AY,MATCH($C349&amp;"_2017",SeasonData!$A:$A,0))</f>
        <v/>
      </c>
      <c r="O349" s="20" t="str">
        <f>INDEX(SeasonData!$AY:$AY,MATCH($C349&amp;"_2016",SeasonData!$A:$A,0))</f>
        <v/>
      </c>
      <c r="P349" s="20" t="str">
        <f>INDEX(SeasonData!$AY:$AY,MATCH($C349&amp;"_2015",SeasonData!$A:$A,0))</f>
        <v/>
      </c>
      <c r="R349" s="18">
        <f>INDEX(SeasonData!BA:BA,MATCH(C349&amp;"_2018",SeasonData!A:A,0))</f>
        <v>0</v>
      </c>
      <c r="S349" s="18">
        <f>INDEX(SeasonData!BA:BA,MATCH(C349&amp;"_2017",SeasonData!A:A,0))</f>
        <v>0</v>
      </c>
      <c r="T349" s="18">
        <f>INDEX(SeasonData!BA:BA,MATCH(C349&amp;"_2016",SeasonData!A:A,0))</f>
        <v>0</v>
      </c>
      <c r="U349" s="18">
        <f>INDEX(SeasonData!BA:BA,MATCH(C349&amp;"_2015",SeasonData!A:A,0))</f>
        <v>0</v>
      </c>
      <c r="W349" s="13">
        <f t="shared" si="11"/>
        <v>21.608179054987566</v>
      </c>
      <c r="Y349" t="str">
        <f>IF(ISERROR(FIND("DEF",$G349)),"",MAX(Y$1:Y348)+1)</f>
        <v/>
      </c>
      <c r="Z349">
        <f>IF(ISERROR(FIND("MID",$G349)),"",MAX(Z$1:Z348)+1)</f>
        <v>122</v>
      </c>
      <c r="AA349" t="str">
        <f>IF(ISERROR(FIND("RUC",$G349)),"",MAX(AA$1:AA348)+1)</f>
        <v/>
      </c>
      <c r="AB349" t="str">
        <f>IF(ISERROR(FIND("FWD",$G349)),"",MAX(AB$1:AB348)+1)</f>
        <v/>
      </c>
      <c r="AC349" t="str">
        <f>IF(H349&lt;&gt;"R","",MAX(AC$1:AC348)+1)</f>
        <v/>
      </c>
    </row>
    <row r="350" spans="1:29" x14ac:dyDescent="0.2">
      <c r="A350" t="s">
        <v>2077</v>
      </c>
      <c r="B350" t="s">
        <v>285</v>
      </c>
      <c r="C350" t="s">
        <v>690</v>
      </c>
      <c r="D350" t="s">
        <v>690</v>
      </c>
      <c r="E350" t="s">
        <v>260</v>
      </c>
      <c r="F350" s="42" t="s">
        <v>1231</v>
      </c>
      <c r="G350" t="s">
        <v>1607</v>
      </c>
      <c r="H350" s="3" t="str">
        <f>IF(SUMIFS(SeasonData!BC:BC,SeasonData!B:B,Players19!C667)=(4*23),"R","")</f>
        <v>R</v>
      </c>
      <c r="I350" s="2">
        <f>COUNTIFS(SeasonData!B:B,C350)</f>
        <v>4</v>
      </c>
      <c r="J350" s="25">
        <v>570400</v>
      </c>
      <c r="K350" s="25" t="str">
        <f t="shared" si="10"/>
        <v>Premo</v>
      </c>
      <c r="L350" s="25"/>
      <c r="M350" s="20">
        <f>INDEX(SeasonData!$AY:$AY,MATCH($C350&amp;"_2018",SeasonData!$A:$A,0))</f>
        <v>105.07142857142857</v>
      </c>
      <c r="N350" s="20">
        <f>INDEX(SeasonData!$AY:$AY,MATCH($C350&amp;"_2017",SeasonData!$A:$A,0))</f>
        <v>73.263157894736835</v>
      </c>
      <c r="O350" s="20">
        <f>INDEX(SeasonData!$AY:$AY,MATCH($C350&amp;"_2016",SeasonData!$A:$A,0))</f>
        <v>63.571428571428569</v>
      </c>
      <c r="P350" s="20">
        <f>INDEX(SeasonData!$AY:$AY,MATCH($C350&amp;"_2015",SeasonData!$A:$A,0))</f>
        <v>59</v>
      </c>
      <c r="R350" s="18">
        <f>INDEX(SeasonData!BA:BA,MATCH(C350&amp;"_2018",SeasonData!A:A,0))</f>
        <v>0.63636363636363635</v>
      </c>
      <c r="S350" s="18">
        <f>INDEX(SeasonData!BA:BA,MATCH(C350&amp;"_2017",SeasonData!A:A,0))</f>
        <v>0.86363636363636365</v>
      </c>
      <c r="T350" s="18">
        <f>INDEX(SeasonData!BA:BA,MATCH(C350&amp;"_2016",SeasonData!A:A,0))</f>
        <v>0.95454545454545459</v>
      </c>
      <c r="U350" s="18">
        <f>INDEX(SeasonData!BA:BA,MATCH(C350&amp;"_2015",SeasonData!A:A,0))</f>
        <v>0.13636363636363635</v>
      </c>
      <c r="W350" s="13">
        <f t="shared" si="11"/>
        <v>105.07506677719444</v>
      </c>
      <c r="Y350">
        <f>IF(ISERROR(FIND("DEF",$G350)),"",MAX(Y$1:Y349)+1)</f>
        <v>126</v>
      </c>
      <c r="Z350" t="str">
        <f>IF(ISERROR(FIND("MID",$G350)),"",MAX(Z$1:Z349)+1)</f>
        <v/>
      </c>
      <c r="AA350" t="str">
        <f>IF(ISERROR(FIND("RUC",$G350)),"",MAX(AA$1:AA349)+1)</f>
        <v/>
      </c>
      <c r="AB350" t="str">
        <f>IF(ISERROR(FIND("FWD",$G350)),"",MAX(AB$1:AB349)+1)</f>
        <v/>
      </c>
      <c r="AC350">
        <f>IF(H350&lt;&gt;"R","",MAX(AC$1:AC349)+1)</f>
        <v>48</v>
      </c>
    </row>
    <row r="351" spans="1:29" x14ac:dyDescent="0.2">
      <c r="A351" t="s">
        <v>2077</v>
      </c>
      <c r="B351" t="s">
        <v>181</v>
      </c>
      <c r="C351" t="s">
        <v>688</v>
      </c>
      <c r="D351" t="s">
        <v>688</v>
      </c>
      <c r="E351" t="s">
        <v>150</v>
      </c>
      <c r="F351" s="42" t="s">
        <v>1229</v>
      </c>
      <c r="G351" t="s">
        <v>1608</v>
      </c>
      <c r="H351" s="3" t="str">
        <f>IF(SUMIFS(SeasonData!BC:BC,SeasonData!B:B,Players19!C704)=(4*23),"R","")</f>
        <v>R</v>
      </c>
      <c r="I351" s="2">
        <f>COUNTIFS(SeasonData!B:B,C351)</f>
        <v>4</v>
      </c>
      <c r="J351" s="25">
        <v>366200</v>
      </c>
      <c r="K351" s="25" t="str">
        <f t="shared" si="10"/>
        <v>MPR</v>
      </c>
      <c r="L351" s="25"/>
      <c r="M351" s="20">
        <f>INDEX(SeasonData!$AY:$AY,MATCH($C351&amp;"_2018",SeasonData!$A:$A,0))</f>
        <v>67.454545454545453</v>
      </c>
      <c r="N351" s="20">
        <f>INDEX(SeasonData!$AY:$AY,MATCH($C351&amp;"_2017",SeasonData!$A:$A,0))</f>
        <v>66.8</v>
      </c>
      <c r="O351" s="20">
        <f>INDEX(SeasonData!$AY:$AY,MATCH($C351&amp;"_2016",SeasonData!$A:$A,0))</f>
        <v>8</v>
      </c>
      <c r="P351" s="20">
        <f>INDEX(SeasonData!$AY:$AY,MATCH($C351&amp;"_2015",SeasonData!$A:$A,0))</f>
        <v>52</v>
      </c>
      <c r="R351" s="18">
        <f>INDEX(SeasonData!BA:BA,MATCH(C351&amp;"_2018",SeasonData!A:A,0))</f>
        <v>0.5</v>
      </c>
      <c r="S351" s="18">
        <f>INDEX(SeasonData!BA:BA,MATCH(C351&amp;"_2017",SeasonData!A:A,0))</f>
        <v>0.68181818181818177</v>
      </c>
      <c r="T351" s="18">
        <f>INDEX(SeasonData!BA:BA,MATCH(C351&amp;"_2016",SeasonData!A:A,0))</f>
        <v>4.5454545454545456E-2</v>
      </c>
      <c r="U351" s="18">
        <f>INDEX(SeasonData!BA:BA,MATCH(C351&amp;"_2015",SeasonData!A:A,0))</f>
        <v>0.59090909090909094</v>
      </c>
      <c r="W351" s="13">
        <f t="shared" si="11"/>
        <v>67.458782352399368</v>
      </c>
      <c r="Y351" t="str">
        <f>IF(ISERROR(FIND("DEF",$G351)),"",MAX(Y$1:Y350)+1)</f>
        <v/>
      </c>
      <c r="Z351" t="str">
        <f>IF(ISERROR(FIND("MID",$G351)),"",MAX(Z$1:Z350)+1)</f>
        <v/>
      </c>
      <c r="AA351" t="str">
        <f>IF(ISERROR(FIND("RUC",$G351)),"",MAX(AA$1:AA350)+1)</f>
        <v/>
      </c>
      <c r="AB351">
        <f>IF(ISERROR(FIND("FWD",$G351)),"",MAX(AB$1:AB350)+1)</f>
        <v>133</v>
      </c>
      <c r="AC351">
        <f>IF(H351&lt;&gt;"R","",MAX(AC$1:AC350)+1)</f>
        <v>49</v>
      </c>
    </row>
    <row r="352" spans="1:29" x14ac:dyDescent="0.2">
      <c r="A352" t="s">
        <v>2077</v>
      </c>
      <c r="B352" t="s">
        <v>1744</v>
      </c>
      <c r="C352" t="s">
        <v>1667</v>
      </c>
      <c r="D352" t="s">
        <v>1667</v>
      </c>
      <c r="E352" t="s">
        <v>260</v>
      </c>
      <c r="F352" s="42" t="s">
        <v>1832</v>
      </c>
      <c r="G352" t="s">
        <v>2767</v>
      </c>
      <c r="H352" s="3" t="str">
        <f>IF(SUMIFS(SeasonData!BC:BC,SeasonData!B:B,Players19!C799)=(4*23),"R","")</f>
        <v/>
      </c>
      <c r="I352" s="2">
        <f>COUNTIFS(SeasonData!B:B,C352)</f>
        <v>4</v>
      </c>
      <c r="J352" s="25">
        <v>395700</v>
      </c>
      <c r="K352" s="25" t="str">
        <f t="shared" si="10"/>
        <v>MPR</v>
      </c>
      <c r="L352" s="25"/>
      <c r="M352" s="20">
        <f>INDEX(SeasonData!$AY:$AY,MATCH($C352&amp;"_2018",SeasonData!$A:$A,0))</f>
        <v>72.888888888888886</v>
      </c>
      <c r="N352" s="20" t="str">
        <f>INDEX(SeasonData!$AY:$AY,MATCH($C352&amp;"_2017",SeasonData!$A:$A,0))</f>
        <v/>
      </c>
      <c r="O352" s="20" t="str">
        <f>INDEX(SeasonData!$AY:$AY,MATCH($C352&amp;"_2016",SeasonData!$A:$A,0))</f>
        <v/>
      </c>
      <c r="P352" s="20" t="str">
        <f>INDEX(SeasonData!$AY:$AY,MATCH($C352&amp;"_2015",SeasonData!$A:$A,0))</f>
        <v/>
      </c>
      <c r="R352" s="18">
        <f>INDEX(SeasonData!BA:BA,MATCH(C352&amp;"_2018",SeasonData!A:A,0))</f>
        <v>0.40909090909090912</v>
      </c>
      <c r="S352" s="18">
        <f>INDEX(SeasonData!BA:BA,MATCH(C352&amp;"_2017",SeasonData!A:A,0))</f>
        <v>0</v>
      </c>
      <c r="T352" s="18">
        <f>INDEX(SeasonData!BA:BA,MATCH(C352&amp;"_2016",SeasonData!A:A,0))</f>
        <v>0</v>
      </c>
      <c r="U352" s="18">
        <f>INDEX(SeasonData!BA:BA,MATCH(C352&amp;"_2015",SeasonData!A:A,0))</f>
        <v>0</v>
      </c>
      <c r="W352" s="13">
        <f t="shared" si="11"/>
        <v>72.89306438242609</v>
      </c>
      <c r="Y352" t="str">
        <f>IF(ISERROR(FIND("DEF",$G352)),"",MAX(Y$1:Y351)+1)</f>
        <v/>
      </c>
      <c r="Z352">
        <f>IF(ISERROR(FIND("MID",$G352)),"",MAX(Z$1:Z351)+1)</f>
        <v>123</v>
      </c>
      <c r="AA352" t="str">
        <f>IF(ISERROR(FIND("RUC",$G352)),"",MAX(AA$1:AA351)+1)</f>
        <v/>
      </c>
      <c r="AB352">
        <f>IF(ISERROR(FIND("FWD",$G352)),"",MAX(AB$1:AB351)+1)</f>
        <v>134</v>
      </c>
      <c r="AC352" t="str">
        <f>IF(H352&lt;&gt;"R","",MAX(AC$1:AC351)+1)</f>
        <v/>
      </c>
    </row>
    <row r="353" spans="1:29" x14ac:dyDescent="0.2">
      <c r="A353" t="s">
        <v>2183</v>
      </c>
      <c r="B353" t="s">
        <v>87</v>
      </c>
      <c r="C353" t="s">
        <v>693</v>
      </c>
      <c r="D353" t="s">
        <v>693</v>
      </c>
      <c r="E353" t="s">
        <v>465</v>
      </c>
      <c r="F353" s="42" t="s">
        <v>1237</v>
      </c>
      <c r="G353" t="s">
        <v>1608</v>
      </c>
      <c r="H353" s="3" t="str">
        <f>IF(SUMIFS(SeasonData!BC:BC,SeasonData!B:B,Players19!C145)=(4*23),"R","")</f>
        <v/>
      </c>
      <c r="I353" s="2">
        <f>COUNTIFS(SeasonData!B:B,C353)</f>
        <v>4</v>
      </c>
      <c r="J353" s="25">
        <v>440000</v>
      </c>
      <c r="K353" s="25" t="str">
        <f t="shared" si="10"/>
        <v>MPR</v>
      </c>
      <c r="L353" s="25"/>
      <c r="M353" s="20">
        <f>INDEX(SeasonData!$AY:$AY,MATCH($C353&amp;"_2018",SeasonData!$A:$A,0))</f>
        <v>81.045454545454547</v>
      </c>
      <c r="N353" s="20">
        <f>INDEX(SeasonData!$AY:$AY,MATCH($C353&amp;"_2017",SeasonData!$A:$A,0))</f>
        <v>64.631578947368425</v>
      </c>
      <c r="O353" s="20">
        <f>INDEX(SeasonData!$AY:$AY,MATCH($C353&amp;"_2016",SeasonData!$A:$A,0))</f>
        <v>69.954545454545453</v>
      </c>
      <c r="P353" s="20">
        <f>INDEX(SeasonData!$AY:$AY,MATCH($C353&amp;"_2015",SeasonData!$A:$A,0))</f>
        <v>77.409090909090907</v>
      </c>
      <c r="R353" s="18">
        <f>INDEX(SeasonData!BA:BA,MATCH(C353&amp;"_2018",SeasonData!A:A,0))</f>
        <v>1</v>
      </c>
      <c r="S353" s="18">
        <f>INDEX(SeasonData!BA:BA,MATCH(C353&amp;"_2017",SeasonData!A:A,0))</f>
        <v>0.86363636363636365</v>
      </c>
      <c r="T353" s="18">
        <f>INDEX(SeasonData!BA:BA,MATCH(C353&amp;"_2016",SeasonData!A:A,0))</f>
        <v>1</v>
      </c>
      <c r="U353" s="18">
        <f>INDEX(SeasonData!BA:BA,MATCH(C353&amp;"_2015",SeasonData!A:A,0))</f>
        <v>1</v>
      </c>
      <c r="W353" s="13">
        <f t="shared" si="11"/>
        <v>81.053698074974676</v>
      </c>
      <c r="Y353" t="str">
        <f>IF(ISERROR(FIND("DEF",$G353)),"",MAX(Y$1:Y352)+1)</f>
        <v/>
      </c>
      <c r="Z353" t="str">
        <f>IF(ISERROR(FIND("MID",$G353)),"",MAX(Z$1:Z352)+1)</f>
        <v/>
      </c>
      <c r="AA353" t="str">
        <f>IF(ISERROR(FIND("RUC",$G353)),"",MAX(AA$1:AA352)+1)</f>
        <v/>
      </c>
      <c r="AB353">
        <f>IF(ISERROR(FIND("FWD",$G353)),"",MAX(AB$1:AB352)+1)</f>
        <v>135</v>
      </c>
      <c r="AC353" t="str">
        <f>IF(H353&lt;&gt;"R","",MAX(AC$1:AC352)+1)</f>
        <v/>
      </c>
    </row>
    <row r="354" spans="1:29" x14ac:dyDescent="0.2">
      <c r="A354" t="s">
        <v>2183</v>
      </c>
      <c r="B354" t="s">
        <v>15</v>
      </c>
      <c r="C354" t="s">
        <v>933</v>
      </c>
      <c r="D354" t="s">
        <v>933</v>
      </c>
      <c r="E354" t="s">
        <v>116</v>
      </c>
      <c r="F354" s="42" t="s">
        <v>1552</v>
      </c>
      <c r="G354" t="s">
        <v>1608</v>
      </c>
      <c r="H354" s="3" t="str">
        <f>IF(SUMIFS(SeasonData!BC:BC,SeasonData!B:B,Players19!C208)=(4*23),"R","")</f>
        <v/>
      </c>
      <c r="I354" s="2">
        <f>COUNTIFS(SeasonData!B:B,C354)</f>
        <v>4</v>
      </c>
      <c r="J354" s="25">
        <v>280300</v>
      </c>
      <c r="K354" s="25" t="str">
        <f t="shared" si="10"/>
        <v>MPR</v>
      </c>
      <c r="L354" s="25"/>
      <c r="M354" s="20" t="str">
        <f>INDEX(SeasonData!$AY:$AY,MATCH($C354&amp;"_2018",SeasonData!$A:$A,0))</f>
        <v/>
      </c>
      <c r="N354" s="20">
        <f>INDEX(SeasonData!$AY:$AY,MATCH($C354&amp;"_2017",SeasonData!$A:$A,0))</f>
        <v>73.764705882352942</v>
      </c>
      <c r="O354" s="20" t="str">
        <f>INDEX(SeasonData!$AY:$AY,MATCH($C354&amp;"_2016",SeasonData!$A:$A,0))</f>
        <v/>
      </c>
      <c r="P354" s="20">
        <f>INDEX(SeasonData!$AY:$AY,MATCH($C354&amp;"_2015",SeasonData!$A:$A,0))</f>
        <v>76.599999999999994</v>
      </c>
      <c r="R354" s="18">
        <f>INDEX(SeasonData!BA:BA,MATCH(C354&amp;"_2018",SeasonData!A:A,0))</f>
        <v>0</v>
      </c>
      <c r="S354" s="18">
        <f>INDEX(SeasonData!BA:BA,MATCH(C354&amp;"_2017",SeasonData!A:A,0))</f>
        <v>0.77272727272727271</v>
      </c>
      <c r="T354" s="18">
        <f>INDEX(SeasonData!BA:BA,MATCH(C354&amp;"_2016",SeasonData!A:A,0))</f>
        <v>0</v>
      </c>
      <c r="U354" s="18">
        <f>INDEX(SeasonData!BA:BA,MATCH(C354&amp;"_2015",SeasonData!A:A,0))</f>
        <v>0.90909090909090906</v>
      </c>
      <c r="W354" s="13">
        <f t="shared" si="11"/>
        <v>51.63488993276227</v>
      </c>
      <c r="Y354" t="str">
        <f>IF(ISERROR(FIND("DEF",$G354)),"",MAX(Y$1:Y353)+1)</f>
        <v/>
      </c>
      <c r="Z354" t="str">
        <f>IF(ISERROR(FIND("MID",$G354)),"",MAX(Z$1:Z353)+1)</f>
        <v/>
      </c>
      <c r="AA354" t="str">
        <f>IF(ISERROR(FIND("RUC",$G354)),"",MAX(AA$1:AA353)+1)</f>
        <v/>
      </c>
      <c r="AB354">
        <f>IF(ISERROR(FIND("FWD",$G354)),"",MAX(AB$1:AB353)+1)</f>
        <v>136</v>
      </c>
      <c r="AC354" t="str">
        <f>IF(H354&lt;&gt;"R","",MAX(AC$1:AC353)+1)</f>
        <v/>
      </c>
    </row>
    <row r="355" spans="1:29" x14ac:dyDescent="0.2">
      <c r="A355" t="s">
        <v>2183</v>
      </c>
      <c r="B355" t="s">
        <v>2301</v>
      </c>
      <c r="C355" t="s">
        <v>2685</v>
      </c>
      <c r="D355" t="s">
        <v>2685</v>
      </c>
      <c r="E355" t="s">
        <v>316</v>
      </c>
      <c r="F355" s="42" t="s">
        <v>1236</v>
      </c>
      <c r="G355" t="s">
        <v>1607</v>
      </c>
      <c r="H355" s="3" t="str">
        <f>IF(SUMIFS(SeasonData!BC:BC,SeasonData!B:B,Players19!C435)=(4*23),"R","")</f>
        <v/>
      </c>
      <c r="I355" s="2">
        <f>COUNTIFS(SeasonData!B:B,C355)</f>
        <v>4</v>
      </c>
      <c r="J355" s="25">
        <v>440200</v>
      </c>
      <c r="K355" s="25" t="str">
        <f t="shared" si="10"/>
        <v>MPR</v>
      </c>
      <c r="L355" s="25"/>
      <c r="M355" s="20">
        <f>INDEX(SeasonData!$AY:$AY,MATCH($C355&amp;"_2018",SeasonData!$A:$A,0))</f>
        <v>81.090909090909093</v>
      </c>
      <c r="N355" s="20">
        <f>INDEX(SeasonData!$AY:$AY,MATCH($C355&amp;"_2017",SeasonData!$A:$A,0))</f>
        <v>77.230769230769226</v>
      </c>
      <c r="O355" s="20">
        <f>INDEX(SeasonData!$AY:$AY,MATCH($C355&amp;"_2016",SeasonData!$A:$A,0))</f>
        <v>80.590909090909093</v>
      </c>
      <c r="P355" s="20">
        <f>INDEX(SeasonData!$AY:$AY,MATCH($C355&amp;"_2015",SeasonData!$A:$A,0))</f>
        <v>88.714285714285708</v>
      </c>
      <c r="R355" s="18">
        <f>INDEX(SeasonData!BA:BA,MATCH(C355&amp;"_2018",SeasonData!A:A,0))</f>
        <v>1</v>
      </c>
      <c r="S355" s="18">
        <f>INDEX(SeasonData!BA:BA,MATCH(C355&amp;"_2017",SeasonData!A:A,0))</f>
        <v>0.59090909090909094</v>
      </c>
      <c r="T355" s="18">
        <f>INDEX(SeasonData!BA:BA,MATCH(C355&amp;"_2016",SeasonData!A:A,0))</f>
        <v>1</v>
      </c>
      <c r="U355" s="18">
        <f>INDEX(SeasonData!BA:BA,MATCH(C355&amp;"_2015",SeasonData!A:A,0))</f>
        <v>0.63636363636363635</v>
      </c>
      <c r="W355" s="13">
        <f t="shared" si="11"/>
        <v>81.090540665008746</v>
      </c>
      <c r="Y355">
        <f>IF(ISERROR(FIND("DEF",$G355)),"",MAX(Y$1:Y354)+1)</f>
        <v>127</v>
      </c>
      <c r="Z355" t="str">
        <f>IF(ISERROR(FIND("MID",$G355)),"",MAX(Z$1:Z354)+1)</f>
        <v/>
      </c>
      <c r="AA355" t="str">
        <f>IF(ISERROR(FIND("RUC",$G355)),"",MAX(AA$1:AA354)+1)</f>
        <v/>
      </c>
      <c r="AB355" t="str">
        <f>IF(ISERROR(FIND("FWD",$G355)),"",MAX(AB$1:AB354)+1)</f>
        <v/>
      </c>
      <c r="AC355" t="str">
        <f>IF(H355&lt;&gt;"R","",MAX(AC$1:AC354)+1)</f>
        <v/>
      </c>
    </row>
    <row r="356" spans="1:29" x14ac:dyDescent="0.2">
      <c r="A356" t="s">
        <v>2359</v>
      </c>
      <c r="B356" t="s">
        <v>361</v>
      </c>
      <c r="C356" t="s">
        <v>694</v>
      </c>
      <c r="D356" t="s">
        <v>694</v>
      </c>
      <c r="E356" t="s">
        <v>316</v>
      </c>
      <c r="F356" s="42" t="s">
        <v>2551</v>
      </c>
      <c r="G356" t="s">
        <v>1606</v>
      </c>
      <c r="H356" s="3" t="str">
        <f>IF(SUMIFS(SeasonData!BC:BC,SeasonData!B:B,Players19!C588)=(4*23),"R","")</f>
        <v/>
      </c>
      <c r="I356" s="2">
        <f>COUNTIFS(SeasonData!B:B,C356)</f>
        <v>4</v>
      </c>
      <c r="J356" s="25">
        <v>513500</v>
      </c>
      <c r="K356" s="25" t="str">
        <f t="shared" si="10"/>
        <v>Premo</v>
      </c>
      <c r="L356" s="25"/>
      <c r="M356" s="20">
        <f>INDEX(SeasonData!$AY:$AY,MATCH($C356&amp;"_2018",SeasonData!$A:$A,0))</f>
        <v>94.590909090909093</v>
      </c>
      <c r="N356" s="20">
        <f>INDEX(SeasonData!$AY:$AY,MATCH($C356&amp;"_2017",SeasonData!$A:$A,0))</f>
        <v>81.476190476190482</v>
      </c>
      <c r="O356" s="20">
        <f>INDEX(SeasonData!$AY:$AY,MATCH($C356&amp;"_2016",SeasonData!$A:$A,0))</f>
        <v>74.764705882352942</v>
      </c>
      <c r="P356" s="20">
        <f>INDEX(SeasonData!$AY:$AY,MATCH($C356&amp;"_2015",SeasonData!$A:$A,0))</f>
        <v>70.2</v>
      </c>
      <c r="R356" s="18">
        <f>INDEX(SeasonData!BA:BA,MATCH(C356&amp;"_2018",SeasonData!A:A,0))</f>
        <v>1</v>
      </c>
      <c r="S356" s="18">
        <f>INDEX(SeasonData!BA:BA,MATCH(C356&amp;"_2017",SeasonData!A:A,0))</f>
        <v>0.95454545454545459</v>
      </c>
      <c r="T356" s="18">
        <f>INDEX(SeasonData!BA:BA,MATCH(C356&amp;"_2016",SeasonData!A:A,0))</f>
        <v>0.77272727272727271</v>
      </c>
      <c r="U356" s="18">
        <f>INDEX(SeasonData!BA:BA,MATCH(C356&amp;"_2015",SeasonData!A:A,0))</f>
        <v>0.22727272727272727</v>
      </c>
      <c r="W356" s="13">
        <f t="shared" si="11"/>
        <v>94.593349912498851</v>
      </c>
      <c r="Y356" t="str">
        <f>IF(ISERROR(FIND("DEF",$G356)),"",MAX(Y$1:Y355)+1)</f>
        <v/>
      </c>
      <c r="Z356">
        <f>IF(ISERROR(FIND("MID",$G356)),"",MAX(Z$1:Z355)+1)</f>
        <v>124</v>
      </c>
      <c r="AA356" t="str">
        <f>IF(ISERROR(FIND("RUC",$G356)),"",MAX(AA$1:AA355)+1)</f>
        <v/>
      </c>
      <c r="AB356" t="str">
        <f>IF(ISERROR(FIND("FWD",$G356)),"",MAX(AB$1:AB355)+1)</f>
        <v/>
      </c>
      <c r="AC356" t="str">
        <f>IF(H356&lt;&gt;"R","",MAX(AC$1:AC355)+1)</f>
        <v/>
      </c>
    </row>
    <row r="357" spans="1:29" x14ac:dyDescent="0.2">
      <c r="A357" t="s">
        <v>2271</v>
      </c>
      <c r="B357" t="s">
        <v>354</v>
      </c>
      <c r="C357" t="s">
        <v>695</v>
      </c>
      <c r="D357" t="s">
        <v>695</v>
      </c>
      <c r="E357" t="s">
        <v>260</v>
      </c>
      <c r="F357" s="42" t="s">
        <v>1833</v>
      </c>
      <c r="G357" t="s">
        <v>2769</v>
      </c>
      <c r="H357" s="3" t="str">
        <f>IF(SUMIFS(SeasonData!BC:BC,SeasonData!B:B,Players19!C342)=(4*23),"R","")</f>
        <v/>
      </c>
      <c r="I357" s="2">
        <f>COUNTIFS(SeasonData!B:B,C357)</f>
        <v>4</v>
      </c>
      <c r="J357" s="25">
        <v>370600</v>
      </c>
      <c r="K357" s="25" t="str">
        <f t="shared" si="10"/>
        <v>MPR</v>
      </c>
      <c r="L357" s="25"/>
      <c r="M357" s="20">
        <f>INDEX(SeasonData!$AY:$AY,MATCH($C357&amp;"_2018",SeasonData!$A:$A,0))</f>
        <v>68.272727272727266</v>
      </c>
      <c r="N357" s="20">
        <f>INDEX(SeasonData!$AY:$AY,MATCH($C357&amp;"_2017",SeasonData!$A:$A,0))</f>
        <v>61.05263157894737</v>
      </c>
      <c r="O357" s="20">
        <f>INDEX(SeasonData!$AY:$AY,MATCH($C357&amp;"_2016",SeasonData!$A:$A,0))</f>
        <v>62.3</v>
      </c>
      <c r="P357" s="20">
        <f>INDEX(SeasonData!$AY:$AY,MATCH($C357&amp;"_2015",SeasonData!$A:$A,0))</f>
        <v>52.352941176470587</v>
      </c>
      <c r="R357" s="18">
        <f>INDEX(SeasonData!BA:BA,MATCH(C357&amp;"_2018",SeasonData!A:A,0))</f>
        <v>1</v>
      </c>
      <c r="S357" s="18">
        <f>INDEX(SeasonData!BA:BA,MATCH(C357&amp;"_2017",SeasonData!A:A,0))</f>
        <v>0.86363636363636365</v>
      </c>
      <c r="T357" s="18">
        <f>INDEX(SeasonData!BA:BA,MATCH(C357&amp;"_2016",SeasonData!A:A,0))</f>
        <v>0.90909090909090906</v>
      </c>
      <c r="U357" s="18">
        <f>INDEX(SeasonData!BA:BA,MATCH(C357&amp;"_2015",SeasonData!A:A,0))</f>
        <v>0.77272727272727271</v>
      </c>
      <c r="W357" s="13">
        <f t="shared" si="11"/>
        <v>68.269319333149127</v>
      </c>
      <c r="Y357">
        <f>IF(ISERROR(FIND("DEF",$G357)),"",MAX(Y$1:Y356)+1)</f>
        <v>128</v>
      </c>
      <c r="Z357" t="str">
        <f>IF(ISERROR(FIND("MID",$G357)),"",MAX(Z$1:Z356)+1)</f>
        <v/>
      </c>
      <c r="AA357" t="str">
        <f>IF(ISERROR(FIND("RUC",$G357)),"",MAX(AA$1:AA356)+1)</f>
        <v/>
      </c>
      <c r="AB357">
        <f>IF(ISERROR(FIND("FWD",$G357)),"",MAX(AB$1:AB356)+1)</f>
        <v>137</v>
      </c>
      <c r="AC357" t="str">
        <f>IF(H357&lt;&gt;"R","",MAX(AC$1:AC356)+1)</f>
        <v/>
      </c>
    </row>
    <row r="358" spans="1:29" x14ac:dyDescent="0.2">
      <c r="A358" t="s">
        <v>2323</v>
      </c>
      <c r="B358" t="s">
        <v>432</v>
      </c>
      <c r="C358" t="s">
        <v>696</v>
      </c>
      <c r="D358" t="s">
        <v>696</v>
      </c>
      <c r="E358" t="s">
        <v>423</v>
      </c>
      <c r="F358" s="42" t="s">
        <v>1238</v>
      </c>
      <c r="G358" t="s">
        <v>1607</v>
      </c>
      <c r="H358" s="3" t="str">
        <f>IF(SUMIFS(SeasonData!BC:BC,SeasonData!B:B,Players19!C489)=(4*23),"R","")</f>
        <v/>
      </c>
      <c r="I358" s="2">
        <f>COUNTIFS(SeasonData!B:B,C358)</f>
        <v>4</v>
      </c>
      <c r="J358" s="25">
        <v>487100</v>
      </c>
      <c r="K358" s="25" t="str">
        <f t="shared" si="10"/>
        <v>MPR</v>
      </c>
      <c r="L358" s="25"/>
      <c r="M358" s="20">
        <f>INDEX(SeasonData!$AY:$AY,MATCH($C358&amp;"_2018",SeasonData!$A:$A,0))</f>
        <v>89.722222222222229</v>
      </c>
      <c r="N358" s="20">
        <f>INDEX(SeasonData!$AY:$AY,MATCH($C358&amp;"_2017",SeasonData!$A:$A,0))</f>
        <v>82.727272727272734</v>
      </c>
      <c r="O358" s="20">
        <f>INDEX(SeasonData!$AY:$AY,MATCH($C358&amp;"_2016",SeasonData!$A:$A,0))</f>
        <v>88.888888888888886</v>
      </c>
      <c r="P358" s="20">
        <f>INDEX(SeasonData!$AY:$AY,MATCH($C358&amp;"_2015",SeasonData!$A:$A,0))</f>
        <v>100.55</v>
      </c>
      <c r="R358" s="18">
        <f>INDEX(SeasonData!BA:BA,MATCH(C358&amp;"_2018",SeasonData!A:A,0))</f>
        <v>0.81818181818181823</v>
      </c>
      <c r="S358" s="18">
        <f>INDEX(SeasonData!BA:BA,MATCH(C358&amp;"_2017",SeasonData!A:A,0))</f>
        <v>0.5</v>
      </c>
      <c r="T358" s="18">
        <f>INDEX(SeasonData!BA:BA,MATCH(C358&amp;"_2016",SeasonData!A:A,0))</f>
        <v>0.81818181818181823</v>
      </c>
      <c r="U358" s="18">
        <f>INDEX(SeasonData!BA:BA,MATCH(C358&amp;"_2015",SeasonData!A:A,0))</f>
        <v>0.90909090909090906</v>
      </c>
      <c r="W358" s="13">
        <f t="shared" si="11"/>
        <v>89.730128028000365</v>
      </c>
      <c r="Y358">
        <f>IF(ISERROR(FIND("DEF",$G358)),"",MAX(Y$1:Y357)+1)</f>
        <v>129</v>
      </c>
      <c r="Z358" t="str">
        <f>IF(ISERROR(FIND("MID",$G358)),"",MAX(Z$1:Z357)+1)</f>
        <v/>
      </c>
      <c r="AA358" t="str">
        <f>IF(ISERROR(FIND("RUC",$G358)),"",MAX(AA$1:AA357)+1)</f>
        <v/>
      </c>
      <c r="AB358" t="str">
        <f>IF(ISERROR(FIND("FWD",$G358)),"",MAX(AB$1:AB357)+1)</f>
        <v/>
      </c>
      <c r="AC358" t="str">
        <f>IF(H358&lt;&gt;"R","",MAX(AC$1:AC357)+1)</f>
        <v/>
      </c>
    </row>
    <row r="359" spans="1:29" x14ac:dyDescent="0.2">
      <c r="A359" t="s">
        <v>2110</v>
      </c>
      <c r="B359" t="s">
        <v>50</v>
      </c>
      <c r="C359" t="s">
        <v>1013</v>
      </c>
      <c r="D359" t="s">
        <v>1013</v>
      </c>
      <c r="E359" t="s">
        <v>514</v>
      </c>
      <c r="F359" s="42" t="s">
        <v>1242</v>
      </c>
      <c r="G359" t="s">
        <v>1606</v>
      </c>
      <c r="H359" s="3" t="str">
        <f>IF(SUMIFS(SeasonData!BC:BC,SeasonData!B:B,Players19!C50)=(4*23),"R","")</f>
        <v>R</v>
      </c>
      <c r="I359" s="2">
        <f>COUNTIFS(SeasonData!B:B,C359)</f>
        <v>4</v>
      </c>
      <c r="J359" s="25">
        <v>434300</v>
      </c>
      <c r="K359" s="25" t="str">
        <f t="shared" si="10"/>
        <v>MPR</v>
      </c>
      <c r="L359" s="25"/>
      <c r="M359" s="20">
        <f>INDEX(SeasonData!$AY:$AY,MATCH($C359&amp;"_2018",SeasonData!$A:$A,0))</f>
        <v>80</v>
      </c>
      <c r="N359" s="20">
        <f>INDEX(SeasonData!$AY:$AY,MATCH($C359&amp;"_2017",SeasonData!$A:$A,0))</f>
        <v>61.6875</v>
      </c>
      <c r="O359" s="20" t="str">
        <f>INDEX(SeasonData!$AY:$AY,MATCH($C359&amp;"_2016",SeasonData!$A:$A,0))</f>
        <v/>
      </c>
      <c r="P359" s="20" t="str">
        <f>INDEX(SeasonData!$AY:$AY,MATCH($C359&amp;"_2015",SeasonData!$A:$A,0))</f>
        <v/>
      </c>
      <c r="R359" s="18">
        <f>INDEX(SeasonData!BA:BA,MATCH(C359&amp;"_2018",SeasonData!A:A,0))</f>
        <v>0.95454545454545459</v>
      </c>
      <c r="S359" s="18">
        <f>INDEX(SeasonData!BA:BA,MATCH(C359&amp;"_2017",SeasonData!A:A,0))</f>
        <v>0.72727272727272729</v>
      </c>
      <c r="T359" s="18">
        <f>INDEX(SeasonData!BA:BA,MATCH(C359&amp;"_2016",SeasonData!A:A,0))</f>
        <v>0</v>
      </c>
      <c r="U359" s="18">
        <f>INDEX(SeasonData!BA:BA,MATCH(C359&amp;"_2015",SeasonData!A:A,0))</f>
        <v>0</v>
      </c>
      <c r="W359" s="13">
        <f t="shared" si="11"/>
        <v>80.003684259003407</v>
      </c>
      <c r="Y359" t="str">
        <f>IF(ISERROR(FIND("DEF",$G359)),"",MAX(Y$1:Y358)+1)</f>
        <v/>
      </c>
      <c r="Z359">
        <f>IF(ISERROR(FIND("MID",$G359)),"",MAX(Z$1:Z358)+1)</f>
        <v>125</v>
      </c>
      <c r="AA359" t="str">
        <f>IF(ISERROR(FIND("RUC",$G359)),"",MAX(AA$1:AA358)+1)</f>
        <v/>
      </c>
      <c r="AB359" t="str">
        <f>IF(ISERROR(FIND("FWD",$G359)),"",MAX(AB$1:AB358)+1)</f>
        <v/>
      </c>
      <c r="AC359">
        <f>IF(H359&lt;&gt;"R","",MAX(AC$1:AC358)+1)</f>
        <v>50</v>
      </c>
    </row>
    <row r="360" spans="1:29" x14ac:dyDescent="0.2">
      <c r="A360" t="s">
        <v>2110</v>
      </c>
      <c r="B360" t="s">
        <v>1745</v>
      </c>
      <c r="C360" t="s">
        <v>1699</v>
      </c>
      <c r="D360" t="s">
        <v>1699</v>
      </c>
      <c r="E360" t="s">
        <v>465</v>
      </c>
      <c r="F360" s="42" t="s">
        <v>1834</v>
      </c>
      <c r="G360" t="s">
        <v>1608</v>
      </c>
      <c r="H360" s="3" t="str">
        <f>IF(SUMIFS(SeasonData!BC:BC,SeasonData!B:B,Players19!C69)=(4*23),"R","")</f>
        <v/>
      </c>
      <c r="I360" s="2">
        <f>COUNTIFS(SeasonData!B:B,C360)</f>
        <v>4</v>
      </c>
      <c r="J360" s="25">
        <v>135700</v>
      </c>
      <c r="K360" s="25" t="str">
        <f t="shared" si="10"/>
        <v>Rookie</v>
      </c>
      <c r="L360" s="25"/>
      <c r="M360" s="20">
        <f>INDEX(SeasonData!$AY:$AY,MATCH($C360&amp;"_2018",SeasonData!$A:$A,0))</f>
        <v>25</v>
      </c>
      <c r="N360" s="20" t="str">
        <f>INDEX(SeasonData!$AY:$AY,MATCH($C360&amp;"_2017",SeasonData!$A:$A,0))</f>
        <v/>
      </c>
      <c r="O360" s="20" t="str">
        <f>INDEX(SeasonData!$AY:$AY,MATCH($C360&amp;"_2016",SeasonData!$A:$A,0))</f>
        <v/>
      </c>
      <c r="P360" s="20" t="str">
        <f>INDEX(SeasonData!$AY:$AY,MATCH($C360&amp;"_2015",SeasonData!$A:$A,0))</f>
        <v/>
      </c>
      <c r="R360" s="18">
        <f>INDEX(SeasonData!BA:BA,MATCH(C360&amp;"_2018",SeasonData!A:A,0))</f>
        <v>4.5454545454545456E-2</v>
      </c>
      <c r="S360" s="18">
        <f>INDEX(SeasonData!BA:BA,MATCH(C360&amp;"_2017",SeasonData!A:A,0))</f>
        <v>0</v>
      </c>
      <c r="T360" s="18">
        <f>INDEX(SeasonData!BA:BA,MATCH(C360&amp;"_2016",SeasonData!A:A,0))</f>
        <v>0</v>
      </c>
      <c r="U360" s="18">
        <f>INDEX(SeasonData!BA:BA,MATCH(C360&amp;"_2015",SeasonData!A:A,0))</f>
        <v>0</v>
      </c>
      <c r="W360" s="13">
        <f t="shared" si="11"/>
        <v>24.997697338122869</v>
      </c>
      <c r="Y360" t="str">
        <f>IF(ISERROR(FIND("DEF",$G360)),"",MAX(Y$1:Y359)+1)</f>
        <v/>
      </c>
      <c r="Z360" t="str">
        <f>IF(ISERROR(FIND("MID",$G360)),"",MAX(Z$1:Z359)+1)</f>
        <v/>
      </c>
      <c r="AA360" t="str">
        <f>IF(ISERROR(FIND("RUC",$G360)),"",MAX(AA$1:AA359)+1)</f>
        <v/>
      </c>
      <c r="AB360">
        <f>IF(ISERROR(FIND("FWD",$G360)),"",MAX(AB$1:AB359)+1)</f>
        <v>138</v>
      </c>
      <c r="AC360" t="str">
        <f>IF(H360&lt;&gt;"R","",MAX(AC$1:AC359)+1)</f>
        <v/>
      </c>
    </row>
    <row r="361" spans="1:29" x14ac:dyDescent="0.2">
      <c r="A361" t="s">
        <v>2110</v>
      </c>
      <c r="B361" t="s">
        <v>4</v>
      </c>
      <c r="C361" t="s">
        <v>2628</v>
      </c>
      <c r="D361" t="s">
        <v>2628</v>
      </c>
      <c r="E361" t="s">
        <v>465</v>
      </c>
      <c r="F361" s="42" t="s">
        <v>2452</v>
      </c>
      <c r="G361" t="s">
        <v>2767</v>
      </c>
      <c r="H361" s="3" t="str">
        <f>IF(SUMIFS(SeasonData!BC:BC,SeasonData!B:B,Players19!C105)=(4*23),"R","")</f>
        <v/>
      </c>
      <c r="I361" s="2">
        <f>COUNTIFS(SeasonData!B:B,C361)</f>
        <v>4</v>
      </c>
      <c r="J361" s="25">
        <v>117300</v>
      </c>
      <c r="K361" s="25" t="str">
        <f t="shared" si="10"/>
        <v>Rookie</v>
      </c>
      <c r="L361" s="25"/>
      <c r="M361" s="20" t="str">
        <f>INDEX(SeasonData!$AY:$AY,MATCH($C361&amp;"_2018",SeasonData!$A:$A,0))</f>
        <v/>
      </c>
      <c r="N361" s="20" t="str">
        <f>INDEX(SeasonData!$AY:$AY,MATCH($C361&amp;"_2017",SeasonData!$A:$A,0))</f>
        <v/>
      </c>
      <c r="O361" s="20" t="str">
        <f>INDEX(SeasonData!$AY:$AY,MATCH($C361&amp;"_2016",SeasonData!$A:$A,0))</f>
        <v/>
      </c>
      <c r="P361" s="20" t="str">
        <f>INDEX(SeasonData!$AY:$AY,MATCH($C361&amp;"_2015",SeasonData!$A:$A,0))</f>
        <v/>
      </c>
      <c r="R361" s="18">
        <f>INDEX(SeasonData!BA:BA,MATCH(C361&amp;"_2018",SeasonData!A:A,0))</f>
        <v>0</v>
      </c>
      <c r="S361" s="18">
        <f>INDEX(SeasonData!BA:BA,MATCH(C361&amp;"_2017",SeasonData!A:A,0))</f>
        <v>0</v>
      </c>
      <c r="T361" s="18">
        <f>INDEX(SeasonData!BA:BA,MATCH(C361&amp;"_2016",SeasonData!A:A,0))</f>
        <v>0</v>
      </c>
      <c r="U361" s="18">
        <f>INDEX(SeasonData!BA:BA,MATCH(C361&amp;"_2015",SeasonData!A:A,0))</f>
        <v>0</v>
      </c>
      <c r="W361" s="13">
        <f t="shared" si="11"/>
        <v>21.608179054987566</v>
      </c>
      <c r="Y361" t="str">
        <f>IF(ISERROR(FIND("DEF",$G361)),"",MAX(Y$1:Y360)+1)</f>
        <v/>
      </c>
      <c r="Z361">
        <f>IF(ISERROR(FIND("MID",$G361)),"",MAX(Z$1:Z360)+1)</f>
        <v>126</v>
      </c>
      <c r="AA361" t="str">
        <f>IF(ISERROR(FIND("RUC",$G361)),"",MAX(AA$1:AA360)+1)</f>
        <v/>
      </c>
      <c r="AB361">
        <f>IF(ISERROR(FIND("FWD",$G361)),"",MAX(AB$1:AB360)+1)</f>
        <v>139</v>
      </c>
      <c r="AC361" t="str">
        <f>IF(H361&lt;&gt;"R","",MAX(AC$1:AC360)+1)</f>
        <v/>
      </c>
    </row>
    <row r="362" spans="1:29" x14ac:dyDescent="0.2">
      <c r="A362" t="s">
        <v>2110</v>
      </c>
      <c r="B362" t="s">
        <v>290</v>
      </c>
      <c r="C362" t="s">
        <v>1624</v>
      </c>
      <c r="D362" t="s">
        <v>1624</v>
      </c>
      <c r="E362" t="s">
        <v>84</v>
      </c>
      <c r="F362" s="42" t="s">
        <v>1835</v>
      </c>
      <c r="G362" t="s">
        <v>1608</v>
      </c>
      <c r="H362" s="3" t="str">
        <f>IF(SUMIFS(SeasonData!BC:BC,SeasonData!B:B,Players19!C240)=(4*23),"R","")</f>
        <v/>
      </c>
      <c r="I362" s="2">
        <f>COUNTIFS(SeasonData!B:B,C362)</f>
        <v>4</v>
      </c>
      <c r="J362" s="25">
        <v>249700</v>
      </c>
      <c r="K362" s="25" t="str">
        <f t="shared" si="10"/>
        <v>MPR</v>
      </c>
      <c r="L362" s="25"/>
      <c r="M362" s="20">
        <f>INDEX(SeasonData!$AY:$AY,MATCH($C362&amp;"_2018",SeasonData!$A:$A,0))</f>
        <v>46</v>
      </c>
      <c r="N362" s="20">
        <f>INDEX(SeasonData!$AY:$AY,MATCH($C362&amp;"_2017",SeasonData!$A:$A,0))</f>
        <v>56.625</v>
      </c>
      <c r="O362" s="20">
        <f>INDEX(SeasonData!$AY:$AY,MATCH($C362&amp;"_2016",SeasonData!$A:$A,0))</f>
        <v>38.625</v>
      </c>
      <c r="P362" s="20" t="str">
        <f>INDEX(SeasonData!$AY:$AY,MATCH($C362&amp;"_2015",SeasonData!$A:$A,0))</f>
        <v/>
      </c>
      <c r="R362" s="18">
        <f>INDEX(SeasonData!BA:BA,MATCH(C362&amp;"_2018",SeasonData!A:A,0))</f>
        <v>0.5</v>
      </c>
      <c r="S362" s="18">
        <f>INDEX(SeasonData!BA:BA,MATCH(C362&amp;"_2017",SeasonData!A:A,0))</f>
        <v>0.36363636363636365</v>
      </c>
      <c r="T362" s="18">
        <f>INDEX(SeasonData!BA:BA,MATCH(C362&amp;"_2016",SeasonData!A:A,0))</f>
        <v>0.36363636363636365</v>
      </c>
      <c r="U362" s="18">
        <f>INDEX(SeasonData!BA:BA,MATCH(C362&amp;"_2015",SeasonData!A:A,0))</f>
        <v>0</v>
      </c>
      <c r="W362" s="13">
        <f t="shared" si="11"/>
        <v>45.997973657548123</v>
      </c>
      <c r="Y362" t="str">
        <f>IF(ISERROR(FIND("DEF",$G362)),"",MAX(Y$1:Y361)+1)</f>
        <v/>
      </c>
      <c r="Z362" t="str">
        <f>IF(ISERROR(FIND("MID",$G362)),"",MAX(Z$1:Z361)+1)</f>
        <v/>
      </c>
      <c r="AA362" t="str">
        <f>IF(ISERROR(FIND("RUC",$G362)),"",MAX(AA$1:AA361)+1)</f>
        <v/>
      </c>
      <c r="AB362">
        <f>IF(ISERROR(FIND("FWD",$G362)),"",MAX(AB$1:AB361)+1)</f>
        <v>140</v>
      </c>
      <c r="AC362" t="str">
        <f>IF(H362&lt;&gt;"R","",MAX(AC$1:AC361)+1)</f>
        <v/>
      </c>
    </row>
    <row r="363" spans="1:29" x14ac:dyDescent="0.2">
      <c r="A363" t="s">
        <v>2110</v>
      </c>
      <c r="B363" t="s">
        <v>215</v>
      </c>
      <c r="C363" t="s">
        <v>697</v>
      </c>
      <c r="D363" t="s">
        <v>697</v>
      </c>
      <c r="E363" t="s">
        <v>144</v>
      </c>
      <c r="F363" s="42" t="s">
        <v>1239</v>
      </c>
      <c r="G363" t="s">
        <v>1607</v>
      </c>
      <c r="H363" s="3" t="str">
        <f>IF(SUMIFS(SeasonData!BC:BC,SeasonData!B:B,Players19!C285)=(4*23),"R","")</f>
        <v/>
      </c>
      <c r="I363" s="2">
        <f>COUNTIFS(SeasonData!B:B,C363)</f>
        <v>4</v>
      </c>
      <c r="J363" s="25">
        <v>444400</v>
      </c>
      <c r="K363" s="25" t="str">
        <f t="shared" si="10"/>
        <v>MPR</v>
      </c>
      <c r="L363" s="25"/>
      <c r="M363" s="20">
        <f>INDEX(SeasonData!$AY:$AY,MATCH($C363&amp;"_2018",SeasonData!$A:$A,0))</f>
        <v>81.86363636363636</v>
      </c>
      <c r="N363" s="20">
        <f>INDEX(SeasonData!$AY:$AY,MATCH($C363&amp;"_2017",SeasonData!$A:$A,0))</f>
        <v>80.388888888888886</v>
      </c>
      <c r="O363" s="20">
        <f>INDEX(SeasonData!$AY:$AY,MATCH($C363&amp;"_2016",SeasonData!$A:$A,0))</f>
        <v>74.523809523809518</v>
      </c>
      <c r="P363" s="20">
        <f>INDEX(SeasonData!$AY:$AY,MATCH($C363&amp;"_2015",SeasonData!$A:$A,0))</f>
        <v>74.466666666666669</v>
      </c>
      <c r="R363" s="18">
        <f>INDEX(SeasonData!BA:BA,MATCH(C363&amp;"_2018",SeasonData!A:A,0))</f>
        <v>1</v>
      </c>
      <c r="S363" s="18">
        <f>INDEX(SeasonData!BA:BA,MATCH(C363&amp;"_2017",SeasonData!A:A,0))</f>
        <v>0.81818181818181823</v>
      </c>
      <c r="T363" s="18">
        <f>INDEX(SeasonData!BA:BA,MATCH(C363&amp;"_2016",SeasonData!A:A,0))</f>
        <v>0.95454545454545459</v>
      </c>
      <c r="U363" s="18">
        <f>INDEX(SeasonData!BA:BA,MATCH(C363&amp;"_2015",SeasonData!A:A,0))</f>
        <v>0.68181818181818177</v>
      </c>
      <c r="W363" s="13">
        <f t="shared" si="11"/>
        <v>81.864235055724421</v>
      </c>
      <c r="Y363">
        <f>IF(ISERROR(FIND("DEF",$G363)),"",MAX(Y$1:Y362)+1)</f>
        <v>130</v>
      </c>
      <c r="Z363" t="str">
        <f>IF(ISERROR(FIND("MID",$G363)),"",MAX(Z$1:Z362)+1)</f>
        <v/>
      </c>
      <c r="AA363" t="str">
        <f>IF(ISERROR(FIND("RUC",$G363)),"",MAX(AA$1:AA362)+1)</f>
        <v/>
      </c>
      <c r="AB363" t="str">
        <f>IF(ISERROR(FIND("FWD",$G363)),"",MAX(AB$1:AB362)+1)</f>
        <v/>
      </c>
      <c r="AC363" t="str">
        <f>IF(H363&lt;&gt;"R","",MAX(AC$1:AC362)+1)</f>
        <v/>
      </c>
    </row>
    <row r="364" spans="1:29" x14ac:dyDescent="0.2">
      <c r="A364" t="s">
        <v>2110</v>
      </c>
      <c r="B364" t="s">
        <v>357</v>
      </c>
      <c r="C364" t="s">
        <v>970</v>
      </c>
      <c r="D364" t="s">
        <v>970</v>
      </c>
      <c r="E364" t="s">
        <v>40</v>
      </c>
      <c r="F364" s="42" t="s">
        <v>1243</v>
      </c>
      <c r="G364" t="s">
        <v>1607</v>
      </c>
      <c r="H364" s="3" t="str">
        <f>IF(SUMIFS(SeasonData!BC:BC,SeasonData!B:B,Players19!C413)=(4*23),"R","")</f>
        <v/>
      </c>
      <c r="I364" s="2">
        <f>COUNTIFS(SeasonData!B:B,C364)</f>
        <v>4</v>
      </c>
      <c r="J364" s="25">
        <v>367200</v>
      </c>
      <c r="K364" s="25" t="str">
        <f t="shared" si="10"/>
        <v>MPR</v>
      </c>
      <c r="L364" s="25"/>
      <c r="M364" s="20">
        <f>INDEX(SeasonData!$AY:$AY,MATCH($C364&amp;"_2018",SeasonData!$A:$A,0))</f>
        <v>75.166666666666671</v>
      </c>
      <c r="N364" s="20" t="str">
        <f>INDEX(SeasonData!$AY:$AY,MATCH($C364&amp;"_2017",SeasonData!$A:$A,0))</f>
        <v/>
      </c>
      <c r="O364" s="20" t="str">
        <f>INDEX(SeasonData!$AY:$AY,MATCH($C364&amp;"_2016",SeasonData!$A:$A,0))</f>
        <v/>
      </c>
      <c r="P364" s="20" t="str">
        <f>INDEX(SeasonData!$AY:$AY,MATCH($C364&amp;"_2015",SeasonData!$A:$A,0))</f>
        <v/>
      </c>
      <c r="R364" s="18">
        <f>INDEX(SeasonData!BA:BA,MATCH(C364&amp;"_2018",SeasonData!A:A,0))</f>
        <v>0.27272727272727271</v>
      </c>
      <c r="S364" s="18">
        <f>INDEX(SeasonData!BA:BA,MATCH(C364&amp;"_2017",SeasonData!A:A,0))</f>
        <v>0</v>
      </c>
      <c r="T364" s="18">
        <f>INDEX(SeasonData!BA:BA,MATCH(C364&amp;"_2016",SeasonData!A:A,0))</f>
        <v>0</v>
      </c>
      <c r="U364" s="18">
        <f>INDEX(SeasonData!BA:BA,MATCH(C364&amp;"_2015",SeasonData!A:A,0))</f>
        <v>0</v>
      </c>
      <c r="W364" s="13">
        <f t="shared" si="11"/>
        <v>67.642995302569773</v>
      </c>
      <c r="Y364">
        <f>IF(ISERROR(FIND("DEF",$G364)),"",MAX(Y$1:Y363)+1)</f>
        <v>131</v>
      </c>
      <c r="Z364" t="str">
        <f>IF(ISERROR(FIND("MID",$G364)),"",MAX(Z$1:Z363)+1)</f>
        <v/>
      </c>
      <c r="AA364" t="str">
        <f>IF(ISERROR(FIND("RUC",$G364)),"",MAX(AA$1:AA363)+1)</f>
        <v/>
      </c>
      <c r="AB364" t="str">
        <f>IF(ISERROR(FIND("FWD",$G364)),"",MAX(AB$1:AB363)+1)</f>
        <v/>
      </c>
      <c r="AC364" t="str">
        <f>IF(H364&lt;&gt;"R","",MAX(AC$1:AC363)+1)</f>
        <v/>
      </c>
    </row>
    <row r="365" spans="1:29" x14ac:dyDescent="0.2">
      <c r="A365" t="s">
        <v>2110</v>
      </c>
      <c r="B365" t="s">
        <v>104</v>
      </c>
      <c r="C365" t="s">
        <v>1553</v>
      </c>
      <c r="D365" t="s">
        <v>1553</v>
      </c>
      <c r="E365" t="s">
        <v>84</v>
      </c>
      <c r="F365" s="42" t="s">
        <v>1241</v>
      </c>
      <c r="G365" t="s">
        <v>1608</v>
      </c>
      <c r="H365" s="3" t="str">
        <f>IF(SUMIFS(SeasonData!BC:BC,SeasonData!B:B,Players19!C581)=(4*23),"R","")</f>
        <v/>
      </c>
      <c r="I365" s="2">
        <f>COUNTIFS(SeasonData!B:B,C365)</f>
        <v>4</v>
      </c>
      <c r="J365" s="25">
        <v>190500</v>
      </c>
      <c r="K365" s="25" t="str">
        <f t="shared" si="10"/>
        <v>Rookie</v>
      </c>
      <c r="L365" s="25"/>
      <c r="M365" s="20">
        <f>INDEX(SeasonData!$AY:$AY,MATCH($C365&amp;"_2018",SeasonData!$A:$A,0))</f>
        <v>39</v>
      </c>
      <c r="N365" s="20">
        <f>INDEX(SeasonData!$AY:$AY,MATCH($C365&amp;"_2017",SeasonData!$A:$A,0))</f>
        <v>46.2</v>
      </c>
      <c r="O365" s="20" t="str">
        <f>INDEX(SeasonData!$AY:$AY,MATCH($C365&amp;"_2016",SeasonData!$A:$A,0))</f>
        <v/>
      </c>
      <c r="P365" s="20" t="str">
        <f>INDEX(SeasonData!$AY:$AY,MATCH($C365&amp;"_2015",SeasonData!$A:$A,0))</f>
        <v/>
      </c>
      <c r="R365" s="18">
        <f>INDEX(SeasonData!BA:BA,MATCH(C365&amp;"_2018",SeasonData!A:A,0))</f>
        <v>0.31818181818181818</v>
      </c>
      <c r="S365" s="18">
        <f>INDEX(SeasonData!BA:BA,MATCH(C365&amp;"_2017",SeasonData!A:A,0))</f>
        <v>0.45454545454545453</v>
      </c>
      <c r="T365" s="18">
        <f>INDEX(SeasonData!BA:BA,MATCH(C365&amp;"_2016",SeasonData!A:A,0))</f>
        <v>0</v>
      </c>
      <c r="U365" s="18">
        <f>INDEX(SeasonData!BA:BA,MATCH(C365&amp;"_2015",SeasonData!A:A,0))</f>
        <v>0</v>
      </c>
      <c r="W365" s="13">
        <f t="shared" si="11"/>
        <v>35.092567007460623</v>
      </c>
      <c r="Y365" t="str">
        <f>IF(ISERROR(FIND("DEF",$G365)),"",MAX(Y$1:Y364)+1)</f>
        <v/>
      </c>
      <c r="Z365" t="str">
        <f>IF(ISERROR(FIND("MID",$G365)),"",MAX(Z$1:Z364)+1)</f>
        <v/>
      </c>
      <c r="AA365" t="str">
        <f>IF(ISERROR(FIND("RUC",$G365)),"",MAX(AA$1:AA364)+1)</f>
        <v/>
      </c>
      <c r="AB365">
        <f>IF(ISERROR(FIND("FWD",$G365)),"",MAX(AB$1:AB364)+1)</f>
        <v>141</v>
      </c>
      <c r="AC365" t="str">
        <f>IF(H365&lt;&gt;"R","",MAX(AC$1:AC364)+1)</f>
        <v/>
      </c>
    </row>
    <row r="366" spans="1:29" x14ac:dyDescent="0.2">
      <c r="A366" t="s">
        <v>2110</v>
      </c>
      <c r="B366" t="s">
        <v>233</v>
      </c>
      <c r="C366" t="s">
        <v>698</v>
      </c>
      <c r="D366" t="s">
        <v>698</v>
      </c>
      <c r="E366" t="s">
        <v>144</v>
      </c>
      <c r="F366" s="42" t="s">
        <v>1240</v>
      </c>
      <c r="G366" t="s">
        <v>1951</v>
      </c>
      <c r="H366" s="3" t="str">
        <f>IF(SUMIFS(SeasonData!BC:BC,SeasonData!B:B,Players19!C794)=(4*23),"R","")</f>
        <v/>
      </c>
      <c r="I366" s="2">
        <f>COUNTIFS(SeasonData!B:B,C366)</f>
        <v>4</v>
      </c>
      <c r="J366" s="25">
        <v>480900</v>
      </c>
      <c r="K366" s="25" t="str">
        <f t="shared" si="10"/>
        <v>MPR</v>
      </c>
      <c r="L366" s="25"/>
      <c r="M366" s="20">
        <f>INDEX(SeasonData!$AY:$AY,MATCH($C366&amp;"_2018",SeasonData!$A:$A,0))</f>
        <v>88.590909090909093</v>
      </c>
      <c r="N366" s="20">
        <f>INDEX(SeasonData!$AY:$AY,MATCH($C366&amp;"_2017",SeasonData!$A:$A,0))</f>
        <v>94.277777777777771</v>
      </c>
      <c r="O366" s="20">
        <f>INDEX(SeasonData!$AY:$AY,MATCH($C366&amp;"_2016",SeasonData!$A:$A,0))</f>
        <v>50</v>
      </c>
      <c r="P366" s="20">
        <f>INDEX(SeasonData!$AY:$AY,MATCH($C366&amp;"_2015",SeasonData!$A:$A,0))</f>
        <v>72.909090909090907</v>
      </c>
      <c r="R366" s="18">
        <f>INDEX(SeasonData!BA:BA,MATCH(C366&amp;"_2018",SeasonData!A:A,0))</f>
        <v>1</v>
      </c>
      <c r="S366" s="18">
        <f>INDEX(SeasonData!BA:BA,MATCH(C366&amp;"_2017",SeasonData!A:A,0))</f>
        <v>0.81818181818181823</v>
      </c>
      <c r="T366" s="18">
        <f>INDEX(SeasonData!BA:BA,MATCH(C366&amp;"_2016",SeasonData!A:A,0))</f>
        <v>9.0909090909090912E-2</v>
      </c>
      <c r="U366" s="18">
        <f>INDEX(SeasonData!BA:BA,MATCH(C366&amp;"_2015",SeasonData!A:A,0))</f>
        <v>0.5</v>
      </c>
      <c r="W366" s="13">
        <f t="shared" si="11"/>
        <v>88.588007736943908</v>
      </c>
      <c r="Y366" t="str">
        <f>IF(ISERROR(FIND("DEF",$G366)),"",MAX(Y$1:Y365)+1)</f>
        <v/>
      </c>
      <c r="Z366" t="str">
        <f>IF(ISERROR(FIND("MID",$G366)),"",MAX(Z$1:Z365)+1)</f>
        <v/>
      </c>
      <c r="AA366">
        <f>IF(ISERROR(FIND("RUC",$G366)),"",MAX(AA$1:AA365)+1)</f>
        <v>22</v>
      </c>
      <c r="AB366" t="str">
        <f>IF(ISERROR(FIND("FWD",$G366)),"",MAX(AB$1:AB365)+1)</f>
        <v/>
      </c>
      <c r="AC366" t="str">
        <f>IF(H366&lt;&gt;"R","",MAX(AC$1:AC365)+1)</f>
        <v/>
      </c>
    </row>
    <row r="367" spans="1:29" x14ac:dyDescent="0.2">
      <c r="A367" t="s">
        <v>2299</v>
      </c>
      <c r="B367" t="s">
        <v>68</v>
      </c>
      <c r="C367" t="s">
        <v>699</v>
      </c>
      <c r="D367" t="s">
        <v>699</v>
      </c>
      <c r="E367" t="s">
        <v>514</v>
      </c>
      <c r="F367" s="42" t="s">
        <v>2522</v>
      </c>
      <c r="G367" t="s">
        <v>1606</v>
      </c>
      <c r="H367" s="3" t="str">
        <f>IF(SUMIFS(SeasonData!BC:BC,SeasonData!B:B,Players19!C433)=(4*23),"R","")</f>
        <v>R</v>
      </c>
      <c r="I367" s="2">
        <f>COUNTIFS(SeasonData!B:B,C367)</f>
        <v>4</v>
      </c>
      <c r="J367" s="25">
        <v>502000</v>
      </c>
      <c r="K367" s="25" t="str">
        <f t="shared" si="10"/>
        <v>Premo</v>
      </c>
      <c r="L367" s="25"/>
      <c r="M367" s="20">
        <f>INDEX(SeasonData!$AY:$AY,MATCH($C367&amp;"_2018",SeasonData!$A:$A,0))</f>
        <v>92.473684210526315</v>
      </c>
      <c r="N367" s="20">
        <f>INDEX(SeasonData!$AY:$AY,MATCH($C367&amp;"_2017",SeasonData!$A:$A,0))</f>
        <v>89.833333333333329</v>
      </c>
      <c r="O367" s="20">
        <f>INDEX(SeasonData!$AY:$AY,MATCH($C367&amp;"_2016",SeasonData!$A:$A,0))</f>
        <v>90.222222222222229</v>
      </c>
      <c r="P367" s="20">
        <f>INDEX(SeasonData!$AY:$AY,MATCH($C367&amp;"_2015",SeasonData!$A:$A,0))</f>
        <v>44.833333333333336</v>
      </c>
      <c r="R367" s="18">
        <f>INDEX(SeasonData!BA:BA,MATCH(C367&amp;"_2018",SeasonData!A:A,0))</f>
        <v>0.86363636363636365</v>
      </c>
      <c r="S367" s="18">
        <f>INDEX(SeasonData!BA:BA,MATCH(C367&amp;"_2017",SeasonData!A:A,0))</f>
        <v>0.81818181818181823</v>
      </c>
      <c r="T367" s="18">
        <f>INDEX(SeasonData!BA:BA,MATCH(C367&amp;"_2016",SeasonData!A:A,0))</f>
        <v>0.81818181818181823</v>
      </c>
      <c r="U367" s="18">
        <f>INDEX(SeasonData!BA:BA,MATCH(C367&amp;"_2015",SeasonData!A:A,0))</f>
        <v>0.54545454545454541</v>
      </c>
      <c r="W367" s="13">
        <f t="shared" si="11"/>
        <v>92.474900985539279</v>
      </c>
      <c r="Y367" t="str">
        <f>IF(ISERROR(FIND("DEF",$G367)),"",MAX(Y$1:Y366)+1)</f>
        <v/>
      </c>
      <c r="Z367">
        <f>IF(ISERROR(FIND("MID",$G367)),"",MAX(Z$1:Z366)+1)</f>
        <v>127</v>
      </c>
      <c r="AA367" t="str">
        <f>IF(ISERROR(FIND("RUC",$G367)),"",MAX(AA$1:AA366)+1)</f>
        <v/>
      </c>
      <c r="AB367" t="str">
        <f>IF(ISERROR(FIND("FWD",$G367)),"",MAX(AB$1:AB366)+1)</f>
        <v/>
      </c>
      <c r="AC367">
        <f>IF(H367&lt;&gt;"R","",MAX(AC$1:AC366)+1)</f>
        <v>51</v>
      </c>
    </row>
    <row r="368" spans="1:29" x14ac:dyDescent="0.2">
      <c r="A368" t="s">
        <v>2299</v>
      </c>
      <c r="B368" t="s">
        <v>282</v>
      </c>
      <c r="C368" t="s">
        <v>934</v>
      </c>
      <c r="D368" t="s">
        <v>934</v>
      </c>
      <c r="E368" t="s">
        <v>260</v>
      </c>
      <c r="F368" s="42" t="s">
        <v>1244</v>
      </c>
      <c r="G368" t="s">
        <v>1608</v>
      </c>
      <c r="H368" s="3" t="str">
        <f>IF(SUMIFS(SeasonData!BC:BC,SeasonData!B:B,Players19!C629)=(4*23),"R","")</f>
        <v/>
      </c>
      <c r="I368" s="2">
        <f>COUNTIFS(SeasonData!B:B,C368)</f>
        <v>4</v>
      </c>
      <c r="J368" s="25">
        <v>454100</v>
      </c>
      <c r="K368" s="25" t="str">
        <f t="shared" si="10"/>
        <v>MPR</v>
      </c>
      <c r="L368" s="25"/>
      <c r="M368" s="20">
        <f>INDEX(SeasonData!$AY:$AY,MATCH($C368&amp;"_2018",SeasonData!$A:$A,0))</f>
        <v>83.65</v>
      </c>
      <c r="N368" s="20">
        <f>INDEX(SeasonData!$AY:$AY,MATCH($C368&amp;"_2017",SeasonData!$A:$A,0))</f>
        <v>86.545454545454547</v>
      </c>
      <c r="O368" s="20" t="str">
        <f>INDEX(SeasonData!$AY:$AY,MATCH($C368&amp;"_2016",SeasonData!$A:$A,0))</f>
        <v/>
      </c>
      <c r="P368" s="20">
        <f>INDEX(SeasonData!$AY:$AY,MATCH($C368&amp;"_2015",SeasonData!$A:$A,0))</f>
        <v>96.35</v>
      </c>
      <c r="R368" s="18">
        <f>INDEX(SeasonData!BA:BA,MATCH(C368&amp;"_2018",SeasonData!A:A,0))</f>
        <v>0.90909090909090906</v>
      </c>
      <c r="S368" s="18">
        <f>INDEX(SeasonData!BA:BA,MATCH(C368&amp;"_2017",SeasonData!A:A,0))</f>
        <v>1</v>
      </c>
      <c r="T368" s="18">
        <f>INDEX(SeasonData!BA:BA,MATCH(C368&amp;"_2016",SeasonData!A:A,0))</f>
        <v>0</v>
      </c>
      <c r="U368" s="18">
        <f>INDEX(SeasonData!BA:BA,MATCH(C368&amp;"_2015",SeasonData!A:A,0))</f>
        <v>0.90909090909090906</v>
      </c>
      <c r="W368" s="13">
        <f t="shared" si="11"/>
        <v>83.651100672377268</v>
      </c>
      <c r="Y368" t="str">
        <f>IF(ISERROR(FIND("DEF",$G368)),"",MAX(Y$1:Y367)+1)</f>
        <v/>
      </c>
      <c r="Z368" t="str">
        <f>IF(ISERROR(FIND("MID",$G368)),"",MAX(Z$1:Z367)+1)</f>
        <v/>
      </c>
      <c r="AA368" t="str">
        <f>IF(ISERROR(FIND("RUC",$G368)),"",MAX(AA$1:AA367)+1)</f>
        <v/>
      </c>
      <c r="AB368">
        <f>IF(ISERROR(FIND("FWD",$G368)),"",MAX(AB$1:AB367)+1)</f>
        <v>142</v>
      </c>
      <c r="AC368" t="str">
        <f>IF(H368&lt;&gt;"R","",MAX(AC$1:AC367)+1)</f>
        <v/>
      </c>
    </row>
    <row r="369" spans="1:29" x14ac:dyDescent="0.2">
      <c r="A369" t="s">
        <v>2227</v>
      </c>
      <c r="B369" t="s">
        <v>406</v>
      </c>
      <c r="C369" t="s">
        <v>700</v>
      </c>
      <c r="D369" t="s">
        <v>700</v>
      </c>
      <c r="E369" t="s">
        <v>399</v>
      </c>
      <c r="F369" s="42" t="s">
        <v>1245</v>
      </c>
      <c r="G369" t="s">
        <v>1607</v>
      </c>
      <c r="H369" s="3" t="str">
        <f>IF(SUMIFS(SeasonData!BC:BC,SeasonData!B:B,Players19!C246)=(4*23),"R","")</f>
        <v/>
      </c>
      <c r="I369" s="2">
        <f>COUNTIFS(SeasonData!B:B,C369)</f>
        <v>4</v>
      </c>
      <c r="J369" s="25">
        <v>430800</v>
      </c>
      <c r="K369" s="25" t="str">
        <f t="shared" si="10"/>
        <v>MPR</v>
      </c>
      <c r="L369" s="25"/>
      <c r="M369" s="20">
        <f>INDEX(SeasonData!$AY:$AY,MATCH($C369&amp;"_2018",SeasonData!$A:$A,0))</f>
        <v>79.349999999999994</v>
      </c>
      <c r="N369" s="20">
        <f>INDEX(SeasonData!$AY:$AY,MATCH($C369&amp;"_2017",SeasonData!$A:$A,0))</f>
        <v>65.909090909090907</v>
      </c>
      <c r="O369" s="20">
        <f>INDEX(SeasonData!$AY:$AY,MATCH($C369&amp;"_2016",SeasonData!$A:$A,0))</f>
        <v>64.095238095238102</v>
      </c>
      <c r="P369" s="20">
        <f>INDEX(SeasonData!$AY:$AY,MATCH($C369&amp;"_2015",SeasonData!$A:$A,0))</f>
        <v>78.099999999999994</v>
      </c>
      <c r="R369" s="18">
        <f>INDEX(SeasonData!BA:BA,MATCH(C369&amp;"_2018",SeasonData!A:A,0))</f>
        <v>0.90909090909090906</v>
      </c>
      <c r="S369" s="18">
        <f>INDEX(SeasonData!BA:BA,MATCH(C369&amp;"_2017",SeasonData!A:A,0))</f>
        <v>1</v>
      </c>
      <c r="T369" s="18">
        <f>INDEX(SeasonData!BA:BA,MATCH(C369&amp;"_2016",SeasonData!A:A,0))</f>
        <v>0.95454545454545459</v>
      </c>
      <c r="U369" s="18">
        <f>INDEX(SeasonData!BA:BA,MATCH(C369&amp;"_2015",SeasonData!A:A,0))</f>
        <v>0.90909090909090906</v>
      </c>
      <c r="W369" s="13">
        <f t="shared" si="11"/>
        <v>79.358938933407018</v>
      </c>
      <c r="Y369">
        <f>IF(ISERROR(FIND("DEF",$G369)),"",MAX(Y$1:Y368)+1)</f>
        <v>132</v>
      </c>
      <c r="Z369" t="str">
        <f>IF(ISERROR(FIND("MID",$G369)),"",MAX(Z$1:Z368)+1)</f>
        <v/>
      </c>
      <c r="AA369" t="str">
        <f>IF(ISERROR(FIND("RUC",$G369)),"",MAX(AA$1:AA368)+1)</f>
        <v/>
      </c>
      <c r="AB369" t="str">
        <f>IF(ISERROR(FIND("FWD",$G369)),"",MAX(AB$1:AB368)+1)</f>
        <v/>
      </c>
      <c r="AC369" t="str">
        <f>IF(H369&lt;&gt;"R","",MAX(AC$1:AC368)+1)</f>
        <v/>
      </c>
    </row>
    <row r="370" spans="1:29" x14ac:dyDescent="0.2">
      <c r="A370" t="s">
        <v>2154</v>
      </c>
      <c r="B370" t="s">
        <v>2155</v>
      </c>
      <c r="C370" t="s">
        <v>2629</v>
      </c>
      <c r="D370" t="s">
        <v>2629</v>
      </c>
      <c r="E370" t="s">
        <v>184</v>
      </c>
      <c r="F370" s="42" t="s">
        <v>2454</v>
      </c>
      <c r="G370" t="s">
        <v>2768</v>
      </c>
      <c r="H370" s="3" t="str">
        <f>IF(SUMIFS(SeasonData!BC:BC,SeasonData!B:B,Players19!C109)=(4*23),"R","")</f>
        <v/>
      </c>
      <c r="I370" s="2">
        <f>COUNTIFS(SeasonData!B:B,C370)</f>
        <v>4</v>
      </c>
      <c r="J370" s="25">
        <v>102400</v>
      </c>
      <c r="K370" s="25" t="str">
        <f t="shared" si="10"/>
        <v>Rookie</v>
      </c>
      <c r="L370" s="25"/>
      <c r="M370" s="20" t="str">
        <f>INDEX(SeasonData!$AY:$AY,MATCH($C370&amp;"_2018",SeasonData!$A:$A,0))</f>
        <v/>
      </c>
      <c r="N370" s="20" t="str">
        <f>INDEX(SeasonData!$AY:$AY,MATCH($C370&amp;"_2017",SeasonData!$A:$A,0))</f>
        <v/>
      </c>
      <c r="O370" s="20" t="str">
        <f>INDEX(SeasonData!$AY:$AY,MATCH($C370&amp;"_2016",SeasonData!$A:$A,0))</f>
        <v/>
      </c>
      <c r="P370" s="20" t="str">
        <f>INDEX(SeasonData!$AY:$AY,MATCH($C370&amp;"_2015",SeasonData!$A:$A,0))</f>
        <v/>
      </c>
      <c r="R370" s="18">
        <f>INDEX(SeasonData!BA:BA,MATCH(C370&amp;"_2018",SeasonData!A:A,0))</f>
        <v>0</v>
      </c>
      <c r="S370" s="18">
        <f>INDEX(SeasonData!BA:BA,MATCH(C370&amp;"_2017",SeasonData!A:A,0))</f>
        <v>0</v>
      </c>
      <c r="T370" s="18">
        <f>INDEX(SeasonData!BA:BA,MATCH(C370&amp;"_2016",SeasonData!A:A,0))</f>
        <v>0</v>
      </c>
      <c r="U370" s="18">
        <f>INDEX(SeasonData!BA:BA,MATCH(C370&amp;"_2015",SeasonData!A:A,0))</f>
        <v>0</v>
      </c>
      <c r="W370" s="13">
        <f t="shared" si="11"/>
        <v>18.863406097448649</v>
      </c>
      <c r="Y370">
        <f>IF(ISERROR(FIND("DEF",$G370)),"",MAX(Y$1:Y369)+1)</f>
        <v>133</v>
      </c>
      <c r="Z370">
        <f>IF(ISERROR(FIND("MID",$G370)),"",MAX(Z$1:Z369)+1)</f>
        <v>128</v>
      </c>
      <c r="AA370" t="str">
        <f>IF(ISERROR(FIND("RUC",$G370)),"",MAX(AA$1:AA369)+1)</f>
        <v/>
      </c>
      <c r="AB370" t="str">
        <f>IF(ISERROR(FIND("FWD",$G370)),"",MAX(AB$1:AB369)+1)</f>
        <v/>
      </c>
      <c r="AC370" t="str">
        <f>IF(H370&lt;&gt;"R","",MAX(AC$1:AC369)+1)</f>
        <v/>
      </c>
    </row>
    <row r="371" spans="1:29" x14ac:dyDescent="0.2">
      <c r="A371" t="s">
        <v>2154</v>
      </c>
      <c r="B371" t="s">
        <v>374</v>
      </c>
      <c r="C371" t="s">
        <v>702</v>
      </c>
      <c r="D371" t="s">
        <v>702</v>
      </c>
      <c r="E371" t="s">
        <v>369</v>
      </c>
      <c r="F371" s="42" t="s">
        <v>1247</v>
      </c>
      <c r="G371" t="s">
        <v>1608</v>
      </c>
      <c r="H371" s="3" t="str">
        <f>IF(SUMIFS(SeasonData!BC:BC,SeasonData!B:B,Players19!C111)=(4*23),"R","")</f>
        <v/>
      </c>
      <c r="I371" s="2">
        <f>COUNTIFS(SeasonData!B:B,C371)</f>
        <v>4</v>
      </c>
      <c r="J371" s="25">
        <v>317000</v>
      </c>
      <c r="K371" s="25" t="str">
        <f t="shared" si="10"/>
        <v>MPR</v>
      </c>
      <c r="L371" s="25"/>
      <c r="M371" s="20">
        <f>INDEX(SeasonData!$AY:$AY,MATCH($C371&amp;"_2018",SeasonData!$A:$A,0))</f>
        <v>58.4</v>
      </c>
      <c r="N371" s="20">
        <f>INDEX(SeasonData!$AY:$AY,MATCH($C371&amp;"_2017",SeasonData!$A:$A,0))</f>
        <v>54.136363636363633</v>
      </c>
      <c r="O371" s="20">
        <f>INDEX(SeasonData!$AY:$AY,MATCH($C371&amp;"_2016",SeasonData!$A:$A,0))</f>
        <v>51.8</v>
      </c>
      <c r="P371" s="20" t="str">
        <f>INDEX(SeasonData!$AY:$AY,MATCH($C371&amp;"_2015",SeasonData!$A:$A,0))</f>
        <v/>
      </c>
      <c r="R371" s="18">
        <f>INDEX(SeasonData!BA:BA,MATCH(C371&amp;"_2018",SeasonData!A:A,0))</f>
        <v>0.90909090909090906</v>
      </c>
      <c r="S371" s="18">
        <f>INDEX(SeasonData!BA:BA,MATCH(C371&amp;"_2017",SeasonData!A:A,0))</f>
        <v>1</v>
      </c>
      <c r="T371" s="18">
        <f>INDEX(SeasonData!BA:BA,MATCH(C371&amp;"_2016",SeasonData!A:A,0))</f>
        <v>0.22727272727272727</v>
      </c>
      <c r="U371" s="18">
        <f>INDEX(SeasonData!BA:BA,MATCH(C371&amp;"_2015",SeasonData!A:A,0))</f>
        <v>0</v>
      </c>
      <c r="W371" s="13">
        <f t="shared" si="11"/>
        <v>58.395505204015841</v>
      </c>
      <c r="Y371" t="str">
        <f>IF(ISERROR(FIND("DEF",$G371)),"",MAX(Y$1:Y370)+1)</f>
        <v/>
      </c>
      <c r="Z371" t="str">
        <f>IF(ISERROR(FIND("MID",$G371)),"",MAX(Z$1:Z370)+1)</f>
        <v/>
      </c>
      <c r="AA371" t="str">
        <f>IF(ISERROR(FIND("RUC",$G371)),"",MAX(AA$1:AA370)+1)</f>
        <v/>
      </c>
      <c r="AB371">
        <f>IF(ISERROR(FIND("FWD",$G371)),"",MAX(AB$1:AB370)+1)</f>
        <v>143</v>
      </c>
      <c r="AC371" t="str">
        <f>IF(H371&lt;&gt;"R","",MAX(AC$1:AC370)+1)</f>
        <v/>
      </c>
    </row>
    <row r="372" spans="1:29" x14ac:dyDescent="0.2">
      <c r="A372" t="s">
        <v>2154</v>
      </c>
      <c r="B372" t="s">
        <v>453</v>
      </c>
      <c r="C372" t="s">
        <v>701</v>
      </c>
      <c r="D372" t="s">
        <v>701</v>
      </c>
      <c r="E372" t="s">
        <v>443</v>
      </c>
      <c r="F372" s="42" t="s">
        <v>1246</v>
      </c>
      <c r="G372" t="s">
        <v>1607</v>
      </c>
      <c r="H372" s="3" t="str">
        <f>IF(SUMIFS(SeasonData!BC:BC,SeasonData!B:B,Players19!C351)=(4*23),"R","")</f>
        <v/>
      </c>
      <c r="I372" s="2">
        <f>COUNTIFS(SeasonData!B:B,C372)</f>
        <v>4</v>
      </c>
      <c r="J372" s="25">
        <v>465600</v>
      </c>
      <c r="K372" s="25" t="str">
        <f t="shared" si="10"/>
        <v>MPR</v>
      </c>
      <c r="L372" s="25"/>
      <c r="M372" s="20">
        <f>INDEX(SeasonData!$AY:$AY,MATCH($C372&amp;"_2018",SeasonData!$A:$A,0))</f>
        <v>85.772727272727266</v>
      </c>
      <c r="N372" s="20">
        <f>INDEX(SeasonData!$AY:$AY,MATCH($C372&amp;"_2017",SeasonData!$A:$A,0))</f>
        <v>82</v>
      </c>
      <c r="O372" s="20">
        <f>INDEX(SeasonData!$AY:$AY,MATCH($C372&amp;"_2016",SeasonData!$A:$A,0))</f>
        <v>94.384615384615387</v>
      </c>
      <c r="P372" s="20">
        <f>INDEX(SeasonData!$AY:$AY,MATCH($C372&amp;"_2015",SeasonData!$A:$A,0))</f>
        <v>77.5</v>
      </c>
      <c r="R372" s="18">
        <f>INDEX(SeasonData!BA:BA,MATCH(C372&amp;"_2018",SeasonData!A:A,0))</f>
        <v>1</v>
      </c>
      <c r="S372" s="18">
        <f>INDEX(SeasonData!BA:BA,MATCH(C372&amp;"_2017",SeasonData!A:A,0))</f>
        <v>0.90909090909090906</v>
      </c>
      <c r="T372" s="18">
        <f>INDEX(SeasonData!BA:BA,MATCH(C372&amp;"_2016",SeasonData!A:A,0))</f>
        <v>0.59090909090909094</v>
      </c>
      <c r="U372" s="18">
        <f>INDEX(SeasonData!BA:BA,MATCH(C372&amp;"_2015",SeasonData!A:A,0))</f>
        <v>0.90909090909090906</v>
      </c>
      <c r="W372" s="13">
        <f t="shared" si="11"/>
        <v>85.769549599336827</v>
      </c>
      <c r="Y372">
        <f>IF(ISERROR(FIND("DEF",$G372)),"",MAX(Y$1:Y371)+1)</f>
        <v>134</v>
      </c>
      <c r="Z372" t="str">
        <f>IF(ISERROR(FIND("MID",$G372)),"",MAX(Z$1:Z371)+1)</f>
        <v/>
      </c>
      <c r="AA372" t="str">
        <f>IF(ISERROR(FIND("RUC",$G372)),"",MAX(AA$1:AA371)+1)</f>
        <v/>
      </c>
      <c r="AB372" t="str">
        <f>IF(ISERROR(FIND("FWD",$G372)),"",MAX(AB$1:AB371)+1)</f>
        <v/>
      </c>
      <c r="AC372" t="str">
        <f>IF(H372&lt;&gt;"R","",MAX(AC$1:AC371)+1)</f>
        <v/>
      </c>
    </row>
    <row r="373" spans="1:29" x14ac:dyDescent="0.2">
      <c r="A373" t="s">
        <v>2357</v>
      </c>
      <c r="B373" t="s">
        <v>360</v>
      </c>
      <c r="C373" t="s">
        <v>703</v>
      </c>
      <c r="D373" t="s">
        <v>703</v>
      </c>
      <c r="E373" t="s">
        <v>316</v>
      </c>
      <c r="F373" s="42" t="s">
        <v>2550</v>
      </c>
      <c r="G373" t="s">
        <v>1607</v>
      </c>
      <c r="H373" s="3" t="str">
        <f>IF(SUMIFS(SeasonData!BC:BC,SeasonData!B:B,Players19!C584)=(4*23),"R","")</f>
        <v/>
      </c>
      <c r="I373" s="2">
        <f>COUNTIFS(SeasonData!B:B,C373)</f>
        <v>4</v>
      </c>
      <c r="J373" s="25">
        <v>365700</v>
      </c>
      <c r="K373" s="25" t="str">
        <f t="shared" si="10"/>
        <v>MPR</v>
      </c>
      <c r="L373" s="25"/>
      <c r="M373" s="20">
        <f>INDEX(SeasonData!$AY:$AY,MATCH($C373&amp;"_2018",SeasonData!$A:$A,0))</f>
        <v>67.36363636363636</v>
      </c>
      <c r="N373" s="20">
        <f>INDEX(SeasonData!$AY:$AY,MATCH($C373&amp;"_2017",SeasonData!$A:$A,0))</f>
        <v>78.9375</v>
      </c>
      <c r="O373" s="20">
        <f>INDEX(SeasonData!$AY:$AY,MATCH($C373&amp;"_2016",SeasonData!$A:$A,0))</f>
        <v>91.772727272727266</v>
      </c>
      <c r="P373" s="20">
        <f>INDEX(SeasonData!$AY:$AY,MATCH($C373&amp;"_2015",SeasonData!$A:$A,0))</f>
        <v>80.45</v>
      </c>
      <c r="R373" s="18">
        <f>INDEX(SeasonData!BA:BA,MATCH(C373&amp;"_2018",SeasonData!A:A,0))</f>
        <v>0.5</v>
      </c>
      <c r="S373" s="18">
        <f>INDEX(SeasonData!BA:BA,MATCH(C373&amp;"_2017",SeasonData!A:A,0))</f>
        <v>0.72727272727272729</v>
      </c>
      <c r="T373" s="18">
        <f>INDEX(SeasonData!BA:BA,MATCH(C373&amp;"_2016",SeasonData!A:A,0))</f>
        <v>1</v>
      </c>
      <c r="U373" s="18">
        <f>INDEX(SeasonData!BA:BA,MATCH(C373&amp;"_2015",SeasonData!A:A,0))</f>
        <v>0.90909090909090906</v>
      </c>
      <c r="W373" s="13">
        <f t="shared" si="11"/>
        <v>67.366675877314179</v>
      </c>
      <c r="Y373">
        <f>IF(ISERROR(FIND("DEF",$G373)),"",MAX(Y$1:Y372)+1)</f>
        <v>135</v>
      </c>
      <c r="Z373" t="str">
        <f>IF(ISERROR(FIND("MID",$G373)),"",MAX(Z$1:Z372)+1)</f>
        <v/>
      </c>
      <c r="AA373" t="str">
        <f>IF(ISERROR(FIND("RUC",$G373)),"",MAX(AA$1:AA372)+1)</f>
        <v/>
      </c>
      <c r="AB373" t="str">
        <f>IF(ISERROR(FIND("FWD",$G373)),"",MAX(AB$1:AB372)+1)</f>
        <v/>
      </c>
      <c r="AC373" t="str">
        <f>IF(H373&lt;&gt;"R","",MAX(AC$1:AC372)+1)</f>
        <v/>
      </c>
    </row>
    <row r="374" spans="1:29" x14ac:dyDescent="0.2">
      <c r="A374" t="s">
        <v>2287</v>
      </c>
      <c r="B374" t="s">
        <v>300</v>
      </c>
      <c r="C374" t="s">
        <v>935</v>
      </c>
      <c r="D374" t="s">
        <v>935</v>
      </c>
      <c r="E374" t="s">
        <v>288</v>
      </c>
      <c r="F374" s="42" t="s">
        <v>1248</v>
      </c>
      <c r="G374" t="s">
        <v>1606</v>
      </c>
      <c r="H374" s="3" t="str">
        <f>IF(SUMIFS(SeasonData!BC:BC,SeasonData!B:B,Players19!C380)=(4*23),"R","")</f>
        <v/>
      </c>
      <c r="I374" s="2">
        <f>COUNTIFS(SeasonData!B:B,C374)</f>
        <v>4</v>
      </c>
      <c r="J374" s="25">
        <v>301300</v>
      </c>
      <c r="K374" s="25" t="str">
        <f t="shared" si="10"/>
        <v>MPR</v>
      </c>
      <c r="L374" s="25"/>
      <c r="M374" s="20">
        <f>INDEX(SeasonData!$AY:$AY,MATCH($C374&amp;"_2018",SeasonData!$A:$A,0))</f>
        <v>61.666666666666664</v>
      </c>
      <c r="N374" s="20">
        <f>INDEX(SeasonData!$AY:$AY,MATCH($C374&amp;"_2017",SeasonData!$A:$A,0))</f>
        <v>55</v>
      </c>
      <c r="O374" s="20" t="str">
        <f>INDEX(SeasonData!$AY:$AY,MATCH($C374&amp;"_2016",SeasonData!$A:$A,0))</f>
        <v/>
      </c>
      <c r="P374" s="20">
        <f>INDEX(SeasonData!$AY:$AY,MATCH($C374&amp;"_2015",SeasonData!$A:$A,0))</f>
        <v>39.625</v>
      </c>
      <c r="R374" s="18">
        <f>INDEX(SeasonData!BA:BA,MATCH(C374&amp;"_2018",SeasonData!A:A,0))</f>
        <v>0.27272727272727271</v>
      </c>
      <c r="S374" s="18">
        <f>INDEX(SeasonData!BA:BA,MATCH(C374&amp;"_2017",SeasonData!A:A,0))</f>
        <v>0.27272727272727271</v>
      </c>
      <c r="T374" s="18">
        <f>INDEX(SeasonData!BA:BA,MATCH(C374&amp;"_2016",SeasonData!A:A,0))</f>
        <v>0</v>
      </c>
      <c r="U374" s="18">
        <f>INDEX(SeasonData!BA:BA,MATCH(C374&amp;"_2015",SeasonData!A:A,0))</f>
        <v>0.36363636363636365</v>
      </c>
      <c r="W374" s="13">
        <f t="shared" si="11"/>
        <v>55.503361886340613</v>
      </c>
      <c r="Y374" t="str">
        <f>IF(ISERROR(FIND("DEF",$G374)),"",MAX(Y$1:Y373)+1)</f>
        <v/>
      </c>
      <c r="Z374">
        <f>IF(ISERROR(FIND("MID",$G374)),"",MAX(Z$1:Z373)+1)</f>
        <v>129</v>
      </c>
      <c r="AA374" t="str">
        <f>IF(ISERROR(FIND("RUC",$G374)),"",MAX(AA$1:AA373)+1)</f>
        <v/>
      </c>
      <c r="AB374" t="str">
        <f>IF(ISERROR(FIND("FWD",$G374)),"",MAX(AB$1:AB373)+1)</f>
        <v/>
      </c>
      <c r="AC374" t="str">
        <f>IF(H374&lt;&gt;"R","",MAX(AC$1:AC373)+1)</f>
        <v/>
      </c>
    </row>
    <row r="375" spans="1:29" x14ac:dyDescent="0.2">
      <c r="A375" t="s">
        <v>2268</v>
      </c>
      <c r="B375" t="s">
        <v>296</v>
      </c>
      <c r="C375" t="s">
        <v>704</v>
      </c>
      <c r="D375" t="s">
        <v>704</v>
      </c>
      <c r="E375" t="s">
        <v>288</v>
      </c>
      <c r="F375" s="42" t="s">
        <v>1249</v>
      </c>
      <c r="G375" t="s">
        <v>1607</v>
      </c>
      <c r="H375" s="3" t="str">
        <f>IF(SUMIFS(SeasonData!BC:BC,SeasonData!B:B,Players19!C335)=(4*23),"R","")</f>
        <v/>
      </c>
      <c r="I375" s="2">
        <f>COUNTIFS(SeasonData!B:B,C375)</f>
        <v>4</v>
      </c>
      <c r="J375" s="25">
        <v>242700</v>
      </c>
      <c r="K375" s="25" t="str">
        <f t="shared" si="10"/>
        <v>MPR</v>
      </c>
      <c r="L375" s="25"/>
      <c r="M375" s="20">
        <f>INDEX(SeasonData!$AY:$AY,MATCH($C375&amp;"_2018",SeasonData!$A:$A,0))</f>
        <v>49.666666666666664</v>
      </c>
      <c r="N375" s="20">
        <f>INDEX(SeasonData!$AY:$AY,MATCH($C375&amp;"_2017",SeasonData!$A:$A,0))</f>
        <v>70.86363636363636</v>
      </c>
      <c r="O375" s="20">
        <f>INDEX(SeasonData!$AY:$AY,MATCH($C375&amp;"_2016",SeasonData!$A:$A,0))</f>
        <v>59.631578947368418</v>
      </c>
      <c r="P375" s="20" t="str">
        <f>INDEX(SeasonData!$AY:$AY,MATCH($C375&amp;"_2015",SeasonData!$A:$A,0))</f>
        <v/>
      </c>
      <c r="R375" s="18">
        <f>INDEX(SeasonData!BA:BA,MATCH(C375&amp;"_2018",SeasonData!A:A,0))</f>
        <v>0.27272727272727271</v>
      </c>
      <c r="S375" s="18">
        <f>INDEX(SeasonData!BA:BA,MATCH(C375&amp;"_2017",SeasonData!A:A,0))</f>
        <v>1</v>
      </c>
      <c r="T375" s="18">
        <f>INDEX(SeasonData!BA:BA,MATCH(C375&amp;"_2016",SeasonData!A:A,0))</f>
        <v>0.86363636363636365</v>
      </c>
      <c r="U375" s="18">
        <f>INDEX(SeasonData!BA:BA,MATCH(C375&amp;"_2015",SeasonData!A:A,0))</f>
        <v>0</v>
      </c>
      <c r="W375" s="13">
        <f t="shared" si="11"/>
        <v>44.708483006355344</v>
      </c>
      <c r="Y375">
        <f>IF(ISERROR(FIND("DEF",$G375)),"",MAX(Y$1:Y374)+1)</f>
        <v>136</v>
      </c>
      <c r="Z375" t="str">
        <f>IF(ISERROR(FIND("MID",$G375)),"",MAX(Z$1:Z374)+1)</f>
        <v/>
      </c>
      <c r="AA375" t="str">
        <f>IF(ISERROR(FIND("RUC",$G375)),"",MAX(AA$1:AA374)+1)</f>
        <v/>
      </c>
      <c r="AB375" t="str">
        <f>IF(ISERROR(FIND("FWD",$G375)),"",MAX(AB$1:AB374)+1)</f>
        <v/>
      </c>
      <c r="AC375" t="str">
        <f>IF(H375&lt;&gt;"R","",MAX(AC$1:AC374)+1)</f>
        <v/>
      </c>
    </row>
    <row r="376" spans="1:29" x14ac:dyDescent="0.2">
      <c r="A376" t="s">
        <v>2268</v>
      </c>
      <c r="B376" t="s">
        <v>168</v>
      </c>
      <c r="C376" t="s">
        <v>705</v>
      </c>
      <c r="D376" t="s">
        <v>705</v>
      </c>
      <c r="E376" t="s">
        <v>150</v>
      </c>
      <c r="F376" s="42" t="s">
        <v>1250</v>
      </c>
      <c r="G376" t="s">
        <v>1608</v>
      </c>
      <c r="H376" s="3" t="str">
        <f>IF(SUMIFS(SeasonData!BC:BC,SeasonData!B:B,Players19!C404)=(4*23),"R","")</f>
        <v/>
      </c>
      <c r="I376" s="2">
        <f>COUNTIFS(SeasonData!B:B,C376)</f>
        <v>4</v>
      </c>
      <c r="J376" s="25">
        <v>302200</v>
      </c>
      <c r="K376" s="25" t="str">
        <f t="shared" si="10"/>
        <v>MPR</v>
      </c>
      <c r="L376" s="25"/>
      <c r="M376" s="20">
        <f>INDEX(SeasonData!$AY:$AY,MATCH($C376&amp;"_2018",SeasonData!$A:$A,0))</f>
        <v>61.857142857142854</v>
      </c>
      <c r="N376" s="20">
        <f>INDEX(SeasonData!$AY:$AY,MATCH($C376&amp;"_2017",SeasonData!$A:$A,0))</f>
        <v>54</v>
      </c>
      <c r="O376" s="20">
        <f>INDEX(SeasonData!$AY:$AY,MATCH($C376&amp;"_2016",SeasonData!$A:$A,0))</f>
        <v>58.111111111111114</v>
      </c>
      <c r="P376" s="20">
        <f>INDEX(SeasonData!$AY:$AY,MATCH($C376&amp;"_2015",SeasonData!$A:$A,0))</f>
        <v>57.333333333333336</v>
      </c>
      <c r="R376" s="18">
        <f>INDEX(SeasonData!BA:BA,MATCH(C376&amp;"_2018",SeasonData!A:A,0))</f>
        <v>0.31818181818181818</v>
      </c>
      <c r="S376" s="18">
        <f>INDEX(SeasonData!BA:BA,MATCH(C376&amp;"_2017",SeasonData!A:A,0))</f>
        <v>0.22727272727272727</v>
      </c>
      <c r="T376" s="18">
        <f>INDEX(SeasonData!BA:BA,MATCH(C376&amp;"_2016",SeasonData!A:A,0))</f>
        <v>0.40909090909090912</v>
      </c>
      <c r="U376" s="18">
        <f>INDEX(SeasonData!BA:BA,MATCH(C376&amp;"_2015",SeasonData!A:A,0))</f>
        <v>0.40909090909090912</v>
      </c>
      <c r="W376" s="13">
        <f t="shared" si="11"/>
        <v>55.669153541493969</v>
      </c>
      <c r="Y376" t="str">
        <f>IF(ISERROR(FIND("DEF",$G376)),"",MAX(Y$1:Y375)+1)</f>
        <v/>
      </c>
      <c r="Z376" t="str">
        <f>IF(ISERROR(FIND("MID",$G376)),"",MAX(Z$1:Z375)+1)</f>
        <v/>
      </c>
      <c r="AA376" t="str">
        <f>IF(ISERROR(FIND("RUC",$G376)),"",MAX(AA$1:AA375)+1)</f>
        <v/>
      </c>
      <c r="AB376">
        <f>IF(ISERROR(FIND("FWD",$G376)),"",MAX(AB$1:AB375)+1)</f>
        <v>144</v>
      </c>
      <c r="AC376" t="str">
        <f>IF(H376&lt;&gt;"R","",MAX(AC$1:AC375)+1)</f>
        <v/>
      </c>
    </row>
    <row r="377" spans="1:29" x14ac:dyDescent="0.2">
      <c r="A377" t="s">
        <v>2268</v>
      </c>
      <c r="B377" t="s">
        <v>393</v>
      </c>
      <c r="C377" t="s">
        <v>706</v>
      </c>
      <c r="D377" t="s">
        <v>706</v>
      </c>
      <c r="E377" t="s">
        <v>369</v>
      </c>
      <c r="F377" s="42" t="s">
        <v>1251</v>
      </c>
      <c r="G377" t="s">
        <v>1607</v>
      </c>
      <c r="H377" s="3" t="str">
        <f>IF(SUMIFS(SeasonData!BC:BC,SeasonData!B:B,Players19!C665)=(4*23),"R","")</f>
        <v/>
      </c>
      <c r="I377" s="2">
        <f>COUNTIFS(SeasonData!B:B,C377)</f>
        <v>4</v>
      </c>
      <c r="J377" s="25">
        <v>465600</v>
      </c>
      <c r="K377" s="25" t="str">
        <f t="shared" si="10"/>
        <v>MPR</v>
      </c>
      <c r="L377" s="25"/>
      <c r="M377" s="20">
        <f>INDEX(SeasonData!$AY:$AY,MATCH($C377&amp;"_2018",SeasonData!$A:$A,0))</f>
        <v>85.772727272727266</v>
      </c>
      <c r="N377" s="20">
        <f>INDEX(SeasonData!$AY:$AY,MATCH($C377&amp;"_2017",SeasonData!$A:$A,0))</f>
        <v>58.1875</v>
      </c>
      <c r="O377" s="20">
        <f>INDEX(SeasonData!$AY:$AY,MATCH($C377&amp;"_2016",SeasonData!$A:$A,0))</f>
        <v>63.125</v>
      </c>
      <c r="P377" s="20" t="str">
        <f>INDEX(SeasonData!$AY:$AY,MATCH($C377&amp;"_2015",SeasonData!$A:$A,0))</f>
        <v/>
      </c>
      <c r="R377" s="18">
        <f>INDEX(SeasonData!BA:BA,MATCH(C377&amp;"_2018",SeasonData!A:A,0))</f>
        <v>1</v>
      </c>
      <c r="S377" s="18">
        <f>INDEX(SeasonData!BA:BA,MATCH(C377&amp;"_2017",SeasonData!A:A,0))</f>
        <v>0.72727272727272729</v>
      </c>
      <c r="T377" s="18">
        <f>INDEX(SeasonData!BA:BA,MATCH(C377&amp;"_2016",SeasonData!A:A,0))</f>
        <v>0.72727272727272729</v>
      </c>
      <c r="U377" s="18">
        <f>INDEX(SeasonData!BA:BA,MATCH(C377&amp;"_2015",SeasonData!A:A,0))</f>
        <v>0</v>
      </c>
      <c r="W377" s="13">
        <f t="shared" si="11"/>
        <v>85.769549599336827</v>
      </c>
      <c r="Y377">
        <f>IF(ISERROR(FIND("DEF",$G377)),"",MAX(Y$1:Y376)+1)</f>
        <v>137</v>
      </c>
      <c r="Z377" t="str">
        <f>IF(ISERROR(FIND("MID",$G377)),"",MAX(Z$1:Z376)+1)</f>
        <v/>
      </c>
      <c r="AA377" t="str">
        <f>IF(ISERROR(FIND("RUC",$G377)),"",MAX(AA$1:AA376)+1)</f>
        <v/>
      </c>
      <c r="AB377" t="str">
        <f>IF(ISERROR(FIND("FWD",$G377)),"",MAX(AB$1:AB376)+1)</f>
        <v/>
      </c>
      <c r="AC377" t="str">
        <f>IF(H377&lt;&gt;"R","",MAX(AC$1:AC376)+1)</f>
        <v/>
      </c>
    </row>
    <row r="378" spans="1:29" x14ac:dyDescent="0.2">
      <c r="A378" t="s">
        <v>2085</v>
      </c>
      <c r="B378" t="s">
        <v>317</v>
      </c>
      <c r="C378" t="s">
        <v>708</v>
      </c>
      <c r="D378" t="s">
        <v>708</v>
      </c>
      <c r="E378" t="s">
        <v>316</v>
      </c>
      <c r="F378" s="42" t="s">
        <v>1253</v>
      </c>
      <c r="G378" t="s">
        <v>1606</v>
      </c>
      <c r="H378" s="3" t="str">
        <f>IF(SUMIFS(SeasonData!BC:BC,SeasonData!B:B,Players19!C21)=(4*23),"R","")</f>
        <v/>
      </c>
      <c r="I378" s="2">
        <f>COUNTIFS(SeasonData!B:B,C378)</f>
        <v>4</v>
      </c>
      <c r="J378" s="25">
        <v>431400</v>
      </c>
      <c r="K378" s="25" t="str">
        <f t="shared" si="10"/>
        <v>MPR</v>
      </c>
      <c r="L378" s="25"/>
      <c r="M378" s="20">
        <f>INDEX(SeasonData!$AY:$AY,MATCH($C378&amp;"_2018",SeasonData!$A:$A,0))</f>
        <v>79.476190476190482</v>
      </c>
      <c r="N378" s="20">
        <f>INDEX(SeasonData!$AY:$AY,MATCH($C378&amp;"_2017",SeasonData!$A:$A,0))</f>
        <v>58.8</v>
      </c>
      <c r="O378" s="20">
        <f>INDEX(SeasonData!$AY:$AY,MATCH($C378&amp;"_2016",SeasonData!$A:$A,0))</f>
        <v>43.888888888888886</v>
      </c>
      <c r="P378" s="20">
        <f>INDEX(SeasonData!$AY:$AY,MATCH($C378&amp;"_2015",SeasonData!$A:$A,0))</f>
        <v>41.5</v>
      </c>
      <c r="R378" s="18">
        <f>INDEX(SeasonData!BA:BA,MATCH(C378&amp;"_2018",SeasonData!A:A,0))</f>
        <v>0.95454545454545459</v>
      </c>
      <c r="S378" s="18">
        <f>INDEX(SeasonData!BA:BA,MATCH(C378&amp;"_2017",SeasonData!A:A,0))</f>
        <v>0.22727272727272727</v>
      </c>
      <c r="T378" s="18">
        <f>INDEX(SeasonData!BA:BA,MATCH(C378&amp;"_2016",SeasonData!A:A,0))</f>
        <v>0.40909090909090912</v>
      </c>
      <c r="U378" s="18">
        <f>INDEX(SeasonData!BA:BA,MATCH(C378&amp;"_2015",SeasonData!A:A,0))</f>
        <v>0.18181818181818182</v>
      </c>
      <c r="W378" s="13">
        <f t="shared" si="11"/>
        <v>79.469466703509255</v>
      </c>
      <c r="Y378" t="str">
        <f>IF(ISERROR(FIND("DEF",$G378)),"",MAX(Y$1:Y377)+1)</f>
        <v/>
      </c>
      <c r="Z378">
        <f>IF(ISERROR(FIND("MID",$G378)),"",MAX(Z$1:Z377)+1)</f>
        <v>130</v>
      </c>
      <c r="AA378" t="str">
        <f>IF(ISERROR(FIND("RUC",$G378)),"",MAX(AA$1:AA377)+1)</f>
        <v/>
      </c>
      <c r="AB378" t="str">
        <f>IF(ISERROR(FIND("FWD",$G378)),"",MAX(AB$1:AB377)+1)</f>
        <v/>
      </c>
      <c r="AC378" t="str">
        <f>IF(H378&lt;&gt;"R","",MAX(AC$1:AC377)+1)</f>
        <v/>
      </c>
    </row>
    <row r="379" spans="1:29" x14ac:dyDescent="0.2">
      <c r="A379" t="s">
        <v>2085</v>
      </c>
      <c r="B379" t="s">
        <v>236</v>
      </c>
      <c r="C379" t="s">
        <v>707</v>
      </c>
      <c r="D379" t="s">
        <v>707</v>
      </c>
      <c r="E379" t="s">
        <v>235</v>
      </c>
      <c r="F379" s="42" t="s">
        <v>1252</v>
      </c>
      <c r="G379" t="s">
        <v>1607</v>
      </c>
      <c r="H379" s="3" t="str">
        <f>IF(SUMIFS(SeasonData!BC:BC,SeasonData!B:B,Players19!C54)=(4*23),"R","")</f>
        <v/>
      </c>
      <c r="I379" s="2">
        <f>COUNTIFS(SeasonData!B:B,C379)</f>
        <v>4</v>
      </c>
      <c r="J379" s="25">
        <v>230700</v>
      </c>
      <c r="K379" s="25" t="str">
        <f t="shared" si="10"/>
        <v>MPR</v>
      </c>
      <c r="L379" s="25"/>
      <c r="M379" s="20">
        <f>INDEX(SeasonData!$AY:$AY,MATCH($C379&amp;"_2018",SeasonData!$A:$A,0))</f>
        <v>42.5</v>
      </c>
      <c r="N379" s="20">
        <f>INDEX(SeasonData!$AY:$AY,MATCH($C379&amp;"_2017",SeasonData!$A:$A,0))</f>
        <v>58</v>
      </c>
      <c r="O379" s="20">
        <f>INDEX(SeasonData!$AY:$AY,MATCH($C379&amp;"_2016",SeasonData!$A:$A,0))</f>
        <v>54.142857142857146</v>
      </c>
      <c r="P379" s="20">
        <f>INDEX(SeasonData!$AY:$AY,MATCH($C379&amp;"_2015",SeasonData!$A:$A,0))</f>
        <v>45.5625</v>
      </c>
      <c r="R379" s="18">
        <f>INDEX(SeasonData!BA:BA,MATCH(C379&amp;"_2018",SeasonData!A:A,0))</f>
        <v>0.90909090909090906</v>
      </c>
      <c r="S379" s="18">
        <f>INDEX(SeasonData!BA:BA,MATCH(C379&amp;"_2017",SeasonData!A:A,0))</f>
        <v>0.72727272727272729</v>
      </c>
      <c r="T379" s="18">
        <f>INDEX(SeasonData!BA:BA,MATCH(C379&amp;"_2016",SeasonData!A:A,0))</f>
        <v>0.31818181818181818</v>
      </c>
      <c r="U379" s="18">
        <f>INDEX(SeasonData!BA:BA,MATCH(C379&amp;"_2015",SeasonData!A:A,0))</f>
        <v>0.72727272727272729</v>
      </c>
      <c r="W379" s="13">
        <f t="shared" si="11"/>
        <v>42.497927604310583</v>
      </c>
      <c r="Y379">
        <f>IF(ISERROR(FIND("DEF",$G379)),"",MAX(Y$1:Y378)+1)</f>
        <v>138</v>
      </c>
      <c r="Z379" t="str">
        <f>IF(ISERROR(FIND("MID",$G379)),"",MAX(Z$1:Z378)+1)</f>
        <v/>
      </c>
      <c r="AA379" t="str">
        <f>IF(ISERROR(FIND("RUC",$G379)),"",MAX(AA$1:AA378)+1)</f>
        <v/>
      </c>
      <c r="AB379" t="str">
        <f>IF(ISERROR(FIND("FWD",$G379)),"",MAX(AB$1:AB378)+1)</f>
        <v/>
      </c>
      <c r="AC379" t="str">
        <f>IF(H379&lt;&gt;"R","",MAX(AC$1:AC378)+1)</f>
        <v/>
      </c>
    </row>
    <row r="380" spans="1:29" x14ac:dyDescent="0.2">
      <c r="A380" t="s">
        <v>2225</v>
      </c>
      <c r="B380" t="s">
        <v>290</v>
      </c>
      <c r="C380" t="s">
        <v>709</v>
      </c>
      <c r="D380" t="s">
        <v>1962</v>
      </c>
      <c r="E380" t="s">
        <v>288</v>
      </c>
      <c r="F380" s="42" t="s">
        <v>1254</v>
      </c>
      <c r="G380" t="s">
        <v>1608</v>
      </c>
      <c r="H380" s="3" t="str">
        <f>IF(SUMIFS(SeasonData!BC:BC,SeasonData!B:B,Players19!C241)=(4*23),"R","")</f>
        <v/>
      </c>
      <c r="I380" s="2">
        <f>COUNTIFS(SeasonData!B:B,C380)</f>
        <v>4</v>
      </c>
      <c r="J380" s="25">
        <v>375100</v>
      </c>
      <c r="K380" s="25" t="str">
        <f t="shared" si="10"/>
        <v>MPR</v>
      </c>
      <c r="L380" s="25"/>
      <c r="M380" s="20">
        <f>INDEX(SeasonData!$AY:$AY,MATCH($C380&amp;"_2018",SeasonData!$A:$A,0))</f>
        <v>69.090909090909093</v>
      </c>
      <c r="N380" s="20">
        <f>INDEX(SeasonData!$AY:$AY,MATCH($C380&amp;"_2017",SeasonData!$A:$A,0))</f>
        <v>69.38095238095238</v>
      </c>
      <c r="O380" s="20">
        <f>INDEX(SeasonData!$AY:$AY,MATCH($C380&amp;"_2016",SeasonData!$A:$A,0))</f>
        <v>57.588235294117645</v>
      </c>
      <c r="P380" s="20">
        <f>INDEX(SeasonData!$AY:$AY,MATCH($C380&amp;"_2015",SeasonData!$A:$A,0))</f>
        <v>67.318181818181813</v>
      </c>
      <c r="R380" s="18">
        <f>INDEX(SeasonData!BA:BA,MATCH(C380&amp;"_2018",SeasonData!A:A,0))</f>
        <v>0.5</v>
      </c>
      <c r="S380" s="18">
        <f>INDEX(SeasonData!BA:BA,MATCH(C380&amp;"_2017",SeasonData!A:A,0))</f>
        <v>0.95454545454545459</v>
      </c>
      <c r="T380" s="18">
        <f>INDEX(SeasonData!BA:BA,MATCH(C380&amp;"_2016",SeasonData!A:A,0))</f>
        <v>0.77272727272727271</v>
      </c>
      <c r="U380" s="18">
        <f>INDEX(SeasonData!BA:BA,MATCH(C380&amp;"_2015",SeasonData!A:A,0))</f>
        <v>1</v>
      </c>
      <c r="W380" s="13">
        <f t="shared" si="11"/>
        <v>69.098277608915907</v>
      </c>
      <c r="Y380" t="str">
        <f>IF(ISERROR(FIND("DEF",$G380)),"",MAX(Y$1:Y379)+1)</f>
        <v/>
      </c>
      <c r="Z380" t="str">
        <f>IF(ISERROR(FIND("MID",$G380)),"",MAX(Z$1:Z379)+1)</f>
        <v/>
      </c>
      <c r="AA380" t="str">
        <f>IF(ISERROR(FIND("RUC",$G380)),"",MAX(AA$1:AA379)+1)</f>
        <v/>
      </c>
      <c r="AB380">
        <f>IF(ISERROR(FIND("FWD",$G380)),"",MAX(AB$1:AB379)+1)</f>
        <v>145</v>
      </c>
      <c r="AC380" t="str">
        <f>IF(H380&lt;&gt;"R","",MAX(AC$1:AC379)+1)</f>
        <v/>
      </c>
    </row>
    <row r="381" spans="1:29" x14ac:dyDescent="0.2">
      <c r="A381" t="s">
        <v>2153</v>
      </c>
      <c r="B381" t="s">
        <v>4</v>
      </c>
      <c r="C381" t="s">
        <v>712</v>
      </c>
      <c r="D381" t="s">
        <v>712</v>
      </c>
      <c r="E381" t="s">
        <v>490</v>
      </c>
      <c r="F381" s="42" t="s">
        <v>1257</v>
      </c>
      <c r="G381" t="s">
        <v>1608</v>
      </c>
      <c r="H381" s="3" t="str">
        <f>IF(SUMIFS(SeasonData!BC:BC,SeasonData!B:B,Players19!C106)=(4*23),"R","")</f>
        <v>R</v>
      </c>
      <c r="I381" s="2">
        <f>COUNTIFS(SeasonData!B:B,C381)</f>
        <v>4</v>
      </c>
      <c r="J381" s="25">
        <v>441100</v>
      </c>
      <c r="K381" s="25" t="str">
        <f t="shared" si="10"/>
        <v>MPR</v>
      </c>
      <c r="L381" s="25"/>
      <c r="M381" s="20">
        <f>INDEX(SeasonData!$AY:$AY,MATCH($C381&amp;"_2018",SeasonData!$A:$A,0))</f>
        <v>81.25</v>
      </c>
      <c r="N381" s="20">
        <f>INDEX(SeasonData!$AY:$AY,MATCH($C381&amp;"_2017",SeasonData!$A:$A,0))</f>
        <v>89.111111111111114</v>
      </c>
      <c r="O381" s="20">
        <f>INDEX(SeasonData!$AY:$AY,MATCH($C381&amp;"_2016",SeasonData!$A:$A,0))</f>
        <v>71</v>
      </c>
      <c r="P381" s="20">
        <f>INDEX(SeasonData!$AY:$AY,MATCH($C381&amp;"_2015",SeasonData!$A:$A,0))</f>
        <v>74.545454545454547</v>
      </c>
      <c r="R381" s="18">
        <f>INDEX(SeasonData!BA:BA,MATCH(C381&amp;"_2018",SeasonData!A:A,0))</f>
        <v>0.72727272727272729</v>
      </c>
      <c r="S381" s="18">
        <f>INDEX(SeasonData!BA:BA,MATCH(C381&amp;"_2017",SeasonData!A:A,0))</f>
        <v>0.81818181818181823</v>
      </c>
      <c r="T381" s="18">
        <f>INDEX(SeasonData!BA:BA,MATCH(C381&amp;"_2016",SeasonData!A:A,0))</f>
        <v>0.81818181818181823</v>
      </c>
      <c r="U381" s="18">
        <f>INDEX(SeasonData!BA:BA,MATCH(C381&amp;"_2015",SeasonData!A:A,0))</f>
        <v>1</v>
      </c>
      <c r="W381" s="13">
        <f t="shared" si="11"/>
        <v>81.256332320162102</v>
      </c>
      <c r="Y381" t="str">
        <f>IF(ISERROR(FIND("DEF",$G381)),"",MAX(Y$1:Y380)+1)</f>
        <v/>
      </c>
      <c r="Z381" t="str">
        <f>IF(ISERROR(FIND("MID",$G381)),"",MAX(Z$1:Z380)+1)</f>
        <v/>
      </c>
      <c r="AA381" t="str">
        <f>IF(ISERROR(FIND("RUC",$G381)),"",MAX(AA$1:AA380)+1)</f>
        <v/>
      </c>
      <c r="AB381">
        <f>IF(ISERROR(FIND("FWD",$G381)),"",MAX(AB$1:AB380)+1)</f>
        <v>146</v>
      </c>
      <c r="AC381">
        <f>IF(H381&lt;&gt;"R","",MAX(AC$1:AC380)+1)</f>
        <v>52</v>
      </c>
    </row>
    <row r="382" spans="1:29" x14ac:dyDescent="0.2">
      <c r="A382" t="s">
        <v>2153</v>
      </c>
      <c r="B382" t="s">
        <v>495</v>
      </c>
      <c r="C382" t="s">
        <v>1554</v>
      </c>
      <c r="D382" t="s">
        <v>1554</v>
      </c>
      <c r="E382" t="s">
        <v>490</v>
      </c>
      <c r="F382" s="42" t="s">
        <v>1258</v>
      </c>
      <c r="G382" t="s">
        <v>1607</v>
      </c>
      <c r="H382" s="3" t="str">
        <f>IF(SUMIFS(SeasonData!BC:BC,SeasonData!B:B,Players19!C217)=(4*23),"R","")</f>
        <v/>
      </c>
      <c r="I382" s="2">
        <f>COUNTIFS(SeasonData!B:B,C382)</f>
        <v>4</v>
      </c>
      <c r="J382" s="25">
        <v>380400</v>
      </c>
      <c r="K382" s="25" t="str">
        <f t="shared" si="10"/>
        <v>MPR</v>
      </c>
      <c r="L382" s="25"/>
      <c r="M382" s="20">
        <f>INDEX(SeasonData!$AY:$AY,MATCH($C382&amp;"_2018",SeasonData!$A:$A,0))</f>
        <v>70.071428571428569</v>
      </c>
      <c r="N382" s="20">
        <f>INDEX(SeasonData!$AY:$AY,MATCH($C382&amp;"_2017",SeasonData!$A:$A,0))</f>
        <v>19</v>
      </c>
      <c r="O382" s="20" t="str">
        <f>INDEX(SeasonData!$AY:$AY,MATCH($C382&amp;"_2016",SeasonData!$A:$A,0))</f>
        <v/>
      </c>
      <c r="P382" s="20" t="str">
        <f>INDEX(SeasonData!$AY:$AY,MATCH($C382&amp;"_2015",SeasonData!$A:$A,0))</f>
        <v/>
      </c>
      <c r="R382" s="18">
        <f>INDEX(SeasonData!BA:BA,MATCH(C382&amp;"_2018",SeasonData!A:A,0))</f>
        <v>0.63636363636363635</v>
      </c>
      <c r="S382" s="18">
        <f>INDEX(SeasonData!BA:BA,MATCH(C382&amp;"_2017",SeasonData!A:A,0))</f>
        <v>4.5454545454545456E-2</v>
      </c>
      <c r="T382" s="18">
        <f>INDEX(SeasonData!BA:BA,MATCH(C382&amp;"_2016",SeasonData!A:A,0))</f>
        <v>0</v>
      </c>
      <c r="U382" s="18">
        <f>INDEX(SeasonData!BA:BA,MATCH(C382&amp;"_2015",SeasonData!A:A,0))</f>
        <v>0</v>
      </c>
      <c r="W382" s="13">
        <f t="shared" si="11"/>
        <v>70.074606244819009</v>
      </c>
      <c r="Y382">
        <f>IF(ISERROR(FIND("DEF",$G382)),"",MAX(Y$1:Y381)+1)</f>
        <v>139</v>
      </c>
      <c r="Z382" t="str">
        <f>IF(ISERROR(FIND("MID",$G382)),"",MAX(Z$1:Z381)+1)</f>
        <v/>
      </c>
      <c r="AA382" t="str">
        <f>IF(ISERROR(FIND("RUC",$G382)),"",MAX(AA$1:AA381)+1)</f>
        <v/>
      </c>
      <c r="AB382" t="str">
        <f>IF(ISERROR(FIND("FWD",$G382)),"",MAX(AB$1:AB381)+1)</f>
        <v/>
      </c>
      <c r="AC382" t="str">
        <f>IF(H382&lt;&gt;"R","",MAX(AC$1:AC381)+1)</f>
        <v/>
      </c>
    </row>
    <row r="383" spans="1:29" x14ac:dyDescent="0.2">
      <c r="A383" t="s">
        <v>2153</v>
      </c>
      <c r="B383" t="s">
        <v>128</v>
      </c>
      <c r="C383" t="s">
        <v>710</v>
      </c>
      <c r="D383" t="s">
        <v>710</v>
      </c>
      <c r="E383" t="s">
        <v>116</v>
      </c>
      <c r="F383" s="42" t="s">
        <v>1255</v>
      </c>
      <c r="G383" t="s">
        <v>1607</v>
      </c>
      <c r="H383" s="3" t="str">
        <f>IF(SUMIFS(SeasonData!BC:BC,SeasonData!B:B,Players19!C332)=(4*23),"R","")</f>
        <v/>
      </c>
      <c r="I383" s="2">
        <f>COUNTIFS(SeasonData!B:B,C383)</f>
        <v>4</v>
      </c>
      <c r="J383" s="25">
        <v>497200</v>
      </c>
      <c r="K383" s="25" t="str">
        <f t="shared" si="10"/>
        <v>Premo</v>
      </c>
      <c r="L383" s="25"/>
      <c r="M383" s="20">
        <f>INDEX(SeasonData!$AY:$AY,MATCH($C383&amp;"_2018",SeasonData!$A:$A,0))</f>
        <v>91.588235294117652</v>
      </c>
      <c r="N383" s="20">
        <f>INDEX(SeasonData!$AY:$AY,MATCH($C383&amp;"_2017",SeasonData!$A:$A,0))</f>
        <v>94.142857142857139</v>
      </c>
      <c r="O383" s="20">
        <f>INDEX(SeasonData!$AY:$AY,MATCH($C383&amp;"_2016",SeasonData!$A:$A,0))</f>
        <v>92</v>
      </c>
      <c r="P383" s="20">
        <f>INDEX(SeasonData!$AY:$AY,MATCH($C383&amp;"_2015",SeasonData!$A:$A,0))</f>
        <v>74.772727272727266</v>
      </c>
      <c r="R383" s="18">
        <f>INDEX(SeasonData!BA:BA,MATCH(C383&amp;"_2018",SeasonData!A:A,0))</f>
        <v>0.77272727272727271</v>
      </c>
      <c r="S383" s="18">
        <f>INDEX(SeasonData!BA:BA,MATCH(C383&amp;"_2017",SeasonData!A:A,0))</f>
        <v>0.95454545454545459</v>
      </c>
      <c r="T383" s="18">
        <f>INDEX(SeasonData!BA:BA,MATCH(C383&amp;"_2016",SeasonData!A:A,0))</f>
        <v>0.90909090909090906</v>
      </c>
      <c r="U383" s="18">
        <f>INDEX(SeasonData!BA:BA,MATCH(C383&amp;"_2015",SeasonData!A:A,0))</f>
        <v>1</v>
      </c>
      <c r="W383" s="13">
        <f t="shared" si="11"/>
        <v>91.59067882472138</v>
      </c>
      <c r="Y383">
        <f>IF(ISERROR(FIND("DEF",$G383)),"",MAX(Y$1:Y382)+1)</f>
        <v>140</v>
      </c>
      <c r="Z383" t="str">
        <f>IF(ISERROR(FIND("MID",$G383)),"",MAX(Z$1:Z382)+1)</f>
        <v/>
      </c>
      <c r="AA383" t="str">
        <f>IF(ISERROR(FIND("RUC",$G383)),"",MAX(AA$1:AA382)+1)</f>
        <v/>
      </c>
      <c r="AB383" t="str">
        <f>IF(ISERROR(FIND("FWD",$G383)),"",MAX(AB$1:AB382)+1)</f>
        <v/>
      </c>
      <c r="AC383" t="str">
        <f>IF(H383&lt;&gt;"R","",MAX(AC$1:AC382)+1)</f>
        <v/>
      </c>
    </row>
    <row r="384" spans="1:29" x14ac:dyDescent="0.2">
      <c r="A384" t="s">
        <v>2153</v>
      </c>
      <c r="B384" t="s">
        <v>26</v>
      </c>
      <c r="C384" t="s">
        <v>711</v>
      </c>
      <c r="D384" t="s">
        <v>711</v>
      </c>
      <c r="E384" t="s">
        <v>465</v>
      </c>
      <c r="F384" s="42" t="s">
        <v>1256</v>
      </c>
      <c r="G384" t="s">
        <v>1607</v>
      </c>
      <c r="H384" s="3" t="str">
        <f>IF(SUMIFS(SeasonData!BC:BC,SeasonData!B:B,Players19!C469)=(4*23),"R","")</f>
        <v/>
      </c>
      <c r="I384" s="2">
        <f>COUNTIFS(SeasonData!B:B,C384)</f>
        <v>4</v>
      </c>
      <c r="J384" s="25">
        <v>483100</v>
      </c>
      <c r="K384" s="25" t="str">
        <f t="shared" si="10"/>
        <v>MPR</v>
      </c>
      <c r="L384" s="25"/>
      <c r="M384" s="20">
        <f>INDEX(SeasonData!$AY:$AY,MATCH($C384&amp;"_2018",SeasonData!$A:$A,0))</f>
        <v>89</v>
      </c>
      <c r="N384" s="20">
        <f>INDEX(SeasonData!$AY:$AY,MATCH($C384&amp;"_2017",SeasonData!$A:$A,0))</f>
        <v>90.727272727272734</v>
      </c>
      <c r="O384" s="20">
        <f>INDEX(SeasonData!$AY:$AY,MATCH($C384&amp;"_2016",SeasonData!$A:$A,0))</f>
        <v>87.857142857142861</v>
      </c>
      <c r="P384" s="20">
        <f>INDEX(SeasonData!$AY:$AY,MATCH($C384&amp;"_2015",SeasonData!$A:$A,0))</f>
        <v>79.588235294117652</v>
      </c>
      <c r="R384" s="18">
        <f>INDEX(SeasonData!BA:BA,MATCH(C384&amp;"_2018",SeasonData!A:A,0))</f>
        <v>0.95454545454545459</v>
      </c>
      <c r="S384" s="18">
        <f>INDEX(SeasonData!BA:BA,MATCH(C384&amp;"_2017",SeasonData!A:A,0))</f>
        <v>1</v>
      </c>
      <c r="T384" s="18">
        <f>INDEX(SeasonData!BA:BA,MATCH(C384&amp;"_2016",SeasonData!A:A,0))</f>
        <v>0.95454545454545459</v>
      </c>
      <c r="U384" s="18">
        <f>INDEX(SeasonData!BA:BA,MATCH(C384&amp;"_2015",SeasonData!A:A,0))</f>
        <v>0.77272727272727271</v>
      </c>
      <c r="W384" s="13">
        <f t="shared" si="11"/>
        <v>88.993276227318773</v>
      </c>
      <c r="Y384">
        <f>IF(ISERROR(FIND("DEF",$G384)),"",MAX(Y$1:Y383)+1)</f>
        <v>141</v>
      </c>
      <c r="Z384" t="str">
        <f>IF(ISERROR(FIND("MID",$G384)),"",MAX(Z$1:Z383)+1)</f>
        <v/>
      </c>
      <c r="AA384" t="str">
        <f>IF(ISERROR(FIND("RUC",$G384)),"",MAX(AA$1:AA383)+1)</f>
        <v/>
      </c>
      <c r="AB384" t="str">
        <f>IF(ISERROR(FIND("FWD",$G384)),"",MAX(AB$1:AB383)+1)</f>
        <v/>
      </c>
      <c r="AC384" t="str">
        <f>IF(H384&lt;&gt;"R","",MAX(AC$1:AC383)+1)</f>
        <v/>
      </c>
    </row>
    <row r="385" spans="1:29" x14ac:dyDescent="0.2">
      <c r="A385" t="s">
        <v>2260</v>
      </c>
      <c r="B385" t="s">
        <v>295</v>
      </c>
      <c r="C385" t="s">
        <v>713</v>
      </c>
      <c r="D385" t="s">
        <v>713</v>
      </c>
      <c r="E385" t="s">
        <v>184</v>
      </c>
      <c r="F385" s="42" t="s">
        <v>2498</v>
      </c>
      <c r="G385" t="s">
        <v>1608</v>
      </c>
      <c r="H385" s="3" t="str">
        <f>IF(SUMIFS(SeasonData!BC:BC,SeasonData!B:B,Players19!C319)=(4*23),"R","")</f>
        <v>R</v>
      </c>
      <c r="I385" s="2">
        <f>COUNTIFS(SeasonData!B:B,C385)</f>
        <v>4</v>
      </c>
      <c r="J385" s="25">
        <v>498300</v>
      </c>
      <c r="K385" s="25" t="str">
        <f t="shared" si="10"/>
        <v>Premo</v>
      </c>
      <c r="L385" s="25"/>
      <c r="M385" s="20">
        <f>INDEX(SeasonData!$AY:$AY,MATCH($C385&amp;"_2018",SeasonData!$A:$A,0))</f>
        <v>91.8</v>
      </c>
      <c r="N385" s="20">
        <f>INDEX(SeasonData!$AY:$AY,MATCH($C385&amp;"_2017",SeasonData!$A:$A,0))</f>
        <v>69.7</v>
      </c>
      <c r="O385" s="20">
        <f>INDEX(SeasonData!$AY:$AY,MATCH($C385&amp;"_2016",SeasonData!$A:$A,0))</f>
        <v>76.761904761904759</v>
      </c>
      <c r="P385" s="20">
        <f>INDEX(SeasonData!$AY:$AY,MATCH($C385&amp;"_2015",SeasonData!$A:$A,0))</f>
        <v>78.25</v>
      </c>
      <c r="R385" s="18">
        <f>INDEX(SeasonData!BA:BA,MATCH(C385&amp;"_2018",SeasonData!A:A,0))</f>
        <v>0.90909090909090906</v>
      </c>
      <c r="S385" s="18">
        <f>INDEX(SeasonData!BA:BA,MATCH(C385&amp;"_2017",SeasonData!A:A,0))</f>
        <v>0.45454545454545453</v>
      </c>
      <c r="T385" s="18">
        <f>INDEX(SeasonData!BA:BA,MATCH(C385&amp;"_2016",SeasonData!A:A,0))</f>
        <v>0.95454545454545459</v>
      </c>
      <c r="U385" s="18">
        <f>INDEX(SeasonData!BA:BA,MATCH(C385&amp;"_2015",SeasonData!A:A,0))</f>
        <v>0.90909090909090906</v>
      </c>
      <c r="W385" s="13">
        <f t="shared" si="11"/>
        <v>91.79331306990882</v>
      </c>
      <c r="Y385" t="str">
        <f>IF(ISERROR(FIND("DEF",$G385)),"",MAX(Y$1:Y384)+1)</f>
        <v/>
      </c>
      <c r="Z385" t="str">
        <f>IF(ISERROR(FIND("MID",$G385)),"",MAX(Z$1:Z384)+1)</f>
        <v/>
      </c>
      <c r="AA385" t="str">
        <f>IF(ISERROR(FIND("RUC",$G385)),"",MAX(AA$1:AA384)+1)</f>
        <v/>
      </c>
      <c r="AB385">
        <f>IF(ISERROR(FIND("FWD",$G385)),"",MAX(AB$1:AB384)+1)</f>
        <v>147</v>
      </c>
      <c r="AC385">
        <f>IF(H385&lt;&gt;"R","",MAX(AC$1:AC384)+1)</f>
        <v>53</v>
      </c>
    </row>
    <row r="386" spans="1:29" x14ac:dyDescent="0.2">
      <c r="A386" t="s">
        <v>2260</v>
      </c>
      <c r="B386" t="s">
        <v>216</v>
      </c>
      <c r="C386" t="s">
        <v>714</v>
      </c>
      <c r="D386" t="s">
        <v>714</v>
      </c>
      <c r="E386" t="s">
        <v>144</v>
      </c>
      <c r="F386" s="42" t="s">
        <v>1259</v>
      </c>
      <c r="G386" t="s">
        <v>1607</v>
      </c>
      <c r="H386" s="3" t="str">
        <f>IF(SUMIFS(SeasonData!BC:BC,SeasonData!B:B,Players19!C365)=(4*23),"R","")</f>
        <v/>
      </c>
      <c r="I386" s="2">
        <f>COUNTIFS(SeasonData!B:B,C386)</f>
        <v>4</v>
      </c>
      <c r="J386" s="25">
        <v>324900</v>
      </c>
      <c r="K386" s="25" t="str">
        <f t="shared" ref="K386:K449" si="12">IF(J386&lt;=230000,"Rookie",IF(J386&lt;=490000,"MPR","Premo"))</f>
        <v>MPR</v>
      </c>
      <c r="L386" s="25"/>
      <c r="M386" s="20">
        <f>INDEX(SeasonData!$AY:$AY,MATCH($C386&amp;"_2018",SeasonData!$A:$A,0))</f>
        <v>59.842105263157897</v>
      </c>
      <c r="N386" s="20">
        <f>INDEX(SeasonData!$AY:$AY,MATCH($C386&amp;"_2017",SeasonData!$A:$A,0))</f>
        <v>60.352941176470587</v>
      </c>
      <c r="O386" s="20">
        <f>INDEX(SeasonData!$AY:$AY,MATCH($C386&amp;"_2016",SeasonData!$A:$A,0))</f>
        <v>46.18181818181818</v>
      </c>
      <c r="P386" s="20" t="str">
        <f>INDEX(SeasonData!$AY:$AY,MATCH($C386&amp;"_2015",SeasonData!$A:$A,0))</f>
        <v/>
      </c>
      <c r="R386" s="18">
        <f>INDEX(SeasonData!BA:BA,MATCH(C386&amp;"_2018",SeasonData!A:A,0))</f>
        <v>0.86363636363636365</v>
      </c>
      <c r="S386" s="18">
        <f>INDEX(SeasonData!BA:BA,MATCH(C386&amp;"_2017",SeasonData!A:A,0))</f>
        <v>0.77272727272727271</v>
      </c>
      <c r="T386" s="18">
        <f>INDEX(SeasonData!BA:BA,MATCH(C386&amp;"_2016",SeasonData!A:A,0))</f>
        <v>0.5</v>
      </c>
      <c r="U386" s="18">
        <f>INDEX(SeasonData!BA:BA,MATCH(C386&amp;"_2015",SeasonData!A:A,0))</f>
        <v>0</v>
      </c>
      <c r="W386" s="13">
        <f t="shared" ref="W386:W449" si="13">J386/Mag_Num</f>
        <v>59.850787510361975</v>
      </c>
      <c r="Y386">
        <f>IF(ISERROR(FIND("DEF",$G386)),"",MAX(Y$1:Y385)+1)</f>
        <v>142</v>
      </c>
      <c r="Z386" t="str">
        <f>IF(ISERROR(FIND("MID",$G386)),"",MAX(Z$1:Z385)+1)</f>
        <v/>
      </c>
      <c r="AA386" t="str">
        <f>IF(ISERROR(FIND("RUC",$G386)),"",MAX(AA$1:AA385)+1)</f>
        <v/>
      </c>
      <c r="AB386" t="str">
        <f>IF(ISERROR(FIND("FWD",$G386)),"",MAX(AB$1:AB385)+1)</f>
        <v/>
      </c>
      <c r="AC386" t="str">
        <f>IF(H386&lt;&gt;"R","",MAX(AC$1:AC385)+1)</f>
        <v/>
      </c>
    </row>
    <row r="387" spans="1:29" x14ac:dyDescent="0.2">
      <c r="A387" t="s">
        <v>2321</v>
      </c>
      <c r="B387" t="s">
        <v>2322</v>
      </c>
      <c r="C387" t="s">
        <v>2695</v>
      </c>
      <c r="D387" t="s">
        <v>2695</v>
      </c>
      <c r="E387" t="s">
        <v>144</v>
      </c>
      <c r="F387" s="42" t="s">
        <v>2533</v>
      </c>
      <c r="G387" t="s">
        <v>1607</v>
      </c>
      <c r="H387" s="3" t="str">
        <f>IF(SUMIFS(SeasonData!BC:BC,SeasonData!B:B,Players19!C485)=(4*23),"R","")</f>
        <v/>
      </c>
      <c r="I387" s="2">
        <f>COUNTIFS(SeasonData!B:B,C387)</f>
        <v>4</v>
      </c>
      <c r="J387" s="25">
        <v>117300</v>
      </c>
      <c r="K387" s="25" t="str">
        <f t="shared" si="12"/>
        <v>Rookie</v>
      </c>
      <c r="L387" s="25"/>
      <c r="M387" s="20" t="str">
        <f>INDEX(SeasonData!$AY:$AY,MATCH($C387&amp;"_2018",SeasonData!$A:$A,0))</f>
        <v/>
      </c>
      <c r="N387" s="20" t="str">
        <f>INDEX(SeasonData!$AY:$AY,MATCH($C387&amp;"_2017",SeasonData!$A:$A,0))</f>
        <v/>
      </c>
      <c r="O387" s="20" t="str">
        <f>INDEX(SeasonData!$AY:$AY,MATCH($C387&amp;"_2016",SeasonData!$A:$A,0))</f>
        <v/>
      </c>
      <c r="P387" s="20" t="str">
        <f>INDEX(SeasonData!$AY:$AY,MATCH($C387&amp;"_2015",SeasonData!$A:$A,0))</f>
        <v/>
      </c>
      <c r="R387" s="18">
        <f>INDEX(SeasonData!BA:BA,MATCH(C387&amp;"_2018",SeasonData!A:A,0))</f>
        <v>0</v>
      </c>
      <c r="S387" s="18">
        <f>INDEX(SeasonData!BA:BA,MATCH(C387&amp;"_2017",SeasonData!A:A,0))</f>
        <v>0</v>
      </c>
      <c r="T387" s="18">
        <f>INDEX(SeasonData!BA:BA,MATCH(C387&amp;"_2016",SeasonData!A:A,0))</f>
        <v>0</v>
      </c>
      <c r="U387" s="18">
        <f>INDEX(SeasonData!BA:BA,MATCH(C387&amp;"_2015",SeasonData!A:A,0))</f>
        <v>0</v>
      </c>
      <c r="W387" s="13">
        <f t="shared" si="13"/>
        <v>21.608179054987566</v>
      </c>
      <c r="Y387">
        <f>IF(ISERROR(FIND("DEF",$G387)),"",MAX(Y$1:Y386)+1)</f>
        <v>143</v>
      </c>
      <c r="Z387" t="str">
        <f>IF(ISERROR(FIND("MID",$G387)),"",MAX(Z$1:Z386)+1)</f>
        <v/>
      </c>
      <c r="AA387" t="str">
        <f>IF(ISERROR(FIND("RUC",$G387)),"",MAX(AA$1:AA386)+1)</f>
        <v/>
      </c>
      <c r="AB387" t="str">
        <f>IF(ISERROR(FIND("FWD",$G387)),"",MAX(AB$1:AB386)+1)</f>
        <v/>
      </c>
      <c r="AC387" t="str">
        <f>IF(H387&lt;&gt;"R","",MAX(AC$1:AC386)+1)</f>
        <v/>
      </c>
    </row>
    <row r="388" spans="1:29" x14ac:dyDescent="0.2">
      <c r="A388" t="s">
        <v>2416</v>
      </c>
      <c r="B388" t="s">
        <v>421</v>
      </c>
      <c r="C388" t="s">
        <v>715</v>
      </c>
      <c r="D388" t="s">
        <v>715</v>
      </c>
      <c r="E388" t="s">
        <v>399</v>
      </c>
      <c r="F388" s="42" t="s">
        <v>1260</v>
      </c>
      <c r="G388" t="s">
        <v>1607</v>
      </c>
      <c r="H388" s="3" t="str">
        <f>IF(SUMIFS(SeasonData!BC:BC,SeasonData!B:B,Players19!C769)=(4*23),"R","")</f>
        <v/>
      </c>
      <c r="I388" s="2">
        <f>COUNTIFS(SeasonData!B:B,C388)</f>
        <v>4</v>
      </c>
      <c r="J388" s="25">
        <v>472300</v>
      </c>
      <c r="K388" s="25" t="str">
        <f t="shared" si="12"/>
        <v>MPR</v>
      </c>
      <c r="L388" s="25"/>
      <c r="M388" s="20">
        <f>INDEX(SeasonData!$AY:$AY,MATCH($C388&amp;"_2018",SeasonData!$A:$A,0))</f>
        <v>87</v>
      </c>
      <c r="N388" s="20">
        <f>INDEX(SeasonData!$AY:$AY,MATCH($C388&amp;"_2017",SeasonData!$A:$A,0))</f>
        <v>71.111111111111114</v>
      </c>
      <c r="O388" s="20">
        <f>INDEX(SeasonData!$AY:$AY,MATCH($C388&amp;"_2016",SeasonData!$A:$A,0))</f>
        <v>58.454545454545453</v>
      </c>
      <c r="P388" s="20">
        <f>INDEX(SeasonData!$AY:$AY,MATCH($C388&amp;"_2015",SeasonData!$A:$A,0))</f>
        <v>65.294117647058826</v>
      </c>
      <c r="R388" s="18">
        <f>INDEX(SeasonData!BA:BA,MATCH(C388&amp;"_2018",SeasonData!A:A,0))</f>
        <v>0.77272727272727271</v>
      </c>
      <c r="S388" s="18">
        <f>INDEX(SeasonData!BA:BA,MATCH(C388&amp;"_2017",SeasonData!A:A,0))</f>
        <v>0.81818181818181823</v>
      </c>
      <c r="T388" s="18">
        <f>INDEX(SeasonData!BA:BA,MATCH(C388&amp;"_2016",SeasonData!A:A,0))</f>
        <v>0.5</v>
      </c>
      <c r="U388" s="18">
        <f>INDEX(SeasonData!BA:BA,MATCH(C388&amp;"_2015",SeasonData!A:A,0))</f>
        <v>0.77272727272727271</v>
      </c>
      <c r="W388" s="13">
        <f t="shared" si="13"/>
        <v>87.003776365478487</v>
      </c>
      <c r="Y388">
        <f>IF(ISERROR(FIND("DEF",$G388)),"",MAX(Y$1:Y387)+1)</f>
        <v>144</v>
      </c>
      <c r="Z388" t="str">
        <f>IF(ISERROR(FIND("MID",$G388)),"",MAX(Z$1:Z387)+1)</f>
        <v/>
      </c>
      <c r="AA388" t="str">
        <f>IF(ISERROR(FIND("RUC",$G388)),"",MAX(AA$1:AA387)+1)</f>
        <v/>
      </c>
      <c r="AB388" t="str">
        <f>IF(ISERROR(FIND("FWD",$G388)),"",MAX(AB$1:AB387)+1)</f>
        <v/>
      </c>
      <c r="AC388" t="str">
        <f>IF(H388&lt;&gt;"R","",MAX(AC$1:AC387)+1)</f>
        <v/>
      </c>
    </row>
    <row r="389" spans="1:29" x14ac:dyDescent="0.2">
      <c r="A389" t="s">
        <v>2093</v>
      </c>
      <c r="B389" t="s">
        <v>318</v>
      </c>
      <c r="C389" t="s">
        <v>954</v>
      </c>
      <c r="D389" t="s">
        <v>954</v>
      </c>
      <c r="E389" t="s">
        <v>40</v>
      </c>
      <c r="F389" s="42" t="s">
        <v>1262</v>
      </c>
      <c r="G389" t="s">
        <v>1606</v>
      </c>
      <c r="H389" s="3" t="str">
        <f>IF(SUMIFS(SeasonData!BC:BC,SeasonData!B:B,Players19!C29)=(4*23),"R","")</f>
        <v/>
      </c>
      <c r="I389" s="2">
        <f>COUNTIFS(SeasonData!B:B,C389)</f>
        <v>4</v>
      </c>
      <c r="J389" s="25">
        <v>123900</v>
      </c>
      <c r="K389" s="25" t="str">
        <f t="shared" si="12"/>
        <v>Rookie</v>
      </c>
      <c r="L389" s="25"/>
      <c r="M389" s="20" t="str">
        <f>INDEX(SeasonData!$AY:$AY,MATCH($C389&amp;"_2018",SeasonData!$A:$A,0))</f>
        <v/>
      </c>
      <c r="N389" s="20">
        <f>INDEX(SeasonData!$AY:$AY,MATCH($C389&amp;"_2017",SeasonData!$A:$A,0))</f>
        <v>47</v>
      </c>
      <c r="O389" s="20" t="str">
        <f>INDEX(SeasonData!$AY:$AY,MATCH($C389&amp;"_2016",SeasonData!$A:$A,0))</f>
        <v/>
      </c>
      <c r="P389" s="20" t="str">
        <f>INDEX(SeasonData!$AY:$AY,MATCH($C389&amp;"_2015",SeasonData!$A:$A,0))</f>
        <v/>
      </c>
      <c r="R389" s="18">
        <f>INDEX(SeasonData!BA:BA,MATCH(C389&amp;"_2018",SeasonData!A:A,0))</f>
        <v>0</v>
      </c>
      <c r="S389" s="18">
        <f>INDEX(SeasonData!BA:BA,MATCH(C389&amp;"_2017",SeasonData!A:A,0))</f>
        <v>0.13636363636363635</v>
      </c>
      <c r="T389" s="18">
        <f>INDEX(SeasonData!BA:BA,MATCH(C389&amp;"_2016",SeasonData!A:A,0))</f>
        <v>0</v>
      </c>
      <c r="U389" s="18">
        <f>INDEX(SeasonData!BA:BA,MATCH(C389&amp;"_2015",SeasonData!A:A,0))</f>
        <v>0</v>
      </c>
      <c r="W389" s="13">
        <f t="shared" si="13"/>
        <v>22.823984526112184</v>
      </c>
      <c r="Y389" t="str">
        <f>IF(ISERROR(FIND("DEF",$G389)),"",MAX(Y$1:Y388)+1)</f>
        <v/>
      </c>
      <c r="Z389">
        <f>IF(ISERROR(FIND("MID",$G389)),"",MAX(Z$1:Z388)+1)</f>
        <v>131</v>
      </c>
      <c r="AA389" t="str">
        <f>IF(ISERROR(FIND("RUC",$G389)),"",MAX(AA$1:AA388)+1)</f>
        <v/>
      </c>
      <c r="AB389" t="str">
        <f>IF(ISERROR(FIND("FWD",$G389)),"",MAX(AB$1:AB388)+1)</f>
        <v/>
      </c>
      <c r="AC389" t="str">
        <f>IF(H389&lt;&gt;"R","",MAX(AC$1:AC388)+1)</f>
        <v/>
      </c>
    </row>
    <row r="390" spans="1:29" x14ac:dyDescent="0.2">
      <c r="A390" t="s">
        <v>2093</v>
      </c>
      <c r="B390" t="s">
        <v>156</v>
      </c>
      <c r="C390" t="s">
        <v>716</v>
      </c>
      <c r="D390" t="s">
        <v>716</v>
      </c>
      <c r="E390" t="s">
        <v>150</v>
      </c>
      <c r="F390" s="42" t="s">
        <v>1261</v>
      </c>
      <c r="G390" t="s">
        <v>1608</v>
      </c>
      <c r="H390" s="3" t="str">
        <f>IF(SUMIFS(SeasonData!BC:BC,SeasonData!B:B,Players19!C169)=(4*23),"R","")</f>
        <v/>
      </c>
      <c r="I390" s="2">
        <f>COUNTIFS(SeasonData!B:B,C390)</f>
        <v>4</v>
      </c>
      <c r="J390" s="25">
        <v>277800</v>
      </c>
      <c r="K390" s="25" t="str">
        <f t="shared" si="12"/>
        <v>MPR</v>
      </c>
      <c r="L390" s="25"/>
      <c r="M390" s="20">
        <f>INDEX(SeasonData!$AY:$AY,MATCH($C390&amp;"_2018",SeasonData!$A:$A,0))</f>
        <v>56.857142857142854</v>
      </c>
      <c r="N390" s="20">
        <f>INDEX(SeasonData!$AY:$AY,MATCH($C390&amp;"_2017",SeasonData!$A:$A,0))</f>
        <v>86</v>
      </c>
      <c r="O390" s="20">
        <f>INDEX(SeasonData!$AY:$AY,MATCH($C390&amp;"_2016",SeasonData!$A:$A,0))</f>
        <v>68.772727272727266</v>
      </c>
      <c r="P390" s="20">
        <f>INDEX(SeasonData!$AY:$AY,MATCH($C390&amp;"_2015",SeasonData!$A:$A,0))</f>
        <v>60.727272727272727</v>
      </c>
      <c r="R390" s="18">
        <f>INDEX(SeasonData!BA:BA,MATCH(C390&amp;"_2018",SeasonData!A:A,0))</f>
        <v>0.31818181818181818</v>
      </c>
      <c r="S390" s="18">
        <f>INDEX(SeasonData!BA:BA,MATCH(C390&amp;"_2017",SeasonData!A:A,0))</f>
        <v>1</v>
      </c>
      <c r="T390" s="18">
        <f>INDEX(SeasonData!BA:BA,MATCH(C390&amp;"_2016",SeasonData!A:A,0))</f>
        <v>1</v>
      </c>
      <c r="U390" s="18">
        <f>INDEX(SeasonData!BA:BA,MATCH(C390&amp;"_2015",SeasonData!A:A,0))</f>
        <v>1</v>
      </c>
      <c r="W390" s="13">
        <f t="shared" si="13"/>
        <v>51.174357557336279</v>
      </c>
      <c r="Y390" t="str">
        <f>IF(ISERROR(FIND("DEF",$G390)),"",MAX(Y$1:Y389)+1)</f>
        <v/>
      </c>
      <c r="Z390" t="str">
        <f>IF(ISERROR(FIND("MID",$G390)),"",MAX(Z$1:Z389)+1)</f>
        <v/>
      </c>
      <c r="AA390" t="str">
        <f>IF(ISERROR(FIND("RUC",$G390)),"",MAX(AA$1:AA389)+1)</f>
        <v/>
      </c>
      <c r="AB390">
        <f>IF(ISERROR(FIND("FWD",$G390)),"",MAX(AB$1:AB389)+1)</f>
        <v>148</v>
      </c>
      <c r="AC390" t="str">
        <f>IF(H390&lt;&gt;"R","",MAX(AC$1:AC389)+1)</f>
        <v/>
      </c>
    </row>
    <row r="391" spans="1:29" x14ac:dyDescent="0.2">
      <c r="A391" t="s">
        <v>2082</v>
      </c>
      <c r="B391" t="s">
        <v>1746</v>
      </c>
      <c r="C391" t="s">
        <v>1697</v>
      </c>
      <c r="D391" t="s">
        <v>1697</v>
      </c>
      <c r="E391" t="s">
        <v>423</v>
      </c>
      <c r="F391" s="42" t="s">
        <v>1836</v>
      </c>
      <c r="G391" t="s">
        <v>1608</v>
      </c>
      <c r="H391" s="3" t="str">
        <f>IF(SUMIFS(SeasonData!BC:BC,SeasonData!B:B,Players19!C18)=(4*23),"R","")</f>
        <v/>
      </c>
      <c r="I391" s="2">
        <f>COUNTIFS(SeasonData!B:B,C391)</f>
        <v>4</v>
      </c>
      <c r="J391" s="25">
        <v>123900</v>
      </c>
      <c r="K391" s="25" t="str">
        <f t="shared" si="12"/>
        <v>Rookie</v>
      </c>
      <c r="L391" s="25"/>
      <c r="M391" s="20" t="str">
        <f>INDEX(SeasonData!$AY:$AY,MATCH($C391&amp;"_2018",SeasonData!$A:$A,0))</f>
        <v/>
      </c>
      <c r="N391" s="20" t="str">
        <f>INDEX(SeasonData!$AY:$AY,MATCH($C391&amp;"_2017",SeasonData!$A:$A,0))</f>
        <v/>
      </c>
      <c r="O391" s="20" t="str">
        <f>INDEX(SeasonData!$AY:$AY,MATCH($C391&amp;"_2016",SeasonData!$A:$A,0))</f>
        <v/>
      </c>
      <c r="P391" s="20" t="str">
        <f>INDEX(SeasonData!$AY:$AY,MATCH($C391&amp;"_2015",SeasonData!$A:$A,0))</f>
        <v/>
      </c>
      <c r="R391" s="18">
        <f>INDEX(SeasonData!BA:BA,MATCH(C391&amp;"_2018",SeasonData!A:A,0))</f>
        <v>0</v>
      </c>
      <c r="S391" s="18">
        <f>INDEX(SeasonData!BA:BA,MATCH(C391&amp;"_2017",SeasonData!A:A,0))</f>
        <v>0</v>
      </c>
      <c r="T391" s="18">
        <f>INDEX(SeasonData!BA:BA,MATCH(C391&amp;"_2016",SeasonData!A:A,0))</f>
        <v>0</v>
      </c>
      <c r="U391" s="18">
        <f>INDEX(SeasonData!BA:BA,MATCH(C391&amp;"_2015",SeasonData!A:A,0))</f>
        <v>0</v>
      </c>
      <c r="W391" s="13">
        <f t="shared" si="13"/>
        <v>22.823984526112184</v>
      </c>
      <c r="Y391" t="str">
        <f>IF(ISERROR(FIND("DEF",$G391)),"",MAX(Y$1:Y390)+1)</f>
        <v/>
      </c>
      <c r="Z391" t="str">
        <f>IF(ISERROR(FIND("MID",$G391)),"",MAX(Z$1:Z390)+1)</f>
        <v/>
      </c>
      <c r="AA391" t="str">
        <f>IF(ISERROR(FIND("RUC",$G391)),"",MAX(AA$1:AA390)+1)</f>
        <v/>
      </c>
      <c r="AB391">
        <f>IF(ISERROR(FIND("FWD",$G391)),"",MAX(AB$1:AB390)+1)</f>
        <v>149</v>
      </c>
      <c r="AC391" t="str">
        <f>IF(H391&lt;&gt;"R","",MAX(AC$1:AC390)+1)</f>
        <v/>
      </c>
    </row>
    <row r="392" spans="1:29" x14ac:dyDescent="0.2">
      <c r="A392" t="s">
        <v>2082</v>
      </c>
      <c r="B392" t="s">
        <v>120</v>
      </c>
      <c r="C392" t="s">
        <v>2638</v>
      </c>
      <c r="D392" t="s">
        <v>2638</v>
      </c>
      <c r="E392" t="s">
        <v>316</v>
      </c>
      <c r="F392" s="42" t="s">
        <v>2467</v>
      </c>
      <c r="G392" t="s">
        <v>2769</v>
      </c>
      <c r="H392" s="3" t="str">
        <f>IF(SUMIFS(SeasonData!BC:BC,SeasonData!B:B,Players19!C149)=(4*23),"R","")</f>
        <v/>
      </c>
      <c r="I392" s="2">
        <f>COUNTIFS(SeasonData!B:B,C392)</f>
        <v>4</v>
      </c>
      <c r="J392" s="25">
        <v>117300</v>
      </c>
      <c r="K392" s="25" t="str">
        <f t="shared" si="12"/>
        <v>Rookie</v>
      </c>
      <c r="L392" s="25"/>
      <c r="M392" s="20" t="str">
        <f>INDEX(SeasonData!$AY:$AY,MATCH($C392&amp;"_2018",SeasonData!$A:$A,0))</f>
        <v/>
      </c>
      <c r="N392" s="20" t="str">
        <f>INDEX(SeasonData!$AY:$AY,MATCH($C392&amp;"_2017",SeasonData!$A:$A,0))</f>
        <v/>
      </c>
      <c r="O392" s="20" t="str">
        <f>INDEX(SeasonData!$AY:$AY,MATCH($C392&amp;"_2016",SeasonData!$A:$A,0))</f>
        <v/>
      </c>
      <c r="P392" s="20" t="str">
        <f>INDEX(SeasonData!$AY:$AY,MATCH($C392&amp;"_2015",SeasonData!$A:$A,0))</f>
        <v/>
      </c>
      <c r="R392" s="18">
        <f>INDEX(SeasonData!BA:BA,MATCH(C392&amp;"_2018",SeasonData!A:A,0))</f>
        <v>0</v>
      </c>
      <c r="S392" s="18">
        <f>INDEX(SeasonData!BA:BA,MATCH(C392&amp;"_2017",SeasonData!A:A,0))</f>
        <v>0</v>
      </c>
      <c r="T392" s="18">
        <f>INDEX(SeasonData!BA:BA,MATCH(C392&amp;"_2016",SeasonData!A:A,0))</f>
        <v>0</v>
      </c>
      <c r="U392" s="18">
        <f>INDEX(SeasonData!BA:BA,MATCH(C392&amp;"_2015",SeasonData!A:A,0))</f>
        <v>0</v>
      </c>
      <c r="W392" s="13">
        <f t="shared" si="13"/>
        <v>21.608179054987566</v>
      </c>
      <c r="Y392">
        <f>IF(ISERROR(FIND("DEF",$G392)),"",MAX(Y$1:Y391)+1)</f>
        <v>145</v>
      </c>
      <c r="Z392" t="str">
        <f>IF(ISERROR(FIND("MID",$G392)),"",MAX(Z$1:Z391)+1)</f>
        <v/>
      </c>
      <c r="AA392" t="str">
        <f>IF(ISERROR(FIND("RUC",$G392)),"",MAX(AA$1:AA391)+1)</f>
        <v/>
      </c>
      <c r="AB392">
        <f>IF(ISERROR(FIND("FWD",$G392)),"",MAX(AB$1:AB391)+1)</f>
        <v>150</v>
      </c>
      <c r="AC392" t="str">
        <f>IF(H392&lt;&gt;"R","",MAX(AC$1:AC391)+1)</f>
        <v/>
      </c>
    </row>
    <row r="393" spans="1:29" x14ac:dyDescent="0.2">
      <c r="A393" t="s">
        <v>2082</v>
      </c>
      <c r="B393" t="s">
        <v>323</v>
      </c>
      <c r="C393" t="s">
        <v>1682</v>
      </c>
      <c r="D393" t="s">
        <v>1682</v>
      </c>
      <c r="E393" t="s">
        <v>40</v>
      </c>
      <c r="F393" s="42" t="s">
        <v>1837</v>
      </c>
      <c r="G393" t="s">
        <v>1607</v>
      </c>
      <c r="H393" s="3" t="str">
        <f>IF(SUMIFS(SeasonData!BC:BC,SeasonData!B:B,Players19!C242)=(4*23),"R","")</f>
        <v/>
      </c>
      <c r="I393" s="2">
        <f>COUNTIFS(SeasonData!B:B,C393)</f>
        <v>4</v>
      </c>
      <c r="J393" s="25">
        <v>123900</v>
      </c>
      <c r="K393" s="25" t="str">
        <f t="shared" si="12"/>
        <v>Rookie</v>
      </c>
      <c r="L393" s="25"/>
      <c r="M393" s="20" t="str">
        <f>INDEX(SeasonData!$AY:$AY,MATCH($C393&amp;"_2018",SeasonData!$A:$A,0))</f>
        <v/>
      </c>
      <c r="N393" s="20" t="str">
        <f>INDEX(SeasonData!$AY:$AY,MATCH($C393&amp;"_2017",SeasonData!$A:$A,0))</f>
        <v/>
      </c>
      <c r="O393" s="20" t="str">
        <f>INDEX(SeasonData!$AY:$AY,MATCH($C393&amp;"_2016",SeasonData!$A:$A,0))</f>
        <v/>
      </c>
      <c r="P393" s="20" t="str">
        <f>INDEX(SeasonData!$AY:$AY,MATCH($C393&amp;"_2015",SeasonData!$A:$A,0))</f>
        <v/>
      </c>
      <c r="R393" s="18">
        <f>INDEX(SeasonData!BA:BA,MATCH(C393&amp;"_2018",SeasonData!A:A,0))</f>
        <v>0</v>
      </c>
      <c r="S393" s="18">
        <f>INDEX(SeasonData!BA:BA,MATCH(C393&amp;"_2017",SeasonData!A:A,0))</f>
        <v>0</v>
      </c>
      <c r="T393" s="18">
        <f>INDEX(SeasonData!BA:BA,MATCH(C393&amp;"_2016",SeasonData!A:A,0))</f>
        <v>0</v>
      </c>
      <c r="U393" s="18">
        <f>INDEX(SeasonData!BA:BA,MATCH(C393&amp;"_2015",SeasonData!A:A,0))</f>
        <v>0</v>
      </c>
      <c r="W393" s="13">
        <f t="shared" si="13"/>
        <v>22.823984526112184</v>
      </c>
      <c r="Y393">
        <f>IF(ISERROR(FIND("DEF",$G393)),"",MAX(Y$1:Y392)+1)</f>
        <v>146</v>
      </c>
      <c r="Z393" t="str">
        <f>IF(ISERROR(FIND("MID",$G393)),"",MAX(Z$1:Z392)+1)</f>
        <v/>
      </c>
      <c r="AA393" t="str">
        <f>IF(ISERROR(FIND("RUC",$G393)),"",MAX(AA$1:AA392)+1)</f>
        <v/>
      </c>
      <c r="AB393" t="str">
        <f>IF(ISERROR(FIND("FWD",$G393)),"",MAX(AB$1:AB392)+1)</f>
        <v/>
      </c>
      <c r="AC393" t="str">
        <f>IF(H393&lt;&gt;"R","",MAX(AC$1:AC392)+1)</f>
        <v/>
      </c>
    </row>
    <row r="394" spans="1:29" x14ac:dyDescent="0.2">
      <c r="A394" t="s">
        <v>2082</v>
      </c>
      <c r="B394" t="s">
        <v>193</v>
      </c>
      <c r="C394" t="s">
        <v>718</v>
      </c>
      <c r="D394" t="s">
        <v>718</v>
      </c>
      <c r="E394" t="s">
        <v>184</v>
      </c>
      <c r="F394" s="42" t="s">
        <v>1264</v>
      </c>
      <c r="G394" t="s">
        <v>1607</v>
      </c>
      <c r="H394" s="3" t="str">
        <f>IF(SUMIFS(SeasonData!BC:BC,SeasonData!B:B,Players19!C280)=(4*23),"R","")</f>
        <v>R</v>
      </c>
      <c r="I394" s="2">
        <f>COUNTIFS(SeasonData!B:B,C394)</f>
        <v>4</v>
      </c>
      <c r="J394" s="25">
        <v>388100</v>
      </c>
      <c r="K394" s="25" t="str">
        <f t="shared" si="12"/>
        <v>MPR</v>
      </c>
      <c r="L394" s="25"/>
      <c r="M394" s="20">
        <f>INDEX(SeasonData!$AY:$AY,MATCH($C394&amp;"_2018",SeasonData!$A:$A,0))</f>
        <v>71.5</v>
      </c>
      <c r="N394" s="20">
        <f>INDEX(SeasonData!$AY:$AY,MATCH($C394&amp;"_2017",SeasonData!$A:$A,0))</f>
        <v>62.590909090909093</v>
      </c>
      <c r="O394" s="20">
        <f>INDEX(SeasonData!$AY:$AY,MATCH($C394&amp;"_2016",SeasonData!$A:$A,0))</f>
        <v>52</v>
      </c>
      <c r="P394" s="20">
        <f>INDEX(SeasonData!$AY:$AY,MATCH($C394&amp;"_2015",SeasonData!$A:$A,0))</f>
        <v>53.7</v>
      </c>
      <c r="R394" s="18">
        <f>INDEX(SeasonData!BA:BA,MATCH(C394&amp;"_2018",SeasonData!A:A,0))</f>
        <v>0.81818181818181823</v>
      </c>
      <c r="S394" s="18">
        <f>INDEX(SeasonData!BA:BA,MATCH(C394&amp;"_2017",SeasonData!A:A,0))</f>
        <v>1</v>
      </c>
      <c r="T394" s="18">
        <f>INDEX(SeasonData!BA:BA,MATCH(C394&amp;"_2016",SeasonData!A:A,0))</f>
        <v>0.36363636363636365</v>
      </c>
      <c r="U394" s="18">
        <f>INDEX(SeasonData!BA:BA,MATCH(C394&amp;"_2015",SeasonData!A:A,0))</f>
        <v>0.45454545454545453</v>
      </c>
      <c r="W394" s="13">
        <f t="shared" si="13"/>
        <v>71.493045961131074</v>
      </c>
      <c r="Y394">
        <f>IF(ISERROR(FIND("DEF",$G394)),"",MAX(Y$1:Y393)+1)</f>
        <v>147</v>
      </c>
      <c r="Z394" t="str">
        <f>IF(ISERROR(FIND("MID",$G394)),"",MAX(Z$1:Z393)+1)</f>
        <v/>
      </c>
      <c r="AA394" t="str">
        <f>IF(ISERROR(FIND("RUC",$G394)),"",MAX(AA$1:AA393)+1)</f>
        <v/>
      </c>
      <c r="AB394" t="str">
        <f>IF(ISERROR(FIND("FWD",$G394)),"",MAX(AB$1:AB393)+1)</f>
        <v/>
      </c>
      <c r="AC394">
        <f>IF(H394&lt;&gt;"R","",MAX(AC$1:AC393)+1)</f>
        <v>54</v>
      </c>
    </row>
    <row r="395" spans="1:29" x14ac:dyDescent="0.2">
      <c r="A395" t="s">
        <v>2082</v>
      </c>
      <c r="B395" t="s">
        <v>255</v>
      </c>
      <c r="C395" t="s">
        <v>717</v>
      </c>
      <c r="D395" t="s">
        <v>717</v>
      </c>
      <c r="E395" t="s">
        <v>235</v>
      </c>
      <c r="F395" s="42" t="s">
        <v>1263</v>
      </c>
      <c r="G395" t="s">
        <v>1606</v>
      </c>
      <c r="H395" s="3" t="str">
        <f>IF(SUMIFS(SeasonData!BC:BC,SeasonData!B:B,Players19!C653)=(4*23),"R","")</f>
        <v/>
      </c>
      <c r="I395" s="2">
        <f>COUNTIFS(SeasonData!B:B,C395)</f>
        <v>4</v>
      </c>
      <c r="J395" s="25">
        <v>570500</v>
      </c>
      <c r="K395" s="25" t="str">
        <f t="shared" si="12"/>
        <v>Premo</v>
      </c>
      <c r="L395" s="25"/>
      <c r="M395" s="20">
        <f>INDEX(SeasonData!$AY:$AY,MATCH($C395&amp;"_2018",SeasonData!$A:$A,0))</f>
        <v>105.09090909090909</v>
      </c>
      <c r="N395" s="20">
        <f>INDEX(SeasonData!$AY:$AY,MATCH($C395&amp;"_2017",SeasonData!$A:$A,0))</f>
        <v>102.22222222222223</v>
      </c>
      <c r="O395" s="20">
        <f>INDEX(SeasonData!$AY:$AY,MATCH($C395&amp;"_2016",SeasonData!$A:$A,0))</f>
        <v>111.5</v>
      </c>
      <c r="P395" s="20">
        <f>INDEX(SeasonData!$AY:$AY,MATCH($C395&amp;"_2015",SeasonData!$A:$A,0))</f>
        <v>104.8</v>
      </c>
      <c r="R395" s="18">
        <f>INDEX(SeasonData!BA:BA,MATCH(C395&amp;"_2018",SeasonData!A:A,0))</f>
        <v>1</v>
      </c>
      <c r="S395" s="18">
        <f>INDEX(SeasonData!BA:BA,MATCH(C395&amp;"_2017",SeasonData!A:A,0))</f>
        <v>0.81818181818181823</v>
      </c>
      <c r="T395" s="18">
        <f>INDEX(SeasonData!BA:BA,MATCH(C395&amp;"_2016",SeasonData!A:A,0))</f>
        <v>1</v>
      </c>
      <c r="U395" s="18">
        <f>INDEX(SeasonData!BA:BA,MATCH(C395&amp;"_2015",SeasonData!A:A,0))</f>
        <v>0.90909090909090906</v>
      </c>
      <c r="W395" s="13">
        <f t="shared" si="13"/>
        <v>105.09348807221147</v>
      </c>
      <c r="Y395" t="str">
        <f>IF(ISERROR(FIND("DEF",$G395)),"",MAX(Y$1:Y394)+1)</f>
        <v/>
      </c>
      <c r="Z395">
        <f>IF(ISERROR(FIND("MID",$G395)),"",MAX(Z$1:Z394)+1)</f>
        <v>132</v>
      </c>
      <c r="AA395" t="str">
        <f>IF(ISERROR(FIND("RUC",$G395)),"",MAX(AA$1:AA394)+1)</f>
        <v/>
      </c>
      <c r="AB395" t="str">
        <f>IF(ISERROR(FIND("FWD",$G395)),"",MAX(AB$1:AB394)+1)</f>
        <v/>
      </c>
      <c r="AC395" t="str">
        <f>IF(H395&lt;&gt;"R","",MAX(AC$1:AC394)+1)</f>
        <v/>
      </c>
    </row>
    <row r="396" spans="1:29" x14ac:dyDescent="0.2">
      <c r="A396" t="s">
        <v>2082</v>
      </c>
      <c r="B396" t="s">
        <v>35</v>
      </c>
      <c r="C396" t="s">
        <v>1555</v>
      </c>
      <c r="D396" t="s">
        <v>1555</v>
      </c>
      <c r="E396" t="s">
        <v>288</v>
      </c>
      <c r="F396" s="42" t="s">
        <v>1556</v>
      </c>
      <c r="G396" t="s">
        <v>1607</v>
      </c>
      <c r="H396" s="3" t="str">
        <f>IF(SUMIFS(SeasonData!BC:BC,SeasonData!B:B,Players19!C686)=(4*23),"R","")</f>
        <v/>
      </c>
      <c r="I396" s="2">
        <f>COUNTIFS(SeasonData!B:B,C396)</f>
        <v>4</v>
      </c>
      <c r="J396" s="25">
        <v>266600</v>
      </c>
      <c r="K396" s="25" t="str">
        <f t="shared" si="12"/>
        <v>MPR</v>
      </c>
      <c r="L396" s="25"/>
      <c r="M396" s="20">
        <f>INDEX(SeasonData!$AY:$AY,MATCH($C396&amp;"_2018",SeasonData!$A:$A,0))</f>
        <v>54.571428571428569</v>
      </c>
      <c r="N396" s="20">
        <f>INDEX(SeasonData!$AY:$AY,MATCH($C396&amp;"_2017",SeasonData!$A:$A,0))</f>
        <v>34.666666666666664</v>
      </c>
      <c r="O396" s="20" t="str">
        <f>INDEX(SeasonData!$AY:$AY,MATCH($C396&amp;"_2016",SeasonData!$A:$A,0))</f>
        <v/>
      </c>
      <c r="P396" s="20" t="str">
        <f>INDEX(SeasonData!$AY:$AY,MATCH($C396&amp;"_2015",SeasonData!$A:$A,0))</f>
        <v/>
      </c>
      <c r="R396" s="18">
        <f>INDEX(SeasonData!BA:BA,MATCH(C396&amp;"_2018",SeasonData!A:A,0))</f>
        <v>0.31818181818181818</v>
      </c>
      <c r="S396" s="18">
        <f>INDEX(SeasonData!BA:BA,MATCH(C396&amp;"_2017",SeasonData!A:A,0))</f>
        <v>0.13636363636363635</v>
      </c>
      <c r="T396" s="18">
        <f>INDEX(SeasonData!BA:BA,MATCH(C396&amp;"_2016",SeasonData!A:A,0))</f>
        <v>0</v>
      </c>
      <c r="U396" s="18">
        <f>INDEX(SeasonData!BA:BA,MATCH(C396&amp;"_2015",SeasonData!A:A,0))</f>
        <v>0</v>
      </c>
      <c r="W396" s="13">
        <f t="shared" si="13"/>
        <v>49.111172515427832</v>
      </c>
      <c r="Y396">
        <f>IF(ISERROR(FIND("DEF",$G396)),"",MAX(Y$1:Y395)+1)</f>
        <v>148</v>
      </c>
      <c r="Z396" t="str">
        <f>IF(ISERROR(FIND("MID",$G396)),"",MAX(Z$1:Z395)+1)</f>
        <v/>
      </c>
      <c r="AA396" t="str">
        <f>IF(ISERROR(FIND("RUC",$G396)),"",MAX(AA$1:AA395)+1)</f>
        <v/>
      </c>
      <c r="AB396" t="str">
        <f>IF(ISERROR(FIND("FWD",$G396)),"",MAX(AB$1:AB395)+1)</f>
        <v/>
      </c>
      <c r="AC396" t="str">
        <f>IF(H396&lt;&gt;"R","",MAX(AC$1:AC395)+1)</f>
        <v/>
      </c>
    </row>
    <row r="397" spans="1:29" x14ac:dyDescent="0.2">
      <c r="A397" t="s">
        <v>2158</v>
      </c>
      <c r="B397" t="s">
        <v>265</v>
      </c>
      <c r="C397" t="s">
        <v>719</v>
      </c>
      <c r="D397" t="s">
        <v>1991</v>
      </c>
      <c r="E397" t="s">
        <v>260</v>
      </c>
      <c r="F397" s="42" t="s">
        <v>1265</v>
      </c>
      <c r="G397" t="s">
        <v>2771</v>
      </c>
      <c r="H397" s="3" t="str">
        <f>IF(SUMIFS(SeasonData!BC:BC,SeasonData!B:B,Players19!C113)=(4*23),"R","")</f>
        <v/>
      </c>
      <c r="I397" s="2">
        <f>COUNTIFS(SeasonData!B:B,C397)</f>
        <v>4</v>
      </c>
      <c r="J397" s="25">
        <v>396800</v>
      </c>
      <c r="K397" s="25" t="str">
        <f t="shared" si="12"/>
        <v>MPR</v>
      </c>
      <c r="L397" s="25"/>
      <c r="M397" s="20">
        <f>INDEX(SeasonData!$AY:$AY,MATCH($C397&amp;"_2018",SeasonData!$A:$A,0))</f>
        <v>73.099999999999994</v>
      </c>
      <c r="N397" s="20" t="str">
        <f>INDEX(SeasonData!$AY:$AY,MATCH($C397&amp;"_2017",SeasonData!$A:$A,0))</f>
        <v/>
      </c>
      <c r="O397" s="20">
        <f>INDEX(SeasonData!$AY:$AY,MATCH($C397&amp;"_2016",SeasonData!$A:$A,0))</f>
        <v>69.263157894736835</v>
      </c>
      <c r="P397" s="20">
        <f>INDEX(SeasonData!$AY:$AY,MATCH($C397&amp;"_2015",SeasonData!$A:$A,0))</f>
        <v>71.857142857142861</v>
      </c>
      <c r="R397" s="18">
        <f>INDEX(SeasonData!BA:BA,MATCH(C397&amp;"_2018",SeasonData!A:A,0))</f>
        <v>0.45454545454545453</v>
      </c>
      <c r="S397" s="18">
        <f>INDEX(SeasonData!BA:BA,MATCH(C397&amp;"_2017",SeasonData!A:A,0))</f>
        <v>0</v>
      </c>
      <c r="T397" s="18">
        <f>INDEX(SeasonData!BA:BA,MATCH(C397&amp;"_2016",SeasonData!A:A,0))</f>
        <v>0.86363636363636365</v>
      </c>
      <c r="U397" s="18">
        <f>INDEX(SeasonData!BA:BA,MATCH(C397&amp;"_2015",SeasonData!A:A,0))</f>
        <v>0.63636363636363635</v>
      </c>
      <c r="W397" s="13">
        <f t="shared" si="13"/>
        <v>73.095698627613515</v>
      </c>
      <c r="Y397" t="str">
        <f>IF(ISERROR(FIND("DEF",$G397)),"",MAX(Y$1:Y396)+1)</f>
        <v/>
      </c>
      <c r="Z397" t="str">
        <f>IF(ISERROR(FIND("MID",$G397)),"",MAX(Z$1:Z396)+1)</f>
        <v/>
      </c>
      <c r="AA397">
        <f>IF(ISERROR(FIND("RUC",$G397)),"",MAX(AA$1:AA396)+1)</f>
        <v>23</v>
      </c>
      <c r="AB397">
        <f>IF(ISERROR(FIND("FWD",$G397)),"",MAX(AB$1:AB396)+1)</f>
        <v>151</v>
      </c>
      <c r="AC397" t="str">
        <f>IF(H397&lt;&gt;"R","",MAX(AC$1:AC396)+1)</f>
        <v/>
      </c>
    </row>
    <row r="398" spans="1:29" x14ac:dyDescent="0.2">
      <c r="A398" t="s">
        <v>2158</v>
      </c>
      <c r="B398" t="s">
        <v>502</v>
      </c>
      <c r="C398" t="s">
        <v>720</v>
      </c>
      <c r="D398" t="s">
        <v>720</v>
      </c>
      <c r="E398" t="s">
        <v>490</v>
      </c>
      <c r="F398" s="42" t="s">
        <v>1266</v>
      </c>
      <c r="G398" t="s">
        <v>2771</v>
      </c>
      <c r="H398" s="3" t="str">
        <f>IF(SUMIFS(SeasonData!BC:BC,SeasonData!B:B,Players19!C568)=(4*23),"R","")</f>
        <v/>
      </c>
      <c r="I398" s="2">
        <f>COUNTIFS(SeasonData!B:B,C398)</f>
        <v>4</v>
      </c>
      <c r="J398" s="25">
        <v>421200</v>
      </c>
      <c r="K398" s="25" t="str">
        <f t="shared" si="12"/>
        <v>MPR</v>
      </c>
      <c r="L398" s="25"/>
      <c r="M398" s="20">
        <f>INDEX(SeasonData!$AY:$AY,MATCH($C398&amp;"_2018",SeasonData!$A:$A,0))</f>
        <v>77.583333333333329</v>
      </c>
      <c r="N398" s="20">
        <f>INDEX(SeasonData!$AY:$AY,MATCH($C398&amp;"_2017",SeasonData!$A:$A,0))</f>
        <v>80.631578947368425</v>
      </c>
      <c r="O398" s="20">
        <f>INDEX(SeasonData!$AY:$AY,MATCH($C398&amp;"_2016",SeasonData!$A:$A,0))</f>
        <v>64.142857142857139</v>
      </c>
      <c r="P398" s="20">
        <f>INDEX(SeasonData!$AY:$AY,MATCH($C398&amp;"_2015",SeasonData!$A:$A,0))</f>
        <v>48</v>
      </c>
      <c r="R398" s="18">
        <f>INDEX(SeasonData!BA:BA,MATCH(C398&amp;"_2018",SeasonData!A:A,0))</f>
        <v>0.54545454545454541</v>
      </c>
      <c r="S398" s="18">
        <f>INDEX(SeasonData!BA:BA,MATCH(C398&amp;"_2017",SeasonData!A:A,0))</f>
        <v>0.86363636363636365</v>
      </c>
      <c r="T398" s="18">
        <f>INDEX(SeasonData!BA:BA,MATCH(C398&amp;"_2016",SeasonData!A:A,0))</f>
        <v>0.95454545454545459</v>
      </c>
      <c r="U398" s="18">
        <f>INDEX(SeasonData!BA:BA,MATCH(C398&amp;"_2015",SeasonData!A:A,0))</f>
        <v>0.13636363636363635</v>
      </c>
      <c r="W398" s="13">
        <f t="shared" si="13"/>
        <v>77.590494611771206</v>
      </c>
      <c r="Y398" t="str">
        <f>IF(ISERROR(FIND("DEF",$G398)),"",MAX(Y$1:Y397)+1)</f>
        <v/>
      </c>
      <c r="Z398" t="str">
        <f>IF(ISERROR(FIND("MID",$G398)),"",MAX(Z$1:Z397)+1)</f>
        <v/>
      </c>
      <c r="AA398">
        <f>IF(ISERROR(FIND("RUC",$G398)),"",MAX(AA$1:AA397)+1)</f>
        <v>24</v>
      </c>
      <c r="AB398">
        <f>IF(ISERROR(FIND("FWD",$G398)),"",MAX(AB$1:AB397)+1)</f>
        <v>152</v>
      </c>
      <c r="AC398" t="str">
        <f>IF(H398&lt;&gt;"R","",MAX(AC$1:AC397)+1)</f>
        <v/>
      </c>
    </row>
    <row r="399" spans="1:29" x14ac:dyDescent="0.2">
      <c r="A399" t="s">
        <v>2165</v>
      </c>
      <c r="B399" t="s">
        <v>1737</v>
      </c>
      <c r="C399" t="s">
        <v>2632</v>
      </c>
      <c r="D399" t="s">
        <v>2632</v>
      </c>
      <c r="E399" t="s">
        <v>235</v>
      </c>
      <c r="F399" s="42" t="s">
        <v>2457</v>
      </c>
      <c r="G399" t="s">
        <v>1607</v>
      </c>
      <c r="H399" s="3" t="str">
        <f>IF(SUMIFS(SeasonData!BC:BC,SeasonData!B:B,Players19!C119)=(4*23),"R","")</f>
        <v/>
      </c>
      <c r="I399" s="2">
        <f>COUNTIFS(SeasonData!B:B,C399)</f>
        <v>4</v>
      </c>
      <c r="J399" s="25">
        <v>144300</v>
      </c>
      <c r="K399" s="25" t="str">
        <f t="shared" si="12"/>
        <v>Rookie</v>
      </c>
      <c r="L399" s="25"/>
      <c r="M399" s="20" t="str">
        <f>INDEX(SeasonData!$AY:$AY,MATCH($C399&amp;"_2018",SeasonData!$A:$A,0))</f>
        <v/>
      </c>
      <c r="N399" s="20" t="str">
        <f>INDEX(SeasonData!$AY:$AY,MATCH($C399&amp;"_2017",SeasonData!$A:$A,0))</f>
        <v/>
      </c>
      <c r="O399" s="20" t="str">
        <f>INDEX(SeasonData!$AY:$AY,MATCH($C399&amp;"_2016",SeasonData!$A:$A,0))</f>
        <v/>
      </c>
      <c r="P399" s="20" t="str">
        <f>INDEX(SeasonData!$AY:$AY,MATCH($C399&amp;"_2015",SeasonData!$A:$A,0))</f>
        <v/>
      </c>
      <c r="R399" s="18">
        <f>INDEX(SeasonData!BA:BA,MATCH(C399&amp;"_2018",SeasonData!A:A,0))</f>
        <v>0</v>
      </c>
      <c r="S399" s="18">
        <f>INDEX(SeasonData!BA:BA,MATCH(C399&amp;"_2017",SeasonData!A:A,0))</f>
        <v>0</v>
      </c>
      <c r="T399" s="18">
        <f>INDEX(SeasonData!BA:BA,MATCH(C399&amp;"_2016",SeasonData!A:A,0))</f>
        <v>0</v>
      </c>
      <c r="U399" s="18">
        <f>INDEX(SeasonData!BA:BA,MATCH(C399&amp;"_2015",SeasonData!A:A,0))</f>
        <v>0</v>
      </c>
      <c r="W399" s="13">
        <f t="shared" si="13"/>
        <v>26.581928709588283</v>
      </c>
      <c r="Y399">
        <f>IF(ISERROR(FIND("DEF",$G399)),"",MAX(Y$1:Y398)+1)</f>
        <v>149</v>
      </c>
      <c r="Z399" t="str">
        <f>IF(ISERROR(FIND("MID",$G399)),"",MAX(Z$1:Z398)+1)</f>
        <v/>
      </c>
      <c r="AA399" t="str">
        <f>IF(ISERROR(FIND("RUC",$G399)),"",MAX(AA$1:AA398)+1)</f>
        <v/>
      </c>
      <c r="AB399" t="str">
        <f>IF(ISERROR(FIND("FWD",$G399)),"",MAX(AB$1:AB398)+1)</f>
        <v/>
      </c>
      <c r="AC399" t="str">
        <f>IF(H399&lt;&gt;"R","",MAX(AC$1:AC398)+1)</f>
        <v/>
      </c>
    </row>
    <row r="400" spans="1:29" x14ac:dyDescent="0.2">
      <c r="A400" t="s">
        <v>2165</v>
      </c>
      <c r="B400" t="s">
        <v>240</v>
      </c>
      <c r="C400" t="s">
        <v>1557</v>
      </c>
      <c r="D400" t="s">
        <v>1557</v>
      </c>
      <c r="E400" t="s">
        <v>235</v>
      </c>
      <c r="F400" s="42" t="s">
        <v>1269</v>
      </c>
      <c r="G400" t="s">
        <v>1606</v>
      </c>
      <c r="H400" s="3" t="str">
        <f>IF(SUMIFS(SeasonData!BC:BC,SeasonData!B:B,Players19!C156)=(4*23),"R","")</f>
        <v/>
      </c>
      <c r="I400" s="2">
        <f>COUNTIFS(SeasonData!B:B,C400)</f>
        <v>4</v>
      </c>
      <c r="J400" s="25">
        <v>381500</v>
      </c>
      <c r="K400" s="25" t="str">
        <f t="shared" si="12"/>
        <v>MPR</v>
      </c>
      <c r="L400" s="25"/>
      <c r="M400" s="20">
        <f>INDEX(SeasonData!$AY:$AY,MATCH($C400&amp;"_2018",SeasonData!$A:$A,0))</f>
        <v>70.285714285714292</v>
      </c>
      <c r="N400" s="20">
        <f>INDEX(SeasonData!$AY:$AY,MATCH($C400&amp;"_2017",SeasonData!$A:$A,0))</f>
        <v>49</v>
      </c>
      <c r="O400" s="20" t="str">
        <f>INDEX(SeasonData!$AY:$AY,MATCH($C400&amp;"_2016",SeasonData!$A:$A,0))</f>
        <v/>
      </c>
      <c r="P400" s="20" t="str">
        <f>INDEX(SeasonData!$AY:$AY,MATCH($C400&amp;"_2015",SeasonData!$A:$A,0))</f>
        <v/>
      </c>
      <c r="R400" s="18">
        <f>INDEX(SeasonData!BA:BA,MATCH(C400&amp;"_2018",SeasonData!A:A,0))</f>
        <v>0.63636363636363635</v>
      </c>
      <c r="S400" s="18">
        <f>INDEX(SeasonData!BA:BA,MATCH(C400&amp;"_2017",SeasonData!A:A,0))</f>
        <v>4.5454545454545456E-2</v>
      </c>
      <c r="T400" s="18">
        <f>INDEX(SeasonData!BA:BA,MATCH(C400&amp;"_2016",SeasonData!A:A,0))</f>
        <v>0</v>
      </c>
      <c r="U400" s="18">
        <f>INDEX(SeasonData!BA:BA,MATCH(C400&amp;"_2015",SeasonData!A:A,0))</f>
        <v>0</v>
      </c>
      <c r="W400" s="13">
        <f t="shared" si="13"/>
        <v>70.277240490006449</v>
      </c>
      <c r="Y400" t="str">
        <f>IF(ISERROR(FIND("DEF",$G400)),"",MAX(Y$1:Y399)+1)</f>
        <v/>
      </c>
      <c r="Z400">
        <f>IF(ISERROR(FIND("MID",$G400)),"",MAX(Z$1:Z399)+1)</f>
        <v>133</v>
      </c>
      <c r="AA400" t="str">
        <f>IF(ISERROR(FIND("RUC",$G400)),"",MAX(AA$1:AA399)+1)</f>
        <v/>
      </c>
      <c r="AB400" t="str">
        <f>IF(ISERROR(FIND("FWD",$G400)),"",MAX(AB$1:AB399)+1)</f>
        <v/>
      </c>
      <c r="AC400" t="str">
        <f>IF(H400&lt;&gt;"R","",MAX(AC$1:AC399)+1)</f>
        <v/>
      </c>
    </row>
    <row r="401" spans="1:29" x14ac:dyDescent="0.2">
      <c r="A401" t="s">
        <v>2165</v>
      </c>
      <c r="B401" t="s">
        <v>56</v>
      </c>
      <c r="C401" t="s">
        <v>1558</v>
      </c>
      <c r="D401" t="s">
        <v>1558</v>
      </c>
      <c r="E401" t="s">
        <v>423</v>
      </c>
      <c r="F401" s="42" t="s">
        <v>1270</v>
      </c>
      <c r="G401" t="s">
        <v>1606</v>
      </c>
      <c r="H401" s="3" t="str">
        <f>IF(SUMIFS(SeasonData!BC:BC,SeasonData!B:B,Players19!C177)=(4*23),"R","")</f>
        <v/>
      </c>
      <c r="I401" s="2">
        <f>COUNTIFS(SeasonData!B:B,C401)</f>
        <v>4</v>
      </c>
      <c r="J401" s="25">
        <v>260600</v>
      </c>
      <c r="K401" s="25" t="str">
        <f t="shared" si="12"/>
        <v>MPR</v>
      </c>
      <c r="L401" s="25"/>
      <c r="M401" s="20">
        <f>INDEX(SeasonData!$AY:$AY,MATCH($C401&amp;"_2018",SeasonData!$A:$A,0))</f>
        <v>60</v>
      </c>
      <c r="N401" s="20">
        <f>INDEX(SeasonData!$AY:$AY,MATCH($C401&amp;"_2017",SeasonData!$A:$A,0))</f>
        <v>32</v>
      </c>
      <c r="O401" s="20" t="str">
        <f>INDEX(SeasonData!$AY:$AY,MATCH($C401&amp;"_2016",SeasonData!$A:$A,0))</f>
        <v/>
      </c>
      <c r="P401" s="20" t="str">
        <f>INDEX(SeasonData!$AY:$AY,MATCH($C401&amp;"_2015",SeasonData!$A:$A,0))</f>
        <v/>
      </c>
      <c r="R401" s="18">
        <f>INDEX(SeasonData!BA:BA,MATCH(C401&amp;"_2018",SeasonData!A:A,0))</f>
        <v>0.18181818181818182</v>
      </c>
      <c r="S401" s="18">
        <f>INDEX(SeasonData!BA:BA,MATCH(C401&amp;"_2017",SeasonData!A:A,0))</f>
        <v>4.5454545454545456E-2</v>
      </c>
      <c r="T401" s="18">
        <f>INDEX(SeasonData!BA:BA,MATCH(C401&amp;"_2016",SeasonData!A:A,0))</f>
        <v>0</v>
      </c>
      <c r="U401" s="18">
        <f>INDEX(SeasonData!BA:BA,MATCH(C401&amp;"_2015",SeasonData!A:A,0))</f>
        <v>0</v>
      </c>
      <c r="W401" s="13">
        <f t="shared" si="13"/>
        <v>48.005894814405451</v>
      </c>
      <c r="Y401" t="str">
        <f>IF(ISERROR(FIND("DEF",$G401)),"",MAX(Y$1:Y400)+1)</f>
        <v/>
      </c>
      <c r="Z401">
        <f>IF(ISERROR(FIND("MID",$G401)),"",MAX(Z$1:Z400)+1)</f>
        <v>134</v>
      </c>
      <c r="AA401" t="str">
        <f>IF(ISERROR(FIND("RUC",$G401)),"",MAX(AA$1:AA400)+1)</f>
        <v/>
      </c>
      <c r="AB401" t="str">
        <f>IF(ISERROR(FIND("FWD",$G401)),"",MAX(AB$1:AB400)+1)</f>
        <v/>
      </c>
      <c r="AC401" t="str">
        <f>IF(H401&lt;&gt;"R","",MAX(AC$1:AC400)+1)</f>
        <v/>
      </c>
    </row>
    <row r="402" spans="1:29" x14ac:dyDescent="0.2">
      <c r="A402" t="s">
        <v>2165</v>
      </c>
      <c r="B402" t="s">
        <v>525</v>
      </c>
      <c r="C402" t="s">
        <v>724</v>
      </c>
      <c r="D402" t="s">
        <v>724</v>
      </c>
      <c r="E402" t="s">
        <v>116</v>
      </c>
      <c r="F402" s="42" t="s">
        <v>1268</v>
      </c>
      <c r="G402" t="s">
        <v>1608</v>
      </c>
      <c r="H402" s="3" t="str">
        <f>IF(SUMIFS(SeasonData!BC:BC,SeasonData!B:B,Players19!C180)=(4*23),"R","")</f>
        <v/>
      </c>
      <c r="I402" s="2">
        <f>COUNTIFS(SeasonData!B:B,C402)</f>
        <v>4</v>
      </c>
      <c r="J402" s="25">
        <v>476400</v>
      </c>
      <c r="K402" s="25" t="str">
        <f t="shared" si="12"/>
        <v>MPR</v>
      </c>
      <c r="L402" s="25"/>
      <c r="M402" s="20">
        <f>INDEX(SeasonData!$AY:$AY,MATCH($C402&amp;"_2018",SeasonData!$A:$A,0))</f>
        <v>87.764705882352942</v>
      </c>
      <c r="N402" s="20">
        <f>INDEX(SeasonData!$AY:$AY,MATCH($C402&amp;"_2017",SeasonData!$A:$A,0))</f>
        <v>79</v>
      </c>
      <c r="O402" s="20">
        <f>INDEX(SeasonData!$AY:$AY,MATCH($C402&amp;"_2016",SeasonData!$A:$A,0))</f>
        <v>75.650000000000006</v>
      </c>
      <c r="P402" s="20">
        <f>INDEX(SeasonData!$AY:$AY,MATCH($C402&amp;"_2015",SeasonData!$A:$A,0))</f>
        <v>59</v>
      </c>
      <c r="R402" s="18">
        <f>INDEX(SeasonData!BA:BA,MATCH(C402&amp;"_2018",SeasonData!A:A,0))</f>
        <v>0.77272727272727271</v>
      </c>
      <c r="S402" s="18">
        <f>INDEX(SeasonData!BA:BA,MATCH(C402&amp;"_2017",SeasonData!A:A,0))</f>
        <v>0.63636363636363635</v>
      </c>
      <c r="T402" s="18">
        <f>INDEX(SeasonData!BA:BA,MATCH(C402&amp;"_2016",SeasonData!A:A,0))</f>
        <v>0.90909090909090906</v>
      </c>
      <c r="U402" s="18">
        <f>INDEX(SeasonData!BA:BA,MATCH(C402&amp;"_2015",SeasonData!A:A,0))</f>
        <v>0.72727272727272729</v>
      </c>
      <c r="W402" s="13">
        <f t="shared" si="13"/>
        <v>87.759049461177128</v>
      </c>
      <c r="Y402" t="str">
        <f>IF(ISERROR(FIND("DEF",$G402)),"",MAX(Y$1:Y401)+1)</f>
        <v/>
      </c>
      <c r="Z402" t="str">
        <f>IF(ISERROR(FIND("MID",$G402)),"",MAX(Z$1:Z401)+1)</f>
        <v/>
      </c>
      <c r="AA402" t="str">
        <f>IF(ISERROR(FIND("RUC",$G402)),"",MAX(AA$1:AA401)+1)</f>
        <v/>
      </c>
      <c r="AB402">
        <f>IF(ISERROR(FIND("FWD",$G402)),"",MAX(AB$1:AB401)+1)</f>
        <v>153</v>
      </c>
      <c r="AC402" t="str">
        <f>IF(H402&lt;&gt;"R","",MAX(AC$1:AC401)+1)</f>
        <v/>
      </c>
    </row>
    <row r="403" spans="1:29" x14ac:dyDescent="0.2">
      <c r="A403" t="s">
        <v>2165</v>
      </c>
      <c r="B403" t="s">
        <v>11</v>
      </c>
      <c r="C403" t="s">
        <v>1021</v>
      </c>
      <c r="D403" t="s">
        <v>1021</v>
      </c>
      <c r="E403" t="s">
        <v>1</v>
      </c>
      <c r="F403" s="42" t="s">
        <v>1271</v>
      </c>
      <c r="G403" t="s">
        <v>1608</v>
      </c>
      <c r="H403" s="3" t="str">
        <f>IF(SUMIFS(SeasonData!BC:BC,SeasonData!B:B,Players19!C238)=(4*23),"R","")</f>
        <v/>
      </c>
      <c r="I403" s="2">
        <f>COUNTIFS(SeasonData!B:B,C403)</f>
        <v>4</v>
      </c>
      <c r="J403" s="25">
        <v>297200</v>
      </c>
      <c r="K403" s="25" t="str">
        <f t="shared" si="12"/>
        <v>MPR</v>
      </c>
      <c r="L403" s="25"/>
      <c r="M403" s="20">
        <f>INDEX(SeasonData!$AY:$AY,MATCH($C403&amp;"_2018",SeasonData!$A:$A,0))</f>
        <v>54.75</v>
      </c>
      <c r="N403" s="20">
        <f>INDEX(SeasonData!$AY:$AY,MATCH($C403&amp;"_2017",SeasonData!$A:$A,0))</f>
        <v>57</v>
      </c>
      <c r="O403" s="20" t="str">
        <f>INDEX(SeasonData!$AY:$AY,MATCH($C403&amp;"_2016",SeasonData!$A:$A,0))</f>
        <v/>
      </c>
      <c r="P403" s="20" t="str">
        <f>INDEX(SeasonData!$AY:$AY,MATCH($C403&amp;"_2015",SeasonData!$A:$A,0))</f>
        <v/>
      </c>
      <c r="R403" s="18">
        <f>INDEX(SeasonData!BA:BA,MATCH(C403&amp;"_2018",SeasonData!A:A,0))</f>
        <v>0.72727272727272729</v>
      </c>
      <c r="S403" s="18">
        <f>INDEX(SeasonData!BA:BA,MATCH(C403&amp;"_2017",SeasonData!A:A,0))</f>
        <v>4.5454545454545456E-2</v>
      </c>
      <c r="T403" s="18">
        <f>INDEX(SeasonData!BA:BA,MATCH(C403&amp;"_2016",SeasonData!A:A,0))</f>
        <v>0</v>
      </c>
      <c r="U403" s="18">
        <f>INDEX(SeasonData!BA:BA,MATCH(C403&amp;"_2015",SeasonData!A:A,0))</f>
        <v>0</v>
      </c>
      <c r="W403" s="13">
        <f t="shared" si="13"/>
        <v>54.74808879064198</v>
      </c>
      <c r="Y403" t="str">
        <f>IF(ISERROR(FIND("DEF",$G403)),"",MAX(Y$1:Y402)+1)</f>
        <v/>
      </c>
      <c r="Z403" t="str">
        <f>IF(ISERROR(FIND("MID",$G403)),"",MAX(Z$1:Z402)+1)</f>
        <v/>
      </c>
      <c r="AA403" t="str">
        <f>IF(ISERROR(FIND("RUC",$G403)),"",MAX(AA$1:AA402)+1)</f>
        <v/>
      </c>
      <c r="AB403">
        <f>IF(ISERROR(FIND("FWD",$G403)),"",MAX(AB$1:AB402)+1)</f>
        <v>154</v>
      </c>
      <c r="AC403" t="str">
        <f>IF(H403&lt;&gt;"R","",MAX(AC$1:AC402)+1)</f>
        <v/>
      </c>
    </row>
    <row r="404" spans="1:29" x14ac:dyDescent="0.2">
      <c r="A404" t="s">
        <v>2165</v>
      </c>
      <c r="B404" t="s">
        <v>1747</v>
      </c>
      <c r="C404" t="s">
        <v>1632</v>
      </c>
      <c r="D404" t="s">
        <v>1632</v>
      </c>
      <c r="E404" t="s">
        <v>150</v>
      </c>
      <c r="F404" s="42" t="s">
        <v>1838</v>
      </c>
      <c r="G404" t="s">
        <v>1608</v>
      </c>
      <c r="H404" s="3" t="str">
        <f>IF(SUMIFS(SeasonData!BC:BC,SeasonData!B:B,Players19!C327)=(4*23),"R","")</f>
        <v/>
      </c>
      <c r="I404" s="2">
        <f>COUNTIFS(SeasonData!B:B,C404)</f>
        <v>4</v>
      </c>
      <c r="J404" s="25">
        <v>123900</v>
      </c>
      <c r="K404" s="25" t="str">
        <f t="shared" si="12"/>
        <v>Rookie</v>
      </c>
      <c r="L404" s="25"/>
      <c r="M404" s="20" t="str">
        <f>INDEX(SeasonData!$AY:$AY,MATCH($C404&amp;"_2018",SeasonData!$A:$A,0))</f>
        <v/>
      </c>
      <c r="N404" s="20" t="str">
        <f>INDEX(SeasonData!$AY:$AY,MATCH($C404&amp;"_2017",SeasonData!$A:$A,0))</f>
        <v/>
      </c>
      <c r="O404" s="20" t="str">
        <f>INDEX(SeasonData!$AY:$AY,MATCH($C404&amp;"_2016",SeasonData!$A:$A,0))</f>
        <v/>
      </c>
      <c r="P404" s="20" t="str">
        <f>INDEX(SeasonData!$AY:$AY,MATCH($C404&amp;"_2015",SeasonData!$A:$A,0))</f>
        <v/>
      </c>
      <c r="R404" s="18">
        <f>INDEX(SeasonData!BA:BA,MATCH(C404&amp;"_2018",SeasonData!A:A,0))</f>
        <v>0</v>
      </c>
      <c r="S404" s="18">
        <f>INDEX(SeasonData!BA:BA,MATCH(C404&amp;"_2017",SeasonData!A:A,0))</f>
        <v>0</v>
      </c>
      <c r="T404" s="18">
        <f>INDEX(SeasonData!BA:BA,MATCH(C404&amp;"_2016",SeasonData!A:A,0))</f>
        <v>0</v>
      </c>
      <c r="U404" s="18">
        <f>INDEX(SeasonData!BA:BA,MATCH(C404&amp;"_2015",SeasonData!A:A,0))</f>
        <v>0</v>
      </c>
      <c r="W404" s="13">
        <f t="shared" si="13"/>
        <v>22.823984526112184</v>
      </c>
      <c r="Y404" t="str">
        <f>IF(ISERROR(FIND("DEF",$G404)),"",MAX(Y$1:Y403)+1)</f>
        <v/>
      </c>
      <c r="Z404" t="str">
        <f>IF(ISERROR(FIND("MID",$G404)),"",MAX(Z$1:Z403)+1)</f>
        <v/>
      </c>
      <c r="AA404" t="str">
        <f>IF(ISERROR(FIND("RUC",$G404)),"",MAX(AA$1:AA403)+1)</f>
        <v/>
      </c>
      <c r="AB404">
        <f>IF(ISERROR(FIND("FWD",$G404)),"",MAX(AB$1:AB403)+1)</f>
        <v>155</v>
      </c>
      <c r="AC404" t="str">
        <f>IF(H404&lt;&gt;"R","",MAX(AC$1:AC403)+1)</f>
        <v/>
      </c>
    </row>
    <row r="405" spans="1:29" x14ac:dyDescent="0.2">
      <c r="A405" t="s">
        <v>2165</v>
      </c>
      <c r="B405" t="s">
        <v>81</v>
      </c>
      <c r="C405" t="s">
        <v>721</v>
      </c>
      <c r="D405" t="s">
        <v>721</v>
      </c>
      <c r="E405" t="s">
        <v>288</v>
      </c>
      <c r="F405" s="42" t="s">
        <v>1267</v>
      </c>
      <c r="G405" t="s">
        <v>1607</v>
      </c>
      <c r="H405" s="3" t="str">
        <f>IF(SUMIFS(SeasonData!BC:BC,SeasonData!B:B,Players19!C410)=(4*23),"R","")</f>
        <v>R</v>
      </c>
      <c r="I405" s="2">
        <f>COUNTIFS(SeasonData!B:B,C405)</f>
        <v>4</v>
      </c>
      <c r="J405" s="25">
        <v>454200</v>
      </c>
      <c r="K405" s="25" t="str">
        <f t="shared" si="12"/>
        <v>MPR</v>
      </c>
      <c r="L405" s="25"/>
      <c r="M405" s="20">
        <f>INDEX(SeasonData!$AY:$AY,MATCH($C405&amp;"_2018",SeasonData!$A:$A,0))</f>
        <v>83.666666666666671</v>
      </c>
      <c r="N405" s="20">
        <f>INDEX(SeasonData!$AY:$AY,MATCH($C405&amp;"_2017",SeasonData!$A:$A,0))</f>
        <v>87.263157894736835</v>
      </c>
      <c r="O405" s="20">
        <f>INDEX(SeasonData!$AY:$AY,MATCH($C405&amp;"_2016",SeasonData!$A:$A,0))</f>
        <v>99.36363636363636</v>
      </c>
      <c r="P405" s="20">
        <f>INDEX(SeasonData!$AY:$AY,MATCH($C405&amp;"_2015",SeasonData!$A:$A,0))</f>
        <v>102.89473684210526</v>
      </c>
      <c r="R405" s="18">
        <f>INDEX(SeasonData!BA:BA,MATCH(C405&amp;"_2018",SeasonData!A:A,0))</f>
        <v>0.95454545454545459</v>
      </c>
      <c r="S405" s="18">
        <f>INDEX(SeasonData!BA:BA,MATCH(C405&amp;"_2017",SeasonData!A:A,0))</f>
        <v>0.86363636363636365</v>
      </c>
      <c r="T405" s="18">
        <f>INDEX(SeasonData!BA:BA,MATCH(C405&amp;"_2016",SeasonData!A:A,0))</f>
        <v>1</v>
      </c>
      <c r="U405" s="18">
        <f>INDEX(SeasonData!BA:BA,MATCH(C405&amp;"_2015",SeasonData!A:A,0))</f>
        <v>0.86363636363636365</v>
      </c>
      <c r="W405" s="13">
        <f t="shared" si="13"/>
        <v>83.669521967394303</v>
      </c>
      <c r="Y405">
        <f>IF(ISERROR(FIND("DEF",$G405)),"",MAX(Y$1:Y404)+1)</f>
        <v>150</v>
      </c>
      <c r="Z405" t="str">
        <f>IF(ISERROR(FIND("MID",$G405)),"",MAX(Z$1:Z404)+1)</f>
        <v/>
      </c>
      <c r="AA405" t="str">
        <f>IF(ISERROR(FIND("RUC",$G405)),"",MAX(AA$1:AA404)+1)</f>
        <v/>
      </c>
      <c r="AB405" t="str">
        <f>IF(ISERROR(FIND("FWD",$G405)),"",MAX(AB$1:AB404)+1)</f>
        <v/>
      </c>
      <c r="AC405">
        <f>IF(H405&lt;&gt;"R","",MAX(AC$1:AC404)+1)</f>
        <v>55</v>
      </c>
    </row>
    <row r="406" spans="1:29" x14ac:dyDescent="0.2">
      <c r="A406" t="s">
        <v>2165</v>
      </c>
      <c r="B406" t="s">
        <v>250</v>
      </c>
      <c r="C406" t="s">
        <v>723</v>
      </c>
      <c r="D406" t="s">
        <v>723</v>
      </c>
      <c r="E406" t="s">
        <v>144</v>
      </c>
      <c r="F406" s="42" t="s">
        <v>2539</v>
      </c>
      <c r="G406" t="s">
        <v>1606</v>
      </c>
      <c r="H406" s="3" t="str">
        <f>IF(SUMIFS(SeasonData!BC:BC,SeasonData!B:B,Players19!C519)=(4*23),"R","")</f>
        <v>R</v>
      </c>
      <c r="I406" s="2">
        <f>COUNTIFS(SeasonData!B:B,C406)</f>
        <v>4</v>
      </c>
      <c r="J406" s="25">
        <v>399200</v>
      </c>
      <c r="K406" s="25" t="str">
        <f t="shared" si="12"/>
        <v>MPR</v>
      </c>
      <c r="L406" s="25"/>
      <c r="M406" s="20">
        <f>INDEX(SeasonData!$AY:$AY,MATCH($C406&amp;"_2018",SeasonData!$A:$A,0))</f>
        <v>73.533333333333331</v>
      </c>
      <c r="N406" s="20">
        <f>INDEX(SeasonData!$AY:$AY,MATCH($C406&amp;"_2017",SeasonData!$A:$A,0))</f>
        <v>70.61904761904762</v>
      </c>
      <c r="O406" s="20">
        <f>INDEX(SeasonData!$AY:$AY,MATCH($C406&amp;"_2016",SeasonData!$A:$A,0))</f>
        <v>58.1</v>
      </c>
      <c r="P406" s="20">
        <f>INDEX(SeasonData!$AY:$AY,MATCH($C406&amp;"_2015",SeasonData!$A:$A,0))</f>
        <v>67.888888888888886</v>
      </c>
      <c r="R406" s="18">
        <f>INDEX(SeasonData!BA:BA,MATCH(C406&amp;"_2018",SeasonData!A:A,0))</f>
        <v>0.68181818181818177</v>
      </c>
      <c r="S406" s="18">
        <f>INDEX(SeasonData!BA:BA,MATCH(C406&amp;"_2017",SeasonData!A:A,0))</f>
        <v>0.95454545454545459</v>
      </c>
      <c r="T406" s="18">
        <f>INDEX(SeasonData!BA:BA,MATCH(C406&amp;"_2016",SeasonData!A:A,0))</f>
        <v>0.45454545454545453</v>
      </c>
      <c r="U406" s="18">
        <f>INDEX(SeasonData!BA:BA,MATCH(C406&amp;"_2015",SeasonData!A:A,0))</f>
        <v>0.81818181818181823</v>
      </c>
      <c r="W406" s="13">
        <f t="shared" si="13"/>
        <v>73.537809708022479</v>
      </c>
      <c r="Y406" t="str">
        <f>IF(ISERROR(FIND("DEF",$G406)),"",MAX(Y$1:Y405)+1)</f>
        <v/>
      </c>
      <c r="Z406">
        <f>IF(ISERROR(FIND("MID",$G406)),"",MAX(Z$1:Z405)+1)</f>
        <v>135</v>
      </c>
      <c r="AA406" t="str">
        <f>IF(ISERROR(FIND("RUC",$G406)),"",MAX(AA$1:AA405)+1)</f>
        <v/>
      </c>
      <c r="AB406" t="str">
        <f>IF(ISERROR(FIND("FWD",$G406)),"",MAX(AB$1:AB405)+1)</f>
        <v/>
      </c>
      <c r="AC406">
        <f>IF(H406&lt;&gt;"R","",MAX(AC$1:AC405)+1)</f>
        <v>56</v>
      </c>
    </row>
    <row r="407" spans="1:29" x14ac:dyDescent="0.2">
      <c r="A407" t="s">
        <v>2165</v>
      </c>
      <c r="B407" t="s">
        <v>180</v>
      </c>
      <c r="C407" t="s">
        <v>993</v>
      </c>
      <c r="D407" t="s">
        <v>993</v>
      </c>
      <c r="E407" t="s">
        <v>150</v>
      </c>
      <c r="F407" s="42" t="s">
        <v>1272</v>
      </c>
      <c r="G407" t="s">
        <v>1607</v>
      </c>
      <c r="H407" s="3" t="str">
        <f>IF(SUMIFS(SeasonData!BC:BC,SeasonData!B:B,Players19!C612)=(4*23),"R","")</f>
        <v/>
      </c>
      <c r="I407" s="2">
        <f>COUNTIFS(SeasonData!B:B,C407)</f>
        <v>4</v>
      </c>
      <c r="J407" s="25">
        <v>233100</v>
      </c>
      <c r="K407" s="25" t="str">
        <f t="shared" si="12"/>
        <v>MPR</v>
      </c>
      <c r="L407" s="25"/>
      <c r="M407" s="20">
        <f>INDEX(SeasonData!$AY:$AY,MATCH($C407&amp;"_2018",SeasonData!$A:$A,0))</f>
        <v>53.666666666666664</v>
      </c>
      <c r="N407" s="20" t="str">
        <f>INDEX(SeasonData!$AY:$AY,MATCH($C407&amp;"_2017",SeasonData!$A:$A,0))</f>
        <v/>
      </c>
      <c r="O407" s="20" t="str">
        <f>INDEX(SeasonData!$AY:$AY,MATCH($C407&amp;"_2016",SeasonData!$A:$A,0))</f>
        <v/>
      </c>
      <c r="P407" s="20" t="str">
        <f>INDEX(SeasonData!$AY:$AY,MATCH($C407&amp;"_2015",SeasonData!$A:$A,0))</f>
        <v/>
      </c>
      <c r="R407" s="18">
        <f>INDEX(SeasonData!BA:BA,MATCH(C407&amp;"_2018",SeasonData!A:A,0))</f>
        <v>0.13636363636363635</v>
      </c>
      <c r="S407" s="18">
        <f>INDEX(SeasonData!BA:BA,MATCH(C407&amp;"_2017",SeasonData!A:A,0))</f>
        <v>0</v>
      </c>
      <c r="T407" s="18">
        <f>INDEX(SeasonData!BA:BA,MATCH(C407&amp;"_2016",SeasonData!A:A,0))</f>
        <v>0</v>
      </c>
      <c r="U407" s="18">
        <f>INDEX(SeasonData!BA:BA,MATCH(C407&amp;"_2015",SeasonData!A:A,0))</f>
        <v>0</v>
      </c>
      <c r="W407" s="13">
        <f t="shared" si="13"/>
        <v>42.940038684719539</v>
      </c>
      <c r="Y407">
        <f>IF(ISERROR(FIND("DEF",$G407)),"",MAX(Y$1:Y406)+1)</f>
        <v>151</v>
      </c>
      <c r="Z407" t="str">
        <f>IF(ISERROR(FIND("MID",$G407)),"",MAX(Z$1:Z406)+1)</f>
        <v/>
      </c>
      <c r="AA407" t="str">
        <f>IF(ISERROR(FIND("RUC",$G407)),"",MAX(AA$1:AA406)+1)</f>
        <v/>
      </c>
      <c r="AB407" t="str">
        <f>IF(ISERROR(FIND("FWD",$G407)),"",MAX(AB$1:AB406)+1)</f>
        <v/>
      </c>
      <c r="AC407" t="str">
        <f>IF(H407&lt;&gt;"R","",MAX(AC$1:AC406)+1)</f>
        <v/>
      </c>
    </row>
    <row r="408" spans="1:29" x14ac:dyDescent="0.2">
      <c r="A408" t="s">
        <v>2165</v>
      </c>
      <c r="B408" t="s">
        <v>282</v>
      </c>
      <c r="C408" t="s">
        <v>722</v>
      </c>
      <c r="D408" t="s">
        <v>722</v>
      </c>
      <c r="E408" t="s">
        <v>116</v>
      </c>
      <c r="F408" s="42" t="s">
        <v>2559</v>
      </c>
      <c r="G408" t="s">
        <v>2771</v>
      </c>
      <c r="H408" s="3" t="str">
        <f>IF(SUMIFS(SeasonData!BC:BC,SeasonData!B:B,Players19!C630)=(4*23),"R","")</f>
        <v/>
      </c>
      <c r="I408" s="2">
        <f>COUNTIFS(SeasonData!B:B,C408)</f>
        <v>4</v>
      </c>
      <c r="J408" s="25">
        <v>379100</v>
      </c>
      <c r="K408" s="25" t="str">
        <f t="shared" si="12"/>
        <v>MPR</v>
      </c>
      <c r="L408" s="25"/>
      <c r="M408" s="20">
        <f>INDEX(SeasonData!$AY:$AY,MATCH($C408&amp;"_2018",SeasonData!$A:$A,0))</f>
        <v>69.833333333333329</v>
      </c>
      <c r="N408" s="20">
        <f>INDEX(SeasonData!$AY:$AY,MATCH($C408&amp;"_2017",SeasonData!$A:$A,0))</f>
        <v>71.461538461538467</v>
      </c>
      <c r="O408" s="20">
        <f>INDEX(SeasonData!$AY:$AY,MATCH($C408&amp;"_2016",SeasonData!$A:$A,0))</f>
        <v>69.904761904761898</v>
      </c>
      <c r="P408" s="20">
        <f>INDEX(SeasonData!$AY:$AY,MATCH($C408&amp;"_2015",SeasonData!$A:$A,0))</f>
        <v>64.375</v>
      </c>
      <c r="R408" s="18">
        <f>INDEX(SeasonData!BA:BA,MATCH(C408&amp;"_2018",SeasonData!A:A,0))</f>
        <v>0.54545454545454541</v>
      </c>
      <c r="S408" s="18">
        <f>INDEX(SeasonData!BA:BA,MATCH(C408&amp;"_2017",SeasonData!A:A,0))</f>
        <v>0.59090909090909094</v>
      </c>
      <c r="T408" s="18">
        <f>INDEX(SeasonData!BA:BA,MATCH(C408&amp;"_2016",SeasonData!A:A,0))</f>
        <v>0.95454545454545459</v>
      </c>
      <c r="U408" s="18">
        <f>INDEX(SeasonData!BA:BA,MATCH(C408&amp;"_2015",SeasonData!A:A,0))</f>
        <v>0.72727272727272729</v>
      </c>
      <c r="W408" s="13">
        <f t="shared" si="13"/>
        <v>69.835129409597499</v>
      </c>
      <c r="Y408" t="str">
        <f>IF(ISERROR(FIND("DEF",$G408)),"",MAX(Y$1:Y407)+1)</f>
        <v/>
      </c>
      <c r="Z408" t="str">
        <f>IF(ISERROR(FIND("MID",$G408)),"",MAX(Z$1:Z407)+1)</f>
        <v/>
      </c>
      <c r="AA408">
        <f>IF(ISERROR(FIND("RUC",$G408)),"",MAX(AA$1:AA407)+1)</f>
        <v>25</v>
      </c>
      <c r="AB408">
        <f>IF(ISERROR(FIND("FWD",$G408)),"",MAX(AB$1:AB407)+1)</f>
        <v>156</v>
      </c>
      <c r="AC408" t="str">
        <f>IF(H408&lt;&gt;"R","",MAX(AC$1:AC407)+1)</f>
        <v/>
      </c>
    </row>
    <row r="409" spans="1:29" x14ac:dyDescent="0.2">
      <c r="A409" t="s">
        <v>2146</v>
      </c>
      <c r="B409" t="s">
        <v>2147</v>
      </c>
      <c r="C409" t="s">
        <v>2625</v>
      </c>
      <c r="D409" t="s">
        <v>2625</v>
      </c>
      <c r="E409" t="s">
        <v>1</v>
      </c>
      <c r="F409" s="42" t="s">
        <v>2449</v>
      </c>
      <c r="G409" t="s">
        <v>2769</v>
      </c>
      <c r="H409" s="3" t="str">
        <f>IF(SUMIFS(SeasonData!BC:BC,SeasonData!B:B,Players19!C97)=(4*23),"R","")</f>
        <v/>
      </c>
      <c r="I409" s="2">
        <f>COUNTIFS(SeasonData!B:B,C409)</f>
        <v>4</v>
      </c>
      <c r="J409" s="25">
        <v>102400</v>
      </c>
      <c r="K409" s="25" t="str">
        <f t="shared" si="12"/>
        <v>Rookie</v>
      </c>
      <c r="L409" s="25"/>
      <c r="M409" s="20" t="str">
        <f>INDEX(SeasonData!$AY:$AY,MATCH($C409&amp;"_2018",SeasonData!$A:$A,0))</f>
        <v/>
      </c>
      <c r="N409" s="20" t="str">
        <f>INDEX(SeasonData!$AY:$AY,MATCH($C409&amp;"_2017",SeasonData!$A:$A,0))</f>
        <v/>
      </c>
      <c r="O409" s="20" t="str">
        <f>INDEX(SeasonData!$AY:$AY,MATCH($C409&amp;"_2016",SeasonData!$A:$A,0))</f>
        <v/>
      </c>
      <c r="P409" s="20" t="str">
        <f>INDEX(SeasonData!$AY:$AY,MATCH($C409&amp;"_2015",SeasonData!$A:$A,0))</f>
        <v/>
      </c>
      <c r="R409" s="18">
        <f>INDEX(SeasonData!BA:BA,MATCH(C409&amp;"_2018",SeasonData!A:A,0))</f>
        <v>0</v>
      </c>
      <c r="S409" s="18">
        <f>INDEX(SeasonData!BA:BA,MATCH(C409&amp;"_2017",SeasonData!A:A,0))</f>
        <v>0</v>
      </c>
      <c r="T409" s="18">
        <f>INDEX(SeasonData!BA:BA,MATCH(C409&amp;"_2016",SeasonData!A:A,0))</f>
        <v>0</v>
      </c>
      <c r="U409" s="18">
        <f>INDEX(SeasonData!BA:BA,MATCH(C409&amp;"_2015",SeasonData!A:A,0))</f>
        <v>0</v>
      </c>
      <c r="W409" s="13">
        <f t="shared" si="13"/>
        <v>18.863406097448649</v>
      </c>
      <c r="Y409">
        <f>IF(ISERROR(FIND("DEF",$G409)),"",MAX(Y$1:Y408)+1)</f>
        <v>152</v>
      </c>
      <c r="Z409" t="str">
        <f>IF(ISERROR(FIND("MID",$G409)),"",MAX(Z$1:Z408)+1)</f>
        <v/>
      </c>
      <c r="AA409" t="str">
        <f>IF(ISERROR(FIND("RUC",$G409)),"",MAX(AA$1:AA408)+1)</f>
        <v/>
      </c>
      <c r="AB409">
        <f>IF(ISERROR(FIND("FWD",$G409)),"",MAX(AB$1:AB408)+1)</f>
        <v>157</v>
      </c>
      <c r="AC409" t="str">
        <f>IF(H409&lt;&gt;"R","",MAX(AC$1:AC408)+1)</f>
        <v/>
      </c>
    </row>
    <row r="410" spans="1:29" x14ac:dyDescent="0.2">
      <c r="A410" t="s">
        <v>2146</v>
      </c>
      <c r="B410" t="s">
        <v>2398</v>
      </c>
      <c r="C410" t="s">
        <v>2731</v>
      </c>
      <c r="D410" t="s">
        <v>2731</v>
      </c>
      <c r="E410" t="s">
        <v>443</v>
      </c>
      <c r="F410" s="42" t="s">
        <v>2581</v>
      </c>
      <c r="G410" t="s">
        <v>1951</v>
      </c>
      <c r="H410" s="3" t="str">
        <f>IF(SUMIFS(SeasonData!BC:BC,SeasonData!B:B,Players19!C715)=(4*23),"R","")</f>
        <v/>
      </c>
      <c r="I410" s="2">
        <f>COUNTIFS(SeasonData!B:B,C410)</f>
        <v>4</v>
      </c>
      <c r="J410" s="25">
        <v>102400</v>
      </c>
      <c r="K410" s="25" t="str">
        <f t="shared" si="12"/>
        <v>Rookie</v>
      </c>
      <c r="L410" s="25"/>
      <c r="M410" s="20" t="str">
        <f>INDEX(SeasonData!$AY:$AY,MATCH($C410&amp;"_2018",SeasonData!$A:$A,0))</f>
        <v/>
      </c>
      <c r="N410" s="20" t="str">
        <f>INDEX(SeasonData!$AY:$AY,MATCH($C410&amp;"_2017",SeasonData!$A:$A,0))</f>
        <v/>
      </c>
      <c r="O410" s="20" t="str">
        <f>INDEX(SeasonData!$AY:$AY,MATCH($C410&amp;"_2016",SeasonData!$A:$A,0))</f>
        <v/>
      </c>
      <c r="P410" s="20" t="str">
        <f>INDEX(SeasonData!$AY:$AY,MATCH($C410&amp;"_2015",SeasonData!$A:$A,0))</f>
        <v/>
      </c>
      <c r="R410" s="18">
        <f>INDEX(SeasonData!BA:BA,MATCH(C410&amp;"_2018",SeasonData!A:A,0))</f>
        <v>0</v>
      </c>
      <c r="S410" s="18">
        <f>INDEX(SeasonData!BA:BA,MATCH(C410&amp;"_2017",SeasonData!A:A,0))</f>
        <v>0</v>
      </c>
      <c r="T410" s="18">
        <f>INDEX(SeasonData!BA:BA,MATCH(C410&amp;"_2016",SeasonData!A:A,0))</f>
        <v>0</v>
      </c>
      <c r="U410" s="18">
        <f>INDEX(SeasonData!BA:BA,MATCH(C410&amp;"_2015",SeasonData!A:A,0))</f>
        <v>0</v>
      </c>
      <c r="W410" s="13">
        <f t="shared" si="13"/>
        <v>18.863406097448649</v>
      </c>
      <c r="Y410" t="str">
        <f>IF(ISERROR(FIND("DEF",$G410)),"",MAX(Y$1:Y409)+1)</f>
        <v/>
      </c>
      <c r="Z410" t="str">
        <f>IF(ISERROR(FIND("MID",$G410)),"",MAX(Z$1:Z409)+1)</f>
        <v/>
      </c>
      <c r="AA410">
        <f>IF(ISERROR(FIND("RUC",$G410)),"",MAX(AA$1:AA409)+1)</f>
        <v>26</v>
      </c>
      <c r="AB410" t="str">
        <f>IF(ISERROR(FIND("FWD",$G410)),"",MAX(AB$1:AB409)+1)</f>
        <v/>
      </c>
      <c r="AC410" t="str">
        <f>IF(H410&lt;&gt;"R","",MAX(AC$1:AC409)+1)</f>
        <v/>
      </c>
    </row>
    <row r="411" spans="1:29" x14ac:dyDescent="0.2">
      <c r="A411" t="s">
        <v>2104</v>
      </c>
      <c r="B411" t="s">
        <v>401</v>
      </c>
      <c r="C411" t="s">
        <v>948</v>
      </c>
      <c r="D411" t="s">
        <v>948</v>
      </c>
      <c r="E411" t="s">
        <v>399</v>
      </c>
      <c r="F411" s="42" t="s">
        <v>1280</v>
      </c>
      <c r="G411" t="s">
        <v>1608</v>
      </c>
      <c r="H411" s="3" t="str">
        <f>IF(SUMIFS(SeasonData!BC:BC,SeasonData!B:B,Players19!C43)=(4*23),"R","")</f>
        <v>R</v>
      </c>
      <c r="I411" s="2">
        <f>COUNTIFS(SeasonData!B:B,C411)</f>
        <v>4</v>
      </c>
      <c r="J411" s="25">
        <v>232100</v>
      </c>
      <c r="K411" s="25" t="str">
        <f t="shared" si="12"/>
        <v>MPR</v>
      </c>
      <c r="L411" s="25"/>
      <c r="M411" s="20">
        <f>INDEX(SeasonData!$AY:$AY,MATCH($C411&amp;"_2018",SeasonData!$A:$A,0))</f>
        <v>47.5</v>
      </c>
      <c r="N411" s="20">
        <f>INDEX(SeasonData!$AY:$AY,MATCH($C411&amp;"_2017",SeasonData!$A:$A,0))</f>
        <v>8</v>
      </c>
      <c r="O411" s="20" t="str">
        <f>INDEX(SeasonData!$AY:$AY,MATCH($C411&amp;"_2016",SeasonData!$A:$A,0))</f>
        <v/>
      </c>
      <c r="P411" s="20" t="str">
        <f>INDEX(SeasonData!$AY:$AY,MATCH($C411&amp;"_2015",SeasonData!$A:$A,0))</f>
        <v/>
      </c>
      <c r="R411" s="18">
        <f>INDEX(SeasonData!BA:BA,MATCH(C411&amp;"_2018",SeasonData!A:A,0))</f>
        <v>0.27272727272727271</v>
      </c>
      <c r="S411" s="18">
        <f>INDEX(SeasonData!BA:BA,MATCH(C411&amp;"_2017",SeasonData!A:A,0))</f>
        <v>4.5454545454545456E-2</v>
      </c>
      <c r="T411" s="18">
        <f>INDEX(SeasonData!BA:BA,MATCH(C411&amp;"_2016",SeasonData!A:A,0))</f>
        <v>0</v>
      </c>
      <c r="U411" s="18">
        <f>INDEX(SeasonData!BA:BA,MATCH(C411&amp;"_2015",SeasonData!A:A,0))</f>
        <v>0</v>
      </c>
      <c r="W411" s="13">
        <f t="shared" si="13"/>
        <v>42.755825734549141</v>
      </c>
      <c r="Y411" t="str">
        <f>IF(ISERROR(FIND("DEF",$G411)),"",MAX(Y$1:Y410)+1)</f>
        <v/>
      </c>
      <c r="Z411" t="str">
        <f>IF(ISERROR(FIND("MID",$G411)),"",MAX(Z$1:Z410)+1)</f>
        <v/>
      </c>
      <c r="AA411" t="str">
        <f>IF(ISERROR(FIND("RUC",$G411)),"",MAX(AA$1:AA410)+1)</f>
        <v/>
      </c>
      <c r="AB411">
        <f>IF(ISERROR(FIND("FWD",$G411)),"",MAX(AB$1:AB410)+1)</f>
        <v>158</v>
      </c>
      <c r="AC411">
        <f>IF(H411&lt;&gt;"R","",MAX(AC$1:AC410)+1)</f>
        <v>57</v>
      </c>
    </row>
    <row r="412" spans="1:29" x14ac:dyDescent="0.2">
      <c r="A412" t="s">
        <v>2104</v>
      </c>
      <c r="B412" t="s">
        <v>403</v>
      </c>
      <c r="C412" t="s">
        <v>728</v>
      </c>
      <c r="D412" t="s">
        <v>728</v>
      </c>
      <c r="E412" t="s">
        <v>399</v>
      </c>
      <c r="F412" s="42" t="s">
        <v>1277</v>
      </c>
      <c r="G412" t="s">
        <v>1608</v>
      </c>
      <c r="H412" s="3" t="str">
        <f>IF(SUMIFS(SeasonData!BC:BC,SeasonData!B:B,Players19!C87)=(4*23),"R","")</f>
        <v/>
      </c>
      <c r="I412" s="2">
        <f>COUNTIFS(SeasonData!B:B,C412)</f>
        <v>4</v>
      </c>
      <c r="J412" s="25">
        <v>268500</v>
      </c>
      <c r="K412" s="25" t="str">
        <f t="shared" si="12"/>
        <v>MPR</v>
      </c>
      <c r="L412" s="25"/>
      <c r="M412" s="20">
        <f>INDEX(SeasonData!$AY:$AY,MATCH($C412&amp;"_2018",SeasonData!$A:$A,0))</f>
        <v>70.666666666666671</v>
      </c>
      <c r="N412" s="20">
        <f>INDEX(SeasonData!$AY:$AY,MATCH($C412&amp;"_2017",SeasonData!$A:$A,0))</f>
        <v>67.650000000000006</v>
      </c>
      <c r="O412" s="20">
        <f>INDEX(SeasonData!$AY:$AY,MATCH($C412&amp;"_2016",SeasonData!$A:$A,0))</f>
        <v>55.772727272727273</v>
      </c>
      <c r="P412" s="20">
        <f>INDEX(SeasonData!$AY:$AY,MATCH($C412&amp;"_2015",SeasonData!$A:$A,0))</f>
        <v>68.272727272727266</v>
      </c>
      <c r="R412" s="18">
        <f>INDEX(SeasonData!BA:BA,MATCH(C412&amp;"_2018",SeasonData!A:A,0))</f>
        <v>0.13636363636363635</v>
      </c>
      <c r="S412" s="18">
        <f>INDEX(SeasonData!BA:BA,MATCH(C412&amp;"_2017",SeasonData!A:A,0))</f>
        <v>0.90909090909090906</v>
      </c>
      <c r="T412" s="18">
        <f>INDEX(SeasonData!BA:BA,MATCH(C412&amp;"_2016",SeasonData!A:A,0))</f>
        <v>1</v>
      </c>
      <c r="U412" s="18">
        <f>INDEX(SeasonData!BA:BA,MATCH(C412&amp;"_2015",SeasonData!A:A,0))</f>
        <v>1</v>
      </c>
      <c r="W412" s="13">
        <f t="shared" si="13"/>
        <v>49.461177120751586</v>
      </c>
      <c r="Y412" t="str">
        <f>IF(ISERROR(FIND("DEF",$G412)),"",MAX(Y$1:Y411)+1)</f>
        <v/>
      </c>
      <c r="Z412" t="str">
        <f>IF(ISERROR(FIND("MID",$G412)),"",MAX(Z$1:Z411)+1)</f>
        <v/>
      </c>
      <c r="AA412" t="str">
        <f>IF(ISERROR(FIND("RUC",$G412)),"",MAX(AA$1:AA411)+1)</f>
        <v/>
      </c>
      <c r="AB412">
        <f>IF(ISERROR(FIND("FWD",$G412)),"",MAX(AB$1:AB411)+1)</f>
        <v>159</v>
      </c>
      <c r="AC412" t="str">
        <f>IF(H412&lt;&gt;"R","",MAX(AC$1:AC411)+1)</f>
        <v/>
      </c>
    </row>
    <row r="413" spans="1:29" x14ac:dyDescent="0.2">
      <c r="A413" t="s">
        <v>2104</v>
      </c>
      <c r="B413" t="s">
        <v>373</v>
      </c>
      <c r="C413" t="s">
        <v>726</v>
      </c>
      <c r="D413" t="s">
        <v>726</v>
      </c>
      <c r="E413" t="s">
        <v>369</v>
      </c>
      <c r="F413" s="42" t="s">
        <v>1274</v>
      </c>
      <c r="G413" t="s">
        <v>1608</v>
      </c>
      <c r="H413" s="3" t="str">
        <f>IF(SUMIFS(SeasonData!BC:BC,SeasonData!B:B,Players19!C101)=(4*23),"R","")</f>
        <v/>
      </c>
      <c r="I413" s="2">
        <f>COUNTIFS(SeasonData!B:B,C413)</f>
        <v>4</v>
      </c>
      <c r="J413" s="25">
        <v>458400</v>
      </c>
      <c r="K413" s="25" t="str">
        <f t="shared" si="12"/>
        <v>MPR</v>
      </c>
      <c r="L413" s="25"/>
      <c r="M413" s="20">
        <f>INDEX(SeasonData!$AY:$AY,MATCH($C413&amp;"_2018",SeasonData!$A:$A,0))</f>
        <v>84.45</v>
      </c>
      <c r="N413" s="20">
        <f>INDEX(SeasonData!$AY:$AY,MATCH($C413&amp;"_2017",SeasonData!$A:$A,0))</f>
        <v>76.315789473684205</v>
      </c>
      <c r="O413" s="20">
        <f>INDEX(SeasonData!$AY:$AY,MATCH($C413&amp;"_2016",SeasonData!$A:$A,0))</f>
        <v>89.8125</v>
      </c>
      <c r="P413" s="20">
        <f>INDEX(SeasonData!$AY:$AY,MATCH($C413&amp;"_2015",SeasonData!$A:$A,0))</f>
        <v>93.736842105263165</v>
      </c>
      <c r="R413" s="18">
        <f>INDEX(SeasonData!BA:BA,MATCH(C413&amp;"_2018",SeasonData!A:A,0))</f>
        <v>0.90909090909090906</v>
      </c>
      <c r="S413" s="18">
        <f>INDEX(SeasonData!BA:BA,MATCH(C413&amp;"_2017",SeasonData!A:A,0))</f>
        <v>0.86363636363636365</v>
      </c>
      <c r="T413" s="18">
        <f>INDEX(SeasonData!BA:BA,MATCH(C413&amp;"_2016",SeasonData!A:A,0))</f>
        <v>0.72727272727272729</v>
      </c>
      <c r="U413" s="18">
        <f>INDEX(SeasonData!BA:BA,MATCH(C413&amp;"_2015",SeasonData!A:A,0))</f>
        <v>0.86363636363636365</v>
      </c>
      <c r="W413" s="13">
        <f t="shared" si="13"/>
        <v>84.443216358109979</v>
      </c>
      <c r="Y413" t="str">
        <f>IF(ISERROR(FIND("DEF",$G413)),"",MAX(Y$1:Y412)+1)</f>
        <v/>
      </c>
      <c r="Z413" t="str">
        <f>IF(ISERROR(FIND("MID",$G413)),"",MAX(Z$1:Z412)+1)</f>
        <v/>
      </c>
      <c r="AA413" t="str">
        <f>IF(ISERROR(FIND("RUC",$G413)),"",MAX(AA$1:AA412)+1)</f>
        <v/>
      </c>
      <c r="AB413">
        <f>IF(ISERROR(FIND("FWD",$G413)),"",MAX(AB$1:AB412)+1)</f>
        <v>160</v>
      </c>
      <c r="AC413" t="str">
        <f>IF(H413&lt;&gt;"R","",MAX(AC$1:AC412)+1)</f>
        <v/>
      </c>
    </row>
    <row r="414" spans="1:29" x14ac:dyDescent="0.2">
      <c r="A414" t="s">
        <v>2104</v>
      </c>
      <c r="B414" t="s">
        <v>2173</v>
      </c>
      <c r="C414" t="s">
        <v>2635</v>
      </c>
      <c r="D414" t="s">
        <v>2753</v>
      </c>
      <c r="E414" t="s">
        <v>144</v>
      </c>
      <c r="F414" s="42" t="s">
        <v>2464</v>
      </c>
      <c r="G414" t="s">
        <v>1608</v>
      </c>
      <c r="H414" s="3" t="str">
        <f>IF(SUMIFS(SeasonData!BC:BC,SeasonData!B:B,Players19!C135)=(4*23),"R","")</f>
        <v/>
      </c>
      <c r="I414" s="2">
        <f>COUNTIFS(SeasonData!B:B,C414)</f>
        <v>4</v>
      </c>
      <c r="J414" s="25">
        <v>123900</v>
      </c>
      <c r="K414" s="25" t="str">
        <f t="shared" si="12"/>
        <v>Rookie</v>
      </c>
      <c r="L414" s="25"/>
      <c r="M414" s="20" t="str">
        <f>INDEX(SeasonData!$AY:$AY,MATCH($C414&amp;"_2018",SeasonData!$A:$A,0))</f>
        <v/>
      </c>
      <c r="N414" s="20" t="str">
        <f>INDEX(SeasonData!$AY:$AY,MATCH($C414&amp;"_2017",SeasonData!$A:$A,0))</f>
        <v/>
      </c>
      <c r="O414" s="20" t="str">
        <f>INDEX(SeasonData!$AY:$AY,MATCH($C414&amp;"_2016",SeasonData!$A:$A,0))</f>
        <v/>
      </c>
      <c r="P414" s="20" t="str">
        <f>INDEX(SeasonData!$AY:$AY,MATCH($C414&amp;"_2015",SeasonData!$A:$A,0))</f>
        <v/>
      </c>
      <c r="R414" s="18">
        <f>INDEX(SeasonData!BA:BA,MATCH(C414&amp;"_2018",SeasonData!A:A,0))</f>
        <v>0</v>
      </c>
      <c r="S414" s="18">
        <f>INDEX(SeasonData!BA:BA,MATCH(C414&amp;"_2017",SeasonData!A:A,0))</f>
        <v>0</v>
      </c>
      <c r="T414" s="18">
        <f>INDEX(SeasonData!BA:BA,MATCH(C414&amp;"_2016",SeasonData!A:A,0))</f>
        <v>0</v>
      </c>
      <c r="U414" s="18">
        <f>INDEX(SeasonData!BA:BA,MATCH(C414&amp;"_2015",SeasonData!A:A,0))</f>
        <v>0</v>
      </c>
      <c r="W414" s="13">
        <f t="shared" si="13"/>
        <v>22.823984526112184</v>
      </c>
      <c r="Y414" t="str">
        <f>IF(ISERROR(FIND("DEF",$G414)),"",MAX(Y$1:Y413)+1)</f>
        <v/>
      </c>
      <c r="Z414" t="str">
        <f>IF(ISERROR(FIND("MID",$G414)),"",MAX(Z$1:Z413)+1)</f>
        <v/>
      </c>
      <c r="AA414" t="str">
        <f>IF(ISERROR(FIND("RUC",$G414)),"",MAX(AA$1:AA413)+1)</f>
        <v/>
      </c>
      <c r="AB414">
        <f>IF(ISERROR(FIND("FWD",$G414)),"",MAX(AB$1:AB413)+1)</f>
        <v>161</v>
      </c>
      <c r="AC414" t="str">
        <f>IF(H414&lt;&gt;"R","",MAX(AC$1:AC413)+1)</f>
        <v/>
      </c>
    </row>
    <row r="415" spans="1:29" x14ac:dyDescent="0.2">
      <c r="A415" t="s">
        <v>2104</v>
      </c>
      <c r="B415" t="s">
        <v>121</v>
      </c>
      <c r="C415" t="s">
        <v>995</v>
      </c>
      <c r="D415" t="s">
        <v>995</v>
      </c>
      <c r="E415" t="s">
        <v>116</v>
      </c>
      <c r="F415" s="42" t="s">
        <v>1282</v>
      </c>
      <c r="G415" t="s">
        <v>1608</v>
      </c>
      <c r="H415" s="3" t="str">
        <f>IF(SUMIFS(SeasonData!BC:BC,SeasonData!B:B,Players19!C164)=(4*23),"R","")</f>
        <v/>
      </c>
      <c r="I415" s="2">
        <f>COUNTIFS(SeasonData!B:B,C415)</f>
        <v>4</v>
      </c>
      <c r="J415" s="25">
        <v>320800</v>
      </c>
      <c r="K415" s="25" t="str">
        <f t="shared" si="12"/>
        <v>MPR</v>
      </c>
      <c r="L415" s="25"/>
      <c r="M415" s="20">
        <f>INDEX(SeasonData!$AY:$AY,MATCH($C415&amp;"_2018",SeasonData!$A:$A,0))</f>
        <v>59.1</v>
      </c>
      <c r="N415" s="20">
        <f>INDEX(SeasonData!$AY:$AY,MATCH($C415&amp;"_2017",SeasonData!$A:$A,0))</f>
        <v>49.5</v>
      </c>
      <c r="O415" s="20" t="str">
        <f>INDEX(SeasonData!$AY:$AY,MATCH($C415&amp;"_2016",SeasonData!$A:$A,0))</f>
        <v/>
      </c>
      <c r="P415" s="20" t="str">
        <f>INDEX(SeasonData!$AY:$AY,MATCH($C415&amp;"_2015",SeasonData!$A:$A,0))</f>
        <v/>
      </c>
      <c r="R415" s="18">
        <f>INDEX(SeasonData!BA:BA,MATCH(C415&amp;"_2018",SeasonData!A:A,0))</f>
        <v>0.45454545454545453</v>
      </c>
      <c r="S415" s="18">
        <f>INDEX(SeasonData!BA:BA,MATCH(C415&amp;"_2017",SeasonData!A:A,0))</f>
        <v>9.0909090909090912E-2</v>
      </c>
      <c r="T415" s="18">
        <f>INDEX(SeasonData!BA:BA,MATCH(C415&amp;"_2016",SeasonData!A:A,0))</f>
        <v>0</v>
      </c>
      <c r="U415" s="18">
        <f>INDEX(SeasonData!BA:BA,MATCH(C415&amp;"_2015",SeasonData!A:A,0))</f>
        <v>0</v>
      </c>
      <c r="W415" s="13">
        <f t="shared" si="13"/>
        <v>59.095514414663349</v>
      </c>
      <c r="Y415" t="str">
        <f>IF(ISERROR(FIND("DEF",$G415)),"",MAX(Y$1:Y414)+1)</f>
        <v/>
      </c>
      <c r="Z415" t="str">
        <f>IF(ISERROR(FIND("MID",$G415)),"",MAX(Z$1:Z414)+1)</f>
        <v/>
      </c>
      <c r="AA415" t="str">
        <f>IF(ISERROR(FIND("RUC",$G415)),"",MAX(AA$1:AA414)+1)</f>
        <v/>
      </c>
      <c r="AB415">
        <f>IF(ISERROR(FIND("FWD",$G415)),"",MAX(AB$1:AB414)+1)</f>
        <v>162</v>
      </c>
      <c r="AC415" t="str">
        <f>IF(H415&lt;&gt;"R","",MAX(AC$1:AC414)+1)</f>
        <v/>
      </c>
    </row>
    <row r="416" spans="1:29" x14ac:dyDescent="0.2">
      <c r="A416" t="s">
        <v>2104</v>
      </c>
      <c r="B416" t="s">
        <v>450</v>
      </c>
      <c r="C416" t="s">
        <v>731</v>
      </c>
      <c r="D416" t="s">
        <v>731</v>
      </c>
      <c r="E416" t="s">
        <v>443</v>
      </c>
      <c r="F416" s="42" t="s">
        <v>1279</v>
      </c>
      <c r="G416" t="s">
        <v>2767</v>
      </c>
      <c r="H416" s="3" t="str">
        <f>IF(SUMIFS(SeasonData!BC:BC,SeasonData!B:B,Players19!C197)=(4*23),"R","")</f>
        <v/>
      </c>
      <c r="I416" s="2">
        <f>COUNTIFS(SeasonData!B:B,C416)</f>
        <v>4</v>
      </c>
      <c r="J416" s="25">
        <v>516300</v>
      </c>
      <c r="K416" s="25" t="str">
        <f t="shared" si="12"/>
        <v>Premo</v>
      </c>
      <c r="L416" s="25"/>
      <c r="M416" s="20">
        <f>INDEX(SeasonData!$AY:$AY,MATCH($C416&amp;"_2018",SeasonData!$A:$A,0))</f>
        <v>95.10526315789474</v>
      </c>
      <c r="N416" s="20">
        <f>INDEX(SeasonData!$AY:$AY,MATCH($C416&amp;"_2017",SeasonData!$A:$A,0))</f>
        <v>60</v>
      </c>
      <c r="O416" s="20">
        <f>INDEX(SeasonData!$AY:$AY,MATCH($C416&amp;"_2016",SeasonData!$A:$A,0))</f>
        <v>69.615384615384613</v>
      </c>
      <c r="P416" s="20" t="str">
        <f>INDEX(SeasonData!$AY:$AY,MATCH($C416&amp;"_2015",SeasonData!$A:$A,0))</f>
        <v/>
      </c>
      <c r="R416" s="18">
        <f>INDEX(SeasonData!BA:BA,MATCH(C416&amp;"_2018",SeasonData!A:A,0))</f>
        <v>0.86363636363636365</v>
      </c>
      <c r="S416" s="18">
        <f>INDEX(SeasonData!BA:BA,MATCH(C416&amp;"_2017",SeasonData!A:A,0))</f>
        <v>0.31818181818181818</v>
      </c>
      <c r="T416" s="18">
        <f>INDEX(SeasonData!BA:BA,MATCH(C416&amp;"_2016",SeasonData!A:A,0))</f>
        <v>0.59090909090909094</v>
      </c>
      <c r="U416" s="18">
        <f>INDEX(SeasonData!BA:BA,MATCH(C416&amp;"_2015",SeasonData!A:A,0))</f>
        <v>0</v>
      </c>
      <c r="W416" s="13">
        <f t="shared" si="13"/>
        <v>95.109146172975954</v>
      </c>
      <c r="Y416" t="str">
        <f>IF(ISERROR(FIND("DEF",$G416)),"",MAX(Y$1:Y415)+1)</f>
        <v/>
      </c>
      <c r="Z416">
        <f>IF(ISERROR(FIND("MID",$G416)),"",MAX(Z$1:Z415)+1)</f>
        <v>136</v>
      </c>
      <c r="AA416" t="str">
        <f>IF(ISERROR(FIND("RUC",$G416)),"",MAX(AA$1:AA415)+1)</f>
        <v/>
      </c>
      <c r="AB416">
        <f>IF(ISERROR(FIND("FWD",$G416)),"",MAX(AB$1:AB415)+1)</f>
        <v>163</v>
      </c>
      <c r="AC416" t="str">
        <f>IF(H416&lt;&gt;"R","",MAX(AC$1:AC415)+1)</f>
        <v/>
      </c>
    </row>
    <row r="417" spans="1:29" x14ac:dyDescent="0.2">
      <c r="A417" t="s">
        <v>2108</v>
      </c>
      <c r="B417" t="s">
        <v>299</v>
      </c>
      <c r="C417" t="s">
        <v>2873</v>
      </c>
      <c r="D417" t="s">
        <v>1965</v>
      </c>
      <c r="E417" t="s">
        <v>465</v>
      </c>
      <c r="F417" s="42" t="s">
        <v>1284</v>
      </c>
      <c r="G417" t="s">
        <v>1608</v>
      </c>
      <c r="H417" s="3" t="str">
        <f>IF(SUMIFS(SeasonData!BC:BC,SeasonData!B:B,Players19!C378)=(4*23),"R","")</f>
        <v/>
      </c>
      <c r="I417" s="2">
        <f>COUNTIFS(SeasonData!B:B,C417)</f>
        <v>4</v>
      </c>
      <c r="J417" s="25">
        <v>397800</v>
      </c>
      <c r="K417" s="25" t="str">
        <f t="shared" si="12"/>
        <v>MPR</v>
      </c>
      <c r="L417" s="25"/>
      <c r="M417" s="20">
        <f>INDEX(SeasonData!$AY:$AY,MATCH($C417&amp;"_2018",SeasonData!$A:$A,0))</f>
        <v>0</v>
      </c>
      <c r="N417" s="20">
        <f>INDEX(SeasonData!$AY:$AY,MATCH($C417&amp;"_2017",SeasonData!$A:$A,0))</f>
        <v>0</v>
      </c>
      <c r="O417" s="20">
        <f>INDEX(SeasonData!$AY:$AY,MATCH($C417&amp;"_2016",SeasonData!$A:$A,0))</f>
        <v>0</v>
      </c>
      <c r="P417" s="20">
        <f>INDEX(SeasonData!$AY:$AY,MATCH($C417&amp;"_2015",SeasonData!$A:$A,0))</f>
        <v>0</v>
      </c>
      <c r="R417" s="18">
        <f>INDEX(SeasonData!BA:BA,MATCH(C417&amp;"_2018",SeasonData!A:A,0))</f>
        <v>0</v>
      </c>
      <c r="S417" s="18">
        <f>INDEX(SeasonData!BA:BA,MATCH(C417&amp;"_2017",SeasonData!A:A,0))</f>
        <v>0</v>
      </c>
      <c r="T417" s="18">
        <f>INDEX(SeasonData!BA:BA,MATCH(C417&amp;"_2016",SeasonData!A:A,0))</f>
        <v>0</v>
      </c>
      <c r="U417" s="18">
        <f>INDEX(SeasonData!BA:BA,MATCH(C417&amp;"_2015",SeasonData!A:A,0))</f>
        <v>0</v>
      </c>
      <c r="W417" s="13">
        <f t="shared" si="13"/>
        <v>73.279911577783921</v>
      </c>
      <c r="Y417" t="str">
        <f>IF(ISERROR(FIND("DEF",$G417)),"",MAX(Y$1:Y416)+1)</f>
        <v/>
      </c>
      <c r="Z417" t="str">
        <f>IF(ISERROR(FIND("MID",$G417)),"",MAX(Z$1:Z416)+1)</f>
        <v/>
      </c>
      <c r="AA417" t="str">
        <f>IF(ISERROR(FIND("RUC",$G417)),"",MAX(AA$1:AA416)+1)</f>
        <v/>
      </c>
      <c r="AB417">
        <f>IF(ISERROR(FIND("FWD",$G417)),"",MAX(AB$1:AB416)+1)</f>
        <v>164</v>
      </c>
      <c r="AC417" t="str">
        <f>IF(H417&lt;&gt;"R","",MAX(AC$1:AC416)+1)</f>
        <v/>
      </c>
    </row>
    <row r="418" spans="1:29" x14ac:dyDescent="0.2">
      <c r="A418" t="s">
        <v>2104</v>
      </c>
      <c r="B418" t="s">
        <v>19</v>
      </c>
      <c r="C418" t="s">
        <v>727</v>
      </c>
      <c r="D418" t="s">
        <v>727</v>
      </c>
      <c r="E418" t="s">
        <v>1</v>
      </c>
      <c r="F418" s="42" t="s">
        <v>1275</v>
      </c>
      <c r="G418" t="s">
        <v>1608</v>
      </c>
      <c r="H418" s="3" t="str">
        <f>IF(SUMIFS(SeasonData!BC:BC,SeasonData!B:B,Players19!C347)=(4*23),"R","")</f>
        <v/>
      </c>
      <c r="I418" s="2">
        <f>COUNTIFS(SeasonData!B:B,C418)</f>
        <v>4</v>
      </c>
      <c r="J418" s="25">
        <v>438500</v>
      </c>
      <c r="K418" s="25" t="str">
        <f t="shared" si="12"/>
        <v>MPR</v>
      </c>
      <c r="L418" s="25"/>
      <c r="M418" s="20">
        <f>INDEX(SeasonData!$AY:$AY,MATCH($C418&amp;"_2018",SeasonData!$A:$A,0))</f>
        <v>80.772727272727266</v>
      </c>
      <c r="N418" s="20">
        <f>INDEX(SeasonData!$AY:$AY,MATCH($C418&amp;"_2017",SeasonData!$A:$A,0))</f>
        <v>79.222222222222229</v>
      </c>
      <c r="O418" s="20">
        <f>INDEX(SeasonData!$AY:$AY,MATCH($C418&amp;"_2016",SeasonData!$A:$A,0))</f>
        <v>86.045454545454547</v>
      </c>
      <c r="P418" s="20">
        <f>INDEX(SeasonData!$AY:$AY,MATCH($C418&amp;"_2015",SeasonData!$A:$A,0))</f>
        <v>70.263157894736835</v>
      </c>
      <c r="R418" s="18">
        <f>INDEX(SeasonData!BA:BA,MATCH(C418&amp;"_2018",SeasonData!A:A,0))</f>
        <v>1</v>
      </c>
      <c r="S418" s="18">
        <f>INDEX(SeasonData!BA:BA,MATCH(C418&amp;"_2017",SeasonData!A:A,0))</f>
        <v>0.81818181818181823</v>
      </c>
      <c r="T418" s="18">
        <f>INDEX(SeasonData!BA:BA,MATCH(C418&amp;"_2016",SeasonData!A:A,0))</f>
        <v>1</v>
      </c>
      <c r="U418" s="18">
        <f>INDEX(SeasonData!BA:BA,MATCH(C418&amp;"_2015",SeasonData!A:A,0))</f>
        <v>0.86363636363636365</v>
      </c>
      <c r="W418" s="13">
        <f t="shared" si="13"/>
        <v>80.777378649719068</v>
      </c>
      <c r="Y418" t="str">
        <f>IF(ISERROR(FIND("DEF",$G418)),"",MAX(Y$1:Y417)+1)</f>
        <v/>
      </c>
      <c r="Z418" t="str">
        <f>IF(ISERROR(FIND("MID",$G418)),"",MAX(Z$1:Z417)+1)</f>
        <v/>
      </c>
      <c r="AA418" t="str">
        <f>IF(ISERROR(FIND("RUC",$G418)),"",MAX(AA$1:AA417)+1)</f>
        <v/>
      </c>
      <c r="AB418">
        <f>IF(ISERROR(FIND("FWD",$G418)),"",MAX(AB$1:AB417)+1)</f>
        <v>165</v>
      </c>
      <c r="AC418" t="str">
        <f>IF(H418&lt;&gt;"R","",MAX(AC$1:AC417)+1)</f>
        <v/>
      </c>
    </row>
    <row r="419" spans="1:29" x14ac:dyDescent="0.2">
      <c r="A419" t="s">
        <v>2286</v>
      </c>
      <c r="B419" t="s">
        <v>299</v>
      </c>
      <c r="C419" t="s">
        <v>2872</v>
      </c>
      <c r="D419" t="s">
        <v>1976</v>
      </c>
      <c r="E419" t="s">
        <v>423</v>
      </c>
      <c r="F419" s="42" t="s">
        <v>1283</v>
      </c>
      <c r="G419" t="s">
        <v>1606</v>
      </c>
      <c r="H419" s="3" t="str">
        <f>IF(SUMIFS(SeasonData!BC:BC,SeasonData!B:B,Players19!C377)=(4*23),"R","")</f>
        <v/>
      </c>
      <c r="I419" s="2">
        <f>COUNTIFS(SeasonData!B:B,C419)</f>
        <v>4</v>
      </c>
      <c r="J419" s="25">
        <v>525600</v>
      </c>
      <c r="K419" s="25" t="str">
        <f t="shared" si="12"/>
        <v>Premo</v>
      </c>
      <c r="L419" s="25"/>
      <c r="M419" s="20">
        <f>INDEX(SeasonData!$AY:$AY,MATCH($C419&amp;"_2018",SeasonData!$A:$A,0))</f>
        <v>0</v>
      </c>
      <c r="N419" s="20">
        <f>INDEX(SeasonData!$AY:$AY,MATCH($C419&amp;"_2017",SeasonData!$A:$A,0))</f>
        <v>0</v>
      </c>
      <c r="O419" s="20">
        <f>INDEX(SeasonData!$AY:$AY,MATCH($C419&amp;"_2016",SeasonData!$A:$A,0))</f>
        <v>0</v>
      </c>
      <c r="P419" s="20">
        <f>INDEX(SeasonData!$AY:$AY,MATCH($C419&amp;"_2015",SeasonData!$A:$A,0))</f>
        <v>0</v>
      </c>
      <c r="R419" s="18">
        <f>INDEX(SeasonData!BA:BA,MATCH(C419&amp;"_2018",SeasonData!A:A,0))</f>
        <v>0</v>
      </c>
      <c r="S419" s="18">
        <f>INDEX(SeasonData!BA:BA,MATCH(C419&amp;"_2017",SeasonData!A:A,0))</f>
        <v>0</v>
      </c>
      <c r="T419" s="18">
        <f>INDEX(SeasonData!BA:BA,MATCH(C419&amp;"_2016",SeasonData!A:A,0))</f>
        <v>0</v>
      </c>
      <c r="U419" s="18">
        <f>INDEX(SeasonData!BA:BA,MATCH(C419&amp;"_2015",SeasonData!A:A,0))</f>
        <v>0</v>
      </c>
      <c r="W419" s="13">
        <f t="shared" si="13"/>
        <v>96.822326609560648</v>
      </c>
      <c r="Y419" t="str">
        <f>IF(ISERROR(FIND("DEF",$G419)),"",MAX(Y$1:Y418)+1)</f>
        <v/>
      </c>
      <c r="Z419">
        <f>IF(ISERROR(FIND("MID",$G419)),"",MAX(Z$1:Z418)+1)</f>
        <v>137</v>
      </c>
      <c r="AA419" t="str">
        <f>IF(ISERROR(FIND("RUC",$G419)),"",MAX(AA$1:AA418)+1)</f>
        <v/>
      </c>
      <c r="AB419" t="str">
        <f>IF(ISERROR(FIND("FWD",$G419)),"",MAX(AB$1:AB418)+1)</f>
        <v/>
      </c>
      <c r="AC419" t="str">
        <f>IF(H419&lt;&gt;"R","",MAX(AC$1:AC418)+1)</f>
        <v/>
      </c>
    </row>
    <row r="420" spans="1:29" x14ac:dyDescent="0.2">
      <c r="A420" t="s">
        <v>2104</v>
      </c>
      <c r="B420" t="s">
        <v>480</v>
      </c>
      <c r="C420" t="s">
        <v>941</v>
      </c>
      <c r="D420" t="s">
        <v>941</v>
      </c>
      <c r="E420" t="s">
        <v>465</v>
      </c>
      <c r="F420" s="42" t="s">
        <v>1281</v>
      </c>
      <c r="G420" t="s">
        <v>1607</v>
      </c>
      <c r="H420" s="3" t="str">
        <f>IF(SUMIFS(SeasonData!BC:BC,SeasonData!B:B,Players19!C628)=(4*23),"R","")</f>
        <v/>
      </c>
      <c r="I420" s="2">
        <f>COUNTIFS(SeasonData!B:B,C420)</f>
        <v>4</v>
      </c>
      <c r="J420" s="25">
        <v>123900</v>
      </c>
      <c r="K420" s="25" t="str">
        <f t="shared" si="12"/>
        <v>Rookie</v>
      </c>
      <c r="L420" s="25"/>
      <c r="M420" s="20" t="str">
        <f>INDEX(SeasonData!$AY:$AY,MATCH($C420&amp;"_2018",SeasonData!$A:$A,0))</f>
        <v/>
      </c>
      <c r="N420" s="20" t="str">
        <f>INDEX(SeasonData!$AY:$AY,MATCH($C420&amp;"_2017",SeasonData!$A:$A,0))</f>
        <v/>
      </c>
      <c r="O420" s="20" t="str">
        <f>INDEX(SeasonData!$AY:$AY,MATCH($C420&amp;"_2016",SeasonData!$A:$A,0))</f>
        <v/>
      </c>
      <c r="P420" s="20" t="str">
        <f>INDEX(SeasonData!$AY:$AY,MATCH($C420&amp;"_2015",SeasonData!$A:$A,0))</f>
        <v/>
      </c>
      <c r="R420" s="18">
        <f>INDEX(SeasonData!BA:BA,MATCH(C420&amp;"_2018",SeasonData!A:A,0))</f>
        <v>0</v>
      </c>
      <c r="S420" s="18">
        <f>INDEX(SeasonData!BA:BA,MATCH(C420&amp;"_2017",SeasonData!A:A,0))</f>
        <v>0</v>
      </c>
      <c r="T420" s="18">
        <f>INDEX(SeasonData!BA:BA,MATCH(C420&amp;"_2016",SeasonData!A:A,0))</f>
        <v>0</v>
      </c>
      <c r="U420" s="18">
        <f>INDEX(SeasonData!BA:BA,MATCH(C420&amp;"_2015",SeasonData!A:A,0))</f>
        <v>0</v>
      </c>
      <c r="W420" s="13">
        <f t="shared" si="13"/>
        <v>22.823984526112184</v>
      </c>
      <c r="Y420">
        <f>IF(ISERROR(FIND("DEF",$G420)),"",MAX(Y$1:Y419)+1)</f>
        <v>153</v>
      </c>
      <c r="Z420" t="str">
        <f>IF(ISERROR(FIND("MID",$G420)),"",MAX(Z$1:Z419)+1)</f>
        <v/>
      </c>
      <c r="AA420" t="str">
        <f>IF(ISERROR(FIND("RUC",$G420)),"",MAX(AA$1:AA419)+1)</f>
        <v/>
      </c>
      <c r="AB420" t="str">
        <f>IF(ISERROR(FIND("FWD",$G420)),"",MAX(AB$1:AB419)+1)</f>
        <v/>
      </c>
      <c r="AC420" t="str">
        <f>IF(H420&lt;&gt;"R","",MAX(AC$1:AC419)+1)</f>
        <v/>
      </c>
    </row>
    <row r="421" spans="1:29" x14ac:dyDescent="0.2">
      <c r="A421" t="s">
        <v>2104</v>
      </c>
      <c r="B421" t="s">
        <v>79</v>
      </c>
      <c r="C421" t="s">
        <v>730</v>
      </c>
      <c r="D421" t="s">
        <v>730</v>
      </c>
      <c r="E421" t="s">
        <v>443</v>
      </c>
      <c r="F421" s="42" t="s">
        <v>1839</v>
      </c>
      <c r="G421" t="s">
        <v>1608</v>
      </c>
      <c r="H421" s="3" t="str">
        <f>IF(SUMIFS(SeasonData!BC:BC,SeasonData!B:B,Players19!C640)=(4*23),"R","")</f>
        <v/>
      </c>
      <c r="I421" s="2">
        <f>COUNTIFS(SeasonData!B:B,C421)</f>
        <v>4</v>
      </c>
      <c r="J421" s="25">
        <v>284800</v>
      </c>
      <c r="K421" s="25" t="str">
        <f t="shared" si="12"/>
        <v>MPR</v>
      </c>
      <c r="L421" s="25"/>
      <c r="M421" s="20">
        <f>INDEX(SeasonData!$AY:$AY,MATCH($C421&amp;"_2018",SeasonData!$A:$A,0))</f>
        <v>52.46153846153846</v>
      </c>
      <c r="N421" s="20">
        <f>INDEX(SeasonData!$AY:$AY,MATCH($C421&amp;"_2017",SeasonData!$A:$A,0))</f>
        <v>42.3</v>
      </c>
      <c r="O421" s="20">
        <f>INDEX(SeasonData!$AY:$AY,MATCH($C421&amp;"_2016",SeasonData!$A:$A,0))</f>
        <v>51.294117647058826</v>
      </c>
      <c r="P421" s="20" t="str">
        <f>INDEX(SeasonData!$AY:$AY,MATCH($C421&amp;"_2015",SeasonData!$A:$A,0))</f>
        <v/>
      </c>
      <c r="R421" s="18">
        <f>INDEX(SeasonData!BA:BA,MATCH(C421&amp;"_2018",SeasonData!A:A,0))</f>
        <v>0.59090909090909094</v>
      </c>
      <c r="S421" s="18">
        <f>INDEX(SeasonData!BA:BA,MATCH(C421&amp;"_2017",SeasonData!A:A,0))</f>
        <v>0.45454545454545453</v>
      </c>
      <c r="T421" s="18">
        <f>INDEX(SeasonData!BA:BA,MATCH(C421&amp;"_2016",SeasonData!A:A,0))</f>
        <v>0.77272727272727271</v>
      </c>
      <c r="U421" s="18">
        <f>INDEX(SeasonData!BA:BA,MATCH(C421&amp;"_2015",SeasonData!A:A,0))</f>
        <v>0</v>
      </c>
      <c r="W421" s="13">
        <f t="shared" si="13"/>
        <v>52.463848208529058</v>
      </c>
      <c r="Y421" t="str">
        <f>IF(ISERROR(FIND("DEF",$G421)),"",MAX(Y$1:Y420)+1)</f>
        <v/>
      </c>
      <c r="Z421" t="str">
        <f>IF(ISERROR(FIND("MID",$G421)),"",MAX(Z$1:Z420)+1)</f>
        <v/>
      </c>
      <c r="AA421" t="str">
        <f>IF(ISERROR(FIND("RUC",$G421)),"",MAX(AA$1:AA420)+1)</f>
        <v/>
      </c>
      <c r="AB421">
        <f>IF(ISERROR(FIND("FWD",$G421)),"",MAX(AB$1:AB420)+1)</f>
        <v>166</v>
      </c>
      <c r="AC421" t="str">
        <f>IF(H421&lt;&gt;"R","",MAX(AC$1:AC420)+1)</f>
        <v/>
      </c>
    </row>
    <row r="422" spans="1:29" x14ac:dyDescent="0.2">
      <c r="A422" t="s">
        <v>2104</v>
      </c>
      <c r="B422" t="s">
        <v>35</v>
      </c>
      <c r="C422" t="s">
        <v>725</v>
      </c>
      <c r="D422" t="s">
        <v>725</v>
      </c>
      <c r="E422" t="s">
        <v>465</v>
      </c>
      <c r="F422" s="42" t="s">
        <v>2574</v>
      </c>
      <c r="G422" t="s">
        <v>1608</v>
      </c>
      <c r="H422" s="3" t="str">
        <f>IF(SUMIFS(SeasonData!BC:BC,SeasonData!B:B,Players19!C687)=(4*23),"R","")</f>
        <v>R</v>
      </c>
      <c r="I422" s="2">
        <f>COUNTIFS(SeasonData!B:B,C422)</f>
        <v>4</v>
      </c>
      <c r="J422" s="25">
        <v>244300</v>
      </c>
      <c r="K422" s="25" t="str">
        <f t="shared" si="12"/>
        <v>MPR</v>
      </c>
      <c r="L422" s="25"/>
      <c r="M422" s="20">
        <f>INDEX(SeasonData!$AY:$AY,MATCH($C422&amp;"_2018",SeasonData!$A:$A,0))</f>
        <v>45</v>
      </c>
      <c r="N422" s="20">
        <f>INDEX(SeasonData!$AY:$AY,MATCH($C422&amp;"_2017",SeasonData!$A:$A,0))</f>
        <v>67.307692307692307</v>
      </c>
      <c r="O422" s="20">
        <f>INDEX(SeasonData!$AY:$AY,MATCH($C422&amp;"_2016",SeasonData!$A:$A,0))</f>
        <v>72.833333333333329</v>
      </c>
      <c r="P422" s="20" t="str">
        <f>INDEX(SeasonData!$AY:$AY,MATCH($C422&amp;"_2015",SeasonData!$A:$A,0))</f>
        <v/>
      </c>
      <c r="R422" s="18">
        <f>INDEX(SeasonData!BA:BA,MATCH(C422&amp;"_2018",SeasonData!A:A,0))</f>
        <v>4.5454545454545456E-2</v>
      </c>
      <c r="S422" s="18">
        <f>INDEX(SeasonData!BA:BA,MATCH(C422&amp;"_2017",SeasonData!A:A,0))</f>
        <v>0.59090909090909094</v>
      </c>
      <c r="T422" s="18">
        <f>INDEX(SeasonData!BA:BA,MATCH(C422&amp;"_2016",SeasonData!A:A,0))</f>
        <v>0.81818181818181823</v>
      </c>
      <c r="U422" s="18">
        <f>INDEX(SeasonData!BA:BA,MATCH(C422&amp;"_2015",SeasonData!A:A,0))</f>
        <v>0</v>
      </c>
      <c r="W422" s="13">
        <f t="shared" si="13"/>
        <v>45.003223726627979</v>
      </c>
      <c r="Y422" t="str">
        <f>IF(ISERROR(FIND("DEF",$G422)),"",MAX(Y$1:Y421)+1)</f>
        <v/>
      </c>
      <c r="Z422" t="str">
        <f>IF(ISERROR(FIND("MID",$G422)),"",MAX(Z$1:Z421)+1)</f>
        <v/>
      </c>
      <c r="AA422" t="str">
        <f>IF(ISERROR(FIND("RUC",$G422)),"",MAX(AA$1:AA421)+1)</f>
        <v/>
      </c>
      <c r="AB422">
        <f>IF(ISERROR(FIND("FWD",$G422)),"",MAX(AB$1:AB421)+1)</f>
        <v>167</v>
      </c>
      <c r="AC422">
        <f>IF(H422&lt;&gt;"R","",MAX(AC$1:AC421)+1)</f>
        <v>58</v>
      </c>
    </row>
    <row r="423" spans="1:29" x14ac:dyDescent="0.2">
      <c r="A423" t="s">
        <v>2104</v>
      </c>
      <c r="B423" t="s">
        <v>110</v>
      </c>
      <c r="C423" t="s">
        <v>1559</v>
      </c>
      <c r="D423" t="s">
        <v>1559</v>
      </c>
      <c r="E423" t="s">
        <v>116</v>
      </c>
      <c r="F423" s="42" t="s">
        <v>1273</v>
      </c>
      <c r="G423" t="s">
        <v>1608</v>
      </c>
      <c r="H423" s="3" t="str">
        <f>IF(SUMIFS(SeasonData!BC:BC,SeasonData!B:B,Players19!C727)=(4*23),"R","")</f>
        <v>R</v>
      </c>
      <c r="I423" s="2">
        <f>COUNTIFS(SeasonData!B:B,C423)</f>
        <v>4</v>
      </c>
      <c r="J423" s="25">
        <v>413800</v>
      </c>
      <c r="K423" s="25" t="str">
        <f t="shared" si="12"/>
        <v>MPR</v>
      </c>
      <c r="L423" s="25"/>
      <c r="M423" s="20">
        <f>INDEX(SeasonData!$AY:$AY,MATCH($C423&amp;"_2018",SeasonData!$A:$A,0))</f>
        <v>76.227272727272734</v>
      </c>
      <c r="N423" s="20">
        <f>INDEX(SeasonData!$AY:$AY,MATCH($C423&amp;"_2017",SeasonData!$A:$A,0))</f>
        <v>65</v>
      </c>
      <c r="O423" s="20" t="str">
        <f>INDEX(SeasonData!$AY:$AY,MATCH($C423&amp;"_2016",SeasonData!$A:$A,0))</f>
        <v/>
      </c>
      <c r="P423" s="20">
        <f>INDEX(SeasonData!$AY:$AY,MATCH($C423&amp;"_2015",SeasonData!$A:$A,0))</f>
        <v>71.692307692307693</v>
      </c>
      <c r="R423" s="18">
        <f>INDEX(SeasonData!BA:BA,MATCH(C423&amp;"_2018",SeasonData!A:A,0))</f>
        <v>1</v>
      </c>
      <c r="S423" s="18">
        <f>INDEX(SeasonData!BA:BA,MATCH(C423&amp;"_2017",SeasonData!A:A,0))</f>
        <v>0.40909090909090912</v>
      </c>
      <c r="T423" s="18">
        <f>INDEX(SeasonData!BA:BA,MATCH(C423&amp;"_2016",SeasonData!A:A,0))</f>
        <v>0</v>
      </c>
      <c r="U423" s="18">
        <f>INDEX(SeasonData!BA:BA,MATCH(C423&amp;"_2015",SeasonData!A:A,0))</f>
        <v>0.59090909090909094</v>
      </c>
      <c r="W423" s="13">
        <f t="shared" si="13"/>
        <v>76.227318780510274</v>
      </c>
      <c r="Y423" t="str">
        <f>IF(ISERROR(FIND("DEF",$G423)),"",MAX(Y$1:Y422)+1)</f>
        <v/>
      </c>
      <c r="Z423" t="str">
        <f>IF(ISERROR(FIND("MID",$G423)),"",MAX(Z$1:Z422)+1)</f>
        <v/>
      </c>
      <c r="AA423" t="str">
        <f>IF(ISERROR(FIND("RUC",$G423)),"",MAX(AA$1:AA422)+1)</f>
        <v/>
      </c>
      <c r="AB423">
        <f>IF(ISERROR(FIND("FWD",$G423)),"",MAX(AB$1:AB422)+1)</f>
        <v>168</v>
      </c>
      <c r="AC423">
        <f>IF(H423&lt;&gt;"R","",MAX(AC$1:AC422)+1)</f>
        <v>59</v>
      </c>
    </row>
    <row r="424" spans="1:29" x14ac:dyDescent="0.2">
      <c r="A424" t="s">
        <v>2108</v>
      </c>
      <c r="B424" t="s">
        <v>152</v>
      </c>
      <c r="C424" t="s">
        <v>1953</v>
      </c>
      <c r="D424" t="s">
        <v>1953</v>
      </c>
      <c r="E424" t="s">
        <v>150</v>
      </c>
      <c r="F424" s="42" t="s">
        <v>1560</v>
      </c>
      <c r="G424" t="s">
        <v>1608</v>
      </c>
      <c r="H424" s="3" t="str">
        <f>IF(SUMIFS(SeasonData!BC:BC,SeasonData!B:B,Players19!C46)=(4*23),"R","")</f>
        <v>R</v>
      </c>
      <c r="I424" s="2">
        <f>COUNTIFS(SeasonData!B:B,C424)</f>
        <v>4</v>
      </c>
      <c r="J424" s="25">
        <v>167600</v>
      </c>
      <c r="K424" s="25" t="str">
        <f t="shared" si="12"/>
        <v>Rookie</v>
      </c>
      <c r="L424" s="25"/>
      <c r="M424" s="20">
        <f>INDEX(SeasonData!$AY:$AY,MATCH($C424&amp;"_2018",SeasonData!$A:$A,0))</f>
        <v>38.6</v>
      </c>
      <c r="N424" s="20">
        <f>INDEX(SeasonData!$AY:$AY,MATCH($C424&amp;"_2017",SeasonData!$A:$A,0))</f>
        <v>54.5</v>
      </c>
      <c r="O424" s="20" t="str">
        <f>INDEX(SeasonData!$AY:$AY,MATCH($C424&amp;"_2016",SeasonData!$A:$A,0))</f>
        <v/>
      </c>
      <c r="P424" s="20" t="str">
        <f>INDEX(SeasonData!$AY:$AY,MATCH($C424&amp;"_2015",SeasonData!$A:$A,0))</f>
        <v/>
      </c>
      <c r="R424" s="18">
        <f>INDEX(SeasonData!BA:BA,MATCH(C424&amp;"_2018",SeasonData!A:A,0))</f>
        <v>0.22727272727272727</v>
      </c>
      <c r="S424" s="18">
        <f>INDEX(SeasonData!BA:BA,MATCH(C424&amp;"_2017",SeasonData!A:A,0))</f>
        <v>9.0909090909090912E-2</v>
      </c>
      <c r="T424" s="18">
        <f>INDEX(SeasonData!BA:BA,MATCH(C424&amp;"_2016",SeasonData!A:A,0))</f>
        <v>0</v>
      </c>
      <c r="U424" s="18">
        <f>INDEX(SeasonData!BA:BA,MATCH(C424&amp;"_2015",SeasonData!A:A,0))</f>
        <v>0</v>
      </c>
      <c r="W424" s="13">
        <f t="shared" si="13"/>
        <v>30.874090448558533</v>
      </c>
      <c r="Y424" t="str">
        <f>IF(ISERROR(FIND("DEF",$G424)),"",MAX(Y$1:Y423)+1)</f>
        <v/>
      </c>
      <c r="Z424" t="str">
        <f>IF(ISERROR(FIND("MID",$G424)),"",MAX(Z$1:Z423)+1)</f>
        <v/>
      </c>
      <c r="AA424" t="str">
        <f>IF(ISERROR(FIND("RUC",$G424)),"",MAX(AA$1:AA423)+1)</f>
        <v/>
      </c>
      <c r="AB424">
        <f>IF(ISERROR(FIND("FWD",$G424)),"",MAX(AB$1:AB423)+1)</f>
        <v>169</v>
      </c>
      <c r="AC424">
        <f>IF(H424&lt;&gt;"R","",MAX(AC$1:AC423)+1)</f>
        <v>60</v>
      </c>
    </row>
    <row r="425" spans="1:29" x14ac:dyDescent="0.2">
      <c r="A425" t="s">
        <v>2108</v>
      </c>
      <c r="B425" t="s">
        <v>21</v>
      </c>
      <c r="C425" t="s">
        <v>2673</v>
      </c>
      <c r="D425" t="s">
        <v>729</v>
      </c>
      <c r="E425" t="s">
        <v>490</v>
      </c>
      <c r="F425" s="42" t="s">
        <v>1278</v>
      </c>
      <c r="G425" t="s">
        <v>1606</v>
      </c>
      <c r="H425" s="3" t="str">
        <f>IF(SUMIFS(SeasonData!BC:BC,SeasonData!B:B,Players19!C373)=(4*23),"R","")</f>
        <v/>
      </c>
      <c r="I425" s="2">
        <f>COUNTIFS(SeasonData!B:B,C425)</f>
        <v>4</v>
      </c>
      <c r="J425" s="25">
        <v>617800</v>
      </c>
      <c r="K425" s="25" t="str">
        <f t="shared" si="12"/>
        <v>Premo</v>
      </c>
      <c r="L425" s="25"/>
      <c r="M425" s="20">
        <f>INDEX(SeasonData!$AY:$AY,MATCH($C425&amp;"_2018",SeasonData!$A:$A,0))</f>
        <v>113.8</v>
      </c>
      <c r="N425" s="20">
        <f>INDEX(SeasonData!$AY:$AY,MATCH($C425&amp;"_2017",SeasonData!$A:$A,0))</f>
        <v>114.33333333333333</v>
      </c>
      <c r="O425" s="20">
        <f>INDEX(SeasonData!$AY:$AY,MATCH($C425&amp;"_2016",SeasonData!$A:$A,0))</f>
        <v>87.090909090909093</v>
      </c>
      <c r="P425" s="20">
        <f>INDEX(SeasonData!$AY:$AY,MATCH($C425&amp;"_2015",SeasonData!$A:$A,0))</f>
        <v>70.611111111111114</v>
      </c>
      <c r="R425" s="18">
        <f>INDEX(SeasonData!BA:BA,MATCH(C425&amp;"_2018",SeasonData!A:A,0))</f>
        <v>0.68181818181818177</v>
      </c>
      <c r="S425" s="18">
        <f>INDEX(SeasonData!BA:BA,MATCH(C425&amp;"_2017",SeasonData!A:A,0))</f>
        <v>0.95454545454545459</v>
      </c>
      <c r="T425" s="18">
        <f>INDEX(SeasonData!BA:BA,MATCH(C425&amp;"_2016",SeasonData!A:A,0))</f>
        <v>1</v>
      </c>
      <c r="U425" s="18">
        <f>INDEX(SeasonData!BA:BA,MATCH(C425&amp;"_2015",SeasonData!A:A,0))</f>
        <v>0.81818181818181823</v>
      </c>
      <c r="W425" s="13">
        <f t="shared" si="13"/>
        <v>113.80676061527126</v>
      </c>
      <c r="Y425" t="str">
        <f>IF(ISERROR(FIND("DEF",$G425)),"",MAX(Y$1:Y424)+1)</f>
        <v/>
      </c>
      <c r="Z425">
        <f>IF(ISERROR(FIND("MID",$G425)),"",MAX(Z$1:Z424)+1)</f>
        <v>138</v>
      </c>
      <c r="AA425" t="str">
        <f>IF(ISERROR(FIND("RUC",$G425)),"",MAX(AA$1:AA424)+1)</f>
        <v/>
      </c>
      <c r="AB425" t="str">
        <f>IF(ISERROR(FIND("FWD",$G425)),"",MAX(AB$1:AB424)+1)</f>
        <v/>
      </c>
      <c r="AC425" t="str">
        <f>IF(H425&lt;&gt;"R","",MAX(AC$1:AC424)+1)</f>
        <v/>
      </c>
    </row>
    <row r="426" spans="1:29" x14ac:dyDescent="0.2">
      <c r="A426" t="s">
        <v>2108</v>
      </c>
      <c r="B426" t="s">
        <v>229</v>
      </c>
      <c r="C426" t="s">
        <v>1561</v>
      </c>
      <c r="D426" t="s">
        <v>1654</v>
      </c>
      <c r="E426" t="s">
        <v>144</v>
      </c>
      <c r="F426" s="42" t="s">
        <v>1285</v>
      </c>
      <c r="G426" t="s">
        <v>1606</v>
      </c>
      <c r="H426" s="3" t="str">
        <f>IF(SUMIFS(SeasonData!BC:BC,SeasonData!B:B,Players19!C644)=(4*23),"R","")</f>
        <v/>
      </c>
      <c r="I426" s="2">
        <f>COUNTIFS(SeasonData!B:B,C426)</f>
        <v>4</v>
      </c>
      <c r="J426" s="25">
        <v>258100</v>
      </c>
      <c r="K426" s="25" t="str">
        <f t="shared" si="12"/>
        <v>MPR</v>
      </c>
      <c r="L426" s="25"/>
      <c r="M426" s="20">
        <f>INDEX(SeasonData!$AY:$AY,MATCH($C426&amp;"_2018",SeasonData!$A:$A,0))</f>
        <v>52.833333333333336</v>
      </c>
      <c r="N426" s="20">
        <f>INDEX(SeasonData!$AY:$AY,MATCH($C426&amp;"_2017",SeasonData!$A:$A,0))</f>
        <v>48.25</v>
      </c>
      <c r="O426" s="20">
        <f>INDEX(SeasonData!$AY:$AY,MATCH($C426&amp;"_2016",SeasonData!$A:$A,0))</f>
        <v>56.25</v>
      </c>
      <c r="P426" s="20" t="str">
        <f>INDEX(SeasonData!$AY:$AY,MATCH($C426&amp;"_2015",SeasonData!$A:$A,0))</f>
        <v/>
      </c>
      <c r="R426" s="18">
        <f>INDEX(SeasonData!BA:BA,MATCH(C426&amp;"_2018",SeasonData!A:A,0))</f>
        <v>0.27272727272727271</v>
      </c>
      <c r="S426" s="18">
        <f>INDEX(SeasonData!BA:BA,MATCH(C426&amp;"_2017",SeasonData!A:A,0))</f>
        <v>0.18181818181818182</v>
      </c>
      <c r="T426" s="18">
        <f>INDEX(SeasonData!BA:BA,MATCH(C426&amp;"_2016",SeasonData!A:A,0))</f>
        <v>0.18181818181818182</v>
      </c>
      <c r="U426" s="18">
        <f>INDEX(SeasonData!BA:BA,MATCH(C426&amp;"_2015",SeasonData!A:A,0))</f>
        <v>0</v>
      </c>
      <c r="W426" s="13">
        <f t="shared" si="13"/>
        <v>47.54536243897946</v>
      </c>
      <c r="Y426" t="str">
        <f>IF(ISERROR(FIND("DEF",$G426)),"",MAX(Y$1:Y425)+1)</f>
        <v/>
      </c>
      <c r="Z426">
        <f>IF(ISERROR(FIND("MID",$G426)),"",MAX(Z$1:Z425)+1)</f>
        <v>139</v>
      </c>
      <c r="AA426" t="str">
        <f>IF(ISERROR(FIND("RUC",$G426)),"",MAX(AA$1:AA425)+1)</f>
        <v/>
      </c>
      <c r="AB426" t="str">
        <f>IF(ISERROR(FIND("FWD",$G426)),"",MAX(AB$1:AB425)+1)</f>
        <v/>
      </c>
      <c r="AC426" t="str">
        <f>IF(H426&lt;&gt;"R","",MAX(AC$1:AC425)+1)</f>
        <v/>
      </c>
    </row>
    <row r="427" spans="1:29" x14ac:dyDescent="0.2">
      <c r="A427" t="s">
        <v>2108</v>
      </c>
      <c r="B427" t="s">
        <v>312</v>
      </c>
      <c r="C427" t="s">
        <v>1562</v>
      </c>
      <c r="D427" t="s">
        <v>1674</v>
      </c>
      <c r="E427" t="s">
        <v>288</v>
      </c>
      <c r="F427" s="42" t="s">
        <v>1286</v>
      </c>
      <c r="G427" t="s">
        <v>1607</v>
      </c>
      <c r="H427" s="3" t="str">
        <f>IF(SUMIFS(SeasonData!BC:BC,SeasonData!B:B,Players19!C754)=(4*23),"R","")</f>
        <v/>
      </c>
      <c r="I427" s="2">
        <f>COUNTIFS(SeasonData!B:B,C427)</f>
        <v>4</v>
      </c>
      <c r="J427" s="25">
        <v>282300</v>
      </c>
      <c r="K427" s="25" t="str">
        <f t="shared" si="12"/>
        <v>MPR</v>
      </c>
      <c r="L427" s="25"/>
      <c r="M427" s="20">
        <f>INDEX(SeasonData!$AY:$AY,MATCH($C427&amp;"_2018",SeasonData!$A:$A,0))</f>
        <v>65</v>
      </c>
      <c r="N427" s="20">
        <f>INDEX(SeasonData!$AY:$AY,MATCH($C427&amp;"_2017",SeasonData!$A:$A,0))</f>
        <v>57.333333333333336</v>
      </c>
      <c r="O427" s="20">
        <f>INDEX(SeasonData!$AY:$AY,MATCH($C427&amp;"_2016",SeasonData!$A:$A,0))</f>
        <v>68.857142857142861</v>
      </c>
      <c r="P427" s="20" t="str">
        <f>INDEX(SeasonData!$AY:$AY,MATCH($C427&amp;"_2015",SeasonData!$A:$A,0))</f>
        <v/>
      </c>
      <c r="R427" s="18">
        <f>INDEX(SeasonData!BA:BA,MATCH(C427&amp;"_2018",SeasonData!A:A,0))</f>
        <v>0.22727272727272727</v>
      </c>
      <c r="S427" s="18">
        <f>INDEX(SeasonData!BA:BA,MATCH(C427&amp;"_2017",SeasonData!A:A,0))</f>
        <v>0.40909090909090912</v>
      </c>
      <c r="T427" s="18">
        <f>INDEX(SeasonData!BA:BA,MATCH(C427&amp;"_2016",SeasonData!A:A,0))</f>
        <v>0.63636363636363635</v>
      </c>
      <c r="U427" s="18">
        <f>INDEX(SeasonData!BA:BA,MATCH(C427&amp;"_2015",SeasonData!A:A,0))</f>
        <v>0</v>
      </c>
      <c r="W427" s="13">
        <f t="shared" si="13"/>
        <v>52.003315833103066</v>
      </c>
      <c r="Y427">
        <f>IF(ISERROR(FIND("DEF",$G427)),"",MAX(Y$1:Y426)+1)</f>
        <v>154</v>
      </c>
      <c r="Z427" t="str">
        <f>IF(ISERROR(FIND("MID",$G427)),"",MAX(Z$1:Z426)+1)</f>
        <v/>
      </c>
      <c r="AA427" t="str">
        <f>IF(ISERROR(FIND("RUC",$G427)),"",MAX(AA$1:AA426)+1)</f>
        <v/>
      </c>
      <c r="AB427" t="str">
        <f>IF(ISERROR(FIND("FWD",$G427)),"",MAX(AB$1:AB426)+1)</f>
        <v/>
      </c>
      <c r="AC427" t="str">
        <f>IF(H427&lt;&gt;"R","",MAX(AC$1:AC426)+1)</f>
        <v/>
      </c>
    </row>
    <row r="428" spans="1:29" x14ac:dyDescent="0.2">
      <c r="A428" t="s">
        <v>2108</v>
      </c>
      <c r="B428" t="s">
        <v>42</v>
      </c>
      <c r="C428" t="s">
        <v>1992</v>
      </c>
      <c r="D428" t="s">
        <v>1992</v>
      </c>
      <c r="E428" t="s">
        <v>514</v>
      </c>
      <c r="F428" s="42" t="s">
        <v>1276</v>
      </c>
      <c r="G428" t="s">
        <v>1607</v>
      </c>
      <c r="H428" s="3" t="str">
        <f>IF(SUMIFS(SeasonData!BC:BC,SeasonData!B:B,Players19!C755)=(4*23),"R","")</f>
        <v/>
      </c>
      <c r="I428" s="2">
        <f>COUNTIFS(SeasonData!B:B,C428)</f>
        <v>4</v>
      </c>
      <c r="J428" s="25">
        <v>389700</v>
      </c>
      <c r="K428" s="25" t="str">
        <f t="shared" si="12"/>
        <v>MPR</v>
      </c>
      <c r="L428" s="25"/>
      <c r="M428" s="20">
        <f>INDEX(SeasonData!$AY:$AY,MATCH($C428&amp;"_2018",SeasonData!$A:$A,0))</f>
        <v>71.785714285714292</v>
      </c>
      <c r="N428" s="20">
        <f>INDEX(SeasonData!$AY:$AY,MATCH($C428&amp;"_2017",SeasonData!$A:$A,0))</f>
        <v>60.81818181818182</v>
      </c>
      <c r="O428" s="20">
        <f>INDEX(SeasonData!$AY:$AY,MATCH($C428&amp;"_2016",SeasonData!$A:$A,0))</f>
        <v>51.1875</v>
      </c>
      <c r="P428" s="20">
        <f>INDEX(SeasonData!$AY:$AY,MATCH($C428&amp;"_2015",SeasonData!$A:$A,0))</f>
        <v>53.5625</v>
      </c>
      <c r="R428" s="18">
        <f>INDEX(SeasonData!BA:BA,MATCH(C428&amp;"_2018",SeasonData!A:A,0))</f>
        <v>0.63636363636363635</v>
      </c>
      <c r="S428" s="18">
        <f>INDEX(SeasonData!BA:BA,MATCH(C428&amp;"_2017",SeasonData!A:A,0))</f>
        <v>0.5</v>
      </c>
      <c r="T428" s="18">
        <f>INDEX(SeasonData!BA:BA,MATCH(C428&amp;"_2016",SeasonData!A:A,0))</f>
        <v>0.72727272727272729</v>
      </c>
      <c r="U428" s="18">
        <f>INDEX(SeasonData!BA:BA,MATCH(C428&amp;"_2015",SeasonData!A:A,0))</f>
        <v>0.72727272727272729</v>
      </c>
      <c r="W428" s="13">
        <f t="shared" si="13"/>
        <v>71.787786681403702</v>
      </c>
      <c r="Y428">
        <f>IF(ISERROR(FIND("DEF",$G428)),"",MAX(Y$1:Y427)+1)</f>
        <v>155</v>
      </c>
      <c r="Z428" t="str">
        <f>IF(ISERROR(FIND("MID",$G428)),"",MAX(Z$1:Z427)+1)</f>
        <v/>
      </c>
      <c r="AA428" t="str">
        <f>IF(ISERROR(FIND("RUC",$G428)),"",MAX(AA$1:AA427)+1)</f>
        <v/>
      </c>
      <c r="AB428" t="str">
        <f>IF(ISERROR(FIND("FWD",$G428)),"",MAX(AB$1:AB427)+1)</f>
        <v/>
      </c>
      <c r="AC428" t="str">
        <f>IF(H428&lt;&gt;"R","",MAX(AC$1:AC427)+1)</f>
        <v/>
      </c>
    </row>
    <row r="429" spans="1:29" x14ac:dyDescent="0.2">
      <c r="A429" t="s">
        <v>2316</v>
      </c>
      <c r="B429" t="s">
        <v>2317</v>
      </c>
      <c r="C429" t="s">
        <v>2693</v>
      </c>
      <c r="D429" t="s">
        <v>2693</v>
      </c>
      <c r="E429" t="s">
        <v>423</v>
      </c>
      <c r="F429" s="42" t="s">
        <v>2531</v>
      </c>
      <c r="G429" t="s">
        <v>1607</v>
      </c>
      <c r="H429" s="3" t="str">
        <f>IF(SUMIFS(SeasonData!BC:BC,SeasonData!B:B,Players19!C473)=(4*23),"R","")</f>
        <v/>
      </c>
      <c r="I429" s="2">
        <f>COUNTIFS(SeasonData!B:B,C429)</f>
        <v>4</v>
      </c>
      <c r="J429" s="25">
        <v>117300</v>
      </c>
      <c r="K429" s="25" t="str">
        <f t="shared" si="12"/>
        <v>Rookie</v>
      </c>
      <c r="L429" s="25"/>
      <c r="M429" s="20" t="str">
        <f>INDEX(SeasonData!$AY:$AY,MATCH($C429&amp;"_2018",SeasonData!$A:$A,0))</f>
        <v/>
      </c>
      <c r="N429" s="20" t="str">
        <f>INDEX(SeasonData!$AY:$AY,MATCH($C429&amp;"_2017",SeasonData!$A:$A,0))</f>
        <v/>
      </c>
      <c r="O429" s="20" t="str">
        <f>INDEX(SeasonData!$AY:$AY,MATCH($C429&amp;"_2016",SeasonData!$A:$A,0))</f>
        <v/>
      </c>
      <c r="P429" s="20" t="str">
        <f>INDEX(SeasonData!$AY:$AY,MATCH($C429&amp;"_2015",SeasonData!$A:$A,0))</f>
        <v/>
      </c>
      <c r="R429" s="18">
        <f>INDEX(SeasonData!BA:BA,MATCH(C429&amp;"_2018",SeasonData!A:A,0))</f>
        <v>0</v>
      </c>
      <c r="S429" s="18">
        <f>INDEX(SeasonData!BA:BA,MATCH(C429&amp;"_2017",SeasonData!A:A,0))</f>
        <v>0</v>
      </c>
      <c r="T429" s="18">
        <f>INDEX(SeasonData!BA:BA,MATCH(C429&amp;"_2016",SeasonData!A:A,0))</f>
        <v>0</v>
      </c>
      <c r="U429" s="18">
        <f>INDEX(SeasonData!BA:BA,MATCH(C429&amp;"_2015",SeasonData!A:A,0))</f>
        <v>0</v>
      </c>
      <c r="W429" s="13">
        <f t="shared" si="13"/>
        <v>21.608179054987566</v>
      </c>
      <c r="Y429">
        <f>IF(ISERROR(FIND("DEF",$G429)),"",MAX(Y$1:Y428)+1)</f>
        <v>156</v>
      </c>
      <c r="Z429" t="str">
        <f>IF(ISERROR(FIND("MID",$G429)),"",MAX(Z$1:Z428)+1)</f>
        <v/>
      </c>
      <c r="AA429" t="str">
        <f>IF(ISERROR(FIND("RUC",$G429)),"",MAX(AA$1:AA428)+1)</f>
        <v/>
      </c>
      <c r="AB429" t="str">
        <f>IF(ISERROR(FIND("FWD",$G429)),"",MAX(AB$1:AB428)+1)</f>
        <v/>
      </c>
      <c r="AC429" t="str">
        <f>IF(H429&lt;&gt;"R","",MAX(AC$1:AC428)+1)</f>
        <v/>
      </c>
    </row>
    <row r="430" spans="1:29" x14ac:dyDescent="0.2">
      <c r="A430" t="s">
        <v>2316</v>
      </c>
      <c r="B430" t="s">
        <v>364</v>
      </c>
      <c r="C430" t="s">
        <v>732</v>
      </c>
      <c r="D430" t="s">
        <v>732</v>
      </c>
      <c r="E430" t="s">
        <v>40</v>
      </c>
      <c r="F430" s="42" t="s">
        <v>1287</v>
      </c>
      <c r="G430" t="s">
        <v>2771</v>
      </c>
      <c r="H430" s="3" t="str">
        <f>IF(SUMIFS(SeasonData!BC:BC,SeasonData!B:B,Players19!C776)=(4*23),"R","")</f>
        <v/>
      </c>
      <c r="I430" s="2">
        <f>COUNTIFS(SeasonData!B:B,C430)</f>
        <v>4</v>
      </c>
      <c r="J430" s="25">
        <v>549500</v>
      </c>
      <c r="K430" s="25" t="str">
        <f t="shared" si="12"/>
        <v>Premo</v>
      </c>
      <c r="L430" s="25"/>
      <c r="M430" s="20">
        <f>INDEX(SeasonData!$AY:$AY,MATCH($C430&amp;"_2018",SeasonData!$A:$A,0))</f>
        <v>101.22727272727273</v>
      </c>
      <c r="N430" s="20">
        <f>INDEX(SeasonData!$AY:$AY,MATCH($C430&amp;"_2017",SeasonData!$A:$A,0))</f>
        <v>87.227272727272734</v>
      </c>
      <c r="O430" s="20">
        <f>INDEX(SeasonData!$AY:$AY,MATCH($C430&amp;"_2016",SeasonData!$A:$A,0))</f>
        <v>85.227272727272734</v>
      </c>
      <c r="P430" s="20">
        <f>INDEX(SeasonData!$AY:$AY,MATCH($C430&amp;"_2015",SeasonData!$A:$A,0))</f>
        <v>94.681818181818187</v>
      </c>
      <c r="R430" s="18">
        <f>INDEX(SeasonData!BA:BA,MATCH(C430&amp;"_2018",SeasonData!A:A,0))</f>
        <v>1</v>
      </c>
      <c r="S430" s="18">
        <f>INDEX(SeasonData!BA:BA,MATCH(C430&amp;"_2017",SeasonData!A:A,0))</f>
        <v>1</v>
      </c>
      <c r="T430" s="18">
        <f>INDEX(SeasonData!BA:BA,MATCH(C430&amp;"_2016",SeasonData!A:A,0))</f>
        <v>1</v>
      </c>
      <c r="U430" s="18">
        <f>INDEX(SeasonData!BA:BA,MATCH(C430&amp;"_2015",SeasonData!A:A,0))</f>
        <v>1</v>
      </c>
      <c r="W430" s="13">
        <f t="shared" si="13"/>
        <v>101.22501611863314</v>
      </c>
      <c r="Y430" t="str">
        <f>IF(ISERROR(FIND("DEF",$G430)),"",MAX(Y$1:Y429)+1)</f>
        <v/>
      </c>
      <c r="Z430" t="str">
        <f>IF(ISERROR(FIND("MID",$G430)),"",MAX(Z$1:Z429)+1)</f>
        <v/>
      </c>
      <c r="AA430">
        <f>IF(ISERROR(FIND("RUC",$G430)),"",MAX(AA$1:AA429)+1)</f>
        <v>27</v>
      </c>
      <c r="AB430">
        <f>IF(ISERROR(FIND("FWD",$G430)),"",MAX(AB$1:AB429)+1)</f>
        <v>170</v>
      </c>
      <c r="AC430" t="str">
        <f>IF(H430&lt;&gt;"R","",MAX(AC$1:AC429)+1)</f>
        <v/>
      </c>
    </row>
    <row r="431" spans="1:29" x14ac:dyDescent="0.2">
      <c r="A431" t="s">
        <v>2382</v>
      </c>
      <c r="B431" t="s">
        <v>329</v>
      </c>
      <c r="C431" t="s">
        <v>961</v>
      </c>
      <c r="D431" t="s">
        <v>961</v>
      </c>
      <c r="E431" t="s">
        <v>316</v>
      </c>
      <c r="F431" s="42" t="s">
        <v>1288</v>
      </c>
      <c r="G431" t="s">
        <v>1608</v>
      </c>
      <c r="H431" s="3" t="str">
        <f>IF(SUMIFS(SeasonData!BC:BC,SeasonData!B:B,Players19!C672)=(4*23),"R","")</f>
        <v>R</v>
      </c>
      <c r="I431" s="2">
        <f>COUNTIFS(SeasonData!B:B,C431)</f>
        <v>4</v>
      </c>
      <c r="J431" s="25">
        <v>358300</v>
      </c>
      <c r="K431" s="25" t="str">
        <f t="shared" si="12"/>
        <v>MPR</v>
      </c>
      <c r="L431" s="25"/>
      <c r="M431" s="20">
        <f>INDEX(SeasonData!$AY:$AY,MATCH($C431&amp;"_2018",SeasonData!$A:$A,0))</f>
        <v>66</v>
      </c>
      <c r="N431" s="20">
        <f>INDEX(SeasonData!$AY:$AY,MATCH($C431&amp;"_2017",SeasonData!$A:$A,0))</f>
        <v>46.692307692307693</v>
      </c>
      <c r="O431" s="20" t="str">
        <f>INDEX(SeasonData!$AY:$AY,MATCH($C431&amp;"_2016",SeasonData!$A:$A,0))</f>
        <v/>
      </c>
      <c r="P431" s="20" t="str">
        <f>INDEX(SeasonData!$AY:$AY,MATCH($C431&amp;"_2015",SeasonData!$A:$A,0))</f>
        <v/>
      </c>
      <c r="R431" s="18">
        <f>INDEX(SeasonData!BA:BA,MATCH(C431&amp;"_2018",SeasonData!A:A,0))</f>
        <v>1</v>
      </c>
      <c r="S431" s="18">
        <f>INDEX(SeasonData!BA:BA,MATCH(C431&amp;"_2017",SeasonData!A:A,0))</f>
        <v>0.59090909090909094</v>
      </c>
      <c r="T431" s="18">
        <f>INDEX(SeasonData!BA:BA,MATCH(C431&amp;"_2016",SeasonData!A:A,0))</f>
        <v>0</v>
      </c>
      <c r="U431" s="18">
        <f>INDEX(SeasonData!BA:BA,MATCH(C431&amp;"_2015",SeasonData!A:A,0))</f>
        <v>0</v>
      </c>
      <c r="W431" s="13">
        <f t="shared" si="13"/>
        <v>66.003500046053233</v>
      </c>
      <c r="Y431" t="str">
        <f>IF(ISERROR(FIND("DEF",$G431)),"",MAX(Y$1:Y430)+1)</f>
        <v/>
      </c>
      <c r="Z431" t="str">
        <f>IF(ISERROR(FIND("MID",$G431)),"",MAX(Z$1:Z430)+1)</f>
        <v/>
      </c>
      <c r="AA431" t="str">
        <f>IF(ISERROR(FIND("RUC",$G431)),"",MAX(AA$1:AA430)+1)</f>
        <v/>
      </c>
      <c r="AB431">
        <f>IF(ISERROR(FIND("FWD",$G431)),"",MAX(AB$1:AB430)+1)</f>
        <v>171</v>
      </c>
      <c r="AC431">
        <f>IF(H431&lt;&gt;"R","",MAX(AC$1:AC430)+1)</f>
        <v>61</v>
      </c>
    </row>
    <row r="432" spans="1:29" x14ac:dyDescent="0.2">
      <c r="A432" t="s">
        <v>2151</v>
      </c>
      <c r="B432" t="s">
        <v>2152</v>
      </c>
      <c r="C432" t="s">
        <v>2627</v>
      </c>
      <c r="D432" t="s">
        <v>2627</v>
      </c>
      <c r="E432" t="s">
        <v>490</v>
      </c>
      <c r="F432" s="42" t="s">
        <v>2451</v>
      </c>
      <c r="G432" t="s">
        <v>1606</v>
      </c>
      <c r="H432" s="3" t="str">
        <f>IF(SUMIFS(SeasonData!BC:BC,SeasonData!B:B,Players19!C102)=(4*23),"R","")</f>
        <v/>
      </c>
      <c r="I432" s="2">
        <f>COUNTIFS(SeasonData!B:B,C432)</f>
        <v>4</v>
      </c>
      <c r="J432" s="25">
        <v>162300</v>
      </c>
      <c r="K432" s="25" t="str">
        <f t="shared" si="12"/>
        <v>Rookie</v>
      </c>
      <c r="L432" s="25"/>
      <c r="M432" s="20" t="str">
        <f>INDEX(SeasonData!$AY:$AY,MATCH($C432&amp;"_2018",SeasonData!$A:$A,0))</f>
        <v/>
      </c>
      <c r="N432" s="20" t="str">
        <f>INDEX(SeasonData!$AY:$AY,MATCH($C432&amp;"_2017",SeasonData!$A:$A,0))</f>
        <v/>
      </c>
      <c r="O432" s="20" t="str">
        <f>INDEX(SeasonData!$AY:$AY,MATCH($C432&amp;"_2016",SeasonData!$A:$A,0))</f>
        <v/>
      </c>
      <c r="P432" s="20" t="str">
        <f>INDEX(SeasonData!$AY:$AY,MATCH($C432&amp;"_2015",SeasonData!$A:$A,0))</f>
        <v/>
      </c>
      <c r="R432" s="18">
        <f>INDEX(SeasonData!BA:BA,MATCH(C432&amp;"_2018",SeasonData!A:A,0))</f>
        <v>0</v>
      </c>
      <c r="S432" s="18">
        <f>INDEX(SeasonData!BA:BA,MATCH(C432&amp;"_2017",SeasonData!A:A,0))</f>
        <v>0</v>
      </c>
      <c r="T432" s="18">
        <f>INDEX(SeasonData!BA:BA,MATCH(C432&amp;"_2016",SeasonData!A:A,0))</f>
        <v>0</v>
      </c>
      <c r="U432" s="18">
        <f>INDEX(SeasonData!BA:BA,MATCH(C432&amp;"_2015",SeasonData!A:A,0))</f>
        <v>0</v>
      </c>
      <c r="W432" s="13">
        <f t="shared" si="13"/>
        <v>29.897761812655428</v>
      </c>
      <c r="Y432" t="str">
        <f>IF(ISERROR(FIND("DEF",$G432)),"",MAX(Y$1:Y431)+1)</f>
        <v/>
      </c>
      <c r="Z432">
        <f>IF(ISERROR(FIND("MID",$G432)),"",MAX(Z$1:Z431)+1)</f>
        <v>140</v>
      </c>
      <c r="AA432" t="str">
        <f>IF(ISERROR(FIND("RUC",$G432)),"",MAX(AA$1:AA431)+1)</f>
        <v/>
      </c>
      <c r="AB432" t="str">
        <f>IF(ISERROR(FIND("FWD",$G432)),"",MAX(AB$1:AB431)+1)</f>
        <v/>
      </c>
      <c r="AC432" t="str">
        <f>IF(H432&lt;&gt;"R","",MAX(AC$1:AC431)+1)</f>
        <v/>
      </c>
    </row>
    <row r="433" spans="1:29" x14ac:dyDescent="0.2">
      <c r="A433" t="s">
        <v>2160</v>
      </c>
      <c r="B433" t="s">
        <v>2161</v>
      </c>
      <c r="C433" t="s">
        <v>2631</v>
      </c>
      <c r="D433" t="s">
        <v>2631</v>
      </c>
      <c r="E433" t="s">
        <v>288</v>
      </c>
      <c r="F433" s="42" t="s">
        <v>2456</v>
      </c>
      <c r="G433" t="s">
        <v>1606</v>
      </c>
      <c r="H433" s="3" t="str">
        <f>IF(SUMIFS(SeasonData!BC:BC,SeasonData!B:B,Players19!C115)=(4*23),"R","")</f>
        <v/>
      </c>
      <c r="I433" s="2">
        <f>COUNTIFS(SeasonData!B:B,C433)</f>
        <v>4</v>
      </c>
      <c r="J433" s="25">
        <v>108400</v>
      </c>
      <c r="K433" s="25" t="str">
        <f t="shared" si="12"/>
        <v>Rookie</v>
      </c>
      <c r="L433" s="25"/>
      <c r="M433" s="20" t="str">
        <f>INDEX(SeasonData!$AY:$AY,MATCH($C433&amp;"_2018",SeasonData!$A:$A,0))</f>
        <v/>
      </c>
      <c r="N433" s="20" t="str">
        <f>INDEX(SeasonData!$AY:$AY,MATCH($C433&amp;"_2017",SeasonData!$A:$A,0))</f>
        <v/>
      </c>
      <c r="O433" s="20" t="str">
        <f>INDEX(SeasonData!$AY:$AY,MATCH($C433&amp;"_2016",SeasonData!$A:$A,0))</f>
        <v/>
      </c>
      <c r="P433" s="20" t="str">
        <f>INDEX(SeasonData!$AY:$AY,MATCH($C433&amp;"_2015",SeasonData!$A:$A,0))</f>
        <v/>
      </c>
      <c r="R433" s="18">
        <f>INDEX(SeasonData!BA:BA,MATCH(C433&amp;"_2018",SeasonData!A:A,0))</f>
        <v>0</v>
      </c>
      <c r="S433" s="18">
        <f>INDEX(SeasonData!BA:BA,MATCH(C433&amp;"_2017",SeasonData!A:A,0))</f>
        <v>0</v>
      </c>
      <c r="T433" s="18">
        <f>INDEX(SeasonData!BA:BA,MATCH(C433&amp;"_2016",SeasonData!A:A,0))</f>
        <v>0</v>
      </c>
      <c r="U433" s="18">
        <f>INDEX(SeasonData!BA:BA,MATCH(C433&amp;"_2015",SeasonData!A:A,0))</f>
        <v>0</v>
      </c>
      <c r="W433" s="13">
        <f t="shared" si="13"/>
        <v>19.968683798471034</v>
      </c>
      <c r="Y433" t="str">
        <f>IF(ISERROR(FIND("DEF",$G433)),"",MAX(Y$1:Y432)+1)</f>
        <v/>
      </c>
      <c r="Z433">
        <f>IF(ISERROR(FIND("MID",$G433)),"",MAX(Z$1:Z432)+1)</f>
        <v>141</v>
      </c>
      <c r="AA433" t="str">
        <f>IF(ISERROR(FIND("RUC",$G433)),"",MAX(AA$1:AA432)+1)</f>
        <v/>
      </c>
      <c r="AB433" t="str">
        <f>IF(ISERROR(FIND("FWD",$G433)),"",MAX(AB$1:AB432)+1)</f>
        <v/>
      </c>
      <c r="AC433" t="str">
        <f>IF(H433&lt;&gt;"R","",MAX(AC$1:AC432)+1)</f>
        <v/>
      </c>
    </row>
    <row r="434" spans="1:29" x14ac:dyDescent="0.2">
      <c r="A434" t="s">
        <v>2160</v>
      </c>
      <c r="B434" t="s">
        <v>217</v>
      </c>
      <c r="C434" t="s">
        <v>734</v>
      </c>
      <c r="D434" t="s">
        <v>734</v>
      </c>
      <c r="E434" t="s">
        <v>288</v>
      </c>
      <c r="F434" s="42" t="s">
        <v>2514</v>
      </c>
      <c r="G434" t="s">
        <v>1607</v>
      </c>
      <c r="H434" s="3" t="str">
        <f>IF(SUMIFS(SeasonData!BC:BC,SeasonData!B:B,Players19!C389)=(4*23),"R","")</f>
        <v/>
      </c>
      <c r="I434" s="2">
        <f>COUNTIFS(SeasonData!B:B,C434)</f>
        <v>4</v>
      </c>
      <c r="J434" s="25">
        <v>363700</v>
      </c>
      <c r="K434" s="25" t="str">
        <f t="shared" si="12"/>
        <v>MPR</v>
      </c>
      <c r="L434" s="25"/>
      <c r="M434" s="20">
        <f>INDEX(SeasonData!$AY:$AY,MATCH($C434&amp;"_2018",SeasonData!$A:$A,0))</f>
        <v>67</v>
      </c>
      <c r="N434" s="20">
        <f>INDEX(SeasonData!$AY:$AY,MATCH($C434&amp;"_2017",SeasonData!$A:$A,0))</f>
        <v>72.454545454545453</v>
      </c>
      <c r="O434" s="20">
        <f>INDEX(SeasonData!$AY:$AY,MATCH($C434&amp;"_2016",SeasonData!$A:$A,0))</f>
        <v>69</v>
      </c>
      <c r="P434" s="20">
        <f>INDEX(SeasonData!$AY:$AY,MATCH($C434&amp;"_2015",SeasonData!$A:$A,0))</f>
        <v>89.36363636363636</v>
      </c>
      <c r="R434" s="18">
        <f>INDEX(SeasonData!BA:BA,MATCH(C434&amp;"_2018",SeasonData!A:A,0))</f>
        <v>0.36363636363636365</v>
      </c>
      <c r="S434" s="18">
        <f>INDEX(SeasonData!BA:BA,MATCH(C434&amp;"_2017",SeasonData!A:A,0))</f>
        <v>0.5</v>
      </c>
      <c r="T434" s="18">
        <f>INDEX(SeasonData!BA:BA,MATCH(C434&amp;"_2016",SeasonData!A:A,0))</f>
        <v>0.86363636363636365</v>
      </c>
      <c r="U434" s="18">
        <f>INDEX(SeasonData!BA:BA,MATCH(C434&amp;"_2015",SeasonData!A:A,0))</f>
        <v>1</v>
      </c>
      <c r="W434" s="13">
        <f t="shared" si="13"/>
        <v>66.998249976973383</v>
      </c>
      <c r="Y434">
        <f>IF(ISERROR(FIND("DEF",$G434)),"",MAX(Y$1:Y433)+1)</f>
        <v>157</v>
      </c>
      <c r="Z434" t="str">
        <f>IF(ISERROR(FIND("MID",$G434)),"",MAX(Z$1:Z433)+1)</f>
        <v/>
      </c>
      <c r="AA434" t="str">
        <f>IF(ISERROR(FIND("RUC",$G434)),"",MAX(AA$1:AA433)+1)</f>
        <v/>
      </c>
      <c r="AB434" t="str">
        <f>IF(ISERROR(FIND("FWD",$G434)),"",MAX(AB$1:AB433)+1)</f>
        <v/>
      </c>
      <c r="AC434" t="str">
        <f>IF(H434&lt;&gt;"R","",MAX(AC$1:AC433)+1)</f>
        <v/>
      </c>
    </row>
    <row r="435" spans="1:29" x14ac:dyDescent="0.2">
      <c r="A435" t="s">
        <v>2160</v>
      </c>
      <c r="B435" t="s">
        <v>108</v>
      </c>
      <c r="C435" t="s">
        <v>733</v>
      </c>
      <c r="D435" t="s">
        <v>733</v>
      </c>
      <c r="E435" t="s">
        <v>84</v>
      </c>
      <c r="F435" s="42" t="s">
        <v>1289</v>
      </c>
      <c r="G435" t="s">
        <v>1607</v>
      </c>
      <c r="H435" s="3" t="str">
        <f>IF(SUMIFS(SeasonData!BC:BC,SeasonData!B:B,Players19!C674)=(4*23),"R","")</f>
        <v/>
      </c>
      <c r="I435" s="2">
        <f>COUNTIFS(SeasonData!B:B,C435)</f>
        <v>4</v>
      </c>
      <c r="J435" s="25">
        <v>570300</v>
      </c>
      <c r="K435" s="25" t="str">
        <f t="shared" si="12"/>
        <v>Premo</v>
      </c>
      <c r="L435" s="25"/>
      <c r="M435" s="20">
        <f>INDEX(SeasonData!$AY:$AY,MATCH($C435&amp;"_2018",SeasonData!$A:$A,0))</f>
        <v>105.04761904761905</v>
      </c>
      <c r="N435" s="20">
        <f>INDEX(SeasonData!$AY:$AY,MATCH($C435&amp;"_2017",SeasonData!$A:$A,0))</f>
        <v>93.909090909090907</v>
      </c>
      <c r="O435" s="20">
        <f>INDEX(SeasonData!$AY:$AY,MATCH($C435&amp;"_2016",SeasonData!$A:$A,0))</f>
        <v>106.36363636363636</v>
      </c>
      <c r="P435" s="20">
        <f>INDEX(SeasonData!$AY:$AY,MATCH($C435&amp;"_2015",SeasonData!$A:$A,0))</f>
        <v>92.7</v>
      </c>
      <c r="R435" s="18">
        <f>INDEX(SeasonData!BA:BA,MATCH(C435&amp;"_2018",SeasonData!A:A,0))</f>
        <v>0.95454545454545459</v>
      </c>
      <c r="S435" s="18">
        <f>INDEX(SeasonData!BA:BA,MATCH(C435&amp;"_2017",SeasonData!A:A,0))</f>
        <v>1</v>
      </c>
      <c r="T435" s="18">
        <f>INDEX(SeasonData!BA:BA,MATCH(C435&amp;"_2016",SeasonData!A:A,0))</f>
        <v>1</v>
      </c>
      <c r="U435" s="18">
        <f>INDEX(SeasonData!BA:BA,MATCH(C435&amp;"_2015",SeasonData!A:A,0))</f>
        <v>0.90909090909090906</v>
      </c>
      <c r="W435" s="13">
        <f t="shared" si="13"/>
        <v>105.0566454821774</v>
      </c>
      <c r="Y435">
        <f>IF(ISERROR(FIND("DEF",$G435)),"",MAX(Y$1:Y434)+1)</f>
        <v>158</v>
      </c>
      <c r="Z435" t="str">
        <f>IF(ISERROR(FIND("MID",$G435)),"",MAX(Z$1:Z434)+1)</f>
        <v/>
      </c>
      <c r="AA435" t="str">
        <f>IF(ISERROR(FIND("RUC",$G435)),"",MAX(AA$1:AA434)+1)</f>
        <v/>
      </c>
      <c r="AB435" t="str">
        <f>IF(ISERROR(FIND("FWD",$G435)),"",MAX(AB$1:AB434)+1)</f>
        <v/>
      </c>
      <c r="AC435" t="str">
        <f>IF(H435&lt;&gt;"R","",MAX(AC$1:AC434)+1)</f>
        <v/>
      </c>
    </row>
    <row r="436" spans="1:29" x14ac:dyDescent="0.2">
      <c r="A436" t="s">
        <v>2363</v>
      </c>
      <c r="B436" t="s">
        <v>2364</v>
      </c>
      <c r="C436" t="s">
        <v>2709</v>
      </c>
      <c r="D436" t="s">
        <v>2709</v>
      </c>
      <c r="E436" t="s">
        <v>40</v>
      </c>
      <c r="F436" s="42" t="s">
        <v>2553</v>
      </c>
      <c r="G436" t="s">
        <v>1606</v>
      </c>
      <c r="H436" s="3" t="str">
        <f>IF(SUMIFS(SeasonData!BC:BC,SeasonData!B:B,Players19!C595)=(4*23),"R","")</f>
        <v/>
      </c>
      <c r="I436" s="2">
        <f>COUNTIFS(SeasonData!B:B,C436)</f>
        <v>4</v>
      </c>
      <c r="J436" s="25">
        <v>102400</v>
      </c>
      <c r="K436" s="25" t="str">
        <f t="shared" si="12"/>
        <v>Rookie</v>
      </c>
      <c r="L436" s="25"/>
      <c r="M436" s="20" t="str">
        <f>INDEX(SeasonData!$AY:$AY,MATCH($C436&amp;"_2018",SeasonData!$A:$A,0))</f>
        <v/>
      </c>
      <c r="N436" s="20" t="str">
        <f>INDEX(SeasonData!$AY:$AY,MATCH($C436&amp;"_2017",SeasonData!$A:$A,0))</f>
        <v/>
      </c>
      <c r="O436" s="20" t="str">
        <f>INDEX(SeasonData!$AY:$AY,MATCH($C436&amp;"_2016",SeasonData!$A:$A,0))</f>
        <v/>
      </c>
      <c r="P436" s="20" t="str">
        <f>INDEX(SeasonData!$AY:$AY,MATCH($C436&amp;"_2015",SeasonData!$A:$A,0))</f>
        <v/>
      </c>
      <c r="R436" s="18">
        <f>INDEX(SeasonData!BA:BA,MATCH(C436&amp;"_2018",SeasonData!A:A,0))</f>
        <v>0</v>
      </c>
      <c r="S436" s="18">
        <f>INDEX(SeasonData!BA:BA,MATCH(C436&amp;"_2017",SeasonData!A:A,0))</f>
        <v>0</v>
      </c>
      <c r="T436" s="18">
        <f>INDEX(SeasonData!BA:BA,MATCH(C436&amp;"_2016",SeasonData!A:A,0))</f>
        <v>0</v>
      </c>
      <c r="U436" s="18">
        <f>INDEX(SeasonData!BA:BA,MATCH(C436&amp;"_2015",SeasonData!A:A,0))</f>
        <v>0</v>
      </c>
      <c r="W436" s="13">
        <f t="shared" si="13"/>
        <v>18.863406097448649</v>
      </c>
      <c r="Y436" t="str">
        <f>IF(ISERROR(FIND("DEF",$G436)),"",MAX(Y$1:Y435)+1)</f>
        <v/>
      </c>
      <c r="Z436">
        <f>IF(ISERROR(FIND("MID",$G436)),"",MAX(Z$1:Z435)+1)</f>
        <v>142</v>
      </c>
      <c r="AA436" t="str">
        <f>IF(ISERROR(FIND("RUC",$G436)),"",MAX(AA$1:AA435)+1)</f>
        <v/>
      </c>
      <c r="AB436" t="str">
        <f>IF(ISERROR(FIND("FWD",$G436)),"",MAX(AB$1:AB435)+1)</f>
        <v/>
      </c>
      <c r="AC436" t="str">
        <f>IF(H436&lt;&gt;"R","",MAX(AC$1:AC435)+1)</f>
        <v/>
      </c>
    </row>
    <row r="437" spans="1:29" x14ac:dyDescent="0.2">
      <c r="A437" t="s">
        <v>2125</v>
      </c>
      <c r="B437" t="s">
        <v>261</v>
      </c>
      <c r="C437" t="s">
        <v>735</v>
      </c>
      <c r="D437" t="s">
        <v>735</v>
      </c>
      <c r="E437" t="s">
        <v>260</v>
      </c>
      <c r="F437" s="42" t="s">
        <v>1290</v>
      </c>
      <c r="G437" t="s">
        <v>1607</v>
      </c>
      <c r="H437" s="3" t="str">
        <f>IF(SUMIFS(SeasonData!BC:BC,SeasonData!B:B,Players19!C68)=(4*23),"R","")</f>
        <v/>
      </c>
      <c r="I437" s="2">
        <f>COUNTIFS(SeasonData!B:B,C437)</f>
        <v>4</v>
      </c>
      <c r="J437" s="25">
        <v>295900</v>
      </c>
      <c r="K437" s="25" t="str">
        <f t="shared" si="12"/>
        <v>MPR</v>
      </c>
      <c r="L437" s="25"/>
      <c r="M437" s="20">
        <f>INDEX(SeasonData!$AY:$AY,MATCH($C437&amp;"_2018",SeasonData!$A:$A,0))</f>
        <v>54.5</v>
      </c>
      <c r="N437" s="20">
        <f>INDEX(SeasonData!$AY:$AY,MATCH($C437&amp;"_2017",SeasonData!$A:$A,0))</f>
        <v>65.705882352941174</v>
      </c>
      <c r="O437" s="20">
        <f>INDEX(SeasonData!$AY:$AY,MATCH($C437&amp;"_2016",SeasonData!$A:$A,0))</f>
        <v>58.636363636363633</v>
      </c>
      <c r="P437" s="20" t="str">
        <f>INDEX(SeasonData!$AY:$AY,MATCH($C437&amp;"_2015",SeasonData!$A:$A,0))</f>
        <v/>
      </c>
      <c r="R437" s="18">
        <f>INDEX(SeasonData!BA:BA,MATCH(C437&amp;"_2018",SeasonData!A:A,0))</f>
        <v>0.45454545454545453</v>
      </c>
      <c r="S437" s="18">
        <f>INDEX(SeasonData!BA:BA,MATCH(C437&amp;"_2017",SeasonData!A:A,0))</f>
        <v>0.77272727272727271</v>
      </c>
      <c r="T437" s="18">
        <f>INDEX(SeasonData!BA:BA,MATCH(C437&amp;"_2016",SeasonData!A:A,0))</f>
        <v>0.5</v>
      </c>
      <c r="U437" s="18">
        <f>INDEX(SeasonData!BA:BA,MATCH(C437&amp;"_2015",SeasonData!A:A,0))</f>
        <v>0</v>
      </c>
      <c r="W437" s="13">
        <f t="shared" si="13"/>
        <v>54.508611955420463</v>
      </c>
      <c r="Y437">
        <f>IF(ISERROR(FIND("DEF",$G437)),"",MAX(Y$1:Y436)+1)</f>
        <v>159</v>
      </c>
      <c r="Z437" t="str">
        <f>IF(ISERROR(FIND("MID",$G437)),"",MAX(Z$1:Z436)+1)</f>
        <v/>
      </c>
      <c r="AA437" t="str">
        <f>IF(ISERROR(FIND("RUC",$G437)),"",MAX(AA$1:AA436)+1)</f>
        <v/>
      </c>
      <c r="AB437" t="str">
        <f>IF(ISERROR(FIND("FWD",$G437)),"",MAX(AB$1:AB436)+1)</f>
        <v/>
      </c>
      <c r="AC437" t="str">
        <f>IF(H437&lt;&gt;"R","",MAX(AC$1:AC436)+1)</f>
        <v/>
      </c>
    </row>
    <row r="438" spans="1:29" x14ac:dyDescent="0.2">
      <c r="A438" t="s">
        <v>2319</v>
      </c>
      <c r="B438" t="s">
        <v>2320</v>
      </c>
      <c r="C438" t="s">
        <v>1969</v>
      </c>
      <c r="D438" t="s">
        <v>1969</v>
      </c>
      <c r="E438" t="s">
        <v>369</v>
      </c>
      <c r="F438" s="42" t="s">
        <v>1291</v>
      </c>
      <c r="G438" t="s">
        <v>1606</v>
      </c>
      <c r="H438" s="3" t="str">
        <f>IF(SUMIFS(SeasonData!BC:BC,SeasonData!B:B,Players19!C476)=(4*23),"R","")</f>
        <v/>
      </c>
      <c r="I438" s="2">
        <f>COUNTIFS(SeasonData!B:B,C438)</f>
        <v>4</v>
      </c>
      <c r="J438" s="25">
        <v>316000</v>
      </c>
      <c r="K438" s="25" t="str">
        <f t="shared" si="12"/>
        <v>MPR</v>
      </c>
      <c r="L438" s="25"/>
      <c r="M438" s="20">
        <f>INDEX(SeasonData!$AY:$AY,MATCH($C438&amp;"_2018",SeasonData!$A:$A,0))</f>
        <v>58.210526315789473</v>
      </c>
      <c r="N438" s="20">
        <f>INDEX(SeasonData!$AY:$AY,MATCH($C438&amp;"_2017",SeasonData!$A:$A,0))</f>
        <v>65.142857142857139</v>
      </c>
      <c r="O438" s="20">
        <f>INDEX(SeasonData!$AY:$AY,MATCH($C438&amp;"_2016",SeasonData!$A:$A,0))</f>
        <v>79.833333333333329</v>
      </c>
      <c r="P438" s="20">
        <f>INDEX(SeasonData!$AY:$AY,MATCH($C438&amp;"_2015",SeasonData!$A:$A,0))</f>
        <v>65</v>
      </c>
      <c r="R438" s="18">
        <f>INDEX(SeasonData!BA:BA,MATCH(C438&amp;"_2018",SeasonData!A:A,0))</f>
        <v>0.86363636363636365</v>
      </c>
      <c r="S438" s="18">
        <f>INDEX(SeasonData!BA:BA,MATCH(C438&amp;"_2017",SeasonData!A:A,0))</f>
        <v>0.95454545454545459</v>
      </c>
      <c r="T438" s="18">
        <f>INDEX(SeasonData!BA:BA,MATCH(C438&amp;"_2016",SeasonData!A:A,0))</f>
        <v>0.27272727272727271</v>
      </c>
      <c r="U438" s="18">
        <f>INDEX(SeasonData!BA:BA,MATCH(C438&amp;"_2015",SeasonData!A:A,0))</f>
        <v>1</v>
      </c>
      <c r="W438" s="13">
        <f t="shared" si="13"/>
        <v>58.211292253845443</v>
      </c>
      <c r="Y438" t="str">
        <f>IF(ISERROR(FIND("DEF",$G438)),"",MAX(Y$1:Y437)+1)</f>
        <v/>
      </c>
      <c r="Z438">
        <f>IF(ISERROR(FIND("MID",$G438)),"",MAX(Z$1:Z437)+1)</f>
        <v>143</v>
      </c>
      <c r="AA438" t="str">
        <f>IF(ISERROR(FIND("RUC",$G438)),"",MAX(AA$1:AA437)+1)</f>
        <v/>
      </c>
      <c r="AB438" t="str">
        <f>IF(ISERROR(FIND("FWD",$G438)),"",MAX(AB$1:AB437)+1)</f>
        <v/>
      </c>
      <c r="AC438" t="str">
        <f>IF(H438&lt;&gt;"R","",MAX(AC$1:AC437)+1)</f>
        <v/>
      </c>
    </row>
    <row r="439" spans="1:29" x14ac:dyDescent="0.2">
      <c r="A439" t="s">
        <v>2210</v>
      </c>
      <c r="B439" t="s">
        <v>1748</v>
      </c>
      <c r="C439" t="s">
        <v>1680</v>
      </c>
      <c r="D439" t="s">
        <v>1680</v>
      </c>
      <c r="E439" t="s">
        <v>40</v>
      </c>
      <c r="F439" s="42" t="s">
        <v>1840</v>
      </c>
      <c r="G439" t="s">
        <v>1608</v>
      </c>
      <c r="H439" s="3" t="str">
        <f>IF(SUMIFS(SeasonData!BC:BC,SeasonData!B:B,Players19!C215)=(4*23),"R","")</f>
        <v/>
      </c>
      <c r="I439" s="2">
        <f>COUNTIFS(SeasonData!B:B,C439)</f>
        <v>4</v>
      </c>
      <c r="J439" s="25">
        <v>216900</v>
      </c>
      <c r="K439" s="25" t="str">
        <f t="shared" si="12"/>
        <v>Rookie</v>
      </c>
      <c r="L439" s="25"/>
      <c r="M439" s="20">
        <f>INDEX(SeasonData!$AY:$AY,MATCH($C439&amp;"_2018",SeasonData!$A:$A,0))</f>
        <v>44.4</v>
      </c>
      <c r="N439" s="20" t="str">
        <f>INDEX(SeasonData!$AY:$AY,MATCH($C439&amp;"_2017",SeasonData!$A:$A,0))</f>
        <v/>
      </c>
      <c r="O439" s="20" t="str">
        <f>INDEX(SeasonData!$AY:$AY,MATCH($C439&amp;"_2016",SeasonData!$A:$A,0))</f>
        <v/>
      </c>
      <c r="P439" s="20" t="str">
        <f>INDEX(SeasonData!$AY:$AY,MATCH($C439&amp;"_2015",SeasonData!$A:$A,0))</f>
        <v/>
      </c>
      <c r="R439" s="18">
        <f>INDEX(SeasonData!BA:BA,MATCH(C439&amp;"_2018",SeasonData!A:A,0))</f>
        <v>0.22727272727272727</v>
      </c>
      <c r="S439" s="18">
        <f>INDEX(SeasonData!BA:BA,MATCH(C439&amp;"_2017",SeasonData!A:A,0))</f>
        <v>0</v>
      </c>
      <c r="T439" s="18">
        <f>INDEX(SeasonData!BA:BA,MATCH(C439&amp;"_2016",SeasonData!A:A,0))</f>
        <v>0</v>
      </c>
      <c r="U439" s="18">
        <f>INDEX(SeasonData!BA:BA,MATCH(C439&amp;"_2015",SeasonData!A:A,0))</f>
        <v>0</v>
      </c>
      <c r="W439" s="13">
        <f t="shared" si="13"/>
        <v>39.955788891959102</v>
      </c>
      <c r="Y439" t="str">
        <f>IF(ISERROR(FIND("DEF",$G439)),"",MAX(Y$1:Y438)+1)</f>
        <v/>
      </c>
      <c r="Z439" t="str">
        <f>IF(ISERROR(FIND("MID",$G439)),"",MAX(Z$1:Z438)+1)</f>
        <v/>
      </c>
      <c r="AA439" t="str">
        <f>IF(ISERROR(FIND("RUC",$G439)),"",MAX(AA$1:AA438)+1)</f>
        <v/>
      </c>
      <c r="AB439">
        <f>IF(ISERROR(FIND("FWD",$G439)),"",MAX(AB$1:AB438)+1)</f>
        <v>172</v>
      </c>
      <c r="AC439" t="str">
        <f>IF(H439&lt;&gt;"R","",MAX(AC$1:AC438)+1)</f>
        <v/>
      </c>
    </row>
    <row r="440" spans="1:29" x14ac:dyDescent="0.2">
      <c r="A440" t="s">
        <v>2210</v>
      </c>
      <c r="B440" t="s">
        <v>384</v>
      </c>
      <c r="C440" t="s">
        <v>736</v>
      </c>
      <c r="D440" t="s">
        <v>736</v>
      </c>
      <c r="E440" t="s">
        <v>369</v>
      </c>
      <c r="F440" s="42" t="s">
        <v>1292</v>
      </c>
      <c r="G440" t="s">
        <v>1608</v>
      </c>
      <c r="H440" s="3" t="str">
        <f>IF(SUMIFS(SeasonData!BC:BC,SeasonData!B:B,Players19!C395)=(4*23),"R","")</f>
        <v/>
      </c>
      <c r="I440" s="2">
        <f>COUNTIFS(SeasonData!B:B,C440)</f>
        <v>4</v>
      </c>
      <c r="J440" s="25">
        <v>481800</v>
      </c>
      <c r="K440" s="25" t="str">
        <f t="shared" si="12"/>
        <v>MPR</v>
      </c>
      <c r="L440" s="25"/>
      <c r="M440" s="20">
        <f>INDEX(SeasonData!$AY:$AY,MATCH($C440&amp;"_2018",SeasonData!$A:$A,0))</f>
        <v>88.75</v>
      </c>
      <c r="N440" s="20">
        <f>INDEX(SeasonData!$AY:$AY,MATCH($C440&amp;"_2017",SeasonData!$A:$A,0))</f>
        <v>85.952380952380949</v>
      </c>
      <c r="O440" s="20">
        <f>INDEX(SeasonData!$AY:$AY,MATCH($C440&amp;"_2016",SeasonData!$A:$A,0))</f>
        <v>64.933333333333337</v>
      </c>
      <c r="P440" s="20">
        <f>INDEX(SeasonData!$AY:$AY,MATCH($C440&amp;"_2015",SeasonData!$A:$A,0))</f>
        <v>67.5</v>
      </c>
      <c r="R440" s="18">
        <f>INDEX(SeasonData!BA:BA,MATCH(C440&amp;"_2018",SeasonData!A:A,0))</f>
        <v>0.90909090909090906</v>
      </c>
      <c r="S440" s="18">
        <f>INDEX(SeasonData!BA:BA,MATCH(C440&amp;"_2017",SeasonData!A:A,0))</f>
        <v>0.95454545454545459</v>
      </c>
      <c r="T440" s="18">
        <f>INDEX(SeasonData!BA:BA,MATCH(C440&amp;"_2016",SeasonData!A:A,0))</f>
        <v>0.68181818181818177</v>
      </c>
      <c r="U440" s="18">
        <f>INDEX(SeasonData!BA:BA,MATCH(C440&amp;"_2015",SeasonData!A:A,0))</f>
        <v>0.54545454545454541</v>
      </c>
      <c r="W440" s="13">
        <f t="shared" si="13"/>
        <v>88.753799392097264</v>
      </c>
      <c r="Y440" t="str">
        <f>IF(ISERROR(FIND("DEF",$G440)),"",MAX(Y$1:Y439)+1)</f>
        <v/>
      </c>
      <c r="Z440" t="str">
        <f>IF(ISERROR(FIND("MID",$G440)),"",MAX(Z$1:Z439)+1)</f>
        <v/>
      </c>
      <c r="AA440" t="str">
        <f>IF(ISERROR(FIND("RUC",$G440)),"",MAX(AA$1:AA439)+1)</f>
        <v/>
      </c>
      <c r="AB440">
        <f>IF(ISERROR(FIND("FWD",$G440)),"",MAX(AB$1:AB439)+1)</f>
        <v>173</v>
      </c>
      <c r="AC440" t="str">
        <f>IF(H440&lt;&gt;"R","",MAX(AC$1:AC439)+1)</f>
        <v/>
      </c>
    </row>
    <row r="441" spans="1:29" x14ac:dyDescent="0.2">
      <c r="A441" t="s">
        <v>2084</v>
      </c>
      <c r="B441" t="s">
        <v>337</v>
      </c>
      <c r="C441" t="s">
        <v>737</v>
      </c>
      <c r="D441" t="s">
        <v>737</v>
      </c>
      <c r="E441" t="s">
        <v>40</v>
      </c>
      <c r="F441" s="42" t="s">
        <v>1293</v>
      </c>
      <c r="G441" t="s">
        <v>1606</v>
      </c>
      <c r="H441" s="3" t="str">
        <f>IF(SUMIFS(SeasonData!BC:BC,SeasonData!B:B,Players19!C20)=(4*23),"R","")</f>
        <v/>
      </c>
      <c r="I441" s="2">
        <f>COUNTIFS(SeasonData!B:B,C441)</f>
        <v>4</v>
      </c>
      <c r="J441" s="25">
        <v>270300</v>
      </c>
      <c r="K441" s="25" t="str">
        <f t="shared" si="12"/>
        <v>MPR</v>
      </c>
      <c r="L441" s="25"/>
      <c r="M441" s="20">
        <f>INDEX(SeasonData!$AY:$AY,MATCH($C441&amp;"_2018",SeasonData!$A:$A,0))</f>
        <v>55.333333333333336</v>
      </c>
      <c r="N441" s="20">
        <f>INDEX(SeasonData!$AY:$AY,MATCH($C441&amp;"_2017",SeasonData!$A:$A,0))</f>
        <v>67.384615384615387</v>
      </c>
      <c r="O441" s="20">
        <f>INDEX(SeasonData!$AY:$AY,MATCH($C441&amp;"_2016",SeasonData!$A:$A,0))</f>
        <v>60.2</v>
      </c>
      <c r="P441" s="20">
        <f>INDEX(SeasonData!$AY:$AY,MATCH($C441&amp;"_2015",SeasonData!$A:$A,0))</f>
        <v>52.428571428571431</v>
      </c>
      <c r="R441" s="18">
        <f>INDEX(SeasonData!BA:BA,MATCH(C441&amp;"_2018",SeasonData!A:A,0))</f>
        <v>0.27272727272727271</v>
      </c>
      <c r="S441" s="18">
        <f>INDEX(SeasonData!BA:BA,MATCH(C441&amp;"_2017",SeasonData!A:A,0))</f>
        <v>0.59090909090909094</v>
      </c>
      <c r="T441" s="18">
        <f>INDEX(SeasonData!BA:BA,MATCH(C441&amp;"_2016",SeasonData!A:A,0))</f>
        <v>0.68181818181818177</v>
      </c>
      <c r="U441" s="18">
        <f>INDEX(SeasonData!BA:BA,MATCH(C441&amp;"_2015",SeasonData!A:A,0))</f>
        <v>0.31818181818181818</v>
      </c>
      <c r="W441" s="13">
        <f t="shared" si="13"/>
        <v>49.792760431058305</v>
      </c>
      <c r="Y441" t="str">
        <f>IF(ISERROR(FIND("DEF",$G441)),"",MAX(Y$1:Y440)+1)</f>
        <v/>
      </c>
      <c r="Z441">
        <f>IF(ISERROR(FIND("MID",$G441)),"",MAX(Z$1:Z440)+1)</f>
        <v>144</v>
      </c>
      <c r="AA441" t="str">
        <f>IF(ISERROR(FIND("RUC",$G441)),"",MAX(AA$1:AA440)+1)</f>
        <v/>
      </c>
      <c r="AB441" t="str">
        <f>IF(ISERROR(FIND("FWD",$G441)),"",MAX(AB$1:AB440)+1)</f>
        <v/>
      </c>
      <c r="AC441" t="str">
        <f>IF(H441&lt;&gt;"R","",MAX(AC$1:AC440)+1)</f>
        <v/>
      </c>
    </row>
    <row r="442" spans="1:29" x14ac:dyDescent="0.2">
      <c r="A442" t="s">
        <v>2405</v>
      </c>
      <c r="B442" t="s">
        <v>331</v>
      </c>
      <c r="C442" t="s">
        <v>738</v>
      </c>
      <c r="D442" t="s">
        <v>738</v>
      </c>
      <c r="E442" t="s">
        <v>316</v>
      </c>
      <c r="F442" s="42" t="s">
        <v>1294</v>
      </c>
      <c r="G442" t="s">
        <v>1608</v>
      </c>
      <c r="H442" s="3" t="str">
        <f>IF(SUMIFS(SeasonData!BC:BC,SeasonData!B:B,Players19!C742)=(4*23),"R","")</f>
        <v/>
      </c>
      <c r="I442" s="2">
        <f>COUNTIFS(SeasonData!B:B,C442)</f>
        <v>4</v>
      </c>
      <c r="J442" s="25">
        <v>274100</v>
      </c>
      <c r="K442" s="25" t="str">
        <f t="shared" si="12"/>
        <v>MPR</v>
      </c>
      <c r="L442" s="25"/>
      <c r="M442" s="20">
        <f>INDEX(SeasonData!$AY:$AY,MATCH($C442&amp;"_2018",SeasonData!$A:$A,0))</f>
        <v>52.904761904761905</v>
      </c>
      <c r="N442" s="20">
        <f>INDEX(SeasonData!$AY:$AY,MATCH($C442&amp;"_2017",SeasonData!$A:$A,0))</f>
        <v>62.133333333333333</v>
      </c>
      <c r="O442" s="20">
        <f>INDEX(SeasonData!$AY:$AY,MATCH($C442&amp;"_2016",SeasonData!$A:$A,0))</f>
        <v>31.5</v>
      </c>
      <c r="P442" s="20">
        <f>INDEX(SeasonData!$AY:$AY,MATCH($C442&amp;"_2015",SeasonData!$A:$A,0))</f>
        <v>49.272727272727273</v>
      </c>
      <c r="R442" s="18">
        <f>INDEX(SeasonData!BA:BA,MATCH(C442&amp;"_2018",SeasonData!A:A,0))</f>
        <v>0.95454545454545459</v>
      </c>
      <c r="S442" s="18">
        <f>INDEX(SeasonData!BA:BA,MATCH(C442&amp;"_2017",SeasonData!A:A,0))</f>
        <v>0.68181818181818177</v>
      </c>
      <c r="T442" s="18">
        <f>INDEX(SeasonData!BA:BA,MATCH(C442&amp;"_2016",SeasonData!A:A,0))</f>
        <v>9.0909090909090912E-2</v>
      </c>
      <c r="U442" s="18">
        <f>INDEX(SeasonData!BA:BA,MATCH(C442&amp;"_2015",SeasonData!A:A,0))</f>
        <v>0.5</v>
      </c>
      <c r="W442" s="13">
        <f t="shared" si="13"/>
        <v>50.492769641705813</v>
      </c>
      <c r="Y442" t="str">
        <f>IF(ISERROR(FIND("DEF",$G442)),"",MAX(Y$1:Y441)+1)</f>
        <v/>
      </c>
      <c r="Z442" t="str">
        <f>IF(ISERROR(FIND("MID",$G442)),"",MAX(Z$1:Z441)+1)</f>
        <v/>
      </c>
      <c r="AA442" t="str">
        <f>IF(ISERROR(FIND("RUC",$G442)),"",MAX(AA$1:AA441)+1)</f>
        <v/>
      </c>
      <c r="AB442">
        <f>IF(ISERROR(FIND("FWD",$G442)),"",MAX(AB$1:AB441)+1)</f>
        <v>174</v>
      </c>
      <c r="AC442" t="str">
        <f>IF(H442&lt;&gt;"R","",MAX(AC$1:AC441)+1)</f>
        <v/>
      </c>
    </row>
    <row r="443" spans="1:29" x14ac:dyDescent="0.2">
      <c r="A443" t="s">
        <v>2134</v>
      </c>
      <c r="B443" t="s">
        <v>211</v>
      </c>
      <c r="C443" t="s">
        <v>739</v>
      </c>
      <c r="D443" t="s">
        <v>739</v>
      </c>
      <c r="E443" t="s">
        <v>465</v>
      </c>
      <c r="F443" s="42" t="s">
        <v>2443</v>
      </c>
      <c r="G443" t="s">
        <v>1951</v>
      </c>
      <c r="H443" s="3" t="str">
        <f>IF(SUMIFS(SeasonData!BC:BC,SeasonData!B:B,Players19!C78)=(4*23),"R","")</f>
        <v/>
      </c>
      <c r="I443" s="2">
        <f>COUNTIFS(SeasonData!B:B,C443)</f>
        <v>4</v>
      </c>
      <c r="J443" s="25">
        <v>202700</v>
      </c>
      <c r="K443" s="25" t="str">
        <f t="shared" si="12"/>
        <v>Rookie</v>
      </c>
      <c r="L443" s="25"/>
      <c r="M443" s="20">
        <f>INDEX(SeasonData!$AY:$AY,MATCH($C443&amp;"_2018",SeasonData!$A:$A,0))</f>
        <v>74.666666666666671</v>
      </c>
      <c r="N443" s="20">
        <f>INDEX(SeasonData!$AY:$AY,MATCH($C443&amp;"_2017",SeasonData!$A:$A,0))</f>
        <v>63.125</v>
      </c>
      <c r="O443" s="20">
        <f>INDEX(SeasonData!$AY:$AY,MATCH($C443&amp;"_2016",SeasonData!$A:$A,0))</f>
        <v>51</v>
      </c>
      <c r="P443" s="20" t="str">
        <f>INDEX(SeasonData!$AY:$AY,MATCH($C443&amp;"_2015",SeasonData!$A:$A,0))</f>
        <v/>
      </c>
      <c r="R443" s="18">
        <f>INDEX(SeasonData!BA:BA,MATCH(C443&amp;"_2018",SeasonData!A:A,0))</f>
        <v>0.13636363636363635</v>
      </c>
      <c r="S443" s="18">
        <f>INDEX(SeasonData!BA:BA,MATCH(C443&amp;"_2017",SeasonData!A:A,0))</f>
        <v>0.36363636363636365</v>
      </c>
      <c r="T443" s="18">
        <f>INDEX(SeasonData!BA:BA,MATCH(C443&amp;"_2016",SeasonData!A:A,0))</f>
        <v>0.13636363636363635</v>
      </c>
      <c r="U443" s="18">
        <f>INDEX(SeasonData!BA:BA,MATCH(C443&amp;"_2015",SeasonData!A:A,0))</f>
        <v>0</v>
      </c>
      <c r="W443" s="13">
        <f t="shared" si="13"/>
        <v>37.339964999539468</v>
      </c>
      <c r="Y443" t="str">
        <f>IF(ISERROR(FIND("DEF",$G443)),"",MAX(Y$1:Y442)+1)</f>
        <v/>
      </c>
      <c r="Z443" t="str">
        <f>IF(ISERROR(FIND("MID",$G443)),"",MAX(Z$1:Z442)+1)</f>
        <v/>
      </c>
      <c r="AA443">
        <f>IF(ISERROR(FIND("RUC",$G443)),"",MAX(AA$1:AA442)+1)</f>
        <v>28</v>
      </c>
      <c r="AB443" t="str">
        <f>IF(ISERROR(FIND("FWD",$G443)),"",MAX(AB$1:AB442)+1)</f>
        <v/>
      </c>
      <c r="AC443" t="str">
        <f>IF(H443&lt;&gt;"R","",MAX(AC$1:AC442)+1)</f>
        <v/>
      </c>
    </row>
    <row r="444" spans="1:29" x14ac:dyDescent="0.2">
      <c r="A444" t="s">
        <v>2395</v>
      </c>
      <c r="B444" t="s">
        <v>2396</v>
      </c>
      <c r="C444" t="s">
        <v>2729</v>
      </c>
      <c r="D444" t="s">
        <v>2729</v>
      </c>
      <c r="E444" t="s">
        <v>1</v>
      </c>
      <c r="F444" s="42" t="s">
        <v>2579</v>
      </c>
      <c r="G444" t="s">
        <v>2771</v>
      </c>
      <c r="H444" s="3" t="str">
        <f>IF(SUMIFS(SeasonData!BC:BC,SeasonData!B:B,Players19!C708)=(4*23),"R","")</f>
        <v/>
      </c>
      <c r="I444" s="2">
        <f>COUNTIFS(SeasonData!B:B,C444)</f>
        <v>4</v>
      </c>
      <c r="J444" s="25">
        <v>118900</v>
      </c>
      <c r="K444" s="25" t="str">
        <f t="shared" si="12"/>
        <v>Rookie</v>
      </c>
      <c r="L444" s="25"/>
      <c r="M444" s="20" t="str">
        <f>INDEX(SeasonData!$AY:$AY,MATCH($C444&amp;"_2018",SeasonData!$A:$A,0))</f>
        <v/>
      </c>
      <c r="N444" s="20" t="str">
        <f>INDEX(SeasonData!$AY:$AY,MATCH($C444&amp;"_2017",SeasonData!$A:$A,0))</f>
        <v/>
      </c>
      <c r="O444" s="20" t="str">
        <f>INDEX(SeasonData!$AY:$AY,MATCH($C444&amp;"_2016",SeasonData!$A:$A,0))</f>
        <v/>
      </c>
      <c r="P444" s="20" t="str">
        <f>INDEX(SeasonData!$AY:$AY,MATCH($C444&amp;"_2015",SeasonData!$A:$A,0))</f>
        <v/>
      </c>
      <c r="R444" s="18">
        <f>INDEX(SeasonData!BA:BA,MATCH(C444&amp;"_2018",SeasonData!A:A,0))</f>
        <v>0</v>
      </c>
      <c r="S444" s="18">
        <f>INDEX(SeasonData!BA:BA,MATCH(C444&amp;"_2017",SeasonData!A:A,0))</f>
        <v>0</v>
      </c>
      <c r="T444" s="18">
        <f>INDEX(SeasonData!BA:BA,MATCH(C444&amp;"_2016",SeasonData!A:A,0))</f>
        <v>0</v>
      </c>
      <c r="U444" s="18">
        <f>INDEX(SeasonData!BA:BA,MATCH(C444&amp;"_2015",SeasonData!A:A,0))</f>
        <v>0</v>
      </c>
      <c r="W444" s="13">
        <f t="shared" si="13"/>
        <v>21.902919775260202</v>
      </c>
      <c r="Y444" t="str">
        <f>IF(ISERROR(FIND("DEF",$G444)),"",MAX(Y$1:Y443)+1)</f>
        <v/>
      </c>
      <c r="Z444" t="str">
        <f>IF(ISERROR(FIND("MID",$G444)),"",MAX(Z$1:Z443)+1)</f>
        <v/>
      </c>
      <c r="AA444">
        <f>IF(ISERROR(FIND("RUC",$G444)),"",MAX(AA$1:AA443)+1)</f>
        <v>29</v>
      </c>
      <c r="AB444">
        <f>IF(ISERROR(FIND("FWD",$G444)),"",MAX(AB$1:AB443)+1)</f>
        <v>175</v>
      </c>
      <c r="AC444" t="str">
        <f>IF(H444&lt;&gt;"R","",MAX(AC$1:AC443)+1)</f>
        <v/>
      </c>
    </row>
    <row r="445" spans="1:29" x14ac:dyDescent="0.2">
      <c r="A445" t="s">
        <v>2130</v>
      </c>
      <c r="B445" t="s">
        <v>2131</v>
      </c>
      <c r="C445" t="s">
        <v>2620</v>
      </c>
      <c r="D445" t="s">
        <v>2620</v>
      </c>
      <c r="E445" t="s">
        <v>490</v>
      </c>
      <c r="F445" s="42" t="s">
        <v>2442</v>
      </c>
      <c r="G445" t="s">
        <v>1951</v>
      </c>
      <c r="H445" s="3" t="str">
        <f>IF(SUMIFS(SeasonData!BC:BC,SeasonData!B:B,Players19!C74)=(4*23),"R","")</f>
        <v>R</v>
      </c>
      <c r="I445" s="2">
        <f>COUNTIFS(SeasonData!B:B,C445)</f>
        <v>4</v>
      </c>
      <c r="J445" s="25">
        <v>117300</v>
      </c>
      <c r="K445" s="25" t="str">
        <f t="shared" si="12"/>
        <v>Rookie</v>
      </c>
      <c r="L445" s="25"/>
      <c r="M445" s="20" t="str">
        <f>INDEX(SeasonData!$AY:$AY,MATCH($C445&amp;"_2018",SeasonData!$A:$A,0))</f>
        <v/>
      </c>
      <c r="N445" s="20" t="str">
        <f>INDEX(SeasonData!$AY:$AY,MATCH($C445&amp;"_2017",SeasonData!$A:$A,0))</f>
        <v/>
      </c>
      <c r="O445" s="20" t="str">
        <f>INDEX(SeasonData!$AY:$AY,MATCH($C445&amp;"_2016",SeasonData!$A:$A,0))</f>
        <v/>
      </c>
      <c r="P445" s="20" t="str">
        <f>INDEX(SeasonData!$AY:$AY,MATCH($C445&amp;"_2015",SeasonData!$A:$A,0))</f>
        <v/>
      </c>
      <c r="R445" s="18">
        <f>INDEX(SeasonData!BA:BA,MATCH(C445&amp;"_2018",SeasonData!A:A,0))</f>
        <v>0</v>
      </c>
      <c r="S445" s="18">
        <f>INDEX(SeasonData!BA:BA,MATCH(C445&amp;"_2017",SeasonData!A:A,0))</f>
        <v>0</v>
      </c>
      <c r="T445" s="18">
        <f>INDEX(SeasonData!BA:BA,MATCH(C445&amp;"_2016",SeasonData!A:A,0))</f>
        <v>0</v>
      </c>
      <c r="U445" s="18">
        <f>INDEX(SeasonData!BA:BA,MATCH(C445&amp;"_2015",SeasonData!A:A,0))</f>
        <v>0</v>
      </c>
      <c r="W445" s="13">
        <f t="shared" si="13"/>
        <v>21.608179054987566</v>
      </c>
      <c r="Y445" t="str">
        <f>IF(ISERROR(FIND("DEF",$G445)),"",MAX(Y$1:Y444)+1)</f>
        <v/>
      </c>
      <c r="Z445" t="str">
        <f>IF(ISERROR(FIND("MID",$G445)),"",MAX(Z$1:Z444)+1)</f>
        <v/>
      </c>
      <c r="AA445">
        <f>IF(ISERROR(FIND("RUC",$G445)),"",MAX(AA$1:AA444)+1)</f>
        <v>30</v>
      </c>
      <c r="AB445" t="str">
        <f>IF(ISERROR(FIND("FWD",$G445)),"",MAX(AB$1:AB444)+1)</f>
        <v/>
      </c>
      <c r="AC445">
        <f>IF(H445&lt;&gt;"R","",MAX(AC$1:AC444)+1)</f>
        <v>62</v>
      </c>
    </row>
    <row r="446" spans="1:29" x14ac:dyDescent="0.2">
      <c r="A446" t="s">
        <v>2130</v>
      </c>
      <c r="B446" t="s">
        <v>58</v>
      </c>
      <c r="C446" t="s">
        <v>740</v>
      </c>
      <c r="D446" t="s">
        <v>740</v>
      </c>
      <c r="E446" t="s">
        <v>423</v>
      </c>
      <c r="F446" s="42" t="s">
        <v>1295</v>
      </c>
      <c r="G446" t="s">
        <v>2767</v>
      </c>
      <c r="H446" s="3" t="str">
        <f>IF(SUMIFS(SeasonData!BC:BC,SeasonData!B:B,Players19!C343)=(4*23),"R","")</f>
        <v/>
      </c>
      <c r="I446" s="2">
        <f>COUNTIFS(SeasonData!B:B,C446)</f>
        <v>4</v>
      </c>
      <c r="J446" s="25">
        <v>310600</v>
      </c>
      <c r="K446" s="25" t="str">
        <f t="shared" si="12"/>
        <v>MPR</v>
      </c>
      <c r="L446" s="25"/>
      <c r="M446" s="20">
        <f>INDEX(SeasonData!$AY:$AY,MATCH($C446&amp;"_2018",SeasonData!$A:$A,0))</f>
        <v>57.222222222222221</v>
      </c>
      <c r="N446" s="20">
        <f>INDEX(SeasonData!$AY:$AY,MATCH($C446&amp;"_2017",SeasonData!$A:$A,0))</f>
        <v>74</v>
      </c>
      <c r="O446" s="20">
        <f>INDEX(SeasonData!$AY:$AY,MATCH($C446&amp;"_2016",SeasonData!$A:$A,0))</f>
        <v>89.714285714285708</v>
      </c>
      <c r="P446" s="20">
        <f>INDEX(SeasonData!$AY:$AY,MATCH($C446&amp;"_2015",SeasonData!$A:$A,0))</f>
        <v>98.5</v>
      </c>
      <c r="R446" s="18">
        <f>INDEX(SeasonData!BA:BA,MATCH(C446&amp;"_2018",SeasonData!A:A,0))</f>
        <v>0.81818181818181823</v>
      </c>
      <c r="S446" s="18">
        <f>INDEX(SeasonData!BA:BA,MATCH(C446&amp;"_2017",SeasonData!A:A,0))</f>
        <v>0.77272727272727271</v>
      </c>
      <c r="T446" s="18">
        <f>INDEX(SeasonData!BA:BA,MATCH(C446&amp;"_2016",SeasonData!A:A,0))</f>
        <v>0.95454545454545459</v>
      </c>
      <c r="U446" s="18">
        <f>INDEX(SeasonData!BA:BA,MATCH(C446&amp;"_2015",SeasonData!A:A,0))</f>
        <v>1</v>
      </c>
      <c r="W446" s="13">
        <f t="shared" si="13"/>
        <v>57.216542322925299</v>
      </c>
      <c r="Y446" t="str">
        <f>IF(ISERROR(FIND("DEF",$G446)),"",MAX(Y$1:Y445)+1)</f>
        <v/>
      </c>
      <c r="Z446">
        <f>IF(ISERROR(FIND("MID",$G446)),"",MAX(Z$1:Z445)+1)</f>
        <v>145</v>
      </c>
      <c r="AA446" t="str">
        <f>IF(ISERROR(FIND("RUC",$G446)),"",MAX(AA$1:AA445)+1)</f>
        <v/>
      </c>
      <c r="AB446">
        <f>IF(ISERROR(FIND("FWD",$G446)),"",MAX(AB$1:AB445)+1)</f>
        <v>176</v>
      </c>
      <c r="AC446" t="str">
        <f>IF(H446&lt;&gt;"R","",MAX(AC$1:AC445)+1)</f>
        <v/>
      </c>
    </row>
    <row r="447" spans="1:29" x14ac:dyDescent="0.2">
      <c r="A447" t="s">
        <v>2335</v>
      </c>
      <c r="B447" t="s">
        <v>176</v>
      </c>
      <c r="C447" t="s">
        <v>992</v>
      </c>
      <c r="D447" t="s">
        <v>992</v>
      </c>
      <c r="E447" t="s">
        <v>150</v>
      </c>
      <c r="F447" s="42" t="s">
        <v>1296</v>
      </c>
      <c r="G447" t="s">
        <v>1606</v>
      </c>
      <c r="H447" s="3" t="str">
        <f>IF(SUMIFS(SeasonData!BC:BC,SeasonData!B:B,Players19!C525)=(4*23),"R","")</f>
        <v>R</v>
      </c>
      <c r="I447" s="2">
        <f>COUNTIFS(SeasonData!B:B,C447)</f>
        <v>4</v>
      </c>
      <c r="J447" s="25">
        <v>237400</v>
      </c>
      <c r="K447" s="25" t="str">
        <f t="shared" si="12"/>
        <v>MPR</v>
      </c>
      <c r="L447" s="25"/>
      <c r="M447" s="20">
        <f>INDEX(SeasonData!$AY:$AY,MATCH($C447&amp;"_2018",SeasonData!$A:$A,0))</f>
        <v>54.666666666666664</v>
      </c>
      <c r="N447" s="20" t="str">
        <f>INDEX(SeasonData!$AY:$AY,MATCH($C447&amp;"_2017",SeasonData!$A:$A,0))</f>
        <v/>
      </c>
      <c r="O447" s="20" t="str">
        <f>INDEX(SeasonData!$AY:$AY,MATCH($C447&amp;"_2016",SeasonData!$A:$A,0))</f>
        <v/>
      </c>
      <c r="P447" s="20" t="str">
        <f>INDEX(SeasonData!$AY:$AY,MATCH($C447&amp;"_2015",SeasonData!$A:$A,0))</f>
        <v/>
      </c>
      <c r="R447" s="18">
        <f>INDEX(SeasonData!BA:BA,MATCH(C447&amp;"_2018",SeasonData!A:A,0))</f>
        <v>0.13636363636363635</v>
      </c>
      <c r="S447" s="18">
        <f>INDEX(SeasonData!BA:BA,MATCH(C447&amp;"_2017",SeasonData!A:A,0))</f>
        <v>0</v>
      </c>
      <c r="T447" s="18">
        <f>INDEX(SeasonData!BA:BA,MATCH(C447&amp;"_2016",SeasonData!A:A,0))</f>
        <v>0</v>
      </c>
      <c r="U447" s="18">
        <f>INDEX(SeasonData!BA:BA,MATCH(C447&amp;"_2015",SeasonData!A:A,0))</f>
        <v>0</v>
      </c>
      <c r="W447" s="13">
        <f t="shared" si="13"/>
        <v>43.732154370452243</v>
      </c>
      <c r="Y447" t="str">
        <f>IF(ISERROR(FIND("DEF",$G447)),"",MAX(Y$1:Y446)+1)</f>
        <v/>
      </c>
      <c r="Z447">
        <f>IF(ISERROR(FIND("MID",$G447)),"",MAX(Z$1:Z446)+1)</f>
        <v>146</v>
      </c>
      <c r="AA447" t="str">
        <f>IF(ISERROR(FIND("RUC",$G447)),"",MAX(AA$1:AA446)+1)</f>
        <v/>
      </c>
      <c r="AB447" t="str">
        <f>IF(ISERROR(FIND("FWD",$G447)),"",MAX(AB$1:AB446)+1)</f>
        <v/>
      </c>
      <c r="AC447">
        <f>IF(H447&lt;&gt;"R","",MAX(AC$1:AC446)+1)</f>
        <v>63</v>
      </c>
    </row>
    <row r="448" spans="1:29" x14ac:dyDescent="0.2">
      <c r="A448" t="s">
        <v>2336</v>
      </c>
      <c r="B448" t="s">
        <v>476</v>
      </c>
      <c r="C448" t="s">
        <v>1563</v>
      </c>
      <c r="D448" t="s">
        <v>1563</v>
      </c>
      <c r="E448" t="s">
        <v>465</v>
      </c>
      <c r="F448" s="42" t="s">
        <v>1297</v>
      </c>
      <c r="G448" t="s">
        <v>1607</v>
      </c>
      <c r="H448" s="3" t="str">
        <f>IF(SUMIFS(SeasonData!BC:BC,SeasonData!B:B,Players19!C526)=(4*23),"R","")</f>
        <v/>
      </c>
      <c r="I448" s="2">
        <f>COUNTIFS(SeasonData!B:B,C448)</f>
        <v>4</v>
      </c>
      <c r="J448" s="25">
        <v>137600</v>
      </c>
      <c r="K448" s="25" t="str">
        <f t="shared" si="12"/>
        <v>Rookie</v>
      </c>
      <c r="L448" s="25"/>
      <c r="M448" s="20" t="str">
        <f>INDEX(SeasonData!$AY:$AY,MATCH($C448&amp;"_2018",SeasonData!$A:$A,0))</f>
        <v/>
      </c>
      <c r="N448" s="20">
        <f>INDEX(SeasonData!$AY:$AY,MATCH($C448&amp;"_2017",SeasonData!$A:$A,0))</f>
        <v>42.25</v>
      </c>
      <c r="O448" s="20" t="str">
        <f>INDEX(SeasonData!$AY:$AY,MATCH($C448&amp;"_2016",SeasonData!$A:$A,0))</f>
        <v/>
      </c>
      <c r="P448" s="20" t="str">
        <f>INDEX(SeasonData!$AY:$AY,MATCH($C448&amp;"_2015",SeasonData!$A:$A,0))</f>
        <v/>
      </c>
      <c r="R448" s="18">
        <f>INDEX(SeasonData!BA:BA,MATCH(C448&amp;"_2018",SeasonData!A:A,0))</f>
        <v>0</v>
      </c>
      <c r="S448" s="18">
        <f>INDEX(SeasonData!BA:BA,MATCH(C448&amp;"_2017",SeasonData!A:A,0))</f>
        <v>0.18181818181818182</v>
      </c>
      <c r="T448" s="18">
        <f>INDEX(SeasonData!BA:BA,MATCH(C448&amp;"_2016",SeasonData!A:A,0))</f>
        <v>0</v>
      </c>
      <c r="U448" s="18">
        <f>INDEX(SeasonData!BA:BA,MATCH(C448&amp;"_2015",SeasonData!A:A,0))</f>
        <v>0</v>
      </c>
      <c r="W448" s="13">
        <f t="shared" si="13"/>
        <v>25.347701943446623</v>
      </c>
      <c r="Y448">
        <f>IF(ISERROR(FIND("DEF",$G448)),"",MAX(Y$1:Y447)+1)</f>
        <v>160</v>
      </c>
      <c r="Z448" t="str">
        <f>IF(ISERROR(FIND("MID",$G448)),"",MAX(Z$1:Z447)+1)</f>
        <v/>
      </c>
      <c r="AA448" t="str">
        <f>IF(ISERROR(FIND("RUC",$G448)),"",MAX(AA$1:AA447)+1)</f>
        <v/>
      </c>
      <c r="AB448" t="str">
        <f>IF(ISERROR(FIND("FWD",$G448)),"",MAX(AB$1:AB447)+1)</f>
        <v/>
      </c>
      <c r="AC448" t="str">
        <f>IF(H448&lt;&gt;"R","",MAX(AC$1:AC447)+1)</f>
        <v/>
      </c>
    </row>
    <row r="449" spans="1:29" x14ac:dyDescent="0.2">
      <c r="A449" t="s">
        <v>2247</v>
      </c>
      <c r="B449" t="s">
        <v>14</v>
      </c>
      <c r="C449" t="s">
        <v>741</v>
      </c>
      <c r="D449" t="s">
        <v>741</v>
      </c>
      <c r="E449" t="s">
        <v>1</v>
      </c>
      <c r="F449" s="42" t="s">
        <v>1298</v>
      </c>
      <c r="G449" t="s">
        <v>1607</v>
      </c>
      <c r="H449" s="3" t="str">
        <f>IF(SUMIFS(SeasonData!BC:BC,SeasonData!B:B,Players19!C288)=(4*23),"R","")</f>
        <v/>
      </c>
      <c r="I449" s="2">
        <f>COUNTIFS(SeasonData!B:B,C449)</f>
        <v>4</v>
      </c>
      <c r="J449" s="25">
        <v>260600</v>
      </c>
      <c r="K449" s="25" t="str">
        <f t="shared" si="12"/>
        <v>MPR</v>
      </c>
      <c r="L449" s="25"/>
      <c r="M449" s="20">
        <f>INDEX(SeasonData!$AY:$AY,MATCH($C449&amp;"_2018",SeasonData!$A:$A,0))</f>
        <v>48</v>
      </c>
      <c r="N449" s="20">
        <f>INDEX(SeasonData!$AY:$AY,MATCH($C449&amp;"_2017",SeasonData!$A:$A,0))</f>
        <v>50.666666666666664</v>
      </c>
      <c r="O449" s="20">
        <f>INDEX(SeasonData!$AY:$AY,MATCH($C449&amp;"_2016",SeasonData!$A:$A,0))</f>
        <v>58.80952380952381</v>
      </c>
      <c r="P449" s="20">
        <f>INDEX(SeasonData!$AY:$AY,MATCH($C449&amp;"_2015",SeasonData!$A:$A,0))</f>
        <v>47.375</v>
      </c>
      <c r="R449" s="18">
        <f>INDEX(SeasonData!BA:BA,MATCH(C449&amp;"_2018",SeasonData!A:A,0))</f>
        <v>0.59090909090909094</v>
      </c>
      <c r="S449" s="18">
        <f>INDEX(SeasonData!BA:BA,MATCH(C449&amp;"_2017",SeasonData!A:A,0))</f>
        <v>0.68181818181818177</v>
      </c>
      <c r="T449" s="18">
        <f>INDEX(SeasonData!BA:BA,MATCH(C449&amp;"_2016",SeasonData!A:A,0))</f>
        <v>0.95454545454545459</v>
      </c>
      <c r="U449" s="18">
        <f>INDEX(SeasonData!BA:BA,MATCH(C449&amp;"_2015",SeasonData!A:A,0))</f>
        <v>0.72727272727272729</v>
      </c>
      <c r="W449" s="13">
        <f t="shared" si="13"/>
        <v>48.005894814405451</v>
      </c>
      <c r="Y449">
        <f>IF(ISERROR(FIND("DEF",$G449)),"",MAX(Y$1:Y448)+1)</f>
        <v>161</v>
      </c>
      <c r="Z449" t="str">
        <f>IF(ISERROR(FIND("MID",$G449)),"",MAX(Z$1:Z448)+1)</f>
        <v/>
      </c>
      <c r="AA449" t="str">
        <f>IF(ISERROR(FIND("RUC",$G449)),"",MAX(AA$1:AA448)+1)</f>
        <v/>
      </c>
      <c r="AB449" t="str">
        <f>IF(ISERROR(FIND("FWD",$G449)),"",MAX(AB$1:AB448)+1)</f>
        <v/>
      </c>
      <c r="AC449" t="str">
        <f>IF(H449&lt;&gt;"R","",MAX(AC$1:AC448)+1)</f>
        <v/>
      </c>
    </row>
    <row r="450" spans="1:29" x14ac:dyDescent="0.2">
      <c r="A450" t="s">
        <v>2247</v>
      </c>
      <c r="B450" t="s">
        <v>167</v>
      </c>
      <c r="C450" t="s">
        <v>742</v>
      </c>
      <c r="D450" t="s">
        <v>742</v>
      </c>
      <c r="E450" t="s">
        <v>150</v>
      </c>
      <c r="F450" s="42" t="s">
        <v>1299</v>
      </c>
      <c r="G450" t="s">
        <v>2767</v>
      </c>
      <c r="H450" s="3" t="str">
        <f>IF(SUMIFS(SeasonData!BC:BC,SeasonData!B:B,Players19!C400)=(4*23),"R","")</f>
        <v/>
      </c>
      <c r="I450" s="2">
        <f>COUNTIFS(SeasonData!B:B,C450)</f>
        <v>4</v>
      </c>
      <c r="J450" s="25">
        <v>436700</v>
      </c>
      <c r="K450" s="25" t="str">
        <f t="shared" ref="K450:K513" si="14">IF(J450&lt;=230000,"Rookie",IF(J450&lt;=490000,"MPR","Premo"))</f>
        <v>MPR</v>
      </c>
      <c r="L450" s="25"/>
      <c r="M450" s="20">
        <f>INDEX(SeasonData!$AY:$AY,MATCH($C450&amp;"_2018",SeasonData!$A:$A,0))</f>
        <v>80.4375</v>
      </c>
      <c r="N450" s="20">
        <f>INDEX(SeasonData!$AY:$AY,MATCH($C450&amp;"_2017",SeasonData!$A:$A,0))</f>
        <v>58.666666666666664</v>
      </c>
      <c r="O450" s="20">
        <f>INDEX(SeasonData!$AY:$AY,MATCH($C450&amp;"_2016",SeasonData!$A:$A,0))</f>
        <v>62.588235294117645</v>
      </c>
      <c r="P450" s="20">
        <f>INDEX(SeasonData!$AY:$AY,MATCH($C450&amp;"_2015",SeasonData!$A:$A,0))</f>
        <v>34.875</v>
      </c>
      <c r="R450" s="18">
        <f>INDEX(SeasonData!BA:BA,MATCH(C450&amp;"_2018",SeasonData!A:A,0))</f>
        <v>0.72727272727272729</v>
      </c>
      <c r="S450" s="18">
        <f>INDEX(SeasonData!BA:BA,MATCH(C450&amp;"_2017",SeasonData!A:A,0))</f>
        <v>0.27272727272727271</v>
      </c>
      <c r="T450" s="18">
        <f>INDEX(SeasonData!BA:BA,MATCH(C450&amp;"_2016",SeasonData!A:A,0))</f>
        <v>0.77272727272727271</v>
      </c>
      <c r="U450" s="18">
        <f>INDEX(SeasonData!BA:BA,MATCH(C450&amp;"_2015",SeasonData!A:A,0))</f>
        <v>0.36363636363636365</v>
      </c>
      <c r="W450" s="13">
        <f t="shared" ref="W450:W513" si="15">J450/Mag_Num</f>
        <v>80.445795339412356</v>
      </c>
      <c r="Y450" t="str">
        <f>IF(ISERROR(FIND("DEF",$G450)),"",MAX(Y$1:Y449)+1)</f>
        <v/>
      </c>
      <c r="Z450">
        <f>IF(ISERROR(FIND("MID",$G450)),"",MAX(Z$1:Z449)+1)</f>
        <v>147</v>
      </c>
      <c r="AA450" t="str">
        <f>IF(ISERROR(FIND("RUC",$G450)),"",MAX(AA$1:AA449)+1)</f>
        <v/>
      </c>
      <c r="AB450">
        <f>IF(ISERROR(FIND("FWD",$G450)),"",MAX(AB$1:AB449)+1)</f>
        <v>177</v>
      </c>
      <c r="AC450" t="str">
        <f>IF(H450&lt;&gt;"R","",MAX(AC$1:AC449)+1)</f>
        <v/>
      </c>
    </row>
    <row r="451" spans="1:29" x14ac:dyDescent="0.2">
      <c r="A451" t="s">
        <v>2296</v>
      </c>
      <c r="B451" t="s">
        <v>97</v>
      </c>
      <c r="C451" t="s">
        <v>1016</v>
      </c>
      <c r="D451" t="s">
        <v>1016</v>
      </c>
      <c r="E451" t="s">
        <v>84</v>
      </c>
      <c r="F451" s="42" t="s">
        <v>1300</v>
      </c>
      <c r="G451" t="s">
        <v>1608</v>
      </c>
      <c r="H451" s="3" t="str">
        <f>IF(SUMIFS(SeasonData!BC:BC,SeasonData!B:B,Players19!C405)=(4*23),"R","")</f>
        <v/>
      </c>
      <c r="I451" s="2">
        <f>COUNTIFS(SeasonData!B:B,C451)</f>
        <v>4</v>
      </c>
      <c r="J451" s="25">
        <v>123900</v>
      </c>
      <c r="K451" s="25" t="str">
        <f t="shared" si="14"/>
        <v>Rookie</v>
      </c>
      <c r="L451" s="25"/>
      <c r="M451" s="20" t="str">
        <f>INDEX(SeasonData!$AY:$AY,MATCH($C451&amp;"_2018",SeasonData!$A:$A,0))</f>
        <v/>
      </c>
      <c r="N451" s="20" t="str">
        <f>INDEX(SeasonData!$AY:$AY,MATCH($C451&amp;"_2017",SeasonData!$A:$A,0))</f>
        <v/>
      </c>
      <c r="O451" s="20" t="str">
        <f>INDEX(SeasonData!$AY:$AY,MATCH($C451&amp;"_2016",SeasonData!$A:$A,0))</f>
        <v/>
      </c>
      <c r="P451" s="20" t="str">
        <f>INDEX(SeasonData!$AY:$AY,MATCH($C451&amp;"_2015",SeasonData!$A:$A,0))</f>
        <v/>
      </c>
      <c r="R451" s="18">
        <f>INDEX(SeasonData!BA:BA,MATCH(C451&amp;"_2018",SeasonData!A:A,0))</f>
        <v>0</v>
      </c>
      <c r="S451" s="18">
        <f>INDEX(SeasonData!BA:BA,MATCH(C451&amp;"_2017",SeasonData!A:A,0))</f>
        <v>0</v>
      </c>
      <c r="T451" s="18">
        <f>INDEX(SeasonData!BA:BA,MATCH(C451&amp;"_2016",SeasonData!A:A,0))</f>
        <v>0</v>
      </c>
      <c r="U451" s="18">
        <f>INDEX(SeasonData!BA:BA,MATCH(C451&amp;"_2015",SeasonData!A:A,0))</f>
        <v>0</v>
      </c>
      <c r="W451" s="13">
        <f t="shared" si="15"/>
        <v>22.823984526112184</v>
      </c>
      <c r="Y451" t="str">
        <f>IF(ISERROR(FIND("DEF",$G451)),"",MAX(Y$1:Y450)+1)</f>
        <v/>
      </c>
      <c r="Z451" t="str">
        <f>IF(ISERROR(FIND("MID",$G451)),"",MAX(Z$1:Z450)+1)</f>
        <v/>
      </c>
      <c r="AA451" t="str">
        <f>IF(ISERROR(FIND("RUC",$G451)),"",MAX(AA$1:AA450)+1)</f>
        <v/>
      </c>
      <c r="AB451">
        <f>IF(ISERROR(FIND("FWD",$G451)),"",MAX(AB$1:AB450)+1)</f>
        <v>178</v>
      </c>
      <c r="AC451" t="str">
        <f>IF(H451&lt;&gt;"R","",MAX(AC$1:AC450)+1)</f>
        <v/>
      </c>
    </row>
    <row r="452" spans="1:29" x14ac:dyDescent="0.2">
      <c r="A452" t="s">
        <v>2250</v>
      </c>
      <c r="B452" t="s">
        <v>185</v>
      </c>
      <c r="C452" t="s">
        <v>1677</v>
      </c>
      <c r="D452" t="s">
        <v>1677</v>
      </c>
      <c r="E452" t="s">
        <v>316</v>
      </c>
      <c r="F452" s="42" t="s">
        <v>1841</v>
      </c>
      <c r="G452" t="s">
        <v>2767</v>
      </c>
      <c r="H452" s="3" t="str">
        <f>IF(SUMIFS(SeasonData!BC:BC,SeasonData!B:B,Players19!C293)=(4*23),"R","")</f>
        <v/>
      </c>
      <c r="I452" s="2">
        <f>COUNTIFS(SeasonData!B:B,C452)</f>
        <v>4</v>
      </c>
      <c r="J452" s="25">
        <v>102400</v>
      </c>
      <c r="K452" s="25" t="str">
        <f t="shared" si="14"/>
        <v>Rookie</v>
      </c>
      <c r="L452" s="25"/>
      <c r="M452" s="20" t="str">
        <f>INDEX(SeasonData!$AY:$AY,MATCH($C452&amp;"_2018",SeasonData!$A:$A,0))</f>
        <v/>
      </c>
      <c r="N452" s="20" t="str">
        <f>INDEX(SeasonData!$AY:$AY,MATCH($C452&amp;"_2017",SeasonData!$A:$A,0))</f>
        <v/>
      </c>
      <c r="O452" s="20" t="str">
        <f>INDEX(SeasonData!$AY:$AY,MATCH($C452&amp;"_2016",SeasonData!$A:$A,0))</f>
        <v/>
      </c>
      <c r="P452" s="20" t="str">
        <f>INDEX(SeasonData!$AY:$AY,MATCH($C452&amp;"_2015",SeasonData!$A:$A,0))</f>
        <v/>
      </c>
      <c r="R452" s="18">
        <f>INDEX(SeasonData!BA:BA,MATCH(C452&amp;"_2018",SeasonData!A:A,0))</f>
        <v>0</v>
      </c>
      <c r="S452" s="18">
        <f>INDEX(SeasonData!BA:BA,MATCH(C452&amp;"_2017",SeasonData!A:A,0))</f>
        <v>0</v>
      </c>
      <c r="T452" s="18">
        <f>INDEX(SeasonData!BA:BA,MATCH(C452&amp;"_2016",SeasonData!A:A,0))</f>
        <v>0</v>
      </c>
      <c r="U452" s="18">
        <f>INDEX(SeasonData!BA:BA,MATCH(C452&amp;"_2015",SeasonData!A:A,0))</f>
        <v>0</v>
      </c>
      <c r="W452" s="13">
        <f t="shared" si="15"/>
        <v>18.863406097448649</v>
      </c>
      <c r="Y452" t="str">
        <f>IF(ISERROR(FIND("DEF",$G452)),"",MAX(Y$1:Y451)+1)</f>
        <v/>
      </c>
      <c r="Z452">
        <f>IF(ISERROR(FIND("MID",$G452)),"",MAX(Z$1:Z451)+1)</f>
        <v>148</v>
      </c>
      <c r="AA452" t="str">
        <f>IF(ISERROR(FIND("RUC",$G452)),"",MAX(AA$1:AA451)+1)</f>
        <v/>
      </c>
      <c r="AB452">
        <f>IF(ISERROR(FIND("FWD",$G452)),"",MAX(AB$1:AB451)+1)</f>
        <v>179</v>
      </c>
      <c r="AC452" t="str">
        <f>IF(H452&lt;&gt;"R","",MAX(AC$1:AC451)+1)</f>
        <v/>
      </c>
    </row>
    <row r="453" spans="1:29" x14ac:dyDescent="0.2">
      <c r="A453" t="s">
        <v>2338</v>
      </c>
      <c r="B453" t="s">
        <v>200</v>
      </c>
      <c r="C453" t="s">
        <v>743</v>
      </c>
      <c r="D453" t="s">
        <v>743</v>
      </c>
      <c r="E453" t="s">
        <v>514</v>
      </c>
      <c r="F453" s="42" t="s">
        <v>2540</v>
      </c>
      <c r="G453" t="s">
        <v>1606</v>
      </c>
      <c r="H453" s="3" t="str">
        <f>IF(SUMIFS(SeasonData!BC:BC,SeasonData!B:B,Players19!C537)=(4*23),"R","")</f>
        <v/>
      </c>
      <c r="I453" s="2">
        <f>COUNTIFS(SeasonData!B:B,C453)</f>
        <v>4</v>
      </c>
      <c r="J453" s="25">
        <v>607300</v>
      </c>
      <c r="K453" s="25" t="str">
        <f t="shared" si="14"/>
        <v>Premo</v>
      </c>
      <c r="L453" s="25"/>
      <c r="M453" s="20">
        <f>INDEX(SeasonData!$AY:$AY,MATCH($C453&amp;"_2018",SeasonData!$A:$A,0))</f>
        <v>111.86363636363636</v>
      </c>
      <c r="N453" s="20">
        <f>INDEX(SeasonData!$AY:$AY,MATCH($C453&amp;"_2017",SeasonData!$A:$A,0))</f>
        <v>109</v>
      </c>
      <c r="O453" s="20">
        <f>INDEX(SeasonData!$AY:$AY,MATCH($C453&amp;"_2016",SeasonData!$A:$A,0))</f>
        <v>112.63636363636364</v>
      </c>
      <c r="P453" s="20">
        <f>INDEX(SeasonData!$AY:$AY,MATCH($C453&amp;"_2015",SeasonData!$A:$A,0))</f>
        <v>104.31818181818181</v>
      </c>
      <c r="R453" s="18">
        <f>INDEX(SeasonData!BA:BA,MATCH(C453&amp;"_2018",SeasonData!A:A,0))</f>
        <v>1</v>
      </c>
      <c r="S453" s="18">
        <f>INDEX(SeasonData!BA:BA,MATCH(C453&amp;"_2017",SeasonData!A:A,0))</f>
        <v>0.95454545454545459</v>
      </c>
      <c r="T453" s="18">
        <f>INDEX(SeasonData!BA:BA,MATCH(C453&amp;"_2016",SeasonData!A:A,0))</f>
        <v>1</v>
      </c>
      <c r="U453" s="18">
        <f>INDEX(SeasonData!BA:BA,MATCH(C453&amp;"_2015",SeasonData!A:A,0))</f>
        <v>1</v>
      </c>
      <c r="W453" s="13">
        <f t="shared" si="15"/>
        <v>111.87252463848209</v>
      </c>
      <c r="Y453" t="str">
        <f>IF(ISERROR(FIND("DEF",$G453)),"",MAX(Y$1:Y452)+1)</f>
        <v/>
      </c>
      <c r="Z453">
        <f>IF(ISERROR(FIND("MID",$G453)),"",MAX(Z$1:Z452)+1)</f>
        <v>149</v>
      </c>
      <c r="AA453" t="str">
        <f>IF(ISERROR(FIND("RUC",$G453)),"",MAX(AA$1:AA452)+1)</f>
        <v/>
      </c>
      <c r="AB453" t="str">
        <f>IF(ISERROR(FIND("FWD",$G453)),"",MAX(AB$1:AB452)+1)</f>
        <v/>
      </c>
      <c r="AC453" t="str">
        <f>IF(H453&lt;&gt;"R","",MAX(AC$1:AC452)+1)</f>
        <v/>
      </c>
    </row>
    <row r="454" spans="1:29" x14ac:dyDescent="0.2">
      <c r="A454" t="s">
        <v>2338</v>
      </c>
      <c r="B454" t="s">
        <v>512</v>
      </c>
      <c r="C454" t="s">
        <v>744</v>
      </c>
      <c r="D454" t="s">
        <v>744</v>
      </c>
      <c r="E454" t="s">
        <v>490</v>
      </c>
      <c r="F454" s="42" t="s">
        <v>1301</v>
      </c>
      <c r="G454" t="s">
        <v>1607</v>
      </c>
      <c r="H454" s="3" t="str">
        <f>IF(SUMIFS(SeasonData!BC:BC,SeasonData!B:B,Players19!C778)=(4*23),"R","")</f>
        <v/>
      </c>
      <c r="I454" s="2">
        <f>COUNTIFS(SeasonData!B:B,C454)</f>
        <v>4</v>
      </c>
      <c r="J454" s="25">
        <v>542100</v>
      </c>
      <c r="K454" s="25" t="str">
        <f t="shared" si="14"/>
        <v>Premo</v>
      </c>
      <c r="L454" s="25"/>
      <c r="M454" s="20">
        <f>INDEX(SeasonData!$AY:$AY,MATCH($C454&amp;"_2018",SeasonData!$A:$A,0))</f>
        <v>99.86363636363636</v>
      </c>
      <c r="N454" s="20">
        <f>INDEX(SeasonData!$AY:$AY,MATCH($C454&amp;"_2017",SeasonData!$A:$A,0))</f>
        <v>97.6</v>
      </c>
      <c r="O454" s="20">
        <f>INDEX(SeasonData!$AY:$AY,MATCH($C454&amp;"_2016",SeasonData!$A:$A,0))</f>
        <v>81.15789473684211</v>
      </c>
      <c r="P454" s="20">
        <f>INDEX(SeasonData!$AY:$AY,MATCH($C454&amp;"_2015",SeasonData!$A:$A,0))</f>
        <v>77.904761904761898</v>
      </c>
      <c r="R454" s="18">
        <f>INDEX(SeasonData!BA:BA,MATCH(C454&amp;"_2018",SeasonData!A:A,0))</f>
        <v>1</v>
      </c>
      <c r="S454" s="18">
        <f>INDEX(SeasonData!BA:BA,MATCH(C454&amp;"_2017",SeasonData!A:A,0))</f>
        <v>0.68181818181818177</v>
      </c>
      <c r="T454" s="18">
        <f>INDEX(SeasonData!BA:BA,MATCH(C454&amp;"_2016",SeasonData!A:A,0))</f>
        <v>0.86363636363636365</v>
      </c>
      <c r="U454" s="18">
        <f>INDEX(SeasonData!BA:BA,MATCH(C454&amp;"_2015",SeasonData!A:A,0))</f>
        <v>0.95454545454545459</v>
      </c>
      <c r="W454" s="13">
        <f t="shared" si="15"/>
        <v>99.861840287372203</v>
      </c>
      <c r="Y454">
        <f>IF(ISERROR(FIND("DEF",$G454)),"",MAX(Y$1:Y453)+1)</f>
        <v>162</v>
      </c>
      <c r="Z454" t="str">
        <f>IF(ISERROR(FIND("MID",$G454)),"",MAX(Z$1:Z453)+1)</f>
        <v/>
      </c>
      <c r="AA454" t="str">
        <f>IF(ISERROR(FIND("RUC",$G454)),"",MAX(AA$1:AA453)+1)</f>
        <v/>
      </c>
      <c r="AB454" t="str">
        <f>IF(ISERROR(FIND("FWD",$G454)),"",MAX(AB$1:AB453)+1)</f>
        <v/>
      </c>
      <c r="AC454" t="str">
        <f>IF(H454&lt;&gt;"R","",MAX(AC$1:AC453)+1)</f>
        <v/>
      </c>
    </row>
    <row r="455" spans="1:29" x14ac:dyDescent="0.2">
      <c r="A455" t="s">
        <v>2338</v>
      </c>
      <c r="B455" t="s">
        <v>367</v>
      </c>
      <c r="C455" t="s">
        <v>2750</v>
      </c>
      <c r="D455" t="s">
        <v>2763</v>
      </c>
      <c r="E455" t="s">
        <v>443</v>
      </c>
      <c r="F455" s="42" t="s">
        <v>2604</v>
      </c>
      <c r="G455" t="s">
        <v>1607</v>
      </c>
      <c r="H455" s="3" t="str">
        <f>IF(SUMIFS(SeasonData!BC:BC,SeasonData!B:B,Players19!C805)=(4*23),"R","")</f>
        <v/>
      </c>
      <c r="I455" s="2">
        <f>COUNTIFS(SeasonData!B:B,C455)</f>
        <v>4</v>
      </c>
      <c r="J455" s="25">
        <v>120400</v>
      </c>
      <c r="K455" s="25" t="str">
        <f t="shared" si="14"/>
        <v>Rookie</v>
      </c>
      <c r="L455" s="25"/>
      <c r="M455" s="20" t="str">
        <f>INDEX(SeasonData!$AY:$AY,MATCH($C455&amp;"_2018",SeasonData!$A:$A,0))</f>
        <v/>
      </c>
      <c r="N455" s="20" t="str">
        <f>INDEX(SeasonData!$AY:$AY,MATCH($C455&amp;"_2017",SeasonData!$A:$A,0))</f>
        <v/>
      </c>
      <c r="O455" s="20" t="str">
        <f>INDEX(SeasonData!$AY:$AY,MATCH($C455&amp;"_2016",SeasonData!$A:$A,0))</f>
        <v/>
      </c>
      <c r="P455" s="20" t="str">
        <f>INDEX(SeasonData!$AY:$AY,MATCH($C455&amp;"_2015",SeasonData!$A:$A,0))</f>
        <v/>
      </c>
      <c r="R455" s="18">
        <f>INDEX(SeasonData!BA:BA,MATCH(C455&amp;"_2018",SeasonData!A:A,0))</f>
        <v>0</v>
      </c>
      <c r="S455" s="18">
        <f>INDEX(SeasonData!BA:BA,MATCH(C455&amp;"_2017",SeasonData!A:A,0))</f>
        <v>0</v>
      </c>
      <c r="T455" s="18">
        <f>INDEX(SeasonData!BA:BA,MATCH(C455&amp;"_2016",SeasonData!A:A,0))</f>
        <v>0</v>
      </c>
      <c r="U455" s="18">
        <f>INDEX(SeasonData!BA:BA,MATCH(C455&amp;"_2015",SeasonData!A:A,0))</f>
        <v>0</v>
      </c>
      <c r="W455" s="13">
        <f t="shared" si="15"/>
        <v>22.179239200515795</v>
      </c>
      <c r="Y455">
        <f>IF(ISERROR(FIND("DEF",$G455)),"",MAX(Y$1:Y454)+1)</f>
        <v>163</v>
      </c>
      <c r="Z455" t="str">
        <f>IF(ISERROR(FIND("MID",$G455)),"",MAX(Z$1:Z454)+1)</f>
        <v/>
      </c>
      <c r="AA455" t="str">
        <f>IF(ISERROR(FIND("RUC",$G455)),"",MAX(AA$1:AA454)+1)</f>
        <v/>
      </c>
      <c r="AB455" t="str">
        <f>IF(ISERROR(FIND("FWD",$G455)),"",MAX(AB$1:AB454)+1)</f>
        <v/>
      </c>
      <c r="AC455" t="str">
        <f>IF(H455&lt;&gt;"R","",MAX(AC$1:AC454)+1)</f>
        <v/>
      </c>
    </row>
    <row r="456" spans="1:29" x14ac:dyDescent="0.2">
      <c r="A456" t="s">
        <v>2213</v>
      </c>
      <c r="B456" t="s">
        <v>1730</v>
      </c>
      <c r="C456" t="s">
        <v>1648</v>
      </c>
      <c r="D456" t="s">
        <v>1648</v>
      </c>
      <c r="E456" t="s">
        <v>235</v>
      </c>
      <c r="F456" s="42" t="s">
        <v>1842</v>
      </c>
      <c r="G456" t="s">
        <v>1608</v>
      </c>
      <c r="H456" s="3" t="str">
        <f>IF(SUMIFS(SeasonData!BC:BC,SeasonData!B:B,Players19!C223)=(4*23),"R","")</f>
        <v/>
      </c>
      <c r="I456" s="2">
        <f>COUNTIFS(SeasonData!B:B,C456)</f>
        <v>4</v>
      </c>
      <c r="J456" s="25">
        <v>324300</v>
      </c>
      <c r="K456" s="25" t="str">
        <f t="shared" si="14"/>
        <v>MPR</v>
      </c>
      <c r="L456" s="25"/>
      <c r="M456" s="20">
        <f>INDEX(SeasonData!$AY:$AY,MATCH($C456&amp;"_2018",SeasonData!$A:$A,0))</f>
        <v>59.733333333333334</v>
      </c>
      <c r="N456" s="20" t="str">
        <f>INDEX(SeasonData!$AY:$AY,MATCH($C456&amp;"_2017",SeasonData!$A:$A,0))</f>
        <v/>
      </c>
      <c r="O456" s="20" t="str">
        <f>INDEX(SeasonData!$AY:$AY,MATCH($C456&amp;"_2016",SeasonData!$A:$A,0))</f>
        <v/>
      </c>
      <c r="P456" s="20" t="str">
        <f>INDEX(SeasonData!$AY:$AY,MATCH($C456&amp;"_2015",SeasonData!$A:$A,0))</f>
        <v/>
      </c>
      <c r="R456" s="18">
        <f>INDEX(SeasonData!BA:BA,MATCH(C456&amp;"_2018",SeasonData!A:A,0))</f>
        <v>0.68181818181818177</v>
      </c>
      <c r="S456" s="18">
        <f>INDEX(SeasonData!BA:BA,MATCH(C456&amp;"_2017",SeasonData!A:A,0))</f>
        <v>0</v>
      </c>
      <c r="T456" s="18">
        <f>INDEX(SeasonData!BA:BA,MATCH(C456&amp;"_2016",SeasonData!A:A,0))</f>
        <v>0</v>
      </c>
      <c r="U456" s="18">
        <f>INDEX(SeasonData!BA:BA,MATCH(C456&amp;"_2015",SeasonData!A:A,0))</f>
        <v>0</v>
      </c>
      <c r="W456" s="13">
        <f t="shared" si="15"/>
        <v>59.740259740259738</v>
      </c>
      <c r="Y456" t="str">
        <f>IF(ISERROR(FIND("DEF",$G456)),"",MAX(Y$1:Y455)+1)</f>
        <v/>
      </c>
      <c r="Z456" t="str">
        <f>IF(ISERROR(FIND("MID",$G456)),"",MAX(Z$1:Z455)+1)</f>
        <v/>
      </c>
      <c r="AA456" t="str">
        <f>IF(ISERROR(FIND("RUC",$G456)),"",MAX(AA$1:AA455)+1)</f>
        <v/>
      </c>
      <c r="AB456">
        <f>IF(ISERROR(FIND("FWD",$G456)),"",MAX(AB$1:AB455)+1)</f>
        <v>180</v>
      </c>
      <c r="AC456" t="str">
        <f>IF(H456&lt;&gt;"R","",MAX(AC$1:AC455)+1)</f>
        <v/>
      </c>
    </row>
    <row r="457" spans="1:29" x14ac:dyDescent="0.2">
      <c r="A457" t="s">
        <v>2213</v>
      </c>
      <c r="B457" t="s">
        <v>245</v>
      </c>
      <c r="C457" t="s">
        <v>2661</v>
      </c>
      <c r="D457" t="s">
        <v>745</v>
      </c>
      <c r="E457" t="s">
        <v>235</v>
      </c>
      <c r="F457" s="42" t="s">
        <v>1303</v>
      </c>
      <c r="G457" t="s">
        <v>1607</v>
      </c>
      <c r="H457" s="3" t="str">
        <f>IF(SUMIFS(SeasonData!BC:BC,SeasonData!B:B,Players19!C299)=(4*23),"R","")</f>
        <v>R</v>
      </c>
      <c r="I457" s="2">
        <f>COUNTIFS(SeasonData!B:B,C457)</f>
        <v>4</v>
      </c>
      <c r="J457" s="25">
        <v>386000</v>
      </c>
      <c r="K457" s="25" t="str">
        <f t="shared" si="14"/>
        <v>MPR</v>
      </c>
      <c r="L457" s="25"/>
      <c r="M457" s="20">
        <f>INDEX(SeasonData!$AY:$AY,MATCH($C457&amp;"_2018",SeasonData!$A:$A,0))</f>
        <v>79</v>
      </c>
      <c r="N457" s="20">
        <f>INDEX(SeasonData!$AY:$AY,MATCH($C457&amp;"_2017",SeasonData!$A:$A,0))</f>
        <v>77.736842105263165</v>
      </c>
      <c r="O457" s="20">
        <f>INDEX(SeasonData!$AY:$AY,MATCH($C457&amp;"_2016",SeasonData!$A:$A,0))</f>
        <v>79.166666666666671</v>
      </c>
      <c r="P457" s="20">
        <f>INDEX(SeasonData!$AY:$AY,MATCH($C457&amp;"_2015",SeasonData!$A:$A,0))</f>
        <v>67.3125</v>
      </c>
      <c r="R457" s="18">
        <f>INDEX(SeasonData!BA:BA,MATCH(C457&amp;"_2018",SeasonData!A:A,0))</f>
        <v>0.27272727272727271</v>
      </c>
      <c r="S457" s="18">
        <f>INDEX(SeasonData!BA:BA,MATCH(C457&amp;"_2017",SeasonData!A:A,0))</f>
        <v>0.86363636363636365</v>
      </c>
      <c r="T457" s="18">
        <f>INDEX(SeasonData!BA:BA,MATCH(C457&amp;"_2016",SeasonData!A:A,0))</f>
        <v>0.81818181818181823</v>
      </c>
      <c r="U457" s="18">
        <f>INDEX(SeasonData!BA:BA,MATCH(C457&amp;"_2015",SeasonData!A:A,0))</f>
        <v>0.72727272727272729</v>
      </c>
      <c r="W457" s="13">
        <f t="shared" si="15"/>
        <v>71.106198765773229</v>
      </c>
      <c r="Y457">
        <f>IF(ISERROR(FIND("DEF",$G457)),"",MAX(Y$1:Y456)+1)</f>
        <v>164</v>
      </c>
      <c r="Z457" t="str">
        <f>IF(ISERROR(FIND("MID",$G457)),"",MAX(Z$1:Z456)+1)</f>
        <v/>
      </c>
      <c r="AA457" t="str">
        <f>IF(ISERROR(FIND("RUC",$G457)),"",MAX(AA$1:AA456)+1)</f>
        <v/>
      </c>
      <c r="AB457" t="str">
        <f>IF(ISERROR(FIND("FWD",$G457)),"",MAX(AB$1:AB456)+1)</f>
        <v/>
      </c>
      <c r="AC457">
        <f>IF(H457&lt;&gt;"R","",MAX(AC$1:AC456)+1)</f>
        <v>64</v>
      </c>
    </row>
    <row r="458" spans="1:29" x14ac:dyDescent="0.2">
      <c r="A458" t="s">
        <v>2213</v>
      </c>
      <c r="B458" t="s">
        <v>17</v>
      </c>
      <c r="C458" t="s">
        <v>1964</v>
      </c>
      <c r="D458" t="s">
        <v>1964</v>
      </c>
      <c r="E458" t="s">
        <v>443</v>
      </c>
      <c r="F458" s="42" t="s">
        <v>1302</v>
      </c>
      <c r="G458" t="s">
        <v>1606</v>
      </c>
      <c r="H458" s="3" t="str">
        <f>IF(SUMIFS(SeasonData!BC:BC,SeasonData!B:B,Players19!C336)=(4*23),"R","")</f>
        <v/>
      </c>
      <c r="I458" s="2">
        <f>COUNTIFS(SeasonData!B:B,C458)</f>
        <v>4</v>
      </c>
      <c r="J458" s="25">
        <v>555500</v>
      </c>
      <c r="K458" s="25" t="str">
        <f t="shared" si="14"/>
        <v>Premo</v>
      </c>
      <c r="L458" s="25"/>
      <c r="M458" s="20">
        <f>INDEX(SeasonData!$AY:$AY,MATCH($C458&amp;"_2018",SeasonData!$A:$A,0))</f>
        <v>102.33333333333333</v>
      </c>
      <c r="N458" s="20">
        <f>INDEX(SeasonData!$AY:$AY,MATCH($C458&amp;"_2017",SeasonData!$A:$A,0))</f>
        <v>82.272727272727266</v>
      </c>
      <c r="O458" s="20">
        <f>INDEX(SeasonData!$AY:$AY,MATCH($C458&amp;"_2016",SeasonData!$A:$A,0))</f>
        <v>94.727272727272734</v>
      </c>
      <c r="P458" s="20">
        <f>INDEX(SeasonData!$AY:$AY,MATCH($C458&amp;"_2015",SeasonData!$A:$A,0))</f>
        <v>77</v>
      </c>
      <c r="R458" s="18">
        <f>INDEX(SeasonData!BA:BA,MATCH(C458&amp;"_2018",SeasonData!A:A,0))</f>
        <v>0.95454545454545459</v>
      </c>
      <c r="S458" s="18">
        <f>INDEX(SeasonData!BA:BA,MATCH(C458&amp;"_2017",SeasonData!A:A,0))</f>
        <v>1</v>
      </c>
      <c r="T458" s="18">
        <f>INDEX(SeasonData!BA:BA,MATCH(C458&amp;"_2016",SeasonData!A:A,0))</f>
        <v>1</v>
      </c>
      <c r="U458" s="18">
        <f>INDEX(SeasonData!BA:BA,MATCH(C458&amp;"_2015",SeasonData!A:A,0))</f>
        <v>0.54545454545454541</v>
      </c>
      <c r="W458" s="13">
        <f t="shared" si="15"/>
        <v>102.33029381965552</v>
      </c>
      <c r="Y458" t="str">
        <f>IF(ISERROR(FIND("DEF",$G458)),"",MAX(Y$1:Y457)+1)</f>
        <v/>
      </c>
      <c r="Z458">
        <f>IF(ISERROR(FIND("MID",$G458)),"",MAX(Z$1:Z457)+1)</f>
        <v>150</v>
      </c>
      <c r="AA458" t="str">
        <f>IF(ISERROR(FIND("RUC",$G458)),"",MAX(AA$1:AA457)+1)</f>
        <v/>
      </c>
      <c r="AB458" t="str">
        <f>IF(ISERROR(FIND("FWD",$G458)),"",MAX(AB$1:AB457)+1)</f>
        <v/>
      </c>
      <c r="AC458" t="str">
        <f>IF(H458&lt;&gt;"R","",MAX(AC$1:AC457)+1)</f>
        <v/>
      </c>
    </row>
    <row r="459" spans="1:29" x14ac:dyDescent="0.2">
      <c r="A459" t="s">
        <v>2213</v>
      </c>
      <c r="B459" t="s">
        <v>129</v>
      </c>
      <c r="C459" t="s">
        <v>1564</v>
      </c>
      <c r="D459" t="s">
        <v>1564</v>
      </c>
      <c r="E459" t="s">
        <v>490</v>
      </c>
      <c r="F459" s="42" t="s">
        <v>1843</v>
      </c>
      <c r="G459" t="s">
        <v>1607</v>
      </c>
      <c r="H459" s="3" t="str">
        <f>IF(SUMIFS(SeasonData!BC:BC,SeasonData!B:B,Players19!C370)=(4*23),"R","")</f>
        <v>R</v>
      </c>
      <c r="I459" s="2">
        <f>COUNTIFS(SeasonData!B:B,C459)</f>
        <v>4</v>
      </c>
      <c r="J459" s="25">
        <v>190500</v>
      </c>
      <c r="K459" s="25" t="str">
        <f t="shared" si="14"/>
        <v>Rookie</v>
      </c>
      <c r="L459" s="25"/>
      <c r="M459" s="20">
        <f>INDEX(SeasonData!$AY:$AY,MATCH($C459&amp;"_2018",SeasonData!$A:$A,0))</f>
        <v>39</v>
      </c>
      <c r="N459" s="20" t="str">
        <f>INDEX(SeasonData!$AY:$AY,MATCH($C459&amp;"_2017",SeasonData!$A:$A,0))</f>
        <v/>
      </c>
      <c r="O459" s="20" t="str">
        <f>INDEX(SeasonData!$AY:$AY,MATCH($C459&amp;"_2016",SeasonData!$A:$A,0))</f>
        <v/>
      </c>
      <c r="P459" s="20">
        <f>INDEX(SeasonData!$AY:$AY,MATCH($C459&amp;"_2015",SeasonData!$A:$A,0))</f>
        <v>61.555555555555557</v>
      </c>
      <c r="R459" s="18">
        <f>INDEX(SeasonData!BA:BA,MATCH(C459&amp;"_2018",SeasonData!A:A,0))</f>
        <v>0.31818181818181818</v>
      </c>
      <c r="S459" s="18">
        <f>INDEX(SeasonData!BA:BA,MATCH(C459&amp;"_2017",SeasonData!A:A,0))</f>
        <v>0</v>
      </c>
      <c r="T459" s="18">
        <f>INDEX(SeasonData!BA:BA,MATCH(C459&amp;"_2016",SeasonData!A:A,0))</f>
        <v>0</v>
      </c>
      <c r="U459" s="18">
        <f>INDEX(SeasonData!BA:BA,MATCH(C459&amp;"_2015",SeasonData!A:A,0))</f>
        <v>0.81818181818181823</v>
      </c>
      <c r="W459" s="13">
        <f t="shared" si="15"/>
        <v>35.092567007460623</v>
      </c>
      <c r="Y459">
        <f>IF(ISERROR(FIND("DEF",$G459)),"",MAX(Y$1:Y458)+1)</f>
        <v>165</v>
      </c>
      <c r="Z459" t="str">
        <f>IF(ISERROR(FIND("MID",$G459)),"",MAX(Z$1:Z458)+1)</f>
        <v/>
      </c>
      <c r="AA459" t="str">
        <f>IF(ISERROR(FIND("RUC",$G459)),"",MAX(AA$1:AA458)+1)</f>
        <v/>
      </c>
      <c r="AB459" t="str">
        <f>IF(ISERROR(FIND("FWD",$G459)),"",MAX(AB$1:AB458)+1)</f>
        <v/>
      </c>
      <c r="AC459">
        <f>IF(H459&lt;&gt;"R","",MAX(AC$1:AC458)+1)</f>
        <v>65</v>
      </c>
    </row>
    <row r="460" spans="1:29" x14ac:dyDescent="0.2">
      <c r="A460" t="s">
        <v>2213</v>
      </c>
      <c r="B460" t="s">
        <v>101</v>
      </c>
      <c r="C460" t="s">
        <v>1614</v>
      </c>
      <c r="D460" t="s">
        <v>1614</v>
      </c>
      <c r="E460" t="s">
        <v>1</v>
      </c>
      <c r="F460" s="42" t="s">
        <v>1844</v>
      </c>
      <c r="G460" t="s">
        <v>1608</v>
      </c>
      <c r="H460" s="3" t="str">
        <f>IF(SUMIFS(SeasonData!BC:BC,SeasonData!B:B,Players19!C520)=(4*23),"R","")</f>
        <v>R</v>
      </c>
      <c r="I460" s="2">
        <f>COUNTIFS(SeasonData!B:B,C460)</f>
        <v>4</v>
      </c>
      <c r="J460" s="25">
        <v>267500</v>
      </c>
      <c r="K460" s="25" t="str">
        <f t="shared" si="14"/>
        <v>MPR</v>
      </c>
      <c r="L460" s="25"/>
      <c r="M460" s="20">
        <f>INDEX(SeasonData!$AY:$AY,MATCH($C460&amp;"_2018",SeasonData!$A:$A,0))</f>
        <v>49.272727272727273</v>
      </c>
      <c r="N460" s="20" t="str">
        <f>INDEX(SeasonData!$AY:$AY,MATCH($C460&amp;"_2017",SeasonData!$A:$A,0))</f>
        <v/>
      </c>
      <c r="O460" s="20" t="str">
        <f>INDEX(SeasonData!$AY:$AY,MATCH($C460&amp;"_2016",SeasonData!$A:$A,0))</f>
        <v/>
      </c>
      <c r="P460" s="20" t="str">
        <f>INDEX(SeasonData!$AY:$AY,MATCH($C460&amp;"_2015",SeasonData!$A:$A,0))</f>
        <v/>
      </c>
      <c r="R460" s="18">
        <f>INDEX(SeasonData!BA:BA,MATCH(C460&amp;"_2018",SeasonData!A:A,0))</f>
        <v>0.5</v>
      </c>
      <c r="S460" s="18">
        <f>INDEX(SeasonData!BA:BA,MATCH(C460&amp;"_2017",SeasonData!A:A,0))</f>
        <v>0</v>
      </c>
      <c r="T460" s="18">
        <f>INDEX(SeasonData!BA:BA,MATCH(C460&amp;"_2016",SeasonData!A:A,0))</f>
        <v>0</v>
      </c>
      <c r="U460" s="18">
        <f>INDEX(SeasonData!BA:BA,MATCH(C460&amp;"_2015",SeasonData!A:A,0))</f>
        <v>0</v>
      </c>
      <c r="W460" s="13">
        <f t="shared" si="15"/>
        <v>49.276964170581195</v>
      </c>
      <c r="Y460" t="str">
        <f>IF(ISERROR(FIND("DEF",$G460)),"",MAX(Y$1:Y459)+1)</f>
        <v/>
      </c>
      <c r="Z460" t="str">
        <f>IF(ISERROR(FIND("MID",$G460)),"",MAX(Z$1:Z459)+1)</f>
        <v/>
      </c>
      <c r="AA460" t="str">
        <f>IF(ISERROR(FIND("RUC",$G460)),"",MAX(AA$1:AA459)+1)</f>
        <v/>
      </c>
      <c r="AB460">
        <f>IF(ISERROR(FIND("FWD",$G460)),"",MAX(AB$1:AB459)+1)</f>
        <v>181</v>
      </c>
      <c r="AC460">
        <f>IF(H460&lt;&gt;"R","",MAX(AC$1:AC459)+1)</f>
        <v>66</v>
      </c>
    </row>
    <row r="461" spans="1:29" x14ac:dyDescent="0.2">
      <c r="A461" t="s">
        <v>2213</v>
      </c>
      <c r="B461" t="s">
        <v>105</v>
      </c>
      <c r="C461" t="s">
        <v>1565</v>
      </c>
      <c r="D461" t="s">
        <v>1565</v>
      </c>
      <c r="E461" t="s">
        <v>84</v>
      </c>
      <c r="F461" s="42" t="s">
        <v>1304</v>
      </c>
      <c r="G461" t="s">
        <v>1607</v>
      </c>
      <c r="H461" s="3" t="str">
        <f>IF(SUMIFS(SeasonData!BC:BC,SeasonData!B:B,Players19!C586)=(4*23),"R","")</f>
        <v/>
      </c>
      <c r="I461" s="2">
        <f>COUNTIFS(SeasonData!B:B,C461)</f>
        <v>4</v>
      </c>
      <c r="J461" s="25">
        <v>345800</v>
      </c>
      <c r="K461" s="25" t="str">
        <f t="shared" si="14"/>
        <v>MPR</v>
      </c>
      <c r="L461" s="25"/>
      <c r="M461" s="20">
        <f>INDEX(SeasonData!$AY:$AY,MATCH($C461&amp;"_2018",SeasonData!$A:$A,0))</f>
        <v>63.692307692307693</v>
      </c>
      <c r="N461" s="20">
        <f>INDEX(SeasonData!$AY:$AY,MATCH($C461&amp;"_2017",SeasonData!$A:$A,0))</f>
        <v>65.285714285714292</v>
      </c>
      <c r="O461" s="20">
        <f>INDEX(SeasonData!$AY:$AY,MATCH($C461&amp;"_2016",SeasonData!$A:$A,0))</f>
        <v>57</v>
      </c>
      <c r="P461" s="20">
        <f>INDEX(SeasonData!$AY:$AY,MATCH($C461&amp;"_2015",SeasonData!$A:$A,0))</f>
        <v>62.5</v>
      </c>
      <c r="R461" s="18">
        <f>INDEX(SeasonData!BA:BA,MATCH(C461&amp;"_2018",SeasonData!A:A,0))</f>
        <v>0.59090909090909094</v>
      </c>
      <c r="S461" s="18">
        <f>INDEX(SeasonData!BA:BA,MATCH(C461&amp;"_2017",SeasonData!A:A,0))</f>
        <v>0.95454545454545459</v>
      </c>
      <c r="T461" s="18">
        <f>INDEX(SeasonData!BA:BA,MATCH(C461&amp;"_2016",SeasonData!A:A,0))</f>
        <v>0.86363636363636365</v>
      </c>
      <c r="U461" s="18">
        <f>INDEX(SeasonData!BA:BA,MATCH(C461&amp;"_2015",SeasonData!A:A,0))</f>
        <v>9.0909090909090912E-2</v>
      </c>
      <c r="W461" s="13">
        <f t="shared" si="15"/>
        <v>63.700838168923276</v>
      </c>
      <c r="Y461">
        <f>IF(ISERROR(FIND("DEF",$G461)),"",MAX(Y$1:Y460)+1)</f>
        <v>166</v>
      </c>
      <c r="Z461" t="str">
        <f>IF(ISERROR(FIND("MID",$G461)),"",MAX(Z$1:Z460)+1)</f>
        <v/>
      </c>
      <c r="AA461" t="str">
        <f>IF(ISERROR(FIND("RUC",$G461)),"",MAX(AA$1:AA460)+1)</f>
        <v/>
      </c>
      <c r="AB461" t="str">
        <f>IF(ISERROR(FIND("FWD",$G461)),"",MAX(AB$1:AB460)+1)</f>
        <v/>
      </c>
      <c r="AC461" t="str">
        <f>IF(H461&lt;&gt;"R","",MAX(AC$1:AC460)+1)</f>
        <v/>
      </c>
    </row>
    <row r="462" spans="1:29" x14ac:dyDescent="0.2">
      <c r="A462" t="s">
        <v>2213</v>
      </c>
      <c r="B462" t="s">
        <v>2378</v>
      </c>
      <c r="C462" t="s">
        <v>2718</v>
      </c>
      <c r="D462" t="s">
        <v>2718</v>
      </c>
      <c r="E462" t="s">
        <v>184</v>
      </c>
      <c r="F462" s="42" t="s">
        <v>2563</v>
      </c>
      <c r="G462" t="s">
        <v>1608</v>
      </c>
      <c r="H462" s="3" t="str">
        <f>IF(SUMIFS(SeasonData!BC:BC,SeasonData!B:B,Players19!C647)=(4*23),"R","")</f>
        <v/>
      </c>
      <c r="I462" s="2">
        <f>COUNTIFS(SeasonData!B:B,C462)</f>
        <v>4</v>
      </c>
      <c r="J462" s="25">
        <v>117300</v>
      </c>
      <c r="K462" s="25" t="str">
        <f t="shared" si="14"/>
        <v>Rookie</v>
      </c>
      <c r="L462" s="25"/>
      <c r="M462" s="20" t="str">
        <f>INDEX(SeasonData!$AY:$AY,MATCH($C462&amp;"_2018",SeasonData!$A:$A,0))</f>
        <v/>
      </c>
      <c r="N462" s="20" t="str">
        <f>INDEX(SeasonData!$AY:$AY,MATCH($C462&amp;"_2017",SeasonData!$A:$A,0))</f>
        <v/>
      </c>
      <c r="O462" s="20" t="str">
        <f>INDEX(SeasonData!$AY:$AY,MATCH($C462&amp;"_2016",SeasonData!$A:$A,0))</f>
        <v/>
      </c>
      <c r="P462" s="20" t="str">
        <f>INDEX(SeasonData!$AY:$AY,MATCH($C462&amp;"_2015",SeasonData!$A:$A,0))</f>
        <v/>
      </c>
      <c r="R462" s="18">
        <f>INDEX(SeasonData!BA:BA,MATCH(C462&amp;"_2018",SeasonData!A:A,0))</f>
        <v>0</v>
      </c>
      <c r="S462" s="18">
        <f>INDEX(SeasonData!BA:BA,MATCH(C462&amp;"_2017",SeasonData!A:A,0))</f>
        <v>0</v>
      </c>
      <c r="T462" s="18">
        <f>INDEX(SeasonData!BA:BA,MATCH(C462&amp;"_2016",SeasonData!A:A,0))</f>
        <v>0</v>
      </c>
      <c r="U462" s="18">
        <f>INDEX(SeasonData!BA:BA,MATCH(C462&amp;"_2015",SeasonData!A:A,0))</f>
        <v>0</v>
      </c>
      <c r="W462" s="13">
        <f t="shared" si="15"/>
        <v>21.608179054987566</v>
      </c>
      <c r="Y462" t="str">
        <f>IF(ISERROR(FIND("DEF",$G462)),"",MAX(Y$1:Y461)+1)</f>
        <v/>
      </c>
      <c r="Z462" t="str">
        <f>IF(ISERROR(FIND("MID",$G462)),"",MAX(Z$1:Z461)+1)</f>
        <v/>
      </c>
      <c r="AA462" t="str">
        <f>IF(ISERROR(FIND("RUC",$G462)),"",MAX(AA$1:AA461)+1)</f>
        <v/>
      </c>
      <c r="AB462">
        <f>IF(ISERROR(FIND("FWD",$G462)),"",MAX(AB$1:AB461)+1)</f>
        <v>182</v>
      </c>
      <c r="AC462" t="str">
        <f>IF(H462&lt;&gt;"R","",MAX(AC$1:AC461)+1)</f>
        <v/>
      </c>
    </row>
    <row r="463" spans="1:29" x14ac:dyDescent="0.2">
      <c r="A463" t="s">
        <v>2213</v>
      </c>
      <c r="B463" t="s">
        <v>2380</v>
      </c>
      <c r="C463" t="s">
        <v>2721</v>
      </c>
      <c r="D463" t="s">
        <v>2721</v>
      </c>
      <c r="E463" t="s">
        <v>1</v>
      </c>
      <c r="F463" s="42" t="s">
        <v>2570</v>
      </c>
      <c r="G463" t="s">
        <v>1607</v>
      </c>
      <c r="H463" s="3" t="str">
        <f>IF(SUMIFS(SeasonData!BC:BC,SeasonData!B:B,Players19!C664)=(4*23),"R","")</f>
        <v/>
      </c>
      <c r="I463" s="2">
        <f>COUNTIFS(SeasonData!B:B,C463)</f>
        <v>4</v>
      </c>
      <c r="J463" s="25">
        <v>117300</v>
      </c>
      <c r="K463" s="25" t="str">
        <f t="shared" si="14"/>
        <v>Rookie</v>
      </c>
      <c r="L463" s="25"/>
      <c r="M463" s="20" t="str">
        <f>INDEX(SeasonData!$AY:$AY,MATCH($C463&amp;"_2018",SeasonData!$A:$A,0))</f>
        <v/>
      </c>
      <c r="N463" s="20" t="str">
        <f>INDEX(SeasonData!$AY:$AY,MATCH($C463&amp;"_2017",SeasonData!$A:$A,0))</f>
        <v/>
      </c>
      <c r="O463" s="20" t="str">
        <f>INDEX(SeasonData!$AY:$AY,MATCH($C463&amp;"_2016",SeasonData!$A:$A,0))</f>
        <v/>
      </c>
      <c r="P463" s="20" t="str">
        <f>INDEX(SeasonData!$AY:$AY,MATCH($C463&amp;"_2015",SeasonData!$A:$A,0))</f>
        <v/>
      </c>
      <c r="R463" s="18">
        <f>INDEX(SeasonData!BA:BA,MATCH(C463&amp;"_2018",SeasonData!A:A,0))</f>
        <v>0</v>
      </c>
      <c r="S463" s="18">
        <f>INDEX(SeasonData!BA:BA,MATCH(C463&amp;"_2017",SeasonData!A:A,0))</f>
        <v>0</v>
      </c>
      <c r="T463" s="18">
        <f>INDEX(SeasonData!BA:BA,MATCH(C463&amp;"_2016",SeasonData!A:A,0))</f>
        <v>0</v>
      </c>
      <c r="U463" s="18">
        <f>INDEX(SeasonData!BA:BA,MATCH(C463&amp;"_2015",SeasonData!A:A,0))</f>
        <v>0</v>
      </c>
      <c r="W463" s="13">
        <f t="shared" si="15"/>
        <v>21.608179054987566</v>
      </c>
      <c r="Y463">
        <f>IF(ISERROR(FIND("DEF",$G463)),"",MAX(Y$1:Y462)+1)</f>
        <v>167</v>
      </c>
      <c r="Z463" t="str">
        <f>IF(ISERROR(FIND("MID",$G463)),"",MAX(Z$1:Z462)+1)</f>
        <v/>
      </c>
      <c r="AA463" t="str">
        <f>IF(ISERROR(FIND("RUC",$G463)),"",MAX(AA$1:AA462)+1)</f>
        <v/>
      </c>
      <c r="AB463" t="str">
        <f>IF(ISERROR(FIND("FWD",$G463)),"",MAX(AB$1:AB462)+1)</f>
        <v/>
      </c>
      <c r="AC463" t="str">
        <f>IF(H463&lt;&gt;"R","",MAX(AC$1:AC462)+1)</f>
        <v/>
      </c>
    </row>
    <row r="464" spans="1:29" x14ac:dyDescent="0.2">
      <c r="A464" t="s">
        <v>2213</v>
      </c>
      <c r="B464" t="s">
        <v>208</v>
      </c>
      <c r="C464" t="s">
        <v>1982</v>
      </c>
      <c r="D464" t="s">
        <v>1982</v>
      </c>
      <c r="E464" t="s">
        <v>144</v>
      </c>
      <c r="F464" s="42" t="s">
        <v>1949</v>
      </c>
      <c r="G464" t="s">
        <v>2768</v>
      </c>
      <c r="H464" s="3" t="str">
        <f>IF(SUMIFS(SeasonData!BC:BC,SeasonData!B:B,Players19!C772)=(4*23),"R","")</f>
        <v/>
      </c>
      <c r="I464" s="2">
        <f>COUNTIFS(SeasonData!B:B,C464)</f>
        <v>4</v>
      </c>
      <c r="J464" s="25">
        <v>403900</v>
      </c>
      <c r="K464" s="25" t="str">
        <f t="shared" si="14"/>
        <v>MPR</v>
      </c>
      <c r="L464" s="25"/>
      <c r="M464" s="20">
        <f>INDEX(SeasonData!$AY:$AY,MATCH($C464&amp;"_2018",SeasonData!$A:$A,0))</f>
        <v>74.409090909090907</v>
      </c>
      <c r="N464" s="20">
        <f>INDEX(SeasonData!$AY:$AY,MATCH($C464&amp;"_2017",SeasonData!$A:$A,0))</f>
        <v>71.727272727272734</v>
      </c>
      <c r="O464" s="20">
        <f>INDEX(SeasonData!$AY:$AY,MATCH($C464&amp;"_2016",SeasonData!$A:$A,0))</f>
        <v>61.363636363636367</v>
      </c>
      <c r="P464" s="20">
        <f>INDEX(SeasonData!$AY:$AY,MATCH($C464&amp;"_2015",SeasonData!$A:$A,0))</f>
        <v>38.333333333333336</v>
      </c>
      <c r="R464" s="18">
        <f>INDEX(SeasonData!BA:BA,MATCH(C464&amp;"_2018",SeasonData!A:A,0))</f>
        <v>1</v>
      </c>
      <c r="S464" s="18">
        <f>INDEX(SeasonData!BA:BA,MATCH(C464&amp;"_2017",SeasonData!A:A,0))</f>
        <v>1</v>
      </c>
      <c r="T464" s="18">
        <f>INDEX(SeasonData!BA:BA,MATCH(C464&amp;"_2016",SeasonData!A:A,0))</f>
        <v>1</v>
      </c>
      <c r="U464" s="18">
        <f>INDEX(SeasonData!BA:BA,MATCH(C464&amp;"_2015",SeasonData!A:A,0))</f>
        <v>0.13636363636363635</v>
      </c>
      <c r="W464" s="13">
        <f t="shared" si="15"/>
        <v>74.403610573823343</v>
      </c>
      <c r="Y464">
        <f>IF(ISERROR(FIND("DEF",$G464)),"",MAX(Y$1:Y463)+1)</f>
        <v>168</v>
      </c>
      <c r="Z464">
        <f>IF(ISERROR(FIND("MID",$G464)),"",MAX(Z$1:Z463)+1)</f>
        <v>151</v>
      </c>
      <c r="AA464" t="str">
        <f>IF(ISERROR(FIND("RUC",$G464)),"",MAX(AA$1:AA463)+1)</f>
        <v/>
      </c>
      <c r="AB464" t="str">
        <f>IF(ISERROR(FIND("FWD",$G464)),"",MAX(AB$1:AB463)+1)</f>
        <v/>
      </c>
      <c r="AC464" t="str">
        <f>IF(H464&lt;&gt;"R","",MAX(AC$1:AC463)+1)</f>
        <v/>
      </c>
    </row>
    <row r="465" spans="1:29" x14ac:dyDescent="0.2">
      <c r="A465" t="s">
        <v>2408</v>
      </c>
      <c r="B465" t="s">
        <v>2409</v>
      </c>
      <c r="C465" t="s">
        <v>2739</v>
      </c>
      <c r="D465" t="s">
        <v>2739</v>
      </c>
      <c r="E465" t="s">
        <v>443</v>
      </c>
      <c r="F465" s="42" t="s">
        <v>2591</v>
      </c>
      <c r="G465" t="s">
        <v>2768</v>
      </c>
      <c r="H465" s="3" t="str">
        <f>IF(SUMIFS(SeasonData!BC:BC,SeasonData!B:B,Players19!C746)=(4*23),"R","")</f>
        <v/>
      </c>
      <c r="I465" s="2">
        <f>COUNTIFS(SeasonData!B:B,C465)</f>
        <v>4</v>
      </c>
      <c r="J465" s="25">
        <v>117300</v>
      </c>
      <c r="K465" s="25" t="str">
        <f t="shared" si="14"/>
        <v>Rookie</v>
      </c>
      <c r="L465" s="25"/>
      <c r="M465" s="20" t="str">
        <f>INDEX(SeasonData!$AY:$AY,MATCH($C465&amp;"_2018",SeasonData!$A:$A,0))</f>
        <v/>
      </c>
      <c r="N465" s="20" t="str">
        <f>INDEX(SeasonData!$AY:$AY,MATCH($C465&amp;"_2017",SeasonData!$A:$A,0))</f>
        <v/>
      </c>
      <c r="O465" s="20" t="str">
        <f>INDEX(SeasonData!$AY:$AY,MATCH($C465&amp;"_2016",SeasonData!$A:$A,0))</f>
        <v/>
      </c>
      <c r="P465" s="20" t="str">
        <f>INDEX(SeasonData!$AY:$AY,MATCH($C465&amp;"_2015",SeasonData!$A:$A,0))</f>
        <v/>
      </c>
      <c r="R465" s="18">
        <f>INDEX(SeasonData!BA:BA,MATCH(C465&amp;"_2018",SeasonData!A:A,0))</f>
        <v>0</v>
      </c>
      <c r="S465" s="18">
        <f>INDEX(SeasonData!BA:BA,MATCH(C465&amp;"_2017",SeasonData!A:A,0))</f>
        <v>0</v>
      </c>
      <c r="T465" s="18">
        <f>INDEX(SeasonData!BA:BA,MATCH(C465&amp;"_2016",SeasonData!A:A,0))</f>
        <v>0</v>
      </c>
      <c r="U465" s="18">
        <f>INDEX(SeasonData!BA:BA,MATCH(C465&amp;"_2015",SeasonData!A:A,0))</f>
        <v>0</v>
      </c>
      <c r="W465" s="13">
        <f t="shared" si="15"/>
        <v>21.608179054987566</v>
      </c>
      <c r="Y465">
        <f>IF(ISERROR(FIND("DEF",$G465)),"",MAX(Y$1:Y464)+1)</f>
        <v>169</v>
      </c>
      <c r="Z465">
        <f>IF(ISERROR(FIND("MID",$G465)),"",MAX(Z$1:Z464)+1)</f>
        <v>152</v>
      </c>
      <c r="AA465" t="str">
        <f>IF(ISERROR(FIND("RUC",$G465)),"",MAX(AA$1:AA464)+1)</f>
        <v/>
      </c>
      <c r="AB465" t="str">
        <f>IF(ISERROR(FIND("FWD",$G465)),"",MAX(AB$1:AB464)+1)</f>
        <v/>
      </c>
      <c r="AC465" t="str">
        <f>IF(H465&lt;&gt;"R","",MAX(AC$1:AC464)+1)</f>
        <v/>
      </c>
    </row>
    <row r="466" spans="1:29" x14ac:dyDescent="0.2">
      <c r="A466" t="s">
        <v>2220</v>
      </c>
      <c r="B466" t="s">
        <v>427</v>
      </c>
      <c r="C466" t="s">
        <v>746</v>
      </c>
      <c r="D466" t="s">
        <v>746</v>
      </c>
      <c r="E466" t="s">
        <v>423</v>
      </c>
      <c r="F466" s="42" t="s">
        <v>1305</v>
      </c>
      <c r="G466" t="s">
        <v>1608</v>
      </c>
      <c r="H466" s="3" t="str">
        <f>IF(SUMIFS(SeasonData!BC:BC,SeasonData!B:B,Players19!C230)=(4*23),"R","")</f>
        <v/>
      </c>
      <c r="I466" s="2">
        <f>COUNTIFS(SeasonData!B:B,C466)</f>
        <v>4</v>
      </c>
      <c r="J466" s="25">
        <v>543500</v>
      </c>
      <c r="K466" s="25" t="str">
        <f t="shared" si="14"/>
        <v>Premo</v>
      </c>
      <c r="L466" s="25"/>
      <c r="M466" s="20">
        <f>INDEX(SeasonData!$AY:$AY,MATCH($C466&amp;"_2018",SeasonData!$A:$A,0))</f>
        <v>100.11111111111111</v>
      </c>
      <c r="N466" s="20">
        <f>INDEX(SeasonData!$AY:$AY,MATCH($C466&amp;"_2017",SeasonData!$A:$A,0))</f>
        <v>98.318181818181813</v>
      </c>
      <c r="O466" s="20">
        <f>INDEX(SeasonData!$AY:$AY,MATCH($C466&amp;"_2016",SeasonData!$A:$A,0))</f>
        <v>94.590909090909093</v>
      </c>
      <c r="P466" s="20">
        <f>INDEX(SeasonData!$AY:$AY,MATCH($C466&amp;"_2015",SeasonData!$A:$A,0))</f>
        <v>87.117647058823536</v>
      </c>
      <c r="R466" s="18">
        <f>INDEX(SeasonData!BA:BA,MATCH(C466&amp;"_2018",SeasonData!A:A,0))</f>
        <v>0.81818181818181823</v>
      </c>
      <c r="S466" s="18">
        <f>INDEX(SeasonData!BA:BA,MATCH(C466&amp;"_2017",SeasonData!A:A,0))</f>
        <v>1</v>
      </c>
      <c r="T466" s="18">
        <f>INDEX(SeasonData!BA:BA,MATCH(C466&amp;"_2016",SeasonData!A:A,0))</f>
        <v>1</v>
      </c>
      <c r="U466" s="18">
        <f>INDEX(SeasonData!BA:BA,MATCH(C466&amp;"_2015",SeasonData!A:A,0))</f>
        <v>0.77272727272727271</v>
      </c>
      <c r="W466" s="13">
        <f t="shared" si="15"/>
        <v>100.11973841761076</v>
      </c>
      <c r="Y466" t="str">
        <f>IF(ISERROR(FIND("DEF",$G466)),"",MAX(Y$1:Y465)+1)</f>
        <v/>
      </c>
      <c r="Z466" t="str">
        <f>IF(ISERROR(FIND("MID",$G466)),"",MAX(Z$1:Z465)+1)</f>
        <v/>
      </c>
      <c r="AA466" t="str">
        <f>IF(ISERROR(FIND("RUC",$G466)),"",MAX(AA$1:AA465)+1)</f>
        <v/>
      </c>
      <c r="AB466">
        <f>IF(ISERROR(FIND("FWD",$G466)),"",MAX(AB$1:AB465)+1)</f>
        <v>183</v>
      </c>
      <c r="AC466" t="str">
        <f>IF(H466&lt;&gt;"R","",MAX(AC$1:AC465)+1)</f>
        <v/>
      </c>
    </row>
    <row r="467" spans="1:29" x14ac:dyDescent="0.2">
      <c r="A467" t="s">
        <v>2156</v>
      </c>
      <c r="B467" t="s">
        <v>86</v>
      </c>
      <c r="C467" t="s">
        <v>748</v>
      </c>
      <c r="D467" t="s">
        <v>748</v>
      </c>
      <c r="E467" t="s">
        <v>84</v>
      </c>
      <c r="F467" s="42" t="s">
        <v>1307</v>
      </c>
      <c r="G467" t="s">
        <v>1608</v>
      </c>
      <c r="H467" s="3" t="str">
        <f>IF(SUMIFS(SeasonData!BC:BC,SeasonData!B:B,Players19!C110)=(4*23),"R","")</f>
        <v/>
      </c>
      <c r="I467" s="2">
        <f>COUNTIFS(SeasonData!B:B,C467)</f>
        <v>4</v>
      </c>
      <c r="J467" s="25">
        <v>312700</v>
      </c>
      <c r="K467" s="25" t="str">
        <f t="shared" si="14"/>
        <v>MPR</v>
      </c>
      <c r="L467" s="25"/>
      <c r="M467" s="20">
        <f>INDEX(SeasonData!$AY:$AY,MATCH($C467&amp;"_2018",SeasonData!$A:$A,0))</f>
        <v>57.6</v>
      </c>
      <c r="N467" s="20">
        <f>INDEX(SeasonData!$AY:$AY,MATCH($C467&amp;"_2017",SeasonData!$A:$A,0))</f>
        <v>66.318181818181813</v>
      </c>
      <c r="O467" s="20">
        <f>INDEX(SeasonData!$AY:$AY,MATCH($C467&amp;"_2016",SeasonData!$A:$A,0))</f>
        <v>48.1</v>
      </c>
      <c r="P467" s="20">
        <f>INDEX(SeasonData!$AY:$AY,MATCH($C467&amp;"_2015",SeasonData!$A:$A,0))</f>
        <v>64</v>
      </c>
      <c r="R467" s="18">
        <f>INDEX(SeasonData!BA:BA,MATCH(C467&amp;"_2018",SeasonData!A:A,0))</f>
        <v>0.45454545454545453</v>
      </c>
      <c r="S467" s="18">
        <f>INDEX(SeasonData!BA:BA,MATCH(C467&amp;"_2017",SeasonData!A:A,0))</f>
        <v>1</v>
      </c>
      <c r="T467" s="18">
        <f>INDEX(SeasonData!BA:BA,MATCH(C467&amp;"_2016",SeasonData!A:A,0))</f>
        <v>0.90909090909090906</v>
      </c>
      <c r="U467" s="18">
        <f>INDEX(SeasonData!BA:BA,MATCH(C467&amp;"_2015",SeasonData!A:A,0))</f>
        <v>0.72727272727272729</v>
      </c>
      <c r="W467" s="13">
        <f t="shared" si="15"/>
        <v>57.603389518283137</v>
      </c>
      <c r="Y467" t="str">
        <f>IF(ISERROR(FIND("DEF",$G467)),"",MAX(Y$1:Y466)+1)</f>
        <v/>
      </c>
      <c r="Z467" t="str">
        <f>IF(ISERROR(FIND("MID",$G467)),"",MAX(Z$1:Z466)+1)</f>
        <v/>
      </c>
      <c r="AA467" t="str">
        <f>IF(ISERROR(FIND("RUC",$G467)),"",MAX(AA$1:AA466)+1)</f>
        <v/>
      </c>
      <c r="AB467">
        <f>IF(ISERROR(FIND("FWD",$G467)),"",MAX(AB$1:AB466)+1)</f>
        <v>184</v>
      </c>
      <c r="AC467" t="str">
        <f>IF(H467&lt;&gt;"R","",MAX(AC$1:AC466)+1)</f>
        <v/>
      </c>
    </row>
    <row r="468" spans="1:29" x14ac:dyDescent="0.2">
      <c r="A468" t="s">
        <v>2156</v>
      </c>
      <c r="B468" t="s">
        <v>13</v>
      </c>
      <c r="C468" t="s">
        <v>747</v>
      </c>
      <c r="D468" t="s">
        <v>747</v>
      </c>
      <c r="E468" t="s">
        <v>116</v>
      </c>
      <c r="F468" s="42" t="s">
        <v>1306</v>
      </c>
      <c r="G468" t="s">
        <v>1607</v>
      </c>
      <c r="H468" s="3" t="str">
        <f>IF(SUMIFS(SeasonData!BC:BC,SeasonData!B:B,Players19!C266)=(4*23),"R","")</f>
        <v/>
      </c>
      <c r="I468" s="2">
        <f>COUNTIFS(SeasonData!B:B,C468)</f>
        <v>4</v>
      </c>
      <c r="J468" s="25">
        <v>300800</v>
      </c>
      <c r="K468" s="25" t="str">
        <f t="shared" si="14"/>
        <v>MPR</v>
      </c>
      <c r="L468" s="25"/>
      <c r="M468" s="20">
        <f>INDEX(SeasonData!$AY:$AY,MATCH($C468&amp;"_2018",SeasonData!$A:$A,0))</f>
        <v>55.416666666666664</v>
      </c>
      <c r="N468" s="20">
        <f>INDEX(SeasonData!$AY:$AY,MATCH($C468&amp;"_2017",SeasonData!$A:$A,0))</f>
        <v>62.3125</v>
      </c>
      <c r="O468" s="20">
        <f>INDEX(SeasonData!$AY:$AY,MATCH($C468&amp;"_2016",SeasonData!$A:$A,0))</f>
        <v>71.857142857142861</v>
      </c>
      <c r="P468" s="20">
        <f>INDEX(SeasonData!$AY:$AY,MATCH($C468&amp;"_2015",SeasonData!$A:$A,0))</f>
        <v>79.5</v>
      </c>
      <c r="R468" s="18">
        <f>INDEX(SeasonData!BA:BA,MATCH(C468&amp;"_2018",SeasonData!A:A,0))</f>
        <v>0.54545454545454541</v>
      </c>
      <c r="S468" s="18">
        <f>INDEX(SeasonData!BA:BA,MATCH(C468&amp;"_2017",SeasonData!A:A,0))</f>
        <v>0.72727272727272729</v>
      </c>
      <c r="T468" s="18">
        <f>INDEX(SeasonData!BA:BA,MATCH(C468&amp;"_2016",SeasonData!A:A,0))</f>
        <v>0.95454545454545459</v>
      </c>
      <c r="U468" s="18">
        <f>INDEX(SeasonData!BA:BA,MATCH(C468&amp;"_2015",SeasonData!A:A,0))</f>
        <v>0.36363636363636365</v>
      </c>
      <c r="W468" s="13">
        <f t="shared" si="15"/>
        <v>55.411255411255411</v>
      </c>
      <c r="Y468">
        <f>IF(ISERROR(FIND("DEF",$G468)),"",MAX(Y$1:Y467)+1)</f>
        <v>170</v>
      </c>
      <c r="Z468" t="str">
        <f>IF(ISERROR(FIND("MID",$G468)),"",MAX(Z$1:Z467)+1)</f>
        <v/>
      </c>
      <c r="AA468" t="str">
        <f>IF(ISERROR(FIND("RUC",$G468)),"",MAX(AA$1:AA467)+1)</f>
        <v/>
      </c>
      <c r="AB468" t="str">
        <f>IF(ISERROR(FIND("FWD",$G468)),"",MAX(AB$1:AB467)+1)</f>
        <v/>
      </c>
      <c r="AC468" t="str">
        <f>IF(H468&lt;&gt;"R","",MAX(AC$1:AC467)+1)</f>
        <v/>
      </c>
    </row>
    <row r="469" spans="1:29" x14ac:dyDescent="0.2">
      <c r="A469" t="s">
        <v>2273</v>
      </c>
      <c r="B469" t="s">
        <v>297</v>
      </c>
      <c r="C469" t="s">
        <v>749</v>
      </c>
      <c r="D469" t="s">
        <v>749</v>
      </c>
      <c r="E469" t="s">
        <v>465</v>
      </c>
      <c r="F469" s="42" t="s">
        <v>1308</v>
      </c>
      <c r="G469" t="s">
        <v>1607</v>
      </c>
      <c r="H469" s="3" t="str">
        <f>IF(SUMIFS(SeasonData!BC:BC,SeasonData!B:B,Players19!C348)=(4*23),"R","")</f>
        <v/>
      </c>
      <c r="I469" s="2">
        <f>COUNTIFS(SeasonData!B:B,C469)</f>
        <v>4</v>
      </c>
      <c r="J469" s="25">
        <v>335600</v>
      </c>
      <c r="K469" s="25" t="str">
        <f t="shared" si="14"/>
        <v>MPR</v>
      </c>
      <c r="L469" s="25"/>
      <c r="M469" s="20">
        <f>INDEX(SeasonData!$AY:$AY,MATCH($C469&amp;"_2018",SeasonData!$A:$A,0))</f>
        <v>61.823529411764703</v>
      </c>
      <c r="N469" s="20">
        <f>INDEX(SeasonData!$AY:$AY,MATCH($C469&amp;"_2017",SeasonData!$A:$A,0))</f>
        <v>70.307692307692307</v>
      </c>
      <c r="O469" s="20">
        <f>INDEX(SeasonData!$AY:$AY,MATCH($C469&amp;"_2016",SeasonData!$A:$A,0))</f>
        <v>58.5</v>
      </c>
      <c r="P469" s="20">
        <f>INDEX(SeasonData!$AY:$AY,MATCH($C469&amp;"_2015",SeasonData!$A:$A,0))</f>
        <v>83.090909090909093</v>
      </c>
      <c r="R469" s="18">
        <f>INDEX(SeasonData!BA:BA,MATCH(C469&amp;"_2018",SeasonData!A:A,0))</f>
        <v>0.77272727272727271</v>
      </c>
      <c r="S469" s="18">
        <f>INDEX(SeasonData!BA:BA,MATCH(C469&amp;"_2017",SeasonData!A:A,0))</f>
        <v>0.59090909090909094</v>
      </c>
      <c r="T469" s="18">
        <f>INDEX(SeasonData!BA:BA,MATCH(C469&amp;"_2016",SeasonData!A:A,0))</f>
        <v>0.54545454545454541</v>
      </c>
      <c r="U469" s="18">
        <f>INDEX(SeasonData!BA:BA,MATCH(C469&amp;"_2015",SeasonData!A:A,0))</f>
        <v>1</v>
      </c>
      <c r="W469" s="13">
        <f t="shared" si="15"/>
        <v>61.821866077185227</v>
      </c>
      <c r="Y469">
        <f>IF(ISERROR(FIND("DEF",$G469)),"",MAX(Y$1:Y468)+1)</f>
        <v>171</v>
      </c>
      <c r="Z469" t="str">
        <f>IF(ISERROR(FIND("MID",$G469)),"",MAX(Z$1:Z468)+1)</f>
        <v/>
      </c>
      <c r="AA469" t="str">
        <f>IF(ISERROR(FIND("RUC",$G469)),"",MAX(AA$1:AA468)+1)</f>
        <v/>
      </c>
      <c r="AB469" t="str">
        <f>IF(ISERROR(FIND("FWD",$G469)),"",MAX(AB$1:AB468)+1)</f>
        <v/>
      </c>
      <c r="AC469" t="str">
        <f>IF(H469&lt;&gt;"R","",MAX(AC$1:AC468)+1)</f>
        <v/>
      </c>
    </row>
    <row r="470" spans="1:29" x14ac:dyDescent="0.2">
      <c r="A470" t="s">
        <v>2273</v>
      </c>
      <c r="B470" t="s">
        <v>433</v>
      </c>
      <c r="C470" t="s">
        <v>1566</v>
      </c>
      <c r="D470" t="s">
        <v>1566</v>
      </c>
      <c r="E470" t="s">
        <v>423</v>
      </c>
      <c r="F470" s="42" t="s">
        <v>1311</v>
      </c>
      <c r="G470" t="s">
        <v>1607</v>
      </c>
      <c r="H470" s="3" t="str">
        <f>IF(SUMIFS(SeasonData!BC:BC,SeasonData!B:B,Players19!C491)=(4*23),"R","")</f>
        <v/>
      </c>
      <c r="I470" s="2">
        <f>COUNTIFS(SeasonData!B:B,C470)</f>
        <v>4</v>
      </c>
      <c r="J470" s="25">
        <v>279400</v>
      </c>
      <c r="K470" s="25" t="str">
        <f t="shared" si="14"/>
        <v>MPR</v>
      </c>
      <c r="L470" s="25"/>
      <c r="M470" s="20">
        <f>INDEX(SeasonData!$AY:$AY,MATCH($C470&amp;"_2018",SeasonData!$A:$A,0))</f>
        <v>64.333333333333329</v>
      </c>
      <c r="N470" s="20">
        <f>INDEX(SeasonData!$AY:$AY,MATCH($C470&amp;"_2017",SeasonData!$A:$A,0))</f>
        <v>57.529411764705884</v>
      </c>
      <c r="O470" s="20" t="str">
        <f>INDEX(SeasonData!$AY:$AY,MATCH($C470&amp;"_2016",SeasonData!$A:$A,0))</f>
        <v/>
      </c>
      <c r="P470" s="20" t="str">
        <f>INDEX(SeasonData!$AY:$AY,MATCH($C470&amp;"_2015",SeasonData!$A:$A,0))</f>
        <v/>
      </c>
      <c r="R470" s="18">
        <f>INDEX(SeasonData!BA:BA,MATCH(C470&amp;"_2018",SeasonData!A:A,0))</f>
        <v>0.13636363636363635</v>
      </c>
      <c r="S470" s="18">
        <f>INDEX(SeasonData!BA:BA,MATCH(C470&amp;"_2017",SeasonData!A:A,0))</f>
        <v>0.77272727272727271</v>
      </c>
      <c r="T470" s="18">
        <f>INDEX(SeasonData!BA:BA,MATCH(C470&amp;"_2016",SeasonData!A:A,0))</f>
        <v>0</v>
      </c>
      <c r="U470" s="18">
        <f>INDEX(SeasonData!BA:BA,MATCH(C470&amp;"_2015",SeasonData!A:A,0))</f>
        <v>0</v>
      </c>
      <c r="W470" s="13">
        <f t="shared" si="15"/>
        <v>51.469098277608914</v>
      </c>
      <c r="Y470">
        <f>IF(ISERROR(FIND("DEF",$G470)),"",MAX(Y$1:Y469)+1)</f>
        <v>172</v>
      </c>
      <c r="Z470" t="str">
        <f>IF(ISERROR(FIND("MID",$G470)),"",MAX(Z$1:Z469)+1)</f>
        <v/>
      </c>
      <c r="AA470" t="str">
        <f>IF(ISERROR(FIND("RUC",$G470)),"",MAX(AA$1:AA469)+1)</f>
        <v/>
      </c>
      <c r="AB470" t="str">
        <f>IF(ISERROR(FIND("FWD",$G470)),"",MAX(AB$1:AB469)+1)</f>
        <v/>
      </c>
      <c r="AC470" t="str">
        <f>IF(H470&lt;&gt;"R","",MAX(AC$1:AC469)+1)</f>
        <v/>
      </c>
    </row>
    <row r="471" spans="1:29" x14ac:dyDescent="0.2">
      <c r="A471" t="s">
        <v>2273</v>
      </c>
      <c r="B471" t="s">
        <v>415</v>
      </c>
      <c r="C471" t="s">
        <v>750</v>
      </c>
      <c r="D471" t="s">
        <v>750</v>
      </c>
      <c r="E471" t="s">
        <v>399</v>
      </c>
      <c r="F471" s="42" t="s">
        <v>1309</v>
      </c>
      <c r="G471" t="s">
        <v>1951</v>
      </c>
      <c r="H471" s="3" t="str">
        <f>IF(SUMIFS(SeasonData!BC:BC,SeasonData!B:B,Players19!C582)=(4*23),"R","")</f>
        <v/>
      </c>
      <c r="I471" s="2">
        <f>COUNTIFS(SeasonData!B:B,C471)</f>
        <v>4</v>
      </c>
      <c r="J471" s="25">
        <v>235600</v>
      </c>
      <c r="K471" s="25" t="str">
        <f t="shared" si="14"/>
        <v>MPR</v>
      </c>
      <c r="L471" s="25"/>
      <c r="M471" s="20">
        <f>INDEX(SeasonData!$AY:$AY,MATCH($C471&amp;"_2018",SeasonData!$A:$A,0))</f>
        <v>62</v>
      </c>
      <c r="N471" s="20" t="str">
        <f>INDEX(SeasonData!$AY:$AY,MATCH($C471&amp;"_2017",SeasonData!$A:$A,0))</f>
        <v/>
      </c>
      <c r="O471" s="20">
        <f>INDEX(SeasonData!$AY:$AY,MATCH($C471&amp;"_2016",SeasonData!$A:$A,0))</f>
        <v>38</v>
      </c>
      <c r="P471" s="20" t="str">
        <f>INDEX(SeasonData!$AY:$AY,MATCH($C471&amp;"_2015",SeasonData!$A:$A,0))</f>
        <v/>
      </c>
      <c r="R471" s="18">
        <f>INDEX(SeasonData!BA:BA,MATCH(C471&amp;"_2018",SeasonData!A:A,0))</f>
        <v>0.13636363636363635</v>
      </c>
      <c r="S471" s="18">
        <f>INDEX(SeasonData!BA:BA,MATCH(C471&amp;"_2017",SeasonData!A:A,0))</f>
        <v>0</v>
      </c>
      <c r="T471" s="18">
        <f>INDEX(SeasonData!BA:BA,MATCH(C471&amp;"_2016",SeasonData!A:A,0))</f>
        <v>4.5454545454545456E-2</v>
      </c>
      <c r="U471" s="18">
        <f>INDEX(SeasonData!BA:BA,MATCH(C471&amp;"_2015",SeasonData!A:A,0))</f>
        <v>0</v>
      </c>
      <c r="W471" s="13">
        <f t="shared" si="15"/>
        <v>43.400571060145531</v>
      </c>
      <c r="Y471" t="str">
        <f>IF(ISERROR(FIND("DEF",$G471)),"",MAX(Y$1:Y470)+1)</f>
        <v/>
      </c>
      <c r="Z471" t="str">
        <f>IF(ISERROR(FIND("MID",$G471)),"",MAX(Z$1:Z470)+1)</f>
        <v/>
      </c>
      <c r="AA471">
        <f>IF(ISERROR(FIND("RUC",$G471)),"",MAX(AA$1:AA470)+1)</f>
        <v>31</v>
      </c>
      <c r="AB471" t="str">
        <f>IF(ISERROR(FIND("FWD",$G471)),"",MAX(AB$1:AB470)+1)</f>
        <v/>
      </c>
      <c r="AC471" t="str">
        <f>IF(H471&lt;&gt;"R","",MAX(AC$1:AC470)+1)</f>
        <v/>
      </c>
    </row>
    <row r="472" spans="1:29" x14ac:dyDescent="0.2">
      <c r="A472" t="s">
        <v>2273</v>
      </c>
      <c r="B472" t="s">
        <v>41</v>
      </c>
      <c r="C472" t="s">
        <v>751</v>
      </c>
      <c r="D472" t="s">
        <v>751</v>
      </c>
      <c r="E472" t="s">
        <v>514</v>
      </c>
      <c r="F472" s="42" t="s">
        <v>1310</v>
      </c>
      <c r="G472" t="s">
        <v>1608</v>
      </c>
      <c r="H472" s="3" t="str">
        <f>IF(SUMIFS(SeasonData!BC:BC,SeasonData!B:B,Players19!C724)=(4*23),"R","")</f>
        <v/>
      </c>
      <c r="I472" s="2">
        <f>COUNTIFS(SeasonData!B:B,C472)</f>
        <v>4</v>
      </c>
      <c r="J472" s="25">
        <v>390400</v>
      </c>
      <c r="K472" s="25" t="str">
        <f t="shared" si="14"/>
        <v>MPR</v>
      </c>
      <c r="L472" s="25"/>
      <c r="M472" s="20">
        <f>INDEX(SeasonData!$AY:$AY,MATCH($C472&amp;"_2018",SeasonData!$A:$A,0))</f>
        <v>71.909090909090907</v>
      </c>
      <c r="N472" s="20">
        <f>INDEX(SeasonData!$AY:$AY,MATCH($C472&amp;"_2017",SeasonData!$A:$A,0))</f>
        <v>79.63636363636364</v>
      </c>
      <c r="O472" s="20">
        <f>INDEX(SeasonData!$AY:$AY,MATCH($C472&amp;"_2016",SeasonData!$A:$A,0))</f>
        <v>58.842105263157897</v>
      </c>
      <c r="P472" s="20">
        <f>INDEX(SeasonData!$AY:$AY,MATCH($C472&amp;"_2015",SeasonData!$A:$A,0))</f>
        <v>71.818181818181813</v>
      </c>
      <c r="R472" s="18">
        <f>INDEX(SeasonData!BA:BA,MATCH(C472&amp;"_2018",SeasonData!A:A,0))</f>
        <v>1</v>
      </c>
      <c r="S472" s="18">
        <f>INDEX(SeasonData!BA:BA,MATCH(C472&amp;"_2017",SeasonData!A:A,0))</f>
        <v>1</v>
      </c>
      <c r="T472" s="18">
        <f>INDEX(SeasonData!BA:BA,MATCH(C472&amp;"_2016",SeasonData!A:A,0))</f>
        <v>0.86363636363636365</v>
      </c>
      <c r="U472" s="18">
        <f>INDEX(SeasonData!BA:BA,MATCH(C472&amp;"_2015",SeasonData!A:A,0))</f>
        <v>1</v>
      </c>
      <c r="W472" s="13">
        <f t="shared" si="15"/>
        <v>71.916735746522974</v>
      </c>
      <c r="Y472" t="str">
        <f>IF(ISERROR(FIND("DEF",$G472)),"",MAX(Y$1:Y471)+1)</f>
        <v/>
      </c>
      <c r="Z472" t="str">
        <f>IF(ISERROR(FIND("MID",$G472)),"",MAX(Z$1:Z471)+1)</f>
        <v/>
      </c>
      <c r="AA472" t="str">
        <f>IF(ISERROR(FIND("RUC",$G472)),"",MAX(AA$1:AA471)+1)</f>
        <v/>
      </c>
      <c r="AB472">
        <f>IF(ISERROR(FIND("FWD",$G472)),"",MAX(AB$1:AB471)+1)</f>
        <v>185</v>
      </c>
      <c r="AC472" t="str">
        <f>IF(H472&lt;&gt;"R","",MAX(AC$1:AC471)+1)</f>
        <v/>
      </c>
    </row>
    <row r="473" spans="1:29" x14ac:dyDescent="0.2">
      <c r="A473" t="s">
        <v>2273</v>
      </c>
      <c r="B473" t="s">
        <v>367</v>
      </c>
      <c r="C473" t="s">
        <v>937</v>
      </c>
      <c r="D473" t="s">
        <v>937</v>
      </c>
      <c r="E473" t="s">
        <v>443</v>
      </c>
      <c r="F473" s="42" t="s">
        <v>1312</v>
      </c>
      <c r="G473" t="s">
        <v>1607</v>
      </c>
      <c r="H473" s="3" t="str">
        <f>IF(SUMIFS(SeasonData!BC:BC,SeasonData!B:B,Players19!C806)=(4*23),"R","")</f>
        <v/>
      </c>
      <c r="I473" s="2">
        <f>COUNTIFS(SeasonData!B:B,C473)</f>
        <v>4</v>
      </c>
      <c r="J473" s="25">
        <v>248900</v>
      </c>
      <c r="K473" s="25" t="str">
        <f t="shared" si="14"/>
        <v>MPR</v>
      </c>
      <c r="L473" s="25"/>
      <c r="M473" s="20">
        <f>INDEX(SeasonData!$AY:$AY,MATCH($C473&amp;"_2018",SeasonData!$A:$A,0))</f>
        <v>65.5</v>
      </c>
      <c r="N473" s="20">
        <f>INDEX(SeasonData!$AY:$AY,MATCH($C473&amp;"_2017",SeasonData!$A:$A,0))</f>
        <v>48.285714285714285</v>
      </c>
      <c r="O473" s="20" t="str">
        <f>INDEX(SeasonData!$AY:$AY,MATCH($C473&amp;"_2016",SeasonData!$A:$A,0))</f>
        <v/>
      </c>
      <c r="P473" s="20" t="str">
        <f>INDEX(SeasonData!$AY:$AY,MATCH($C473&amp;"_2015",SeasonData!$A:$A,0))</f>
        <v/>
      </c>
      <c r="R473" s="18">
        <f>INDEX(SeasonData!BA:BA,MATCH(C473&amp;"_2018",SeasonData!A:A,0))</f>
        <v>9.0909090909090912E-2</v>
      </c>
      <c r="S473" s="18">
        <f>INDEX(SeasonData!BA:BA,MATCH(C473&amp;"_2017",SeasonData!A:A,0))</f>
        <v>0.31818181818181818</v>
      </c>
      <c r="T473" s="18">
        <f>INDEX(SeasonData!BA:BA,MATCH(C473&amp;"_2016",SeasonData!A:A,0))</f>
        <v>0</v>
      </c>
      <c r="U473" s="18">
        <f>INDEX(SeasonData!BA:BA,MATCH(C473&amp;"_2015",SeasonData!A:A,0))</f>
        <v>0</v>
      </c>
      <c r="W473" s="13">
        <f t="shared" si="15"/>
        <v>45.850603297411809</v>
      </c>
      <c r="Y473">
        <f>IF(ISERROR(FIND("DEF",$G473)),"",MAX(Y$1:Y472)+1)</f>
        <v>173</v>
      </c>
      <c r="Z473" t="str">
        <f>IF(ISERROR(FIND("MID",$G473)),"",MAX(Z$1:Z472)+1)</f>
        <v/>
      </c>
      <c r="AA473" t="str">
        <f>IF(ISERROR(FIND("RUC",$G473)),"",MAX(AA$1:AA472)+1)</f>
        <v/>
      </c>
      <c r="AB473" t="str">
        <f>IF(ISERROR(FIND("FWD",$G473)),"",MAX(AB$1:AB472)+1)</f>
        <v/>
      </c>
      <c r="AC473" t="str">
        <f>IF(H473&lt;&gt;"R","",MAX(AC$1:AC472)+1)</f>
        <v/>
      </c>
    </row>
    <row r="474" spans="1:29" x14ac:dyDescent="0.2">
      <c r="A474" t="s">
        <v>2098</v>
      </c>
      <c r="B474" t="s">
        <v>1749</v>
      </c>
      <c r="C474" t="s">
        <v>1688</v>
      </c>
      <c r="D474" t="s">
        <v>1688</v>
      </c>
      <c r="E474" t="s">
        <v>369</v>
      </c>
      <c r="F474" s="42" t="s">
        <v>1845</v>
      </c>
      <c r="G474" t="s">
        <v>1608</v>
      </c>
      <c r="H474" s="3" t="str">
        <f>IF(SUMIFS(SeasonData!BC:BC,SeasonData!B:B,Players19!C34)=(4*23),"R","")</f>
        <v/>
      </c>
      <c r="I474" s="2">
        <f>COUNTIFS(SeasonData!B:B,C474)</f>
        <v>4</v>
      </c>
      <c r="J474" s="25">
        <v>162100</v>
      </c>
      <c r="K474" s="25" t="str">
        <f t="shared" si="14"/>
        <v>Rookie</v>
      </c>
      <c r="L474" s="25"/>
      <c r="M474" s="20">
        <f>INDEX(SeasonData!$AY:$AY,MATCH($C474&amp;"_2018",SeasonData!$A:$A,0))</f>
        <v>37.333333333333336</v>
      </c>
      <c r="N474" s="20" t="str">
        <f>INDEX(SeasonData!$AY:$AY,MATCH($C474&amp;"_2017",SeasonData!$A:$A,0))</f>
        <v/>
      </c>
      <c r="O474" s="20" t="str">
        <f>INDEX(SeasonData!$AY:$AY,MATCH($C474&amp;"_2016",SeasonData!$A:$A,0))</f>
        <v/>
      </c>
      <c r="P474" s="20" t="str">
        <f>INDEX(SeasonData!$AY:$AY,MATCH($C474&amp;"_2015",SeasonData!$A:$A,0))</f>
        <v/>
      </c>
      <c r="R474" s="18">
        <f>INDEX(SeasonData!BA:BA,MATCH(C474&amp;"_2018",SeasonData!A:A,0))</f>
        <v>0.13636363636363635</v>
      </c>
      <c r="S474" s="18">
        <f>INDEX(SeasonData!BA:BA,MATCH(C474&amp;"_2017",SeasonData!A:A,0))</f>
        <v>0</v>
      </c>
      <c r="T474" s="18">
        <f>INDEX(SeasonData!BA:BA,MATCH(C474&amp;"_2016",SeasonData!A:A,0))</f>
        <v>0</v>
      </c>
      <c r="U474" s="18">
        <f>INDEX(SeasonData!BA:BA,MATCH(C474&amp;"_2015",SeasonData!A:A,0))</f>
        <v>0</v>
      </c>
      <c r="W474" s="13">
        <f t="shared" si="15"/>
        <v>29.860919222621352</v>
      </c>
      <c r="Y474" t="str">
        <f>IF(ISERROR(FIND("DEF",$G474)),"",MAX(Y$1:Y473)+1)</f>
        <v/>
      </c>
      <c r="Z474" t="str">
        <f>IF(ISERROR(FIND("MID",$G474)),"",MAX(Z$1:Z473)+1)</f>
        <v/>
      </c>
      <c r="AA474" t="str">
        <f>IF(ISERROR(FIND("RUC",$G474)),"",MAX(AA$1:AA473)+1)</f>
        <v/>
      </c>
      <c r="AB474">
        <f>IF(ISERROR(FIND("FWD",$G474)),"",MAX(AB$1:AB473)+1)</f>
        <v>186</v>
      </c>
      <c r="AC474" t="str">
        <f>IF(H474&lt;&gt;"R","",MAX(AC$1:AC473)+1)</f>
        <v/>
      </c>
    </row>
    <row r="475" spans="1:29" x14ac:dyDescent="0.2">
      <c r="A475" t="s">
        <v>2098</v>
      </c>
      <c r="B475" t="s">
        <v>469</v>
      </c>
      <c r="C475" t="s">
        <v>755</v>
      </c>
      <c r="D475" t="s">
        <v>755</v>
      </c>
      <c r="E475" t="s">
        <v>465</v>
      </c>
      <c r="F475" s="42" t="s">
        <v>1316</v>
      </c>
      <c r="G475" t="s">
        <v>1607</v>
      </c>
      <c r="H475" s="3" t="str">
        <f>IF(SUMIFS(SeasonData!BC:BC,SeasonData!B:B,Players19!C193)=(4*23),"R","")</f>
        <v/>
      </c>
      <c r="I475" s="2">
        <f>COUNTIFS(SeasonData!B:B,C475)</f>
        <v>4</v>
      </c>
      <c r="J475" s="25">
        <v>375100</v>
      </c>
      <c r="K475" s="25" t="str">
        <f t="shared" si="14"/>
        <v>MPR</v>
      </c>
      <c r="L475" s="25"/>
      <c r="M475" s="20">
        <f>INDEX(SeasonData!$AY:$AY,MATCH($C475&amp;"_2018",SeasonData!$A:$A,0))</f>
        <v>69.095238095238102</v>
      </c>
      <c r="N475" s="20">
        <f>INDEX(SeasonData!$AY:$AY,MATCH($C475&amp;"_2017",SeasonData!$A:$A,0))</f>
        <v>64.888888888888886</v>
      </c>
      <c r="O475" s="20">
        <f>INDEX(SeasonData!$AY:$AY,MATCH($C475&amp;"_2016",SeasonData!$A:$A,0))</f>
        <v>55.428571428571431</v>
      </c>
      <c r="P475" s="20">
        <f>INDEX(SeasonData!$AY:$AY,MATCH($C475&amp;"_2015",SeasonData!$A:$A,0))</f>
        <v>42.583333333333336</v>
      </c>
      <c r="R475" s="18">
        <f>INDEX(SeasonData!BA:BA,MATCH(C475&amp;"_2018",SeasonData!A:A,0))</f>
        <v>0.95454545454545459</v>
      </c>
      <c r="S475" s="18">
        <f>INDEX(SeasonData!BA:BA,MATCH(C475&amp;"_2017",SeasonData!A:A,0))</f>
        <v>0.81818181818181823</v>
      </c>
      <c r="T475" s="18">
        <f>INDEX(SeasonData!BA:BA,MATCH(C475&amp;"_2016",SeasonData!A:A,0))</f>
        <v>0.63636363636363635</v>
      </c>
      <c r="U475" s="18">
        <f>INDEX(SeasonData!BA:BA,MATCH(C475&amp;"_2015",SeasonData!A:A,0))</f>
        <v>0.54545454545454541</v>
      </c>
      <c r="W475" s="13">
        <f t="shared" si="15"/>
        <v>69.098277608915907</v>
      </c>
      <c r="Y475">
        <f>IF(ISERROR(FIND("DEF",$G475)),"",MAX(Y$1:Y474)+1)</f>
        <v>174</v>
      </c>
      <c r="Z475" t="str">
        <f>IF(ISERROR(FIND("MID",$G475)),"",MAX(Z$1:Z474)+1)</f>
        <v/>
      </c>
      <c r="AA475" t="str">
        <f>IF(ISERROR(FIND("RUC",$G475)),"",MAX(AA$1:AA474)+1)</f>
        <v/>
      </c>
      <c r="AB475" t="str">
        <f>IF(ISERROR(FIND("FWD",$G475)),"",MAX(AB$1:AB474)+1)</f>
        <v/>
      </c>
      <c r="AC475" t="str">
        <f>IF(H475&lt;&gt;"R","",MAX(AC$1:AC474)+1)</f>
        <v/>
      </c>
    </row>
    <row r="476" spans="1:29" x14ac:dyDescent="0.2">
      <c r="A476" t="s">
        <v>2098</v>
      </c>
      <c r="B476" t="s">
        <v>94</v>
      </c>
      <c r="C476" t="s">
        <v>753</v>
      </c>
      <c r="D476" t="s">
        <v>753</v>
      </c>
      <c r="E476" t="s">
        <v>84</v>
      </c>
      <c r="F476" s="42" t="s">
        <v>1314</v>
      </c>
      <c r="G476" t="s">
        <v>1607</v>
      </c>
      <c r="H476" s="3" t="str">
        <f>IF(SUMIFS(SeasonData!BC:BC,SeasonData!B:B,Players19!C358)=(4*23),"R","")</f>
        <v/>
      </c>
      <c r="I476" s="2">
        <f>COUNTIFS(SeasonData!B:B,C476)</f>
        <v>4</v>
      </c>
      <c r="J476" s="25">
        <v>382600</v>
      </c>
      <c r="K476" s="25" t="str">
        <f t="shared" si="14"/>
        <v>MPR</v>
      </c>
      <c r="L476" s="25"/>
      <c r="M476" s="20">
        <f>INDEX(SeasonData!$AY:$AY,MATCH($C476&amp;"_2018",SeasonData!$A:$A,0))</f>
        <v>70.470588235294116</v>
      </c>
      <c r="N476" s="20">
        <f>INDEX(SeasonData!$AY:$AY,MATCH($C476&amp;"_2017",SeasonData!$A:$A,0))</f>
        <v>77.5</v>
      </c>
      <c r="O476" s="20">
        <f>INDEX(SeasonData!$AY:$AY,MATCH($C476&amp;"_2016",SeasonData!$A:$A,0))</f>
        <v>58.75</v>
      </c>
      <c r="P476" s="20">
        <f>INDEX(SeasonData!$AY:$AY,MATCH($C476&amp;"_2015",SeasonData!$A:$A,0))</f>
        <v>45.222222222222221</v>
      </c>
      <c r="R476" s="18">
        <f>INDEX(SeasonData!BA:BA,MATCH(C476&amp;"_2018",SeasonData!A:A,0))</f>
        <v>0.77272727272727271</v>
      </c>
      <c r="S476" s="18">
        <f>INDEX(SeasonData!BA:BA,MATCH(C476&amp;"_2017",SeasonData!A:A,0))</f>
        <v>0.54545454545454541</v>
      </c>
      <c r="T476" s="18">
        <f>INDEX(SeasonData!BA:BA,MATCH(C476&amp;"_2016",SeasonData!A:A,0))</f>
        <v>0.36363636363636365</v>
      </c>
      <c r="U476" s="18">
        <f>INDEX(SeasonData!BA:BA,MATCH(C476&amp;"_2015",SeasonData!A:A,0))</f>
        <v>0.40909090909090912</v>
      </c>
      <c r="W476" s="13">
        <f t="shared" si="15"/>
        <v>70.479874735193889</v>
      </c>
      <c r="Y476">
        <f>IF(ISERROR(FIND("DEF",$G476)),"",MAX(Y$1:Y475)+1)</f>
        <v>175</v>
      </c>
      <c r="Z476" t="str">
        <f>IF(ISERROR(FIND("MID",$G476)),"",MAX(Z$1:Z475)+1)</f>
        <v/>
      </c>
      <c r="AA476" t="str">
        <f>IF(ISERROR(FIND("RUC",$G476)),"",MAX(AA$1:AA475)+1)</f>
        <v/>
      </c>
      <c r="AB476" t="str">
        <f>IF(ISERROR(FIND("FWD",$G476)),"",MAX(AB$1:AB475)+1)</f>
        <v/>
      </c>
      <c r="AC476" t="str">
        <f>IF(H476&lt;&gt;"R","",MAX(AC$1:AC475)+1)</f>
        <v/>
      </c>
    </row>
    <row r="477" spans="1:29" x14ac:dyDescent="0.2">
      <c r="A477" t="s">
        <v>2098</v>
      </c>
      <c r="B477" t="s">
        <v>459</v>
      </c>
      <c r="C477" t="s">
        <v>754</v>
      </c>
      <c r="D477" t="s">
        <v>754</v>
      </c>
      <c r="E477" t="s">
        <v>443</v>
      </c>
      <c r="F477" s="42" t="s">
        <v>1315</v>
      </c>
      <c r="G477" t="s">
        <v>1608</v>
      </c>
      <c r="H477" s="3" t="str">
        <f>IF(SUMIFS(SeasonData!BC:BC,SeasonData!B:B,Players19!C580)=(4*23),"R","")</f>
        <v/>
      </c>
      <c r="I477" s="2">
        <f>COUNTIFS(SeasonData!B:B,C477)</f>
        <v>4</v>
      </c>
      <c r="J477" s="25">
        <v>285500</v>
      </c>
      <c r="K477" s="25" t="str">
        <f t="shared" si="14"/>
        <v>MPR</v>
      </c>
      <c r="L477" s="25"/>
      <c r="M477" s="20" t="str">
        <f>INDEX(SeasonData!$AY:$AY,MATCH($C477&amp;"_2018",SeasonData!$A:$A,0))</f>
        <v/>
      </c>
      <c r="N477" s="20">
        <f>INDEX(SeasonData!$AY:$AY,MATCH($C477&amp;"_2017",SeasonData!$A:$A,0))</f>
        <v>75.13636363636364</v>
      </c>
      <c r="O477" s="20">
        <f>INDEX(SeasonData!$AY:$AY,MATCH($C477&amp;"_2016",SeasonData!$A:$A,0))</f>
        <v>85.454545454545453</v>
      </c>
      <c r="P477" s="20">
        <f>INDEX(SeasonData!$AY:$AY,MATCH($C477&amp;"_2015",SeasonData!$A:$A,0))</f>
        <v>99.2</v>
      </c>
      <c r="R477" s="18">
        <f>INDEX(SeasonData!BA:BA,MATCH(C477&amp;"_2018",SeasonData!A:A,0))</f>
        <v>0</v>
      </c>
      <c r="S477" s="18">
        <f>INDEX(SeasonData!BA:BA,MATCH(C477&amp;"_2017",SeasonData!A:A,0))</f>
        <v>1</v>
      </c>
      <c r="T477" s="18">
        <f>INDEX(SeasonData!BA:BA,MATCH(C477&amp;"_2016",SeasonData!A:A,0))</f>
        <v>1</v>
      </c>
      <c r="U477" s="18">
        <f>INDEX(SeasonData!BA:BA,MATCH(C477&amp;"_2015",SeasonData!A:A,0))</f>
        <v>0.90909090909090906</v>
      </c>
      <c r="W477" s="13">
        <f t="shared" si="15"/>
        <v>52.592797273648337</v>
      </c>
      <c r="Y477" t="str">
        <f>IF(ISERROR(FIND("DEF",$G477)),"",MAX(Y$1:Y476)+1)</f>
        <v/>
      </c>
      <c r="Z477" t="str">
        <f>IF(ISERROR(FIND("MID",$G477)),"",MAX(Z$1:Z476)+1)</f>
        <v/>
      </c>
      <c r="AA477" t="str">
        <f>IF(ISERROR(FIND("RUC",$G477)),"",MAX(AA$1:AA476)+1)</f>
        <v/>
      </c>
      <c r="AB477">
        <f>IF(ISERROR(FIND("FWD",$G477)),"",MAX(AB$1:AB476)+1)</f>
        <v>187</v>
      </c>
      <c r="AC477" t="str">
        <f>IF(H477&lt;&gt;"R","",MAX(AC$1:AC476)+1)</f>
        <v/>
      </c>
    </row>
    <row r="478" spans="1:29" x14ac:dyDescent="0.2">
      <c r="A478" t="s">
        <v>2098</v>
      </c>
      <c r="B478" t="s">
        <v>46</v>
      </c>
      <c r="C478" t="s">
        <v>1698</v>
      </c>
      <c r="D478" t="s">
        <v>1698</v>
      </c>
      <c r="E478" t="s">
        <v>465</v>
      </c>
      <c r="F478" s="42" t="s">
        <v>1846</v>
      </c>
      <c r="G478" t="s">
        <v>1608</v>
      </c>
      <c r="H478" s="3" t="str">
        <f>IF(SUMIFS(SeasonData!BC:BC,SeasonData!B:B,Players19!C633)=(4*23),"R","")</f>
        <v/>
      </c>
      <c r="I478" s="2">
        <f>COUNTIFS(SeasonData!B:B,C478)</f>
        <v>4</v>
      </c>
      <c r="J478" s="25">
        <v>336600</v>
      </c>
      <c r="K478" s="25" t="str">
        <f t="shared" si="14"/>
        <v>MPR</v>
      </c>
      <c r="L478" s="25"/>
      <c r="M478" s="20">
        <f>INDEX(SeasonData!$AY:$AY,MATCH($C478&amp;"_2018",SeasonData!$A:$A,0))</f>
        <v>62</v>
      </c>
      <c r="N478" s="20" t="str">
        <f>INDEX(SeasonData!$AY:$AY,MATCH($C478&amp;"_2017",SeasonData!$A:$A,0))</f>
        <v/>
      </c>
      <c r="O478" s="20" t="str">
        <f>INDEX(SeasonData!$AY:$AY,MATCH($C478&amp;"_2016",SeasonData!$A:$A,0))</f>
        <v/>
      </c>
      <c r="P478" s="20" t="str">
        <f>INDEX(SeasonData!$AY:$AY,MATCH($C478&amp;"_2015",SeasonData!$A:$A,0))</f>
        <v/>
      </c>
      <c r="R478" s="18">
        <f>INDEX(SeasonData!BA:BA,MATCH(C478&amp;"_2018",SeasonData!A:A,0))</f>
        <v>0.45454545454545453</v>
      </c>
      <c r="S478" s="18">
        <f>INDEX(SeasonData!BA:BA,MATCH(C478&amp;"_2017",SeasonData!A:A,0))</f>
        <v>0</v>
      </c>
      <c r="T478" s="18">
        <f>INDEX(SeasonData!BA:BA,MATCH(C478&amp;"_2016",SeasonData!A:A,0))</f>
        <v>0</v>
      </c>
      <c r="U478" s="18">
        <f>INDEX(SeasonData!BA:BA,MATCH(C478&amp;"_2015",SeasonData!A:A,0))</f>
        <v>0</v>
      </c>
      <c r="W478" s="13">
        <f t="shared" si="15"/>
        <v>62.006079027355625</v>
      </c>
      <c r="Y478" t="str">
        <f>IF(ISERROR(FIND("DEF",$G478)),"",MAX(Y$1:Y477)+1)</f>
        <v/>
      </c>
      <c r="Z478" t="str">
        <f>IF(ISERROR(FIND("MID",$G478)),"",MAX(Z$1:Z477)+1)</f>
        <v/>
      </c>
      <c r="AA478" t="str">
        <f>IF(ISERROR(FIND("RUC",$G478)),"",MAX(AA$1:AA477)+1)</f>
        <v/>
      </c>
      <c r="AB478">
        <f>IF(ISERROR(FIND("FWD",$G478)),"",MAX(AB$1:AB477)+1)</f>
        <v>188</v>
      </c>
      <c r="AC478" t="str">
        <f>IF(H478&lt;&gt;"R","",MAX(AC$1:AC477)+1)</f>
        <v/>
      </c>
    </row>
    <row r="479" spans="1:29" x14ac:dyDescent="0.2">
      <c r="A479" t="s">
        <v>2098</v>
      </c>
      <c r="B479" t="s">
        <v>284</v>
      </c>
      <c r="C479" t="s">
        <v>752</v>
      </c>
      <c r="D479" t="s">
        <v>752</v>
      </c>
      <c r="E479" t="s">
        <v>260</v>
      </c>
      <c r="F479" s="42" t="s">
        <v>1313</v>
      </c>
      <c r="G479" t="s">
        <v>1606</v>
      </c>
      <c r="H479" s="3" t="str">
        <f>IF(SUMIFS(SeasonData!BC:BC,SeasonData!B:B,Players19!C662)=(4*23),"R","")</f>
        <v/>
      </c>
      <c r="I479" s="2">
        <f>COUNTIFS(SeasonData!B:B,C479)</f>
        <v>4</v>
      </c>
      <c r="J479" s="25">
        <v>498600</v>
      </c>
      <c r="K479" s="25" t="str">
        <f t="shared" si="14"/>
        <v>Premo</v>
      </c>
      <c r="L479" s="25"/>
      <c r="M479" s="20">
        <f>INDEX(SeasonData!$AY:$AY,MATCH($C479&amp;"_2018",SeasonData!$A:$A,0))</f>
        <v>91.857142857142861</v>
      </c>
      <c r="N479" s="20">
        <f>INDEX(SeasonData!$AY:$AY,MATCH($C479&amp;"_2017",SeasonData!$A:$A,0))</f>
        <v>77.714285714285708</v>
      </c>
      <c r="O479" s="20">
        <f>INDEX(SeasonData!$AY:$AY,MATCH($C479&amp;"_2016",SeasonData!$A:$A,0))</f>
        <v>70.4375</v>
      </c>
      <c r="P479" s="20">
        <f>INDEX(SeasonData!$AY:$AY,MATCH($C479&amp;"_2015",SeasonData!$A:$A,0))</f>
        <v>96.611111111111114</v>
      </c>
      <c r="R479" s="18">
        <f>INDEX(SeasonData!BA:BA,MATCH(C479&amp;"_2018",SeasonData!A:A,0))</f>
        <v>0.95454545454545459</v>
      </c>
      <c r="S479" s="18">
        <f>INDEX(SeasonData!BA:BA,MATCH(C479&amp;"_2017",SeasonData!A:A,0))</f>
        <v>0.95454545454545459</v>
      </c>
      <c r="T479" s="18">
        <f>INDEX(SeasonData!BA:BA,MATCH(C479&amp;"_2016",SeasonData!A:A,0))</f>
        <v>0.72727272727272729</v>
      </c>
      <c r="U479" s="18">
        <f>INDEX(SeasonData!BA:BA,MATCH(C479&amp;"_2015",SeasonData!A:A,0))</f>
        <v>0.81818181818181823</v>
      </c>
      <c r="W479" s="13">
        <f t="shared" si="15"/>
        <v>91.848576954959938</v>
      </c>
      <c r="Y479" t="str">
        <f>IF(ISERROR(FIND("DEF",$G479)),"",MAX(Y$1:Y478)+1)</f>
        <v/>
      </c>
      <c r="Z479">
        <f>IF(ISERROR(FIND("MID",$G479)),"",MAX(Z$1:Z478)+1)</f>
        <v>153</v>
      </c>
      <c r="AA479" t="str">
        <f>IF(ISERROR(FIND("RUC",$G479)),"",MAX(AA$1:AA478)+1)</f>
        <v/>
      </c>
      <c r="AB479" t="str">
        <f>IF(ISERROR(FIND("FWD",$G479)),"",MAX(AB$1:AB478)+1)</f>
        <v/>
      </c>
      <c r="AC479" t="str">
        <f>IF(H479&lt;&gt;"R","",MAX(AC$1:AC478)+1)</f>
        <v/>
      </c>
    </row>
    <row r="480" spans="1:29" x14ac:dyDescent="0.2">
      <c r="A480" t="s">
        <v>2098</v>
      </c>
      <c r="B480" t="s">
        <v>2393</v>
      </c>
      <c r="C480" t="s">
        <v>2728</v>
      </c>
      <c r="D480" t="s">
        <v>2728</v>
      </c>
      <c r="E480" t="s">
        <v>84</v>
      </c>
      <c r="F480" s="42" t="s">
        <v>2578</v>
      </c>
      <c r="G480" t="s">
        <v>1606</v>
      </c>
      <c r="H480" s="3" t="str">
        <f>IF(SUMIFS(SeasonData!BC:BC,SeasonData!B:B,Players19!C706)=(4*23),"R","")</f>
        <v/>
      </c>
      <c r="I480" s="2">
        <f>COUNTIFS(SeasonData!B:B,C480)</f>
        <v>4</v>
      </c>
      <c r="J480" s="25">
        <v>126300</v>
      </c>
      <c r="K480" s="25" t="str">
        <f t="shared" si="14"/>
        <v>Rookie</v>
      </c>
      <c r="L480" s="25"/>
      <c r="M480" s="20" t="str">
        <f>INDEX(SeasonData!$AY:$AY,MATCH($C480&amp;"_2018",SeasonData!$A:$A,0))</f>
        <v/>
      </c>
      <c r="N480" s="20" t="str">
        <f>INDEX(SeasonData!$AY:$AY,MATCH($C480&amp;"_2017",SeasonData!$A:$A,0))</f>
        <v/>
      </c>
      <c r="O480" s="20" t="str">
        <f>INDEX(SeasonData!$AY:$AY,MATCH($C480&amp;"_2016",SeasonData!$A:$A,0))</f>
        <v/>
      </c>
      <c r="P480" s="20" t="str">
        <f>INDEX(SeasonData!$AY:$AY,MATCH($C480&amp;"_2015",SeasonData!$A:$A,0))</f>
        <v/>
      </c>
      <c r="R480" s="18">
        <f>INDEX(SeasonData!BA:BA,MATCH(C480&amp;"_2018",SeasonData!A:A,0))</f>
        <v>0</v>
      </c>
      <c r="S480" s="18">
        <f>INDEX(SeasonData!BA:BA,MATCH(C480&amp;"_2017",SeasonData!A:A,0))</f>
        <v>0</v>
      </c>
      <c r="T480" s="18">
        <f>INDEX(SeasonData!BA:BA,MATCH(C480&amp;"_2016",SeasonData!A:A,0))</f>
        <v>0</v>
      </c>
      <c r="U480" s="18">
        <f>INDEX(SeasonData!BA:BA,MATCH(C480&amp;"_2015",SeasonData!A:A,0))</f>
        <v>0</v>
      </c>
      <c r="W480" s="13">
        <f t="shared" si="15"/>
        <v>23.266095606521137</v>
      </c>
      <c r="Y480" t="str">
        <f>IF(ISERROR(FIND("DEF",$G480)),"",MAX(Y$1:Y479)+1)</f>
        <v/>
      </c>
      <c r="Z480">
        <f>IF(ISERROR(FIND("MID",$G480)),"",MAX(Z$1:Z479)+1)</f>
        <v>154</v>
      </c>
      <c r="AA480" t="str">
        <f>IF(ISERROR(FIND("RUC",$G480)),"",MAX(AA$1:AA479)+1)</f>
        <v/>
      </c>
      <c r="AB480" t="str">
        <f>IF(ISERROR(FIND("FWD",$G480)),"",MAX(AB$1:AB479)+1)</f>
        <v/>
      </c>
      <c r="AC480" t="str">
        <f>IF(H480&lt;&gt;"R","",MAX(AC$1:AC479)+1)</f>
        <v/>
      </c>
    </row>
    <row r="481" spans="1:29" x14ac:dyDescent="0.2">
      <c r="A481" t="s">
        <v>2281</v>
      </c>
      <c r="B481" t="s">
        <v>454</v>
      </c>
      <c r="C481" t="s">
        <v>756</v>
      </c>
      <c r="D481" t="s">
        <v>756</v>
      </c>
      <c r="E481" t="s">
        <v>443</v>
      </c>
      <c r="F481" s="42" t="s">
        <v>1317</v>
      </c>
      <c r="G481" t="s">
        <v>2767</v>
      </c>
      <c r="H481" s="3" t="str">
        <f>IF(SUMIFS(SeasonData!BC:BC,SeasonData!B:B,Players19!C362)=(4*23),"R","")</f>
        <v/>
      </c>
      <c r="I481" s="2">
        <f>COUNTIFS(SeasonData!B:B,C481)</f>
        <v>4</v>
      </c>
      <c r="J481" s="25">
        <v>325700</v>
      </c>
      <c r="K481" s="25" t="str">
        <f t="shared" si="14"/>
        <v>MPR</v>
      </c>
      <c r="L481" s="25"/>
      <c r="M481" s="20">
        <f>INDEX(SeasonData!$AY:$AY,MATCH($C481&amp;"_2018",SeasonData!$A:$A,0))</f>
        <v>60</v>
      </c>
      <c r="N481" s="20">
        <f>INDEX(SeasonData!$AY:$AY,MATCH($C481&amp;"_2017",SeasonData!$A:$A,0))</f>
        <v>72.5</v>
      </c>
      <c r="O481" s="20">
        <f>INDEX(SeasonData!$AY:$AY,MATCH($C481&amp;"_2016",SeasonData!$A:$A,0))</f>
        <v>75.666666666666671</v>
      </c>
      <c r="P481" s="20">
        <f>INDEX(SeasonData!$AY:$AY,MATCH($C481&amp;"_2015",SeasonData!$A:$A,0))</f>
        <v>64.333333333333329</v>
      </c>
      <c r="R481" s="18">
        <f>INDEX(SeasonData!BA:BA,MATCH(C481&amp;"_2018",SeasonData!A:A,0))</f>
        <v>0.45454545454545453</v>
      </c>
      <c r="S481" s="18">
        <f>INDEX(SeasonData!BA:BA,MATCH(C481&amp;"_2017",SeasonData!A:A,0))</f>
        <v>0.54545454545454541</v>
      </c>
      <c r="T481" s="18">
        <f>INDEX(SeasonData!BA:BA,MATCH(C481&amp;"_2016",SeasonData!A:A,0))</f>
        <v>0.68181818181818177</v>
      </c>
      <c r="U481" s="18">
        <f>INDEX(SeasonData!BA:BA,MATCH(C481&amp;"_2015",SeasonData!A:A,0))</f>
        <v>0.54545454545454541</v>
      </c>
      <c r="W481" s="13">
        <f t="shared" si="15"/>
        <v>59.998157870498297</v>
      </c>
      <c r="Y481" t="str">
        <f>IF(ISERROR(FIND("DEF",$G481)),"",MAX(Y$1:Y480)+1)</f>
        <v/>
      </c>
      <c r="Z481">
        <f>IF(ISERROR(FIND("MID",$G481)),"",MAX(Z$1:Z480)+1)</f>
        <v>155</v>
      </c>
      <c r="AA481" t="str">
        <f>IF(ISERROR(FIND("RUC",$G481)),"",MAX(AA$1:AA480)+1)</f>
        <v/>
      </c>
      <c r="AB481">
        <f>IF(ISERROR(FIND("FWD",$G481)),"",MAX(AB$1:AB480)+1)</f>
        <v>189</v>
      </c>
      <c r="AC481" t="str">
        <f>IF(H481&lt;&gt;"R","",MAX(AC$1:AC480)+1)</f>
        <v/>
      </c>
    </row>
    <row r="482" spans="1:29" x14ac:dyDescent="0.2">
      <c r="A482" t="s">
        <v>2311</v>
      </c>
      <c r="B482" t="s">
        <v>133</v>
      </c>
      <c r="C482" t="s">
        <v>757</v>
      </c>
      <c r="D482" t="s">
        <v>757</v>
      </c>
      <c r="E482" t="s">
        <v>514</v>
      </c>
      <c r="F482" s="42" t="s">
        <v>2527</v>
      </c>
      <c r="G482" t="s">
        <v>1608</v>
      </c>
      <c r="H482" s="3" t="str">
        <f>IF(SUMIFS(SeasonData!BC:BC,SeasonData!B:B,Players19!C459)=(4*23),"R","")</f>
        <v/>
      </c>
      <c r="I482" s="2">
        <f>COUNTIFS(SeasonData!B:B,C482)</f>
        <v>4</v>
      </c>
      <c r="J482" s="25">
        <v>247500</v>
      </c>
      <c r="K482" s="25" t="str">
        <f t="shared" si="14"/>
        <v>MPR</v>
      </c>
      <c r="L482" s="25"/>
      <c r="M482" s="20">
        <f>INDEX(SeasonData!$AY:$AY,MATCH($C482&amp;"_2018",SeasonData!$A:$A,0))</f>
        <v>57</v>
      </c>
      <c r="N482" s="20">
        <f>INDEX(SeasonData!$AY:$AY,MATCH($C482&amp;"_2017",SeasonData!$A:$A,0))</f>
        <v>61.333333333333336</v>
      </c>
      <c r="O482" s="20">
        <f>INDEX(SeasonData!$AY:$AY,MATCH($C482&amp;"_2016",SeasonData!$A:$A,0))</f>
        <v>54.647058823529413</v>
      </c>
      <c r="P482" s="20" t="str">
        <f>INDEX(SeasonData!$AY:$AY,MATCH($C482&amp;"_2015",SeasonData!$A:$A,0))</f>
        <v/>
      </c>
      <c r="R482" s="18">
        <f>INDEX(SeasonData!BA:BA,MATCH(C482&amp;"_2018",SeasonData!A:A,0))</f>
        <v>9.0909090909090912E-2</v>
      </c>
      <c r="S482" s="18">
        <f>INDEX(SeasonData!BA:BA,MATCH(C482&amp;"_2017",SeasonData!A:A,0))</f>
        <v>0.13636363636363635</v>
      </c>
      <c r="T482" s="18">
        <f>INDEX(SeasonData!BA:BA,MATCH(C482&amp;"_2016",SeasonData!A:A,0))</f>
        <v>0.77272727272727271</v>
      </c>
      <c r="U482" s="18">
        <f>INDEX(SeasonData!BA:BA,MATCH(C482&amp;"_2015",SeasonData!A:A,0))</f>
        <v>0</v>
      </c>
      <c r="W482" s="13">
        <f t="shared" si="15"/>
        <v>45.59270516717325</v>
      </c>
      <c r="Y482" t="str">
        <f>IF(ISERROR(FIND("DEF",$G482)),"",MAX(Y$1:Y481)+1)</f>
        <v/>
      </c>
      <c r="Z482" t="str">
        <f>IF(ISERROR(FIND("MID",$G482)),"",MAX(Z$1:Z481)+1)</f>
        <v/>
      </c>
      <c r="AA482" t="str">
        <f>IF(ISERROR(FIND("RUC",$G482)),"",MAX(AA$1:AA481)+1)</f>
        <v/>
      </c>
      <c r="AB482">
        <f>IF(ISERROR(FIND("FWD",$G482)),"",MAX(AB$1:AB481)+1)</f>
        <v>190</v>
      </c>
      <c r="AC482" t="str">
        <f>IF(H482&lt;&gt;"R","",MAX(AC$1:AC481)+1)</f>
        <v/>
      </c>
    </row>
    <row r="483" spans="1:29" x14ac:dyDescent="0.2">
      <c r="A483" t="s">
        <v>2324</v>
      </c>
      <c r="B483" t="s">
        <v>1750</v>
      </c>
      <c r="C483" t="s">
        <v>1642</v>
      </c>
      <c r="D483" t="s">
        <v>1642</v>
      </c>
      <c r="E483" t="s">
        <v>184</v>
      </c>
      <c r="F483" s="42" t="s">
        <v>1847</v>
      </c>
      <c r="G483" t="s">
        <v>1951</v>
      </c>
      <c r="H483" s="3" t="str">
        <f>IF(SUMIFS(SeasonData!BC:BC,SeasonData!B:B,Players19!C490)=(4*23),"R","")</f>
        <v/>
      </c>
      <c r="I483" s="2">
        <f>COUNTIFS(SeasonData!B:B,C483)</f>
        <v>4</v>
      </c>
      <c r="J483" s="25">
        <v>123900</v>
      </c>
      <c r="K483" s="25" t="str">
        <f t="shared" si="14"/>
        <v>Rookie</v>
      </c>
      <c r="L483" s="25"/>
      <c r="M483" s="20" t="str">
        <f>INDEX(SeasonData!$AY:$AY,MATCH($C483&amp;"_2018",SeasonData!$A:$A,0))</f>
        <v/>
      </c>
      <c r="N483" s="20" t="str">
        <f>INDEX(SeasonData!$AY:$AY,MATCH($C483&amp;"_2017",SeasonData!$A:$A,0))</f>
        <v/>
      </c>
      <c r="O483" s="20" t="str">
        <f>INDEX(SeasonData!$AY:$AY,MATCH($C483&amp;"_2016",SeasonData!$A:$A,0))</f>
        <v/>
      </c>
      <c r="P483" s="20" t="str">
        <f>INDEX(SeasonData!$AY:$AY,MATCH($C483&amp;"_2015",SeasonData!$A:$A,0))</f>
        <v/>
      </c>
      <c r="R483" s="18">
        <f>INDEX(SeasonData!BA:BA,MATCH(C483&amp;"_2018",SeasonData!A:A,0))</f>
        <v>0</v>
      </c>
      <c r="S483" s="18">
        <f>INDEX(SeasonData!BA:BA,MATCH(C483&amp;"_2017",SeasonData!A:A,0))</f>
        <v>0</v>
      </c>
      <c r="T483" s="18">
        <f>INDEX(SeasonData!BA:BA,MATCH(C483&amp;"_2016",SeasonData!A:A,0))</f>
        <v>0</v>
      </c>
      <c r="U483" s="18">
        <f>INDEX(SeasonData!BA:BA,MATCH(C483&amp;"_2015",SeasonData!A:A,0))</f>
        <v>0</v>
      </c>
      <c r="W483" s="13">
        <f t="shared" si="15"/>
        <v>22.823984526112184</v>
      </c>
      <c r="Y483" t="str">
        <f>IF(ISERROR(FIND("DEF",$G483)),"",MAX(Y$1:Y482)+1)</f>
        <v/>
      </c>
      <c r="Z483" t="str">
        <f>IF(ISERROR(FIND("MID",$G483)),"",MAX(Z$1:Z482)+1)</f>
        <v/>
      </c>
      <c r="AA483">
        <f>IF(ISERROR(FIND("RUC",$G483)),"",MAX(AA$1:AA482)+1)</f>
        <v>32</v>
      </c>
      <c r="AB483" t="str">
        <f>IF(ISERROR(FIND("FWD",$G483)),"",MAX(AB$1:AB482)+1)</f>
        <v/>
      </c>
      <c r="AC483" t="str">
        <f>IF(H483&lt;&gt;"R","",MAX(AC$1:AC482)+1)</f>
        <v/>
      </c>
    </row>
    <row r="484" spans="1:29" x14ac:dyDescent="0.2">
      <c r="A484" t="s">
        <v>2341</v>
      </c>
      <c r="B484" t="s">
        <v>524</v>
      </c>
      <c r="C484" t="s">
        <v>1621</v>
      </c>
      <c r="D484" t="s">
        <v>1621</v>
      </c>
      <c r="E484" t="s">
        <v>84</v>
      </c>
      <c r="F484" s="42" t="s">
        <v>1946</v>
      </c>
      <c r="G484" t="s">
        <v>1606</v>
      </c>
      <c r="H484" s="3" t="str">
        <f>IF(SUMIFS(SeasonData!BC:BC,SeasonData!B:B,Players19!C546)=(4*23),"R","")</f>
        <v/>
      </c>
      <c r="I484" s="2">
        <f>COUNTIFS(SeasonData!B:B,C484)</f>
        <v>4</v>
      </c>
      <c r="J484" s="25">
        <v>256900</v>
      </c>
      <c r="K484" s="25" t="str">
        <f t="shared" si="14"/>
        <v>MPR</v>
      </c>
      <c r="L484" s="25"/>
      <c r="M484" s="20">
        <f>INDEX(SeasonData!$AY:$AY,MATCH($C484&amp;"_2018",SeasonData!$A:$A,0))</f>
        <v>47.333333333333336</v>
      </c>
      <c r="N484" s="20" t="str">
        <f>INDEX(SeasonData!$AY:$AY,MATCH($C484&amp;"_2017",SeasonData!$A:$A,0))</f>
        <v/>
      </c>
      <c r="O484" s="20" t="str">
        <f>INDEX(SeasonData!$AY:$AY,MATCH($C484&amp;"_2016",SeasonData!$A:$A,0))</f>
        <v/>
      </c>
      <c r="P484" s="20" t="str">
        <f>INDEX(SeasonData!$AY:$AY,MATCH($C484&amp;"_2015",SeasonData!$A:$A,0))</f>
        <v/>
      </c>
      <c r="R484" s="18">
        <f>INDEX(SeasonData!BA:BA,MATCH(C484&amp;"_2018",SeasonData!A:A,0))</f>
        <v>0.81818181818181823</v>
      </c>
      <c r="S484" s="18">
        <f>INDEX(SeasonData!BA:BA,MATCH(C484&amp;"_2017",SeasonData!A:A,0))</f>
        <v>0</v>
      </c>
      <c r="T484" s="18">
        <f>INDEX(SeasonData!BA:BA,MATCH(C484&amp;"_2016",SeasonData!A:A,0))</f>
        <v>0</v>
      </c>
      <c r="U484" s="18">
        <f>INDEX(SeasonData!BA:BA,MATCH(C484&amp;"_2015",SeasonData!A:A,0))</f>
        <v>0</v>
      </c>
      <c r="W484" s="13">
        <f t="shared" si="15"/>
        <v>47.324306898774985</v>
      </c>
      <c r="Y484" t="str">
        <f>IF(ISERROR(FIND("DEF",$G484)),"",MAX(Y$1:Y483)+1)</f>
        <v/>
      </c>
      <c r="Z484">
        <f>IF(ISERROR(FIND("MID",$G484)),"",MAX(Z$1:Z483)+1)</f>
        <v>156</v>
      </c>
      <c r="AA484" t="str">
        <f>IF(ISERROR(FIND("RUC",$G484)),"",MAX(AA$1:AA483)+1)</f>
        <v/>
      </c>
      <c r="AB484" t="str">
        <f>IF(ISERROR(FIND("FWD",$G484)),"",MAX(AB$1:AB483)+1)</f>
        <v/>
      </c>
      <c r="AC484" t="str">
        <f>IF(H484&lt;&gt;"R","",MAX(AC$1:AC483)+1)</f>
        <v/>
      </c>
    </row>
    <row r="485" spans="1:29" x14ac:dyDescent="0.2">
      <c r="A485" t="s">
        <v>2095</v>
      </c>
      <c r="B485" t="s">
        <v>338</v>
      </c>
      <c r="C485" t="s">
        <v>758</v>
      </c>
      <c r="D485" t="s">
        <v>758</v>
      </c>
      <c r="E485" t="s">
        <v>399</v>
      </c>
      <c r="F485" s="42" t="s">
        <v>1848</v>
      </c>
      <c r="G485" t="s">
        <v>1607</v>
      </c>
      <c r="H485" s="3" t="str">
        <f>IF(SUMIFS(SeasonData!BC:BC,SeasonData!B:B,Players19!C31)=(4*23),"R","")</f>
        <v/>
      </c>
      <c r="I485" s="2">
        <f>COUNTIFS(SeasonData!B:B,C485)</f>
        <v>4</v>
      </c>
      <c r="J485" s="25">
        <v>412500</v>
      </c>
      <c r="K485" s="25" t="str">
        <f t="shared" si="14"/>
        <v>MPR</v>
      </c>
      <c r="L485" s="25"/>
      <c r="M485" s="20">
        <f>INDEX(SeasonData!$AY:$AY,MATCH($C485&amp;"_2018",SeasonData!$A:$A,0))</f>
        <v>84.428571428571431</v>
      </c>
      <c r="N485" s="20">
        <f>INDEX(SeasonData!$AY:$AY,MATCH($C485&amp;"_2017",SeasonData!$A:$A,0))</f>
        <v>41.5</v>
      </c>
      <c r="O485" s="20">
        <f>INDEX(SeasonData!$AY:$AY,MATCH($C485&amp;"_2016",SeasonData!$A:$A,0))</f>
        <v>47.81818181818182</v>
      </c>
      <c r="P485" s="20" t="str">
        <f>INDEX(SeasonData!$AY:$AY,MATCH($C485&amp;"_2015",SeasonData!$A:$A,0))</f>
        <v/>
      </c>
      <c r="R485" s="18">
        <f>INDEX(SeasonData!BA:BA,MATCH(C485&amp;"_2018",SeasonData!A:A,0))</f>
        <v>0.31818181818181818</v>
      </c>
      <c r="S485" s="18">
        <f>INDEX(SeasonData!BA:BA,MATCH(C485&amp;"_2017",SeasonData!A:A,0))</f>
        <v>9.0909090909090912E-2</v>
      </c>
      <c r="T485" s="18">
        <f>INDEX(SeasonData!BA:BA,MATCH(C485&amp;"_2016",SeasonData!A:A,0))</f>
        <v>0.5</v>
      </c>
      <c r="U485" s="18">
        <f>INDEX(SeasonData!BA:BA,MATCH(C485&amp;"_2015",SeasonData!A:A,0))</f>
        <v>0</v>
      </c>
      <c r="W485" s="13">
        <f t="shared" si="15"/>
        <v>75.98784194528875</v>
      </c>
      <c r="Y485">
        <f>IF(ISERROR(FIND("DEF",$G485)),"",MAX(Y$1:Y484)+1)</f>
        <v>176</v>
      </c>
      <c r="Z485" t="str">
        <f>IF(ISERROR(FIND("MID",$G485)),"",MAX(Z$1:Z484)+1)</f>
        <v/>
      </c>
      <c r="AA485" t="str">
        <f>IF(ISERROR(FIND("RUC",$G485)),"",MAX(AA$1:AA484)+1)</f>
        <v/>
      </c>
      <c r="AB485" t="str">
        <f>IF(ISERROR(FIND("FWD",$G485)),"",MAX(AB$1:AB484)+1)</f>
        <v/>
      </c>
      <c r="AC485" t="str">
        <f>IF(H485&lt;&gt;"R","",MAX(AC$1:AC484)+1)</f>
        <v/>
      </c>
    </row>
    <row r="486" spans="1:29" x14ac:dyDescent="0.2">
      <c r="A486" t="s">
        <v>2415</v>
      </c>
      <c r="B486" t="s">
        <v>464</v>
      </c>
      <c r="C486" t="s">
        <v>759</v>
      </c>
      <c r="D486" t="s">
        <v>759</v>
      </c>
      <c r="E486" t="s">
        <v>443</v>
      </c>
      <c r="F486" s="42" t="s">
        <v>1318</v>
      </c>
      <c r="G486" t="s">
        <v>1608</v>
      </c>
      <c r="H486" s="3" t="str">
        <f>IF(SUMIFS(SeasonData!BC:BC,SeasonData!B:B,Players19!C768)=(4*23),"R","")</f>
        <v/>
      </c>
      <c r="I486" s="2">
        <f>COUNTIFS(SeasonData!B:B,C486)</f>
        <v>4</v>
      </c>
      <c r="J486" s="25">
        <v>249200</v>
      </c>
      <c r="K486" s="25" t="str">
        <f t="shared" si="14"/>
        <v>MPR</v>
      </c>
      <c r="L486" s="25"/>
      <c r="M486" s="20">
        <f>INDEX(SeasonData!$AY:$AY,MATCH($C486&amp;"_2018",SeasonData!$A:$A,0))</f>
        <v>51</v>
      </c>
      <c r="N486" s="20">
        <f>INDEX(SeasonData!$AY:$AY,MATCH($C486&amp;"_2017",SeasonData!$A:$A,0))</f>
        <v>55.75</v>
      </c>
      <c r="O486" s="20">
        <f>INDEX(SeasonData!$AY:$AY,MATCH($C486&amp;"_2016",SeasonData!$A:$A,0))</f>
        <v>53.2</v>
      </c>
      <c r="P486" s="20">
        <f>INDEX(SeasonData!$AY:$AY,MATCH($C486&amp;"_2015",SeasonData!$A:$A,0))</f>
        <v>44.1</v>
      </c>
      <c r="R486" s="18">
        <f>INDEX(SeasonData!BA:BA,MATCH(C486&amp;"_2018",SeasonData!A:A,0))</f>
        <v>0.22727272727272727</v>
      </c>
      <c r="S486" s="18">
        <f>INDEX(SeasonData!BA:BA,MATCH(C486&amp;"_2017",SeasonData!A:A,0))</f>
        <v>0.18181818181818182</v>
      </c>
      <c r="T486" s="18">
        <f>INDEX(SeasonData!BA:BA,MATCH(C486&amp;"_2016",SeasonData!A:A,0))</f>
        <v>0.22727272727272727</v>
      </c>
      <c r="U486" s="18">
        <f>INDEX(SeasonData!BA:BA,MATCH(C486&amp;"_2015",SeasonData!A:A,0))</f>
        <v>0.45454545454545453</v>
      </c>
      <c r="W486" s="13">
        <f t="shared" si="15"/>
        <v>45.905867182462927</v>
      </c>
      <c r="Y486" t="str">
        <f>IF(ISERROR(FIND("DEF",$G486)),"",MAX(Y$1:Y485)+1)</f>
        <v/>
      </c>
      <c r="Z486" t="str">
        <f>IF(ISERROR(FIND("MID",$G486)),"",MAX(Z$1:Z485)+1)</f>
        <v/>
      </c>
      <c r="AA486" t="str">
        <f>IF(ISERROR(FIND("RUC",$G486)),"",MAX(AA$1:AA485)+1)</f>
        <v/>
      </c>
      <c r="AB486">
        <f>IF(ISERROR(FIND("FWD",$G486)),"",MAX(AB$1:AB485)+1)</f>
        <v>191</v>
      </c>
      <c r="AC486" t="str">
        <f>IF(H486&lt;&gt;"R","",MAX(AC$1:AC485)+1)</f>
        <v/>
      </c>
    </row>
    <row r="487" spans="1:29" x14ac:dyDescent="0.2">
      <c r="A487" t="s">
        <v>2129</v>
      </c>
      <c r="B487" t="s">
        <v>262</v>
      </c>
      <c r="C487" t="s">
        <v>762</v>
      </c>
      <c r="D487" t="s">
        <v>762</v>
      </c>
      <c r="E487" t="s">
        <v>260</v>
      </c>
      <c r="F487" s="42" t="s">
        <v>1320</v>
      </c>
      <c r="G487" t="s">
        <v>1608</v>
      </c>
      <c r="H487" s="3" t="str">
        <f>IF(SUMIFS(SeasonData!BC:BC,SeasonData!B:B,Players19!C73)=(4*23),"R","")</f>
        <v/>
      </c>
      <c r="I487" s="2">
        <f>COUNTIFS(SeasonData!B:B,C487)</f>
        <v>4</v>
      </c>
      <c r="J487" s="25">
        <v>516400</v>
      </c>
      <c r="K487" s="25" t="str">
        <f t="shared" si="14"/>
        <v>Premo</v>
      </c>
      <c r="L487" s="25"/>
      <c r="M487" s="20">
        <f>INDEX(SeasonData!$AY:$AY,MATCH($C487&amp;"_2018",SeasonData!$A:$A,0))</f>
        <v>95.13636363636364</v>
      </c>
      <c r="N487" s="20">
        <f>INDEX(SeasonData!$AY:$AY,MATCH($C487&amp;"_2017",SeasonData!$A:$A,0))</f>
        <v>71.333333333333329</v>
      </c>
      <c r="O487" s="20">
        <f>INDEX(SeasonData!$AY:$AY,MATCH($C487&amp;"_2016",SeasonData!$A:$A,0))</f>
        <v>82.727272727272734</v>
      </c>
      <c r="P487" s="20">
        <f>INDEX(SeasonData!$AY:$AY,MATCH($C487&amp;"_2015",SeasonData!$A:$A,0))</f>
        <v>82.666666666666671</v>
      </c>
      <c r="R487" s="18">
        <f>INDEX(SeasonData!BA:BA,MATCH(C487&amp;"_2018",SeasonData!A:A,0))</f>
        <v>1</v>
      </c>
      <c r="S487" s="18">
        <f>INDEX(SeasonData!BA:BA,MATCH(C487&amp;"_2017",SeasonData!A:A,0))</f>
        <v>0.95454545454545459</v>
      </c>
      <c r="T487" s="18">
        <f>INDEX(SeasonData!BA:BA,MATCH(C487&amp;"_2016",SeasonData!A:A,0))</f>
        <v>1</v>
      </c>
      <c r="U487" s="18">
        <f>INDEX(SeasonData!BA:BA,MATCH(C487&amp;"_2015",SeasonData!A:A,0))</f>
        <v>0.95454545454545459</v>
      </c>
      <c r="W487" s="13">
        <f t="shared" si="15"/>
        <v>95.127567467993003</v>
      </c>
      <c r="Y487" t="str">
        <f>IF(ISERROR(FIND("DEF",$G487)),"",MAX(Y$1:Y486)+1)</f>
        <v/>
      </c>
      <c r="Z487" t="str">
        <f>IF(ISERROR(FIND("MID",$G487)),"",MAX(Z$1:Z486)+1)</f>
        <v/>
      </c>
      <c r="AA487" t="str">
        <f>IF(ISERROR(FIND("RUC",$G487)),"",MAX(AA$1:AA486)+1)</f>
        <v/>
      </c>
      <c r="AB487">
        <f>IF(ISERROR(FIND("FWD",$G487)),"",MAX(AB$1:AB486)+1)</f>
        <v>192</v>
      </c>
      <c r="AC487" t="str">
        <f>IF(H487&lt;&gt;"R","",MAX(AC$1:AC486)+1)</f>
        <v/>
      </c>
    </row>
    <row r="488" spans="1:29" x14ac:dyDescent="0.2">
      <c r="A488" t="s">
        <v>2129</v>
      </c>
      <c r="B488" t="s">
        <v>3</v>
      </c>
      <c r="C488" t="s">
        <v>765</v>
      </c>
      <c r="D488" t="s">
        <v>765</v>
      </c>
      <c r="E488" t="s">
        <v>1</v>
      </c>
      <c r="F488" s="42" t="s">
        <v>1322</v>
      </c>
      <c r="G488" t="s">
        <v>1607</v>
      </c>
      <c r="H488" s="3" t="str">
        <f>IF(SUMIFS(SeasonData!BC:BC,SeasonData!B:B,Players19!C82)=(4*23),"R","")</f>
        <v/>
      </c>
      <c r="I488" s="2">
        <f>COUNTIFS(SeasonData!B:B,C488)</f>
        <v>4</v>
      </c>
      <c r="J488" s="25">
        <v>387300</v>
      </c>
      <c r="K488" s="25" t="str">
        <f t="shared" si="14"/>
        <v>MPR</v>
      </c>
      <c r="L488" s="25"/>
      <c r="M488" s="20">
        <f>INDEX(SeasonData!$AY:$AY,MATCH($C488&amp;"_2018",SeasonData!$A:$A,0))</f>
        <v>71.349999999999994</v>
      </c>
      <c r="N488" s="20">
        <f>INDEX(SeasonData!$AY:$AY,MATCH($C488&amp;"_2017",SeasonData!$A:$A,0))</f>
        <v>61.904761904761905</v>
      </c>
      <c r="O488" s="20">
        <f>INDEX(SeasonData!$AY:$AY,MATCH($C488&amp;"_2016",SeasonData!$A:$A,0))</f>
        <v>70.599999999999994</v>
      </c>
      <c r="P488" s="20">
        <f>INDEX(SeasonData!$AY:$AY,MATCH($C488&amp;"_2015",SeasonData!$A:$A,0))</f>
        <v>53.095238095238095</v>
      </c>
      <c r="R488" s="18">
        <f>INDEX(SeasonData!BA:BA,MATCH(C488&amp;"_2018",SeasonData!A:A,0))</f>
        <v>0.90909090909090906</v>
      </c>
      <c r="S488" s="18">
        <f>INDEX(SeasonData!BA:BA,MATCH(C488&amp;"_2017",SeasonData!A:A,0))</f>
        <v>0.95454545454545459</v>
      </c>
      <c r="T488" s="18">
        <f>INDEX(SeasonData!BA:BA,MATCH(C488&amp;"_2016",SeasonData!A:A,0))</f>
        <v>0.90909090909090906</v>
      </c>
      <c r="U488" s="18">
        <f>INDEX(SeasonData!BA:BA,MATCH(C488&amp;"_2015",SeasonData!A:A,0))</f>
        <v>0.95454545454545459</v>
      </c>
      <c r="W488" s="13">
        <f t="shared" si="15"/>
        <v>71.345675600994753</v>
      </c>
      <c r="Y488">
        <f>IF(ISERROR(FIND("DEF",$G488)),"",MAX(Y$1:Y487)+1)</f>
        <v>177</v>
      </c>
      <c r="Z488" t="str">
        <f>IF(ISERROR(FIND("MID",$G488)),"",MAX(Z$1:Z487)+1)</f>
        <v/>
      </c>
      <c r="AA488" t="str">
        <f>IF(ISERROR(FIND("RUC",$G488)),"",MAX(AA$1:AA487)+1)</f>
        <v/>
      </c>
      <c r="AB488" t="str">
        <f>IF(ISERROR(FIND("FWD",$G488)),"",MAX(AB$1:AB487)+1)</f>
        <v/>
      </c>
      <c r="AC488" t="str">
        <f>IF(H488&lt;&gt;"R","",MAX(AC$1:AC487)+1)</f>
        <v/>
      </c>
    </row>
    <row r="489" spans="1:29" x14ac:dyDescent="0.2">
      <c r="A489" t="s">
        <v>2129</v>
      </c>
      <c r="B489" t="s">
        <v>448</v>
      </c>
      <c r="C489" t="s">
        <v>764</v>
      </c>
      <c r="D489" t="s">
        <v>764</v>
      </c>
      <c r="E489" t="s">
        <v>235</v>
      </c>
      <c r="F489" s="42" t="s">
        <v>2468</v>
      </c>
      <c r="G489" t="s">
        <v>2767</v>
      </c>
      <c r="H489" s="3" t="str">
        <f>IF(SUMIFS(SeasonData!BC:BC,SeasonData!B:B,Players19!C163)=(4*23),"R","")</f>
        <v/>
      </c>
      <c r="I489" s="2">
        <f>COUNTIFS(SeasonData!B:B,C489)</f>
        <v>4</v>
      </c>
      <c r="J489" s="25">
        <v>418300</v>
      </c>
      <c r="K489" s="25" t="str">
        <f t="shared" si="14"/>
        <v>MPR</v>
      </c>
      <c r="L489" s="25"/>
      <c r="M489" s="20">
        <f>INDEX(SeasonData!$AY:$AY,MATCH($C489&amp;"_2018",SeasonData!$A:$A,0))</f>
        <v>77.058823529411768</v>
      </c>
      <c r="N489" s="20">
        <f>INDEX(SeasonData!$AY:$AY,MATCH($C489&amp;"_2017",SeasonData!$A:$A,0))</f>
        <v>90.681818181818187</v>
      </c>
      <c r="O489" s="20">
        <f>INDEX(SeasonData!$AY:$AY,MATCH($C489&amp;"_2016",SeasonData!$A:$A,0))</f>
        <v>95.705882352941174</v>
      </c>
      <c r="P489" s="20">
        <f>INDEX(SeasonData!$AY:$AY,MATCH($C489&amp;"_2015",SeasonData!$A:$A,0))</f>
        <v>104.45454545454545</v>
      </c>
      <c r="R489" s="18">
        <f>INDEX(SeasonData!BA:BA,MATCH(C489&amp;"_2018",SeasonData!A:A,0))</f>
        <v>0.77272727272727271</v>
      </c>
      <c r="S489" s="18">
        <f>INDEX(SeasonData!BA:BA,MATCH(C489&amp;"_2017",SeasonData!A:A,0))</f>
        <v>1</v>
      </c>
      <c r="T489" s="18">
        <f>INDEX(SeasonData!BA:BA,MATCH(C489&amp;"_2016",SeasonData!A:A,0))</f>
        <v>0.77272727272727271</v>
      </c>
      <c r="U489" s="18">
        <f>INDEX(SeasonData!BA:BA,MATCH(C489&amp;"_2015",SeasonData!A:A,0))</f>
        <v>1</v>
      </c>
      <c r="W489" s="13">
        <f t="shared" si="15"/>
        <v>77.056277056277054</v>
      </c>
      <c r="Y489" t="str">
        <f>IF(ISERROR(FIND("DEF",$G489)),"",MAX(Y$1:Y488)+1)</f>
        <v/>
      </c>
      <c r="Z489">
        <f>IF(ISERROR(FIND("MID",$G489)),"",MAX(Z$1:Z488)+1)</f>
        <v>157</v>
      </c>
      <c r="AA489" t="str">
        <f>IF(ISERROR(FIND("RUC",$G489)),"",MAX(AA$1:AA488)+1)</f>
        <v/>
      </c>
      <c r="AB489">
        <f>IF(ISERROR(FIND("FWD",$G489)),"",MAX(AB$1:AB488)+1)</f>
        <v>193</v>
      </c>
      <c r="AC489" t="str">
        <f>IF(H489&lt;&gt;"R","",MAX(AC$1:AC488)+1)</f>
        <v/>
      </c>
    </row>
    <row r="490" spans="1:29" x14ac:dyDescent="0.2">
      <c r="A490" t="s">
        <v>2129</v>
      </c>
      <c r="B490" t="s">
        <v>1751</v>
      </c>
      <c r="C490" t="s">
        <v>1675</v>
      </c>
      <c r="D490" t="s">
        <v>1675</v>
      </c>
      <c r="E490" t="s">
        <v>316</v>
      </c>
      <c r="F490" s="42" t="s">
        <v>1849</v>
      </c>
      <c r="G490" t="s">
        <v>1606</v>
      </c>
      <c r="H490" s="3" t="str">
        <f>IF(SUMIFS(SeasonData!BC:BC,SeasonData!B:B,Players19!C172)=(4*23),"R","")</f>
        <v/>
      </c>
      <c r="I490" s="2">
        <f>COUNTIFS(SeasonData!B:B,C490)</f>
        <v>4</v>
      </c>
      <c r="J490" s="25">
        <v>197500</v>
      </c>
      <c r="K490" s="25" t="str">
        <f t="shared" si="14"/>
        <v>Rookie</v>
      </c>
      <c r="L490" s="25"/>
      <c r="M490" s="20">
        <f>INDEX(SeasonData!$AY:$AY,MATCH($C490&amp;"_2018",SeasonData!$A:$A,0))</f>
        <v>40.428571428571431</v>
      </c>
      <c r="N490" s="20" t="str">
        <f>INDEX(SeasonData!$AY:$AY,MATCH($C490&amp;"_2017",SeasonData!$A:$A,0))</f>
        <v/>
      </c>
      <c r="O490" s="20" t="str">
        <f>INDEX(SeasonData!$AY:$AY,MATCH($C490&amp;"_2016",SeasonData!$A:$A,0))</f>
        <v/>
      </c>
      <c r="P490" s="20" t="str">
        <f>INDEX(SeasonData!$AY:$AY,MATCH($C490&amp;"_2015",SeasonData!$A:$A,0))</f>
        <v/>
      </c>
      <c r="R490" s="18">
        <f>INDEX(SeasonData!BA:BA,MATCH(C490&amp;"_2018",SeasonData!A:A,0))</f>
        <v>0.31818181818181818</v>
      </c>
      <c r="S490" s="18">
        <f>INDEX(SeasonData!BA:BA,MATCH(C490&amp;"_2017",SeasonData!A:A,0))</f>
        <v>0</v>
      </c>
      <c r="T490" s="18">
        <f>INDEX(SeasonData!BA:BA,MATCH(C490&amp;"_2016",SeasonData!A:A,0))</f>
        <v>0</v>
      </c>
      <c r="U490" s="18">
        <f>INDEX(SeasonData!BA:BA,MATCH(C490&amp;"_2015",SeasonData!A:A,0))</f>
        <v>0</v>
      </c>
      <c r="W490" s="13">
        <f t="shared" si="15"/>
        <v>36.382057658653402</v>
      </c>
      <c r="Y490" t="str">
        <f>IF(ISERROR(FIND("DEF",$G490)),"",MAX(Y$1:Y489)+1)</f>
        <v/>
      </c>
      <c r="Z490">
        <f>IF(ISERROR(FIND("MID",$G490)),"",MAX(Z$1:Z489)+1)</f>
        <v>158</v>
      </c>
      <c r="AA490" t="str">
        <f>IF(ISERROR(FIND("RUC",$G490)),"",MAX(AA$1:AA489)+1)</f>
        <v/>
      </c>
      <c r="AB490" t="str">
        <f>IF(ISERROR(FIND("FWD",$G490)),"",MAX(AB$1:AB489)+1)</f>
        <v/>
      </c>
      <c r="AC490" t="str">
        <f>IF(H490&lt;&gt;"R","",MAX(AC$1:AC489)+1)</f>
        <v/>
      </c>
    </row>
    <row r="491" spans="1:29" x14ac:dyDescent="0.2">
      <c r="A491" t="s">
        <v>2129</v>
      </c>
      <c r="B491" t="s">
        <v>405</v>
      </c>
      <c r="C491" t="s">
        <v>767</v>
      </c>
      <c r="D491" t="s">
        <v>767</v>
      </c>
      <c r="E491" t="s">
        <v>399</v>
      </c>
      <c r="F491" s="42" t="s">
        <v>1324</v>
      </c>
      <c r="G491" t="s">
        <v>1606</v>
      </c>
      <c r="H491" s="3" t="str">
        <f>IF(SUMIFS(SeasonData!BC:BC,SeasonData!B:B,Players19!C199)=(4*23),"R","")</f>
        <v/>
      </c>
      <c r="I491" s="2">
        <f>COUNTIFS(SeasonData!B:B,C491)</f>
        <v>4</v>
      </c>
      <c r="J491" s="25">
        <v>437000</v>
      </c>
      <c r="K491" s="25" t="str">
        <f t="shared" si="14"/>
        <v>MPR</v>
      </c>
      <c r="L491" s="25"/>
      <c r="M491" s="20">
        <f>INDEX(SeasonData!$AY:$AY,MATCH($C491&amp;"_2018",SeasonData!$A:$A,0))</f>
        <v>80.5</v>
      </c>
      <c r="N491" s="20">
        <f>INDEX(SeasonData!$AY:$AY,MATCH($C491&amp;"_2017",SeasonData!$A:$A,0))</f>
        <v>88.25</v>
      </c>
      <c r="O491" s="20">
        <f>INDEX(SeasonData!$AY:$AY,MATCH($C491&amp;"_2016",SeasonData!$A:$A,0))</f>
        <v>72</v>
      </c>
      <c r="P491" s="20">
        <f>INDEX(SeasonData!$AY:$AY,MATCH($C491&amp;"_2015",SeasonData!$A:$A,0))</f>
        <v>70.05263157894737</v>
      </c>
      <c r="R491" s="18">
        <f>INDEX(SeasonData!BA:BA,MATCH(C491&amp;"_2018",SeasonData!A:A,0))</f>
        <v>0.72727272727272729</v>
      </c>
      <c r="S491" s="18">
        <f>INDEX(SeasonData!BA:BA,MATCH(C491&amp;"_2017",SeasonData!A:A,0))</f>
        <v>0.72727272727272729</v>
      </c>
      <c r="T491" s="18">
        <f>INDEX(SeasonData!BA:BA,MATCH(C491&amp;"_2016",SeasonData!A:A,0))</f>
        <v>0.81818181818181823</v>
      </c>
      <c r="U491" s="18">
        <f>INDEX(SeasonData!BA:BA,MATCH(C491&amp;"_2015",SeasonData!A:A,0))</f>
        <v>0.86363636363636365</v>
      </c>
      <c r="W491" s="13">
        <f t="shared" si="15"/>
        <v>80.501059224463475</v>
      </c>
      <c r="Y491" t="str">
        <f>IF(ISERROR(FIND("DEF",$G491)),"",MAX(Y$1:Y490)+1)</f>
        <v/>
      </c>
      <c r="Z491">
        <f>IF(ISERROR(FIND("MID",$G491)),"",MAX(Z$1:Z490)+1)</f>
        <v>159</v>
      </c>
      <c r="AA491" t="str">
        <f>IF(ISERROR(FIND("RUC",$G491)),"",MAX(AA$1:AA490)+1)</f>
        <v/>
      </c>
      <c r="AB491" t="str">
        <f>IF(ISERROR(FIND("FWD",$G491)),"",MAX(AB$1:AB490)+1)</f>
        <v/>
      </c>
      <c r="AC491" t="str">
        <f>IF(H491&lt;&gt;"R","",MAX(AC$1:AC490)+1)</f>
        <v/>
      </c>
    </row>
    <row r="492" spans="1:29" x14ac:dyDescent="0.2">
      <c r="A492" t="s">
        <v>2129</v>
      </c>
      <c r="B492" t="s">
        <v>451</v>
      </c>
      <c r="C492" t="s">
        <v>2644</v>
      </c>
      <c r="D492" t="s">
        <v>2644</v>
      </c>
      <c r="E492" t="s">
        <v>369</v>
      </c>
      <c r="F492" s="42" t="s">
        <v>2474</v>
      </c>
      <c r="G492" t="s">
        <v>1606</v>
      </c>
      <c r="H492" s="3" t="str">
        <f>IF(SUMIFS(SeasonData!BC:BC,SeasonData!B:B,Players19!C212)=(4*23),"R","")</f>
        <v/>
      </c>
      <c r="I492" s="2">
        <f>COUNTIFS(SeasonData!B:B,C492)</f>
        <v>4</v>
      </c>
      <c r="J492" s="25">
        <v>117300</v>
      </c>
      <c r="K492" s="25" t="str">
        <f t="shared" si="14"/>
        <v>Rookie</v>
      </c>
      <c r="L492" s="25"/>
      <c r="M492" s="20" t="str">
        <f>INDEX(SeasonData!$AY:$AY,MATCH($C492&amp;"_2018",SeasonData!$A:$A,0))</f>
        <v/>
      </c>
      <c r="N492" s="20" t="str">
        <f>INDEX(SeasonData!$AY:$AY,MATCH($C492&amp;"_2017",SeasonData!$A:$A,0))</f>
        <v/>
      </c>
      <c r="O492" s="20" t="str">
        <f>INDEX(SeasonData!$AY:$AY,MATCH($C492&amp;"_2016",SeasonData!$A:$A,0))</f>
        <v/>
      </c>
      <c r="P492" s="20" t="str">
        <f>INDEX(SeasonData!$AY:$AY,MATCH($C492&amp;"_2015",SeasonData!$A:$A,0))</f>
        <v/>
      </c>
      <c r="R492" s="18">
        <f>INDEX(SeasonData!BA:BA,MATCH(C492&amp;"_2018",SeasonData!A:A,0))</f>
        <v>0</v>
      </c>
      <c r="S492" s="18">
        <f>INDEX(SeasonData!BA:BA,MATCH(C492&amp;"_2017",SeasonData!A:A,0))</f>
        <v>0</v>
      </c>
      <c r="T492" s="18">
        <f>INDEX(SeasonData!BA:BA,MATCH(C492&amp;"_2016",SeasonData!A:A,0))</f>
        <v>0</v>
      </c>
      <c r="U492" s="18">
        <f>INDEX(SeasonData!BA:BA,MATCH(C492&amp;"_2015",SeasonData!A:A,0))</f>
        <v>0</v>
      </c>
      <c r="W492" s="13">
        <f t="shared" si="15"/>
        <v>21.608179054987566</v>
      </c>
      <c r="Y492" t="str">
        <f>IF(ISERROR(FIND("DEF",$G492)),"",MAX(Y$1:Y491)+1)</f>
        <v/>
      </c>
      <c r="Z492">
        <f>IF(ISERROR(FIND("MID",$G492)),"",MAX(Z$1:Z491)+1)</f>
        <v>160</v>
      </c>
      <c r="AA492" t="str">
        <f>IF(ISERROR(FIND("RUC",$G492)),"",MAX(AA$1:AA491)+1)</f>
        <v/>
      </c>
      <c r="AB492" t="str">
        <f>IF(ISERROR(FIND("FWD",$G492)),"",MAX(AB$1:AB491)+1)</f>
        <v/>
      </c>
      <c r="AC492" t="str">
        <f>IF(H492&lt;&gt;"R","",MAX(AC$1:AC491)+1)</f>
        <v/>
      </c>
    </row>
    <row r="493" spans="1:29" x14ac:dyDescent="0.2">
      <c r="A493" t="s">
        <v>2129</v>
      </c>
      <c r="B493" t="s">
        <v>2214</v>
      </c>
      <c r="C493" t="s">
        <v>2645</v>
      </c>
      <c r="D493" t="s">
        <v>2645</v>
      </c>
      <c r="E493" t="s">
        <v>465</v>
      </c>
      <c r="F493" s="42" t="s">
        <v>2476</v>
      </c>
      <c r="G493" t="s">
        <v>1606</v>
      </c>
      <c r="H493" s="3" t="str">
        <f>IF(SUMIFS(SeasonData!BC:BC,SeasonData!B:B,Players19!C224)=(4*23),"R","")</f>
        <v/>
      </c>
      <c r="I493" s="2">
        <f>COUNTIFS(SeasonData!B:B,C493)</f>
        <v>4</v>
      </c>
      <c r="J493" s="25">
        <v>117300</v>
      </c>
      <c r="K493" s="25" t="str">
        <f t="shared" si="14"/>
        <v>Rookie</v>
      </c>
      <c r="L493" s="25"/>
      <c r="M493" s="20" t="str">
        <f>INDEX(SeasonData!$AY:$AY,MATCH($C493&amp;"_2018",SeasonData!$A:$A,0))</f>
        <v/>
      </c>
      <c r="N493" s="20" t="str">
        <f>INDEX(SeasonData!$AY:$AY,MATCH($C493&amp;"_2017",SeasonData!$A:$A,0))</f>
        <v/>
      </c>
      <c r="O493" s="20" t="str">
        <f>INDEX(SeasonData!$AY:$AY,MATCH($C493&amp;"_2016",SeasonData!$A:$A,0))</f>
        <v/>
      </c>
      <c r="P493" s="20" t="str">
        <f>INDEX(SeasonData!$AY:$AY,MATCH($C493&amp;"_2015",SeasonData!$A:$A,0))</f>
        <v/>
      </c>
      <c r="R493" s="18">
        <f>INDEX(SeasonData!BA:BA,MATCH(C493&amp;"_2018",SeasonData!A:A,0))</f>
        <v>0</v>
      </c>
      <c r="S493" s="18">
        <f>INDEX(SeasonData!BA:BA,MATCH(C493&amp;"_2017",SeasonData!A:A,0))</f>
        <v>0</v>
      </c>
      <c r="T493" s="18">
        <f>INDEX(SeasonData!BA:BA,MATCH(C493&amp;"_2016",SeasonData!A:A,0))</f>
        <v>0</v>
      </c>
      <c r="U493" s="18">
        <f>INDEX(SeasonData!BA:BA,MATCH(C493&amp;"_2015",SeasonData!A:A,0))</f>
        <v>0</v>
      </c>
      <c r="W493" s="13">
        <f t="shared" si="15"/>
        <v>21.608179054987566</v>
      </c>
      <c r="Y493" t="str">
        <f>IF(ISERROR(FIND("DEF",$G493)),"",MAX(Y$1:Y492)+1)</f>
        <v/>
      </c>
      <c r="Z493">
        <f>IF(ISERROR(FIND("MID",$G493)),"",MAX(Z$1:Z492)+1)</f>
        <v>161</v>
      </c>
      <c r="AA493" t="str">
        <f>IF(ISERROR(FIND("RUC",$G493)),"",MAX(AA$1:AA492)+1)</f>
        <v/>
      </c>
      <c r="AB493" t="str">
        <f>IF(ISERROR(FIND("FWD",$G493)),"",MAX(AB$1:AB492)+1)</f>
        <v/>
      </c>
      <c r="AC493" t="str">
        <f>IF(H493&lt;&gt;"R","",MAX(AC$1:AC492)+1)</f>
        <v/>
      </c>
    </row>
    <row r="494" spans="1:29" x14ac:dyDescent="0.2">
      <c r="A494" t="s">
        <v>2129</v>
      </c>
      <c r="B494" t="s">
        <v>274</v>
      </c>
      <c r="C494" t="s">
        <v>760</v>
      </c>
      <c r="D494" t="s">
        <v>760</v>
      </c>
      <c r="E494" t="s">
        <v>514</v>
      </c>
      <c r="F494" s="42" t="s">
        <v>1850</v>
      </c>
      <c r="G494" t="s">
        <v>1607</v>
      </c>
      <c r="H494" s="3" t="str">
        <f>IF(SUMIFS(SeasonData!BC:BC,SeasonData!B:B,Players19!C318)=(4*23),"R","")</f>
        <v/>
      </c>
      <c r="I494" s="2">
        <f>COUNTIFS(SeasonData!B:B,C494)</f>
        <v>4</v>
      </c>
      <c r="J494" s="25">
        <v>451400</v>
      </c>
      <c r="K494" s="25" t="str">
        <f t="shared" si="14"/>
        <v>MPR</v>
      </c>
      <c r="L494" s="25"/>
      <c r="M494" s="20">
        <f>INDEX(SeasonData!$AY:$AY,MATCH($C494&amp;"_2018",SeasonData!$A:$A,0))</f>
        <v>83.15789473684211</v>
      </c>
      <c r="N494" s="20">
        <f>INDEX(SeasonData!$AY:$AY,MATCH($C494&amp;"_2017",SeasonData!$A:$A,0))</f>
        <v>84</v>
      </c>
      <c r="O494" s="20">
        <f>INDEX(SeasonData!$AY:$AY,MATCH($C494&amp;"_2016",SeasonData!$A:$A,0))</f>
        <v>88.461538461538467</v>
      </c>
      <c r="P494" s="20">
        <f>INDEX(SeasonData!$AY:$AY,MATCH($C494&amp;"_2015",SeasonData!$A:$A,0))</f>
        <v>108.23529411764706</v>
      </c>
      <c r="R494" s="18">
        <f>INDEX(SeasonData!BA:BA,MATCH(C494&amp;"_2018",SeasonData!A:A,0))</f>
        <v>0.86363636363636365</v>
      </c>
      <c r="S494" s="18">
        <f>INDEX(SeasonData!BA:BA,MATCH(C494&amp;"_2017",SeasonData!A:A,0))</f>
        <v>0.86363636363636365</v>
      </c>
      <c r="T494" s="18">
        <f>INDEX(SeasonData!BA:BA,MATCH(C494&amp;"_2016",SeasonData!A:A,0))</f>
        <v>0.59090909090909094</v>
      </c>
      <c r="U494" s="18">
        <f>INDEX(SeasonData!BA:BA,MATCH(C494&amp;"_2015",SeasonData!A:A,0))</f>
        <v>0.77272727272727271</v>
      </c>
      <c r="W494" s="13">
        <f t="shared" si="15"/>
        <v>83.1537257069172</v>
      </c>
      <c r="Y494">
        <f>IF(ISERROR(FIND("DEF",$G494)),"",MAX(Y$1:Y493)+1)</f>
        <v>178</v>
      </c>
      <c r="Z494" t="str">
        <f>IF(ISERROR(FIND("MID",$G494)),"",MAX(Z$1:Z493)+1)</f>
        <v/>
      </c>
      <c r="AA494" t="str">
        <f>IF(ISERROR(FIND("RUC",$G494)),"",MAX(AA$1:AA493)+1)</f>
        <v/>
      </c>
      <c r="AB494" t="str">
        <f>IF(ISERROR(FIND("FWD",$G494)),"",MAX(AB$1:AB493)+1)</f>
        <v/>
      </c>
      <c r="AC494" t="str">
        <f>IF(H494&lt;&gt;"R","",MAX(AC$1:AC493)+1)</f>
        <v/>
      </c>
    </row>
    <row r="495" spans="1:29" x14ac:dyDescent="0.2">
      <c r="A495" t="s">
        <v>2129</v>
      </c>
      <c r="B495" t="s">
        <v>1752</v>
      </c>
      <c r="C495" t="s">
        <v>1635</v>
      </c>
      <c r="D495" t="s">
        <v>1635</v>
      </c>
      <c r="E495" t="s">
        <v>150</v>
      </c>
      <c r="F495" s="42" t="s">
        <v>1851</v>
      </c>
      <c r="G495" t="s">
        <v>1608</v>
      </c>
      <c r="H495" s="3" t="str">
        <f>IF(SUMIFS(SeasonData!BC:BC,SeasonData!B:B,Players19!C403)=(4*23),"R","")</f>
        <v/>
      </c>
      <c r="I495" s="2">
        <f>COUNTIFS(SeasonData!B:B,C495)</f>
        <v>4</v>
      </c>
      <c r="J495" s="25">
        <v>123900</v>
      </c>
      <c r="K495" s="25" t="str">
        <f t="shared" si="14"/>
        <v>Rookie</v>
      </c>
      <c r="L495" s="25"/>
      <c r="M495" s="20" t="str">
        <f>INDEX(SeasonData!$AY:$AY,MATCH($C495&amp;"_2018",SeasonData!$A:$A,0))</f>
        <v/>
      </c>
      <c r="N495" s="20" t="str">
        <f>INDEX(SeasonData!$AY:$AY,MATCH($C495&amp;"_2017",SeasonData!$A:$A,0))</f>
        <v/>
      </c>
      <c r="O495" s="20" t="str">
        <f>INDEX(SeasonData!$AY:$AY,MATCH($C495&amp;"_2016",SeasonData!$A:$A,0))</f>
        <v/>
      </c>
      <c r="P495" s="20" t="str">
        <f>INDEX(SeasonData!$AY:$AY,MATCH($C495&amp;"_2015",SeasonData!$A:$A,0))</f>
        <v/>
      </c>
      <c r="R495" s="18">
        <f>INDEX(SeasonData!BA:BA,MATCH(C495&amp;"_2018",SeasonData!A:A,0))</f>
        <v>0</v>
      </c>
      <c r="S495" s="18">
        <f>INDEX(SeasonData!BA:BA,MATCH(C495&amp;"_2017",SeasonData!A:A,0))</f>
        <v>0</v>
      </c>
      <c r="T495" s="18">
        <f>INDEX(SeasonData!BA:BA,MATCH(C495&amp;"_2016",SeasonData!A:A,0))</f>
        <v>0</v>
      </c>
      <c r="U495" s="18">
        <f>INDEX(SeasonData!BA:BA,MATCH(C495&amp;"_2015",SeasonData!A:A,0))</f>
        <v>0</v>
      </c>
      <c r="W495" s="13">
        <f t="shared" si="15"/>
        <v>22.823984526112184</v>
      </c>
      <c r="Y495" t="str">
        <f>IF(ISERROR(FIND("DEF",$G495)),"",MAX(Y$1:Y494)+1)</f>
        <v/>
      </c>
      <c r="Z495" t="str">
        <f>IF(ISERROR(FIND("MID",$G495)),"",MAX(Z$1:Z494)+1)</f>
        <v/>
      </c>
      <c r="AA495" t="str">
        <f>IF(ISERROR(FIND("RUC",$G495)),"",MAX(AA$1:AA494)+1)</f>
        <v/>
      </c>
      <c r="AB495">
        <f>IF(ISERROR(FIND("FWD",$G495)),"",MAX(AB$1:AB494)+1)</f>
        <v>194</v>
      </c>
      <c r="AC495" t="str">
        <f>IF(H495&lt;&gt;"R","",MAX(AC$1:AC494)+1)</f>
        <v/>
      </c>
    </row>
    <row r="496" spans="1:29" x14ac:dyDescent="0.2">
      <c r="A496" t="s">
        <v>2129</v>
      </c>
      <c r="B496" t="s">
        <v>303</v>
      </c>
      <c r="C496" t="s">
        <v>766</v>
      </c>
      <c r="D496" t="s">
        <v>766</v>
      </c>
      <c r="E496" t="s">
        <v>316</v>
      </c>
      <c r="F496" s="42" t="s">
        <v>1323</v>
      </c>
      <c r="G496" t="s">
        <v>1607</v>
      </c>
      <c r="H496" s="3" t="str">
        <f>IF(SUMIFS(SeasonData!BC:BC,SeasonData!B:B,Players19!C463)=(4*23),"R","")</f>
        <v>R</v>
      </c>
      <c r="I496" s="2">
        <f>COUNTIFS(SeasonData!B:B,C496)</f>
        <v>4</v>
      </c>
      <c r="J496" s="25">
        <v>362200</v>
      </c>
      <c r="K496" s="25" t="str">
        <f t="shared" si="14"/>
        <v>MPR</v>
      </c>
      <c r="L496" s="25"/>
      <c r="M496" s="20">
        <f>INDEX(SeasonData!$AY:$AY,MATCH($C496&amp;"_2018",SeasonData!$A:$A,0))</f>
        <v>66.727272727272734</v>
      </c>
      <c r="N496" s="20">
        <f>INDEX(SeasonData!$AY:$AY,MATCH($C496&amp;"_2017",SeasonData!$A:$A,0))</f>
        <v>83.86363636363636</v>
      </c>
      <c r="O496" s="20">
        <f>INDEX(SeasonData!$AY:$AY,MATCH($C496&amp;"_2016",SeasonData!$A:$A,0))</f>
        <v>64</v>
      </c>
      <c r="P496" s="20">
        <f>INDEX(SeasonData!$AY:$AY,MATCH($C496&amp;"_2015",SeasonData!$A:$A,0))</f>
        <v>52.769230769230766</v>
      </c>
      <c r="R496" s="18">
        <f>INDEX(SeasonData!BA:BA,MATCH(C496&amp;"_2018",SeasonData!A:A,0))</f>
        <v>1</v>
      </c>
      <c r="S496" s="18">
        <f>INDEX(SeasonData!BA:BA,MATCH(C496&amp;"_2017",SeasonData!A:A,0))</f>
        <v>1</v>
      </c>
      <c r="T496" s="18">
        <f>INDEX(SeasonData!BA:BA,MATCH(C496&amp;"_2016",SeasonData!A:A,0))</f>
        <v>0.63636363636363635</v>
      </c>
      <c r="U496" s="18">
        <f>INDEX(SeasonData!BA:BA,MATCH(C496&amp;"_2015",SeasonData!A:A,0))</f>
        <v>0.59090909090909094</v>
      </c>
      <c r="W496" s="13">
        <f t="shared" si="15"/>
        <v>66.72193055171779</v>
      </c>
      <c r="Y496">
        <f>IF(ISERROR(FIND("DEF",$G496)),"",MAX(Y$1:Y495)+1)</f>
        <v>179</v>
      </c>
      <c r="Z496" t="str">
        <f>IF(ISERROR(FIND("MID",$G496)),"",MAX(Z$1:Z495)+1)</f>
        <v/>
      </c>
      <c r="AA496" t="str">
        <f>IF(ISERROR(FIND("RUC",$G496)),"",MAX(AA$1:AA495)+1)</f>
        <v/>
      </c>
      <c r="AB496" t="str">
        <f>IF(ISERROR(FIND("FWD",$G496)),"",MAX(AB$1:AB495)+1)</f>
        <v/>
      </c>
      <c r="AC496">
        <f>IF(H496&lt;&gt;"R","",MAX(AC$1:AC495)+1)</f>
        <v>67</v>
      </c>
    </row>
    <row r="497" spans="1:29" x14ac:dyDescent="0.2">
      <c r="A497" t="s">
        <v>2129</v>
      </c>
      <c r="B497" t="s">
        <v>438</v>
      </c>
      <c r="C497" t="s">
        <v>763</v>
      </c>
      <c r="D497" t="s">
        <v>763</v>
      </c>
      <c r="E497" t="s">
        <v>423</v>
      </c>
      <c r="F497" s="42" t="s">
        <v>1321</v>
      </c>
      <c r="G497" t="s">
        <v>1606</v>
      </c>
      <c r="H497" s="3" t="str">
        <f>IF(SUMIFS(SeasonData!BC:BC,SeasonData!B:B,Players19!C563)=(4*23),"R","")</f>
        <v/>
      </c>
      <c r="I497" s="2">
        <f>COUNTIFS(SeasonData!B:B,C497)</f>
        <v>4</v>
      </c>
      <c r="J497" s="25">
        <v>561700</v>
      </c>
      <c r="K497" s="25" t="str">
        <f t="shared" si="14"/>
        <v>Premo</v>
      </c>
      <c r="L497" s="25"/>
      <c r="M497" s="20">
        <f>INDEX(SeasonData!$AY:$AY,MATCH($C497&amp;"_2018",SeasonData!$A:$A,0))</f>
        <v>103.47619047619048</v>
      </c>
      <c r="N497" s="20">
        <f>INDEX(SeasonData!$AY:$AY,MATCH($C497&amp;"_2017",SeasonData!$A:$A,0))</f>
        <v>99.318181818181813</v>
      </c>
      <c r="O497" s="20">
        <f>INDEX(SeasonData!$AY:$AY,MATCH($C497&amp;"_2016",SeasonData!$A:$A,0))</f>
        <v>111.90909090909091</v>
      </c>
      <c r="P497" s="20">
        <f>INDEX(SeasonData!$AY:$AY,MATCH($C497&amp;"_2015",SeasonData!$A:$A,0))</f>
        <v>99.736842105263165</v>
      </c>
      <c r="R497" s="18">
        <f>INDEX(SeasonData!BA:BA,MATCH(C497&amp;"_2018",SeasonData!A:A,0))</f>
        <v>0.95454545454545459</v>
      </c>
      <c r="S497" s="18">
        <f>INDEX(SeasonData!BA:BA,MATCH(C497&amp;"_2017",SeasonData!A:A,0))</f>
        <v>1</v>
      </c>
      <c r="T497" s="18">
        <f>INDEX(SeasonData!BA:BA,MATCH(C497&amp;"_2016",SeasonData!A:A,0))</f>
        <v>1</v>
      </c>
      <c r="U497" s="18">
        <f>INDEX(SeasonData!BA:BA,MATCH(C497&amp;"_2015",SeasonData!A:A,0))</f>
        <v>0.86363636363636365</v>
      </c>
      <c r="W497" s="13">
        <f t="shared" si="15"/>
        <v>103.47241411071198</v>
      </c>
      <c r="Y497" t="str">
        <f>IF(ISERROR(FIND("DEF",$G497)),"",MAX(Y$1:Y496)+1)</f>
        <v/>
      </c>
      <c r="Z497">
        <f>IF(ISERROR(FIND("MID",$G497)),"",MAX(Z$1:Z496)+1)</f>
        <v>162</v>
      </c>
      <c r="AA497" t="str">
        <f>IF(ISERROR(FIND("RUC",$G497)),"",MAX(AA$1:AA496)+1)</f>
        <v/>
      </c>
      <c r="AB497" t="str">
        <f>IF(ISERROR(FIND("FWD",$G497)),"",MAX(AB$1:AB496)+1)</f>
        <v/>
      </c>
      <c r="AC497" t="str">
        <f>IF(H497&lt;&gt;"R","",MAX(AC$1:AC496)+1)</f>
        <v/>
      </c>
    </row>
    <row r="498" spans="1:29" x14ac:dyDescent="0.2">
      <c r="A498" t="s">
        <v>2129</v>
      </c>
      <c r="B498" t="s">
        <v>46</v>
      </c>
      <c r="C498" t="s">
        <v>986</v>
      </c>
      <c r="D498" t="s">
        <v>986</v>
      </c>
      <c r="E498" t="s">
        <v>184</v>
      </c>
      <c r="F498" s="42" t="s">
        <v>1325</v>
      </c>
      <c r="G498" t="s">
        <v>1607</v>
      </c>
      <c r="H498" s="3" t="str">
        <f>IF(SUMIFS(SeasonData!BC:BC,SeasonData!B:B,Players19!C634)=(4*23),"R","")</f>
        <v/>
      </c>
      <c r="I498" s="2">
        <f>COUNTIFS(SeasonData!B:B,C498)</f>
        <v>4</v>
      </c>
      <c r="J498" s="25">
        <v>489900</v>
      </c>
      <c r="K498" s="25" t="str">
        <f t="shared" si="14"/>
        <v>MPR</v>
      </c>
      <c r="L498" s="25"/>
      <c r="M498" s="20">
        <f>INDEX(SeasonData!$AY:$AY,MATCH($C498&amp;"_2018",SeasonData!$A:$A,0))</f>
        <v>90.25</v>
      </c>
      <c r="N498" s="20">
        <f>INDEX(SeasonData!$AY:$AY,MATCH($C498&amp;"_2017",SeasonData!$A:$A,0))</f>
        <v>76.818181818181813</v>
      </c>
      <c r="O498" s="20" t="str">
        <f>INDEX(SeasonData!$AY:$AY,MATCH($C498&amp;"_2016",SeasonData!$A:$A,0))</f>
        <v/>
      </c>
      <c r="P498" s="20" t="str">
        <f>INDEX(SeasonData!$AY:$AY,MATCH($C498&amp;"_2015",SeasonData!$A:$A,0))</f>
        <v/>
      </c>
      <c r="R498" s="18">
        <f>INDEX(SeasonData!BA:BA,MATCH(C498&amp;"_2018",SeasonData!A:A,0))</f>
        <v>0.90909090909090906</v>
      </c>
      <c r="S498" s="18">
        <f>INDEX(SeasonData!BA:BA,MATCH(C498&amp;"_2017",SeasonData!A:A,0))</f>
        <v>0.5</v>
      </c>
      <c r="T498" s="18">
        <f>INDEX(SeasonData!BA:BA,MATCH(C498&amp;"_2016",SeasonData!A:A,0))</f>
        <v>0</v>
      </c>
      <c r="U498" s="18">
        <f>INDEX(SeasonData!BA:BA,MATCH(C498&amp;"_2015",SeasonData!A:A,0))</f>
        <v>0</v>
      </c>
      <c r="W498" s="13">
        <f t="shared" si="15"/>
        <v>90.245924288477482</v>
      </c>
      <c r="Y498">
        <f>IF(ISERROR(FIND("DEF",$G498)),"",MAX(Y$1:Y497)+1)</f>
        <v>180</v>
      </c>
      <c r="Z498" t="str">
        <f>IF(ISERROR(FIND("MID",$G498)),"",MAX(Z$1:Z497)+1)</f>
        <v/>
      </c>
      <c r="AA498" t="str">
        <f>IF(ISERROR(FIND("RUC",$G498)),"",MAX(AA$1:AA497)+1)</f>
        <v/>
      </c>
      <c r="AB498" t="str">
        <f>IF(ISERROR(FIND("FWD",$G498)),"",MAX(AB$1:AB497)+1)</f>
        <v/>
      </c>
      <c r="AC498" t="str">
        <f>IF(H498&lt;&gt;"R","",MAX(AC$1:AC497)+1)</f>
        <v/>
      </c>
    </row>
    <row r="499" spans="1:29" x14ac:dyDescent="0.2">
      <c r="A499" t="s">
        <v>2129</v>
      </c>
      <c r="B499" t="s">
        <v>484</v>
      </c>
      <c r="C499" t="s">
        <v>761</v>
      </c>
      <c r="D499" t="s">
        <v>761</v>
      </c>
      <c r="E499" t="s">
        <v>465</v>
      </c>
      <c r="F499" s="42" t="s">
        <v>1319</v>
      </c>
      <c r="G499" t="s">
        <v>1606</v>
      </c>
      <c r="H499" s="3" t="str">
        <f>IF(SUMIFS(SeasonData!BC:BC,SeasonData!B:B,Players19!C666)=(4*23),"R","")</f>
        <v/>
      </c>
      <c r="I499" s="2">
        <f>COUNTIFS(SeasonData!B:B,C499)</f>
        <v>4</v>
      </c>
      <c r="J499" s="25">
        <v>492700</v>
      </c>
      <c r="K499" s="25" t="str">
        <f t="shared" si="14"/>
        <v>Premo</v>
      </c>
      <c r="L499" s="25"/>
      <c r="M499" s="20">
        <f>INDEX(SeasonData!$AY:$AY,MATCH($C499&amp;"_2018",SeasonData!$A:$A,0))</f>
        <v>90.764705882352942</v>
      </c>
      <c r="N499" s="20">
        <f>INDEX(SeasonData!$AY:$AY,MATCH($C499&amp;"_2017",SeasonData!$A:$A,0))</f>
        <v>96.238095238095241</v>
      </c>
      <c r="O499" s="20">
        <f>INDEX(SeasonData!$AY:$AY,MATCH($C499&amp;"_2016",SeasonData!$A:$A,0))</f>
        <v>105.59090909090909</v>
      </c>
      <c r="P499" s="20">
        <f>INDEX(SeasonData!$AY:$AY,MATCH($C499&amp;"_2015",SeasonData!$A:$A,0))</f>
        <v>97</v>
      </c>
      <c r="R499" s="18">
        <f>INDEX(SeasonData!BA:BA,MATCH(C499&amp;"_2018",SeasonData!A:A,0))</f>
        <v>0.77272727272727271</v>
      </c>
      <c r="S499" s="18">
        <f>INDEX(SeasonData!BA:BA,MATCH(C499&amp;"_2017",SeasonData!A:A,0))</f>
        <v>0.95454545454545459</v>
      </c>
      <c r="T499" s="18">
        <f>INDEX(SeasonData!BA:BA,MATCH(C499&amp;"_2016",SeasonData!A:A,0))</f>
        <v>1</v>
      </c>
      <c r="U499" s="18">
        <f>INDEX(SeasonData!BA:BA,MATCH(C499&amp;"_2015",SeasonData!A:A,0))</f>
        <v>1</v>
      </c>
      <c r="W499" s="13">
        <f t="shared" si="15"/>
        <v>90.761720548954585</v>
      </c>
      <c r="Y499" t="str">
        <f>IF(ISERROR(FIND("DEF",$G499)),"",MAX(Y$1:Y498)+1)</f>
        <v/>
      </c>
      <c r="Z499">
        <f>IF(ISERROR(FIND("MID",$G499)),"",MAX(Z$1:Z498)+1)</f>
        <v>163</v>
      </c>
      <c r="AA499" t="str">
        <f>IF(ISERROR(FIND("RUC",$G499)),"",MAX(AA$1:AA498)+1)</f>
        <v/>
      </c>
      <c r="AB499" t="str">
        <f>IF(ISERROR(FIND("FWD",$G499)),"",MAX(AB$1:AB498)+1)</f>
        <v/>
      </c>
      <c r="AC499" t="str">
        <f>IF(H499&lt;&gt;"R","",MAX(AC$1:AC498)+1)</f>
        <v/>
      </c>
    </row>
    <row r="500" spans="1:29" x14ac:dyDescent="0.2">
      <c r="A500" t="s">
        <v>2129</v>
      </c>
      <c r="B500" t="s">
        <v>2407</v>
      </c>
      <c r="C500" t="s">
        <v>2738</v>
      </c>
      <c r="D500" t="s">
        <v>2738</v>
      </c>
      <c r="E500" t="s">
        <v>184</v>
      </c>
      <c r="F500" s="42" t="s">
        <v>2590</v>
      </c>
      <c r="G500" t="s">
        <v>1606</v>
      </c>
      <c r="H500" s="3" t="str">
        <f>IF(SUMIFS(SeasonData!BC:BC,SeasonData!B:B,Players19!C744)=(4*23),"R","")</f>
        <v/>
      </c>
      <c r="I500" s="2">
        <f>COUNTIFS(SeasonData!B:B,C500)</f>
        <v>4</v>
      </c>
      <c r="J500" s="25">
        <v>117300</v>
      </c>
      <c r="K500" s="25" t="str">
        <f t="shared" si="14"/>
        <v>Rookie</v>
      </c>
      <c r="L500" s="25"/>
      <c r="M500" s="20" t="str">
        <f>INDEX(SeasonData!$AY:$AY,MATCH($C500&amp;"_2018",SeasonData!$A:$A,0))</f>
        <v/>
      </c>
      <c r="N500" s="20" t="str">
        <f>INDEX(SeasonData!$AY:$AY,MATCH($C500&amp;"_2017",SeasonData!$A:$A,0))</f>
        <v/>
      </c>
      <c r="O500" s="20" t="str">
        <f>INDEX(SeasonData!$AY:$AY,MATCH($C500&amp;"_2016",SeasonData!$A:$A,0))</f>
        <v/>
      </c>
      <c r="P500" s="20" t="str">
        <f>INDEX(SeasonData!$AY:$AY,MATCH($C500&amp;"_2015",SeasonData!$A:$A,0))</f>
        <v/>
      </c>
      <c r="R500" s="18">
        <f>INDEX(SeasonData!BA:BA,MATCH(C500&amp;"_2018",SeasonData!A:A,0))</f>
        <v>0</v>
      </c>
      <c r="S500" s="18">
        <f>INDEX(SeasonData!BA:BA,MATCH(C500&amp;"_2017",SeasonData!A:A,0))</f>
        <v>0</v>
      </c>
      <c r="T500" s="18">
        <f>INDEX(SeasonData!BA:BA,MATCH(C500&amp;"_2016",SeasonData!A:A,0))</f>
        <v>0</v>
      </c>
      <c r="U500" s="18">
        <f>INDEX(SeasonData!BA:BA,MATCH(C500&amp;"_2015",SeasonData!A:A,0))</f>
        <v>0</v>
      </c>
      <c r="W500" s="13">
        <f t="shared" si="15"/>
        <v>21.608179054987566</v>
      </c>
      <c r="Y500" t="str">
        <f>IF(ISERROR(FIND("DEF",$G500)),"",MAX(Y$1:Y499)+1)</f>
        <v/>
      </c>
      <c r="Z500">
        <f>IF(ISERROR(FIND("MID",$G500)),"",MAX(Z$1:Z499)+1)</f>
        <v>164</v>
      </c>
      <c r="AA500" t="str">
        <f>IF(ISERROR(FIND("RUC",$G500)),"",MAX(AA$1:AA499)+1)</f>
        <v/>
      </c>
      <c r="AB500" t="str">
        <f>IF(ISERROR(FIND("FWD",$G500)),"",MAX(AB$1:AB499)+1)</f>
        <v/>
      </c>
      <c r="AC500" t="str">
        <f>IF(H500&lt;&gt;"R","",MAX(AC$1:AC499)+1)</f>
        <v/>
      </c>
    </row>
    <row r="501" spans="1:29" x14ac:dyDescent="0.2">
      <c r="A501" t="s">
        <v>2201</v>
      </c>
      <c r="B501" t="s">
        <v>122</v>
      </c>
      <c r="C501" t="s">
        <v>768</v>
      </c>
      <c r="D501" t="s">
        <v>768</v>
      </c>
      <c r="E501" t="s">
        <v>116</v>
      </c>
      <c r="F501" s="42" t="s">
        <v>1326</v>
      </c>
      <c r="G501" t="s">
        <v>1607</v>
      </c>
      <c r="H501" s="3" t="str">
        <f>IF(SUMIFS(SeasonData!BC:BC,SeasonData!B:B,Players19!C198)=(4*23),"R","")</f>
        <v/>
      </c>
      <c r="I501" s="2">
        <f>COUNTIFS(SeasonData!B:B,C501)</f>
        <v>4</v>
      </c>
      <c r="J501" s="25">
        <v>328800</v>
      </c>
      <c r="K501" s="25" t="str">
        <f t="shared" si="14"/>
        <v>MPR</v>
      </c>
      <c r="L501" s="25"/>
      <c r="M501" s="20">
        <f>INDEX(SeasonData!$AY:$AY,MATCH($C501&amp;"_2018",SeasonData!$A:$A,0))</f>
        <v>60.571428571428569</v>
      </c>
      <c r="N501" s="20">
        <f>INDEX(SeasonData!$AY:$AY,MATCH($C501&amp;"_2017",SeasonData!$A:$A,0))</f>
        <v>68</v>
      </c>
      <c r="O501" s="20">
        <f>INDEX(SeasonData!$AY:$AY,MATCH($C501&amp;"_2016",SeasonData!$A:$A,0))</f>
        <v>69.25</v>
      </c>
      <c r="P501" s="20">
        <f>INDEX(SeasonData!$AY:$AY,MATCH($C501&amp;"_2015",SeasonData!$A:$A,0))</f>
        <v>82.772727272727266</v>
      </c>
      <c r="R501" s="18">
        <f>INDEX(SeasonData!BA:BA,MATCH(C501&amp;"_2018",SeasonData!A:A,0))</f>
        <v>0.63636363636363635</v>
      </c>
      <c r="S501" s="18">
        <f>INDEX(SeasonData!BA:BA,MATCH(C501&amp;"_2017",SeasonData!A:A,0))</f>
        <v>0.77272727272727271</v>
      </c>
      <c r="T501" s="18">
        <f>INDEX(SeasonData!BA:BA,MATCH(C501&amp;"_2016",SeasonData!A:A,0))</f>
        <v>0.18181818181818182</v>
      </c>
      <c r="U501" s="18">
        <f>INDEX(SeasonData!BA:BA,MATCH(C501&amp;"_2015",SeasonData!A:A,0))</f>
        <v>1</v>
      </c>
      <c r="W501" s="13">
        <f t="shared" si="15"/>
        <v>60.569218016026525</v>
      </c>
      <c r="Y501">
        <f>IF(ISERROR(FIND("DEF",$G501)),"",MAX(Y$1:Y500)+1)</f>
        <v>181</v>
      </c>
      <c r="Z501" t="str">
        <f>IF(ISERROR(FIND("MID",$G501)),"",MAX(Z$1:Z500)+1)</f>
        <v/>
      </c>
      <c r="AA501" t="str">
        <f>IF(ISERROR(FIND("RUC",$G501)),"",MAX(AA$1:AA500)+1)</f>
        <v/>
      </c>
      <c r="AB501" t="str">
        <f>IF(ISERROR(FIND("FWD",$G501)),"",MAX(AB$1:AB500)+1)</f>
        <v/>
      </c>
      <c r="AC501" t="str">
        <f>IF(H501&lt;&gt;"R","",MAX(AC$1:AC500)+1)</f>
        <v/>
      </c>
    </row>
    <row r="502" spans="1:29" x14ac:dyDescent="0.2">
      <c r="A502" t="s">
        <v>2162</v>
      </c>
      <c r="B502" t="s">
        <v>375</v>
      </c>
      <c r="C502" t="s">
        <v>769</v>
      </c>
      <c r="D502" t="s">
        <v>769</v>
      </c>
      <c r="E502" t="s">
        <v>369</v>
      </c>
      <c r="F502" s="42" t="s">
        <v>1327</v>
      </c>
      <c r="G502" t="s">
        <v>1608</v>
      </c>
      <c r="H502" s="3" t="str">
        <f>IF(SUMIFS(SeasonData!BC:BC,SeasonData!B:B,Players19!C116)=(4*23),"R","")</f>
        <v>R</v>
      </c>
      <c r="I502" s="2">
        <f>COUNTIFS(SeasonData!B:B,C502)</f>
        <v>4</v>
      </c>
      <c r="J502" s="25">
        <v>102400</v>
      </c>
      <c r="K502" s="25" t="str">
        <f t="shared" si="14"/>
        <v>Rookie</v>
      </c>
      <c r="L502" s="25"/>
      <c r="M502" s="20" t="str">
        <f>INDEX(SeasonData!$AY:$AY,MATCH($C502&amp;"_2018",SeasonData!$A:$A,0))</f>
        <v/>
      </c>
      <c r="N502" s="20" t="str">
        <f>INDEX(SeasonData!$AY:$AY,MATCH($C502&amp;"_2017",SeasonData!$A:$A,0))</f>
        <v/>
      </c>
      <c r="O502" s="20">
        <f>INDEX(SeasonData!$AY:$AY,MATCH($C502&amp;"_2016",SeasonData!$A:$A,0))</f>
        <v>10</v>
      </c>
      <c r="P502" s="20" t="str">
        <f>INDEX(SeasonData!$AY:$AY,MATCH($C502&amp;"_2015",SeasonData!$A:$A,0))</f>
        <v/>
      </c>
      <c r="R502" s="18">
        <f>INDEX(SeasonData!BA:BA,MATCH(C502&amp;"_2018",SeasonData!A:A,0))</f>
        <v>0</v>
      </c>
      <c r="S502" s="18">
        <f>INDEX(SeasonData!BA:BA,MATCH(C502&amp;"_2017",SeasonData!A:A,0))</f>
        <v>0</v>
      </c>
      <c r="T502" s="18">
        <f>INDEX(SeasonData!BA:BA,MATCH(C502&amp;"_2016",SeasonData!A:A,0))</f>
        <v>4.5454545454545456E-2</v>
      </c>
      <c r="U502" s="18">
        <f>INDEX(SeasonData!BA:BA,MATCH(C502&amp;"_2015",SeasonData!A:A,0))</f>
        <v>0</v>
      </c>
      <c r="W502" s="13">
        <f t="shared" si="15"/>
        <v>18.863406097448649</v>
      </c>
      <c r="Y502" t="str">
        <f>IF(ISERROR(FIND("DEF",$G502)),"",MAX(Y$1:Y501)+1)</f>
        <v/>
      </c>
      <c r="Z502" t="str">
        <f>IF(ISERROR(FIND("MID",$G502)),"",MAX(Z$1:Z501)+1)</f>
        <v/>
      </c>
      <c r="AA502" t="str">
        <f>IF(ISERROR(FIND("RUC",$G502)),"",MAX(AA$1:AA501)+1)</f>
        <v/>
      </c>
      <c r="AB502">
        <f>IF(ISERROR(FIND("FWD",$G502)),"",MAX(AB$1:AB501)+1)</f>
        <v>195</v>
      </c>
      <c r="AC502">
        <f>IF(H502&lt;&gt;"R","",MAX(AC$1:AC501)+1)</f>
        <v>68</v>
      </c>
    </row>
    <row r="503" spans="1:29" x14ac:dyDescent="0.2">
      <c r="A503" t="s">
        <v>2192</v>
      </c>
      <c r="B503" t="s">
        <v>320</v>
      </c>
      <c r="C503" t="s">
        <v>770</v>
      </c>
      <c r="D503" t="s">
        <v>770</v>
      </c>
      <c r="E503" t="s">
        <v>316</v>
      </c>
      <c r="F503" s="42" t="s">
        <v>1328</v>
      </c>
      <c r="G503" t="s">
        <v>1607</v>
      </c>
      <c r="H503" s="3" t="str">
        <f>IF(SUMIFS(SeasonData!BC:BC,SeasonData!B:B,Players19!C175)=(4*23),"R","")</f>
        <v/>
      </c>
      <c r="I503" s="2">
        <f>COUNTIFS(SeasonData!B:B,C503)</f>
        <v>4</v>
      </c>
      <c r="J503" s="25">
        <v>424300</v>
      </c>
      <c r="K503" s="25" t="str">
        <f t="shared" si="14"/>
        <v>MPR</v>
      </c>
      <c r="L503" s="25"/>
      <c r="M503" s="20">
        <f>INDEX(SeasonData!$AY:$AY,MATCH($C503&amp;"_2018",SeasonData!$A:$A,0))</f>
        <v>78.166666666666671</v>
      </c>
      <c r="N503" s="20">
        <f>INDEX(SeasonData!$AY:$AY,MATCH($C503&amp;"_2017",SeasonData!$A:$A,0))</f>
        <v>66.142857142857139</v>
      </c>
      <c r="O503" s="20">
        <f>INDEX(SeasonData!$AY:$AY,MATCH($C503&amp;"_2016",SeasonData!$A:$A,0))</f>
        <v>69.625</v>
      </c>
      <c r="P503" s="20">
        <f>INDEX(SeasonData!$AY:$AY,MATCH($C503&amp;"_2015",SeasonData!$A:$A,0))</f>
        <v>64.5</v>
      </c>
      <c r="R503" s="18">
        <f>INDEX(SeasonData!BA:BA,MATCH(C503&amp;"_2018",SeasonData!A:A,0))</f>
        <v>0.81818181818181823</v>
      </c>
      <c r="S503" s="18">
        <f>INDEX(SeasonData!BA:BA,MATCH(C503&amp;"_2017",SeasonData!A:A,0))</f>
        <v>0.31818181818181818</v>
      </c>
      <c r="T503" s="18">
        <f>INDEX(SeasonData!BA:BA,MATCH(C503&amp;"_2016",SeasonData!A:A,0))</f>
        <v>0.36363636363636365</v>
      </c>
      <c r="U503" s="18">
        <f>INDEX(SeasonData!BA:BA,MATCH(C503&amp;"_2015",SeasonData!A:A,0))</f>
        <v>9.0909090909090912E-2</v>
      </c>
      <c r="W503" s="13">
        <f t="shared" si="15"/>
        <v>78.161554757299442</v>
      </c>
      <c r="Y503">
        <f>IF(ISERROR(FIND("DEF",$G503)),"",MAX(Y$1:Y502)+1)</f>
        <v>182</v>
      </c>
      <c r="Z503" t="str">
        <f>IF(ISERROR(FIND("MID",$G503)),"",MAX(Z$1:Z502)+1)</f>
        <v/>
      </c>
      <c r="AA503" t="str">
        <f>IF(ISERROR(FIND("RUC",$G503)),"",MAX(AA$1:AA502)+1)</f>
        <v/>
      </c>
      <c r="AB503" t="str">
        <f>IF(ISERROR(FIND("FWD",$G503)),"",MAX(AB$1:AB502)+1)</f>
        <v/>
      </c>
      <c r="AC503" t="str">
        <f>IF(H503&lt;&gt;"R","",MAX(AC$1:AC502)+1)</f>
        <v/>
      </c>
    </row>
    <row r="504" spans="1:29" x14ac:dyDescent="0.2">
      <c r="A504" t="s">
        <v>2334</v>
      </c>
      <c r="B504" t="s">
        <v>101</v>
      </c>
      <c r="C504" t="s">
        <v>771</v>
      </c>
      <c r="D504" t="s">
        <v>771</v>
      </c>
      <c r="E504" t="s">
        <v>84</v>
      </c>
      <c r="F504" s="42" t="s">
        <v>1329</v>
      </c>
      <c r="G504" t="s">
        <v>1606</v>
      </c>
      <c r="H504" s="3" t="str">
        <f>IF(SUMIFS(SeasonData!BC:BC,SeasonData!B:B,Players19!C521)=(4*23),"R","")</f>
        <v>R</v>
      </c>
      <c r="I504" s="2">
        <f>COUNTIFS(SeasonData!B:B,C504)</f>
        <v>4</v>
      </c>
      <c r="J504" s="25">
        <v>501500</v>
      </c>
      <c r="K504" s="25" t="str">
        <f t="shared" si="14"/>
        <v>Premo</v>
      </c>
      <c r="L504" s="25"/>
      <c r="M504" s="20">
        <f>INDEX(SeasonData!$AY:$AY,MATCH($C504&amp;"_2018",SeasonData!$A:$A,0))</f>
        <v>92.384615384615387</v>
      </c>
      <c r="N504" s="20">
        <f>INDEX(SeasonData!$AY:$AY,MATCH($C504&amp;"_2017",SeasonData!$A:$A,0))</f>
        <v>108.22727272727273</v>
      </c>
      <c r="O504" s="20">
        <f>INDEX(SeasonData!$AY:$AY,MATCH($C504&amp;"_2016",SeasonData!$A:$A,0))</f>
        <v>79.5</v>
      </c>
      <c r="P504" s="20">
        <f>INDEX(SeasonData!$AY:$AY,MATCH($C504&amp;"_2015",SeasonData!$A:$A,0))</f>
        <v>103.15789473684211</v>
      </c>
      <c r="R504" s="18">
        <f>INDEX(SeasonData!BA:BA,MATCH(C504&amp;"_2018",SeasonData!A:A,0))</f>
        <v>0.59090909090909094</v>
      </c>
      <c r="S504" s="18">
        <f>INDEX(SeasonData!BA:BA,MATCH(C504&amp;"_2017",SeasonData!A:A,0))</f>
        <v>1</v>
      </c>
      <c r="T504" s="18">
        <f>INDEX(SeasonData!BA:BA,MATCH(C504&amp;"_2016",SeasonData!A:A,0))</f>
        <v>0.45454545454545453</v>
      </c>
      <c r="U504" s="18">
        <f>INDEX(SeasonData!BA:BA,MATCH(C504&amp;"_2015",SeasonData!A:A,0))</f>
        <v>0.86363636363636365</v>
      </c>
      <c r="W504" s="13">
        <f t="shared" si="15"/>
        <v>92.38279451045409</v>
      </c>
      <c r="Y504" t="str">
        <f>IF(ISERROR(FIND("DEF",$G504)),"",MAX(Y$1:Y503)+1)</f>
        <v/>
      </c>
      <c r="Z504">
        <f>IF(ISERROR(FIND("MID",$G504)),"",MAX(Z$1:Z503)+1)</f>
        <v>165</v>
      </c>
      <c r="AA504" t="str">
        <f>IF(ISERROR(FIND("RUC",$G504)),"",MAX(AA$1:AA503)+1)</f>
        <v/>
      </c>
      <c r="AB504" t="str">
        <f>IF(ISERROR(FIND("FWD",$G504)),"",MAX(AB$1:AB503)+1)</f>
        <v/>
      </c>
      <c r="AC504">
        <f>IF(H504&lt;&gt;"R","",MAX(AC$1:AC503)+1)</f>
        <v>69</v>
      </c>
    </row>
    <row r="505" spans="1:29" x14ac:dyDescent="0.2">
      <c r="A505" t="s">
        <v>2334</v>
      </c>
      <c r="B505" t="s">
        <v>279</v>
      </c>
      <c r="C505" t="s">
        <v>772</v>
      </c>
      <c r="D505" t="s">
        <v>772</v>
      </c>
      <c r="E505" t="s">
        <v>260</v>
      </c>
      <c r="F505" s="42" t="s">
        <v>1330</v>
      </c>
      <c r="G505" t="s">
        <v>1951</v>
      </c>
      <c r="H505" s="3" t="str">
        <f>IF(SUMIFS(SeasonData!BC:BC,SeasonData!B:B,Players19!C585)=(4*23),"R","")</f>
        <v>R</v>
      </c>
      <c r="I505" s="2">
        <f>COUNTIFS(SeasonData!B:B,C505)</f>
        <v>4</v>
      </c>
      <c r="J505" s="25">
        <v>234500</v>
      </c>
      <c r="K505" s="25" t="str">
        <f t="shared" si="14"/>
        <v>MPR</v>
      </c>
      <c r="L505" s="25"/>
      <c r="M505" s="20">
        <f>INDEX(SeasonData!$AY:$AY,MATCH($C505&amp;"_2018",SeasonData!$A:$A,0))</f>
        <v>54</v>
      </c>
      <c r="N505" s="20" t="str">
        <f>INDEX(SeasonData!$AY:$AY,MATCH($C505&amp;"_2017",SeasonData!$A:$A,0))</f>
        <v/>
      </c>
      <c r="O505" s="20">
        <f>INDEX(SeasonData!$AY:$AY,MATCH($C505&amp;"_2016",SeasonData!$A:$A,0))</f>
        <v>39.333333333333336</v>
      </c>
      <c r="P505" s="20" t="str">
        <f>INDEX(SeasonData!$AY:$AY,MATCH($C505&amp;"_2015",SeasonData!$A:$A,0))</f>
        <v/>
      </c>
      <c r="R505" s="18">
        <f>INDEX(SeasonData!BA:BA,MATCH(C505&amp;"_2018",SeasonData!A:A,0))</f>
        <v>9.0909090909090912E-2</v>
      </c>
      <c r="S505" s="18">
        <f>INDEX(SeasonData!BA:BA,MATCH(C505&amp;"_2017",SeasonData!A:A,0))</f>
        <v>0</v>
      </c>
      <c r="T505" s="18">
        <f>INDEX(SeasonData!BA:BA,MATCH(C505&amp;"_2016",SeasonData!A:A,0))</f>
        <v>0.13636363636363635</v>
      </c>
      <c r="U505" s="18">
        <f>INDEX(SeasonData!BA:BA,MATCH(C505&amp;"_2015",SeasonData!A:A,0))</f>
        <v>0</v>
      </c>
      <c r="W505" s="13">
        <f t="shared" si="15"/>
        <v>43.197936814958091</v>
      </c>
      <c r="Y505" t="str">
        <f>IF(ISERROR(FIND("DEF",$G505)),"",MAX(Y$1:Y504)+1)</f>
        <v/>
      </c>
      <c r="Z505" t="str">
        <f>IF(ISERROR(FIND("MID",$G505)),"",MAX(Z$1:Z504)+1)</f>
        <v/>
      </c>
      <c r="AA505">
        <f>IF(ISERROR(FIND("RUC",$G505)),"",MAX(AA$1:AA504)+1)</f>
        <v>33</v>
      </c>
      <c r="AB505" t="str">
        <f>IF(ISERROR(FIND("FWD",$G505)),"",MAX(AB$1:AB504)+1)</f>
        <v/>
      </c>
      <c r="AC505">
        <f>IF(H505&lt;&gt;"R","",MAX(AC$1:AC504)+1)</f>
        <v>70</v>
      </c>
    </row>
    <row r="506" spans="1:29" x14ac:dyDescent="0.2">
      <c r="A506" t="s">
        <v>2070</v>
      </c>
      <c r="B506" t="s">
        <v>115</v>
      </c>
      <c r="C506" t="s">
        <v>774</v>
      </c>
      <c r="D506" t="s">
        <v>774</v>
      </c>
      <c r="E506" t="s">
        <v>514</v>
      </c>
      <c r="F506" s="42" t="s">
        <v>2433</v>
      </c>
      <c r="G506" t="s">
        <v>1607</v>
      </c>
      <c r="H506" s="3" t="str">
        <f>IF(SUMIFS(SeasonData!BC:BC,SeasonData!B:B,Players19!C6)=(4*23),"R","")</f>
        <v/>
      </c>
      <c r="I506" s="2">
        <f>COUNTIFS(SeasonData!B:B,C506)</f>
        <v>4</v>
      </c>
      <c r="J506" s="25">
        <v>339600</v>
      </c>
      <c r="K506" s="25" t="str">
        <f t="shared" si="14"/>
        <v>MPR</v>
      </c>
      <c r="L506" s="25"/>
      <c r="M506" s="20">
        <f>INDEX(SeasonData!$AY:$AY,MATCH($C506&amp;"_2018",SeasonData!$A:$A,0))</f>
        <v>69.5</v>
      </c>
      <c r="N506" s="20">
        <f>INDEX(SeasonData!$AY:$AY,MATCH($C506&amp;"_2017",SeasonData!$A:$A,0))</f>
        <v>79.099999999999994</v>
      </c>
      <c r="O506" s="20">
        <f>INDEX(SeasonData!$AY:$AY,MATCH($C506&amp;"_2016",SeasonData!$A:$A,0))</f>
        <v>80.63636363636364</v>
      </c>
      <c r="P506" s="20" t="str">
        <f>INDEX(SeasonData!$AY:$AY,MATCH($C506&amp;"_2015",SeasonData!$A:$A,0))</f>
        <v/>
      </c>
      <c r="R506" s="18">
        <f>INDEX(SeasonData!BA:BA,MATCH(C506&amp;"_2018",SeasonData!A:A,0))</f>
        <v>0.27272727272727271</v>
      </c>
      <c r="S506" s="18">
        <f>INDEX(SeasonData!BA:BA,MATCH(C506&amp;"_2017",SeasonData!A:A,0))</f>
        <v>0.45454545454545453</v>
      </c>
      <c r="T506" s="18">
        <f>INDEX(SeasonData!BA:BA,MATCH(C506&amp;"_2016",SeasonData!A:A,0))</f>
        <v>0.5</v>
      </c>
      <c r="U506" s="18">
        <f>INDEX(SeasonData!BA:BA,MATCH(C506&amp;"_2015",SeasonData!A:A,0))</f>
        <v>0</v>
      </c>
      <c r="W506" s="13">
        <f t="shared" si="15"/>
        <v>62.558717877866812</v>
      </c>
      <c r="Y506">
        <f>IF(ISERROR(FIND("DEF",$G506)),"",MAX(Y$1:Y505)+1)</f>
        <v>183</v>
      </c>
      <c r="Z506" t="str">
        <f>IF(ISERROR(FIND("MID",$G506)),"",MAX(Z$1:Z505)+1)</f>
        <v/>
      </c>
      <c r="AA506" t="str">
        <f>IF(ISERROR(FIND("RUC",$G506)),"",MAX(AA$1:AA505)+1)</f>
        <v/>
      </c>
      <c r="AB506" t="str">
        <f>IF(ISERROR(FIND("FWD",$G506)),"",MAX(AB$1:AB505)+1)</f>
        <v/>
      </c>
      <c r="AC506" t="str">
        <f>IF(H506&lt;&gt;"R","",MAX(AC$1:AC505)+1)</f>
        <v/>
      </c>
    </row>
    <row r="507" spans="1:29" x14ac:dyDescent="0.2">
      <c r="A507" t="s">
        <v>2070</v>
      </c>
      <c r="B507" t="s">
        <v>444</v>
      </c>
      <c r="C507" t="s">
        <v>773</v>
      </c>
      <c r="D507" t="s">
        <v>773</v>
      </c>
      <c r="E507" t="s">
        <v>443</v>
      </c>
      <c r="F507" s="42" t="s">
        <v>1331</v>
      </c>
      <c r="G507" t="s">
        <v>1606</v>
      </c>
      <c r="H507" s="3" t="str">
        <f>IF(SUMIFS(SeasonData!BC:BC,SeasonData!B:B,Players19!C64)=(4*23),"R","")</f>
        <v/>
      </c>
      <c r="I507" s="2">
        <f>COUNTIFS(SeasonData!B:B,C507)</f>
        <v>4</v>
      </c>
      <c r="J507" s="25">
        <v>564600</v>
      </c>
      <c r="K507" s="25" t="str">
        <f t="shared" si="14"/>
        <v>Premo</v>
      </c>
      <c r="L507" s="25"/>
      <c r="M507" s="20">
        <f>INDEX(SeasonData!$AY:$AY,MATCH($C507&amp;"_2018",SeasonData!$A:$A,0))</f>
        <v>104</v>
      </c>
      <c r="N507" s="20">
        <f>INDEX(SeasonData!$AY:$AY,MATCH($C507&amp;"_2017",SeasonData!$A:$A,0))</f>
        <v>105.09090909090909</v>
      </c>
      <c r="O507" s="20">
        <f>INDEX(SeasonData!$AY:$AY,MATCH($C507&amp;"_2016",SeasonData!$A:$A,0))</f>
        <v>107.72727272727273</v>
      </c>
      <c r="P507" s="20">
        <f>INDEX(SeasonData!$AY:$AY,MATCH($C507&amp;"_2015",SeasonData!$A:$A,0))</f>
        <v>103.25</v>
      </c>
      <c r="R507" s="18">
        <f>INDEX(SeasonData!BA:BA,MATCH(C507&amp;"_2018",SeasonData!A:A,0))</f>
        <v>0.86363636363636365</v>
      </c>
      <c r="S507" s="18">
        <f>INDEX(SeasonData!BA:BA,MATCH(C507&amp;"_2017",SeasonData!A:A,0))</f>
        <v>1</v>
      </c>
      <c r="T507" s="18">
        <f>INDEX(SeasonData!BA:BA,MATCH(C507&amp;"_2016",SeasonData!A:A,0))</f>
        <v>1</v>
      </c>
      <c r="U507" s="18">
        <f>INDEX(SeasonData!BA:BA,MATCH(C507&amp;"_2015",SeasonData!A:A,0))</f>
        <v>0.90909090909090906</v>
      </c>
      <c r="W507" s="13">
        <f t="shared" si="15"/>
        <v>104.00663166620613</v>
      </c>
      <c r="Y507" t="str">
        <f>IF(ISERROR(FIND("DEF",$G507)),"",MAX(Y$1:Y506)+1)</f>
        <v/>
      </c>
      <c r="Z507">
        <f>IF(ISERROR(FIND("MID",$G507)),"",MAX(Z$1:Z506)+1)</f>
        <v>166</v>
      </c>
      <c r="AA507" t="str">
        <f>IF(ISERROR(FIND("RUC",$G507)),"",MAX(AA$1:AA506)+1)</f>
        <v/>
      </c>
      <c r="AB507" t="str">
        <f>IF(ISERROR(FIND("FWD",$G507)),"",MAX(AB$1:AB506)+1)</f>
        <v/>
      </c>
      <c r="AC507" t="str">
        <f>IF(H507&lt;&gt;"R","",MAX(AC$1:AC506)+1)</f>
        <v/>
      </c>
    </row>
    <row r="508" spans="1:29" x14ac:dyDescent="0.2">
      <c r="A508" t="s">
        <v>2096</v>
      </c>
      <c r="B508" t="s">
        <v>151</v>
      </c>
      <c r="C508" t="s">
        <v>776</v>
      </c>
      <c r="D508" t="s">
        <v>776</v>
      </c>
      <c r="E508" t="s">
        <v>150</v>
      </c>
      <c r="F508" s="42" t="s">
        <v>1333</v>
      </c>
      <c r="G508" t="s">
        <v>1608</v>
      </c>
      <c r="H508" s="3" t="str">
        <f>IF(SUMIFS(SeasonData!BC:BC,SeasonData!B:B,Players19!C32)=(4*23),"R","")</f>
        <v/>
      </c>
      <c r="I508" s="2">
        <f>COUNTIFS(SeasonData!B:B,C508)</f>
        <v>4</v>
      </c>
      <c r="J508" s="25">
        <v>328200</v>
      </c>
      <c r="K508" s="25" t="str">
        <f t="shared" si="14"/>
        <v>MPR</v>
      </c>
      <c r="L508" s="25"/>
      <c r="M508" s="20">
        <f>INDEX(SeasonData!$AY:$AY,MATCH($C508&amp;"_2018",SeasonData!$A:$A,0))</f>
        <v>60.45</v>
      </c>
      <c r="N508" s="20">
        <f>INDEX(SeasonData!$AY:$AY,MATCH($C508&amp;"_2017",SeasonData!$A:$A,0))</f>
        <v>67.047619047619051</v>
      </c>
      <c r="O508" s="20">
        <f>INDEX(SeasonData!$AY:$AY,MATCH($C508&amp;"_2016",SeasonData!$A:$A,0))</f>
        <v>74.2</v>
      </c>
      <c r="P508" s="20">
        <f>INDEX(SeasonData!$AY:$AY,MATCH($C508&amp;"_2015",SeasonData!$A:$A,0))</f>
        <v>79.818181818181813</v>
      </c>
      <c r="R508" s="18">
        <f>INDEX(SeasonData!BA:BA,MATCH(C508&amp;"_2018",SeasonData!A:A,0))</f>
        <v>0.90909090909090906</v>
      </c>
      <c r="S508" s="18">
        <f>INDEX(SeasonData!BA:BA,MATCH(C508&amp;"_2017",SeasonData!A:A,0))</f>
        <v>0.95454545454545459</v>
      </c>
      <c r="T508" s="18">
        <f>INDEX(SeasonData!BA:BA,MATCH(C508&amp;"_2016",SeasonData!A:A,0))</f>
        <v>0.45454545454545453</v>
      </c>
      <c r="U508" s="18">
        <f>INDEX(SeasonData!BA:BA,MATCH(C508&amp;"_2015",SeasonData!A:A,0))</f>
        <v>1</v>
      </c>
      <c r="W508" s="13">
        <f t="shared" si="15"/>
        <v>60.458690245924288</v>
      </c>
      <c r="Y508" t="str">
        <f>IF(ISERROR(FIND("DEF",$G508)),"",MAX(Y$1:Y507)+1)</f>
        <v/>
      </c>
      <c r="Z508" t="str">
        <f>IF(ISERROR(FIND("MID",$G508)),"",MAX(Z$1:Z507)+1)</f>
        <v/>
      </c>
      <c r="AA508" t="str">
        <f>IF(ISERROR(FIND("RUC",$G508)),"",MAX(AA$1:AA507)+1)</f>
        <v/>
      </c>
      <c r="AB508">
        <f>IF(ISERROR(FIND("FWD",$G508)),"",MAX(AB$1:AB507)+1)</f>
        <v>196</v>
      </c>
      <c r="AC508" t="str">
        <f>IF(H508&lt;&gt;"R","",MAX(AC$1:AC507)+1)</f>
        <v/>
      </c>
    </row>
    <row r="509" spans="1:29" x14ac:dyDescent="0.2">
      <c r="A509" t="s">
        <v>2096</v>
      </c>
      <c r="B509" t="s">
        <v>237</v>
      </c>
      <c r="C509" t="s">
        <v>777</v>
      </c>
      <c r="D509" t="s">
        <v>777</v>
      </c>
      <c r="E509" t="s">
        <v>235</v>
      </c>
      <c r="F509" s="42" t="s">
        <v>1334</v>
      </c>
      <c r="G509" t="s">
        <v>1607</v>
      </c>
      <c r="H509" s="3" t="str">
        <f>IF(SUMIFS(SeasonData!BC:BC,SeasonData!B:B,Players19!C59)=(4*23),"R","")</f>
        <v/>
      </c>
      <c r="I509" s="2">
        <f>COUNTIFS(SeasonData!B:B,C509)</f>
        <v>4</v>
      </c>
      <c r="J509" s="25">
        <v>405200</v>
      </c>
      <c r="K509" s="25" t="str">
        <f t="shared" si="14"/>
        <v>MPR</v>
      </c>
      <c r="L509" s="25"/>
      <c r="M509" s="20">
        <f>INDEX(SeasonData!$AY:$AY,MATCH($C509&amp;"_2018",SeasonData!$A:$A,0))</f>
        <v>74.63636363636364</v>
      </c>
      <c r="N509" s="20">
        <f>INDEX(SeasonData!$AY:$AY,MATCH($C509&amp;"_2017",SeasonData!$A:$A,0))</f>
        <v>81.588235294117652</v>
      </c>
      <c r="O509" s="20">
        <f>INDEX(SeasonData!$AY:$AY,MATCH($C509&amp;"_2016",SeasonData!$A:$A,0))</f>
        <v>90.36363636363636</v>
      </c>
      <c r="P509" s="20">
        <f>INDEX(SeasonData!$AY:$AY,MATCH($C509&amp;"_2015",SeasonData!$A:$A,0))</f>
        <v>104.28571428571429</v>
      </c>
      <c r="R509" s="18">
        <f>INDEX(SeasonData!BA:BA,MATCH(C509&amp;"_2018",SeasonData!A:A,0))</f>
        <v>1</v>
      </c>
      <c r="S509" s="18">
        <f>INDEX(SeasonData!BA:BA,MATCH(C509&amp;"_2017",SeasonData!A:A,0))</f>
        <v>0.77272727272727271</v>
      </c>
      <c r="T509" s="18">
        <f>INDEX(SeasonData!BA:BA,MATCH(C509&amp;"_2016",SeasonData!A:A,0))</f>
        <v>1</v>
      </c>
      <c r="U509" s="18">
        <f>INDEX(SeasonData!BA:BA,MATCH(C509&amp;"_2015",SeasonData!A:A,0))</f>
        <v>0.95454545454545459</v>
      </c>
      <c r="W509" s="13">
        <f t="shared" si="15"/>
        <v>74.643087409044853</v>
      </c>
      <c r="Y509">
        <f>IF(ISERROR(FIND("DEF",$G509)),"",MAX(Y$1:Y508)+1)</f>
        <v>184</v>
      </c>
      <c r="Z509" t="str">
        <f>IF(ISERROR(FIND("MID",$G509)),"",MAX(Z$1:Z508)+1)</f>
        <v/>
      </c>
      <c r="AA509" t="str">
        <f>IF(ISERROR(FIND("RUC",$G509)),"",MAX(AA$1:AA508)+1)</f>
        <v/>
      </c>
      <c r="AB509" t="str">
        <f>IF(ISERROR(FIND("FWD",$G509)),"",MAX(AB$1:AB508)+1)</f>
        <v/>
      </c>
      <c r="AC509" t="str">
        <f>IF(H509&lt;&gt;"R","",MAX(AC$1:AC508)+1)</f>
        <v/>
      </c>
    </row>
    <row r="510" spans="1:29" x14ac:dyDescent="0.2">
      <c r="A510" t="s">
        <v>2096</v>
      </c>
      <c r="B510" t="s">
        <v>472</v>
      </c>
      <c r="C510" t="s">
        <v>775</v>
      </c>
      <c r="D510" t="s">
        <v>775</v>
      </c>
      <c r="E510" t="s">
        <v>465</v>
      </c>
      <c r="F510" s="42" t="s">
        <v>1332</v>
      </c>
      <c r="G510" t="s">
        <v>1606</v>
      </c>
      <c r="H510" s="3" t="str">
        <f>IF(SUMIFS(SeasonData!BC:BC,SeasonData!B:B,Players19!C340)=(4*23),"R","")</f>
        <v/>
      </c>
      <c r="I510" s="2">
        <f>COUNTIFS(SeasonData!B:B,C510)</f>
        <v>4</v>
      </c>
      <c r="J510" s="25">
        <v>360500</v>
      </c>
      <c r="K510" s="25" t="str">
        <f t="shared" si="14"/>
        <v>MPR</v>
      </c>
      <c r="L510" s="25"/>
      <c r="M510" s="20">
        <f>INDEX(SeasonData!$AY:$AY,MATCH($C510&amp;"_2018",SeasonData!$A:$A,0))</f>
        <v>66.411764705882348</v>
      </c>
      <c r="N510" s="20">
        <f>INDEX(SeasonData!$AY:$AY,MATCH($C510&amp;"_2017",SeasonData!$A:$A,0))</f>
        <v>51.294117647058826</v>
      </c>
      <c r="O510" s="20">
        <f>INDEX(SeasonData!$AY:$AY,MATCH($C510&amp;"_2016",SeasonData!$A:$A,0))</f>
        <v>71.058823529411768</v>
      </c>
      <c r="P510" s="20">
        <f>INDEX(SeasonData!$AY:$AY,MATCH($C510&amp;"_2015",SeasonData!$A:$A,0))</f>
        <v>71.5</v>
      </c>
      <c r="R510" s="18">
        <f>INDEX(SeasonData!BA:BA,MATCH(C510&amp;"_2018",SeasonData!A:A,0))</f>
        <v>0.77272727272727271</v>
      </c>
      <c r="S510" s="18">
        <f>INDEX(SeasonData!BA:BA,MATCH(C510&amp;"_2017",SeasonData!A:A,0))</f>
        <v>0.77272727272727271</v>
      </c>
      <c r="T510" s="18">
        <f>INDEX(SeasonData!BA:BA,MATCH(C510&amp;"_2016",SeasonData!A:A,0))</f>
        <v>0.77272727272727271</v>
      </c>
      <c r="U510" s="18">
        <f>INDEX(SeasonData!BA:BA,MATCH(C510&amp;"_2015",SeasonData!A:A,0))</f>
        <v>0.45454545454545453</v>
      </c>
      <c r="W510" s="13">
        <f t="shared" si="15"/>
        <v>66.408768536428113</v>
      </c>
      <c r="Y510" t="str">
        <f>IF(ISERROR(FIND("DEF",$G510)),"",MAX(Y$1:Y509)+1)</f>
        <v/>
      </c>
      <c r="Z510">
        <f>IF(ISERROR(FIND("MID",$G510)),"",MAX(Z$1:Z509)+1)</f>
        <v>167</v>
      </c>
      <c r="AA510" t="str">
        <f>IF(ISERROR(FIND("RUC",$G510)),"",MAX(AA$1:AA509)+1)</f>
        <v/>
      </c>
      <c r="AB510" t="str">
        <f>IF(ISERROR(FIND("FWD",$G510)),"",MAX(AB$1:AB509)+1)</f>
        <v/>
      </c>
      <c r="AC510" t="str">
        <f>IF(H510&lt;&gt;"R","",MAX(AC$1:AC509)+1)</f>
        <v/>
      </c>
    </row>
    <row r="511" spans="1:29" x14ac:dyDescent="0.2">
      <c r="A511" t="s">
        <v>2096</v>
      </c>
      <c r="B511" t="s">
        <v>2283</v>
      </c>
      <c r="C511" t="s">
        <v>2672</v>
      </c>
      <c r="D511" t="s">
        <v>2672</v>
      </c>
      <c r="E511" t="s">
        <v>116</v>
      </c>
      <c r="F511" s="42" t="s">
        <v>2508</v>
      </c>
      <c r="G511" t="s">
        <v>2769</v>
      </c>
      <c r="H511" s="3" t="str">
        <f>IF(SUMIFS(SeasonData!BC:BC,SeasonData!B:B,Players19!C367)=(4*23),"R","")</f>
        <v/>
      </c>
      <c r="I511" s="2">
        <f>COUNTIFS(SeasonData!B:B,C511)</f>
        <v>4</v>
      </c>
      <c r="J511" s="25">
        <v>102400</v>
      </c>
      <c r="K511" s="25" t="str">
        <f t="shared" si="14"/>
        <v>Rookie</v>
      </c>
      <c r="L511" s="25"/>
      <c r="M511" s="20" t="str">
        <f>INDEX(SeasonData!$AY:$AY,MATCH($C511&amp;"_2018",SeasonData!$A:$A,0))</f>
        <v/>
      </c>
      <c r="N511" s="20" t="str">
        <f>INDEX(SeasonData!$AY:$AY,MATCH($C511&amp;"_2017",SeasonData!$A:$A,0))</f>
        <v/>
      </c>
      <c r="O511" s="20" t="str">
        <f>INDEX(SeasonData!$AY:$AY,MATCH($C511&amp;"_2016",SeasonData!$A:$A,0))</f>
        <v/>
      </c>
      <c r="P511" s="20" t="str">
        <f>INDEX(SeasonData!$AY:$AY,MATCH($C511&amp;"_2015",SeasonData!$A:$A,0))</f>
        <v/>
      </c>
      <c r="R511" s="18">
        <f>INDEX(SeasonData!BA:BA,MATCH(C511&amp;"_2018",SeasonData!A:A,0))</f>
        <v>0</v>
      </c>
      <c r="S511" s="18">
        <f>INDEX(SeasonData!BA:BA,MATCH(C511&amp;"_2017",SeasonData!A:A,0))</f>
        <v>0</v>
      </c>
      <c r="T511" s="18">
        <f>INDEX(SeasonData!BA:BA,MATCH(C511&amp;"_2016",SeasonData!A:A,0))</f>
        <v>0</v>
      </c>
      <c r="U511" s="18">
        <f>INDEX(SeasonData!BA:BA,MATCH(C511&amp;"_2015",SeasonData!A:A,0))</f>
        <v>0</v>
      </c>
      <c r="W511" s="13">
        <f t="shared" si="15"/>
        <v>18.863406097448649</v>
      </c>
      <c r="Y511">
        <f>IF(ISERROR(FIND("DEF",$G511)),"",MAX(Y$1:Y510)+1)</f>
        <v>185</v>
      </c>
      <c r="Z511" t="str">
        <f>IF(ISERROR(FIND("MID",$G511)),"",MAX(Z$1:Z510)+1)</f>
        <v/>
      </c>
      <c r="AA511" t="str">
        <f>IF(ISERROR(FIND("RUC",$G511)),"",MAX(AA$1:AA510)+1)</f>
        <v/>
      </c>
      <c r="AB511">
        <f>IF(ISERROR(FIND("FWD",$G511)),"",MAX(AB$1:AB510)+1)</f>
        <v>197</v>
      </c>
      <c r="AC511" t="str">
        <f>IF(H511&lt;&gt;"R","",MAX(AC$1:AC510)+1)</f>
        <v/>
      </c>
    </row>
    <row r="512" spans="1:29" x14ac:dyDescent="0.2">
      <c r="A512" t="s">
        <v>2096</v>
      </c>
      <c r="B512" t="s">
        <v>523</v>
      </c>
      <c r="C512" t="s">
        <v>1567</v>
      </c>
      <c r="D512" t="s">
        <v>1567</v>
      </c>
      <c r="E512" t="s">
        <v>235</v>
      </c>
      <c r="F512" s="42" t="s">
        <v>1335</v>
      </c>
      <c r="G512" t="s">
        <v>1607</v>
      </c>
      <c r="H512" s="3" t="str">
        <f>IF(SUMIFS(SeasonData!BC:BC,SeasonData!B:B,Players19!C549)=(4*23),"R","")</f>
        <v/>
      </c>
      <c r="I512" s="2">
        <f>COUNTIFS(SeasonData!B:B,C512)</f>
        <v>4</v>
      </c>
      <c r="J512" s="25">
        <v>246500</v>
      </c>
      <c r="K512" s="25" t="str">
        <f t="shared" si="14"/>
        <v>MPR</v>
      </c>
      <c r="L512" s="25"/>
      <c r="M512" s="20">
        <f>INDEX(SeasonData!$AY:$AY,MATCH($C512&amp;"_2018",SeasonData!$A:$A,0))</f>
        <v>56.75</v>
      </c>
      <c r="N512" s="20">
        <f>INDEX(SeasonData!$AY:$AY,MATCH($C512&amp;"_2017",SeasonData!$A:$A,0))</f>
        <v>31.5</v>
      </c>
      <c r="O512" s="20" t="str">
        <f>INDEX(SeasonData!$AY:$AY,MATCH($C512&amp;"_2016",SeasonData!$A:$A,0))</f>
        <v/>
      </c>
      <c r="P512" s="20" t="str">
        <f>INDEX(SeasonData!$AY:$AY,MATCH($C512&amp;"_2015",SeasonData!$A:$A,0))</f>
        <v/>
      </c>
      <c r="R512" s="18">
        <f>INDEX(SeasonData!BA:BA,MATCH(C512&amp;"_2018",SeasonData!A:A,0))</f>
        <v>0.18181818181818182</v>
      </c>
      <c r="S512" s="18">
        <f>INDEX(SeasonData!BA:BA,MATCH(C512&amp;"_2017",SeasonData!A:A,0))</f>
        <v>9.0909090909090912E-2</v>
      </c>
      <c r="T512" s="18">
        <f>INDEX(SeasonData!BA:BA,MATCH(C512&amp;"_2016",SeasonData!A:A,0))</f>
        <v>0</v>
      </c>
      <c r="U512" s="18">
        <f>INDEX(SeasonData!BA:BA,MATCH(C512&amp;"_2015",SeasonData!A:A,0))</f>
        <v>0</v>
      </c>
      <c r="W512" s="13">
        <f t="shared" si="15"/>
        <v>45.408492217002852</v>
      </c>
      <c r="Y512">
        <f>IF(ISERROR(FIND("DEF",$G512)),"",MAX(Y$1:Y511)+1)</f>
        <v>186</v>
      </c>
      <c r="Z512" t="str">
        <f>IF(ISERROR(FIND("MID",$G512)),"",MAX(Z$1:Z511)+1)</f>
        <v/>
      </c>
      <c r="AA512" t="str">
        <f>IF(ISERROR(FIND("RUC",$G512)),"",MAX(AA$1:AA511)+1)</f>
        <v/>
      </c>
      <c r="AB512" t="str">
        <f>IF(ISERROR(FIND("FWD",$G512)),"",MAX(AB$1:AB511)+1)</f>
        <v/>
      </c>
      <c r="AC512" t="str">
        <f>IF(H512&lt;&gt;"R","",MAX(AC$1:AC511)+1)</f>
        <v/>
      </c>
    </row>
    <row r="513" spans="1:29" x14ac:dyDescent="0.2">
      <c r="A513" t="s">
        <v>2423</v>
      </c>
      <c r="B513" t="s">
        <v>333</v>
      </c>
      <c r="C513" t="s">
        <v>778</v>
      </c>
      <c r="D513" t="s">
        <v>778</v>
      </c>
      <c r="E513" t="s">
        <v>316</v>
      </c>
      <c r="F513" s="42" t="s">
        <v>1336</v>
      </c>
      <c r="G513" t="s">
        <v>1607</v>
      </c>
      <c r="H513" s="3" t="str">
        <f>IF(SUMIFS(SeasonData!BC:BC,SeasonData!B:B,Players19!C785)=(4*23),"R","")</f>
        <v>R</v>
      </c>
      <c r="I513" s="2">
        <f>COUNTIFS(SeasonData!B:B,C513)</f>
        <v>4</v>
      </c>
      <c r="J513" s="25">
        <v>340500</v>
      </c>
      <c r="K513" s="25" t="str">
        <f t="shared" si="14"/>
        <v>MPR</v>
      </c>
      <c r="L513" s="25"/>
      <c r="M513" s="20">
        <f>INDEX(SeasonData!$AY:$AY,MATCH($C513&amp;"_2018",SeasonData!$A:$A,0))</f>
        <v>62.727272727272727</v>
      </c>
      <c r="N513" s="20">
        <f>INDEX(SeasonData!$AY:$AY,MATCH($C513&amp;"_2017",SeasonData!$A:$A,0))</f>
        <v>72.07692307692308</v>
      </c>
      <c r="O513" s="20">
        <f>INDEX(SeasonData!$AY:$AY,MATCH($C513&amp;"_2016",SeasonData!$A:$A,0))</f>
        <v>56.81818181818182</v>
      </c>
      <c r="P513" s="20">
        <f>INDEX(SeasonData!$AY:$AY,MATCH($C513&amp;"_2015",SeasonData!$A:$A,0))</f>
        <v>85.7</v>
      </c>
      <c r="R513" s="18">
        <f>INDEX(SeasonData!BA:BA,MATCH(C513&amp;"_2018",SeasonData!A:A,0))</f>
        <v>1</v>
      </c>
      <c r="S513" s="18">
        <f>INDEX(SeasonData!BA:BA,MATCH(C513&amp;"_2017",SeasonData!A:A,0))</f>
        <v>0.59090909090909094</v>
      </c>
      <c r="T513" s="18">
        <f>INDEX(SeasonData!BA:BA,MATCH(C513&amp;"_2016",SeasonData!A:A,0))</f>
        <v>0.5</v>
      </c>
      <c r="U513" s="18">
        <f>INDEX(SeasonData!BA:BA,MATCH(C513&amp;"_2015",SeasonData!A:A,0))</f>
        <v>0.90909090909090906</v>
      </c>
      <c r="W513" s="13">
        <f t="shared" si="15"/>
        <v>62.724509533020168</v>
      </c>
      <c r="Y513">
        <f>IF(ISERROR(FIND("DEF",$G513)),"",MAX(Y$1:Y512)+1)</f>
        <v>187</v>
      </c>
      <c r="Z513" t="str">
        <f>IF(ISERROR(FIND("MID",$G513)),"",MAX(Z$1:Z512)+1)</f>
        <v/>
      </c>
      <c r="AA513" t="str">
        <f>IF(ISERROR(FIND("RUC",$G513)),"",MAX(AA$1:AA512)+1)</f>
        <v/>
      </c>
      <c r="AB513" t="str">
        <f>IF(ISERROR(FIND("FWD",$G513)),"",MAX(AB$1:AB512)+1)</f>
        <v/>
      </c>
      <c r="AC513">
        <f>IF(H513&lt;&gt;"R","",MAX(AC$1:AC512)+1)</f>
        <v>71</v>
      </c>
    </row>
    <row r="514" spans="1:29" x14ac:dyDescent="0.2">
      <c r="A514" t="s">
        <v>2221</v>
      </c>
      <c r="B514" t="s">
        <v>2222</v>
      </c>
      <c r="C514" t="s">
        <v>2648</v>
      </c>
      <c r="D514" t="s">
        <v>2648</v>
      </c>
      <c r="E514" t="s">
        <v>40</v>
      </c>
      <c r="F514" s="42" t="s">
        <v>2479</v>
      </c>
      <c r="G514" t="s">
        <v>2768</v>
      </c>
      <c r="H514" s="3" t="str">
        <f>IF(SUMIFS(SeasonData!BC:BC,SeasonData!B:B,Players19!C232)=(4*23),"R","")</f>
        <v/>
      </c>
      <c r="I514" s="2">
        <f>COUNTIFS(SeasonData!B:B,C514)</f>
        <v>4</v>
      </c>
      <c r="J514" s="25">
        <v>102400</v>
      </c>
      <c r="K514" s="25" t="str">
        <f t="shared" ref="K514:K577" si="16">IF(J514&lt;=230000,"Rookie",IF(J514&lt;=490000,"MPR","Premo"))</f>
        <v>Rookie</v>
      </c>
      <c r="L514" s="25"/>
      <c r="M514" s="20" t="str">
        <f>INDEX(SeasonData!$AY:$AY,MATCH($C514&amp;"_2018",SeasonData!$A:$A,0))</f>
        <v/>
      </c>
      <c r="N514" s="20" t="str">
        <f>INDEX(SeasonData!$AY:$AY,MATCH($C514&amp;"_2017",SeasonData!$A:$A,0))</f>
        <v/>
      </c>
      <c r="O514" s="20" t="str">
        <f>INDEX(SeasonData!$AY:$AY,MATCH($C514&amp;"_2016",SeasonData!$A:$A,0))</f>
        <v/>
      </c>
      <c r="P514" s="20" t="str">
        <f>INDEX(SeasonData!$AY:$AY,MATCH($C514&amp;"_2015",SeasonData!$A:$A,0))</f>
        <v/>
      </c>
      <c r="R514" s="18">
        <f>INDEX(SeasonData!BA:BA,MATCH(C514&amp;"_2018",SeasonData!A:A,0))</f>
        <v>0</v>
      </c>
      <c r="S514" s="18">
        <f>INDEX(SeasonData!BA:BA,MATCH(C514&amp;"_2017",SeasonData!A:A,0))</f>
        <v>0</v>
      </c>
      <c r="T514" s="18">
        <f>INDEX(SeasonData!BA:BA,MATCH(C514&amp;"_2016",SeasonData!A:A,0))</f>
        <v>0</v>
      </c>
      <c r="U514" s="18">
        <f>INDEX(SeasonData!BA:BA,MATCH(C514&amp;"_2015",SeasonData!A:A,0))</f>
        <v>0</v>
      </c>
      <c r="W514" s="13">
        <f t="shared" ref="W514:W577" si="17">J514/Mag_Num</f>
        <v>18.863406097448649</v>
      </c>
      <c r="Y514">
        <f>IF(ISERROR(FIND("DEF",$G514)),"",MAX(Y$1:Y513)+1)</f>
        <v>188</v>
      </c>
      <c r="Z514">
        <f>IF(ISERROR(FIND("MID",$G514)),"",MAX(Z$1:Z513)+1)</f>
        <v>168</v>
      </c>
      <c r="AA514" t="str">
        <f>IF(ISERROR(FIND("RUC",$G514)),"",MAX(AA$1:AA513)+1)</f>
        <v/>
      </c>
      <c r="AB514" t="str">
        <f>IF(ISERROR(FIND("FWD",$G514)),"",MAX(AB$1:AB513)+1)</f>
        <v/>
      </c>
      <c r="AC514" t="str">
        <f>IF(H514&lt;&gt;"R","",MAX(AC$1:AC513)+1)</f>
        <v/>
      </c>
    </row>
    <row r="515" spans="1:29" x14ac:dyDescent="0.2">
      <c r="A515" t="s">
        <v>2221</v>
      </c>
      <c r="B515" t="s">
        <v>161</v>
      </c>
      <c r="C515" t="s">
        <v>779</v>
      </c>
      <c r="D515" t="s">
        <v>779</v>
      </c>
      <c r="E515" t="s">
        <v>150</v>
      </c>
      <c r="F515" s="42" t="s">
        <v>1337</v>
      </c>
      <c r="G515" t="s">
        <v>1607</v>
      </c>
      <c r="H515" s="3" t="str">
        <f>IF(SUMIFS(SeasonData!BC:BC,SeasonData!B:B,Players19!C251)=(4*23),"R","")</f>
        <v/>
      </c>
      <c r="I515" s="2">
        <f>COUNTIFS(SeasonData!B:B,C515)</f>
        <v>4</v>
      </c>
      <c r="J515" s="25">
        <v>264400</v>
      </c>
      <c r="K515" s="25" t="str">
        <f t="shared" si="16"/>
        <v>MPR</v>
      </c>
      <c r="L515" s="25"/>
      <c r="M515" s="20" t="str">
        <f>INDEX(SeasonData!$AY:$AY,MATCH($C515&amp;"_2018",SeasonData!$A:$A,0))</f>
        <v/>
      </c>
      <c r="N515" s="20">
        <f>INDEX(SeasonData!$AY:$AY,MATCH($C515&amp;"_2017",SeasonData!$A:$A,0))</f>
        <v>69.529411764705884</v>
      </c>
      <c r="O515" s="20">
        <f>INDEX(SeasonData!$AY:$AY,MATCH($C515&amp;"_2016",SeasonData!$A:$A,0))</f>
        <v>65</v>
      </c>
      <c r="P515" s="20">
        <f>INDEX(SeasonData!$AY:$AY,MATCH($C515&amp;"_2015",SeasonData!$A:$A,0))</f>
        <v>56.045454545454547</v>
      </c>
      <c r="R515" s="18">
        <f>INDEX(SeasonData!BA:BA,MATCH(C515&amp;"_2018",SeasonData!A:A,0))</f>
        <v>0</v>
      </c>
      <c r="S515" s="18">
        <f>INDEX(SeasonData!BA:BA,MATCH(C515&amp;"_2017",SeasonData!A:A,0))</f>
        <v>0.77272727272727271</v>
      </c>
      <c r="T515" s="18">
        <f>INDEX(SeasonData!BA:BA,MATCH(C515&amp;"_2016",SeasonData!A:A,0))</f>
        <v>0.90909090909090906</v>
      </c>
      <c r="U515" s="18">
        <f>INDEX(SeasonData!BA:BA,MATCH(C515&amp;"_2015",SeasonData!A:A,0))</f>
        <v>1</v>
      </c>
      <c r="W515" s="13">
        <f t="shared" si="17"/>
        <v>48.705904025052959</v>
      </c>
      <c r="Y515">
        <f>IF(ISERROR(FIND("DEF",$G515)),"",MAX(Y$1:Y514)+1)</f>
        <v>189</v>
      </c>
      <c r="Z515" t="str">
        <f>IF(ISERROR(FIND("MID",$G515)),"",MAX(Z$1:Z514)+1)</f>
        <v/>
      </c>
      <c r="AA515" t="str">
        <f>IF(ISERROR(FIND("RUC",$G515)),"",MAX(AA$1:AA514)+1)</f>
        <v/>
      </c>
      <c r="AB515" t="str">
        <f>IF(ISERROR(FIND("FWD",$G515)),"",MAX(AB$1:AB514)+1)</f>
        <v/>
      </c>
      <c r="AC515" t="str">
        <f>IF(H515&lt;&gt;"R","",MAX(AC$1:AC514)+1)</f>
        <v/>
      </c>
    </row>
    <row r="516" spans="1:29" x14ac:dyDescent="0.2">
      <c r="A516" t="s">
        <v>2262</v>
      </c>
      <c r="B516" t="s">
        <v>2263</v>
      </c>
      <c r="C516" t="s">
        <v>2665</v>
      </c>
      <c r="D516" t="s">
        <v>2665</v>
      </c>
      <c r="E516" t="s">
        <v>288</v>
      </c>
      <c r="F516" s="42" t="s">
        <v>2500</v>
      </c>
      <c r="G516" t="s">
        <v>1607</v>
      </c>
      <c r="H516" s="3" t="str">
        <f>IF(SUMIFS(SeasonData!BC:BC,SeasonData!B:B,Players19!C324)=(4*23),"R","")</f>
        <v/>
      </c>
      <c r="I516" s="2">
        <f>COUNTIFS(SeasonData!B:B,C516)</f>
        <v>4</v>
      </c>
      <c r="J516" s="25">
        <v>117300</v>
      </c>
      <c r="K516" s="25" t="str">
        <f t="shared" si="16"/>
        <v>Rookie</v>
      </c>
      <c r="L516" s="25"/>
      <c r="M516" s="20" t="str">
        <f>INDEX(SeasonData!$AY:$AY,MATCH($C516&amp;"_2018",SeasonData!$A:$A,0))</f>
        <v/>
      </c>
      <c r="N516" s="20" t="str">
        <f>INDEX(SeasonData!$AY:$AY,MATCH($C516&amp;"_2017",SeasonData!$A:$A,0))</f>
        <v/>
      </c>
      <c r="O516" s="20" t="str">
        <f>INDEX(SeasonData!$AY:$AY,MATCH($C516&amp;"_2016",SeasonData!$A:$A,0))</f>
        <v/>
      </c>
      <c r="P516" s="20" t="str">
        <f>INDEX(SeasonData!$AY:$AY,MATCH($C516&amp;"_2015",SeasonData!$A:$A,0))</f>
        <v/>
      </c>
      <c r="R516" s="18">
        <f>INDEX(SeasonData!BA:BA,MATCH(C516&amp;"_2018",SeasonData!A:A,0))</f>
        <v>0</v>
      </c>
      <c r="S516" s="18">
        <f>INDEX(SeasonData!BA:BA,MATCH(C516&amp;"_2017",SeasonData!A:A,0))</f>
        <v>0</v>
      </c>
      <c r="T516" s="18">
        <f>INDEX(SeasonData!BA:BA,MATCH(C516&amp;"_2016",SeasonData!A:A,0))</f>
        <v>0</v>
      </c>
      <c r="U516" s="18">
        <f>INDEX(SeasonData!BA:BA,MATCH(C516&amp;"_2015",SeasonData!A:A,0))</f>
        <v>0</v>
      </c>
      <c r="W516" s="13">
        <f t="shared" si="17"/>
        <v>21.608179054987566</v>
      </c>
      <c r="Y516">
        <f>IF(ISERROR(FIND("DEF",$G516)),"",MAX(Y$1:Y515)+1)</f>
        <v>190</v>
      </c>
      <c r="Z516" t="str">
        <f>IF(ISERROR(FIND("MID",$G516)),"",MAX(Z$1:Z515)+1)</f>
        <v/>
      </c>
      <c r="AA516" t="str">
        <f>IF(ISERROR(FIND("RUC",$G516)),"",MAX(AA$1:AA515)+1)</f>
        <v/>
      </c>
      <c r="AB516" t="str">
        <f>IF(ISERROR(FIND("FWD",$G516)),"",MAX(AB$1:AB515)+1)</f>
        <v/>
      </c>
      <c r="AC516" t="str">
        <f>IF(H516&lt;&gt;"R","",MAX(AC$1:AC515)+1)</f>
        <v/>
      </c>
    </row>
    <row r="517" spans="1:29" x14ac:dyDescent="0.2">
      <c r="A517" t="s">
        <v>2181</v>
      </c>
      <c r="B517" t="s">
        <v>54</v>
      </c>
      <c r="C517" t="s">
        <v>781</v>
      </c>
      <c r="D517" t="s">
        <v>781</v>
      </c>
      <c r="E517" t="s">
        <v>116</v>
      </c>
      <c r="F517" s="42" t="s">
        <v>1339</v>
      </c>
      <c r="G517" t="s">
        <v>1608</v>
      </c>
      <c r="H517" s="3" t="str">
        <f>IF(SUMIFS(SeasonData!BC:BC,SeasonData!B:B,Players19!C143)=(4*23),"R","")</f>
        <v>R</v>
      </c>
      <c r="I517" s="2">
        <f>COUNTIFS(SeasonData!B:B,C517)</f>
        <v>4</v>
      </c>
      <c r="J517" s="25">
        <v>334900</v>
      </c>
      <c r="K517" s="25" t="str">
        <f t="shared" si="16"/>
        <v>MPR</v>
      </c>
      <c r="L517" s="25"/>
      <c r="M517" s="20">
        <f>INDEX(SeasonData!$AY:$AY,MATCH($C517&amp;"_2018",SeasonData!$A:$A,0))</f>
        <v>61.7</v>
      </c>
      <c r="N517" s="20">
        <f>INDEX(SeasonData!$AY:$AY,MATCH($C517&amp;"_2017",SeasonData!$A:$A,0))</f>
        <v>55.444444444444443</v>
      </c>
      <c r="O517" s="20">
        <f>INDEX(SeasonData!$AY:$AY,MATCH($C517&amp;"_2016",SeasonData!$A:$A,0))</f>
        <v>59.18181818181818</v>
      </c>
      <c r="P517" s="20" t="str">
        <f>INDEX(SeasonData!$AY:$AY,MATCH($C517&amp;"_2015",SeasonData!$A:$A,0))</f>
        <v/>
      </c>
      <c r="R517" s="18">
        <f>INDEX(SeasonData!BA:BA,MATCH(C517&amp;"_2018",SeasonData!A:A,0))</f>
        <v>0.90909090909090906</v>
      </c>
      <c r="S517" s="18">
        <f>INDEX(SeasonData!BA:BA,MATCH(C517&amp;"_2017",SeasonData!A:A,0))</f>
        <v>0.40909090909090912</v>
      </c>
      <c r="T517" s="18">
        <f>INDEX(SeasonData!BA:BA,MATCH(C517&amp;"_2016",SeasonData!A:A,0))</f>
        <v>0.5</v>
      </c>
      <c r="U517" s="18">
        <f>INDEX(SeasonData!BA:BA,MATCH(C517&amp;"_2015",SeasonData!A:A,0))</f>
        <v>0</v>
      </c>
      <c r="W517" s="13">
        <f t="shared" si="17"/>
        <v>61.692917012065948</v>
      </c>
      <c r="Y517" t="str">
        <f>IF(ISERROR(FIND("DEF",$G517)),"",MAX(Y$1:Y516)+1)</f>
        <v/>
      </c>
      <c r="Z517" t="str">
        <f>IF(ISERROR(FIND("MID",$G517)),"",MAX(Z$1:Z516)+1)</f>
        <v/>
      </c>
      <c r="AA517" t="str">
        <f>IF(ISERROR(FIND("RUC",$G517)),"",MAX(AA$1:AA516)+1)</f>
        <v/>
      </c>
      <c r="AB517">
        <f>IF(ISERROR(FIND("FWD",$G517)),"",MAX(AB$1:AB516)+1)</f>
        <v>198</v>
      </c>
      <c r="AC517">
        <f>IF(H517&lt;&gt;"R","",MAX(AC$1:AC516)+1)</f>
        <v>72</v>
      </c>
    </row>
    <row r="518" spans="1:29" x14ac:dyDescent="0.2">
      <c r="A518" t="s">
        <v>2181</v>
      </c>
      <c r="B518" t="s">
        <v>179</v>
      </c>
      <c r="C518" t="s">
        <v>782</v>
      </c>
      <c r="D518" t="s">
        <v>782</v>
      </c>
      <c r="E518" t="s">
        <v>150</v>
      </c>
      <c r="F518" s="42" t="s">
        <v>1340</v>
      </c>
      <c r="G518" t="s">
        <v>1607</v>
      </c>
      <c r="H518" s="3" t="str">
        <f>IF(SUMIFS(SeasonData!BC:BC,SeasonData!B:B,Players19!C604)=(4*23),"R","")</f>
        <v/>
      </c>
      <c r="I518" s="2">
        <f>COUNTIFS(SeasonData!B:B,C518)</f>
        <v>4</v>
      </c>
      <c r="J518" s="25">
        <v>309700</v>
      </c>
      <c r="K518" s="25" t="str">
        <f t="shared" si="16"/>
        <v>MPR</v>
      </c>
      <c r="L518" s="25"/>
      <c r="M518" s="20">
        <f>INDEX(SeasonData!$AY:$AY,MATCH($C518&amp;"_2018",SeasonData!$A:$A,0))</f>
        <v>81.5</v>
      </c>
      <c r="N518" s="20" t="str">
        <f>INDEX(SeasonData!$AY:$AY,MATCH($C518&amp;"_2017",SeasonData!$A:$A,0))</f>
        <v/>
      </c>
      <c r="O518" s="20">
        <f>INDEX(SeasonData!$AY:$AY,MATCH($C518&amp;"_2016",SeasonData!$A:$A,0))</f>
        <v>34.333333333333336</v>
      </c>
      <c r="P518" s="20" t="str">
        <f>INDEX(SeasonData!$AY:$AY,MATCH($C518&amp;"_2015",SeasonData!$A:$A,0))</f>
        <v/>
      </c>
      <c r="R518" s="18">
        <f>INDEX(SeasonData!BA:BA,MATCH(C518&amp;"_2018",SeasonData!A:A,0))</f>
        <v>9.0909090909090912E-2</v>
      </c>
      <c r="S518" s="18">
        <f>INDEX(SeasonData!BA:BA,MATCH(C518&amp;"_2017",SeasonData!A:A,0))</f>
        <v>0</v>
      </c>
      <c r="T518" s="18">
        <f>INDEX(SeasonData!BA:BA,MATCH(C518&amp;"_2016",SeasonData!A:A,0))</f>
        <v>0.13636363636363635</v>
      </c>
      <c r="U518" s="18">
        <f>INDEX(SeasonData!BA:BA,MATCH(C518&amp;"_2015",SeasonData!A:A,0))</f>
        <v>0</v>
      </c>
      <c r="W518" s="13">
        <f t="shared" si="17"/>
        <v>57.050750667771943</v>
      </c>
      <c r="Y518">
        <f>IF(ISERROR(FIND("DEF",$G518)),"",MAX(Y$1:Y517)+1)</f>
        <v>191</v>
      </c>
      <c r="Z518" t="str">
        <f>IF(ISERROR(FIND("MID",$G518)),"",MAX(Z$1:Z517)+1)</f>
        <v/>
      </c>
      <c r="AA518" t="str">
        <f>IF(ISERROR(FIND("RUC",$G518)),"",MAX(AA$1:AA517)+1)</f>
        <v/>
      </c>
      <c r="AB518" t="str">
        <f>IF(ISERROR(FIND("FWD",$G518)),"",MAX(AB$1:AB517)+1)</f>
        <v/>
      </c>
      <c r="AC518" t="str">
        <f>IF(H518&lt;&gt;"R","",MAX(AC$1:AC517)+1)</f>
        <v/>
      </c>
    </row>
    <row r="519" spans="1:29" x14ac:dyDescent="0.2">
      <c r="A519" t="s">
        <v>2181</v>
      </c>
      <c r="B519" t="s">
        <v>334</v>
      </c>
      <c r="C519" t="s">
        <v>780</v>
      </c>
      <c r="D519" t="s">
        <v>780</v>
      </c>
      <c r="E519" t="s">
        <v>316</v>
      </c>
      <c r="F519" s="42" t="s">
        <v>1338</v>
      </c>
      <c r="G519" t="s">
        <v>1608</v>
      </c>
      <c r="H519" s="3" t="str">
        <f>IF(SUMIFS(SeasonData!BC:BC,SeasonData!B:B,Players19!C796)=(4*23),"R","")</f>
        <v>R</v>
      </c>
      <c r="I519" s="2">
        <f>COUNTIFS(SeasonData!B:B,C519)</f>
        <v>4</v>
      </c>
      <c r="J519" s="25">
        <v>363300</v>
      </c>
      <c r="K519" s="25" t="str">
        <f t="shared" si="16"/>
        <v>MPR</v>
      </c>
      <c r="L519" s="25"/>
      <c r="M519" s="20" t="str">
        <f>INDEX(SeasonData!$AY:$AY,MATCH($C519&amp;"_2018",SeasonData!$A:$A,0))</f>
        <v/>
      </c>
      <c r="N519" s="20" t="str">
        <f>INDEX(SeasonData!$AY:$AY,MATCH($C519&amp;"_2017",SeasonData!$A:$A,0))</f>
        <v/>
      </c>
      <c r="O519" s="20" t="str">
        <f>INDEX(SeasonData!$AY:$AY,MATCH($C519&amp;"_2016",SeasonData!$A:$A,0))</f>
        <v/>
      </c>
      <c r="P519" s="20" t="str">
        <f>INDEX(SeasonData!$AY:$AY,MATCH($C519&amp;"_2015",SeasonData!$A:$A,0))</f>
        <v/>
      </c>
      <c r="R519" s="18">
        <f>INDEX(SeasonData!BA:BA,MATCH(C519&amp;"_2018",SeasonData!A:A,0))</f>
        <v>0</v>
      </c>
      <c r="S519" s="18">
        <f>INDEX(SeasonData!BA:BA,MATCH(C519&amp;"_2017",SeasonData!A:A,0))</f>
        <v>0</v>
      </c>
      <c r="T519" s="18">
        <f>INDEX(SeasonData!BA:BA,MATCH(C519&amp;"_2016",SeasonData!A:A,0))</f>
        <v>0</v>
      </c>
      <c r="U519" s="18">
        <f>INDEX(SeasonData!BA:BA,MATCH(C519&amp;"_2015",SeasonData!A:A,0))</f>
        <v>0</v>
      </c>
      <c r="W519" s="13">
        <f t="shared" si="17"/>
        <v>66.924564796905216</v>
      </c>
      <c r="Y519" t="str">
        <f>IF(ISERROR(FIND("DEF",$G519)),"",MAX(Y$1:Y518)+1)</f>
        <v/>
      </c>
      <c r="Z519" t="str">
        <f>IF(ISERROR(FIND("MID",$G519)),"",MAX(Z$1:Z518)+1)</f>
        <v/>
      </c>
      <c r="AA519" t="str">
        <f>IF(ISERROR(FIND("RUC",$G519)),"",MAX(AA$1:AA518)+1)</f>
        <v/>
      </c>
      <c r="AB519">
        <f>IF(ISERROR(FIND("FWD",$G519)),"",MAX(AB$1:AB518)+1)</f>
        <v>199</v>
      </c>
      <c r="AC519">
        <f>IF(H519&lt;&gt;"R","",MAX(AC$1:AC518)+1)</f>
        <v>73</v>
      </c>
    </row>
    <row r="520" spans="1:29" x14ac:dyDescent="0.2">
      <c r="A520" t="s">
        <v>2410</v>
      </c>
      <c r="B520" t="s">
        <v>42</v>
      </c>
      <c r="C520" t="s">
        <v>2740</v>
      </c>
      <c r="D520" t="s">
        <v>2740</v>
      </c>
      <c r="E520" t="s">
        <v>260</v>
      </c>
      <c r="F520" s="42" t="s">
        <v>2593</v>
      </c>
      <c r="G520" t="s">
        <v>2767</v>
      </c>
      <c r="H520" s="3" t="str">
        <f>IF(SUMIFS(SeasonData!BC:BC,SeasonData!B:B,Players19!C756)=(4*23),"R","")</f>
        <v/>
      </c>
      <c r="I520" s="2">
        <f>COUNTIFS(SeasonData!B:B,C520)</f>
        <v>4</v>
      </c>
      <c r="J520" s="25">
        <v>117300</v>
      </c>
      <c r="K520" s="25" t="str">
        <f t="shared" si="16"/>
        <v>Rookie</v>
      </c>
      <c r="L520" s="25"/>
      <c r="M520" s="20" t="str">
        <f>INDEX(SeasonData!$AY:$AY,MATCH($C520&amp;"_2018",SeasonData!$A:$A,0))</f>
        <v/>
      </c>
      <c r="N520" s="20" t="str">
        <f>INDEX(SeasonData!$AY:$AY,MATCH($C520&amp;"_2017",SeasonData!$A:$A,0))</f>
        <v/>
      </c>
      <c r="O520" s="20" t="str">
        <f>INDEX(SeasonData!$AY:$AY,MATCH($C520&amp;"_2016",SeasonData!$A:$A,0))</f>
        <v/>
      </c>
      <c r="P520" s="20" t="str">
        <f>INDEX(SeasonData!$AY:$AY,MATCH($C520&amp;"_2015",SeasonData!$A:$A,0))</f>
        <v/>
      </c>
      <c r="R520" s="18">
        <f>INDEX(SeasonData!BA:BA,MATCH(C520&amp;"_2018",SeasonData!A:A,0))</f>
        <v>0</v>
      </c>
      <c r="S520" s="18">
        <f>INDEX(SeasonData!BA:BA,MATCH(C520&amp;"_2017",SeasonData!A:A,0))</f>
        <v>0</v>
      </c>
      <c r="T520" s="18">
        <f>INDEX(SeasonData!BA:BA,MATCH(C520&amp;"_2016",SeasonData!A:A,0))</f>
        <v>0</v>
      </c>
      <c r="U520" s="18">
        <f>INDEX(SeasonData!BA:BA,MATCH(C520&amp;"_2015",SeasonData!A:A,0))</f>
        <v>0</v>
      </c>
      <c r="W520" s="13">
        <f t="shared" si="17"/>
        <v>21.608179054987566</v>
      </c>
      <c r="Y520" t="str">
        <f>IF(ISERROR(FIND("DEF",$G520)),"",MAX(Y$1:Y519)+1)</f>
        <v/>
      </c>
      <c r="Z520">
        <f>IF(ISERROR(FIND("MID",$G520)),"",MAX(Z$1:Z519)+1)</f>
        <v>169</v>
      </c>
      <c r="AA520" t="str">
        <f>IF(ISERROR(FIND("RUC",$G520)),"",MAX(AA$1:AA519)+1)</f>
        <v/>
      </c>
      <c r="AB520">
        <f>IF(ISERROR(FIND("FWD",$G520)),"",MAX(AB$1:AB519)+1)</f>
        <v>200</v>
      </c>
      <c r="AC520" t="str">
        <f>IF(H520&lt;&gt;"R","",MAX(AC$1:AC519)+1)</f>
        <v/>
      </c>
    </row>
    <row r="521" spans="1:29" x14ac:dyDescent="0.2">
      <c r="A521" t="s">
        <v>2177</v>
      </c>
      <c r="B521" t="s">
        <v>2178</v>
      </c>
      <c r="C521" t="s">
        <v>2636</v>
      </c>
      <c r="D521" t="s">
        <v>2636</v>
      </c>
      <c r="E521" t="s">
        <v>84</v>
      </c>
      <c r="F521" s="42" t="s">
        <v>2465</v>
      </c>
      <c r="G521" t="s">
        <v>2767</v>
      </c>
      <c r="H521" s="3" t="str">
        <f>IF(SUMIFS(SeasonData!BC:BC,SeasonData!B:B,Players19!C139)=(4*23),"R","")</f>
        <v/>
      </c>
      <c r="I521" s="2">
        <f>COUNTIFS(SeasonData!B:B,C521)</f>
        <v>4</v>
      </c>
      <c r="J521" s="25">
        <v>102400</v>
      </c>
      <c r="K521" s="25" t="str">
        <f t="shared" si="16"/>
        <v>Rookie</v>
      </c>
      <c r="L521" s="25"/>
      <c r="M521" s="20" t="str">
        <f>INDEX(SeasonData!$AY:$AY,MATCH($C521&amp;"_2018",SeasonData!$A:$A,0))</f>
        <v/>
      </c>
      <c r="N521" s="20" t="str">
        <f>INDEX(SeasonData!$AY:$AY,MATCH($C521&amp;"_2017",SeasonData!$A:$A,0))</f>
        <v/>
      </c>
      <c r="O521" s="20" t="str">
        <f>INDEX(SeasonData!$AY:$AY,MATCH($C521&amp;"_2016",SeasonData!$A:$A,0))</f>
        <v/>
      </c>
      <c r="P521" s="20" t="str">
        <f>INDEX(SeasonData!$AY:$AY,MATCH($C521&amp;"_2015",SeasonData!$A:$A,0))</f>
        <v/>
      </c>
      <c r="R521" s="18">
        <f>INDEX(SeasonData!BA:BA,MATCH(C521&amp;"_2018",SeasonData!A:A,0))</f>
        <v>0</v>
      </c>
      <c r="S521" s="18">
        <f>INDEX(SeasonData!BA:BA,MATCH(C521&amp;"_2017",SeasonData!A:A,0))</f>
        <v>0</v>
      </c>
      <c r="T521" s="18">
        <f>INDEX(SeasonData!BA:BA,MATCH(C521&amp;"_2016",SeasonData!A:A,0))</f>
        <v>0</v>
      </c>
      <c r="U521" s="18">
        <f>INDEX(SeasonData!BA:BA,MATCH(C521&amp;"_2015",SeasonData!A:A,0))</f>
        <v>0</v>
      </c>
      <c r="W521" s="13">
        <f t="shared" si="17"/>
        <v>18.863406097448649</v>
      </c>
      <c r="Y521" t="str">
        <f>IF(ISERROR(FIND("DEF",$G521)),"",MAX(Y$1:Y520)+1)</f>
        <v/>
      </c>
      <c r="Z521">
        <f>IF(ISERROR(FIND("MID",$G521)),"",MAX(Z$1:Z520)+1)</f>
        <v>170</v>
      </c>
      <c r="AA521" t="str">
        <f>IF(ISERROR(FIND("RUC",$G521)),"",MAX(AA$1:AA520)+1)</f>
        <v/>
      </c>
      <c r="AB521">
        <f>IF(ISERROR(FIND("FWD",$G521)),"",MAX(AB$1:AB520)+1)</f>
        <v>201</v>
      </c>
      <c r="AC521" t="str">
        <f>IF(H521&lt;&gt;"R","",MAX(AC$1:AC520)+1)</f>
        <v/>
      </c>
    </row>
    <row r="522" spans="1:29" x14ac:dyDescent="0.2">
      <c r="A522" t="s">
        <v>2177</v>
      </c>
      <c r="B522" t="s">
        <v>5</v>
      </c>
      <c r="C522" t="s">
        <v>785</v>
      </c>
      <c r="D522" t="s">
        <v>785</v>
      </c>
      <c r="E522" t="s">
        <v>1</v>
      </c>
      <c r="F522" s="42" t="s">
        <v>1344</v>
      </c>
      <c r="G522" t="s">
        <v>1606</v>
      </c>
      <c r="H522" s="3" t="str">
        <f>IF(SUMIFS(SeasonData!BC:BC,SeasonData!B:B,Players19!C152)=(4*23),"R","")</f>
        <v/>
      </c>
      <c r="I522" s="2">
        <f>COUNTIFS(SeasonData!B:B,C522)</f>
        <v>4</v>
      </c>
      <c r="J522" s="25">
        <v>551300</v>
      </c>
      <c r="K522" s="25" t="str">
        <f t="shared" si="16"/>
        <v>Premo</v>
      </c>
      <c r="L522" s="25"/>
      <c r="M522" s="20">
        <f>INDEX(SeasonData!$AY:$AY,MATCH($C522&amp;"_2018",SeasonData!$A:$A,0))</f>
        <v>101.55555555555556</v>
      </c>
      <c r="N522" s="20">
        <f>INDEX(SeasonData!$AY:$AY,MATCH($C522&amp;"_2017",SeasonData!$A:$A,0))</f>
        <v>110.63636363636364</v>
      </c>
      <c r="O522" s="20">
        <f>INDEX(SeasonData!$AY:$AY,MATCH($C522&amp;"_2016",SeasonData!$A:$A,0))</f>
        <v>92.75</v>
      </c>
      <c r="P522" s="20">
        <f>INDEX(SeasonData!$AY:$AY,MATCH($C522&amp;"_2015",SeasonData!$A:$A,0))</f>
        <v>68.266666666666666</v>
      </c>
      <c r="R522" s="18">
        <f>INDEX(SeasonData!BA:BA,MATCH(C522&amp;"_2018",SeasonData!A:A,0))</f>
        <v>0.81818181818181823</v>
      </c>
      <c r="S522" s="18">
        <f>INDEX(SeasonData!BA:BA,MATCH(C522&amp;"_2017",SeasonData!A:A,0))</f>
        <v>1</v>
      </c>
      <c r="T522" s="18">
        <f>INDEX(SeasonData!BA:BA,MATCH(C522&amp;"_2016",SeasonData!A:A,0))</f>
        <v>0.90909090909090906</v>
      </c>
      <c r="U522" s="18">
        <f>INDEX(SeasonData!BA:BA,MATCH(C522&amp;"_2015",SeasonData!A:A,0))</f>
        <v>0.68181818181818177</v>
      </c>
      <c r="W522" s="13">
        <f t="shared" si="17"/>
        <v>101.55659942893985</v>
      </c>
      <c r="Y522" t="str">
        <f>IF(ISERROR(FIND("DEF",$G522)),"",MAX(Y$1:Y521)+1)</f>
        <v/>
      </c>
      <c r="Z522">
        <f>IF(ISERROR(FIND("MID",$G522)),"",MAX(Z$1:Z521)+1)</f>
        <v>171</v>
      </c>
      <c r="AA522" t="str">
        <f>IF(ISERROR(FIND("RUC",$G522)),"",MAX(AA$1:AA521)+1)</f>
        <v/>
      </c>
      <c r="AB522" t="str">
        <f>IF(ISERROR(FIND("FWD",$G522)),"",MAX(AB$1:AB521)+1)</f>
        <v/>
      </c>
      <c r="AC522" t="str">
        <f>IF(H522&lt;&gt;"R","",MAX(AC$1:AC521)+1)</f>
        <v/>
      </c>
    </row>
    <row r="523" spans="1:29" x14ac:dyDescent="0.2">
      <c r="A523" t="s">
        <v>2177</v>
      </c>
      <c r="B523" t="s">
        <v>57</v>
      </c>
      <c r="C523" t="s">
        <v>1568</v>
      </c>
      <c r="D523" t="s">
        <v>1568</v>
      </c>
      <c r="E523" t="s">
        <v>514</v>
      </c>
      <c r="F523" s="42" t="s">
        <v>1345</v>
      </c>
      <c r="G523" t="s">
        <v>1607</v>
      </c>
      <c r="H523" s="3" t="str">
        <f>IF(SUMIFS(SeasonData!BC:BC,SeasonData!B:B,Players19!C203)=(4*23),"R","")</f>
        <v/>
      </c>
      <c r="I523" s="2">
        <f>COUNTIFS(SeasonData!B:B,C523)</f>
        <v>4</v>
      </c>
      <c r="J523" s="25">
        <v>200300</v>
      </c>
      <c r="K523" s="25" t="str">
        <f t="shared" si="16"/>
        <v>Rookie</v>
      </c>
      <c r="L523" s="25"/>
      <c r="M523" s="20">
        <f>INDEX(SeasonData!$AY:$AY,MATCH($C523&amp;"_2018",SeasonData!$A:$A,0))</f>
        <v>41</v>
      </c>
      <c r="N523" s="20" t="str">
        <f>INDEX(SeasonData!$AY:$AY,MATCH($C523&amp;"_2017",SeasonData!$A:$A,0))</f>
        <v/>
      </c>
      <c r="O523" s="20" t="str">
        <f>INDEX(SeasonData!$AY:$AY,MATCH($C523&amp;"_2016",SeasonData!$A:$A,0))</f>
        <v/>
      </c>
      <c r="P523" s="20" t="str">
        <f>INDEX(SeasonData!$AY:$AY,MATCH($C523&amp;"_2015",SeasonData!$A:$A,0))</f>
        <v/>
      </c>
      <c r="R523" s="18">
        <f>INDEX(SeasonData!BA:BA,MATCH(C523&amp;"_2018",SeasonData!A:A,0))</f>
        <v>0.18181818181818182</v>
      </c>
      <c r="S523" s="18">
        <f>INDEX(SeasonData!BA:BA,MATCH(C523&amp;"_2017",SeasonData!A:A,0))</f>
        <v>0</v>
      </c>
      <c r="T523" s="18">
        <f>INDEX(SeasonData!BA:BA,MATCH(C523&amp;"_2016",SeasonData!A:A,0))</f>
        <v>0</v>
      </c>
      <c r="U523" s="18">
        <f>INDEX(SeasonData!BA:BA,MATCH(C523&amp;"_2015",SeasonData!A:A,0))</f>
        <v>0</v>
      </c>
      <c r="W523" s="13">
        <f t="shared" si="17"/>
        <v>36.897853919130512</v>
      </c>
      <c r="Y523">
        <f>IF(ISERROR(FIND("DEF",$G523)),"",MAX(Y$1:Y522)+1)</f>
        <v>192</v>
      </c>
      <c r="Z523" t="str">
        <f>IF(ISERROR(FIND("MID",$G523)),"",MAX(Z$1:Z522)+1)</f>
        <v/>
      </c>
      <c r="AA523" t="str">
        <f>IF(ISERROR(FIND("RUC",$G523)),"",MAX(AA$1:AA522)+1)</f>
        <v/>
      </c>
      <c r="AB523" t="str">
        <f>IF(ISERROR(FIND("FWD",$G523)),"",MAX(AB$1:AB522)+1)</f>
        <v/>
      </c>
      <c r="AC523" t="str">
        <f>IF(H523&lt;&gt;"R","",MAX(AC$1:AC522)+1)</f>
        <v/>
      </c>
    </row>
    <row r="524" spans="1:29" x14ac:dyDescent="0.2">
      <c r="A524" t="s">
        <v>2177</v>
      </c>
      <c r="B524" t="s">
        <v>1753</v>
      </c>
      <c r="C524" t="s">
        <v>1633</v>
      </c>
      <c r="D524" t="s">
        <v>1633</v>
      </c>
      <c r="E524" t="s">
        <v>150</v>
      </c>
      <c r="F524" s="42" t="s">
        <v>1852</v>
      </c>
      <c r="G524" t="s">
        <v>1606</v>
      </c>
      <c r="H524" s="3" t="str">
        <f>IF(SUMIFS(SeasonData!BC:BC,SeasonData!B:B,Players19!C273)=(4*23),"R","")</f>
        <v>R</v>
      </c>
      <c r="I524" s="2">
        <f>COUNTIFS(SeasonData!B:B,C524)</f>
        <v>4</v>
      </c>
      <c r="J524" s="25">
        <v>333300</v>
      </c>
      <c r="K524" s="25" t="str">
        <f t="shared" si="16"/>
        <v>MPR</v>
      </c>
      <c r="L524" s="25"/>
      <c r="M524" s="20">
        <f>INDEX(SeasonData!$AY:$AY,MATCH($C524&amp;"_2018",SeasonData!$A:$A,0))</f>
        <v>61.4</v>
      </c>
      <c r="N524" s="20" t="str">
        <f>INDEX(SeasonData!$AY:$AY,MATCH($C524&amp;"_2017",SeasonData!$A:$A,0))</f>
        <v/>
      </c>
      <c r="O524" s="20" t="str">
        <f>INDEX(SeasonData!$AY:$AY,MATCH($C524&amp;"_2016",SeasonData!$A:$A,0))</f>
        <v/>
      </c>
      <c r="P524" s="20" t="str">
        <f>INDEX(SeasonData!$AY:$AY,MATCH($C524&amp;"_2015",SeasonData!$A:$A,0))</f>
        <v/>
      </c>
      <c r="R524" s="18">
        <f>INDEX(SeasonData!BA:BA,MATCH(C524&amp;"_2018",SeasonData!A:A,0))</f>
        <v>0.68181818181818177</v>
      </c>
      <c r="S524" s="18">
        <f>INDEX(SeasonData!BA:BA,MATCH(C524&amp;"_2017",SeasonData!A:A,0))</f>
        <v>0</v>
      </c>
      <c r="T524" s="18">
        <f>INDEX(SeasonData!BA:BA,MATCH(C524&amp;"_2016",SeasonData!A:A,0))</f>
        <v>0</v>
      </c>
      <c r="U524" s="18">
        <f>INDEX(SeasonData!BA:BA,MATCH(C524&amp;"_2015",SeasonData!A:A,0))</f>
        <v>0</v>
      </c>
      <c r="W524" s="13">
        <f t="shared" si="17"/>
        <v>61.398176291793312</v>
      </c>
      <c r="Y524" t="str">
        <f>IF(ISERROR(FIND("DEF",$G524)),"",MAX(Y$1:Y523)+1)</f>
        <v/>
      </c>
      <c r="Z524">
        <f>IF(ISERROR(FIND("MID",$G524)),"",MAX(Z$1:Z523)+1)</f>
        <v>172</v>
      </c>
      <c r="AA524" t="str">
        <f>IF(ISERROR(FIND("RUC",$G524)),"",MAX(AA$1:AA523)+1)</f>
        <v/>
      </c>
      <c r="AB524" t="str">
        <f>IF(ISERROR(FIND("FWD",$G524)),"",MAX(AB$1:AB523)+1)</f>
        <v/>
      </c>
      <c r="AC524">
        <f>IF(H524&lt;&gt;"R","",MAX(AC$1:AC523)+1)</f>
        <v>74</v>
      </c>
    </row>
    <row r="525" spans="1:29" x14ac:dyDescent="0.2">
      <c r="A525" t="s">
        <v>2177</v>
      </c>
      <c r="B525" t="s">
        <v>2354</v>
      </c>
      <c r="C525" t="s">
        <v>2706</v>
      </c>
      <c r="D525" t="s">
        <v>2760</v>
      </c>
      <c r="E525" t="s">
        <v>84</v>
      </c>
      <c r="F525" s="42" t="s">
        <v>2548</v>
      </c>
      <c r="G525" t="s">
        <v>2767</v>
      </c>
      <c r="H525" s="3" t="str">
        <f>IF(SUMIFS(SeasonData!BC:BC,SeasonData!B:B,Players19!C559)=(4*23),"R","")</f>
        <v/>
      </c>
      <c r="I525" s="2">
        <f>COUNTIFS(SeasonData!B:B,C525)</f>
        <v>4</v>
      </c>
      <c r="J525" s="25">
        <v>102400</v>
      </c>
      <c r="K525" s="25" t="str">
        <f t="shared" si="16"/>
        <v>Rookie</v>
      </c>
      <c r="L525" s="25"/>
      <c r="M525" s="20" t="str">
        <f>INDEX(SeasonData!$AY:$AY,MATCH($C525&amp;"_2018",SeasonData!$A:$A,0))</f>
        <v/>
      </c>
      <c r="N525" s="20" t="str">
        <f>INDEX(SeasonData!$AY:$AY,MATCH($C525&amp;"_2017",SeasonData!$A:$A,0))</f>
        <v/>
      </c>
      <c r="O525" s="20" t="str">
        <f>INDEX(SeasonData!$AY:$AY,MATCH($C525&amp;"_2016",SeasonData!$A:$A,0))</f>
        <v/>
      </c>
      <c r="P525" s="20" t="str">
        <f>INDEX(SeasonData!$AY:$AY,MATCH($C525&amp;"_2015",SeasonData!$A:$A,0))</f>
        <v/>
      </c>
      <c r="R525" s="18">
        <f>INDEX(SeasonData!BA:BA,MATCH(C525&amp;"_2018",SeasonData!A:A,0))</f>
        <v>0</v>
      </c>
      <c r="S525" s="18">
        <f>INDEX(SeasonData!BA:BA,MATCH(C525&amp;"_2017",SeasonData!A:A,0))</f>
        <v>0</v>
      </c>
      <c r="T525" s="18">
        <f>INDEX(SeasonData!BA:BA,MATCH(C525&amp;"_2016",SeasonData!A:A,0))</f>
        <v>0</v>
      </c>
      <c r="U525" s="18">
        <f>INDEX(SeasonData!BA:BA,MATCH(C525&amp;"_2015",SeasonData!A:A,0))</f>
        <v>0</v>
      </c>
      <c r="W525" s="13">
        <f t="shared" si="17"/>
        <v>18.863406097448649</v>
      </c>
      <c r="Y525" t="str">
        <f>IF(ISERROR(FIND("DEF",$G525)),"",MAX(Y$1:Y524)+1)</f>
        <v/>
      </c>
      <c r="Z525">
        <f>IF(ISERROR(FIND("MID",$G525)),"",MAX(Z$1:Z524)+1)</f>
        <v>173</v>
      </c>
      <c r="AA525" t="str">
        <f>IF(ISERROR(FIND("RUC",$G525)),"",MAX(AA$1:AA524)+1)</f>
        <v/>
      </c>
      <c r="AB525">
        <f>IF(ISERROR(FIND("FWD",$G525)),"",MAX(AB$1:AB524)+1)</f>
        <v>202</v>
      </c>
      <c r="AC525" t="str">
        <f>IF(H525&lt;&gt;"R","",MAX(AC$1:AC524)+1)</f>
        <v/>
      </c>
    </row>
    <row r="526" spans="1:29" x14ac:dyDescent="0.2">
      <c r="A526" t="s">
        <v>2079</v>
      </c>
      <c r="B526" t="s">
        <v>52</v>
      </c>
      <c r="C526" t="s">
        <v>1571</v>
      </c>
      <c r="D526" t="s">
        <v>1571</v>
      </c>
      <c r="E526" t="s">
        <v>465</v>
      </c>
      <c r="F526" s="42" t="s">
        <v>1352</v>
      </c>
      <c r="G526" t="s">
        <v>2767</v>
      </c>
      <c r="H526" s="3" t="str">
        <f>IF(SUMIFS(SeasonData!BC:BC,SeasonData!B:B,Players19!C15)=(4*23),"R","")</f>
        <v/>
      </c>
      <c r="I526" s="2">
        <f>COUNTIFS(SeasonData!B:B,C526)</f>
        <v>4</v>
      </c>
      <c r="J526" s="25">
        <v>123900</v>
      </c>
      <c r="K526" s="25" t="str">
        <f t="shared" si="16"/>
        <v>Rookie</v>
      </c>
      <c r="L526" s="25"/>
      <c r="M526" s="20" t="str">
        <f>INDEX(SeasonData!$AY:$AY,MATCH($C526&amp;"_2018",SeasonData!$A:$A,0))</f>
        <v/>
      </c>
      <c r="N526" s="20" t="str">
        <f>INDEX(SeasonData!$AY:$AY,MATCH($C526&amp;"_2017",SeasonData!$A:$A,0))</f>
        <v/>
      </c>
      <c r="O526" s="20" t="str">
        <f>INDEX(SeasonData!$AY:$AY,MATCH($C526&amp;"_2016",SeasonData!$A:$A,0))</f>
        <v/>
      </c>
      <c r="P526" s="20" t="str">
        <f>INDEX(SeasonData!$AY:$AY,MATCH($C526&amp;"_2015",SeasonData!$A:$A,0))</f>
        <v/>
      </c>
      <c r="R526" s="18">
        <f>INDEX(SeasonData!BA:BA,MATCH(C526&amp;"_2018",SeasonData!A:A,0))</f>
        <v>0</v>
      </c>
      <c r="S526" s="18">
        <f>INDEX(SeasonData!BA:BA,MATCH(C526&amp;"_2017",SeasonData!A:A,0))</f>
        <v>0</v>
      </c>
      <c r="T526" s="18">
        <f>INDEX(SeasonData!BA:BA,MATCH(C526&amp;"_2016",SeasonData!A:A,0))</f>
        <v>0</v>
      </c>
      <c r="U526" s="18">
        <f>INDEX(SeasonData!BA:BA,MATCH(C526&amp;"_2015",SeasonData!A:A,0))</f>
        <v>0</v>
      </c>
      <c r="W526" s="13">
        <f t="shared" si="17"/>
        <v>22.823984526112184</v>
      </c>
      <c r="Y526" t="str">
        <f>IF(ISERROR(FIND("DEF",$G526)),"",MAX(Y$1:Y525)+1)</f>
        <v/>
      </c>
      <c r="Z526">
        <f>IF(ISERROR(FIND("MID",$G526)),"",MAX(Z$1:Z525)+1)</f>
        <v>174</v>
      </c>
      <c r="AA526" t="str">
        <f>IF(ISERROR(FIND("RUC",$G526)),"",MAX(AA$1:AA525)+1)</f>
        <v/>
      </c>
      <c r="AB526">
        <f>IF(ISERROR(FIND("FWD",$G526)),"",MAX(AB$1:AB525)+1)</f>
        <v>203</v>
      </c>
      <c r="AC526" t="str">
        <f>IF(H526&lt;&gt;"R","",MAX(AC$1:AC525)+1)</f>
        <v/>
      </c>
    </row>
    <row r="527" spans="1:29" x14ac:dyDescent="0.2">
      <c r="A527" t="s">
        <v>2079</v>
      </c>
      <c r="B527" t="s">
        <v>341</v>
      </c>
      <c r="C527" t="s">
        <v>788</v>
      </c>
      <c r="D527" t="s">
        <v>788</v>
      </c>
      <c r="E527" t="s">
        <v>40</v>
      </c>
      <c r="F527" s="42" t="s">
        <v>1347</v>
      </c>
      <c r="G527" t="s">
        <v>1607</v>
      </c>
      <c r="H527" s="3" t="str">
        <f>IF(SUMIFS(SeasonData!BC:BC,SeasonData!B:B,Players19!C76)=(4*23),"R","")</f>
        <v/>
      </c>
      <c r="I527" s="2">
        <f>COUNTIFS(SeasonData!B:B,C527)</f>
        <v>4</v>
      </c>
      <c r="J527" s="25">
        <v>261700</v>
      </c>
      <c r="K527" s="25" t="str">
        <f t="shared" si="16"/>
        <v>MPR</v>
      </c>
      <c r="L527" s="25"/>
      <c r="M527" s="20" t="str">
        <f>INDEX(SeasonData!$AY:$AY,MATCH($C527&amp;"_2018",SeasonData!$A:$A,0))</f>
        <v/>
      </c>
      <c r="N527" s="20">
        <f>INDEX(SeasonData!$AY:$AY,MATCH($C527&amp;"_2017",SeasonData!$A:$A,0))</f>
        <v>68.86666666666666</v>
      </c>
      <c r="O527" s="20">
        <f>INDEX(SeasonData!$AY:$AY,MATCH($C527&amp;"_2016",SeasonData!$A:$A,0))</f>
        <v>85.428571428571431</v>
      </c>
      <c r="P527" s="20">
        <f>INDEX(SeasonData!$AY:$AY,MATCH($C527&amp;"_2015",SeasonData!$A:$A,0))</f>
        <v>83.333333333333329</v>
      </c>
      <c r="R527" s="18">
        <f>INDEX(SeasonData!BA:BA,MATCH(C527&amp;"_2018",SeasonData!A:A,0))</f>
        <v>0</v>
      </c>
      <c r="S527" s="18">
        <f>INDEX(SeasonData!BA:BA,MATCH(C527&amp;"_2017",SeasonData!A:A,0))</f>
        <v>0.68181818181818177</v>
      </c>
      <c r="T527" s="18">
        <f>INDEX(SeasonData!BA:BA,MATCH(C527&amp;"_2016",SeasonData!A:A,0))</f>
        <v>0.95454545454545459</v>
      </c>
      <c r="U527" s="18">
        <f>INDEX(SeasonData!BA:BA,MATCH(C527&amp;"_2015",SeasonData!A:A,0))</f>
        <v>0.95454545454545459</v>
      </c>
      <c r="W527" s="13">
        <f t="shared" si="17"/>
        <v>48.208529059592891</v>
      </c>
      <c r="Y527">
        <f>IF(ISERROR(FIND("DEF",$G527)),"",MAX(Y$1:Y526)+1)</f>
        <v>193</v>
      </c>
      <c r="Z527" t="str">
        <f>IF(ISERROR(FIND("MID",$G527)),"",MAX(Z$1:Z526)+1)</f>
        <v/>
      </c>
      <c r="AA527" t="str">
        <f>IF(ISERROR(FIND("RUC",$G527)),"",MAX(AA$1:AA526)+1)</f>
        <v/>
      </c>
      <c r="AB527" t="str">
        <f>IF(ISERROR(FIND("FWD",$G527)),"",MAX(AB$1:AB526)+1)</f>
        <v/>
      </c>
      <c r="AC527" t="str">
        <f>IF(H527&lt;&gt;"R","",MAX(AC$1:AC526)+1)</f>
        <v/>
      </c>
    </row>
    <row r="528" spans="1:29" x14ac:dyDescent="0.2">
      <c r="A528" t="s">
        <v>2079</v>
      </c>
      <c r="B528" t="s">
        <v>489</v>
      </c>
      <c r="C528" t="s">
        <v>1569</v>
      </c>
      <c r="D528" t="s">
        <v>1569</v>
      </c>
      <c r="E528" t="s">
        <v>490</v>
      </c>
      <c r="F528" s="42" t="s">
        <v>1349</v>
      </c>
      <c r="G528" t="s">
        <v>1607</v>
      </c>
      <c r="H528" s="3" t="str">
        <f>IF(SUMIFS(SeasonData!BC:BC,SeasonData!B:B,Players19!C91)=(4*23),"R","")</f>
        <v>R</v>
      </c>
      <c r="I528" s="2">
        <f>COUNTIFS(SeasonData!B:B,C528)</f>
        <v>4</v>
      </c>
      <c r="J528" s="25">
        <v>252000</v>
      </c>
      <c r="K528" s="25" t="str">
        <f t="shared" si="16"/>
        <v>MPR</v>
      </c>
      <c r="L528" s="25"/>
      <c r="M528" s="20">
        <f>INDEX(SeasonData!$AY:$AY,MATCH($C528&amp;"_2018",SeasonData!$A:$A,0))</f>
        <v>51.571428571428569</v>
      </c>
      <c r="N528" s="20">
        <f>INDEX(SeasonData!$AY:$AY,MATCH($C528&amp;"_2017",SeasonData!$A:$A,0))</f>
        <v>50.5</v>
      </c>
      <c r="O528" s="20">
        <f>INDEX(SeasonData!$AY:$AY,MATCH($C528&amp;"_2016",SeasonData!$A:$A,0))</f>
        <v>51.75</v>
      </c>
      <c r="P528" s="20">
        <f>INDEX(SeasonData!$AY:$AY,MATCH($C528&amp;"_2015",SeasonData!$A:$A,0))</f>
        <v>61.727272727272727</v>
      </c>
      <c r="R528" s="18">
        <f>INDEX(SeasonData!BA:BA,MATCH(C528&amp;"_2018",SeasonData!A:A,0))</f>
        <v>0.31818181818181818</v>
      </c>
      <c r="S528" s="18">
        <f>INDEX(SeasonData!BA:BA,MATCH(C528&amp;"_2017",SeasonData!A:A,0))</f>
        <v>9.0909090909090912E-2</v>
      </c>
      <c r="T528" s="18">
        <f>INDEX(SeasonData!BA:BA,MATCH(C528&amp;"_2016",SeasonData!A:A,0))</f>
        <v>0.54545454545454541</v>
      </c>
      <c r="U528" s="18">
        <f>INDEX(SeasonData!BA:BA,MATCH(C528&amp;"_2015",SeasonData!A:A,0))</f>
        <v>0.5</v>
      </c>
      <c r="W528" s="13">
        <f t="shared" si="17"/>
        <v>46.421663442940037</v>
      </c>
      <c r="Y528">
        <f>IF(ISERROR(FIND("DEF",$G528)),"",MAX(Y$1:Y527)+1)</f>
        <v>194</v>
      </c>
      <c r="Z528" t="str">
        <f>IF(ISERROR(FIND("MID",$G528)),"",MAX(Z$1:Z527)+1)</f>
        <v/>
      </c>
      <c r="AA528" t="str">
        <f>IF(ISERROR(FIND("RUC",$G528)),"",MAX(AA$1:AA527)+1)</f>
        <v/>
      </c>
      <c r="AB528" t="str">
        <f>IF(ISERROR(FIND("FWD",$G528)),"",MAX(AB$1:AB527)+1)</f>
        <v/>
      </c>
      <c r="AC528">
        <f>IF(H528&lt;&gt;"R","",MAX(AC$1:AC527)+1)</f>
        <v>75</v>
      </c>
    </row>
    <row r="529" spans="1:29" x14ac:dyDescent="0.2">
      <c r="A529" t="s">
        <v>2079</v>
      </c>
      <c r="B529" t="s">
        <v>2194</v>
      </c>
      <c r="C529" t="s">
        <v>2640</v>
      </c>
      <c r="D529" t="s">
        <v>2764</v>
      </c>
      <c r="E529" t="s">
        <v>490</v>
      </c>
      <c r="F529" s="42" t="s">
        <v>1348</v>
      </c>
      <c r="G529" t="s">
        <v>1608</v>
      </c>
      <c r="H529" s="3" t="str">
        <f>IF(SUMIFS(SeasonData!BC:BC,SeasonData!B:B,Players19!C179)=(4*23),"R","")</f>
        <v/>
      </c>
      <c r="I529" s="2">
        <f>COUNTIFS(SeasonData!B:B,C529)</f>
        <v>4</v>
      </c>
      <c r="J529" s="25">
        <v>448500</v>
      </c>
      <c r="K529" s="25" t="str">
        <f t="shared" si="16"/>
        <v>MPR</v>
      </c>
      <c r="L529" s="25"/>
      <c r="M529" s="20">
        <f>INDEX(SeasonData!$AY:$AY,MATCH($C529&amp;"_2018",SeasonData!$A:$A,0))</f>
        <v>82.615384615384613</v>
      </c>
      <c r="N529" s="20">
        <f>INDEX(SeasonData!$AY:$AY,MATCH($C529&amp;"_2017",SeasonData!$A:$A,0))</f>
        <v>62</v>
      </c>
      <c r="O529" s="20">
        <f>INDEX(SeasonData!$AY:$AY,MATCH($C529&amp;"_2016",SeasonData!$A:$A,0))</f>
        <v>68.5</v>
      </c>
      <c r="P529" s="20">
        <f>INDEX(SeasonData!$AY:$AY,MATCH($C529&amp;"_2015",SeasonData!$A:$A,0))</f>
        <v>53.647058823529413</v>
      </c>
      <c r="R529" s="18">
        <f>INDEX(SeasonData!BA:BA,MATCH(C529&amp;"_2018",SeasonData!A:A,0))</f>
        <v>0.59090909090909094</v>
      </c>
      <c r="S529" s="18">
        <f>INDEX(SeasonData!BA:BA,MATCH(C529&amp;"_2017",SeasonData!A:A,0))</f>
        <v>0.54545454545454541</v>
      </c>
      <c r="T529" s="18">
        <f>INDEX(SeasonData!BA:BA,MATCH(C529&amp;"_2016",SeasonData!A:A,0))</f>
        <v>0.18181818181818182</v>
      </c>
      <c r="U529" s="18">
        <f>INDEX(SeasonData!BA:BA,MATCH(C529&amp;"_2015",SeasonData!A:A,0))</f>
        <v>0.77272727272727271</v>
      </c>
      <c r="W529" s="13">
        <f t="shared" si="17"/>
        <v>82.619508151423048</v>
      </c>
      <c r="Y529" t="str">
        <f>IF(ISERROR(FIND("DEF",$G529)),"",MAX(Y$1:Y528)+1)</f>
        <v/>
      </c>
      <c r="Z529" t="str">
        <f>IF(ISERROR(FIND("MID",$G529)),"",MAX(Z$1:Z528)+1)</f>
        <v/>
      </c>
      <c r="AA529" t="str">
        <f>IF(ISERROR(FIND("RUC",$G529)),"",MAX(AA$1:AA528)+1)</f>
        <v/>
      </c>
      <c r="AB529">
        <f>IF(ISERROR(FIND("FWD",$G529)),"",MAX(AB$1:AB528)+1)</f>
        <v>204</v>
      </c>
      <c r="AC529" t="str">
        <f>IF(H529&lt;&gt;"R","",MAX(AC$1:AC528)+1)</f>
        <v/>
      </c>
    </row>
    <row r="530" spans="1:29" x14ac:dyDescent="0.2">
      <c r="A530" t="s">
        <v>2079</v>
      </c>
      <c r="B530" t="s">
        <v>157</v>
      </c>
      <c r="C530" t="s">
        <v>1993</v>
      </c>
      <c r="D530" t="s">
        <v>1993</v>
      </c>
      <c r="E530" t="s">
        <v>150</v>
      </c>
      <c r="F530" s="42" t="s">
        <v>1342</v>
      </c>
      <c r="G530" t="s">
        <v>1607</v>
      </c>
      <c r="H530" s="3" t="str">
        <f>IF(SUMIFS(SeasonData!BC:BC,SeasonData!B:B,Players19!C182)=(4*23),"R","")</f>
        <v/>
      </c>
      <c r="I530" s="2">
        <f>COUNTIFS(SeasonData!B:B,C530)</f>
        <v>4</v>
      </c>
      <c r="J530" s="25">
        <v>333900</v>
      </c>
      <c r="K530" s="25" t="str">
        <f t="shared" si="16"/>
        <v>MPR</v>
      </c>
      <c r="L530" s="25"/>
      <c r="M530" s="20">
        <f>INDEX(SeasonData!$AY:$AY,MATCH($C530&amp;"_2018",SeasonData!$A:$A,0))</f>
        <v>61.5</v>
      </c>
      <c r="N530" s="20">
        <f>INDEX(SeasonData!$AY:$AY,MATCH($C530&amp;"_2017",SeasonData!$A:$A,0))</f>
        <v>72</v>
      </c>
      <c r="O530" s="20">
        <f>INDEX(SeasonData!$AY:$AY,MATCH($C530&amp;"_2016",SeasonData!$A:$A,0))</f>
        <v>75.19047619047619</v>
      </c>
      <c r="P530" s="20" t="str">
        <f>INDEX(SeasonData!$AY:$AY,MATCH($C530&amp;"_2015",SeasonData!$A:$A,0))</f>
        <v/>
      </c>
      <c r="R530" s="18">
        <f>INDEX(SeasonData!BA:BA,MATCH(C530&amp;"_2018",SeasonData!A:A,0))</f>
        <v>0.54545454545454541</v>
      </c>
      <c r="S530" s="18">
        <f>INDEX(SeasonData!BA:BA,MATCH(C530&amp;"_2017",SeasonData!A:A,0))</f>
        <v>0.27272727272727271</v>
      </c>
      <c r="T530" s="18">
        <f>INDEX(SeasonData!BA:BA,MATCH(C530&amp;"_2016",SeasonData!A:A,0))</f>
        <v>0.95454545454545459</v>
      </c>
      <c r="U530" s="18">
        <f>INDEX(SeasonData!BA:BA,MATCH(C530&amp;"_2015",SeasonData!A:A,0))</f>
        <v>0</v>
      </c>
      <c r="W530" s="13">
        <f t="shared" si="17"/>
        <v>61.50870406189555</v>
      </c>
      <c r="Y530">
        <f>IF(ISERROR(FIND("DEF",$G530)),"",MAX(Y$1:Y529)+1)</f>
        <v>195</v>
      </c>
      <c r="Z530" t="str">
        <f>IF(ISERROR(FIND("MID",$G530)),"",MAX(Z$1:Z529)+1)</f>
        <v/>
      </c>
      <c r="AA530" t="str">
        <f>IF(ISERROR(FIND("RUC",$G530)),"",MAX(AA$1:AA529)+1)</f>
        <v/>
      </c>
      <c r="AB530" t="str">
        <f>IF(ISERROR(FIND("FWD",$G530)),"",MAX(AB$1:AB529)+1)</f>
        <v/>
      </c>
      <c r="AC530" t="str">
        <f>IF(H530&lt;&gt;"R","",MAX(AC$1:AC529)+1)</f>
        <v/>
      </c>
    </row>
    <row r="531" spans="1:29" x14ac:dyDescent="0.2">
      <c r="A531" t="s">
        <v>2079</v>
      </c>
      <c r="B531" t="s">
        <v>496</v>
      </c>
      <c r="C531" t="s">
        <v>1570</v>
      </c>
      <c r="D531" t="s">
        <v>1570</v>
      </c>
      <c r="E531" t="s">
        <v>490</v>
      </c>
      <c r="F531" s="42" t="s">
        <v>1351</v>
      </c>
      <c r="G531" t="s">
        <v>1951</v>
      </c>
      <c r="H531" s="3" t="str">
        <f>IF(SUMIFS(SeasonData!BC:BC,SeasonData!B:B,Players19!C221)=(4*23),"R","")</f>
        <v/>
      </c>
      <c r="I531" s="2">
        <f>COUNTIFS(SeasonData!B:B,C531)</f>
        <v>4</v>
      </c>
      <c r="J531" s="25">
        <v>123900</v>
      </c>
      <c r="K531" s="25" t="str">
        <f t="shared" si="16"/>
        <v>Rookie</v>
      </c>
      <c r="L531" s="25"/>
      <c r="M531" s="20" t="str">
        <f>INDEX(SeasonData!$AY:$AY,MATCH($C531&amp;"_2018",SeasonData!$A:$A,0))</f>
        <v/>
      </c>
      <c r="N531" s="20" t="str">
        <f>INDEX(SeasonData!$AY:$AY,MATCH($C531&amp;"_2017",SeasonData!$A:$A,0))</f>
        <v/>
      </c>
      <c r="O531" s="20" t="str">
        <f>INDEX(SeasonData!$AY:$AY,MATCH($C531&amp;"_2016",SeasonData!$A:$A,0))</f>
        <v/>
      </c>
      <c r="P531" s="20" t="str">
        <f>INDEX(SeasonData!$AY:$AY,MATCH($C531&amp;"_2015",SeasonData!$A:$A,0))</f>
        <v/>
      </c>
      <c r="R531" s="18">
        <f>INDEX(SeasonData!BA:BA,MATCH(C531&amp;"_2018",SeasonData!A:A,0))</f>
        <v>0</v>
      </c>
      <c r="S531" s="18">
        <f>INDEX(SeasonData!BA:BA,MATCH(C531&amp;"_2017",SeasonData!A:A,0))</f>
        <v>0</v>
      </c>
      <c r="T531" s="18">
        <f>INDEX(SeasonData!BA:BA,MATCH(C531&amp;"_2016",SeasonData!A:A,0))</f>
        <v>0</v>
      </c>
      <c r="U531" s="18">
        <f>INDEX(SeasonData!BA:BA,MATCH(C531&amp;"_2015",SeasonData!A:A,0))</f>
        <v>0</v>
      </c>
      <c r="W531" s="13">
        <f t="shared" si="17"/>
        <v>22.823984526112184</v>
      </c>
      <c r="Y531" t="str">
        <f>IF(ISERROR(FIND("DEF",$G531)),"",MAX(Y$1:Y530)+1)</f>
        <v/>
      </c>
      <c r="Z531" t="str">
        <f>IF(ISERROR(FIND("MID",$G531)),"",MAX(Z$1:Z530)+1)</f>
        <v/>
      </c>
      <c r="AA531">
        <f>IF(ISERROR(FIND("RUC",$G531)),"",MAX(AA$1:AA530)+1)</f>
        <v>34</v>
      </c>
      <c r="AB531" t="str">
        <f>IF(ISERROR(FIND("FWD",$G531)),"",MAX(AB$1:AB530)+1)</f>
        <v/>
      </c>
      <c r="AC531" t="str">
        <f>IF(H531&lt;&gt;"R","",MAX(AC$1:AC530)+1)</f>
        <v/>
      </c>
    </row>
    <row r="532" spans="1:29" x14ac:dyDescent="0.2">
      <c r="A532" t="s">
        <v>2079</v>
      </c>
      <c r="B532" t="s">
        <v>299</v>
      </c>
      <c r="C532" t="s">
        <v>789</v>
      </c>
      <c r="D532" t="s">
        <v>789</v>
      </c>
      <c r="E532" t="s">
        <v>84</v>
      </c>
      <c r="F532" s="42" t="s">
        <v>1943</v>
      </c>
      <c r="G532" t="s">
        <v>1606</v>
      </c>
      <c r="H532" s="3" t="str">
        <f>IF(SUMIFS(SeasonData!BC:BC,SeasonData!B:B,Players19!C379)=(4*23),"R","")</f>
        <v/>
      </c>
      <c r="I532" s="2">
        <f>COUNTIFS(SeasonData!B:B,C532)</f>
        <v>4</v>
      </c>
      <c r="J532" s="25">
        <v>350600</v>
      </c>
      <c r="K532" s="25" t="str">
        <f t="shared" si="16"/>
        <v>MPR</v>
      </c>
      <c r="L532" s="25"/>
      <c r="M532" s="20">
        <f>INDEX(SeasonData!$AY:$AY,MATCH($C532&amp;"_2018",SeasonData!$A:$A,0))</f>
        <v>64.583333333333329</v>
      </c>
      <c r="N532" s="20">
        <f>INDEX(SeasonData!$AY:$AY,MATCH($C532&amp;"_2017",SeasonData!$A:$A,0))</f>
        <v>64.75</v>
      </c>
      <c r="O532" s="20">
        <f>INDEX(SeasonData!$AY:$AY,MATCH($C532&amp;"_2016",SeasonData!$A:$A,0))</f>
        <v>48</v>
      </c>
      <c r="P532" s="20" t="str">
        <f>INDEX(SeasonData!$AY:$AY,MATCH($C532&amp;"_2015",SeasonData!$A:$A,0))</f>
        <v/>
      </c>
      <c r="R532" s="18">
        <f>INDEX(SeasonData!BA:BA,MATCH(C532&amp;"_2018",SeasonData!A:A,0))</f>
        <v>0.54545454545454541</v>
      </c>
      <c r="S532" s="18">
        <f>INDEX(SeasonData!BA:BA,MATCH(C532&amp;"_2017",SeasonData!A:A,0))</f>
        <v>0.72727272727272729</v>
      </c>
      <c r="T532" s="18">
        <f>INDEX(SeasonData!BA:BA,MATCH(C532&amp;"_2016",SeasonData!A:A,0))</f>
        <v>0.13636363636363635</v>
      </c>
      <c r="U532" s="18">
        <f>INDEX(SeasonData!BA:BA,MATCH(C532&amp;"_2015",SeasonData!A:A,0))</f>
        <v>0</v>
      </c>
      <c r="W532" s="13">
        <f t="shared" si="17"/>
        <v>64.585060329741182</v>
      </c>
      <c r="Y532" t="str">
        <f>IF(ISERROR(FIND("DEF",$G532)),"",MAX(Y$1:Y531)+1)</f>
        <v/>
      </c>
      <c r="Z532">
        <f>IF(ISERROR(FIND("MID",$G532)),"",MAX(Z$1:Z531)+1)</f>
        <v>175</v>
      </c>
      <c r="AA532" t="str">
        <f>IF(ISERROR(FIND("RUC",$G532)),"",MAX(AA$1:AA531)+1)</f>
        <v/>
      </c>
      <c r="AB532" t="str">
        <f>IF(ISERROR(FIND("FWD",$G532)),"",MAX(AB$1:AB531)+1)</f>
        <v/>
      </c>
      <c r="AC532" t="str">
        <f>IF(H532&lt;&gt;"R","",MAX(AC$1:AC531)+1)</f>
        <v/>
      </c>
    </row>
    <row r="533" spans="1:29" x14ac:dyDescent="0.2">
      <c r="A533" t="s">
        <v>2079</v>
      </c>
      <c r="B533" t="s">
        <v>96</v>
      </c>
      <c r="C533" t="s">
        <v>786</v>
      </c>
      <c r="D533" t="s">
        <v>786</v>
      </c>
      <c r="E533" t="s">
        <v>84</v>
      </c>
      <c r="F533" s="42" t="s">
        <v>1346</v>
      </c>
      <c r="G533" t="s">
        <v>1951</v>
      </c>
      <c r="H533" s="3" t="str">
        <f>IF(SUMIFS(SeasonData!BC:BC,SeasonData!B:B,Players19!C392)=(4*23),"R","")</f>
        <v>R</v>
      </c>
      <c r="I533" s="2">
        <f>COUNTIFS(SeasonData!B:B,C533)</f>
        <v>4</v>
      </c>
      <c r="J533" s="25">
        <v>432900</v>
      </c>
      <c r="K533" s="25" t="str">
        <f t="shared" si="16"/>
        <v>MPR</v>
      </c>
      <c r="L533" s="25"/>
      <c r="M533" s="20">
        <f>INDEX(SeasonData!$AY:$AY,MATCH($C533&amp;"_2018",SeasonData!$A:$A,0))</f>
        <v>79.75</v>
      </c>
      <c r="N533" s="20">
        <f>INDEX(SeasonData!$AY:$AY,MATCH($C533&amp;"_2017",SeasonData!$A:$A,0))</f>
        <v>109.80952380952381</v>
      </c>
      <c r="O533" s="20">
        <f>INDEX(SeasonData!$AY:$AY,MATCH($C533&amp;"_2016",SeasonData!$A:$A,0))</f>
        <v>73.142857142857139</v>
      </c>
      <c r="P533" s="20">
        <f>INDEX(SeasonData!$AY:$AY,MATCH($C533&amp;"_2015",SeasonData!$A:$A,0))</f>
        <v>89.307692307692307</v>
      </c>
      <c r="R533" s="18">
        <f>INDEX(SeasonData!BA:BA,MATCH(C533&amp;"_2018",SeasonData!A:A,0))</f>
        <v>0.54545454545454541</v>
      </c>
      <c r="S533" s="18">
        <f>INDEX(SeasonData!BA:BA,MATCH(C533&amp;"_2017",SeasonData!A:A,0))</f>
        <v>0.95454545454545459</v>
      </c>
      <c r="T533" s="18">
        <f>INDEX(SeasonData!BA:BA,MATCH(C533&amp;"_2016",SeasonData!A:A,0))</f>
        <v>0.95454545454545459</v>
      </c>
      <c r="U533" s="18">
        <f>INDEX(SeasonData!BA:BA,MATCH(C533&amp;"_2015",SeasonData!A:A,0))</f>
        <v>0.59090909090909094</v>
      </c>
      <c r="W533" s="13">
        <f t="shared" si="17"/>
        <v>79.745786128764848</v>
      </c>
      <c r="Y533" t="str">
        <f>IF(ISERROR(FIND("DEF",$G533)),"",MAX(Y$1:Y532)+1)</f>
        <v/>
      </c>
      <c r="Z533" t="str">
        <f>IF(ISERROR(FIND("MID",$G533)),"",MAX(Z$1:Z532)+1)</f>
        <v/>
      </c>
      <c r="AA533">
        <f>IF(ISERROR(FIND("RUC",$G533)),"",MAX(AA$1:AA532)+1)</f>
        <v>35</v>
      </c>
      <c r="AB533" t="str">
        <f>IF(ISERROR(FIND("FWD",$G533)),"",MAX(AB$1:AB532)+1)</f>
        <v/>
      </c>
      <c r="AC533">
        <f>IF(H533&lt;&gt;"R","",MAX(AC$1:AC532)+1)</f>
        <v>76</v>
      </c>
    </row>
    <row r="534" spans="1:29" x14ac:dyDescent="0.2">
      <c r="A534" t="s">
        <v>2079</v>
      </c>
      <c r="B534" t="s">
        <v>1754</v>
      </c>
      <c r="C534" t="s">
        <v>1693</v>
      </c>
      <c r="D534" t="s">
        <v>1693</v>
      </c>
      <c r="E534" t="s">
        <v>423</v>
      </c>
      <c r="F534" s="42" t="s">
        <v>1853</v>
      </c>
      <c r="G534" t="s">
        <v>2767</v>
      </c>
      <c r="H534" s="3" t="str">
        <f>IF(SUMIFS(SeasonData!BC:BC,SeasonData!B:B,Players19!C414)=(4*23),"R","")</f>
        <v>R</v>
      </c>
      <c r="I534" s="2">
        <f>COUNTIFS(SeasonData!B:B,C534)</f>
        <v>4</v>
      </c>
      <c r="J534" s="25">
        <v>123900</v>
      </c>
      <c r="K534" s="25" t="str">
        <f t="shared" si="16"/>
        <v>Rookie</v>
      </c>
      <c r="L534" s="25"/>
      <c r="M534" s="20" t="str">
        <f>INDEX(SeasonData!$AY:$AY,MATCH($C534&amp;"_2018",SeasonData!$A:$A,0))</f>
        <v/>
      </c>
      <c r="N534" s="20" t="str">
        <f>INDEX(SeasonData!$AY:$AY,MATCH($C534&amp;"_2017",SeasonData!$A:$A,0))</f>
        <v/>
      </c>
      <c r="O534" s="20" t="str">
        <f>INDEX(SeasonData!$AY:$AY,MATCH($C534&amp;"_2016",SeasonData!$A:$A,0))</f>
        <v/>
      </c>
      <c r="P534" s="20" t="str">
        <f>INDEX(SeasonData!$AY:$AY,MATCH($C534&amp;"_2015",SeasonData!$A:$A,0))</f>
        <v/>
      </c>
      <c r="R534" s="18">
        <f>INDEX(SeasonData!BA:BA,MATCH(C534&amp;"_2018",SeasonData!A:A,0))</f>
        <v>0</v>
      </c>
      <c r="S534" s="18">
        <f>INDEX(SeasonData!BA:BA,MATCH(C534&amp;"_2017",SeasonData!A:A,0))</f>
        <v>0</v>
      </c>
      <c r="T534" s="18">
        <f>INDEX(SeasonData!BA:BA,MATCH(C534&amp;"_2016",SeasonData!A:A,0))</f>
        <v>0</v>
      </c>
      <c r="U534" s="18">
        <f>INDEX(SeasonData!BA:BA,MATCH(C534&amp;"_2015",SeasonData!A:A,0))</f>
        <v>0</v>
      </c>
      <c r="W534" s="13">
        <f t="shared" si="17"/>
        <v>22.823984526112184</v>
      </c>
      <c r="Y534" t="str">
        <f>IF(ISERROR(FIND("DEF",$G534)),"",MAX(Y$1:Y533)+1)</f>
        <v/>
      </c>
      <c r="Z534">
        <f>IF(ISERROR(FIND("MID",$G534)),"",MAX(Z$1:Z533)+1)</f>
        <v>176</v>
      </c>
      <c r="AA534" t="str">
        <f>IF(ISERROR(FIND("RUC",$G534)),"",MAX(AA$1:AA533)+1)</f>
        <v/>
      </c>
      <c r="AB534">
        <f>IF(ISERROR(FIND("FWD",$G534)),"",MAX(AB$1:AB533)+1)</f>
        <v>205</v>
      </c>
      <c r="AC534">
        <f>IF(H534&lt;&gt;"R","",MAX(AC$1:AC533)+1)</f>
        <v>77</v>
      </c>
    </row>
    <row r="535" spans="1:29" x14ac:dyDescent="0.2">
      <c r="A535" t="s">
        <v>2079</v>
      </c>
      <c r="B535" t="s">
        <v>358</v>
      </c>
      <c r="C535" t="s">
        <v>787</v>
      </c>
      <c r="D535" t="s">
        <v>787</v>
      </c>
      <c r="E535" t="s">
        <v>84</v>
      </c>
      <c r="F535" s="42" t="s">
        <v>1854</v>
      </c>
      <c r="G535" t="s">
        <v>1951</v>
      </c>
      <c r="H535" s="3" t="str">
        <f>IF(SUMIFS(SeasonData!BC:BC,SeasonData!B:B,Players19!C420)=(4*23),"R","")</f>
        <v/>
      </c>
      <c r="I535" s="2">
        <f>COUNTIFS(SeasonData!B:B,C535)</f>
        <v>4</v>
      </c>
      <c r="J535" s="25">
        <v>362400</v>
      </c>
      <c r="K535" s="25" t="str">
        <f t="shared" si="16"/>
        <v>MPR</v>
      </c>
      <c r="L535" s="25"/>
      <c r="M535" s="20">
        <f>INDEX(SeasonData!$AY:$AY,MATCH($C535&amp;"_2018",SeasonData!$A:$A,0))</f>
        <v>74.166666666666671</v>
      </c>
      <c r="N535" s="20" t="str">
        <f>INDEX(SeasonData!$AY:$AY,MATCH($C535&amp;"_2017",SeasonData!$A:$A,0))</f>
        <v/>
      </c>
      <c r="O535" s="20">
        <f>INDEX(SeasonData!$AY:$AY,MATCH($C535&amp;"_2016",SeasonData!$A:$A,0))</f>
        <v>65.75</v>
      </c>
      <c r="P535" s="20">
        <f>INDEX(SeasonData!$AY:$AY,MATCH($C535&amp;"_2015",SeasonData!$A:$A,0))</f>
        <v>72.117647058823536</v>
      </c>
      <c r="R535" s="18">
        <f>INDEX(SeasonData!BA:BA,MATCH(C535&amp;"_2018",SeasonData!A:A,0))</f>
        <v>0.27272727272727271</v>
      </c>
      <c r="S535" s="18">
        <f>INDEX(SeasonData!BA:BA,MATCH(C535&amp;"_2017",SeasonData!A:A,0))</f>
        <v>0</v>
      </c>
      <c r="T535" s="18">
        <f>INDEX(SeasonData!BA:BA,MATCH(C535&amp;"_2016",SeasonData!A:A,0))</f>
        <v>0.36363636363636365</v>
      </c>
      <c r="U535" s="18">
        <f>INDEX(SeasonData!BA:BA,MATCH(C535&amp;"_2015",SeasonData!A:A,0))</f>
        <v>0.77272727272727271</v>
      </c>
      <c r="W535" s="13">
        <f t="shared" si="17"/>
        <v>66.75877314175186</v>
      </c>
      <c r="Y535" t="str">
        <f>IF(ISERROR(FIND("DEF",$G535)),"",MAX(Y$1:Y534)+1)</f>
        <v/>
      </c>
      <c r="Z535" t="str">
        <f>IF(ISERROR(FIND("MID",$G535)),"",MAX(Z$1:Z534)+1)</f>
        <v/>
      </c>
      <c r="AA535">
        <f>IF(ISERROR(FIND("RUC",$G535)),"",MAX(AA$1:AA534)+1)</f>
        <v>36</v>
      </c>
      <c r="AB535" t="str">
        <f>IF(ISERROR(FIND("FWD",$G535)),"",MAX(AB$1:AB534)+1)</f>
        <v/>
      </c>
      <c r="AC535" t="str">
        <f>IF(H535&lt;&gt;"R","",MAX(AC$1:AC534)+1)</f>
        <v/>
      </c>
    </row>
    <row r="536" spans="1:29" x14ac:dyDescent="0.2">
      <c r="A536" t="s">
        <v>2079</v>
      </c>
      <c r="B536" t="s">
        <v>438</v>
      </c>
      <c r="C536" t="s">
        <v>2707</v>
      </c>
      <c r="D536" t="s">
        <v>2707</v>
      </c>
      <c r="E536" t="s">
        <v>399</v>
      </c>
      <c r="F536" s="42" t="s">
        <v>2549</v>
      </c>
      <c r="G536" t="s">
        <v>1608</v>
      </c>
      <c r="H536" s="3" t="str">
        <f>IF(SUMIFS(SeasonData!BC:BC,SeasonData!B:B,Players19!C564)=(4*23),"R","")</f>
        <v/>
      </c>
      <c r="I536" s="2">
        <f>COUNTIFS(SeasonData!B:B,C536)</f>
        <v>4</v>
      </c>
      <c r="J536" s="25">
        <v>117300</v>
      </c>
      <c r="K536" s="25" t="str">
        <f t="shared" si="16"/>
        <v>Rookie</v>
      </c>
      <c r="L536" s="25"/>
      <c r="M536" s="20" t="str">
        <f>INDEX(SeasonData!$AY:$AY,MATCH($C536&amp;"_2018",SeasonData!$A:$A,0))</f>
        <v/>
      </c>
      <c r="N536" s="20" t="str">
        <f>INDEX(SeasonData!$AY:$AY,MATCH($C536&amp;"_2017",SeasonData!$A:$A,0))</f>
        <v/>
      </c>
      <c r="O536" s="20" t="str">
        <f>INDEX(SeasonData!$AY:$AY,MATCH($C536&amp;"_2016",SeasonData!$A:$A,0))</f>
        <v/>
      </c>
      <c r="P536" s="20" t="str">
        <f>INDEX(SeasonData!$AY:$AY,MATCH($C536&amp;"_2015",SeasonData!$A:$A,0))</f>
        <v/>
      </c>
      <c r="R536" s="18">
        <f>INDEX(SeasonData!BA:BA,MATCH(C536&amp;"_2018",SeasonData!A:A,0))</f>
        <v>0</v>
      </c>
      <c r="S536" s="18">
        <f>INDEX(SeasonData!BA:BA,MATCH(C536&amp;"_2017",SeasonData!A:A,0))</f>
        <v>0</v>
      </c>
      <c r="T536" s="18">
        <f>INDEX(SeasonData!BA:BA,MATCH(C536&amp;"_2016",SeasonData!A:A,0))</f>
        <v>0</v>
      </c>
      <c r="U536" s="18">
        <f>INDEX(SeasonData!BA:BA,MATCH(C536&amp;"_2015",SeasonData!A:A,0))</f>
        <v>0</v>
      </c>
      <c r="W536" s="13">
        <f t="shared" si="17"/>
        <v>21.608179054987566</v>
      </c>
      <c r="Y536" t="str">
        <f>IF(ISERROR(FIND("DEF",$G536)),"",MAX(Y$1:Y535)+1)</f>
        <v/>
      </c>
      <c r="Z536" t="str">
        <f>IF(ISERROR(FIND("MID",$G536)),"",MAX(Z$1:Z535)+1)</f>
        <v/>
      </c>
      <c r="AA536" t="str">
        <f>IF(ISERROR(FIND("RUC",$G536)),"",MAX(AA$1:AA535)+1)</f>
        <v/>
      </c>
      <c r="AB536">
        <f>IF(ISERROR(FIND("FWD",$G536)),"",MAX(AB$1:AB535)+1)</f>
        <v>206</v>
      </c>
      <c r="AC536" t="str">
        <f>IF(H536&lt;&gt;"R","",MAX(AC$1:AC535)+1)</f>
        <v/>
      </c>
    </row>
    <row r="537" spans="1:29" x14ac:dyDescent="0.2">
      <c r="A537" t="s">
        <v>2079</v>
      </c>
      <c r="B537" t="s">
        <v>139</v>
      </c>
      <c r="C537" t="s">
        <v>1603</v>
      </c>
      <c r="D537" t="s">
        <v>1603</v>
      </c>
      <c r="E537" t="s">
        <v>116</v>
      </c>
      <c r="F537" s="42" t="s">
        <v>1350</v>
      </c>
      <c r="G537" t="s">
        <v>1607</v>
      </c>
      <c r="H537" s="3" t="str">
        <f>IF(SUMIFS(SeasonData!BC:BC,SeasonData!B:B,Players19!C641)=(4*23),"R","")</f>
        <v/>
      </c>
      <c r="I537" s="2">
        <f>COUNTIFS(SeasonData!B:B,C537)</f>
        <v>4</v>
      </c>
      <c r="J537" s="25">
        <v>437200</v>
      </c>
      <c r="K537" s="25" t="str">
        <f t="shared" si="16"/>
        <v>MPR</v>
      </c>
      <c r="L537" s="25"/>
      <c r="M537" s="20">
        <f>INDEX(SeasonData!$AY:$AY,MATCH($C537&amp;"_2018",SeasonData!$A:$A,0))</f>
        <v>80.529411764705884</v>
      </c>
      <c r="N537" s="20">
        <f>INDEX(SeasonData!$AY:$AY,MATCH($C537&amp;"_2017",SeasonData!$A:$A,0))</f>
        <v>71.599999999999994</v>
      </c>
      <c r="O537" s="20" t="str">
        <f>INDEX(SeasonData!$AY:$AY,MATCH($C537&amp;"_2016",SeasonData!$A:$A,0))</f>
        <v/>
      </c>
      <c r="P537" s="20">
        <f>INDEX(SeasonData!$AY:$AY,MATCH($C537&amp;"_2015",SeasonData!$A:$A,0))</f>
        <v>50.25</v>
      </c>
      <c r="R537" s="18">
        <f>INDEX(SeasonData!BA:BA,MATCH(C537&amp;"_2018",SeasonData!A:A,0))</f>
        <v>0.77272727272727271</v>
      </c>
      <c r="S537" s="18">
        <f>INDEX(SeasonData!BA:BA,MATCH(C537&amp;"_2017",SeasonData!A:A,0))</f>
        <v>0.45454545454545453</v>
      </c>
      <c r="T537" s="18">
        <f>INDEX(SeasonData!BA:BA,MATCH(C537&amp;"_2016",SeasonData!A:A,0))</f>
        <v>0</v>
      </c>
      <c r="U537" s="18">
        <f>INDEX(SeasonData!BA:BA,MATCH(C537&amp;"_2015",SeasonData!A:A,0))</f>
        <v>0.18181818181818182</v>
      </c>
      <c r="W537" s="13">
        <f t="shared" si="17"/>
        <v>80.537901814497559</v>
      </c>
      <c r="Y537">
        <f>IF(ISERROR(FIND("DEF",$G537)),"",MAX(Y$1:Y536)+1)</f>
        <v>196</v>
      </c>
      <c r="Z537" t="str">
        <f>IF(ISERROR(FIND("MID",$G537)),"",MAX(Z$1:Z536)+1)</f>
        <v/>
      </c>
      <c r="AA537" t="str">
        <f>IF(ISERROR(FIND("RUC",$G537)),"",MAX(AA$1:AA536)+1)</f>
        <v/>
      </c>
      <c r="AB537" t="str">
        <f>IF(ISERROR(FIND("FWD",$G537)),"",MAX(AB$1:AB536)+1)</f>
        <v/>
      </c>
      <c r="AC537" t="str">
        <f>IF(H537&lt;&gt;"R","",MAX(AC$1:AC536)+1)</f>
        <v/>
      </c>
    </row>
    <row r="538" spans="1:29" x14ac:dyDescent="0.2">
      <c r="A538" t="s">
        <v>2079</v>
      </c>
      <c r="B538" t="s">
        <v>462</v>
      </c>
      <c r="C538" t="s">
        <v>2028</v>
      </c>
      <c r="D538" t="s">
        <v>783</v>
      </c>
      <c r="E538" t="s">
        <v>443</v>
      </c>
      <c r="F538" s="42" t="s">
        <v>1341</v>
      </c>
      <c r="G538" t="s">
        <v>1607</v>
      </c>
      <c r="H538" s="3" t="str">
        <f>IF(SUMIFS(SeasonData!BC:BC,SeasonData!B:B,Players19!C713)=(4*23),"R","")</f>
        <v/>
      </c>
      <c r="I538" s="2">
        <f>COUNTIFS(SeasonData!B:B,C538)</f>
        <v>4</v>
      </c>
      <c r="J538" s="25">
        <v>497000</v>
      </c>
      <c r="K538" s="25" t="str">
        <f t="shared" si="16"/>
        <v>Premo</v>
      </c>
      <c r="L538" s="25"/>
      <c r="M538" s="20">
        <f>INDEX(SeasonData!$AY:$AY,MATCH($C538&amp;"_2018",SeasonData!$A:$A,0))</f>
        <v>91.545454545454547</v>
      </c>
      <c r="N538" s="20">
        <f>INDEX(SeasonData!$AY:$AY,MATCH($C538&amp;"_2017",SeasonData!$A:$A,0))</f>
        <v>77.727272727272734</v>
      </c>
      <c r="O538" s="20">
        <f>INDEX(SeasonData!$AY:$AY,MATCH($C538&amp;"_2016",SeasonData!$A:$A,0))</f>
        <v>76</v>
      </c>
      <c r="P538" s="20">
        <f>INDEX(SeasonData!$AY:$AY,MATCH($C538&amp;"_2015",SeasonData!$A:$A,0))</f>
        <v>73.428571428571431</v>
      </c>
      <c r="R538" s="18">
        <f>INDEX(SeasonData!BA:BA,MATCH(C538&amp;"_2018",SeasonData!A:A,0))</f>
        <v>0.5</v>
      </c>
      <c r="S538" s="18">
        <f>INDEX(SeasonData!BA:BA,MATCH(C538&amp;"_2017",SeasonData!A:A,0))</f>
        <v>1</v>
      </c>
      <c r="T538" s="18">
        <f>INDEX(SeasonData!BA:BA,MATCH(C538&amp;"_2016",SeasonData!A:A,0))</f>
        <v>0.68181818181818177</v>
      </c>
      <c r="U538" s="18">
        <f>INDEX(SeasonData!BA:BA,MATCH(C538&amp;"_2015",SeasonData!A:A,0))</f>
        <v>0.95454545454545459</v>
      </c>
      <c r="W538" s="13">
        <f t="shared" si="17"/>
        <v>91.553836234687296</v>
      </c>
      <c r="Y538">
        <f>IF(ISERROR(FIND("DEF",$G538)),"",MAX(Y$1:Y537)+1)</f>
        <v>197</v>
      </c>
      <c r="Z538" t="str">
        <f>IF(ISERROR(FIND("MID",$G538)),"",MAX(Z$1:Z537)+1)</f>
        <v/>
      </c>
      <c r="AA538" t="str">
        <f>IF(ISERROR(FIND("RUC",$G538)),"",MAX(AA$1:AA537)+1)</f>
        <v/>
      </c>
      <c r="AB538" t="str">
        <f>IF(ISERROR(FIND("FWD",$G538)),"",MAX(AB$1:AB537)+1)</f>
        <v/>
      </c>
      <c r="AC538" t="str">
        <f>IF(H538&lt;&gt;"R","",MAX(AC$1:AC537)+1)</f>
        <v/>
      </c>
    </row>
    <row r="539" spans="1:29" x14ac:dyDescent="0.2">
      <c r="A539" t="s">
        <v>2079</v>
      </c>
      <c r="B539" t="s">
        <v>205</v>
      </c>
      <c r="C539" t="s">
        <v>784</v>
      </c>
      <c r="D539" t="s">
        <v>784</v>
      </c>
      <c r="E539" t="s">
        <v>184</v>
      </c>
      <c r="F539" s="42" t="s">
        <v>1343</v>
      </c>
      <c r="G539" t="s">
        <v>1608</v>
      </c>
      <c r="H539" s="3" t="str">
        <f>IF(SUMIFS(SeasonData!BC:BC,SeasonData!B:B,Players19!C717)=(4*23),"R","")</f>
        <v/>
      </c>
      <c r="I539" s="2">
        <f>COUNTIFS(SeasonData!B:B,C539)</f>
        <v>4</v>
      </c>
      <c r="J539" s="25">
        <v>354100</v>
      </c>
      <c r="K539" s="25" t="str">
        <f t="shared" si="16"/>
        <v>MPR</v>
      </c>
      <c r="L539" s="25"/>
      <c r="M539" s="20">
        <f>INDEX(SeasonData!$AY:$AY,MATCH($C539&amp;"_2018",SeasonData!$A:$A,0))</f>
        <v>65.222222222222229</v>
      </c>
      <c r="N539" s="20">
        <f>INDEX(SeasonData!$AY:$AY,MATCH($C539&amp;"_2017",SeasonData!$A:$A,0))</f>
        <v>59.125</v>
      </c>
      <c r="O539" s="20">
        <f>INDEX(SeasonData!$AY:$AY,MATCH($C539&amp;"_2016",SeasonData!$A:$A,0))</f>
        <v>61.764705882352942</v>
      </c>
      <c r="P539" s="20">
        <f>INDEX(SeasonData!$AY:$AY,MATCH($C539&amp;"_2015",SeasonData!$A:$A,0))</f>
        <v>44.928571428571431</v>
      </c>
      <c r="R539" s="18">
        <f>INDEX(SeasonData!BA:BA,MATCH(C539&amp;"_2018",SeasonData!A:A,0))</f>
        <v>0.40909090909090912</v>
      </c>
      <c r="S539" s="18">
        <f>INDEX(SeasonData!BA:BA,MATCH(C539&amp;"_2017",SeasonData!A:A,0))</f>
        <v>0.36363636363636365</v>
      </c>
      <c r="T539" s="18">
        <f>INDEX(SeasonData!BA:BA,MATCH(C539&amp;"_2016",SeasonData!A:A,0))</f>
        <v>0.77272727272727271</v>
      </c>
      <c r="U539" s="18">
        <f>INDEX(SeasonData!BA:BA,MATCH(C539&amp;"_2015",SeasonData!A:A,0))</f>
        <v>0.63636363636363635</v>
      </c>
      <c r="W539" s="13">
        <f t="shared" si="17"/>
        <v>65.229805655337572</v>
      </c>
      <c r="Y539" t="str">
        <f>IF(ISERROR(FIND("DEF",$G539)),"",MAX(Y$1:Y538)+1)</f>
        <v/>
      </c>
      <c r="Z539" t="str">
        <f>IF(ISERROR(FIND("MID",$G539)),"",MAX(Z$1:Z538)+1)</f>
        <v/>
      </c>
      <c r="AA539" t="str">
        <f>IF(ISERROR(FIND("RUC",$G539)),"",MAX(AA$1:AA538)+1)</f>
        <v/>
      </c>
      <c r="AB539">
        <f>IF(ISERROR(FIND("FWD",$G539)),"",MAX(AB$1:AB538)+1)</f>
        <v>207</v>
      </c>
      <c r="AC539" t="str">
        <f>IF(H539&lt;&gt;"R","",MAX(AC$1:AC538)+1)</f>
        <v/>
      </c>
    </row>
    <row r="540" spans="1:29" x14ac:dyDescent="0.2">
      <c r="A540" t="s">
        <v>2417</v>
      </c>
      <c r="B540" t="s">
        <v>208</v>
      </c>
      <c r="C540" t="s">
        <v>790</v>
      </c>
      <c r="D540" t="s">
        <v>790</v>
      </c>
      <c r="E540" t="s">
        <v>369</v>
      </c>
      <c r="F540" s="42" t="s">
        <v>2596</v>
      </c>
      <c r="G540" t="s">
        <v>1608</v>
      </c>
      <c r="H540" s="3" t="str">
        <f>IF(SUMIFS(SeasonData!BC:BC,SeasonData!B:B,Players19!C773)=(4*23),"R","")</f>
        <v/>
      </c>
      <c r="I540" s="2">
        <f>COUNTIFS(SeasonData!B:B,C540)</f>
        <v>4</v>
      </c>
      <c r="J540" s="25">
        <v>334500</v>
      </c>
      <c r="K540" s="25" t="str">
        <f t="shared" si="16"/>
        <v>MPR</v>
      </c>
      <c r="L540" s="25"/>
      <c r="M540" s="20">
        <f>INDEX(SeasonData!$AY:$AY,MATCH($C540&amp;"_2018",SeasonData!$A:$A,0))</f>
        <v>61.615384615384613</v>
      </c>
      <c r="N540" s="20">
        <f>INDEX(SeasonData!$AY:$AY,MATCH($C540&amp;"_2017",SeasonData!$A:$A,0))</f>
        <v>63.722222222222221</v>
      </c>
      <c r="O540" s="20">
        <f>INDEX(SeasonData!$AY:$AY,MATCH($C540&amp;"_2016",SeasonData!$A:$A,0))</f>
        <v>79.772727272727266</v>
      </c>
      <c r="P540" s="20">
        <f>INDEX(SeasonData!$AY:$AY,MATCH($C540&amp;"_2015",SeasonData!$A:$A,0))</f>
        <v>71.599999999999994</v>
      </c>
      <c r="R540" s="18">
        <f>INDEX(SeasonData!BA:BA,MATCH(C540&amp;"_2018",SeasonData!A:A,0))</f>
        <v>0.59090909090909094</v>
      </c>
      <c r="S540" s="18">
        <f>INDEX(SeasonData!BA:BA,MATCH(C540&amp;"_2017",SeasonData!A:A,0))</f>
        <v>0.81818181818181823</v>
      </c>
      <c r="T540" s="18">
        <f>INDEX(SeasonData!BA:BA,MATCH(C540&amp;"_2016",SeasonData!A:A,0))</f>
        <v>1</v>
      </c>
      <c r="U540" s="18">
        <f>INDEX(SeasonData!BA:BA,MATCH(C540&amp;"_2015",SeasonData!A:A,0))</f>
        <v>0.90909090909090906</v>
      </c>
      <c r="W540" s="13">
        <f t="shared" si="17"/>
        <v>61.619231831997787</v>
      </c>
      <c r="Y540" t="str">
        <f>IF(ISERROR(FIND("DEF",$G540)),"",MAX(Y$1:Y539)+1)</f>
        <v/>
      </c>
      <c r="Z540" t="str">
        <f>IF(ISERROR(FIND("MID",$G540)),"",MAX(Z$1:Z539)+1)</f>
        <v/>
      </c>
      <c r="AA540" t="str">
        <f>IF(ISERROR(FIND("RUC",$G540)),"",MAX(AA$1:AA539)+1)</f>
        <v/>
      </c>
      <c r="AB540">
        <f>IF(ISERROR(FIND("FWD",$G540)),"",MAX(AB$1:AB539)+1)</f>
        <v>208</v>
      </c>
      <c r="AC540" t="str">
        <f>IF(H540&lt;&gt;"R","",MAX(AC$1:AC539)+1)</f>
        <v/>
      </c>
    </row>
    <row r="541" spans="1:29" x14ac:dyDescent="0.2">
      <c r="A541" t="s">
        <v>2226</v>
      </c>
      <c r="B541" t="s">
        <v>291</v>
      </c>
      <c r="C541" t="s">
        <v>791</v>
      </c>
      <c r="D541" t="s">
        <v>791</v>
      </c>
      <c r="E541" t="s">
        <v>288</v>
      </c>
      <c r="F541" s="42" t="s">
        <v>1353</v>
      </c>
      <c r="G541" t="s">
        <v>1951</v>
      </c>
      <c r="H541" s="3" t="str">
        <f>IF(SUMIFS(SeasonData!BC:BC,SeasonData!B:B,Players19!C245)=(4*23),"R","")</f>
        <v/>
      </c>
      <c r="I541" s="2">
        <f>COUNTIFS(SeasonData!B:B,C541)</f>
        <v>4</v>
      </c>
      <c r="J541" s="25">
        <v>692100</v>
      </c>
      <c r="K541" s="25" t="str">
        <f t="shared" si="16"/>
        <v>Premo</v>
      </c>
      <c r="L541" s="25"/>
      <c r="M541" s="20">
        <f>INDEX(SeasonData!$AY:$AY,MATCH($C541&amp;"_2018",SeasonData!$A:$A,0))</f>
        <v>127.5</v>
      </c>
      <c r="N541" s="20">
        <f>INDEX(SeasonData!$AY:$AY,MATCH($C541&amp;"_2017",SeasonData!$A:$A,0))</f>
        <v>91.615384615384613</v>
      </c>
      <c r="O541" s="20">
        <f>INDEX(SeasonData!$AY:$AY,MATCH($C541&amp;"_2016",SeasonData!$A:$A,0))</f>
        <v>118.54545454545455</v>
      </c>
      <c r="P541" s="20">
        <f>INDEX(SeasonData!$AY:$AY,MATCH($C541&amp;"_2015",SeasonData!$A:$A,0))</f>
        <v>102.07692307692308</v>
      </c>
      <c r="R541" s="18">
        <f>INDEX(SeasonData!BA:BA,MATCH(C541&amp;"_2018",SeasonData!A:A,0))</f>
        <v>1</v>
      </c>
      <c r="S541" s="18">
        <f>INDEX(SeasonData!BA:BA,MATCH(C541&amp;"_2017",SeasonData!A:A,0))</f>
        <v>0.59090909090909094</v>
      </c>
      <c r="T541" s="18">
        <f>INDEX(SeasonData!BA:BA,MATCH(C541&amp;"_2016",SeasonData!A:A,0))</f>
        <v>1</v>
      </c>
      <c r="U541" s="18">
        <f>INDEX(SeasonData!BA:BA,MATCH(C541&amp;"_2015",SeasonData!A:A,0))</f>
        <v>0.59090909090909094</v>
      </c>
      <c r="W541" s="13">
        <f t="shared" si="17"/>
        <v>127.49378281293176</v>
      </c>
      <c r="Y541" t="str">
        <f>IF(ISERROR(FIND("DEF",$G541)),"",MAX(Y$1:Y540)+1)</f>
        <v/>
      </c>
      <c r="Z541" t="str">
        <f>IF(ISERROR(FIND("MID",$G541)),"",MAX(Z$1:Z540)+1)</f>
        <v/>
      </c>
      <c r="AA541">
        <f>IF(ISERROR(FIND("RUC",$G541)),"",MAX(AA$1:AA540)+1)</f>
        <v>37</v>
      </c>
      <c r="AB541" t="str">
        <f>IF(ISERROR(FIND("FWD",$G541)),"",MAX(AB$1:AB540)+1)</f>
        <v/>
      </c>
      <c r="AC541" t="str">
        <f>IF(H541&lt;&gt;"R","",MAX(AC$1:AC540)+1)</f>
        <v/>
      </c>
    </row>
    <row r="542" spans="1:29" x14ac:dyDescent="0.2">
      <c r="A542" t="s">
        <v>2226</v>
      </c>
      <c r="B542" t="s">
        <v>302</v>
      </c>
      <c r="C542" t="s">
        <v>2677</v>
      </c>
      <c r="D542" t="s">
        <v>2677</v>
      </c>
      <c r="E542" t="s">
        <v>399</v>
      </c>
      <c r="F542" s="42" t="s">
        <v>2513</v>
      </c>
      <c r="G542" t="s">
        <v>1608</v>
      </c>
      <c r="H542" s="3" t="str">
        <f>IF(SUMIFS(SeasonData!BC:BC,SeasonData!B:B,Players19!C386)=(4*23),"R","")</f>
        <v/>
      </c>
      <c r="I542" s="2">
        <f>COUNTIFS(SeasonData!B:B,C542)</f>
        <v>4</v>
      </c>
      <c r="J542" s="25">
        <v>193800</v>
      </c>
      <c r="K542" s="25" t="str">
        <f t="shared" si="16"/>
        <v>Rookie</v>
      </c>
      <c r="L542" s="25"/>
      <c r="M542" s="20" t="str">
        <f>INDEX(SeasonData!$AY:$AY,MATCH($C542&amp;"_2018",SeasonData!$A:$A,0))</f>
        <v/>
      </c>
      <c r="N542" s="20" t="str">
        <f>INDEX(SeasonData!$AY:$AY,MATCH($C542&amp;"_2017",SeasonData!$A:$A,0))</f>
        <v/>
      </c>
      <c r="O542" s="20" t="str">
        <f>INDEX(SeasonData!$AY:$AY,MATCH($C542&amp;"_2016",SeasonData!$A:$A,0))</f>
        <v/>
      </c>
      <c r="P542" s="20" t="str">
        <f>INDEX(SeasonData!$AY:$AY,MATCH($C542&amp;"_2015",SeasonData!$A:$A,0))</f>
        <v/>
      </c>
      <c r="R542" s="18">
        <f>INDEX(SeasonData!BA:BA,MATCH(C542&amp;"_2018",SeasonData!A:A,0))</f>
        <v>0</v>
      </c>
      <c r="S542" s="18">
        <f>INDEX(SeasonData!BA:BA,MATCH(C542&amp;"_2017",SeasonData!A:A,0))</f>
        <v>0</v>
      </c>
      <c r="T542" s="18">
        <f>INDEX(SeasonData!BA:BA,MATCH(C542&amp;"_2016",SeasonData!A:A,0))</f>
        <v>0</v>
      </c>
      <c r="U542" s="18">
        <f>INDEX(SeasonData!BA:BA,MATCH(C542&amp;"_2015",SeasonData!A:A,0))</f>
        <v>0</v>
      </c>
      <c r="W542" s="13">
        <f t="shared" si="17"/>
        <v>35.700469743022936</v>
      </c>
      <c r="Y542" t="str">
        <f>IF(ISERROR(FIND("DEF",$G542)),"",MAX(Y$1:Y541)+1)</f>
        <v/>
      </c>
      <c r="Z542" t="str">
        <f>IF(ISERROR(FIND("MID",$G542)),"",MAX(Z$1:Z541)+1)</f>
        <v/>
      </c>
      <c r="AA542" t="str">
        <f>IF(ISERROR(FIND("RUC",$G542)),"",MAX(AA$1:AA541)+1)</f>
        <v/>
      </c>
      <c r="AB542">
        <f>IF(ISERROR(FIND("FWD",$G542)),"",MAX(AB$1:AB541)+1)</f>
        <v>209</v>
      </c>
      <c r="AC542" t="str">
        <f>IF(H542&lt;&gt;"R","",MAX(AC$1:AC541)+1)</f>
        <v/>
      </c>
    </row>
    <row r="543" spans="1:29" x14ac:dyDescent="0.2">
      <c r="A543" t="s">
        <v>2226</v>
      </c>
      <c r="B543" t="s">
        <v>25</v>
      </c>
      <c r="C543" t="s">
        <v>962</v>
      </c>
      <c r="D543" t="s">
        <v>962</v>
      </c>
      <c r="E543" t="s">
        <v>116</v>
      </c>
      <c r="F543" s="42" t="s">
        <v>1354</v>
      </c>
      <c r="G543" t="s">
        <v>1951</v>
      </c>
      <c r="H543" s="3" t="str">
        <f>IF(SUMIFS(SeasonData!BC:BC,SeasonData!B:B,Players19!C429)=(4*23),"R","")</f>
        <v>R</v>
      </c>
      <c r="I543" s="2">
        <f>COUNTIFS(SeasonData!B:B,C543)</f>
        <v>4</v>
      </c>
      <c r="J543" s="25">
        <v>123900</v>
      </c>
      <c r="K543" s="25" t="str">
        <f t="shared" si="16"/>
        <v>Rookie</v>
      </c>
      <c r="L543" s="25"/>
      <c r="M543" s="20" t="str">
        <f>INDEX(SeasonData!$AY:$AY,MATCH($C543&amp;"_2018",SeasonData!$A:$A,0))</f>
        <v/>
      </c>
      <c r="N543" s="20" t="str">
        <f>INDEX(SeasonData!$AY:$AY,MATCH($C543&amp;"_2017",SeasonData!$A:$A,0))</f>
        <v/>
      </c>
      <c r="O543" s="20" t="str">
        <f>INDEX(SeasonData!$AY:$AY,MATCH($C543&amp;"_2016",SeasonData!$A:$A,0))</f>
        <v/>
      </c>
      <c r="P543" s="20" t="str">
        <f>INDEX(SeasonData!$AY:$AY,MATCH($C543&amp;"_2015",SeasonData!$A:$A,0))</f>
        <v/>
      </c>
      <c r="R543" s="18">
        <f>INDEX(SeasonData!BA:BA,MATCH(C543&amp;"_2018",SeasonData!A:A,0))</f>
        <v>0</v>
      </c>
      <c r="S543" s="18">
        <f>INDEX(SeasonData!BA:BA,MATCH(C543&amp;"_2017",SeasonData!A:A,0))</f>
        <v>0</v>
      </c>
      <c r="T543" s="18">
        <f>INDEX(SeasonData!BA:BA,MATCH(C543&amp;"_2016",SeasonData!A:A,0))</f>
        <v>0</v>
      </c>
      <c r="U543" s="18">
        <f>INDEX(SeasonData!BA:BA,MATCH(C543&amp;"_2015",SeasonData!A:A,0))</f>
        <v>0</v>
      </c>
      <c r="W543" s="13">
        <f t="shared" si="17"/>
        <v>22.823984526112184</v>
      </c>
      <c r="Y543" t="str">
        <f>IF(ISERROR(FIND("DEF",$G543)),"",MAX(Y$1:Y542)+1)</f>
        <v/>
      </c>
      <c r="Z543" t="str">
        <f>IF(ISERROR(FIND("MID",$G543)),"",MAX(Z$1:Z542)+1)</f>
        <v/>
      </c>
      <c r="AA543">
        <f>IF(ISERROR(FIND("RUC",$G543)),"",MAX(AA$1:AA542)+1)</f>
        <v>38</v>
      </c>
      <c r="AB543" t="str">
        <f>IF(ISERROR(FIND("FWD",$G543)),"",MAX(AB$1:AB542)+1)</f>
        <v/>
      </c>
      <c r="AC543">
        <f>IF(H543&lt;&gt;"R","",MAX(AC$1:AC542)+1)</f>
        <v>78</v>
      </c>
    </row>
    <row r="544" spans="1:29" x14ac:dyDescent="0.2">
      <c r="A544" t="s">
        <v>2228</v>
      </c>
      <c r="B544" t="s">
        <v>2229</v>
      </c>
      <c r="C544" t="s">
        <v>2650</v>
      </c>
      <c r="D544" t="s">
        <v>2650</v>
      </c>
      <c r="E544" t="s">
        <v>84</v>
      </c>
      <c r="F544" s="42" t="s">
        <v>2481</v>
      </c>
      <c r="G544" t="s">
        <v>1606</v>
      </c>
      <c r="H544" s="3" t="str">
        <f>IF(SUMIFS(SeasonData!BC:BC,SeasonData!B:B,Players19!C247)=(4*23),"R","")</f>
        <v/>
      </c>
      <c r="I544" s="2">
        <f>COUNTIFS(SeasonData!B:B,C544)</f>
        <v>4</v>
      </c>
      <c r="J544" s="25">
        <v>102400</v>
      </c>
      <c r="K544" s="25" t="str">
        <f t="shared" si="16"/>
        <v>Rookie</v>
      </c>
      <c r="L544" s="25"/>
      <c r="M544" s="20" t="str">
        <f>INDEX(SeasonData!$AY:$AY,MATCH($C544&amp;"_2018",SeasonData!$A:$A,0))</f>
        <v/>
      </c>
      <c r="N544" s="20" t="str">
        <f>INDEX(SeasonData!$AY:$AY,MATCH($C544&amp;"_2017",SeasonData!$A:$A,0))</f>
        <v/>
      </c>
      <c r="O544" s="20" t="str">
        <f>INDEX(SeasonData!$AY:$AY,MATCH($C544&amp;"_2016",SeasonData!$A:$A,0))</f>
        <v/>
      </c>
      <c r="P544" s="20" t="str">
        <f>INDEX(SeasonData!$AY:$AY,MATCH($C544&amp;"_2015",SeasonData!$A:$A,0))</f>
        <v/>
      </c>
      <c r="R544" s="18">
        <f>INDEX(SeasonData!BA:BA,MATCH(C544&amp;"_2018",SeasonData!A:A,0))</f>
        <v>0</v>
      </c>
      <c r="S544" s="18">
        <f>INDEX(SeasonData!BA:BA,MATCH(C544&amp;"_2017",SeasonData!A:A,0))</f>
        <v>0</v>
      </c>
      <c r="T544" s="18">
        <f>INDEX(SeasonData!BA:BA,MATCH(C544&amp;"_2016",SeasonData!A:A,0))</f>
        <v>0</v>
      </c>
      <c r="U544" s="18">
        <f>INDEX(SeasonData!BA:BA,MATCH(C544&amp;"_2015",SeasonData!A:A,0))</f>
        <v>0</v>
      </c>
      <c r="W544" s="13">
        <f t="shared" si="17"/>
        <v>18.863406097448649</v>
      </c>
      <c r="Y544" t="str">
        <f>IF(ISERROR(FIND("DEF",$G544)),"",MAX(Y$1:Y543)+1)</f>
        <v/>
      </c>
      <c r="Z544">
        <f>IF(ISERROR(FIND("MID",$G544)),"",MAX(Z$1:Z543)+1)</f>
        <v>177</v>
      </c>
      <c r="AA544" t="str">
        <f>IF(ISERROR(FIND("RUC",$G544)),"",MAX(AA$1:AA543)+1)</f>
        <v/>
      </c>
      <c r="AB544" t="str">
        <f>IF(ISERROR(FIND("FWD",$G544)),"",MAX(AB$1:AB543)+1)</f>
        <v/>
      </c>
      <c r="AC544" t="str">
        <f>IF(H544&lt;&gt;"R","",MAX(AC$1:AC543)+1)</f>
        <v/>
      </c>
    </row>
    <row r="545" spans="1:29" x14ac:dyDescent="0.2">
      <c r="A545" t="s">
        <v>2228</v>
      </c>
      <c r="B545" t="s">
        <v>163</v>
      </c>
      <c r="C545" t="s">
        <v>794</v>
      </c>
      <c r="D545" t="s">
        <v>794</v>
      </c>
      <c r="E545" t="s">
        <v>150</v>
      </c>
      <c r="F545" s="42" t="s">
        <v>1359</v>
      </c>
      <c r="G545" t="s">
        <v>1607</v>
      </c>
      <c r="H545" s="3" t="str">
        <f>IF(SUMIFS(SeasonData!BC:BC,SeasonData!B:B,Players19!C290)=(4*23),"R","")</f>
        <v>R</v>
      </c>
      <c r="I545" s="2">
        <f>COUNTIFS(SeasonData!B:B,C545)</f>
        <v>4</v>
      </c>
      <c r="J545" s="25">
        <v>280100</v>
      </c>
      <c r="K545" s="25" t="str">
        <f t="shared" si="16"/>
        <v>MPR</v>
      </c>
      <c r="L545" s="25"/>
      <c r="M545" s="20">
        <f>INDEX(SeasonData!$AY:$AY,MATCH($C545&amp;"_2018",SeasonData!$A:$A,0))</f>
        <v>64.5</v>
      </c>
      <c r="N545" s="20">
        <f>INDEX(SeasonData!$AY:$AY,MATCH($C545&amp;"_2017",SeasonData!$A:$A,0))</f>
        <v>68.17647058823529</v>
      </c>
      <c r="O545" s="20">
        <f>INDEX(SeasonData!$AY:$AY,MATCH($C545&amp;"_2016",SeasonData!$A:$A,0))</f>
        <v>65.736842105263165</v>
      </c>
      <c r="P545" s="20" t="str">
        <f>INDEX(SeasonData!$AY:$AY,MATCH($C545&amp;"_2015",SeasonData!$A:$A,0))</f>
        <v/>
      </c>
      <c r="R545" s="18">
        <f>INDEX(SeasonData!BA:BA,MATCH(C545&amp;"_2018",SeasonData!A:A,0))</f>
        <v>0.18181818181818182</v>
      </c>
      <c r="S545" s="18">
        <f>INDEX(SeasonData!BA:BA,MATCH(C545&amp;"_2017",SeasonData!A:A,0))</f>
        <v>0.77272727272727271</v>
      </c>
      <c r="T545" s="18">
        <f>INDEX(SeasonData!BA:BA,MATCH(C545&amp;"_2016",SeasonData!A:A,0))</f>
        <v>0.86363636363636365</v>
      </c>
      <c r="U545" s="18">
        <f>INDEX(SeasonData!BA:BA,MATCH(C545&amp;"_2015",SeasonData!A:A,0))</f>
        <v>0</v>
      </c>
      <c r="W545" s="13">
        <f t="shared" si="17"/>
        <v>51.598047342728194</v>
      </c>
      <c r="Y545">
        <f>IF(ISERROR(FIND("DEF",$G545)),"",MAX(Y$1:Y544)+1)</f>
        <v>198</v>
      </c>
      <c r="Z545" t="str">
        <f>IF(ISERROR(FIND("MID",$G545)),"",MAX(Z$1:Z544)+1)</f>
        <v/>
      </c>
      <c r="AA545" t="str">
        <f>IF(ISERROR(FIND("RUC",$G545)),"",MAX(AA$1:AA544)+1)</f>
        <v/>
      </c>
      <c r="AB545" t="str">
        <f>IF(ISERROR(FIND("FWD",$G545)),"",MAX(AB$1:AB544)+1)</f>
        <v/>
      </c>
      <c r="AC545">
        <f>IF(H545&lt;&gt;"R","",MAX(AC$1:AC544)+1)</f>
        <v>79</v>
      </c>
    </row>
    <row r="546" spans="1:29" x14ac:dyDescent="0.2">
      <c r="A546" t="s">
        <v>2228</v>
      </c>
      <c r="B546" t="s">
        <v>294</v>
      </c>
      <c r="C546" t="s">
        <v>1573</v>
      </c>
      <c r="D546" t="s">
        <v>1573</v>
      </c>
      <c r="E546" t="s">
        <v>288</v>
      </c>
      <c r="F546" s="42" t="s">
        <v>1358</v>
      </c>
      <c r="G546" t="s">
        <v>1607</v>
      </c>
      <c r="H546" s="3" t="str">
        <f>IF(SUMIFS(SeasonData!BC:BC,SeasonData!B:B,Players19!C306)=(4*23),"R","")</f>
        <v/>
      </c>
      <c r="I546" s="2">
        <f>COUNTIFS(SeasonData!B:B,C546)</f>
        <v>4</v>
      </c>
      <c r="J546" s="25">
        <v>398700</v>
      </c>
      <c r="K546" s="25" t="str">
        <f t="shared" si="16"/>
        <v>MPR</v>
      </c>
      <c r="L546" s="25"/>
      <c r="M546" s="20">
        <f>INDEX(SeasonData!$AY:$AY,MATCH($C546&amp;"_2018",SeasonData!$A:$A,0))</f>
        <v>73.444444444444443</v>
      </c>
      <c r="N546" s="20">
        <f>INDEX(SeasonData!$AY:$AY,MATCH($C546&amp;"_2017",SeasonData!$A:$A,0))</f>
        <v>99.166666666666671</v>
      </c>
      <c r="O546" s="20">
        <f>INDEX(SeasonData!$AY:$AY,MATCH($C546&amp;"_2016",SeasonData!$A:$A,0))</f>
        <v>82.142857142857139</v>
      </c>
      <c r="P546" s="20">
        <f>INDEX(SeasonData!$AY:$AY,MATCH($C546&amp;"_2015",SeasonData!$A:$A,0))</f>
        <v>91.444444444444443</v>
      </c>
      <c r="R546" s="18">
        <f>INDEX(SeasonData!BA:BA,MATCH(C546&amp;"_2018",SeasonData!A:A,0))</f>
        <v>0.81818181818181823</v>
      </c>
      <c r="S546" s="18">
        <f>INDEX(SeasonData!BA:BA,MATCH(C546&amp;"_2017",SeasonData!A:A,0))</f>
        <v>0.81818181818181823</v>
      </c>
      <c r="T546" s="18">
        <f>INDEX(SeasonData!BA:BA,MATCH(C546&amp;"_2016",SeasonData!A:A,0))</f>
        <v>0.95454545454545459</v>
      </c>
      <c r="U546" s="18">
        <f>INDEX(SeasonData!BA:BA,MATCH(C546&amp;"_2015",SeasonData!A:A,0))</f>
        <v>0.81818181818181823</v>
      </c>
      <c r="W546" s="13">
        <f t="shared" si="17"/>
        <v>73.445703232937277</v>
      </c>
      <c r="Y546">
        <f>IF(ISERROR(FIND("DEF",$G546)),"",MAX(Y$1:Y545)+1)</f>
        <v>199</v>
      </c>
      <c r="Z546" t="str">
        <f>IF(ISERROR(FIND("MID",$G546)),"",MAX(Z$1:Z545)+1)</f>
        <v/>
      </c>
      <c r="AA546" t="str">
        <f>IF(ISERROR(FIND("RUC",$G546)),"",MAX(AA$1:AA545)+1)</f>
        <v/>
      </c>
      <c r="AB546" t="str">
        <f>IF(ISERROR(FIND("FWD",$G546)),"",MAX(AB$1:AB545)+1)</f>
        <v/>
      </c>
      <c r="AC546" t="str">
        <f>IF(H546&lt;&gt;"R","",MAX(AC$1:AC545)+1)</f>
        <v/>
      </c>
    </row>
    <row r="547" spans="1:29" x14ac:dyDescent="0.2">
      <c r="A547" t="s">
        <v>2228</v>
      </c>
      <c r="B547" t="s">
        <v>166</v>
      </c>
      <c r="C547" t="s">
        <v>1572</v>
      </c>
      <c r="D547" t="s">
        <v>1572</v>
      </c>
      <c r="E547" t="s">
        <v>150</v>
      </c>
      <c r="F547" s="42" t="s">
        <v>1356</v>
      </c>
      <c r="G547" t="s">
        <v>1607</v>
      </c>
      <c r="H547" s="3" t="str">
        <f>IF(SUMIFS(SeasonData!BC:BC,SeasonData!B:B,Players19!C338)=(4*23),"R","")</f>
        <v/>
      </c>
      <c r="I547" s="2">
        <f>COUNTIFS(SeasonData!B:B,C547)</f>
        <v>4</v>
      </c>
      <c r="J547" s="25">
        <v>491800</v>
      </c>
      <c r="K547" s="25" t="str">
        <f t="shared" si="16"/>
        <v>Premo</v>
      </c>
      <c r="L547" s="25"/>
      <c r="M547" s="20">
        <f>INDEX(SeasonData!$AY:$AY,MATCH($C547&amp;"_2018",SeasonData!$A:$A,0))</f>
        <v>90.6</v>
      </c>
      <c r="N547" s="20">
        <f>INDEX(SeasonData!$AY:$AY,MATCH($C547&amp;"_2017",SeasonData!$A:$A,0))</f>
        <v>102.5</v>
      </c>
      <c r="O547" s="20">
        <f>INDEX(SeasonData!$AY:$AY,MATCH($C547&amp;"_2016",SeasonData!$A:$A,0))</f>
        <v>94.78947368421052</v>
      </c>
      <c r="P547" s="20">
        <f>INDEX(SeasonData!$AY:$AY,MATCH($C547&amp;"_2015",SeasonData!$A:$A,0))</f>
        <v>85.9</v>
      </c>
      <c r="R547" s="18">
        <f>INDEX(SeasonData!BA:BA,MATCH(C547&amp;"_2018",SeasonData!A:A,0))</f>
        <v>0.90909090909090906</v>
      </c>
      <c r="S547" s="18">
        <f>INDEX(SeasonData!BA:BA,MATCH(C547&amp;"_2017",SeasonData!A:A,0))</f>
        <v>0.90909090909090906</v>
      </c>
      <c r="T547" s="18">
        <f>INDEX(SeasonData!BA:BA,MATCH(C547&amp;"_2016",SeasonData!A:A,0))</f>
        <v>0.86363636363636365</v>
      </c>
      <c r="U547" s="18">
        <f>INDEX(SeasonData!BA:BA,MATCH(C547&amp;"_2015",SeasonData!A:A,0))</f>
        <v>0.90909090909090906</v>
      </c>
      <c r="W547" s="13">
        <f t="shared" si="17"/>
        <v>90.595928893801229</v>
      </c>
      <c r="Y547">
        <f>IF(ISERROR(FIND("DEF",$G547)),"",MAX(Y$1:Y546)+1)</f>
        <v>200</v>
      </c>
      <c r="Z547" t="str">
        <f>IF(ISERROR(FIND("MID",$G547)),"",MAX(Z$1:Z546)+1)</f>
        <v/>
      </c>
      <c r="AA547" t="str">
        <f>IF(ISERROR(FIND("RUC",$G547)),"",MAX(AA$1:AA546)+1)</f>
        <v/>
      </c>
      <c r="AB547" t="str">
        <f>IF(ISERROR(FIND("FWD",$G547)),"",MAX(AB$1:AB546)+1)</f>
        <v/>
      </c>
      <c r="AC547" t="str">
        <f>IF(H547&lt;&gt;"R","",MAX(AC$1:AC546)+1)</f>
        <v/>
      </c>
    </row>
    <row r="548" spans="1:29" x14ac:dyDescent="0.2">
      <c r="A548" t="s">
        <v>2228</v>
      </c>
      <c r="B548" t="s">
        <v>226</v>
      </c>
      <c r="C548" t="s">
        <v>792</v>
      </c>
      <c r="D548" t="s">
        <v>792</v>
      </c>
      <c r="E548" t="s">
        <v>144</v>
      </c>
      <c r="F548" s="42" t="s">
        <v>1355</v>
      </c>
      <c r="G548" t="s">
        <v>1607</v>
      </c>
      <c r="H548" s="3" t="str">
        <f>IF(SUMIFS(SeasonData!BC:BC,SeasonData!B:B,Players19!C616)=(4*23),"R","")</f>
        <v>R</v>
      </c>
      <c r="I548" s="2">
        <f>COUNTIFS(SeasonData!B:B,C548)</f>
        <v>4</v>
      </c>
      <c r="J548" s="25">
        <v>259800</v>
      </c>
      <c r="K548" s="25" t="str">
        <f t="shared" si="16"/>
        <v>MPR</v>
      </c>
      <c r="L548" s="25"/>
      <c r="M548" s="20">
        <f>INDEX(SeasonData!$AY:$AY,MATCH($C548&amp;"_2018",SeasonData!$A:$A,0))</f>
        <v>47.857142857142854</v>
      </c>
      <c r="N548" s="20">
        <f>INDEX(SeasonData!$AY:$AY,MATCH($C548&amp;"_2017",SeasonData!$A:$A,0))</f>
        <v>57.25</v>
      </c>
      <c r="O548" s="20">
        <f>INDEX(SeasonData!$AY:$AY,MATCH($C548&amp;"_2016",SeasonData!$A:$A,0))</f>
        <v>85.36363636363636</v>
      </c>
      <c r="P548" s="20">
        <f>INDEX(SeasonData!$AY:$AY,MATCH($C548&amp;"_2015",SeasonData!$A:$A,0))</f>
        <v>92.333333333333329</v>
      </c>
      <c r="R548" s="18">
        <f>INDEX(SeasonData!BA:BA,MATCH(C548&amp;"_2018",SeasonData!A:A,0))</f>
        <v>0.95454545454545459</v>
      </c>
      <c r="S548" s="18">
        <f>INDEX(SeasonData!BA:BA,MATCH(C548&amp;"_2017",SeasonData!A:A,0))</f>
        <v>0.18181818181818182</v>
      </c>
      <c r="T548" s="18">
        <f>INDEX(SeasonData!BA:BA,MATCH(C548&amp;"_2016",SeasonData!A:A,0))</f>
        <v>0.5</v>
      </c>
      <c r="U548" s="18">
        <f>INDEX(SeasonData!BA:BA,MATCH(C548&amp;"_2015",SeasonData!A:A,0))</f>
        <v>0.95454545454545459</v>
      </c>
      <c r="W548" s="13">
        <f t="shared" si="17"/>
        <v>47.858524454269137</v>
      </c>
      <c r="Y548">
        <f>IF(ISERROR(FIND("DEF",$G548)),"",MAX(Y$1:Y547)+1)</f>
        <v>201</v>
      </c>
      <c r="Z548" t="str">
        <f>IF(ISERROR(FIND("MID",$G548)),"",MAX(Z$1:Z547)+1)</f>
        <v/>
      </c>
      <c r="AA548" t="str">
        <f>IF(ISERROR(FIND("RUC",$G548)),"",MAX(AA$1:AA547)+1)</f>
        <v/>
      </c>
      <c r="AB548" t="str">
        <f>IF(ISERROR(FIND("FWD",$G548)),"",MAX(AB$1:AB547)+1)</f>
        <v/>
      </c>
      <c r="AC548">
        <f>IF(H548&lt;&gt;"R","",MAX(AC$1:AC547)+1)</f>
        <v>80</v>
      </c>
    </row>
    <row r="549" spans="1:29" x14ac:dyDescent="0.2">
      <c r="A549" t="s">
        <v>2228</v>
      </c>
      <c r="B549" t="s">
        <v>207</v>
      </c>
      <c r="C549" t="s">
        <v>793</v>
      </c>
      <c r="D549" t="s">
        <v>793</v>
      </c>
      <c r="E549" t="s">
        <v>184</v>
      </c>
      <c r="F549" s="42" t="s">
        <v>1357</v>
      </c>
      <c r="G549" t="s">
        <v>2767</v>
      </c>
      <c r="H549" s="3" t="str">
        <f>IF(SUMIFS(SeasonData!BC:BC,SeasonData!B:B,Players19!C761)=(4*23),"R","")</f>
        <v/>
      </c>
      <c r="I549" s="2">
        <f>COUNTIFS(SeasonData!B:B,C549)</f>
        <v>4</v>
      </c>
      <c r="J549" s="25">
        <v>476800</v>
      </c>
      <c r="K549" s="25" t="str">
        <f t="shared" si="16"/>
        <v>MPR</v>
      </c>
      <c r="L549" s="25"/>
      <c r="M549" s="20">
        <f>INDEX(SeasonData!$AY:$AY,MATCH($C549&amp;"_2018",SeasonData!$A:$A,0))</f>
        <v>87.833333333333329</v>
      </c>
      <c r="N549" s="20">
        <f>INDEX(SeasonData!$AY:$AY,MATCH($C549&amp;"_2017",SeasonData!$A:$A,0))</f>
        <v>87</v>
      </c>
      <c r="O549" s="20">
        <f>INDEX(SeasonData!$AY:$AY,MATCH($C549&amp;"_2016",SeasonData!$A:$A,0))</f>
        <v>78.590909090909093</v>
      </c>
      <c r="P549" s="20">
        <f>INDEX(SeasonData!$AY:$AY,MATCH($C549&amp;"_2015",SeasonData!$A:$A,0))</f>
        <v>81.400000000000006</v>
      </c>
      <c r="R549" s="18">
        <f>INDEX(SeasonData!BA:BA,MATCH(C549&amp;"_2018",SeasonData!A:A,0))</f>
        <v>0.81818181818181823</v>
      </c>
      <c r="S549" s="18">
        <f>INDEX(SeasonData!BA:BA,MATCH(C549&amp;"_2017",SeasonData!A:A,0))</f>
        <v>0.77272727272727271</v>
      </c>
      <c r="T549" s="18">
        <f>INDEX(SeasonData!BA:BA,MATCH(C549&amp;"_2016",SeasonData!A:A,0))</f>
        <v>1</v>
      </c>
      <c r="U549" s="18">
        <f>INDEX(SeasonData!BA:BA,MATCH(C549&amp;"_2015",SeasonData!A:A,0))</f>
        <v>0.90909090909090906</v>
      </c>
      <c r="W549" s="13">
        <f t="shared" si="17"/>
        <v>87.832734641245281</v>
      </c>
      <c r="Y549" t="str">
        <f>IF(ISERROR(FIND("DEF",$G549)),"",MAX(Y$1:Y548)+1)</f>
        <v/>
      </c>
      <c r="Z549">
        <f>IF(ISERROR(FIND("MID",$G549)),"",MAX(Z$1:Z548)+1)</f>
        <v>178</v>
      </c>
      <c r="AA549" t="str">
        <f>IF(ISERROR(FIND("RUC",$G549)),"",MAX(AA$1:AA548)+1)</f>
        <v/>
      </c>
      <c r="AB549">
        <f>IF(ISERROR(FIND("FWD",$G549)),"",MAX(AB$1:AB548)+1)</f>
        <v>210</v>
      </c>
      <c r="AC549" t="str">
        <f>IF(H549&lt;&gt;"R","",MAX(AC$1:AC548)+1)</f>
        <v/>
      </c>
    </row>
    <row r="550" spans="1:29" x14ac:dyDescent="0.2">
      <c r="A550" t="s">
        <v>2314</v>
      </c>
      <c r="B550" t="s">
        <v>26</v>
      </c>
      <c r="C550" t="s">
        <v>798</v>
      </c>
      <c r="D550" t="s">
        <v>798</v>
      </c>
      <c r="E550" t="s">
        <v>84</v>
      </c>
      <c r="F550" s="42" t="s">
        <v>2529</v>
      </c>
      <c r="G550" t="s">
        <v>1608</v>
      </c>
      <c r="H550" s="3" t="str">
        <f>IF(SUMIFS(SeasonData!BC:BC,SeasonData!B:B,Players19!C470)=(4*23),"R","")</f>
        <v/>
      </c>
      <c r="I550" s="2">
        <f>COUNTIFS(SeasonData!B:B,C550)</f>
        <v>4</v>
      </c>
      <c r="J550" s="25">
        <v>368200</v>
      </c>
      <c r="K550" s="25" t="str">
        <f t="shared" si="16"/>
        <v>MPR</v>
      </c>
      <c r="L550" s="25"/>
      <c r="M550" s="20">
        <f>INDEX(SeasonData!$AY:$AY,MATCH($C550&amp;"_2018",SeasonData!$A:$A,0))</f>
        <v>67.833333333333329</v>
      </c>
      <c r="N550" s="20">
        <f>INDEX(SeasonData!$AY:$AY,MATCH($C550&amp;"_2017",SeasonData!$A:$A,0))</f>
        <v>69.333333333333329</v>
      </c>
      <c r="O550" s="20">
        <f>INDEX(SeasonData!$AY:$AY,MATCH($C550&amp;"_2016",SeasonData!$A:$A,0))</f>
        <v>58.476190476190474</v>
      </c>
      <c r="P550" s="20" t="str">
        <f>INDEX(SeasonData!$AY:$AY,MATCH($C550&amp;"_2015",SeasonData!$A:$A,0))</f>
        <v/>
      </c>
      <c r="R550" s="18">
        <f>INDEX(SeasonData!BA:BA,MATCH(C550&amp;"_2018",SeasonData!A:A,0))</f>
        <v>0.54545454545454541</v>
      </c>
      <c r="S550" s="18">
        <f>INDEX(SeasonData!BA:BA,MATCH(C550&amp;"_2017",SeasonData!A:A,0))</f>
        <v>0.54545454545454541</v>
      </c>
      <c r="T550" s="18">
        <f>INDEX(SeasonData!BA:BA,MATCH(C550&amp;"_2016",SeasonData!A:A,0))</f>
        <v>0.95454545454545459</v>
      </c>
      <c r="U550" s="18">
        <f>INDEX(SeasonData!BA:BA,MATCH(C550&amp;"_2015",SeasonData!A:A,0))</f>
        <v>0</v>
      </c>
      <c r="W550" s="13">
        <f t="shared" si="17"/>
        <v>67.827208252740164</v>
      </c>
      <c r="Y550" t="str">
        <f>IF(ISERROR(FIND("DEF",$G550)),"",MAX(Y$1:Y549)+1)</f>
        <v/>
      </c>
      <c r="Z550" t="str">
        <f>IF(ISERROR(FIND("MID",$G550)),"",MAX(Z$1:Z549)+1)</f>
        <v/>
      </c>
      <c r="AA550" t="str">
        <f>IF(ISERROR(FIND("RUC",$G550)),"",MAX(AA$1:AA549)+1)</f>
        <v/>
      </c>
      <c r="AB550">
        <f>IF(ISERROR(FIND("FWD",$G550)),"",MAX(AB$1:AB549)+1)</f>
        <v>211</v>
      </c>
      <c r="AC550" t="str">
        <f>IF(H550&lt;&gt;"R","",MAX(AC$1:AC549)+1)</f>
        <v/>
      </c>
    </row>
    <row r="551" spans="1:29" x14ac:dyDescent="0.2">
      <c r="A551" t="s">
        <v>2314</v>
      </c>
      <c r="B551" t="s">
        <v>77</v>
      </c>
      <c r="C551" t="s">
        <v>795</v>
      </c>
      <c r="D551" t="s">
        <v>795</v>
      </c>
      <c r="E551" t="s">
        <v>514</v>
      </c>
      <c r="F551" s="42" t="s">
        <v>1360</v>
      </c>
      <c r="G551" t="s">
        <v>2767</v>
      </c>
      <c r="H551" s="3" t="str">
        <f>IF(SUMIFS(SeasonData!BC:BC,SeasonData!B:B,Players19!C620)=(4*23),"R","")</f>
        <v/>
      </c>
      <c r="I551" s="2">
        <f>COUNTIFS(SeasonData!B:B,C551)</f>
        <v>4</v>
      </c>
      <c r="J551" s="25">
        <v>496600</v>
      </c>
      <c r="K551" s="25" t="str">
        <f t="shared" si="16"/>
        <v>Premo</v>
      </c>
      <c r="L551" s="25"/>
      <c r="M551" s="20">
        <f>INDEX(SeasonData!$AY:$AY,MATCH($C551&amp;"_2018",SeasonData!$A:$A,0))</f>
        <v>91.473684210526315</v>
      </c>
      <c r="N551" s="20">
        <f>INDEX(SeasonData!$AY:$AY,MATCH($C551&amp;"_2017",SeasonData!$A:$A,0))</f>
        <v>82.142857142857139</v>
      </c>
      <c r="O551" s="20">
        <f>INDEX(SeasonData!$AY:$AY,MATCH($C551&amp;"_2016",SeasonData!$A:$A,0))</f>
        <v>84.857142857142861</v>
      </c>
      <c r="P551" s="20">
        <f>INDEX(SeasonData!$AY:$AY,MATCH($C551&amp;"_2015",SeasonData!$A:$A,0))</f>
        <v>92.61904761904762</v>
      </c>
      <c r="R551" s="18">
        <f>INDEX(SeasonData!BA:BA,MATCH(C551&amp;"_2018",SeasonData!A:A,0))</f>
        <v>0.86363636363636365</v>
      </c>
      <c r="S551" s="18">
        <f>INDEX(SeasonData!BA:BA,MATCH(C551&amp;"_2017",SeasonData!A:A,0))</f>
        <v>0.31818181818181818</v>
      </c>
      <c r="T551" s="18">
        <f>INDEX(SeasonData!BA:BA,MATCH(C551&amp;"_2016",SeasonData!A:A,0))</f>
        <v>0.95454545454545459</v>
      </c>
      <c r="U551" s="18">
        <f>INDEX(SeasonData!BA:BA,MATCH(C551&amp;"_2015",SeasonData!A:A,0))</f>
        <v>0.95454545454545459</v>
      </c>
      <c r="W551" s="13">
        <f t="shared" si="17"/>
        <v>91.480151054619142</v>
      </c>
      <c r="Y551" t="str">
        <f>IF(ISERROR(FIND("DEF",$G551)),"",MAX(Y$1:Y550)+1)</f>
        <v/>
      </c>
      <c r="Z551">
        <f>IF(ISERROR(FIND("MID",$G551)),"",MAX(Z$1:Z550)+1)</f>
        <v>179</v>
      </c>
      <c r="AA551" t="str">
        <f>IF(ISERROR(FIND("RUC",$G551)),"",MAX(AA$1:AA550)+1)</f>
        <v/>
      </c>
      <c r="AB551">
        <f>IF(ISERROR(FIND("FWD",$G551)),"",MAX(AB$1:AB550)+1)</f>
        <v>212</v>
      </c>
      <c r="AC551" t="str">
        <f>IF(H551&lt;&gt;"R","",MAX(AC$1:AC550)+1)</f>
        <v/>
      </c>
    </row>
    <row r="552" spans="1:29" x14ac:dyDescent="0.2">
      <c r="A552" t="s">
        <v>2136</v>
      </c>
      <c r="B552" t="s">
        <v>3</v>
      </c>
      <c r="C552" t="s">
        <v>2621</v>
      </c>
      <c r="D552" t="s">
        <v>1994</v>
      </c>
      <c r="E552" t="s">
        <v>150</v>
      </c>
      <c r="F552" s="42" t="s">
        <v>1363</v>
      </c>
      <c r="G552" t="s">
        <v>1608</v>
      </c>
      <c r="H552" s="3" t="str">
        <f>IF(SUMIFS(SeasonData!BC:BC,SeasonData!B:B,Players19!C83)=(4*23),"R","")</f>
        <v/>
      </c>
      <c r="I552" s="2">
        <f>COUNTIFS(SeasonData!B:B,C552)</f>
        <v>4</v>
      </c>
      <c r="J552" s="25">
        <v>407100</v>
      </c>
      <c r="K552" s="25" t="str">
        <f t="shared" si="16"/>
        <v>MPR</v>
      </c>
      <c r="L552" s="25"/>
      <c r="M552" s="20">
        <f>INDEX(SeasonData!$AY:$AY,MATCH($C552&amp;"_2018",SeasonData!$A:$A,0))</f>
        <v>75</v>
      </c>
      <c r="N552" s="20">
        <f>INDEX(SeasonData!$AY:$AY,MATCH($C552&amp;"_2017",SeasonData!$A:$A,0))</f>
        <v>68</v>
      </c>
      <c r="O552" s="20">
        <f>INDEX(SeasonData!$AY:$AY,MATCH($C552&amp;"_2016",SeasonData!$A:$A,0))</f>
        <v>66.19047619047619</v>
      </c>
      <c r="P552" s="20">
        <f>INDEX(SeasonData!$AY:$AY,MATCH($C552&amp;"_2015",SeasonData!$A:$A,0))</f>
        <v>50.25</v>
      </c>
      <c r="R552" s="18">
        <f>INDEX(SeasonData!BA:BA,MATCH(C552&amp;"_2018",SeasonData!A:A,0))</f>
        <v>0.63636363636363635</v>
      </c>
      <c r="S552" s="18">
        <f>INDEX(SeasonData!BA:BA,MATCH(C552&amp;"_2017",SeasonData!A:A,0))</f>
        <v>0.18181818181818182</v>
      </c>
      <c r="T552" s="18">
        <f>INDEX(SeasonData!BA:BA,MATCH(C552&amp;"_2016",SeasonData!A:A,0))</f>
        <v>0.95454545454545459</v>
      </c>
      <c r="U552" s="18">
        <f>INDEX(SeasonData!BA:BA,MATCH(C552&amp;"_2015",SeasonData!A:A,0))</f>
        <v>0.18181818181818182</v>
      </c>
      <c r="W552" s="13">
        <f t="shared" si="17"/>
        <v>74.993092014368614</v>
      </c>
      <c r="Y552" t="str">
        <f>IF(ISERROR(FIND("DEF",$G552)),"",MAX(Y$1:Y551)+1)</f>
        <v/>
      </c>
      <c r="Z552" t="str">
        <f>IF(ISERROR(FIND("MID",$G552)),"",MAX(Z$1:Z551)+1)</f>
        <v/>
      </c>
      <c r="AA552" t="str">
        <f>IF(ISERROR(FIND("RUC",$G552)),"",MAX(AA$1:AA551)+1)</f>
        <v/>
      </c>
      <c r="AB552">
        <f>IF(ISERROR(FIND("FWD",$G552)),"",MAX(AB$1:AB551)+1)</f>
        <v>213</v>
      </c>
      <c r="AC552" t="str">
        <f>IF(H552&lt;&gt;"R","",MAX(AC$1:AC551)+1)</f>
        <v/>
      </c>
    </row>
    <row r="553" spans="1:29" x14ac:dyDescent="0.2">
      <c r="A553" t="s">
        <v>2136</v>
      </c>
      <c r="B553" t="s">
        <v>1755</v>
      </c>
      <c r="C553" t="s">
        <v>2639</v>
      </c>
      <c r="D553" t="s">
        <v>1639</v>
      </c>
      <c r="E553" t="s">
        <v>184</v>
      </c>
      <c r="F553" s="42" t="s">
        <v>1940</v>
      </c>
      <c r="G553" t="s">
        <v>1608</v>
      </c>
      <c r="H553" s="3" t="str">
        <f>IF(SUMIFS(SeasonData!BC:BC,SeasonData!B:B,Players19!C153)=(4*23),"R","")</f>
        <v/>
      </c>
      <c r="I553" s="2">
        <f>COUNTIFS(SeasonData!B:B,C553)</f>
        <v>4</v>
      </c>
      <c r="J553" s="25">
        <v>234000</v>
      </c>
      <c r="K553" s="25" t="str">
        <f t="shared" si="16"/>
        <v>MPR</v>
      </c>
      <c r="L553" s="25"/>
      <c r="M553" s="20">
        <f>INDEX(SeasonData!$AY:$AY,MATCH($C553&amp;"_2018",SeasonData!$A:$A,0))</f>
        <v>43.111111111111114</v>
      </c>
      <c r="N553" s="20" t="str">
        <f>INDEX(SeasonData!$AY:$AY,MATCH($C553&amp;"_2017",SeasonData!$A:$A,0))</f>
        <v/>
      </c>
      <c r="O553" s="20" t="str">
        <f>INDEX(SeasonData!$AY:$AY,MATCH($C553&amp;"_2016",SeasonData!$A:$A,0))</f>
        <v/>
      </c>
      <c r="P553" s="20" t="str">
        <f>INDEX(SeasonData!$AY:$AY,MATCH($C553&amp;"_2015",SeasonData!$A:$A,0))</f>
        <v/>
      </c>
      <c r="R553" s="18">
        <f>INDEX(SeasonData!BA:BA,MATCH(C553&amp;"_2018",SeasonData!A:A,0))</f>
        <v>0.40909090909090912</v>
      </c>
      <c r="S553" s="18">
        <f>INDEX(SeasonData!BA:BA,MATCH(C553&amp;"_2017",SeasonData!A:A,0))</f>
        <v>0</v>
      </c>
      <c r="T553" s="18">
        <f>INDEX(SeasonData!BA:BA,MATCH(C553&amp;"_2016",SeasonData!A:A,0))</f>
        <v>0</v>
      </c>
      <c r="U553" s="18">
        <f>INDEX(SeasonData!BA:BA,MATCH(C553&amp;"_2015",SeasonData!A:A,0))</f>
        <v>0</v>
      </c>
      <c r="W553" s="13">
        <f t="shared" si="17"/>
        <v>43.105830339872895</v>
      </c>
      <c r="Y553" t="str">
        <f>IF(ISERROR(FIND("DEF",$G553)),"",MAX(Y$1:Y552)+1)</f>
        <v/>
      </c>
      <c r="Z553" t="str">
        <f>IF(ISERROR(FIND("MID",$G553)),"",MAX(Z$1:Z552)+1)</f>
        <v/>
      </c>
      <c r="AA553" t="str">
        <f>IF(ISERROR(FIND("RUC",$G553)),"",MAX(AA$1:AA552)+1)</f>
        <v/>
      </c>
      <c r="AB553">
        <f>IF(ISERROR(FIND("FWD",$G553)),"",MAX(AB$1:AB552)+1)</f>
        <v>214</v>
      </c>
      <c r="AC553" t="str">
        <f>IF(H553&lt;&gt;"R","",MAX(AC$1:AC552)+1)</f>
        <v/>
      </c>
    </row>
    <row r="554" spans="1:29" x14ac:dyDescent="0.2">
      <c r="A554" t="s">
        <v>2136</v>
      </c>
      <c r="B554" t="s">
        <v>242</v>
      </c>
      <c r="C554" t="s">
        <v>2641</v>
      </c>
      <c r="D554" t="s">
        <v>796</v>
      </c>
      <c r="E554" t="s">
        <v>235</v>
      </c>
      <c r="F554" s="42" t="s">
        <v>1361</v>
      </c>
      <c r="G554" t="s">
        <v>1606</v>
      </c>
      <c r="H554" s="3" t="str">
        <f>IF(SUMIFS(SeasonData!BC:BC,SeasonData!B:B,Players19!C196)=(4*23),"R","")</f>
        <v/>
      </c>
      <c r="I554" s="2">
        <f>COUNTIFS(SeasonData!B:B,C554)</f>
        <v>4</v>
      </c>
      <c r="J554" s="25">
        <v>576500</v>
      </c>
      <c r="K554" s="25" t="str">
        <f t="shared" si="16"/>
        <v>Premo</v>
      </c>
      <c r="L554" s="25"/>
      <c r="M554" s="20">
        <f>INDEX(SeasonData!$AY:$AY,MATCH($C554&amp;"_2018",SeasonData!$A:$A,0))</f>
        <v>106.2</v>
      </c>
      <c r="N554" s="20">
        <f>INDEX(SeasonData!$AY:$AY,MATCH($C554&amp;"_2017",SeasonData!$A:$A,0))</f>
        <v>109.80952380952381</v>
      </c>
      <c r="O554" s="20">
        <f>INDEX(SeasonData!$AY:$AY,MATCH($C554&amp;"_2016",SeasonData!$A:$A,0))</f>
        <v>92.272727272727266</v>
      </c>
      <c r="P554" s="20">
        <f>INDEX(SeasonData!$AY:$AY,MATCH($C554&amp;"_2015",SeasonData!$A:$A,0))</f>
        <v>91.36363636363636</v>
      </c>
      <c r="R554" s="18">
        <f>INDEX(SeasonData!BA:BA,MATCH(C554&amp;"_2018",SeasonData!A:A,0))</f>
        <v>0.90909090909090906</v>
      </c>
      <c r="S554" s="18">
        <f>INDEX(SeasonData!BA:BA,MATCH(C554&amp;"_2017",SeasonData!A:A,0))</f>
        <v>0.95454545454545459</v>
      </c>
      <c r="T554" s="18">
        <f>INDEX(SeasonData!BA:BA,MATCH(C554&amp;"_2016",SeasonData!A:A,0))</f>
        <v>1</v>
      </c>
      <c r="U554" s="18">
        <f>INDEX(SeasonData!BA:BA,MATCH(C554&amp;"_2015",SeasonData!A:A,0))</f>
        <v>0.5</v>
      </c>
      <c r="W554" s="13">
        <f t="shared" si="17"/>
        <v>106.19876577323386</v>
      </c>
      <c r="Y554" t="str">
        <f>IF(ISERROR(FIND("DEF",$G554)),"",MAX(Y$1:Y553)+1)</f>
        <v/>
      </c>
      <c r="Z554">
        <f>IF(ISERROR(FIND("MID",$G554)),"",MAX(Z$1:Z553)+1)</f>
        <v>180</v>
      </c>
      <c r="AA554" t="str">
        <f>IF(ISERROR(FIND("RUC",$G554)),"",MAX(AA$1:AA553)+1)</f>
        <v/>
      </c>
      <c r="AB554" t="str">
        <f>IF(ISERROR(FIND("FWD",$G554)),"",MAX(AB$1:AB553)+1)</f>
        <v/>
      </c>
      <c r="AC554" t="str">
        <f>IF(H554&lt;&gt;"R","",MAX(AC$1:AC553)+1)</f>
        <v/>
      </c>
    </row>
    <row r="555" spans="1:29" x14ac:dyDescent="0.2">
      <c r="A555" t="s">
        <v>2136</v>
      </c>
      <c r="B555" t="s">
        <v>292</v>
      </c>
      <c r="C555" t="s">
        <v>2658</v>
      </c>
      <c r="D555" t="s">
        <v>963</v>
      </c>
      <c r="E555" t="s">
        <v>288</v>
      </c>
      <c r="F555" s="42" t="s">
        <v>1574</v>
      </c>
      <c r="G555" t="s">
        <v>1608</v>
      </c>
      <c r="H555" s="3" t="str">
        <f>IF(SUMIFS(SeasonData!BC:BC,SeasonData!B:B,Players19!C282)=(4*23),"R","")</f>
        <v/>
      </c>
      <c r="I555" s="2">
        <f>COUNTIFS(SeasonData!B:B,C555)</f>
        <v>4</v>
      </c>
      <c r="J555" s="25">
        <v>325700</v>
      </c>
      <c r="K555" s="25" t="str">
        <f t="shared" si="16"/>
        <v>MPR</v>
      </c>
      <c r="L555" s="25"/>
      <c r="M555" s="20">
        <f>INDEX(SeasonData!$AY:$AY,MATCH($C555&amp;"_2018",SeasonData!$A:$A,0))</f>
        <v>60</v>
      </c>
      <c r="N555" s="20">
        <f>INDEX(SeasonData!$AY:$AY,MATCH($C555&amp;"_2017",SeasonData!$A:$A,0))</f>
        <v>55.25</v>
      </c>
      <c r="O555" s="20" t="str">
        <f>INDEX(SeasonData!$AY:$AY,MATCH($C555&amp;"_2016",SeasonData!$A:$A,0))</f>
        <v/>
      </c>
      <c r="P555" s="20" t="str">
        <f>INDEX(SeasonData!$AY:$AY,MATCH($C555&amp;"_2015",SeasonData!$A:$A,0))</f>
        <v/>
      </c>
      <c r="R555" s="18">
        <f>INDEX(SeasonData!BA:BA,MATCH(C555&amp;"_2018",SeasonData!A:A,0))</f>
        <v>0.54545454545454541</v>
      </c>
      <c r="S555" s="18">
        <f>INDEX(SeasonData!BA:BA,MATCH(C555&amp;"_2017",SeasonData!A:A,0))</f>
        <v>0.90909090909090906</v>
      </c>
      <c r="T555" s="18">
        <f>INDEX(SeasonData!BA:BA,MATCH(C555&amp;"_2016",SeasonData!A:A,0))</f>
        <v>0</v>
      </c>
      <c r="U555" s="18">
        <f>INDEX(SeasonData!BA:BA,MATCH(C555&amp;"_2015",SeasonData!A:A,0))</f>
        <v>0</v>
      </c>
      <c r="W555" s="13">
        <f t="shared" si="17"/>
        <v>59.998157870498297</v>
      </c>
      <c r="Y555" t="str">
        <f>IF(ISERROR(FIND("DEF",$G555)),"",MAX(Y$1:Y554)+1)</f>
        <v/>
      </c>
      <c r="Z555" t="str">
        <f>IF(ISERROR(FIND("MID",$G555)),"",MAX(Z$1:Z554)+1)</f>
        <v/>
      </c>
      <c r="AA555" t="str">
        <f>IF(ISERROR(FIND("RUC",$G555)),"",MAX(AA$1:AA554)+1)</f>
        <v/>
      </c>
      <c r="AB555">
        <f>IF(ISERROR(FIND("FWD",$G555)),"",MAX(AB$1:AB554)+1)</f>
        <v>215</v>
      </c>
      <c r="AC555" t="str">
        <f>IF(H555&lt;&gt;"R","",MAX(AC$1:AC554)+1)</f>
        <v/>
      </c>
    </row>
    <row r="556" spans="1:29" x14ac:dyDescent="0.2">
      <c r="A556" t="s">
        <v>2136</v>
      </c>
      <c r="B556" t="s">
        <v>64</v>
      </c>
      <c r="C556" t="s">
        <v>996</v>
      </c>
      <c r="D556" t="s">
        <v>996</v>
      </c>
      <c r="E556" t="s">
        <v>514</v>
      </c>
      <c r="F556" s="42" t="s">
        <v>1364</v>
      </c>
      <c r="G556" t="s">
        <v>1607</v>
      </c>
      <c r="H556" s="3" t="str">
        <f>IF(SUMIFS(SeasonData!BC:BC,SeasonData!B:B,Players19!C316)=(4*23),"R","")</f>
        <v/>
      </c>
      <c r="I556" s="2">
        <f>COUNTIFS(SeasonData!B:B,C556)</f>
        <v>4</v>
      </c>
      <c r="J556" s="25">
        <v>123900</v>
      </c>
      <c r="K556" s="25" t="str">
        <f t="shared" si="16"/>
        <v>Rookie</v>
      </c>
      <c r="L556" s="25"/>
      <c r="M556" s="20" t="str">
        <f>INDEX(SeasonData!$AY:$AY,MATCH($C556&amp;"_2018",SeasonData!$A:$A,0))</f>
        <v/>
      </c>
      <c r="N556" s="20" t="str">
        <f>INDEX(SeasonData!$AY:$AY,MATCH($C556&amp;"_2017",SeasonData!$A:$A,0))</f>
        <v/>
      </c>
      <c r="O556" s="20" t="str">
        <f>INDEX(SeasonData!$AY:$AY,MATCH($C556&amp;"_2016",SeasonData!$A:$A,0))</f>
        <v/>
      </c>
      <c r="P556" s="20" t="str">
        <f>INDEX(SeasonData!$AY:$AY,MATCH($C556&amp;"_2015",SeasonData!$A:$A,0))</f>
        <v/>
      </c>
      <c r="R556" s="18">
        <f>INDEX(SeasonData!BA:BA,MATCH(C556&amp;"_2018",SeasonData!A:A,0))</f>
        <v>0</v>
      </c>
      <c r="S556" s="18">
        <f>INDEX(SeasonData!BA:BA,MATCH(C556&amp;"_2017",SeasonData!A:A,0))</f>
        <v>0</v>
      </c>
      <c r="T556" s="18">
        <f>INDEX(SeasonData!BA:BA,MATCH(C556&amp;"_2016",SeasonData!A:A,0))</f>
        <v>0</v>
      </c>
      <c r="U556" s="18">
        <f>INDEX(SeasonData!BA:BA,MATCH(C556&amp;"_2015",SeasonData!A:A,0))</f>
        <v>0</v>
      </c>
      <c r="W556" s="13">
        <f t="shared" si="17"/>
        <v>22.823984526112184</v>
      </c>
      <c r="Y556">
        <f>IF(ISERROR(FIND("DEF",$G556)),"",MAX(Y$1:Y555)+1)</f>
        <v>202</v>
      </c>
      <c r="Z556" t="str">
        <f>IF(ISERROR(FIND("MID",$G556)),"",MAX(Z$1:Z555)+1)</f>
        <v/>
      </c>
      <c r="AA556" t="str">
        <f>IF(ISERROR(FIND("RUC",$G556)),"",MAX(AA$1:AA555)+1)</f>
        <v/>
      </c>
      <c r="AB556" t="str">
        <f>IF(ISERROR(FIND("FWD",$G556)),"",MAX(AB$1:AB555)+1)</f>
        <v/>
      </c>
      <c r="AC556" t="str">
        <f>IF(H556&lt;&gt;"R","",MAX(AC$1:AC555)+1)</f>
        <v/>
      </c>
    </row>
    <row r="557" spans="1:29" x14ac:dyDescent="0.2">
      <c r="A557" t="s">
        <v>2136</v>
      </c>
      <c r="B557" t="s">
        <v>81</v>
      </c>
      <c r="C557" t="s">
        <v>2681</v>
      </c>
      <c r="D557" t="s">
        <v>1575</v>
      </c>
      <c r="E557" t="s">
        <v>260</v>
      </c>
      <c r="F557" s="42" t="s">
        <v>1576</v>
      </c>
      <c r="G557" t="s">
        <v>1608</v>
      </c>
      <c r="H557" s="3" t="str">
        <f>IF(SUMIFS(SeasonData!BC:BC,SeasonData!B:B,Players19!C411)=(4*23),"R","")</f>
        <v/>
      </c>
      <c r="I557" s="2">
        <f>COUNTIFS(SeasonData!B:B,C557)</f>
        <v>4</v>
      </c>
      <c r="J557" s="25">
        <v>149000</v>
      </c>
      <c r="K557" s="25" t="str">
        <f t="shared" si="16"/>
        <v>Rookie</v>
      </c>
      <c r="L557" s="25"/>
      <c r="M557" s="20">
        <f>INDEX(SeasonData!$AY:$AY,MATCH($C557&amp;"_2018",SeasonData!$A:$A,0))</f>
        <v>30.5</v>
      </c>
      <c r="N557" s="20" t="str">
        <f>INDEX(SeasonData!$AY:$AY,MATCH($C557&amp;"_2017",SeasonData!$A:$A,0))</f>
        <v/>
      </c>
      <c r="O557" s="20" t="str">
        <f>INDEX(SeasonData!$AY:$AY,MATCH($C557&amp;"_2016",SeasonData!$A:$A,0))</f>
        <v/>
      </c>
      <c r="P557" s="20" t="str">
        <f>INDEX(SeasonData!$AY:$AY,MATCH($C557&amp;"_2015",SeasonData!$A:$A,0))</f>
        <v/>
      </c>
      <c r="R557" s="18">
        <f>INDEX(SeasonData!BA:BA,MATCH(C557&amp;"_2018",SeasonData!A:A,0))</f>
        <v>9.0909090909090912E-2</v>
      </c>
      <c r="S557" s="18">
        <f>INDEX(SeasonData!BA:BA,MATCH(C557&amp;"_2017",SeasonData!A:A,0))</f>
        <v>0</v>
      </c>
      <c r="T557" s="18">
        <f>INDEX(SeasonData!BA:BA,MATCH(C557&amp;"_2016",SeasonData!A:A,0))</f>
        <v>0</v>
      </c>
      <c r="U557" s="18">
        <f>INDEX(SeasonData!BA:BA,MATCH(C557&amp;"_2015",SeasonData!A:A,0))</f>
        <v>0</v>
      </c>
      <c r="W557" s="13">
        <f t="shared" si="17"/>
        <v>27.44772957538915</v>
      </c>
      <c r="Y557" t="str">
        <f>IF(ISERROR(FIND("DEF",$G557)),"",MAX(Y$1:Y556)+1)</f>
        <v/>
      </c>
      <c r="Z557" t="str">
        <f>IF(ISERROR(FIND("MID",$G557)),"",MAX(Z$1:Z556)+1)</f>
        <v/>
      </c>
      <c r="AA557" t="str">
        <f>IF(ISERROR(FIND("RUC",$G557)),"",MAX(AA$1:AA556)+1)</f>
        <v/>
      </c>
      <c r="AB557">
        <f>IF(ISERROR(FIND("FWD",$G557)),"",MAX(AB$1:AB556)+1)</f>
        <v>216</v>
      </c>
      <c r="AC557" t="str">
        <f>IF(H557&lt;&gt;"R","",MAX(AC$1:AC556)+1)</f>
        <v/>
      </c>
    </row>
    <row r="558" spans="1:29" x14ac:dyDescent="0.2">
      <c r="A558" t="s">
        <v>2136</v>
      </c>
      <c r="B558" t="s">
        <v>463</v>
      </c>
      <c r="C558" t="s">
        <v>2741</v>
      </c>
      <c r="D558" t="s">
        <v>797</v>
      </c>
      <c r="E558" t="s">
        <v>443</v>
      </c>
      <c r="F558" s="42" t="s">
        <v>1362</v>
      </c>
      <c r="G558" t="s">
        <v>2767</v>
      </c>
      <c r="H558" s="3" t="str">
        <f>IF(SUMIFS(SeasonData!BC:BC,SeasonData!B:B,Players19!C759)=(4*23),"R","")</f>
        <v/>
      </c>
      <c r="I558" s="2">
        <f>COUNTIFS(SeasonData!B:B,C558)</f>
        <v>4</v>
      </c>
      <c r="J558" s="25">
        <v>498800</v>
      </c>
      <c r="K558" s="25" t="str">
        <f t="shared" si="16"/>
        <v>Premo</v>
      </c>
      <c r="L558" s="25"/>
      <c r="M558" s="20">
        <f>INDEX(SeasonData!$AY:$AY,MATCH($C558&amp;"_2018",SeasonData!$A:$A,0))</f>
        <v>91.888888888888886</v>
      </c>
      <c r="N558" s="20">
        <f>INDEX(SeasonData!$AY:$AY,MATCH($C558&amp;"_2017",SeasonData!$A:$A,0))</f>
        <v>87.833333333333329</v>
      </c>
      <c r="O558" s="20">
        <f>INDEX(SeasonData!$AY:$AY,MATCH($C558&amp;"_2016",SeasonData!$A:$A,0))</f>
        <v>87.058823529411768</v>
      </c>
      <c r="P558" s="20">
        <f>INDEX(SeasonData!$AY:$AY,MATCH($C558&amp;"_2015",SeasonData!$A:$A,0))</f>
        <v>98.473684210526315</v>
      </c>
      <c r="R558" s="18">
        <f>INDEX(SeasonData!BA:BA,MATCH(C558&amp;"_2018",SeasonData!A:A,0))</f>
        <v>0.81818181818181823</v>
      </c>
      <c r="S558" s="18">
        <f>INDEX(SeasonData!BA:BA,MATCH(C558&amp;"_2017",SeasonData!A:A,0))</f>
        <v>0.54545454545454541</v>
      </c>
      <c r="T558" s="18">
        <f>INDEX(SeasonData!BA:BA,MATCH(C558&amp;"_2016",SeasonData!A:A,0))</f>
        <v>0.77272727272727271</v>
      </c>
      <c r="U558" s="18">
        <f>INDEX(SeasonData!BA:BA,MATCH(C558&amp;"_2015",SeasonData!A:A,0))</f>
        <v>0.86363636363636365</v>
      </c>
      <c r="W558" s="13">
        <f t="shared" si="17"/>
        <v>91.885419544994008</v>
      </c>
      <c r="Y558" t="str">
        <f>IF(ISERROR(FIND("DEF",$G558)),"",MAX(Y$1:Y557)+1)</f>
        <v/>
      </c>
      <c r="Z558">
        <f>IF(ISERROR(FIND("MID",$G558)),"",MAX(Z$1:Z557)+1)</f>
        <v>181</v>
      </c>
      <c r="AA558" t="str">
        <f>IF(ISERROR(FIND("RUC",$G558)),"",MAX(AA$1:AA557)+1)</f>
        <v/>
      </c>
      <c r="AB558">
        <f>IF(ISERROR(FIND("FWD",$G558)),"",MAX(AB$1:AB557)+1)</f>
        <v>217</v>
      </c>
      <c r="AC558" t="str">
        <f>IF(H558&lt;&gt;"R","",MAX(AC$1:AC557)+1)</f>
        <v/>
      </c>
    </row>
    <row r="559" spans="1:29" x14ac:dyDescent="0.2">
      <c r="A559" t="s">
        <v>2358</v>
      </c>
      <c r="B559" t="s">
        <v>30</v>
      </c>
      <c r="C559" t="s">
        <v>1019</v>
      </c>
      <c r="D559" t="s">
        <v>1019</v>
      </c>
      <c r="E559" t="s">
        <v>1</v>
      </c>
      <c r="F559" s="42" t="s">
        <v>1365</v>
      </c>
      <c r="G559" t="s">
        <v>1608</v>
      </c>
      <c r="H559" s="3" t="str">
        <f>IF(SUMIFS(SeasonData!BC:BC,SeasonData!B:B,Players19!C587)=(4*23),"R","")</f>
        <v/>
      </c>
      <c r="I559" s="2">
        <f>COUNTIFS(SeasonData!B:B,C559)</f>
        <v>4</v>
      </c>
      <c r="J559" s="25">
        <v>234600</v>
      </c>
      <c r="K559" s="25" t="str">
        <f t="shared" si="16"/>
        <v>MPR</v>
      </c>
      <c r="L559" s="25"/>
      <c r="M559" s="20">
        <f>INDEX(SeasonData!$AY:$AY,MATCH($C559&amp;"_2018",SeasonData!$A:$A,0))</f>
        <v>43.222222222222221</v>
      </c>
      <c r="N559" s="20" t="str">
        <f>INDEX(SeasonData!$AY:$AY,MATCH($C559&amp;"_2017",SeasonData!$A:$A,0))</f>
        <v/>
      </c>
      <c r="O559" s="20" t="str">
        <f>INDEX(SeasonData!$AY:$AY,MATCH($C559&amp;"_2016",SeasonData!$A:$A,0))</f>
        <v/>
      </c>
      <c r="P559" s="20" t="str">
        <f>INDEX(SeasonData!$AY:$AY,MATCH($C559&amp;"_2015",SeasonData!$A:$A,0))</f>
        <v/>
      </c>
      <c r="R559" s="18">
        <f>INDEX(SeasonData!BA:BA,MATCH(C559&amp;"_2018",SeasonData!A:A,0))</f>
        <v>0.40909090909090912</v>
      </c>
      <c r="S559" s="18">
        <f>INDEX(SeasonData!BA:BA,MATCH(C559&amp;"_2017",SeasonData!A:A,0))</f>
        <v>0</v>
      </c>
      <c r="T559" s="18">
        <f>INDEX(SeasonData!BA:BA,MATCH(C559&amp;"_2016",SeasonData!A:A,0))</f>
        <v>0</v>
      </c>
      <c r="U559" s="18">
        <f>INDEX(SeasonData!BA:BA,MATCH(C559&amp;"_2015",SeasonData!A:A,0))</f>
        <v>0</v>
      </c>
      <c r="W559" s="13">
        <f t="shared" si="17"/>
        <v>43.216358109975133</v>
      </c>
      <c r="Y559" t="str">
        <f>IF(ISERROR(FIND("DEF",$G559)),"",MAX(Y$1:Y558)+1)</f>
        <v/>
      </c>
      <c r="Z559" t="str">
        <f>IF(ISERROR(FIND("MID",$G559)),"",MAX(Z$1:Z558)+1)</f>
        <v/>
      </c>
      <c r="AA559" t="str">
        <f>IF(ISERROR(FIND("RUC",$G559)),"",MAX(AA$1:AA558)+1)</f>
        <v/>
      </c>
      <c r="AB559">
        <f>IF(ISERROR(FIND("FWD",$G559)),"",MAX(AB$1:AB558)+1)</f>
        <v>218</v>
      </c>
      <c r="AC559" t="str">
        <f>IF(H559&lt;&gt;"R","",MAX(AC$1:AC558)+1)</f>
        <v/>
      </c>
    </row>
    <row r="560" spans="1:29" x14ac:dyDescent="0.2">
      <c r="A560" t="s">
        <v>2167</v>
      </c>
      <c r="B560" t="s">
        <v>239</v>
      </c>
      <c r="C560" t="s">
        <v>799</v>
      </c>
      <c r="D560" t="s">
        <v>799</v>
      </c>
      <c r="E560" t="s">
        <v>235</v>
      </c>
      <c r="F560" s="42" t="s">
        <v>1366</v>
      </c>
      <c r="G560" t="s">
        <v>1608</v>
      </c>
      <c r="H560" s="3" t="str">
        <f>IF(SUMIFS(SeasonData!BC:BC,SeasonData!B:B,Players19!C125)=(4*23),"R","")</f>
        <v/>
      </c>
      <c r="I560" s="2">
        <f>COUNTIFS(SeasonData!B:B,C560)</f>
        <v>4</v>
      </c>
      <c r="J560" s="25">
        <v>190500</v>
      </c>
      <c r="K560" s="25" t="str">
        <f t="shared" si="16"/>
        <v>Rookie</v>
      </c>
      <c r="L560" s="25"/>
      <c r="M560" s="20">
        <f>INDEX(SeasonData!$AY:$AY,MATCH($C560&amp;"_2018",SeasonData!$A:$A,0))</f>
        <v>39</v>
      </c>
      <c r="N560" s="20">
        <f>INDEX(SeasonData!$AY:$AY,MATCH($C560&amp;"_2017",SeasonData!$A:$A,0))</f>
        <v>52.6</v>
      </c>
      <c r="O560" s="20">
        <f>INDEX(SeasonData!$AY:$AY,MATCH($C560&amp;"_2016",SeasonData!$A:$A,0))</f>
        <v>63.2</v>
      </c>
      <c r="P560" s="20">
        <f>INDEX(SeasonData!$AY:$AY,MATCH($C560&amp;"_2015",SeasonData!$A:$A,0))</f>
        <v>32</v>
      </c>
      <c r="R560" s="18">
        <f>INDEX(SeasonData!BA:BA,MATCH(C560&amp;"_2018",SeasonData!A:A,0))</f>
        <v>9.0909090909090912E-2</v>
      </c>
      <c r="S560" s="18">
        <f>INDEX(SeasonData!BA:BA,MATCH(C560&amp;"_2017",SeasonData!A:A,0))</f>
        <v>0.45454545454545453</v>
      </c>
      <c r="T560" s="18">
        <f>INDEX(SeasonData!BA:BA,MATCH(C560&amp;"_2016",SeasonData!A:A,0))</f>
        <v>0.45454545454545453</v>
      </c>
      <c r="U560" s="18">
        <f>INDEX(SeasonData!BA:BA,MATCH(C560&amp;"_2015",SeasonData!A:A,0))</f>
        <v>0.5</v>
      </c>
      <c r="W560" s="13">
        <f t="shared" si="17"/>
        <v>35.092567007460623</v>
      </c>
      <c r="Y560" t="str">
        <f>IF(ISERROR(FIND("DEF",$G560)),"",MAX(Y$1:Y559)+1)</f>
        <v/>
      </c>
      <c r="Z560" t="str">
        <f>IF(ISERROR(FIND("MID",$G560)),"",MAX(Z$1:Z559)+1)</f>
        <v/>
      </c>
      <c r="AA560" t="str">
        <f>IF(ISERROR(FIND("RUC",$G560)),"",MAX(AA$1:AA559)+1)</f>
        <v/>
      </c>
      <c r="AB560">
        <f>IF(ISERROR(FIND("FWD",$G560)),"",MAX(AB$1:AB559)+1)</f>
        <v>219</v>
      </c>
      <c r="AC560" t="str">
        <f>IF(H560&lt;&gt;"R","",MAX(AC$1:AC559)+1)</f>
        <v/>
      </c>
    </row>
    <row r="561" spans="1:29" x14ac:dyDescent="0.2">
      <c r="A561" t="s">
        <v>2132</v>
      </c>
      <c r="B561" t="s">
        <v>371</v>
      </c>
      <c r="C561" t="s">
        <v>805</v>
      </c>
      <c r="D561" t="s">
        <v>805</v>
      </c>
      <c r="E561" t="s">
        <v>369</v>
      </c>
      <c r="F561" s="42" t="s">
        <v>1372</v>
      </c>
      <c r="G561" t="s">
        <v>1607</v>
      </c>
      <c r="H561" s="3" t="str">
        <f>IF(SUMIFS(SeasonData!BC:BC,SeasonData!B:B,Players19!C75)=(4*23),"R","")</f>
        <v>R</v>
      </c>
      <c r="I561" s="2">
        <f>COUNTIFS(SeasonData!B:B,C561)</f>
        <v>4</v>
      </c>
      <c r="J561" s="25">
        <v>290800</v>
      </c>
      <c r="K561" s="25" t="str">
        <f t="shared" si="16"/>
        <v>MPR</v>
      </c>
      <c r="L561" s="25"/>
      <c r="M561" s="20">
        <f>INDEX(SeasonData!$AY:$AY,MATCH($C561&amp;"_2018",SeasonData!$A:$A,0))</f>
        <v>53.5625</v>
      </c>
      <c r="N561" s="20">
        <f>INDEX(SeasonData!$AY:$AY,MATCH($C561&amp;"_2017",SeasonData!$A:$A,0))</f>
        <v>63.142857142857146</v>
      </c>
      <c r="O561" s="20">
        <f>INDEX(SeasonData!$AY:$AY,MATCH($C561&amp;"_2016",SeasonData!$A:$A,0))</f>
        <v>59.5</v>
      </c>
      <c r="P561" s="20" t="str">
        <f>INDEX(SeasonData!$AY:$AY,MATCH($C561&amp;"_2015",SeasonData!$A:$A,0))</f>
        <v/>
      </c>
      <c r="R561" s="18">
        <f>INDEX(SeasonData!BA:BA,MATCH(C561&amp;"_2018",SeasonData!A:A,0))</f>
        <v>0.72727272727272729</v>
      </c>
      <c r="S561" s="18">
        <f>INDEX(SeasonData!BA:BA,MATCH(C561&amp;"_2017",SeasonData!A:A,0))</f>
        <v>0.31818181818181818</v>
      </c>
      <c r="T561" s="18">
        <f>INDEX(SeasonData!BA:BA,MATCH(C561&amp;"_2016",SeasonData!A:A,0))</f>
        <v>9.0909090909090912E-2</v>
      </c>
      <c r="U561" s="18">
        <f>INDEX(SeasonData!BA:BA,MATCH(C561&amp;"_2015",SeasonData!A:A,0))</f>
        <v>0</v>
      </c>
      <c r="W561" s="13">
        <f t="shared" si="17"/>
        <v>53.569125909551438</v>
      </c>
      <c r="Y561">
        <f>IF(ISERROR(FIND("DEF",$G561)),"",MAX(Y$1:Y560)+1)</f>
        <v>203</v>
      </c>
      <c r="Z561" t="str">
        <f>IF(ISERROR(FIND("MID",$G561)),"",MAX(Z$1:Z560)+1)</f>
        <v/>
      </c>
      <c r="AA561" t="str">
        <f>IF(ISERROR(FIND("RUC",$G561)),"",MAX(AA$1:AA560)+1)</f>
        <v/>
      </c>
      <c r="AB561" t="str">
        <f>IF(ISERROR(FIND("FWD",$G561)),"",MAX(AB$1:AB560)+1)</f>
        <v/>
      </c>
      <c r="AC561">
        <f>IF(H561&lt;&gt;"R","",MAX(AC$1:AC560)+1)</f>
        <v>81</v>
      </c>
    </row>
    <row r="562" spans="1:29" x14ac:dyDescent="0.2">
      <c r="A562" t="s">
        <v>2132</v>
      </c>
      <c r="B562" t="s">
        <v>3</v>
      </c>
      <c r="C562" t="s">
        <v>801</v>
      </c>
      <c r="D562" t="s">
        <v>801</v>
      </c>
      <c r="E562" t="s">
        <v>399</v>
      </c>
      <c r="F562" s="42" t="s">
        <v>1369</v>
      </c>
      <c r="G562" t="s">
        <v>1607</v>
      </c>
      <c r="H562" s="3" t="str">
        <f>IF(SUMIFS(SeasonData!BC:BC,SeasonData!B:B,Players19!C84)=(4*23),"R","")</f>
        <v/>
      </c>
      <c r="I562" s="2">
        <f>COUNTIFS(SeasonData!B:B,C562)</f>
        <v>4</v>
      </c>
      <c r="J562" s="25">
        <v>227600</v>
      </c>
      <c r="K562" s="25" t="str">
        <f t="shared" si="16"/>
        <v>Rookie</v>
      </c>
      <c r="L562" s="25"/>
      <c r="M562" s="20">
        <f>INDEX(SeasonData!$AY:$AY,MATCH($C562&amp;"_2018",SeasonData!$A:$A,0))</f>
        <v>41.93333333333333</v>
      </c>
      <c r="N562" s="20">
        <f>INDEX(SeasonData!$AY:$AY,MATCH($C562&amp;"_2017",SeasonData!$A:$A,0))</f>
        <v>38.272727272727273</v>
      </c>
      <c r="O562" s="20">
        <f>INDEX(SeasonData!$AY:$AY,MATCH($C562&amp;"_2016",SeasonData!$A:$A,0))</f>
        <v>57.5</v>
      </c>
      <c r="P562" s="20">
        <f>INDEX(SeasonData!$AY:$AY,MATCH($C562&amp;"_2015",SeasonData!$A:$A,0))</f>
        <v>53.666666666666664</v>
      </c>
      <c r="R562" s="18">
        <f>INDEX(SeasonData!BA:BA,MATCH(C562&amp;"_2018",SeasonData!A:A,0))</f>
        <v>0.68181818181818177</v>
      </c>
      <c r="S562" s="18">
        <f>INDEX(SeasonData!BA:BA,MATCH(C562&amp;"_2017",SeasonData!A:A,0))</f>
        <v>1</v>
      </c>
      <c r="T562" s="18">
        <f>INDEX(SeasonData!BA:BA,MATCH(C562&amp;"_2016",SeasonData!A:A,0))</f>
        <v>0.72727272727272729</v>
      </c>
      <c r="U562" s="18">
        <f>INDEX(SeasonData!BA:BA,MATCH(C562&amp;"_2015",SeasonData!A:A,0))</f>
        <v>0.95454545454545459</v>
      </c>
      <c r="W562" s="13">
        <f t="shared" si="17"/>
        <v>41.926867458782354</v>
      </c>
      <c r="Y562">
        <f>IF(ISERROR(FIND("DEF",$G562)),"",MAX(Y$1:Y561)+1)</f>
        <v>204</v>
      </c>
      <c r="Z562" t="str">
        <f>IF(ISERROR(FIND("MID",$G562)),"",MAX(Z$1:Z561)+1)</f>
        <v/>
      </c>
      <c r="AA562" t="str">
        <f>IF(ISERROR(FIND("RUC",$G562)),"",MAX(AA$1:AA561)+1)</f>
        <v/>
      </c>
      <c r="AB562" t="str">
        <f>IF(ISERROR(FIND("FWD",$G562)),"",MAX(AB$1:AB561)+1)</f>
        <v/>
      </c>
      <c r="AC562" t="str">
        <f>IF(H562&lt;&gt;"R","",MAX(AC$1:AC561)+1)</f>
        <v/>
      </c>
    </row>
    <row r="563" spans="1:29" x14ac:dyDescent="0.2">
      <c r="A563" t="s">
        <v>2132</v>
      </c>
      <c r="B563" t="s">
        <v>192</v>
      </c>
      <c r="C563" t="s">
        <v>1604</v>
      </c>
      <c r="D563" t="s">
        <v>1604</v>
      </c>
      <c r="E563" t="s">
        <v>184</v>
      </c>
      <c r="F563" s="42" t="s">
        <v>1367</v>
      </c>
      <c r="G563" t="s">
        <v>1606</v>
      </c>
      <c r="H563" s="3" t="str">
        <f>IF(SUMIFS(SeasonData!BC:BC,SeasonData!B:B,Players19!C236)=(4*23),"R","")</f>
        <v>R</v>
      </c>
      <c r="I563" s="2">
        <f>COUNTIFS(SeasonData!B:B,C563)</f>
        <v>4</v>
      </c>
      <c r="J563" s="25">
        <v>618100</v>
      </c>
      <c r="K563" s="25" t="str">
        <f t="shared" si="16"/>
        <v>Premo</v>
      </c>
      <c r="L563" s="25"/>
      <c r="M563" s="20">
        <f>INDEX(SeasonData!$AY:$AY,MATCH($C563&amp;"_2018",SeasonData!$A:$A,0))</f>
        <v>113.86666666666666</v>
      </c>
      <c r="N563" s="20">
        <f>INDEX(SeasonData!$AY:$AY,MATCH($C563&amp;"_2017",SeasonData!$A:$A,0))</f>
        <v>108.76190476190476</v>
      </c>
      <c r="O563" s="20">
        <f>INDEX(SeasonData!$AY:$AY,MATCH($C563&amp;"_2016",SeasonData!$A:$A,0))</f>
        <v>105.4</v>
      </c>
      <c r="P563" s="20">
        <f>INDEX(SeasonData!$AY:$AY,MATCH($C563&amp;"_2015",SeasonData!$A:$A,0))</f>
        <v>124.27777777777777</v>
      </c>
      <c r="R563" s="18">
        <f>INDEX(SeasonData!BA:BA,MATCH(C563&amp;"_2018",SeasonData!A:A,0))</f>
        <v>0.68181818181818177</v>
      </c>
      <c r="S563" s="18">
        <f>INDEX(SeasonData!BA:BA,MATCH(C563&amp;"_2017",SeasonData!A:A,0))</f>
        <v>0.95454545454545459</v>
      </c>
      <c r="T563" s="18">
        <f>INDEX(SeasonData!BA:BA,MATCH(C563&amp;"_2016",SeasonData!A:A,0))</f>
        <v>0.22727272727272727</v>
      </c>
      <c r="U563" s="18">
        <f>INDEX(SeasonData!BA:BA,MATCH(C563&amp;"_2015",SeasonData!A:A,0))</f>
        <v>0.81818181818181823</v>
      </c>
      <c r="W563" s="13">
        <f t="shared" si="17"/>
        <v>113.86202450032238</v>
      </c>
      <c r="Y563" t="str">
        <f>IF(ISERROR(FIND("DEF",$G563)),"",MAX(Y$1:Y562)+1)</f>
        <v/>
      </c>
      <c r="Z563">
        <f>IF(ISERROR(FIND("MID",$G563)),"",MAX(Z$1:Z562)+1)</f>
        <v>182</v>
      </c>
      <c r="AA563" t="str">
        <f>IF(ISERROR(FIND("RUC",$G563)),"",MAX(AA$1:AA562)+1)</f>
        <v/>
      </c>
      <c r="AB563" t="str">
        <f>IF(ISERROR(FIND("FWD",$G563)),"",MAX(AB$1:AB562)+1)</f>
        <v/>
      </c>
      <c r="AC563">
        <f>IF(H563&lt;&gt;"R","",MAX(AC$1:AC562)+1)</f>
        <v>82</v>
      </c>
    </row>
    <row r="564" spans="1:29" x14ac:dyDescent="0.2">
      <c r="A564" t="s">
        <v>2132</v>
      </c>
      <c r="B564" t="s">
        <v>326</v>
      </c>
      <c r="C564" t="s">
        <v>804</v>
      </c>
      <c r="D564" t="s">
        <v>804</v>
      </c>
      <c r="E564" t="s">
        <v>316</v>
      </c>
      <c r="F564" s="42" t="s">
        <v>1371</v>
      </c>
      <c r="G564" t="s">
        <v>1608</v>
      </c>
      <c r="H564" s="3" t="str">
        <f>IF(SUMIFS(SeasonData!BC:BC,SeasonData!B:B,Players19!C333)=(4*23),"R","")</f>
        <v/>
      </c>
      <c r="I564" s="2">
        <f>COUNTIFS(SeasonData!B:B,C564)</f>
        <v>4</v>
      </c>
      <c r="J564" s="25">
        <v>266400</v>
      </c>
      <c r="K564" s="25" t="str">
        <f t="shared" si="16"/>
        <v>MPR</v>
      </c>
      <c r="L564" s="25"/>
      <c r="M564" s="20">
        <f>INDEX(SeasonData!$AY:$AY,MATCH($C564&amp;"_2018",SeasonData!$A:$A,0))</f>
        <v>49.083333333333336</v>
      </c>
      <c r="N564" s="20">
        <f>INDEX(SeasonData!$AY:$AY,MATCH($C564&amp;"_2017",SeasonData!$A:$A,0))</f>
        <v>67</v>
      </c>
      <c r="O564" s="20">
        <f>INDEX(SeasonData!$AY:$AY,MATCH($C564&amp;"_2016",SeasonData!$A:$A,0))</f>
        <v>69.25</v>
      </c>
      <c r="P564" s="20">
        <f>INDEX(SeasonData!$AY:$AY,MATCH($C564&amp;"_2015",SeasonData!$A:$A,0))</f>
        <v>62</v>
      </c>
      <c r="R564" s="18">
        <f>INDEX(SeasonData!BA:BA,MATCH(C564&amp;"_2018",SeasonData!A:A,0))</f>
        <v>0.54545454545454541</v>
      </c>
      <c r="S564" s="18">
        <f>INDEX(SeasonData!BA:BA,MATCH(C564&amp;"_2017",SeasonData!A:A,0))</f>
        <v>1</v>
      </c>
      <c r="T564" s="18">
        <f>INDEX(SeasonData!BA:BA,MATCH(C564&amp;"_2016",SeasonData!A:A,0))</f>
        <v>0.18181818181818182</v>
      </c>
      <c r="U564" s="18">
        <f>INDEX(SeasonData!BA:BA,MATCH(C564&amp;"_2015",SeasonData!A:A,0))</f>
        <v>0.31818181818181818</v>
      </c>
      <c r="W564" s="13">
        <f t="shared" si="17"/>
        <v>49.074329925393755</v>
      </c>
      <c r="Y564" t="str">
        <f>IF(ISERROR(FIND("DEF",$G564)),"",MAX(Y$1:Y563)+1)</f>
        <v/>
      </c>
      <c r="Z564" t="str">
        <f>IF(ISERROR(FIND("MID",$G564)),"",MAX(Z$1:Z563)+1)</f>
        <v/>
      </c>
      <c r="AA564" t="str">
        <f>IF(ISERROR(FIND("RUC",$G564)),"",MAX(AA$1:AA563)+1)</f>
        <v/>
      </c>
      <c r="AB564">
        <f>IF(ISERROR(FIND("FWD",$G564)),"",MAX(AB$1:AB563)+1)</f>
        <v>220</v>
      </c>
      <c r="AC564" t="str">
        <f>IF(H564&lt;&gt;"R","",MAX(AC$1:AC563)+1)</f>
        <v/>
      </c>
    </row>
    <row r="565" spans="1:29" x14ac:dyDescent="0.2">
      <c r="A565" t="s">
        <v>2132</v>
      </c>
      <c r="B565" t="s">
        <v>94</v>
      </c>
      <c r="C565" t="s">
        <v>800</v>
      </c>
      <c r="D565" t="s">
        <v>800</v>
      </c>
      <c r="E565" t="s">
        <v>288</v>
      </c>
      <c r="F565" s="42" t="s">
        <v>1368</v>
      </c>
      <c r="G565" t="s">
        <v>1606</v>
      </c>
      <c r="H565" s="3" t="str">
        <f>IF(SUMIFS(SeasonData!BC:BC,SeasonData!B:B,Players19!C359)=(4*23),"R","")</f>
        <v/>
      </c>
      <c r="I565" s="2">
        <f>COUNTIFS(SeasonData!B:B,C565)</f>
        <v>4</v>
      </c>
      <c r="J565" s="25">
        <v>459200</v>
      </c>
      <c r="K565" s="25" t="str">
        <f t="shared" si="16"/>
        <v>MPR</v>
      </c>
      <c r="L565" s="25"/>
      <c r="M565" s="20">
        <f>INDEX(SeasonData!$AY:$AY,MATCH($C565&amp;"_2018",SeasonData!$A:$A,0))</f>
        <v>84.590909090909093</v>
      </c>
      <c r="N565" s="20">
        <f>INDEX(SeasonData!$AY:$AY,MATCH($C565&amp;"_2017",SeasonData!$A:$A,0))</f>
        <v>100.9375</v>
      </c>
      <c r="O565" s="20">
        <f>INDEX(SeasonData!$AY:$AY,MATCH($C565&amp;"_2016",SeasonData!$A:$A,0))</f>
        <v>97</v>
      </c>
      <c r="P565" s="20">
        <f>INDEX(SeasonData!$AY:$AY,MATCH($C565&amp;"_2015",SeasonData!$A:$A,0))</f>
        <v>91.63636363636364</v>
      </c>
      <c r="R565" s="18">
        <f>INDEX(SeasonData!BA:BA,MATCH(C565&amp;"_2018",SeasonData!A:A,0))</f>
        <v>1</v>
      </c>
      <c r="S565" s="18">
        <f>INDEX(SeasonData!BA:BA,MATCH(C565&amp;"_2017",SeasonData!A:A,0))</f>
        <v>0.72727272727272729</v>
      </c>
      <c r="T565" s="18">
        <f>INDEX(SeasonData!BA:BA,MATCH(C565&amp;"_2016",SeasonData!A:A,0))</f>
        <v>1</v>
      </c>
      <c r="U565" s="18">
        <f>INDEX(SeasonData!BA:BA,MATCH(C565&amp;"_2015",SeasonData!A:A,0))</f>
        <v>1</v>
      </c>
      <c r="W565" s="13">
        <f t="shared" si="17"/>
        <v>84.590586718246286</v>
      </c>
      <c r="Y565" t="str">
        <f>IF(ISERROR(FIND("DEF",$G565)),"",MAX(Y$1:Y564)+1)</f>
        <v/>
      </c>
      <c r="Z565">
        <f>IF(ISERROR(FIND("MID",$G565)),"",MAX(Z$1:Z564)+1)</f>
        <v>183</v>
      </c>
      <c r="AA565" t="str">
        <f>IF(ISERROR(FIND("RUC",$G565)),"",MAX(AA$1:AA564)+1)</f>
        <v/>
      </c>
      <c r="AB565" t="str">
        <f>IF(ISERROR(FIND("FWD",$G565)),"",MAX(AB$1:AB564)+1)</f>
        <v/>
      </c>
      <c r="AC565" t="str">
        <f>IF(H565&lt;&gt;"R","",MAX(AC$1:AC564)+1)</f>
        <v/>
      </c>
    </row>
    <row r="566" spans="1:29" x14ac:dyDescent="0.2">
      <c r="A566" t="s">
        <v>2132</v>
      </c>
      <c r="B566" t="s">
        <v>2292</v>
      </c>
      <c r="C566" t="s">
        <v>2679</v>
      </c>
      <c r="D566" t="s">
        <v>2679</v>
      </c>
      <c r="E566" t="s">
        <v>235</v>
      </c>
      <c r="F566" s="42" t="s">
        <v>2516</v>
      </c>
      <c r="G566" t="s">
        <v>1608</v>
      </c>
      <c r="H566" s="3" t="str">
        <f>IF(SUMIFS(SeasonData!BC:BC,SeasonData!B:B,Players19!C391)=(4*23),"R","")</f>
        <v/>
      </c>
      <c r="I566" s="2">
        <f>COUNTIFS(SeasonData!B:B,C566)</f>
        <v>4</v>
      </c>
      <c r="J566" s="25">
        <v>123900</v>
      </c>
      <c r="K566" s="25" t="str">
        <f t="shared" si="16"/>
        <v>Rookie</v>
      </c>
      <c r="L566" s="25"/>
      <c r="M566" s="20" t="str">
        <f>INDEX(SeasonData!$AY:$AY,MATCH($C566&amp;"_2018",SeasonData!$A:$A,0))</f>
        <v/>
      </c>
      <c r="N566" s="20" t="str">
        <f>INDEX(SeasonData!$AY:$AY,MATCH($C566&amp;"_2017",SeasonData!$A:$A,0))</f>
        <v/>
      </c>
      <c r="O566" s="20" t="str">
        <f>INDEX(SeasonData!$AY:$AY,MATCH($C566&amp;"_2016",SeasonData!$A:$A,0))</f>
        <v/>
      </c>
      <c r="P566" s="20" t="str">
        <f>INDEX(SeasonData!$AY:$AY,MATCH($C566&amp;"_2015",SeasonData!$A:$A,0))</f>
        <v/>
      </c>
      <c r="R566" s="18">
        <f>INDEX(SeasonData!BA:BA,MATCH(C566&amp;"_2018",SeasonData!A:A,0))</f>
        <v>0</v>
      </c>
      <c r="S566" s="18">
        <f>INDEX(SeasonData!BA:BA,MATCH(C566&amp;"_2017",SeasonData!A:A,0))</f>
        <v>0</v>
      </c>
      <c r="T566" s="18">
        <f>INDEX(SeasonData!BA:BA,MATCH(C566&amp;"_2016",SeasonData!A:A,0))</f>
        <v>0</v>
      </c>
      <c r="U566" s="18">
        <f>INDEX(SeasonData!BA:BA,MATCH(C566&amp;"_2015",SeasonData!A:A,0))</f>
        <v>0</v>
      </c>
      <c r="W566" s="13">
        <f t="shared" si="17"/>
        <v>22.823984526112184</v>
      </c>
      <c r="Y566" t="str">
        <f>IF(ISERROR(FIND("DEF",$G566)),"",MAX(Y$1:Y565)+1)</f>
        <v/>
      </c>
      <c r="Z566" t="str">
        <f>IF(ISERROR(FIND("MID",$G566)),"",MAX(Z$1:Z565)+1)</f>
        <v/>
      </c>
      <c r="AA566" t="str">
        <f>IF(ISERROR(FIND("RUC",$G566)),"",MAX(AA$1:AA565)+1)</f>
        <v/>
      </c>
      <c r="AB566">
        <f>IF(ISERROR(FIND("FWD",$G566)),"",MAX(AB$1:AB565)+1)</f>
        <v>221</v>
      </c>
      <c r="AC566" t="str">
        <f>IF(H566&lt;&gt;"R","",MAX(AC$1:AC565)+1)</f>
        <v/>
      </c>
    </row>
    <row r="567" spans="1:29" x14ac:dyDescent="0.2">
      <c r="A567" t="s">
        <v>2132</v>
      </c>
      <c r="B567" t="s">
        <v>101</v>
      </c>
      <c r="C567" t="s">
        <v>1626</v>
      </c>
      <c r="D567" t="s">
        <v>1626</v>
      </c>
      <c r="E567" t="s">
        <v>116</v>
      </c>
      <c r="F567" s="42" t="s">
        <v>1855</v>
      </c>
      <c r="G567" t="s">
        <v>1607</v>
      </c>
      <c r="H567" s="3" t="str">
        <f>IF(SUMIFS(SeasonData!BC:BC,SeasonData!B:B,Players19!C522)=(4*23),"R","")</f>
        <v/>
      </c>
      <c r="I567" s="2">
        <f>COUNTIFS(SeasonData!B:B,C567)</f>
        <v>4</v>
      </c>
      <c r="J567" s="25">
        <v>167200</v>
      </c>
      <c r="K567" s="25" t="str">
        <f t="shared" si="16"/>
        <v>Rookie</v>
      </c>
      <c r="L567" s="25"/>
      <c r="M567" s="20">
        <f>INDEX(SeasonData!$AY:$AY,MATCH($C567&amp;"_2018",SeasonData!$A:$A,0))</f>
        <v>38.5</v>
      </c>
      <c r="N567" s="20" t="str">
        <f>INDEX(SeasonData!$AY:$AY,MATCH($C567&amp;"_2017",SeasonData!$A:$A,0))</f>
        <v/>
      </c>
      <c r="O567" s="20" t="str">
        <f>INDEX(SeasonData!$AY:$AY,MATCH($C567&amp;"_2016",SeasonData!$A:$A,0))</f>
        <v/>
      </c>
      <c r="P567" s="20" t="str">
        <f>INDEX(SeasonData!$AY:$AY,MATCH($C567&amp;"_2015",SeasonData!$A:$A,0))</f>
        <v/>
      </c>
      <c r="R567" s="18">
        <f>INDEX(SeasonData!BA:BA,MATCH(C567&amp;"_2018",SeasonData!A:A,0))</f>
        <v>9.0909090909090912E-2</v>
      </c>
      <c r="S567" s="18">
        <f>INDEX(SeasonData!BA:BA,MATCH(C567&amp;"_2017",SeasonData!A:A,0))</f>
        <v>0</v>
      </c>
      <c r="T567" s="18">
        <f>INDEX(SeasonData!BA:BA,MATCH(C567&amp;"_2016",SeasonData!A:A,0))</f>
        <v>0</v>
      </c>
      <c r="U567" s="18">
        <f>INDEX(SeasonData!BA:BA,MATCH(C567&amp;"_2015",SeasonData!A:A,0))</f>
        <v>0</v>
      </c>
      <c r="W567" s="13">
        <f t="shared" si="17"/>
        <v>30.800405268490376</v>
      </c>
      <c r="Y567">
        <f>IF(ISERROR(FIND("DEF",$G567)),"",MAX(Y$1:Y566)+1)</f>
        <v>205</v>
      </c>
      <c r="Z567" t="str">
        <f>IF(ISERROR(FIND("MID",$G567)),"",MAX(Z$1:Z566)+1)</f>
        <v/>
      </c>
      <c r="AA567" t="str">
        <f>IF(ISERROR(FIND("RUC",$G567)),"",MAX(AA$1:AA566)+1)</f>
        <v/>
      </c>
      <c r="AB567" t="str">
        <f>IF(ISERROR(FIND("FWD",$G567)),"",MAX(AB$1:AB566)+1)</f>
        <v/>
      </c>
      <c r="AC567" t="str">
        <f>IF(H567&lt;&gt;"R","",MAX(AC$1:AC566)+1)</f>
        <v/>
      </c>
    </row>
    <row r="568" spans="1:29" x14ac:dyDescent="0.2">
      <c r="A568" t="s">
        <v>2132</v>
      </c>
      <c r="B568" t="s">
        <v>485</v>
      </c>
      <c r="C568" t="s">
        <v>802</v>
      </c>
      <c r="D568" t="s">
        <v>802</v>
      </c>
      <c r="E568" t="s">
        <v>465</v>
      </c>
      <c r="F568" s="42" t="s">
        <v>1370</v>
      </c>
      <c r="G568" t="s">
        <v>2771</v>
      </c>
      <c r="H568" s="3" t="str">
        <f>IF(SUMIFS(SeasonData!BC:BC,SeasonData!B:B,Players19!C748)=(4*23),"R","")</f>
        <v/>
      </c>
      <c r="I568" s="2">
        <f>COUNTIFS(SeasonData!B:B,C568)</f>
        <v>4</v>
      </c>
      <c r="J568" s="25">
        <v>306400</v>
      </c>
      <c r="K568" s="25" t="str">
        <f t="shared" si="16"/>
        <v>MPR</v>
      </c>
      <c r="L568" s="25"/>
      <c r="M568" s="20">
        <f>INDEX(SeasonData!$AY:$AY,MATCH($C568&amp;"_2018",SeasonData!$A:$A,0))</f>
        <v>62.714285714285715</v>
      </c>
      <c r="N568" s="20">
        <f>INDEX(SeasonData!$AY:$AY,MATCH($C568&amp;"_2017",SeasonData!$A:$A,0))</f>
        <v>67.900000000000006</v>
      </c>
      <c r="O568" s="20">
        <f>INDEX(SeasonData!$AY:$AY,MATCH($C568&amp;"_2016",SeasonData!$A:$A,0))</f>
        <v>61</v>
      </c>
      <c r="P568" s="20">
        <f>INDEX(SeasonData!$AY:$AY,MATCH($C568&amp;"_2015",SeasonData!$A:$A,0))</f>
        <v>77.666666666666671</v>
      </c>
      <c r="R568" s="18">
        <f>INDEX(SeasonData!BA:BA,MATCH(C568&amp;"_2018",SeasonData!A:A,0))</f>
        <v>0.31818181818181818</v>
      </c>
      <c r="S568" s="18">
        <f>INDEX(SeasonData!BA:BA,MATCH(C568&amp;"_2017",SeasonData!A:A,0))</f>
        <v>0.90909090909090906</v>
      </c>
      <c r="T568" s="18">
        <f>INDEX(SeasonData!BA:BA,MATCH(C568&amp;"_2016",SeasonData!A:A,0))</f>
        <v>4.5454545454545456E-2</v>
      </c>
      <c r="U568" s="18">
        <f>INDEX(SeasonData!BA:BA,MATCH(C568&amp;"_2015",SeasonData!A:A,0))</f>
        <v>0.13636363636363635</v>
      </c>
      <c r="W568" s="13">
        <f t="shared" si="17"/>
        <v>56.442847932209631</v>
      </c>
      <c r="Y568" t="str">
        <f>IF(ISERROR(FIND("DEF",$G568)),"",MAX(Y$1:Y567)+1)</f>
        <v/>
      </c>
      <c r="Z568" t="str">
        <f>IF(ISERROR(FIND("MID",$G568)),"",MAX(Z$1:Z567)+1)</f>
        <v/>
      </c>
      <c r="AA568">
        <f>IF(ISERROR(FIND("RUC",$G568)),"",MAX(AA$1:AA567)+1)</f>
        <v>39</v>
      </c>
      <c r="AB568">
        <f>IF(ISERROR(FIND("FWD",$G568)),"",MAX(AB$1:AB567)+1)</f>
        <v>222</v>
      </c>
      <c r="AC568" t="str">
        <f>IF(H568&lt;&gt;"R","",MAX(AC$1:AC567)+1)</f>
        <v/>
      </c>
    </row>
    <row r="569" spans="1:29" x14ac:dyDescent="0.2">
      <c r="A569" t="s">
        <v>2132</v>
      </c>
      <c r="B569" t="s">
        <v>513</v>
      </c>
      <c r="C569" t="s">
        <v>803</v>
      </c>
      <c r="D569" t="s">
        <v>803</v>
      </c>
      <c r="E569" t="s">
        <v>184</v>
      </c>
      <c r="F569" s="42" t="s">
        <v>1856</v>
      </c>
      <c r="G569" t="s">
        <v>1607</v>
      </c>
      <c r="H569" s="3" t="str">
        <f>IF(SUMIFS(SeasonData!BC:BC,SeasonData!B:B,Players19!C789)=(4*23),"R","")</f>
        <v>R</v>
      </c>
      <c r="I569" s="2">
        <f>COUNTIFS(SeasonData!B:B,C569)</f>
        <v>4</v>
      </c>
      <c r="J569" s="25">
        <v>435300</v>
      </c>
      <c r="K569" s="25" t="str">
        <f t="shared" si="16"/>
        <v>MPR</v>
      </c>
      <c r="L569" s="25"/>
      <c r="M569" s="20">
        <f>INDEX(SeasonData!$AY:$AY,MATCH($C569&amp;"_2018",SeasonData!$A:$A,0))</f>
        <v>80.19047619047619</v>
      </c>
      <c r="N569" s="20">
        <f>INDEX(SeasonData!$AY:$AY,MATCH($C569&amp;"_2017",SeasonData!$A:$A,0))</f>
        <v>75.904761904761898</v>
      </c>
      <c r="O569" s="20">
        <f>INDEX(SeasonData!$AY:$AY,MATCH($C569&amp;"_2016",SeasonData!$A:$A,0))</f>
        <v>66.84210526315789</v>
      </c>
      <c r="P569" s="20">
        <f>INDEX(SeasonData!$AY:$AY,MATCH($C569&amp;"_2015",SeasonData!$A:$A,0))</f>
        <v>51.46153846153846</v>
      </c>
      <c r="R569" s="18">
        <f>INDEX(SeasonData!BA:BA,MATCH(C569&amp;"_2018",SeasonData!A:A,0))</f>
        <v>0.95454545454545459</v>
      </c>
      <c r="S569" s="18">
        <f>INDEX(SeasonData!BA:BA,MATCH(C569&amp;"_2017",SeasonData!A:A,0))</f>
        <v>0.95454545454545459</v>
      </c>
      <c r="T569" s="18">
        <f>INDEX(SeasonData!BA:BA,MATCH(C569&amp;"_2016",SeasonData!A:A,0))</f>
        <v>0.86363636363636365</v>
      </c>
      <c r="U569" s="18">
        <f>INDEX(SeasonData!BA:BA,MATCH(C569&amp;"_2015",SeasonData!A:A,0))</f>
        <v>0.59090909090909094</v>
      </c>
      <c r="W569" s="13">
        <f t="shared" si="17"/>
        <v>80.187897209173798</v>
      </c>
      <c r="Y569">
        <f>IF(ISERROR(FIND("DEF",$G569)),"",MAX(Y$1:Y568)+1)</f>
        <v>206</v>
      </c>
      <c r="Z569" t="str">
        <f>IF(ISERROR(FIND("MID",$G569)),"",MAX(Z$1:Z568)+1)</f>
        <v/>
      </c>
      <c r="AA569" t="str">
        <f>IF(ISERROR(FIND("RUC",$G569)),"",MAX(AA$1:AA568)+1)</f>
        <v/>
      </c>
      <c r="AB569" t="str">
        <f>IF(ISERROR(FIND("FWD",$G569)),"",MAX(AB$1:AB568)+1)</f>
        <v/>
      </c>
      <c r="AC569">
        <f>IF(H569&lt;&gt;"R","",MAX(AC$1:AC568)+1)</f>
        <v>83</v>
      </c>
    </row>
    <row r="570" spans="1:29" x14ac:dyDescent="0.2">
      <c r="A570" t="s">
        <v>2274</v>
      </c>
      <c r="B570" t="s">
        <v>297</v>
      </c>
      <c r="C570" t="s">
        <v>806</v>
      </c>
      <c r="D570" t="s">
        <v>806</v>
      </c>
      <c r="E570" t="s">
        <v>288</v>
      </c>
      <c r="F570" s="42" t="s">
        <v>1373</v>
      </c>
      <c r="G570" t="s">
        <v>1607</v>
      </c>
      <c r="H570" s="3" t="str">
        <f>IF(SUMIFS(SeasonData!BC:BC,SeasonData!B:B,Players19!C349)=(4*23),"R","")</f>
        <v>R</v>
      </c>
      <c r="I570" s="2">
        <f>COUNTIFS(SeasonData!B:B,C570)</f>
        <v>4</v>
      </c>
      <c r="J570" s="25">
        <v>320000</v>
      </c>
      <c r="K570" s="25" t="str">
        <f t="shared" si="16"/>
        <v>MPR</v>
      </c>
      <c r="L570" s="25"/>
      <c r="M570" s="20">
        <f>INDEX(SeasonData!$AY:$AY,MATCH($C570&amp;"_2018",SeasonData!$A:$A,0))</f>
        <v>58.954545454545453</v>
      </c>
      <c r="N570" s="20">
        <f>INDEX(SeasonData!$AY:$AY,MATCH($C570&amp;"_2017",SeasonData!$A:$A,0))</f>
        <v>67.681818181818187</v>
      </c>
      <c r="O570" s="20">
        <f>INDEX(SeasonData!$AY:$AY,MATCH($C570&amp;"_2016",SeasonData!$A:$A,0))</f>
        <v>67.61904761904762</v>
      </c>
      <c r="P570" s="20">
        <f>INDEX(SeasonData!$AY:$AY,MATCH($C570&amp;"_2015",SeasonData!$A:$A,0))</f>
        <v>54.4375</v>
      </c>
      <c r="R570" s="18">
        <f>INDEX(SeasonData!BA:BA,MATCH(C570&amp;"_2018",SeasonData!A:A,0))</f>
        <v>1</v>
      </c>
      <c r="S570" s="18">
        <f>INDEX(SeasonData!BA:BA,MATCH(C570&amp;"_2017",SeasonData!A:A,0))</f>
        <v>1</v>
      </c>
      <c r="T570" s="18">
        <f>INDEX(SeasonData!BA:BA,MATCH(C570&amp;"_2016",SeasonData!A:A,0))</f>
        <v>0.95454545454545459</v>
      </c>
      <c r="U570" s="18">
        <f>INDEX(SeasonData!BA:BA,MATCH(C570&amp;"_2015",SeasonData!A:A,0))</f>
        <v>0.72727272727272729</v>
      </c>
      <c r="W570" s="13">
        <f t="shared" si="17"/>
        <v>58.948144054527035</v>
      </c>
      <c r="Y570">
        <f>IF(ISERROR(FIND("DEF",$G570)),"",MAX(Y$1:Y569)+1)</f>
        <v>207</v>
      </c>
      <c r="Z570" t="str">
        <f>IF(ISERROR(FIND("MID",$G570)),"",MAX(Z$1:Z569)+1)</f>
        <v/>
      </c>
      <c r="AA570" t="str">
        <f>IF(ISERROR(FIND("RUC",$G570)),"",MAX(AA$1:AA569)+1)</f>
        <v/>
      </c>
      <c r="AB570" t="str">
        <f>IF(ISERROR(FIND("FWD",$G570)),"",MAX(AB$1:AB569)+1)</f>
        <v/>
      </c>
      <c r="AC570">
        <f>IF(H570&lt;&gt;"R","",MAX(AC$1:AC569)+1)</f>
        <v>84</v>
      </c>
    </row>
    <row r="571" spans="1:29" x14ac:dyDescent="0.2">
      <c r="A571" t="s">
        <v>2339</v>
      </c>
      <c r="B571" t="s">
        <v>436</v>
      </c>
      <c r="C571" t="s">
        <v>1577</v>
      </c>
      <c r="D571" t="s">
        <v>1972</v>
      </c>
      <c r="E571" t="s">
        <v>84</v>
      </c>
      <c r="F571" s="42" t="s">
        <v>2541</v>
      </c>
      <c r="G571" t="s">
        <v>1607</v>
      </c>
      <c r="H571" s="3" t="str">
        <f>IF(SUMIFS(SeasonData!BC:BC,SeasonData!B:B,Players19!C539)=(4*23),"R","")</f>
        <v/>
      </c>
      <c r="I571" s="2">
        <f>COUNTIFS(SeasonData!B:B,C571)</f>
        <v>4</v>
      </c>
      <c r="J571" s="25">
        <v>394100</v>
      </c>
      <c r="K571" s="25" t="str">
        <f t="shared" si="16"/>
        <v>MPR</v>
      </c>
      <c r="L571" s="25"/>
      <c r="M571" s="20">
        <f>INDEX(SeasonData!$AY:$AY,MATCH($C571&amp;"_2018",SeasonData!$A:$A,0))</f>
        <v>72.599999999999994</v>
      </c>
      <c r="N571" s="20">
        <f>INDEX(SeasonData!$AY:$AY,MATCH($C571&amp;"_2017",SeasonData!$A:$A,0))</f>
        <v>82.666666666666671</v>
      </c>
      <c r="O571" s="20" t="str">
        <f>INDEX(SeasonData!$AY:$AY,MATCH($C571&amp;"_2016",SeasonData!$A:$A,0))</f>
        <v/>
      </c>
      <c r="P571" s="20" t="str">
        <f>INDEX(SeasonData!$AY:$AY,MATCH($C571&amp;"_2015",SeasonData!$A:$A,0))</f>
        <v/>
      </c>
      <c r="R571" s="18">
        <f>INDEX(SeasonData!BA:BA,MATCH(C571&amp;"_2018",SeasonData!A:A,0))</f>
        <v>0.45454545454545453</v>
      </c>
      <c r="S571" s="18">
        <f>INDEX(SeasonData!BA:BA,MATCH(C571&amp;"_2017",SeasonData!A:A,0))</f>
        <v>0.81818181818181823</v>
      </c>
      <c r="T571" s="18">
        <f>INDEX(SeasonData!BA:BA,MATCH(C571&amp;"_2016",SeasonData!A:A,0))</f>
        <v>0</v>
      </c>
      <c r="U571" s="18">
        <f>INDEX(SeasonData!BA:BA,MATCH(C571&amp;"_2015",SeasonData!A:A,0))</f>
        <v>0</v>
      </c>
      <c r="W571" s="13">
        <f t="shared" si="17"/>
        <v>72.598323662153447</v>
      </c>
      <c r="Y571">
        <f>IF(ISERROR(FIND("DEF",$G571)),"",MAX(Y$1:Y570)+1)</f>
        <v>208</v>
      </c>
      <c r="Z571" t="str">
        <f>IF(ISERROR(FIND("MID",$G571)),"",MAX(Z$1:Z570)+1)</f>
        <v/>
      </c>
      <c r="AA571" t="str">
        <f>IF(ISERROR(FIND("RUC",$G571)),"",MAX(AA$1:AA570)+1)</f>
        <v/>
      </c>
      <c r="AB571" t="str">
        <f>IF(ISERROR(FIND("FWD",$G571)),"",MAX(AB$1:AB570)+1)</f>
        <v/>
      </c>
      <c r="AC571" t="str">
        <f>IF(H571&lt;&gt;"R","",MAX(AC$1:AC570)+1)</f>
        <v/>
      </c>
    </row>
    <row r="572" spans="1:29" x14ac:dyDescent="0.2">
      <c r="A572" t="s">
        <v>2168</v>
      </c>
      <c r="B572" t="s">
        <v>1756</v>
      </c>
      <c r="C572" t="s">
        <v>1955</v>
      </c>
      <c r="D572" t="s">
        <v>1955</v>
      </c>
      <c r="E572" t="s">
        <v>399</v>
      </c>
      <c r="F572" s="42" t="s">
        <v>1938</v>
      </c>
      <c r="G572" t="s">
        <v>1607</v>
      </c>
      <c r="H572" s="3" t="str">
        <f>IF(SUMIFS(SeasonData!BC:BC,SeasonData!B:B,Players19!C126)=(4*23),"R","")</f>
        <v/>
      </c>
      <c r="I572" s="2">
        <f>COUNTIFS(SeasonData!B:B,C572)</f>
        <v>4</v>
      </c>
      <c r="J572" s="25">
        <v>286100</v>
      </c>
      <c r="K572" s="25" t="str">
        <f t="shared" si="16"/>
        <v>MPR</v>
      </c>
      <c r="L572" s="25"/>
      <c r="M572" s="20">
        <f>INDEX(SeasonData!$AY:$AY,MATCH($C572&amp;"_2018",SeasonData!$A:$A,0))</f>
        <v>52.7</v>
      </c>
      <c r="N572" s="20" t="str">
        <f>INDEX(SeasonData!$AY:$AY,MATCH($C572&amp;"_2017",SeasonData!$A:$A,0))</f>
        <v/>
      </c>
      <c r="O572" s="20" t="str">
        <f>INDEX(SeasonData!$AY:$AY,MATCH($C572&amp;"_2016",SeasonData!$A:$A,0))</f>
        <v/>
      </c>
      <c r="P572" s="20" t="str">
        <f>INDEX(SeasonData!$AY:$AY,MATCH($C572&amp;"_2015",SeasonData!$A:$A,0))</f>
        <v/>
      </c>
      <c r="R572" s="18">
        <f>INDEX(SeasonData!BA:BA,MATCH(C572&amp;"_2018",SeasonData!A:A,0))</f>
        <v>0.45454545454545453</v>
      </c>
      <c r="S572" s="18">
        <f>INDEX(SeasonData!BA:BA,MATCH(C572&amp;"_2017",SeasonData!A:A,0))</f>
        <v>0</v>
      </c>
      <c r="T572" s="18">
        <f>INDEX(SeasonData!BA:BA,MATCH(C572&amp;"_2016",SeasonData!A:A,0))</f>
        <v>0</v>
      </c>
      <c r="U572" s="18">
        <f>INDEX(SeasonData!BA:BA,MATCH(C572&amp;"_2015",SeasonData!A:A,0))</f>
        <v>0</v>
      </c>
      <c r="W572" s="13">
        <f t="shared" si="17"/>
        <v>52.703325043750574</v>
      </c>
      <c r="Y572">
        <f>IF(ISERROR(FIND("DEF",$G572)),"",MAX(Y$1:Y571)+1)</f>
        <v>209</v>
      </c>
      <c r="Z572" t="str">
        <f>IF(ISERROR(FIND("MID",$G572)),"",MAX(Z$1:Z571)+1)</f>
        <v/>
      </c>
      <c r="AA572" t="str">
        <f>IF(ISERROR(FIND("RUC",$G572)),"",MAX(AA$1:AA571)+1)</f>
        <v/>
      </c>
      <c r="AB572" t="str">
        <f>IF(ISERROR(FIND("FWD",$G572)),"",MAX(AB$1:AB571)+1)</f>
        <v/>
      </c>
      <c r="AC572" t="str">
        <f>IF(H572&lt;&gt;"R","",MAX(AC$1:AC571)+1)</f>
        <v/>
      </c>
    </row>
    <row r="573" spans="1:29" x14ac:dyDescent="0.2">
      <c r="A573" t="s">
        <v>2168</v>
      </c>
      <c r="B573" t="s">
        <v>1757</v>
      </c>
      <c r="C573" t="s">
        <v>2664</v>
      </c>
      <c r="D573" t="s">
        <v>1655</v>
      </c>
      <c r="E573" t="s">
        <v>144</v>
      </c>
      <c r="F573" s="42" t="s">
        <v>1942</v>
      </c>
      <c r="G573" t="s">
        <v>1608</v>
      </c>
      <c r="H573" s="3" t="str">
        <f>IF(SUMIFS(SeasonData!BC:BC,SeasonData!B:B,Players19!C320)=(4*23),"R","")</f>
        <v>R</v>
      </c>
      <c r="I573" s="2">
        <f>COUNTIFS(SeasonData!B:B,C573)</f>
        <v>4</v>
      </c>
      <c r="J573" s="25">
        <v>364700</v>
      </c>
      <c r="K573" s="25" t="str">
        <f t="shared" si="16"/>
        <v>MPR</v>
      </c>
      <c r="L573" s="25"/>
      <c r="M573" s="20">
        <f>INDEX(SeasonData!$AY:$AY,MATCH($C573&amp;"_2018",SeasonData!$A:$A,0))</f>
        <v>67.181818181818187</v>
      </c>
      <c r="N573" s="20">
        <f>INDEX(SeasonData!$AY:$AY,MATCH($C573&amp;"_2017",SeasonData!$A:$A,0))</f>
        <v>40.625</v>
      </c>
      <c r="O573" s="20">
        <f>INDEX(SeasonData!$AY:$AY,MATCH($C573&amp;"_2016",SeasonData!$A:$A,0))</f>
        <v>19</v>
      </c>
      <c r="P573" s="20" t="str">
        <f>INDEX(SeasonData!$AY:$AY,MATCH($C573&amp;"_2015",SeasonData!$A:$A,0))</f>
        <v/>
      </c>
      <c r="R573" s="18">
        <f>INDEX(SeasonData!BA:BA,MATCH(C573&amp;"_2018",SeasonData!A:A,0))</f>
        <v>1</v>
      </c>
      <c r="S573" s="18">
        <f>INDEX(SeasonData!BA:BA,MATCH(C573&amp;"_2017",SeasonData!A:A,0))</f>
        <v>0.36363636363636365</v>
      </c>
      <c r="T573" s="18">
        <f>INDEX(SeasonData!BA:BA,MATCH(C573&amp;"_2016",SeasonData!A:A,0))</f>
        <v>4.5454545454545456E-2</v>
      </c>
      <c r="U573" s="18">
        <f>INDEX(SeasonData!BA:BA,MATCH(C573&amp;"_2015",SeasonData!A:A,0))</f>
        <v>0</v>
      </c>
      <c r="W573" s="13">
        <f t="shared" si="17"/>
        <v>67.182462927143774</v>
      </c>
      <c r="Y573" t="str">
        <f>IF(ISERROR(FIND("DEF",$G573)),"",MAX(Y$1:Y572)+1)</f>
        <v/>
      </c>
      <c r="Z573" t="str">
        <f>IF(ISERROR(FIND("MID",$G573)),"",MAX(Z$1:Z572)+1)</f>
        <v/>
      </c>
      <c r="AA573" t="str">
        <f>IF(ISERROR(FIND("RUC",$G573)),"",MAX(AA$1:AA572)+1)</f>
        <v/>
      </c>
      <c r="AB573">
        <f>IF(ISERROR(FIND("FWD",$G573)),"",MAX(AB$1:AB572)+1)</f>
        <v>223</v>
      </c>
      <c r="AC573">
        <f>IF(H573&lt;&gt;"R","",MAX(AC$1:AC572)+1)</f>
        <v>85</v>
      </c>
    </row>
    <row r="574" spans="1:29" x14ac:dyDescent="0.2">
      <c r="A574" t="s">
        <v>2168</v>
      </c>
      <c r="B574" t="s">
        <v>477</v>
      </c>
      <c r="C574" t="s">
        <v>2699</v>
      </c>
      <c r="D574" t="s">
        <v>807</v>
      </c>
      <c r="E574" t="s">
        <v>465</v>
      </c>
      <c r="F574" s="42" t="s">
        <v>1374</v>
      </c>
      <c r="G574" t="s">
        <v>1951</v>
      </c>
      <c r="H574" s="3" t="str">
        <f>IF(SUMIFS(SeasonData!BC:BC,SeasonData!B:B,Players19!C531)=(4*23),"R","")</f>
        <v/>
      </c>
      <c r="I574" s="2">
        <f>COUNTIFS(SeasonData!B:B,C574)</f>
        <v>4</v>
      </c>
      <c r="J574" s="25">
        <v>524400</v>
      </c>
      <c r="K574" s="25" t="str">
        <f t="shared" si="16"/>
        <v>Premo</v>
      </c>
      <c r="L574" s="25"/>
      <c r="M574" s="20">
        <f>INDEX(SeasonData!$AY:$AY,MATCH($C574&amp;"_2018",SeasonData!$A:$A,0))</f>
        <v>96.6</v>
      </c>
      <c r="N574" s="20" t="str">
        <f>INDEX(SeasonData!$AY:$AY,MATCH($C574&amp;"_2017",SeasonData!$A:$A,0))</f>
        <v/>
      </c>
      <c r="O574" s="20">
        <f>INDEX(SeasonData!$AY:$AY,MATCH($C574&amp;"_2016",SeasonData!$A:$A,0))</f>
        <v>105.93333333333334</v>
      </c>
      <c r="P574" s="20">
        <f>INDEX(SeasonData!$AY:$AY,MATCH($C574&amp;"_2015",SeasonData!$A:$A,0))</f>
        <v>103.9</v>
      </c>
      <c r="R574" s="18">
        <f>INDEX(SeasonData!BA:BA,MATCH(C574&amp;"_2018",SeasonData!A:A,0))</f>
        <v>0.68181818181818177</v>
      </c>
      <c r="S574" s="18">
        <f>INDEX(SeasonData!BA:BA,MATCH(C574&amp;"_2017",SeasonData!A:A,0))</f>
        <v>0</v>
      </c>
      <c r="T574" s="18">
        <f>INDEX(SeasonData!BA:BA,MATCH(C574&amp;"_2016",SeasonData!A:A,0))</f>
        <v>0.68181818181818177</v>
      </c>
      <c r="U574" s="18">
        <f>INDEX(SeasonData!BA:BA,MATCH(C574&amp;"_2015",SeasonData!A:A,0))</f>
        <v>0.90909090909090906</v>
      </c>
      <c r="W574" s="13">
        <f t="shared" si="17"/>
        <v>96.601271069356173</v>
      </c>
      <c r="Y574" t="str">
        <f>IF(ISERROR(FIND("DEF",$G574)),"",MAX(Y$1:Y573)+1)</f>
        <v/>
      </c>
      <c r="Z574" t="str">
        <f>IF(ISERROR(FIND("MID",$G574)),"",MAX(Z$1:Z573)+1)</f>
        <v/>
      </c>
      <c r="AA574">
        <f>IF(ISERROR(FIND("RUC",$G574)),"",MAX(AA$1:AA573)+1)</f>
        <v>40</v>
      </c>
      <c r="AB574" t="str">
        <f>IF(ISERROR(FIND("FWD",$G574)),"",MAX(AB$1:AB573)+1)</f>
        <v/>
      </c>
      <c r="AC574" t="str">
        <f>IF(H574&lt;&gt;"R","",MAX(AC$1:AC573)+1)</f>
        <v/>
      </c>
    </row>
    <row r="575" spans="1:29" x14ac:dyDescent="0.2">
      <c r="A575" t="s">
        <v>2168</v>
      </c>
      <c r="B575" t="s">
        <v>76</v>
      </c>
      <c r="C575" t="s">
        <v>2713</v>
      </c>
      <c r="D575" t="s">
        <v>811</v>
      </c>
      <c r="E575" t="s">
        <v>514</v>
      </c>
      <c r="F575" s="42" t="s">
        <v>1378</v>
      </c>
      <c r="G575" t="s">
        <v>1607</v>
      </c>
      <c r="H575" s="3" t="str">
        <f>IF(SUMIFS(SeasonData!BC:BC,SeasonData!B:B,Players19!C619)=(4*23),"R","")</f>
        <v>R</v>
      </c>
      <c r="I575" s="2">
        <f>COUNTIFS(SeasonData!B:B,C575)</f>
        <v>4</v>
      </c>
      <c r="J575" s="25">
        <v>347400</v>
      </c>
      <c r="K575" s="25" t="str">
        <f t="shared" si="16"/>
        <v>MPR</v>
      </c>
      <c r="L575" s="25"/>
      <c r="M575" s="20">
        <f>INDEX(SeasonData!$AY:$AY,MATCH($C575&amp;"_2018",SeasonData!$A:$A,0))</f>
        <v>64</v>
      </c>
      <c r="N575" s="20">
        <f>INDEX(SeasonData!$AY:$AY,MATCH($C575&amp;"_2017",SeasonData!$A:$A,0))</f>
        <v>61.095238095238095</v>
      </c>
      <c r="O575" s="20">
        <f>INDEX(SeasonData!$AY:$AY,MATCH($C575&amp;"_2016",SeasonData!$A:$A,0))</f>
        <v>53.833333333333336</v>
      </c>
      <c r="P575" s="20">
        <f>INDEX(SeasonData!$AY:$AY,MATCH($C575&amp;"_2015",SeasonData!$A:$A,0))</f>
        <v>53.083333333333336</v>
      </c>
      <c r="R575" s="18">
        <f>INDEX(SeasonData!BA:BA,MATCH(C575&amp;"_2018",SeasonData!A:A,0))</f>
        <v>0.95454545454545459</v>
      </c>
      <c r="S575" s="18">
        <f>INDEX(SeasonData!BA:BA,MATCH(C575&amp;"_2017",SeasonData!A:A,0))</f>
        <v>0.95454545454545459</v>
      </c>
      <c r="T575" s="18">
        <f>INDEX(SeasonData!BA:BA,MATCH(C575&amp;"_2016",SeasonData!A:A,0))</f>
        <v>0.27272727272727271</v>
      </c>
      <c r="U575" s="18">
        <f>INDEX(SeasonData!BA:BA,MATCH(C575&amp;"_2015",SeasonData!A:A,0))</f>
        <v>0.54545454545454541</v>
      </c>
      <c r="W575" s="13">
        <f t="shared" si="17"/>
        <v>63.995578889195912</v>
      </c>
      <c r="Y575">
        <f>IF(ISERROR(FIND("DEF",$G575)),"",MAX(Y$1:Y574)+1)</f>
        <v>210</v>
      </c>
      <c r="Z575" t="str">
        <f>IF(ISERROR(FIND("MID",$G575)),"",MAX(Z$1:Z574)+1)</f>
        <v/>
      </c>
      <c r="AA575" t="str">
        <f>IF(ISERROR(FIND("RUC",$G575)),"",MAX(AA$1:AA574)+1)</f>
        <v/>
      </c>
      <c r="AB575" t="str">
        <f>IF(ISERROR(FIND("FWD",$G575)),"",MAX(AB$1:AB574)+1)</f>
        <v/>
      </c>
      <c r="AC575">
        <f>IF(H575&lt;&gt;"R","",MAX(AC$1:AC574)+1)</f>
        <v>86</v>
      </c>
    </row>
    <row r="576" spans="1:29" x14ac:dyDescent="0.2">
      <c r="A576" t="s">
        <v>2168</v>
      </c>
      <c r="B576" t="s">
        <v>1758</v>
      </c>
      <c r="C576" t="s">
        <v>1978</v>
      </c>
      <c r="D576" t="s">
        <v>1978</v>
      </c>
      <c r="E576" t="s">
        <v>490</v>
      </c>
      <c r="F576" s="42" t="s">
        <v>1948</v>
      </c>
      <c r="G576" t="s">
        <v>1606</v>
      </c>
      <c r="H576" s="3" t="str">
        <f>IF(SUMIFS(SeasonData!BC:BC,SeasonData!B:B,Players19!C663)=(4*23),"R","")</f>
        <v/>
      </c>
      <c r="I576" s="2">
        <f>COUNTIFS(SeasonData!B:B,C576)</f>
        <v>4</v>
      </c>
      <c r="J576" s="25">
        <v>130300</v>
      </c>
      <c r="K576" s="25" t="str">
        <f t="shared" si="16"/>
        <v>Rookie</v>
      </c>
      <c r="L576" s="25"/>
      <c r="M576" s="20">
        <f>INDEX(SeasonData!$AY:$AY,MATCH($C576&amp;"_2018",SeasonData!$A:$A,0))</f>
        <v>24</v>
      </c>
      <c r="N576" s="20" t="str">
        <f>INDEX(SeasonData!$AY:$AY,MATCH($C576&amp;"_2017",SeasonData!$A:$A,0))</f>
        <v/>
      </c>
      <c r="O576" s="20" t="str">
        <f>INDEX(SeasonData!$AY:$AY,MATCH($C576&amp;"_2016",SeasonData!$A:$A,0))</f>
        <v/>
      </c>
      <c r="P576" s="20" t="str">
        <f>INDEX(SeasonData!$AY:$AY,MATCH($C576&amp;"_2015",SeasonData!$A:$A,0))</f>
        <v/>
      </c>
      <c r="R576" s="18">
        <f>INDEX(SeasonData!BA:BA,MATCH(C576&amp;"_2018",SeasonData!A:A,0))</f>
        <v>9.0909090909090912E-2</v>
      </c>
      <c r="S576" s="18">
        <f>INDEX(SeasonData!BA:BA,MATCH(C576&amp;"_2017",SeasonData!A:A,0))</f>
        <v>0</v>
      </c>
      <c r="T576" s="18">
        <f>INDEX(SeasonData!BA:BA,MATCH(C576&amp;"_2016",SeasonData!A:A,0))</f>
        <v>0</v>
      </c>
      <c r="U576" s="18">
        <f>INDEX(SeasonData!BA:BA,MATCH(C576&amp;"_2015",SeasonData!A:A,0))</f>
        <v>0</v>
      </c>
      <c r="W576" s="13">
        <f t="shared" si="17"/>
        <v>24.002947407202726</v>
      </c>
      <c r="Y576" t="str">
        <f>IF(ISERROR(FIND("DEF",$G576)),"",MAX(Y$1:Y575)+1)</f>
        <v/>
      </c>
      <c r="Z576">
        <f>IF(ISERROR(FIND("MID",$G576)),"",MAX(Z$1:Z575)+1)</f>
        <v>184</v>
      </c>
      <c r="AA576" t="str">
        <f>IF(ISERROR(FIND("RUC",$G576)),"",MAX(AA$1:AA575)+1)</f>
        <v/>
      </c>
      <c r="AB576" t="str">
        <f>IF(ISERROR(FIND("FWD",$G576)),"",MAX(AB$1:AB575)+1)</f>
        <v/>
      </c>
      <c r="AC576" t="str">
        <f>IF(H576&lt;&gt;"R","",MAX(AC$1:AC575)+1)</f>
        <v/>
      </c>
    </row>
    <row r="577" spans="1:29" x14ac:dyDescent="0.2">
      <c r="A577" t="s">
        <v>2117</v>
      </c>
      <c r="B577" t="s">
        <v>2118</v>
      </c>
      <c r="C577" t="s">
        <v>2617</v>
      </c>
      <c r="D577" t="s">
        <v>2617</v>
      </c>
      <c r="E577" t="s">
        <v>423</v>
      </c>
      <c r="F577" s="42" t="s">
        <v>2440</v>
      </c>
      <c r="G577" t="s">
        <v>1608</v>
      </c>
      <c r="H577" s="3" t="str">
        <f>IF(SUMIFS(SeasonData!BC:BC,SeasonData!B:B,Players19!C58)=(4*23),"R","")</f>
        <v/>
      </c>
      <c r="I577" s="2">
        <f>COUNTIFS(SeasonData!B:B,C577)</f>
        <v>4</v>
      </c>
      <c r="J577" s="25">
        <v>166800</v>
      </c>
      <c r="K577" s="25" t="str">
        <f t="shared" si="16"/>
        <v>Rookie</v>
      </c>
      <c r="L577" s="25"/>
      <c r="M577" s="20" t="str">
        <f>INDEX(SeasonData!$AY:$AY,MATCH($C577&amp;"_2018",SeasonData!$A:$A,0))</f>
        <v/>
      </c>
      <c r="N577" s="20" t="str">
        <f>INDEX(SeasonData!$AY:$AY,MATCH($C577&amp;"_2017",SeasonData!$A:$A,0))</f>
        <v/>
      </c>
      <c r="O577" s="20" t="str">
        <f>INDEX(SeasonData!$AY:$AY,MATCH($C577&amp;"_2016",SeasonData!$A:$A,0))</f>
        <v/>
      </c>
      <c r="P577" s="20" t="str">
        <f>INDEX(SeasonData!$AY:$AY,MATCH($C577&amp;"_2015",SeasonData!$A:$A,0))</f>
        <v/>
      </c>
      <c r="R577" s="18">
        <f>INDEX(SeasonData!BA:BA,MATCH(C577&amp;"_2018",SeasonData!A:A,0))</f>
        <v>0</v>
      </c>
      <c r="S577" s="18">
        <f>INDEX(SeasonData!BA:BA,MATCH(C577&amp;"_2017",SeasonData!A:A,0))</f>
        <v>0</v>
      </c>
      <c r="T577" s="18">
        <f>INDEX(SeasonData!BA:BA,MATCH(C577&amp;"_2016",SeasonData!A:A,0))</f>
        <v>0</v>
      </c>
      <c r="U577" s="18">
        <f>INDEX(SeasonData!BA:BA,MATCH(C577&amp;"_2015",SeasonData!A:A,0))</f>
        <v>0</v>
      </c>
      <c r="W577" s="13">
        <f t="shared" si="17"/>
        <v>30.726720088422216</v>
      </c>
      <c r="Y577" t="str">
        <f>IF(ISERROR(FIND("DEF",$G577)),"",MAX(Y$1:Y576)+1)</f>
        <v/>
      </c>
      <c r="Z577" t="str">
        <f>IF(ISERROR(FIND("MID",$G577)),"",MAX(Z$1:Z576)+1)</f>
        <v/>
      </c>
      <c r="AA577" t="str">
        <f>IF(ISERROR(FIND("RUC",$G577)),"",MAX(AA$1:AA576)+1)</f>
        <v/>
      </c>
      <c r="AB577">
        <f>IF(ISERROR(FIND("FWD",$G577)),"",MAX(AB$1:AB576)+1)</f>
        <v>224</v>
      </c>
      <c r="AC577" t="str">
        <f>IF(H577&lt;&gt;"R","",MAX(AC$1:AC576)+1)</f>
        <v/>
      </c>
    </row>
    <row r="578" spans="1:29" x14ac:dyDescent="0.2">
      <c r="A578" t="s">
        <v>2117</v>
      </c>
      <c r="B578" t="s">
        <v>497</v>
      </c>
      <c r="C578" t="s">
        <v>809</v>
      </c>
      <c r="D578" t="s">
        <v>809</v>
      </c>
      <c r="E578" t="s">
        <v>490</v>
      </c>
      <c r="F578" s="42" t="s">
        <v>1376</v>
      </c>
      <c r="G578" t="s">
        <v>1607</v>
      </c>
      <c r="H578" s="3" t="str">
        <f>IF(SUMIFS(SeasonData!BC:BC,SeasonData!B:B,Players19!C296)=(4*23),"R","")</f>
        <v/>
      </c>
      <c r="I578" s="2">
        <f>COUNTIFS(SeasonData!B:B,C578)</f>
        <v>4</v>
      </c>
      <c r="J578" s="25">
        <v>408100</v>
      </c>
      <c r="K578" s="25" t="str">
        <f t="shared" ref="K578:K641" si="18">IF(J578&lt;=230000,"Rookie",IF(J578&lt;=490000,"MPR","Premo"))</f>
        <v>MPR</v>
      </c>
      <c r="L578" s="25"/>
      <c r="M578" s="20">
        <f>INDEX(SeasonData!$AY:$AY,MATCH($C578&amp;"_2018",SeasonData!$A:$A,0))</f>
        <v>75.181818181818187</v>
      </c>
      <c r="N578" s="20">
        <f>INDEX(SeasonData!$AY:$AY,MATCH($C578&amp;"_2017",SeasonData!$A:$A,0))</f>
        <v>75.8125</v>
      </c>
      <c r="O578" s="20">
        <f>INDEX(SeasonData!$AY:$AY,MATCH($C578&amp;"_2016",SeasonData!$A:$A,0))</f>
        <v>84</v>
      </c>
      <c r="P578" s="20">
        <f>INDEX(SeasonData!$AY:$AY,MATCH($C578&amp;"_2015",SeasonData!$A:$A,0))</f>
        <v>68.470588235294116</v>
      </c>
      <c r="R578" s="18">
        <f>INDEX(SeasonData!BA:BA,MATCH(C578&amp;"_2018",SeasonData!A:A,0))</f>
        <v>1</v>
      </c>
      <c r="S578" s="18">
        <f>INDEX(SeasonData!BA:BA,MATCH(C578&amp;"_2017",SeasonData!A:A,0))</f>
        <v>0.72727272727272729</v>
      </c>
      <c r="T578" s="18">
        <f>INDEX(SeasonData!BA:BA,MATCH(C578&amp;"_2016",SeasonData!A:A,0))</f>
        <v>0.72727272727272729</v>
      </c>
      <c r="U578" s="18">
        <f>INDEX(SeasonData!BA:BA,MATCH(C578&amp;"_2015",SeasonData!A:A,0))</f>
        <v>0.77272727272727271</v>
      </c>
      <c r="W578" s="13">
        <f t="shared" ref="W578:W641" si="19">J578/Mag_Num</f>
        <v>75.177304964539005</v>
      </c>
      <c r="Y578">
        <f>IF(ISERROR(FIND("DEF",$G578)),"",MAX(Y$1:Y577)+1)</f>
        <v>211</v>
      </c>
      <c r="Z578" t="str">
        <f>IF(ISERROR(FIND("MID",$G578)),"",MAX(Z$1:Z577)+1)</f>
        <v/>
      </c>
      <c r="AA578" t="str">
        <f>IF(ISERROR(FIND("RUC",$G578)),"",MAX(AA$1:AA577)+1)</f>
        <v/>
      </c>
      <c r="AB578" t="str">
        <f>IF(ISERROR(FIND("FWD",$G578)),"",MAX(AB$1:AB577)+1)</f>
        <v/>
      </c>
      <c r="AC578" t="str">
        <f>IF(H578&lt;&gt;"R","",MAX(AC$1:AC577)+1)</f>
        <v/>
      </c>
    </row>
    <row r="579" spans="1:29" x14ac:dyDescent="0.2">
      <c r="A579" t="s">
        <v>2117</v>
      </c>
      <c r="B579" t="s">
        <v>2258</v>
      </c>
      <c r="C579" t="s">
        <v>2663</v>
      </c>
      <c r="D579" t="s">
        <v>2663</v>
      </c>
      <c r="E579" t="s">
        <v>399</v>
      </c>
      <c r="F579" s="42" t="s">
        <v>2497</v>
      </c>
      <c r="G579" t="s">
        <v>1606</v>
      </c>
      <c r="H579" s="3" t="str">
        <f>IF(SUMIFS(SeasonData!BC:BC,SeasonData!B:B,Players19!C315)=(4*23),"R","")</f>
        <v/>
      </c>
      <c r="I579" s="2">
        <f>COUNTIFS(SeasonData!B:B,C579)</f>
        <v>4</v>
      </c>
      <c r="J579" s="25">
        <v>117300</v>
      </c>
      <c r="K579" s="25" t="str">
        <f t="shared" si="18"/>
        <v>Rookie</v>
      </c>
      <c r="L579" s="25"/>
      <c r="M579" s="20" t="str">
        <f>INDEX(SeasonData!$AY:$AY,MATCH($C579&amp;"_2018",SeasonData!$A:$A,0))</f>
        <v/>
      </c>
      <c r="N579" s="20" t="str">
        <f>INDEX(SeasonData!$AY:$AY,MATCH($C579&amp;"_2017",SeasonData!$A:$A,0))</f>
        <v/>
      </c>
      <c r="O579" s="20" t="str">
        <f>INDEX(SeasonData!$AY:$AY,MATCH($C579&amp;"_2016",SeasonData!$A:$A,0))</f>
        <v/>
      </c>
      <c r="P579" s="20" t="str">
        <f>INDEX(SeasonData!$AY:$AY,MATCH($C579&amp;"_2015",SeasonData!$A:$A,0))</f>
        <v/>
      </c>
      <c r="R579" s="18">
        <f>INDEX(SeasonData!BA:BA,MATCH(C579&amp;"_2018",SeasonData!A:A,0))</f>
        <v>0</v>
      </c>
      <c r="S579" s="18">
        <f>INDEX(SeasonData!BA:BA,MATCH(C579&amp;"_2017",SeasonData!A:A,0))</f>
        <v>0</v>
      </c>
      <c r="T579" s="18">
        <f>INDEX(SeasonData!BA:BA,MATCH(C579&amp;"_2016",SeasonData!A:A,0))</f>
        <v>0</v>
      </c>
      <c r="U579" s="18">
        <f>INDEX(SeasonData!BA:BA,MATCH(C579&amp;"_2015",SeasonData!A:A,0))</f>
        <v>0</v>
      </c>
      <c r="W579" s="13">
        <f t="shared" si="19"/>
        <v>21.608179054987566</v>
      </c>
      <c r="Y579" t="str">
        <f>IF(ISERROR(FIND("DEF",$G579)),"",MAX(Y$1:Y578)+1)</f>
        <v/>
      </c>
      <c r="Z579">
        <f>IF(ISERROR(FIND("MID",$G579)),"",MAX(Z$1:Z578)+1)</f>
        <v>185</v>
      </c>
      <c r="AA579" t="str">
        <f>IF(ISERROR(FIND("RUC",$G579)),"",MAX(AA$1:AA578)+1)</f>
        <v/>
      </c>
      <c r="AB579" t="str">
        <f>IF(ISERROR(FIND("FWD",$G579)),"",MAX(AB$1:AB578)+1)</f>
        <v/>
      </c>
      <c r="AC579" t="str">
        <f>IF(H579&lt;&gt;"R","",MAX(AC$1:AC578)+1)</f>
        <v/>
      </c>
    </row>
    <row r="580" spans="1:29" x14ac:dyDescent="0.2">
      <c r="A580" t="s">
        <v>2117</v>
      </c>
      <c r="B580" t="s">
        <v>327</v>
      </c>
      <c r="C580" t="s">
        <v>957</v>
      </c>
      <c r="D580" t="s">
        <v>957</v>
      </c>
      <c r="E580" t="s">
        <v>316</v>
      </c>
      <c r="F580" s="42" t="s">
        <v>1379</v>
      </c>
      <c r="G580" t="s">
        <v>1608</v>
      </c>
      <c r="H580" s="3" t="str">
        <f>IF(SUMIFS(SeasonData!BC:BC,SeasonData!B:B,Players19!C402)=(4*23),"R","")</f>
        <v/>
      </c>
      <c r="I580" s="2">
        <f>COUNTIFS(SeasonData!B:B,C580)</f>
        <v>4</v>
      </c>
      <c r="J580" s="25">
        <v>123900</v>
      </c>
      <c r="K580" s="25" t="str">
        <f t="shared" si="18"/>
        <v>Rookie</v>
      </c>
      <c r="L580" s="25"/>
      <c r="M580" s="20" t="str">
        <f>INDEX(SeasonData!$AY:$AY,MATCH($C580&amp;"_2018",SeasonData!$A:$A,0))</f>
        <v/>
      </c>
      <c r="N580" s="20">
        <f>INDEX(SeasonData!$AY:$AY,MATCH($C580&amp;"_2017",SeasonData!$A:$A,0))</f>
        <v>10</v>
      </c>
      <c r="O580" s="20" t="str">
        <f>INDEX(SeasonData!$AY:$AY,MATCH($C580&amp;"_2016",SeasonData!$A:$A,0))</f>
        <v/>
      </c>
      <c r="P580" s="20" t="str">
        <f>INDEX(SeasonData!$AY:$AY,MATCH($C580&amp;"_2015",SeasonData!$A:$A,0))</f>
        <v/>
      </c>
      <c r="R580" s="18">
        <f>INDEX(SeasonData!BA:BA,MATCH(C580&amp;"_2018",SeasonData!A:A,0))</f>
        <v>0</v>
      </c>
      <c r="S580" s="18">
        <f>INDEX(SeasonData!BA:BA,MATCH(C580&amp;"_2017",SeasonData!A:A,0))</f>
        <v>9.0909090909090912E-2</v>
      </c>
      <c r="T580" s="18">
        <f>INDEX(SeasonData!BA:BA,MATCH(C580&amp;"_2016",SeasonData!A:A,0))</f>
        <v>0</v>
      </c>
      <c r="U580" s="18">
        <f>INDEX(SeasonData!BA:BA,MATCH(C580&amp;"_2015",SeasonData!A:A,0))</f>
        <v>0</v>
      </c>
      <c r="W580" s="13">
        <f t="shared" si="19"/>
        <v>22.823984526112184</v>
      </c>
      <c r="Y580" t="str">
        <f>IF(ISERROR(FIND("DEF",$G580)),"",MAX(Y$1:Y579)+1)</f>
        <v/>
      </c>
      <c r="Z580" t="str">
        <f>IF(ISERROR(FIND("MID",$G580)),"",MAX(Z$1:Z579)+1)</f>
        <v/>
      </c>
      <c r="AA580" t="str">
        <f>IF(ISERROR(FIND("RUC",$G580)),"",MAX(AA$1:AA579)+1)</f>
        <v/>
      </c>
      <c r="AB580">
        <f>IF(ISERROR(FIND("FWD",$G580)),"",MAX(AB$1:AB579)+1)</f>
        <v>225</v>
      </c>
      <c r="AC580" t="str">
        <f>IF(H580&lt;&gt;"R","",MAX(AC$1:AC579)+1)</f>
        <v/>
      </c>
    </row>
    <row r="581" spans="1:29" x14ac:dyDescent="0.2">
      <c r="A581" t="s">
        <v>2117</v>
      </c>
      <c r="B581" t="s">
        <v>35</v>
      </c>
      <c r="C581" t="s">
        <v>808</v>
      </c>
      <c r="D581" t="s">
        <v>808</v>
      </c>
      <c r="E581" t="s">
        <v>423</v>
      </c>
      <c r="F581" s="42" t="s">
        <v>1375</v>
      </c>
      <c r="G581" t="s">
        <v>1607</v>
      </c>
      <c r="H581" s="3" t="str">
        <f>IF(SUMIFS(SeasonData!BC:BC,SeasonData!B:B,Players19!C688)=(4*23),"R","")</f>
        <v/>
      </c>
      <c r="I581" s="2">
        <f>COUNTIFS(SeasonData!B:B,C581)</f>
        <v>4</v>
      </c>
      <c r="J581" s="25">
        <v>338200</v>
      </c>
      <c r="K581" s="25" t="str">
        <f t="shared" si="18"/>
        <v>MPR</v>
      </c>
      <c r="L581" s="25"/>
      <c r="M581" s="20">
        <f>INDEX(SeasonData!$AY:$AY,MATCH($C581&amp;"_2018",SeasonData!$A:$A,0))</f>
        <v>62.3</v>
      </c>
      <c r="N581" s="20">
        <f>INDEX(SeasonData!$AY:$AY,MATCH($C581&amp;"_2017",SeasonData!$A:$A,0))</f>
        <v>56.090909090909093</v>
      </c>
      <c r="O581" s="20">
        <f>INDEX(SeasonData!$AY:$AY,MATCH($C581&amp;"_2016",SeasonData!$A:$A,0))</f>
        <v>61.285714285714285</v>
      </c>
      <c r="P581" s="20">
        <f>INDEX(SeasonData!$AY:$AY,MATCH($C581&amp;"_2015",SeasonData!$A:$A,0))</f>
        <v>72.349999999999994</v>
      </c>
      <c r="R581" s="18">
        <f>INDEX(SeasonData!BA:BA,MATCH(C581&amp;"_2018",SeasonData!A:A,0))</f>
        <v>0.90909090909090906</v>
      </c>
      <c r="S581" s="18">
        <f>INDEX(SeasonData!BA:BA,MATCH(C581&amp;"_2017",SeasonData!A:A,0))</f>
        <v>1</v>
      </c>
      <c r="T581" s="18">
        <f>INDEX(SeasonData!BA:BA,MATCH(C581&amp;"_2016",SeasonData!A:A,0))</f>
        <v>0.95454545454545459</v>
      </c>
      <c r="U581" s="18">
        <f>INDEX(SeasonData!BA:BA,MATCH(C581&amp;"_2015",SeasonData!A:A,0))</f>
        <v>0.90909090909090906</v>
      </c>
      <c r="W581" s="13">
        <f t="shared" si="19"/>
        <v>62.30081974762826</v>
      </c>
      <c r="Y581">
        <f>IF(ISERROR(FIND("DEF",$G581)),"",MAX(Y$1:Y580)+1)</f>
        <v>212</v>
      </c>
      <c r="Z581" t="str">
        <f>IF(ISERROR(FIND("MID",$G581)),"",MAX(Z$1:Z580)+1)</f>
        <v/>
      </c>
      <c r="AA581" t="str">
        <f>IF(ISERROR(FIND("RUC",$G581)),"",MAX(AA$1:AA580)+1)</f>
        <v/>
      </c>
      <c r="AB581" t="str">
        <f>IF(ISERROR(FIND("FWD",$G581)),"",MAX(AB$1:AB580)+1)</f>
        <v/>
      </c>
      <c r="AC581" t="str">
        <f>IF(H581&lt;&gt;"R","",MAX(AC$1:AC580)+1)</f>
        <v/>
      </c>
    </row>
    <row r="582" spans="1:29" x14ac:dyDescent="0.2">
      <c r="A582" t="s">
        <v>2117</v>
      </c>
      <c r="B582" t="s">
        <v>397</v>
      </c>
      <c r="C582" t="s">
        <v>810</v>
      </c>
      <c r="D582" t="s">
        <v>810</v>
      </c>
      <c r="E582" t="s">
        <v>369</v>
      </c>
      <c r="F582" s="42" t="s">
        <v>1377</v>
      </c>
      <c r="G582" t="s">
        <v>1607</v>
      </c>
      <c r="H582" s="3" t="str">
        <f>IF(SUMIFS(SeasonData!BC:BC,SeasonData!B:B,Players19!C752)=(4*23),"R","")</f>
        <v/>
      </c>
      <c r="I582" s="2">
        <f>COUNTIFS(SeasonData!B:B,C582)</f>
        <v>4</v>
      </c>
      <c r="J582" s="25">
        <v>442900</v>
      </c>
      <c r="K582" s="25" t="str">
        <f t="shared" si="18"/>
        <v>MPR</v>
      </c>
      <c r="L582" s="25"/>
      <c r="M582" s="20">
        <f>INDEX(SeasonData!$AY:$AY,MATCH($C582&amp;"_2018",SeasonData!$A:$A,0))</f>
        <v>81.578947368421055</v>
      </c>
      <c r="N582" s="20">
        <f>INDEX(SeasonData!$AY:$AY,MATCH($C582&amp;"_2017",SeasonData!$A:$A,0))</f>
        <v>78.230769230769226</v>
      </c>
      <c r="O582" s="20">
        <f>INDEX(SeasonData!$AY:$AY,MATCH($C582&amp;"_2016",SeasonData!$A:$A,0))</f>
        <v>74.94736842105263</v>
      </c>
      <c r="P582" s="20">
        <f>INDEX(SeasonData!$AY:$AY,MATCH($C582&amp;"_2015",SeasonData!$A:$A,0))</f>
        <v>76</v>
      </c>
      <c r="R582" s="18">
        <f>INDEX(SeasonData!BA:BA,MATCH(C582&amp;"_2018",SeasonData!A:A,0))</f>
        <v>0.86363636363636365</v>
      </c>
      <c r="S582" s="18">
        <f>INDEX(SeasonData!BA:BA,MATCH(C582&amp;"_2017",SeasonData!A:A,0))</f>
        <v>0.59090909090909094</v>
      </c>
      <c r="T582" s="18">
        <f>INDEX(SeasonData!BA:BA,MATCH(C582&amp;"_2016",SeasonData!A:A,0))</f>
        <v>0.86363636363636365</v>
      </c>
      <c r="U582" s="18">
        <f>INDEX(SeasonData!BA:BA,MATCH(C582&amp;"_2015",SeasonData!A:A,0))</f>
        <v>1</v>
      </c>
      <c r="W582" s="13">
        <f t="shared" si="19"/>
        <v>81.587915630468828</v>
      </c>
      <c r="Y582">
        <f>IF(ISERROR(FIND("DEF",$G582)),"",MAX(Y$1:Y581)+1)</f>
        <v>213</v>
      </c>
      <c r="Z582" t="str">
        <f>IF(ISERROR(FIND("MID",$G582)),"",MAX(Z$1:Z581)+1)</f>
        <v/>
      </c>
      <c r="AA582" t="str">
        <f>IF(ISERROR(FIND("RUC",$G582)),"",MAX(AA$1:AA581)+1)</f>
        <v/>
      </c>
      <c r="AB582" t="str">
        <f>IF(ISERROR(FIND("FWD",$G582)),"",MAX(AB$1:AB581)+1)</f>
        <v/>
      </c>
      <c r="AC582" t="str">
        <f>IF(H582&lt;&gt;"R","",MAX(AC$1:AC581)+1)</f>
        <v/>
      </c>
    </row>
    <row r="583" spans="1:29" x14ac:dyDescent="0.2">
      <c r="A583" t="s">
        <v>2087</v>
      </c>
      <c r="B583" t="s">
        <v>2088</v>
      </c>
      <c r="C583" t="s">
        <v>2612</v>
      </c>
      <c r="D583" t="s">
        <v>2612</v>
      </c>
      <c r="E583" t="s">
        <v>514</v>
      </c>
      <c r="F583" s="42" t="s">
        <v>2434</v>
      </c>
      <c r="G583" t="s">
        <v>2768</v>
      </c>
      <c r="H583" s="3" t="str">
        <f>IF(SUMIFS(SeasonData!BC:BC,SeasonData!B:B,Players19!C23)=(4*23),"R","")</f>
        <v/>
      </c>
      <c r="I583" s="2">
        <f>COUNTIFS(SeasonData!B:B,C583)</f>
        <v>4</v>
      </c>
      <c r="J583" s="25">
        <v>117300</v>
      </c>
      <c r="K583" s="25" t="str">
        <f t="shared" si="18"/>
        <v>Rookie</v>
      </c>
      <c r="L583" s="25"/>
      <c r="M583" s="20" t="str">
        <f>INDEX(SeasonData!$AY:$AY,MATCH($C583&amp;"_2018",SeasonData!$A:$A,0))</f>
        <v/>
      </c>
      <c r="N583" s="20" t="str">
        <f>INDEX(SeasonData!$AY:$AY,MATCH($C583&amp;"_2017",SeasonData!$A:$A,0))</f>
        <v/>
      </c>
      <c r="O583" s="20" t="str">
        <f>INDEX(SeasonData!$AY:$AY,MATCH($C583&amp;"_2016",SeasonData!$A:$A,0))</f>
        <v/>
      </c>
      <c r="P583" s="20" t="str">
        <f>INDEX(SeasonData!$AY:$AY,MATCH($C583&amp;"_2015",SeasonData!$A:$A,0))</f>
        <v/>
      </c>
      <c r="R583" s="18">
        <f>INDEX(SeasonData!BA:BA,MATCH(C583&amp;"_2018",SeasonData!A:A,0))</f>
        <v>0</v>
      </c>
      <c r="S583" s="18">
        <f>INDEX(SeasonData!BA:BA,MATCH(C583&amp;"_2017",SeasonData!A:A,0))</f>
        <v>0</v>
      </c>
      <c r="T583" s="18">
        <f>INDEX(SeasonData!BA:BA,MATCH(C583&amp;"_2016",SeasonData!A:A,0))</f>
        <v>0</v>
      </c>
      <c r="U583" s="18">
        <f>INDEX(SeasonData!BA:BA,MATCH(C583&amp;"_2015",SeasonData!A:A,0))</f>
        <v>0</v>
      </c>
      <c r="W583" s="13">
        <f t="shared" si="19"/>
        <v>21.608179054987566</v>
      </c>
      <c r="Y583">
        <f>IF(ISERROR(FIND("DEF",$G583)),"",MAX(Y$1:Y582)+1)</f>
        <v>214</v>
      </c>
      <c r="Z583">
        <f>IF(ISERROR(FIND("MID",$G583)),"",MAX(Z$1:Z582)+1)</f>
        <v>186</v>
      </c>
      <c r="AA583" t="str">
        <f>IF(ISERROR(FIND("RUC",$G583)),"",MAX(AA$1:AA582)+1)</f>
        <v/>
      </c>
      <c r="AB583" t="str">
        <f>IF(ISERROR(FIND("FWD",$G583)),"",MAX(AB$1:AB582)+1)</f>
        <v/>
      </c>
      <c r="AC583" t="str">
        <f>IF(H583&lt;&gt;"R","",MAX(AC$1:AC582)+1)</f>
        <v/>
      </c>
    </row>
    <row r="584" spans="1:29" x14ac:dyDescent="0.2">
      <c r="A584" t="s">
        <v>2087</v>
      </c>
      <c r="B584" t="s">
        <v>1759</v>
      </c>
      <c r="C584" t="s">
        <v>1685</v>
      </c>
      <c r="D584" t="s">
        <v>1685</v>
      </c>
      <c r="E584" t="s">
        <v>369</v>
      </c>
      <c r="F584" s="42" t="s">
        <v>1857</v>
      </c>
      <c r="G584" t="s">
        <v>1608</v>
      </c>
      <c r="H584" s="3" t="str">
        <f>IF(SUMIFS(SeasonData!BC:BC,SeasonData!B:B,Players19!C39)=(4*23),"R","")</f>
        <v/>
      </c>
      <c r="I584" s="2">
        <f>COUNTIFS(SeasonData!B:B,C584)</f>
        <v>4</v>
      </c>
      <c r="J584" s="25">
        <v>123900</v>
      </c>
      <c r="K584" s="25" t="str">
        <f t="shared" si="18"/>
        <v>Rookie</v>
      </c>
      <c r="L584" s="25"/>
      <c r="M584" s="20" t="str">
        <f>INDEX(SeasonData!$AY:$AY,MATCH($C584&amp;"_2018",SeasonData!$A:$A,0))</f>
        <v/>
      </c>
      <c r="N584" s="20" t="str">
        <f>INDEX(SeasonData!$AY:$AY,MATCH($C584&amp;"_2017",SeasonData!$A:$A,0))</f>
        <v/>
      </c>
      <c r="O584" s="20" t="str">
        <f>INDEX(SeasonData!$AY:$AY,MATCH($C584&amp;"_2016",SeasonData!$A:$A,0))</f>
        <v/>
      </c>
      <c r="P584" s="20" t="str">
        <f>INDEX(SeasonData!$AY:$AY,MATCH($C584&amp;"_2015",SeasonData!$A:$A,0))</f>
        <v/>
      </c>
      <c r="R584" s="18">
        <f>INDEX(SeasonData!BA:BA,MATCH(C584&amp;"_2018",SeasonData!A:A,0))</f>
        <v>0</v>
      </c>
      <c r="S584" s="18">
        <f>INDEX(SeasonData!BA:BA,MATCH(C584&amp;"_2017",SeasonData!A:A,0))</f>
        <v>0</v>
      </c>
      <c r="T584" s="18">
        <f>INDEX(SeasonData!BA:BA,MATCH(C584&amp;"_2016",SeasonData!A:A,0))</f>
        <v>0</v>
      </c>
      <c r="U584" s="18">
        <f>INDEX(SeasonData!BA:BA,MATCH(C584&amp;"_2015",SeasonData!A:A,0))</f>
        <v>0</v>
      </c>
      <c r="W584" s="13">
        <f t="shared" si="19"/>
        <v>22.823984526112184</v>
      </c>
      <c r="Y584" t="str">
        <f>IF(ISERROR(FIND("DEF",$G584)),"",MAX(Y$1:Y583)+1)</f>
        <v/>
      </c>
      <c r="Z584" t="str">
        <f>IF(ISERROR(FIND("MID",$G584)),"",MAX(Z$1:Z583)+1)</f>
        <v/>
      </c>
      <c r="AA584" t="str">
        <f>IF(ISERROR(FIND("RUC",$G584)),"",MAX(AA$1:AA583)+1)</f>
        <v/>
      </c>
      <c r="AB584">
        <f>IF(ISERROR(FIND("FWD",$G584)),"",MAX(AB$1:AB583)+1)</f>
        <v>226</v>
      </c>
      <c r="AC584" t="str">
        <f>IF(H584&lt;&gt;"R","",MAX(AC$1:AC583)+1)</f>
        <v/>
      </c>
    </row>
    <row r="585" spans="1:29" x14ac:dyDescent="0.2">
      <c r="A585" t="s">
        <v>2087</v>
      </c>
      <c r="B585" t="s">
        <v>2236</v>
      </c>
      <c r="C585" t="s">
        <v>2652</v>
      </c>
      <c r="D585" t="s">
        <v>2652</v>
      </c>
      <c r="E585" t="s">
        <v>150</v>
      </c>
      <c r="F585" s="42" t="s">
        <v>2484</v>
      </c>
      <c r="G585" t="s">
        <v>1608</v>
      </c>
      <c r="H585" s="3" t="str">
        <f>IF(SUMIFS(SeasonData!BC:BC,SeasonData!B:B,Players19!C257)=(4*23),"R","")</f>
        <v/>
      </c>
      <c r="I585" s="2">
        <f>COUNTIFS(SeasonData!B:B,C585)</f>
        <v>4</v>
      </c>
      <c r="J585" s="25">
        <v>117300</v>
      </c>
      <c r="K585" s="25" t="str">
        <f t="shared" si="18"/>
        <v>Rookie</v>
      </c>
      <c r="L585" s="25"/>
      <c r="M585" s="20" t="str">
        <f>INDEX(SeasonData!$AY:$AY,MATCH($C585&amp;"_2018",SeasonData!$A:$A,0))</f>
        <v/>
      </c>
      <c r="N585" s="20" t="str">
        <f>INDEX(SeasonData!$AY:$AY,MATCH($C585&amp;"_2017",SeasonData!$A:$A,0))</f>
        <v/>
      </c>
      <c r="O585" s="20" t="str">
        <f>INDEX(SeasonData!$AY:$AY,MATCH($C585&amp;"_2016",SeasonData!$A:$A,0))</f>
        <v/>
      </c>
      <c r="P585" s="20" t="str">
        <f>INDEX(SeasonData!$AY:$AY,MATCH($C585&amp;"_2015",SeasonData!$A:$A,0))</f>
        <v/>
      </c>
      <c r="R585" s="18">
        <f>INDEX(SeasonData!BA:BA,MATCH(C585&amp;"_2018",SeasonData!A:A,0))</f>
        <v>0</v>
      </c>
      <c r="S585" s="18">
        <f>INDEX(SeasonData!BA:BA,MATCH(C585&amp;"_2017",SeasonData!A:A,0))</f>
        <v>0</v>
      </c>
      <c r="T585" s="18">
        <f>INDEX(SeasonData!BA:BA,MATCH(C585&amp;"_2016",SeasonData!A:A,0))</f>
        <v>0</v>
      </c>
      <c r="U585" s="18">
        <f>INDEX(SeasonData!BA:BA,MATCH(C585&amp;"_2015",SeasonData!A:A,0))</f>
        <v>0</v>
      </c>
      <c r="W585" s="13">
        <f t="shared" si="19"/>
        <v>21.608179054987566</v>
      </c>
      <c r="Y585" t="str">
        <f>IF(ISERROR(FIND("DEF",$G585)),"",MAX(Y$1:Y584)+1)</f>
        <v/>
      </c>
      <c r="Z585" t="str">
        <f>IF(ISERROR(FIND("MID",$G585)),"",MAX(Z$1:Z584)+1)</f>
        <v/>
      </c>
      <c r="AA585" t="str">
        <f>IF(ISERROR(FIND("RUC",$G585)),"",MAX(AA$1:AA584)+1)</f>
        <v/>
      </c>
      <c r="AB585">
        <f>IF(ISERROR(FIND("FWD",$G585)),"",MAX(AB$1:AB584)+1)</f>
        <v>227</v>
      </c>
      <c r="AC585" t="str">
        <f>IF(H585&lt;&gt;"R","",MAX(AC$1:AC584)+1)</f>
        <v/>
      </c>
    </row>
    <row r="586" spans="1:29" x14ac:dyDescent="0.2">
      <c r="A586" t="s">
        <v>2304</v>
      </c>
      <c r="B586" t="s">
        <v>386</v>
      </c>
      <c r="C586" t="s">
        <v>812</v>
      </c>
      <c r="D586" t="s">
        <v>812</v>
      </c>
      <c r="E586" t="s">
        <v>369</v>
      </c>
      <c r="F586" s="42" t="s">
        <v>1380</v>
      </c>
      <c r="G586" t="s">
        <v>1607</v>
      </c>
      <c r="H586" s="3" t="str">
        <f>IF(SUMIFS(SeasonData!BC:BC,SeasonData!B:B,Players19!C443)=(4*23),"R","")</f>
        <v/>
      </c>
      <c r="I586" s="2">
        <f>COUNTIFS(SeasonData!B:B,C586)</f>
        <v>4</v>
      </c>
      <c r="J586" s="25">
        <v>158000</v>
      </c>
      <c r="K586" s="25" t="str">
        <f t="shared" si="18"/>
        <v>Rookie</v>
      </c>
      <c r="L586" s="25"/>
      <c r="M586" s="20" t="str">
        <f>INDEX(SeasonData!$AY:$AY,MATCH($C586&amp;"_2018",SeasonData!$A:$A,0))</f>
        <v/>
      </c>
      <c r="N586" s="20">
        <f>INDEX(SeasonData!$AY:$AY,MATCH($C586&amp;"_2017",SeasonData!$A:$A,0))</f>
        <v>41.571428571428569</v>
      </c>
      <c r="O586" s="20">
        <f>INDEX(SeasonData!$AY:$AY,MATCH($C586&amp;"_2016",SeasonData!$A:$A,0))</f>
        <v>63.5</v>
      </c>
      <c r="P586" s="20" t="str">
        <f>INDEX(SeasonData!$AY:$AY,MATCH($C586&amp;"_2015",SeasonData!$A:$A,0))</f>
        <v/>
      </c>
      <c r="R586" s="18">
        <f>INDEX(SeasonData!BA:BA,MATCH(C586&amp;"_2018",SeasonData!A:A,0))</f>
        <v>0</v>
      </c>
      <c r="S586" s="18">
        <f>INDEX(SeasonData!BA:BA,MATCH(C586&amp;"_2017",SeasonData!A:A,0))</f>
        <v>0.31818181818181818</v>
      </c>
      <c r="T586" s="18">
        <f>INDEX(SeasonData!BA:BA,MATCH(C586&amp;"_2016",SeasonData!A:A,0))</f>
        <v>0.36363636363636365</v>
      </c>
      <c r="U586" s="18">
        <f>INDEX(SeasonData!BA:BA,MATCH(C586&amp;"_2015",SeasonData!A:A,0))</f>
        <v>0</v>
      </c>
      <c r="W586" s="13">
        <f t="shared" si="19"/>
        <v>29.105646126922721</v>
      </c>
      <c r="Y586">
        <f>IF(ISERROR(FIND("DEF",$G586)),"",MAX(Y$1:Y585)+1)</f>
        <v>215</v>
      </c>
      <c r="Z586" t="str">
        <f>IF(ISERROR(FIND("MID",$G586)),"",MAX(Z$1:Z585)+1)</f>
        <v/>
      </c>
      <c r="AA586" t="str">
        <f>IF(ISERROR(FIND("RUC",$G586)),"",MAX(AA$1:AA585)+1)</f>
        <v/>
      </c>
      <c r="AB586" t="str">
        <f>IF(ISERROR(FIND("FWD",$G586)),"",MAX(AB$1:AB585)+1)</f>
        <v/>
      </c>
      <c r="AC586" t="str">
        <f>IF(H586&lt;&gt;"R","",MAX(AC$1:AC585)+1)</f>
        <v/>
      </c>
    </row>
    <row r="587" spans="1:29" x14ac:dyDescent="0.2">
      <c r="A587" t="s">
        <v>2212</v>
      </c>
      <c r="B587" t="s">
        <v>425</v>
      </c>
      <c r="C587" t="s">
        <v>946</v>
      </c>
      <c r="D587" t="s">
        <v>946</v>
      </c>
      <c r="E587" t="s">
        <v>423</v>
      </c>
      <c r="F587" s="42" t="s">
        <v>1381</v>
      </c>
      <c r="G587" t="s">
        <v>1606</v>
      </c>
      <c r="H587" s="3" t="str">
        <f>IF(SUMIFS(SeasonData!BC:BC,SeasonData!B:B,Players19!C220)=(4*23),"R","")</f>
        <v/>
      </c>
      <c r="I587" s="2">
        <f>COUNTIFS(SeasonData!B:B,C587)</f>
        <v>4</v>
      </c>
      <c r="J587" s="25">
        <v>359300</v>
      </c>
      <c r="K587" s="25" t="str">
        <f t="shared" si="18"/>
        <v>MPR</v>
      </c>
      <c r="L587" s="25"/>
      <c r="M587" s="20">
        <f>INDEX(SeasonData!$AY:$AY,MATCH($C587&amp;"_2018",SeasonData!$A:$A,0))</f>
        <v>66.181818181818187</v>
      </c>
      <c r="N587" s="20">
        <f>INDEX(SeasonData!$AY:$AY,MATCH($C587&amp;"_2017",SeasonData!$A:$A,0))</f>
        <v>44.777777777777779</v>
      </c>
      <c r="O587" s="20" t="str">
        <f>INDEX(SeasonData!$AY:$AY,MATCH($C587&amp;"_2016",SeasonData!$A:$A,0))</f>
        <v/>
      </c>
      <c r="P587" s="20" t="str">
        <f>INDEX(SeasonData!$AY:$AY,MATCH($C587&amp;"_2015",SeasonData!$A:$A,0))</f>
        <v/>
      </c>
      <c r="R587" s="18">
        <f>INDEX(SeasonData!BA:BA,MATCH(C587&amp;"_2018",SeasonData!A:A,0))</f>
        <v>1</v>
      </c>
      <c r="S587" s="18">
        <f>INDEX(SeasonData!BA:BA,MATCH(C587&amp;"_2017",SeasonData!A:A,0))</f>
        <v>0.40909090909090912</v>
      </c>
      <c r="T587" s="18">
        <f>INDEX(SeasonData!BA:BA,MATCH(C587&amp;"_2016",SeasonData!A:A,0))</f>
        <v>0</v>
      </c>
      <c r="U587" s="18">
        <f>INDEX(SeasonData!BA:BA,MATCH(C587&amp;"_2015",SeasonData!A:A,0))</f>
        <v>0</v>
      </c>
      <c r="W587" s="13">
        <f t="shared" si="19"/>
        <v>66.187712996223638</v>
      </c>
      <c r="Y587" t="str">
        <f>IF(ISERROR(FIND("DEF",$G587)),"",MAX(Y$1:Y586)+1)</f>
        <v/>
      </c>
      <c r="Z587">
        <f>IF(ISERROR(FIND("MID",$G587)),"",MAX(Z$1:Z586)+1)</f>
        <v>187</v>
      </c>
      <c r="AA587" t="str">
        <f>IF(ISERROR(FIND("RUC",$G587)),"",MAX(AA$1:AA586)+1)</f>
        <v/>
      </c>
      <c r="AB587" t="str">
        <f>IF(ISERROR(FIND("FWD",$G587)),"",MAX(AB$1:AB586)+1)</f>
        <v/>
      </c>
      <c r="AC587" t="str">
        <f>IF(H587&lt;&gt;"R","",MAX(AC$1:AC586)+1)</f>
        <v/>
      </c>
    </row>
    <row r="588" spans="1:29" x14ac:dyDescent="0.2">
      <c r="A588" t="s">
        <v>2212</v>
      </c>
      <c r="B588" t="s">
        <v>272</v>
      </c>
      <c r="C588" t="s">
        <v>1002</v>
      </c>
      <c r="D588" t="s">
        <v>1002</v>
      </c>
      <c r="E588" t="s">
        <v>260</v>
      </c>
      <c r="F588" s="42" t="s">
        <v>1382</v>
      </c>
      <c r="G588" t="s">
        <v>1608</v>
      </c>
      <c r="H588" s="3" t="str">
        <f>IF(SUMIFS(SeasonData!BC:BC,SeasonData!B:B,Players19!C284)=(4*23),"R","")</f>
        <v/>
      </c>
      <c r="I588" s="2">
        <f>COUNTIFS(SeasonData!B:B,C588)</f>
        <v>4</v>
      </c>
      <c r="J588" s="25">
        <v>123900</v>
      </c>
      <c r="K588" s="25" t="str">
        <f t="shared" si="18"/>
        <v>Rookie</v>
      </c>
      <c r="L588" s="25"/>
      <c r="M588" s="20" t="str">
        <f>INDEX(SeasonData!$AY:$AY,MATCH($C588&amp;"_2018",SeasonData!$A:$A,0))</f>
        <v/>
      </c>
      <c r="N588" s="20" t="str">
        <f>INDEX(SeasonData!$AY:$AY,MATCH($C588&amp;"_2017",SeasonData!$A:$A,0))</f>
        <v/>
      </c>
      <c r="O588" s="20" t="str">
        <f>INDEX(SeasonData!$AY:$AY,MATCH($C588&amp;"_2016",SeasonData!$A:$A,0))</f>
        <v/>
      </c>
      <c r="P588" s="20" t="str">
        <f>INDEX(SeasonData!$AY:$AY,MATCH($C588&amp;"_2015",SeasonData!$A:$A,0))</f>
        <v/>
      </c>
      <c r="R588" s="18">
        <f>INDEX(SeasonData!BA:BA,MATCH(C588&amp;"_2018",SeasonData!A:A,0))</f>
        <v>0</v>
      </c>
      <c r="S588" s="18">
        <f>INDEX(SeasonData!BA:BA,MATCH(C588&amp;"_2017",SeasonData!A:A,0))</f>
        <v>0</v>
      </c>
      <c r="T588" s="18">
        <f>INDEX(SeasonData!BA:BA,MATCH(C588&amp;"_2016",SeasonData!A:A,0))</f>
        <v>0</v>
      </c>
      <c r="U588" s="18">
        <f>INDEX(SeasonData!BA:BA,MATCH(C588&amp;"_2015",SeasonData!A:A,0))</f>
        <v>0</v>
      </c>
      <c r="W588" s="13">
        <f t="shared" si="19"/>
        <v>22.823984526112184</v>
      </c>
      <c r="Y588" t="str">
        <f>IF(ISERROR(FIND("DEF",$G588)),"",MAX(Y$1:Y587)+1)</f>
        <v/>
      </c>
      <c r="Z588" t="str">
        <f>IF(ISERROR(FIND("MID",$G588)),"",MAX(Z$1:Z587)+1)</f>
        <v/>
      </c>
      <c r="AA588" t="str">
        <f>IF(ISERROR(FIND("RUC",$G588)),"",MAX(AA$1:AA587)+1)</f>
        <v/>
      </c>
      <c r="AB588">
        <f>IF(ISERROR(FIND("FWD",$G588)),"",MAX(AB$1:AB587)+1)</f>
        <v>228</v>
      </c>
      <c r="AC588" t="str">
        <f>IF(H588&lt;&gt;"R","",MAX(AC$1:AC587)+1)</f>
        <v/>
      </c>
    </row>
    <row r="589" spans="1:29" x14ac:dyDescent="0.2">
      <c r="A589" t="s">
        <v>2212</v>
      </c>
      <c r="B589" t="s">
        <v>365</v>
      </c>
      <c r="C589" t="s">
        <v>1984</v>
      </c>
      <c r="D589" t="s">
        <v>1984</v>
      </c>
      <c r="E589" t="s">
        <v>40</v>
      </c>
      <c r="F589" s="42" t="s">
        <v>1383</v>
      </c>
      <c r="G589" t="s">
        <v>1606</v>
      </c>
      <c r="H589" s="3" t="str">
        <f>IF(SUMIFS(SeasonData!BC:BC,SeasonData!B:B,Players19!C791)=(4*23),"R","")</f>
        <v/>
      </c>
      <c r="I589" s="2">
        <f>COUNTIFS(SeasonData!B:B,C589)</f>
        <v>4</v>
      </c>
      <c r="J589" s="25">
        <v>528300</v>
      </c>
      <c r="K589" s="25" t="str">
        <f t="shared" si="18"/>
        <v>Premo</v>
      </c>
      <c r="L589" s="25"/>
      <c r="M589" s="20">
        <f>INDEX(SeasonData!$AY:$AY,MATCH($C589&amp;"_2018",SeasonData!$A:$A,0))</f>
        <v>97.318181818181813</v>
      </c>
      <c r="N589" s="20">
        <f>INDEX(SeasonData!$AY:$AY,MATCH($C589&amp;"_2017",SeasonData!$A:$A,0))</f>
        <v>98.86363636363636</v>
      </c>
      <c r="O589" s="20">
        <f>INDEX(SeasonData!$AY:$AY,MATCH($C589&amp;"_2016",SeasonData!$A:$A,0))</f>
        <v>98.090909090909093</v>
      </c>
      <c r="P589" s="20">
        <f>INDEX(SeasonData!$AY:$AY,MATCH($C589&amp;"_2015",SeasonData!$A:$A,0))</f>
        <v>97.307692307692307</v>
      </c>
      <c r="R589" s="18">
        <f>INDEX(SeasonData!BA:BA,MATCH(C589&amp;"_2018",SeasonData!A:A,0))</f>
        <v>1</v>
      </c>
      <c r="S589" s="18">
        <f>INDEX(SeasonData!BA:BA,MATCH(C589&amp;"_2017",SeasonData!A:A,0))</f>
        <v>1</v>
      </c>
      <c r="T589" s="18">
        <f>INDEX(SeasonData!BA:BA,MATCH(C589&amp;"_2016",SeasonData!A:A,0))</f>
        <v>1</v>
      </c>
      <c r="U589" s="18">
        <f>INDEX(SeasonData!BA:BA,MATCH(C589&amp;"_2015",SeasonData!A:A,0))</f>
        <v>0.59090909090909094</v>
      </c>
      <c r="W589" s="13">
        <f t="shared" si="19"/>
        <v>97.31970157502073</v>
      </c>
      <c r="Y589" t="str">
        <f>IF(ISERROR(FIND("DEF",$G589)),"",MAX(Y$1:Y588)+1)</f>
        <v/>
      </c>
      <c r="Z589">
        <f>IF(ISERROR(FIND("MID",$G589)),"",MAX(Z$1:Z588)+1)</f>
        <v>188</v>
      </c>
      <c r="AA589" t="str">
        <f>IF(ISERROR(FIND("RUC",$G589)),"",MAX(AA$1:AA588)+1)</f>
        <v/>
      </c>
      <c r="AB589" t="str">
        <f>IF(ISERROR(FIND("FWD",$G589)),"",MAX(AB$1:AB588)+1)</f>
        <v/>
      </c>
      <c r="AC589" t="str">
        <f>IF(H589&lt;&gt;"R","",MAX(AC$1:AC588)+1)</f>
        <v/>
      </c>
    </row>
    <row r="590" spans="1:29" x14ac:dyDescent="0.2">
      <c r="A590" t="s">
        <v>2209</v>
      </c>
      <c r="B590" t="s">
        <v>159</v>
      </c>
      <c r="C590" t="s">
        <v>813</v>
      </c>
      <c r="D590" t="s">
        <v>813</v>
      </c>
      <c r="E590" t="s">
        <v>150</v>
      </c>
      <c r="F590" s="42" t="s">
        <v>1384</v>
      </c>
      <c r="G590" t="s">
        <v>1608</v>
      </c>
      <c r="H590" s="3" t="str">
        <f>IF(SUMIFS(SeasonData!BC:BC,SeasonData!B:B,Players19!C214)=(4*23),"R","")</f>
        <v/>
      </c>
      <c r="I590" s="2">
        <f>COUNTIFS(SeasonData!B:B,C590)</f>
        <v>4</v>
      </c>
      <c r="J590" s="25">
        <v>452200</v>
      </c>
      <c r="K590" s="25" t="str">
        <f t="shared" si="18"/>
        <v>MPR</v>
      </c>
      <c r="L590" s="25"/>
      <c r="M590" s="20">
        <f>INDEX(SeasonData!$AY:$AY,MATCH($C590&amp;"_2018",SeasonData!$A:$A,0))</f>
        <v>83.307692307692307</v>
      </c>
      <c r="N590" s="20">
        <f>INDEX(SeasonData!$AY:$AY,MATCH($C590&amp;"_2017",SeasonData!$A:$A,0))</f>
        <v>73.526315789473685</v>
      </c>
      <c r="O590" s="20">
        <f>INDEX(SeasonData!$AY:$AY,MATCH($C590&amp;"_2016",SeasonData!$A:$A,0))</f>
        <v>69.578947368421055</v>
      </c>
      <c r="P590" s="20">
        <f>INDEX(SeasonData!$AY:$AY,MATCH($C590&amp;"_2015",SeasonData!$A:$A,0))</f>
        <v>65.2</v>
      </c>
      <c r="R590" s="18">
        <f>INDEX(SeasonData!BA:BA,MATCH(C590&amp;"_2018",SeasonData!A:A,0))</f>
        <v>0.59090909090909094</v>
      </c>
      <c r="S590" s="18">
        <f>INDEX(SeasonData!BA:BA,MATCH(C590&amp;"_2017",SeasonData!A:A,0))</f>
        <v>0.86363636363636365</v>
      </c>
      <c r="T590" s="18">
        <f>INDEX(SeasonData!BA:BA,MATCH(C590&amp;"_2016",SeasonData!A:A,0))</f>
        <v>0.86363636363636365</v>
      </c>
      <c r="U590" s="18">
        <f>INDEX(SeasonData!BA:BA,MATCH(C590&amp;"_2015",SeasonData!A:A,0))</f>
        <v>0.22727272727272727</v>
      </c>
      <c r="W590" s="13">
        <f t="shared" si="19"/>
        <v>83.301096067053507</v>
      </c>
      <c r="Y590" t="str">
        <f>IF(ISERROR(FIND("DEF",$G590)),"",MAX(Y$1:Y589)+1)</f>
        <v/>
      </c>
      <c r="Z590" t="str">
        <f>IF(ISERROR(FIND("MID",$G590)),"",MAX(Z$1:Z589)+1)</f>
        <v/>
      </c>
      <c r="AA590" t="str">
        <f>IF(ISERROR(FIND("RUC",$G590)),"",MAX(AA$1:AA589)+1)</f>
        <v/>
      </c>
      <c r="AB590">
        <f>IF(ISERROR(FIND("FWD",$G590)),"",MAX(AB$1:AB589)+1)</f>
        <v>229</v>
      </c>
      <c r="AC590" t="str">
        <f>IF(H590&lt;&gt;"R","",MAX(AC$1:AC589)+1)</f>
        <v/>
      </c>
    </row>
    <row r="591" spans="1:29" x14ac:dyDescent="0.2">
      <c r="A591" t="s">
        <v>2080</v>
      </c>
      <c r="B591" t="s">
        <v>52</v>
      </c>
      <c r="C591" t="s">
        <v>1700</v>
      </c>
      <c r="D591" t="s">
        <v>1700</v>
      </c>
      <c r="E591" t="s">
        <v>465</v>
      </c>
      <c r="F591" s="42" t="s">
        <v>1858</v>
      </c>
      <c r="G591" t="s">
        <v>1607</v>
      </c>
      <c r="H591" s="3" t="str">
        <f>IF(SUMIFS(SeasonData!BC:BC,SeasonData!B:B,Players19!C16)=(4*23),"R","")</f>
        <v/>
      </c>
      <c r="I591" s="2">
        <f>COUNTIFS(SeasonData!B:B,C591)</f>
        <v>4</v>
      </c>
      <c r="J591" s="25">
        <v>236700</v>
      </c>
      <c r="K591" s="25" t="str">
        <f t="shared" si="18"/>
        <v>MPR</v>
      </c>
      <c r="L591" s="25"/>
      <c r="M591" s="20">
        <f>INDEX(SeasonData!$AY:$AY,MATCH($C591&amp;"_2018",SeasonData!$A:$A,0))</f>
        <v>54.5</v>
      </c>
      <c r="N591" s="20" t="str">
        <f>INDEX(SeasonData!$AY:$AY,MATCH($C591&amp;"_2017",SeasonData!$A:$A,0))</f>
        <v/>
      </c>
      <c r="O591" s="20" t="str">
        <f>INDEX(SeasonData!$AY:$AY,MATCH($C591&amp;"_2016",SeasonData!$A:$A,0))</f>
        <v/>
      </c>
      <c r="P591" s="20" t="str">
        <f>INDEX(SeasonData!$AY:$AY,MATCH($C591&amp;"_2015",SeasonData!$A:$A,0))</f>
        <v/>
      </c>
      <c r="R591" s="18">
        <f>INDEX(SeasonData!BA:BA,MATCH(C591&amp;"_2018",SeasonData!A:A,0))</f>
        <v>9.0909090909090912E-2</v>
      </c>
      <c r="S591" s="18">
        <f>INDEX(SeasonData!BA:BA,MATCH(C591&amp;"_2017",SeasonData!A:A,0))</f>
        <v>0</v>
      </c>
      <c r="T591" s="18">
        <f>INDEX(SeasonData!BA:BA,MATCH(C591&amp;"_2016",SeasonData!A:A,0))</f>
        <v>0</v>
      </c>
      <c r="U591" s="18">
        <f>INDEX(SeasonData!BA:BA,MATCH(C591&amp;"_2015",SeasonData!A:A,0))</f>
        <v>0</v>
      </c>
      <c r="W591" s="13">
        <f t="shared" si="19"/>
        <v>43.603205305332963</v>
      </c>
      <c r="Y591">
        <f>IF(ISERROR(FIND("DEF",$G591)),"",MAX(Y$1:Y590)+1)</f>
        <v>216</v>
      </c>
      <c r="Z591" t="str">
        <f>IF(ISERROR(FIND("MID",$G591)),"",MAX(Z$1:Z590)+1)</f>
        <v/>
      </c>
      <c r="AA591" t="str">
        <f>IF(ISERROR(FIND("RUC",$G591)),"",MAX(AA$1:AA590)+1)</f>
        <v/>
      </c>
      <c r="AB591" t="str">
        <f>IF(ISERROR(FIND("FWD",$G591)),"",MAX(AB$1:AB590)+1)</f>
        <v/>
      </c>
      <c r="AC591" t="str">
        <f>IF(H591&lt;&gt;"R","",MAX(AC$1:AC590)+1)</f>
        <v/>
      </c>
    </row>
    <row r="592" spans="1:29" x14ac:dyDescent="0.2">
      <c r="A592" t="s">
        <v>2080</v>
      </c>
      <c r="B592" t="s">
        <v>2138</v>
      </c>
      <c r="C592" t="s">
        <v>2622</v>
      </c>
      <c r="D592" t="s">
        <v>2622</v>
      </c>
      <c r="E592" t="s">
        <v>235</v>
      </c>
      <c r="F592" s="42" t="s">
        <v>2444</v>
      </c>
      <c r="G592" t="s">
        <v>1606</v>
      </c>
      <c r="H592" s="3" t="str">
        <f>IF(SUMIFS(SeasonData!BC:BC,SeasonData!B:B,Players19!C86)=(4*23),"R","")</f>
        <v/>
      </c>
      <c r="I592" s="2">
        <f>COUNTIFS(SeasonData!B:B,C592)</f>
        <v>4</v>
      </c>
      <c r="J592" s="25">
        <v>117300</v>
      </c>
      <c r="K592" s="25" t="str">
        <f t="shared" si="18"/>
        <v>Rookie</v>
      </c>
      <c r="L592" s="25"/>
      <c r="M592" s="20" t="str">
        <f>INDEX(SeasonData!$AY:$AY,MATCH($C592&amp;"_2018",SeasonData!$A:$A,0))</f>
        <v/>
      </c>
      <c r="N592" s="20" t="str">
        <f>INDEX(SeasonData!$AY:$AY,MATCH($C592&amp;"_2017",SeasonData!$A:$A,0))</f>
        <v/>
      </c>
      <c r="O592" s="20" t="str">
        <f>INDEX(SeasonData!$AY:$AY,MATCH($C592&amp;"_2016",SeasonData!$A:$A,0))</f>
        <v/>
      </c>
      <c r="P592" s="20" t="str">
        <f>INDEX(SeasonData!$AY:$AY,MATCH($C592&amp;"_2015",SeasonData!$A:$A,0))</f>
        <v/>
      </c>
      <c r="R592" s="18">
        <f>INDEX(SeasonData!BA:BA,MATCH(C592&amp;"_2018",SeasonData!A:A,0))</f>
        <v>0</v>
      </c>
      <c r="S592" s="18">
        <f>INDEX(SeasonData!BA:BA,MATCH(C592&amp;"_2017",SeasonData!A:A,0))</f>
        <v>0</v>
      </c>
      <c r="T592" s="18">
        <f>INDEX(SeasonData!BA:BA,MATCH(C592&amp;"_2016",SeasonData!A:A,0))</f>
        <v>0</v>
      </c>
      <c r="U592" s="18">
        <f>INDEX(SeasonData!BA:BA,MATCH(C592&amp;"_2015",SeasonData!A:A,0))</f>
        <v>0</v>
      </c>
      <c r="W592" s="13">
        <f t="shared" si="19"/>
        <v>21.608179054987566</v>
      </c>
      <c r="Y592" t="str">
        <f>IF(ISERROR(FIND("DEF",$G592)),"",MAX(Y$1:Y591)+1)</f>
        <v/>
      </c>
      <c r="Z592">
        <f>IF(ISERROR(FIND("MID",$G592)),"",MAX(Z$1:Z591)+1)</f>
        <v>189</v>
      </c>
      <c r="AA592" t="str">
        <f>IF(ISERROR(FIND("RUC",$G592)),"",MAX(AA$1:AA591)+1)</f>
        <v/>
      </c>
      <c r="AB592" t="str">
        <f>IF(ISERROR(FIND("FWD",$G592)),"",MAX(AB$1:AB591)+1)</f>
        <v/>
      </c>
      <c r="AC592" t="str">
        <f>IF(H592&lt;&gt;"R","",MAX(AC$1:AC591)+1)</f>
        <v/>
      </c>
    </row>
    <row r="593" spans="1:29" x14ac:dyDescent="0.2">
      <c r="A593" t="s">
        <v>2080</v>
      </c>
      <c r="B593" t="s">
        <v>1760</v>
      </c>
      <c r="C593" t="s">
        <v>1690</v>
      </c>
      <c r="D593" t="s">
        <v>1690</v>
      </c>
      <c r="E593" t="s">
        <v>399</v>
      </c>
      <c r="F593" s="42" t="s">
        <v>1859</v>
      </c>
      <c r="G593" t="s">
        <v>1607</v>
      </c>
      <c r="H593" s="3" t="str">
        <f>IF(SUMIFS(SeasonData!BC:BC,SeasonData!B:B,Players19!C123)=(4*23),"R","")</f>
        <v/>
      </c>
      <c r="I593" s="2">
        <f>COUNTIFS(SeasonData!B:B,C593)</f>
        <v>4</v>
      </c>
      <c r="J593" s="25">
        <v>123900</v>
      </c>
      <c r="K593" s="25" t="str">
        <f t="shared" si="18"/>
        <v>Rookie</v>
      </c>
      <c r="L593" s="25"/>
      <c r="M593" s="20" t="str">
        <f>INDEX(SeasonData!$AY:$AY,MATCH($C593&amp;"_2018",SeasonData!$A:$A,0))</f>
        <v/>
      </c>
      <c r="N593" s="20" t="str">
        <f>INDEX(SeasonData!$AY:$AY,MATCH($C593&amp;"_2017",SeasonData!$A:$A,0))</f>
        <v/>
      </c>
      <c r="O593" s="20" t="str">
        <f>INDEX(SeasonData!$AY:$AY,MATCH($C593&amp;"_2016",SeasonData!$A:$A,0))</f>
        <v/>
      </c>
      <c r="P593" s="20" t="str">
        <f>INDEX(SeasonData!$AY:$AY,MATCH($C593&amp;"_2015",SeasonData!$A:$A,0))</f>
        <v/>
      </c>
      <c r="R593" s="18">
        <f>INDEX(SeasonData!BA:BA,MATCH(C593&amp;"_2018",SeasonData!A:A,0))</f>
        <v>0</v>
      </c>
      <c r="S593" s="18">
        <f>INDEX(SeasonData!BA:BA,MATCH(C593&amp;"_2017",SeasonData!A:A,0))</f>
        <v>0</v>
      </c>
      <c r="T593" s="18">
        <f>INDEX(SeasonData!BA:BA,MATCH(C593&amp;"_2016",SeasonData!A:A,0))</f>
        <v>0</v>
      </c>
      <c r="U593" s="18">
        <f>INDEX(SeasonData!BA:BA,MATCH(C593&amp;"_2015",SeasonData!A:A,0))</f>
        <v>0</v>
      </c>
      <c r="W593" s="13">
        <f t="shared" si="19"/>
        <v>22.823984526112184</v>
      </c>
      <c r="Y593">
        <f>IF(ISERROR(FIND("DEF",$G593)),"",MAX(Y$1:Y592)+1)</f>
        <v>217</v>
      </c>
      <c r="Z593" t="str">
        <f>IF(ISERROR(FIND("MID",$G593)),"",MAX(Z$1:Z592)+1)</f>
        <v/>
      </c>
      <c r="AA593" t="str">
        <f>IF(ISERROR(FIND("RUC",$G593)),"",MAX(AA$1:AA592)+1)</f>
        <v/>
      </c>
      <c r="AB593" t="str">
        <f>IF(ISERROR(FIND("FWD",$G593)),"",MAX(AB$1:AB592)+1)</f>
        <v/>
      </c>
      <c r="AC593" t="str">
        <f>IF(H593&lt;&gt;"R","",MAX(AC$1:AC592)+1)</f>
        <v/>
      </c>
    </row>
    <row r="594" spans="1:29" x14ac:dyDescent="0.2">
      <c r="A594" t="s">
        <v>2080</v>
      </c>
      <c r="B594" t="s">
        <v>303</v>
      </c>
      <c r="C594" t="s">
        <v>814</v>
      </c>
      <c r="D594" t="s">
        <v>814</v>
      </c>
      <c r="E594" t="s">
        <v>288</v>
      </c>
      <c r="F594" s="42" t="s">
        <v>1385</v>
      </c>
      <c r="G594" t="s">
        <v>1607</v>
      </c>
      <c r="H594" s="3" t="str">
        <f>IF(SUMIFS(SeasonData!BC:BC,SeasonData!B:B,Players19!C464)=(4*23),"R","")</f>
        <v/>
      </c>
      <c r="I594" s="2">
        <f>COUNTIFS(SeasonData!B:B,C594)</f>
        <v>4</v>
      </c>
      <c r="J594" s="25">
        <v>296100</v>
      </c>
      <c r="K594" s="25" t="str">
        <f t="shared" si="18"/>
        <v>MPR</v>
      </c>
      <c r="L594" s="25"/>
      <c r="M594" s="20">
        <f>INDEX(SeasonData!$AY:$AY,MATCH($C594&amp;"_2018",SeasonData!$A:$A,0))</f>
        <v>54.545454545454547</v>
      </c>
      <c r="N594" s="20">
        <f>INDEX(SeasonData!$AY:$AY,MATCH($C594&amp;"_2017",SeasonData!$A:$A,0))</f>
        <v>69.75</v>
      </c>
      <c r="O594" s="20">
        <f>INDEX(SeasonData!$AY:$AY,MATCH($C594&amp;"_2016",SeasonData!$A:$A,0))</f>
        <v>68.933333333333337</v>
      </c>
      <c r="P594" s="20">
        <f>INDEX(SeasonData!$AY:$AY,MATCH($C594&amp;"_2015",SeasonData!$A:$A,0))</f>
        <v>32</v>
      </c>
      <c r="R594" s="18">
        <f>INDEX(SeasonData!BA:BA,MATCH(C594&amp;"_2018",SeasonData!A:A,0))</f>
        <v>1</v>
      </c>
      <c r="S594" s="18">
        <f>INDEX(SeasonData!BA:BA,MATCH(C594&amp;"_2017",SeasonData!A:A,0))</f>
        <v>0.90909090909090906</v>
      </c>
      <c r="T594" s="18">
        <f>INDEX(SeasonData!BA:BA,MATCH(C594&amp;"_2016",SeasonData!A:A,0))</f>
        <v>0.68181818181818177</v>
      </c>
      <c r="U594" s="18">
        <f>INDEX(SeasonData!BA:BA,MATCH(C594&amp;"_2015",SeasonData!A:A,0))</f>
        <v>9.0909090909090912E-2</v>
      </c>
      <c r="W594" s="13">
        <f t="shared" si="19"/>
        <v>54.545454545454547</v>
      </c>
      <c r="Y594">
        <f>IF(ISERROR(FIND("DEF",$G594)),"",MAX(Y$1:Y593)+1)</f>
        <v>218</v>
      </c>
      <c r="Z594" t="str">
        <f>IF(ISERROR(FIND("MID",$G594)),"",MAX(Z$1:Z593)+1)</f>
        <v/>
      </c>
      <c r="AA594" t="str">
        <f>IF(ISERROR(FIND("RUC",$G594)),"",MAX(AA$1:AA593)+1)</f>
        <v/>
      </c>
      <c r="AB594" t="str">
        <f>IF(ISERROR(FIND("FWD",$G594)),"",MAX(AB$1:AB593)+1)</f>
        <v/>
      </c>
      <c r="AC594" t="str">
        <f>IF(H594&lt;&gt;"R","",MAX(AC$1:AC593)+1)</f>
        <v/>
      </c>
    </row>
    <row r="595" spans="1:29" x14ac:dyDescent="0.2">
      <c r="A595" t="s">
        <v>2080</v>
      </c>
      <c r="B595" t="s">
        <v>73</v>
      </c>
      <c r="C595" t="s">
        <v>977</v>
      </c>
      <c r="D595" t="s">
        <v>977</v>
      </c>
      <c r="E595" t="s">
        <v>514</v>
      </c>
      <c r="F595" s="42" t="s">
        <v>1386</v>
      </c>
      <c r="G595" t="s">
        <v>1608</v>
      </c>
      <c r="H595" s="3" t="str">
        <f>IF(SUMIFS(SeasonData!BC:BC,SeasonData!B:B,Players19!C474)=(4*23),"R","")</f>
        <v/>
      </c>
      <c r="I595" s="2">
        <f>COUNTIFS(SeasonData!B:B,C595)</f>
        <v>4</v>
      </c>
      <c r="J595" s="25">
        <v>317600</v>
      </c>
      <c r="K595" s="25" t="str">
        <f t="shared" si="18"/>
        <v>MPR</v>
      </c>
      <c r="L595" s="25"/>
      <c r="M595" s="20">
        <f>INDEX(SeasonData!$AY:$AY,MATCH($C595&amp;"_2018",SeasonData!$A:$A,0))</f>
        <v>58.5</v>
      </c>
      <c r="N595" s="20" t="str">
        <f>INDEX(SeasonData!$AY:$AY,MATCH($C595&amp;"_2017",SeasonData!$A:$A,0))</f>
        <v/>
      </c>
      <c r="O595" s="20" t="str">
        <f>INDEX(SeasonData!$AY:$AY,MATCH($C595&amp;"_2016",SeasonData!$A:$A,0))</f>
        <v/>
      </c>
      <c r="P595" s="20" t="str">
        <f>INDEX(SeasonData!$AY:$AY,MATCH($C595&amp;"_2015",SeasonData!$A:$A,0))</f>
        <v/>
      </c>
      <c r="R595" s="18">
        <f>INDEX(SeasonData!BA:BA,MATCH(C595&amp;"_2018",SeasonData!A:A,0))</f>
        <v>0.72727272727272729</v>
      </c>
      <c r="S595" s="18">
        <f>INDEX(SeasonData!BA:BA,MATCH(C595&amp;"_2017",SeasonData!A:A,0))</f>
        <v>0</v>
      </c>
      <c r="T595" s="18">
        <f>INDEX(SeasonData!BA:BA,MATCH(C595&amp;"_2016",SeasonData!A:A,0))</f>
        <v>0</v>
      </c>
      <c r="U595" s="18">
        <f>INDEX(SeasonData!BA:BA,MATCH(C595&amp;"_2015",SeasonData!A:A,0))</f>
        <v>0</v>
      </c>
      <c r="W595" s="13">
        <f t="shared" si="19"/>
        <v>58.506032974118078</v>
      </c>
      <c r="Y595" t="str">
        <f>IF(ISERROR(FIND("DEF",$G595)),"",MAX(Y$1:Y594)+1)</f>
        <v/>
      </c>
      <c r="Z595" t="str">
        <f>IF(ISERROR(FIND("MID",$G595)),"",MAX(Z$1:Z594)+1)</f>
        <v/>
      </c>
      <c r="AA595" t="str">
        <f>IF(ISERROR(FIND("RUC",$G595)),"",MAX(AA$1:AA594)+1)</f>
        <v/>
      </c>
      <c r="AB595">
        <f>IF(ISERROR(FIND("FWD",$G595)),"",MAX(AB$1:AB594)+1)</f>
        <v>230</v>
      </c>
      <c r="AC595" t="str">
        <f>IF(H595&lt;&gt;"R","",MAX(AC$1:AC594)+1)</f>
        <v/>
      </c>
    </row>
    <row r="596" spans="1:29" x14ac:dyDescent="0.2">
      <c r="A596" t="s">
        <v>2099</v>
      </c>
      <c r="B596" t="s">
        <v>1749</v>
      </c>
      <c r="C596" t="s">
        <v>1672</v>
      </c>
      <c r="D596" t="s">
        <v>1672</v>
      </c>
      <c r="E596" t="s">
        <v>288</v>
      </c>
      <c r="F596" s="42" t="s">
        <v>1860</v>
      </c>
      <c r="G596" t="s">
        <v>1606</v>
      </c>
      <c r="H596" s="3" t="str">
        <f>IF(SUMIFS(SeasonData!BC:BC,SeasonData!B:B,Players19!C35)=(4*23),"R","")</f>
        <v/>
      </c>
      <c r="I596" s="2">
        <f>COUNTIFS(SeasonData!B:B,C596)</f>
        <v>4</v>
      </c>
      <c r="J596" s="25">
        <v>123900</v>
      </c>
      <c r="K596" s="25" t="str">
        <f t="shared" si="18"/>
        <v>Rookie</v>
      </c>
      <c r="L596" s="25"/>
      <c r="M596" s="20" t="str">
        <f>INDEX(SeasonData!$AY:$AY,MATCH($C596&amp;"_2018",SeasonData!$A:$A,0))</f>
        <v/>
      </c>
      <c r="N596" s="20" t="str">
        <f>INDEX(SeasonData!$AY:$AY,MATCH($C596&amp;"_2017",SeasonData!$A:$A,0))</f>
        <v/>
      </c>
      <c r="O596" s="20" t="str">
        <f>INDEX(SeasonData!$AY:$AY,MATCH($C596&amp;"_2016",SeasonData!$A:$A,0))</f>
        <v/>
      </c>
      <c r="P596" s="20" t="str">
        <f>INDEX(SeasonData!$AY:$AY,MATCH($C596&amp;"_2015",SeasonData!$A:$A,0))</f>
        <v/>
      </c>
      <c r="R596" s="18">
        <f>INDEX(SeasonData!BA:BA,MATCH(C596&amp;"_2018",SeasonData!A:A,0))</f>
        <v>0</v>
      </c>
      <c r="S596" s="18">
        <f>INDEX(SeasonData!BA:BA,MATCH(C596&amp;"_2017",SeasonData!A:A,0))</f>
        <v>0</v>
      </c>
      <c r="T596" s="18">
        <f>INDEX(SeasonData!BA:BA,MATCH(C596&amp;"_2016",SeasonData!A:A,0))</f>
        <v>0</v>
      </c>
      <c r="U596" s="18">
        <f>INDEX(SeasonData!BA:BA,MATCH(C596&amp;"_2015",SeasonData!A:A,0))</f>
        <v>0</v>
      </c>
      <c r="W596" s="13">
        <f t="shared" si="19"/>
        <v>22.823984526112184</v>
      </c>
      <c r="Y596" t="str">
        <f>IF(ISERROR(FIND("DEF",$G596)),"",MAX(Y$1:Y595)+1)</f>
        <v/>
      </c>
      <c r="Z596">
        <f>IF(ISERROR(FIND("MID",$G596)),"",MAX(Z$1:Z595)+1)</f>
        <v>190</v>
      </c>
      <c r="AA596" t="str">
        <f>IF(ISERROR(FIND("RUC",$G596)),"",MAX(AA$1:AA595)+1)</f>
        <v/>
      </c>
      <c r="AB596" t="str">
        <f>IF(ISERROR(FIND("FWD",$G596)),"",MAX(AB$1:AB595)+1)</f>
        <v/>
      </c>
      <c r="AC596" t="str">
        <f>IF(H596&lt;&gt;"R","",MAX(AC$1:AC595)+1)</f>
        <v/>
      </c>
    </row>
    <row r="597" spans="1:29" x14ac:dyDescent="0.2">
      <c r="A597" t="s">
        <v>2198</v>
      </c>
      <c r="B597" t="s">
        <v>1761</v>
      </c>
      <c r="C597" t="s">
        <v>1620</v>
      </c>
      <c r="D597" t="s">
        <v>1620</v>
      </c>
      <c r="E597" t="s">
        <v>84</v>
      </c>
      <c r="F597" s="42" t="s">
        <v>1861</v>
      </c>
      <c r="G597" t="s">
        <v>2767</v>
      </c>
      <c r="H597" s="3" t="str">
        <f>IF(SUMIFS(SeasonData!BC:BC,SeasonData!B:B,Players19!C190)=(4*23),"R","")</f>
        <v/>
      </c>
      <c r="I597" s="2">
        <f>COUNTIFS(SeasonData!B:B,C597)</f>
        <v>4</v>
      </c>
      <c r="J597" s="25">
        <v>323500</v>
      </c>
      <c r="K597" s="25" t="str">
        <f t="shared" si="18"/>
        <v>MPR</v>
      </c>
      <c r="L597" s="25"/>
      <c r="M597" s="20">
        <f>INDEX(SeasonData!$AY:$AY,MATCH($C597&amp;"_2018",SeasonData!$A:$A,0))</f>
        <v>59.6</v>
      </c>
      <c r="N597" s="20" t="str">
        <f>INDEX(SeasonData!$AY:$AY,MATCH($C597&amp;"_2017",SeasonData!$A:$A,0))</f>
        <v/>
      </c>
      <c r="O597" s="20" t="str">
        <f>INDEX(SeasonData!$AY:$AY,MATCH($C597&amp;"_2016",SeasonData!$A:$A,0))</f>
        <v/>
      </c>
      <c r="P597" s="20" t="str">
        <f>INDEX(SeasonData!$AY:$AY,MATCH($C597&amp;"_2015",SeasonData!$A:$A,0))</f>
        <v/>
      </c>
      <c r="R597" s="18">
        <f>INDEX(SeasonData!BA:BA,MATCH(C597&amp;"_2018",SeasonData!A:A,0))</f>
        <v>0.90909090909090906</v>
      </c>
      <c r="S597" s="18">
        <f>INDEX(SeasonData!BA:BA,MATCH(C597&amp;"_2017",SeasonData!A:A,0))</f>
        <v>0</v>
      </c>
      <c r="T597" s="18">
        <f>INDEX(SeasonData!BA:BA,MATCH(C597&amp;"_2016",SeasonData!A:A,0))</f>
        <v>0</v>
      </c>
      <c r="U597" s="18">
        <f>INDEX(SeasonData!BA:BA,MATCH(C597&amp;"_2015",SeasonData!A:A,0))</f>
        <v>0</v>
      </c>
      <c r="W597" s="13">
        <f t="shared" si="19"/>
        <v>59.592889380123424</v>
      </c>
      <c r="Y597" t="str">
        <f>IF(ISERROR(FIND("DEF",$G597)),"",MAX(Y$1:Y596)+1)</f>
        <v/>
      </c>
      <c r="Z597">
        <f>IF(ISERROR(FIND("MID",$G597)),"",MAX(Z$1:Z596)+1)</f>
        <v>191</v>
      </c>
      <c r="AA597" t="str">
        <f>IF(ISERROR(FIND("RUC",$G597)),"",MAX(AA$1:AA596)+1)</f>
        <v/>
      </c>
      <c r="AB597">
        <f>IF(ISERROR(FIND("FWD",$G597)),"",MAX(AB$1:AB596)+1)</f>
        <v>231</v>
      </c>
      <c r="AC597" t="str">
        <f>IF(H597&lt;&gt;"R","",MAX(AC$1:AC596)+1)</f>
        <v/>
      </c>
    </row>
    <row r="598" spans="1:29" x14ac:dyDescent="0.2">
      <c r="A598" t="s">
        <v>2290</v>
      </c>
      <c r="B598" t="s">
        <v>95</v>
      </c>
      <c r="C598" t="s">
        <v>1967</v>
      </c>
      <c r="D598" t="s">
        <v>1967</v>
      </c>
      <c r="E598" t="s">
        <v>84</v>
      </c>
      <c r="F598" s="42" t="s">
        <v>1579</v>
      </c>
      <c r="G598" t="s">
        <v>1608</v>
      </c>
      <c r="H598" s="3" t="str">
        <f>IF(SUMIFS(SeasonData!BC:BC,SeasonData!B:B,Players19!C383)=(4*23),"R","")</f>
        <v/>
      </c>
      <c r="I598" s="2">
        <f>COUNTIFS(SeasonData!B:B,C598)</f>
        <v>4</v>
      </c>
      <c r="J598" s="25">
        <v>230800</v>
      </c>
      <c r="K598" s="25" t="str">
        <f t="shared" si="18"/>
        <v>MPR</v>
      </c>
      <c r="L598" s="25"/>
      <c r="M598" s="20">
        <f>INDEX(SeasonData!$AY:$AY,MATCH($C598&amp;"_2018",SeasonData!$A:$A,0))</f>
        <v>47.25</v>
      </c>
      <c r="N598" s="20" t="str">
        <f>INDEX(SeasonData!$AY:$AY,MATCH($C598&amp;"_2017",SeasonData!$A:$A,0))</f>
        <v/>
      </c>
      <c r="O598" s="20" t="str">
        <f>INDEX(SeasonData!$AY:$AY,MATCH($C598&amp;"_2016",SeasonData!$A:$A,0))</f>
        <v/>
      </c>
      <c r="P598" s="20" t="str">
        <f>INDEX(SeasonData!$AY:$AY,MATCH($C598&amp;"_2015",SeasonData!$A:$A,0))</f>
        <v/>
      </c>
      <c r="R598" s="18">
        <f>INDEX(SeasonData!BA:BA,MATCH(C598&amp;"_2018",SeasonData!A:A,0))</f>
        <v>0.18181818181818182</v>
      </c>
      <c r="S598" s="18">
        <f>INDEX(SeasonData!BA:BA,MATCH(C598&amp;"_2017",SeasonData!A:A,0))</f>
        <v>0</v>
      </c>
      <c r="T598" s="18">
        <f>INDEX(SeasonData!BA:BA,MATCH(C598&amp;"_2016",SeasonData!A:A,0))</f>
        <v>0</v>
      </c>
      <c r="U598" s="18">
        <f>INDEX(SeasonData!BA:BA,MATCH(C598&amp;"_2015",SeasonData!A:A,0))</f>
        <v>0</v>
      </c>
      <c r="W598" s="13">
        <f t="shared" si="19"/>
        <v>42.516348899327625</v>
      </c>
      <c r="Y598" t="str">
        <f>IF(ISERROR(FIND("DEF",$G598)),"",MAX(Y$1:Y597)+1)</f>
        <v/>
      </c>
      <c r="Z598" t="str">
        <f>IF(ISERROR(FIND("MID",$G598)),"",MAX(Z$1:Z597)+1)</f>
        <v/>
      </c>
      <c r="AA598" t="str">
        <f>IF(ISERROR(FIND("RUC",$G598)),"",MAX(AA$1:AA597)+1)</f>
        <v/>
      </c>
      <c r="AB598">
        <f>IF(ISERROR(FIND("FWD",$G598)),"",MAX(AB$1:AB597)+1)</f>
        <v>232</v>
      </c>
      <c r="AC598" t="str">
        <f>IF(H598&lt;&gt;"R","",MAX(AC$1:AC597)+1)</f>
        <v/>
      </c>
    </row>
    <row r="599" spans="1:29" x14ac:dyDescent="0.2">
      <c r="A599" t="s">
        <v>2083</v>
      </c>
      <c r="B599" t="s">
        <v>149</v>
      </c>
      <c r="C599" t="s">
        <v>818</v>
      </c>
      <c r="D599" t="s">
        <v>818</v>
      </c>
      <c r="E599" t="s">
        <v>150</v>
      </c>
      <c r="F599" s="42" t="s">
        <v>1391</v>
      </c>
      <c r="G599" t="s">
        <v>1607</v>
      </c>
      <c r="H599" s="3" t="str">
        <f>IF(SUMIFS(SeasonData!BC:BC,SeasonData!B:B,Players19!C19)=(4*23),"R","")</f>
        <v/>
      </c>
      <c r="I599" s="2">
        <f>COUNTIFS(SeasonData!B:B,C599)</f>
        <v>4</v>
      </c>
      <c r="J599" s="25">
        <v>258900</v>
      </c>
      <c r="K599" s="25" t="str">
        <f t="shared" si="18"/>
        <v>MPR</v>
      </c>
      <c r="L599" s="25"/>
      <c r="M599" s="20">
        <f>INDEX(SeasonData!$AY:$AY,MATCH($C599&amp;"_2018",SeasonData!$A:$A,0))</f>
        <v>53</v>
      </c>
      <c r="N599" s="20">
        <f>INDEX(SeasonData!$AY:$AY,MATCH($C599&amp;"_2017",SeasonData!$A:$A,0))</f>
        <v>56.333333333333336</v>
      </c>
      <c r="O599" s="20">
        <f>INDEX(SeasonData!$AY:$AY,MATCH($C599&amp;"_2016",SeasonData!$A:$A,0))</f>
        <v>56.777777777777779</v>
      </c>
      <c r="P599" s="20">
        <f>INDEX(SeasonData!$AY:$AY,MATCH($C599&amp;"_2015",SeasonData!$A:$A,0))</f>
        <v>59.875</v>
      </c>
      <c r="R599" s="18">
        <f>INDEX(SeasonData!BA:BA,MATCH(C599&amp;"_2018",SeasonData!A:A,0))</f>
        <v>0.31818181818181818</v>
      </c>
      <c r="S599" s="18">
        <f>INDEX(SeasonData!BA:BA,MATCH(C599&amp;"_2017",SeasonData!A:A,0))</f>
        <v>0.40909090909090912</v>
      </c>
      <c r="T599" s="18">
        <f>INDEX(SeasonData!BA:BA,MATCH(C599&amp;"_2016",SeasonData!A:A,0))</f>
        <v>0.81818181818181823</v>
      </c>
      <c r="U599" s="18">
        <f>INDEX(SeasonData!BA:BA,MATCH(C599&amp;"_2015",SeasonData!A:A,0))</f>
        <v>0.72727272727272729</v>
      </c>
      <c r="W599" s="13">
        <f t="shared" si="19"/>
        <v>47.692732799115781</v>
      </c>
      <c r="Y599">
        <f>IF(ISERROR(FIND("DEF",$G599)),"",MAX(Y$1:Y598)+1)</f>
        <v>219</v>
      </c>
      <c r="Z599" t="str">
        <f>IF(ISERROR(FIND("MID",$G599)),"",MAX(Z$1:Z598)+1)</f>
        <v/>
      </c>
      <c r="AA599" t="str">
        <f>IF(ISERROR(FIND("RUC",$G599)),"",MAX(AA$1:AA598)+1)</f>
        <v/>
      </c>
      <c r="AB599" t="str">
        <f>IF(ISERROR(FIND("FWD",$G599)),"",MAX(AB$1:AB598)+1)</f>
        <v/>
      </c>
      <c r="AC599" t="str">
        <f>IF(H599&lt;&gt;"R","",MAX(AC$1:AC598)+1)</f>
        <v/>
      </c>
    </row>
    <row r="600" spans="1:29" x14ac:dyDescent="0.2">
      <c r="A600" t="s">
        <v>2083</v>
      </c>
      <c r="B600" t="s">
        <v>87</v>
      </c>
      <c r="C600" t="s">
        <v>817</v>
      </c>
      <c r="D600" t="s">
        <v>817</v>
      </c>
      <c r="E600" t="s">
        <v>84</v>
      </c>
      <c r="F600" s="42" t="s">
        <v>1390</v>
      </c>
      <c r="G600" t="s">
        <v>1606</v>
      </c>
      <c r="H600" s="3" t="str">
        <f>IF(SUMIFS(SeasonData!BC:BC,SeasonData!B:B,Players19!C146)=(4*23),"R","")</f>
        <v/>
      </c>
      <c r="I600" s="2">
        <f>COUNTIFS(SeasonData!B:B,C600)</f>
        <v>4</v>
      </c>
      <c r="J600" s="25">
        <v>648200</v>
      </c>
      <c r="K600" s="25" t="str">
        <f t="shared" si="18"/>
        <v>Premo</v>
      </c>
      <c r="L600" s="25"/>
      <c r="M600" s="20">
        <f>INDEX(SeasonData!$AY:$AY,MATCH($C600&amp;"_2018",SeasonData!$A:$A,0))</f>
        <v>119.40909090909091</v>
      </c>
      <c r="N600" s="20">
        <f>INDEX(SeasonData!$AY:$AY,MATCH($C600&amp;"_2017",SeasonData!$A:$A,0))</f>
        <v>97.733333333333334</v>
      </c>
      <c r="O600" s="20">
        <f>INDEX(SeasonData!$AY:$AY,MATCH($C600&amp;"_2016",SeasonData!$A:$A,0))</f>
        <v>107.61904761904762</v>
      </c>
      <c r="P600" s="20">
        <f>INDEX(SeasonData!$AY:$AY,MATCH($C600&amp;"_2015",SeasonData!$A:$A,0))</f>
        <v>96.3</v>
      </c>
      <c r="R600" s="18">
        <f>INDEX(SeasonData!BA:BA,MATCH(C600&amp;"_2018",SeasonData!A:A,0))</f>
        <v>1</v>
      </c>
      <c r="S600" s="18">
        <f>INDEX(SeasonData!BA:BA,MATCH(C600&amp;"_2017",SeasonData!A:A,0))</f>
        <v>0.68181818181818177</v>
      </c>
      <c r="T600" s="18">
        <f>INDEX(SeasonData!BA:BA,MATCH(C600&amp;"_2016",SeasonData!A:A,0))</f>
        <v>0.95454545454545459</v>
      </c>
      <c r="U600" s="18">
        <f>INDEX(SeasonData!BA:BA,MATCH(C600&amp;"_2015",SeasonData!A:A,0))</f>
        <v>0.90909090909090906</v>
      </c>
      <c r="W600" s="13">
        <f t="shared" si="19"/>
        <v>119.40683430045132</v>
      </c>
      <c r="Y600" t="str">
        <f>IF(ISERROR(FIND("DEF",$G600)),"",MAX(Y$1:Y599)+1)</f>
        <v/>
      </c>
      <c r="Z600">
        <f>IF(ISERROR(FIND("MID",$G600)),"",MAX(Z$1:Z599)+1)</f>
        <v>192</v>
      </c>
      <c r="AA600" t="str">
        <f>IF(ISERROR(FIND("RUC",$G600)),"",MAX(AA$1:AA599)+1)</f>
        <v/>
      </c>
      <c r="AB600" t="str">
        <f>IF(ISERROR(FIND("FWD",$G600)),"",MAX(AB$1:AB599)+1)</f>
        <v/>
      </c>
      <c r="AC600" t="str">
        <f>IF(H600&lt;&gt;"R","",MAX(AC$1:AC599)+1)</f>
        <v/>
      </c>
    </row>
    <row r="601" spans="1:29" x14ac:dyDescent="0.2">
      <c r="A601" t="s">
        <v>2083</v>
      </c>
      <c r="B601" t="s">
        <v>241</v>
      </c>
      <c r="C601" t="s">
        <v>816</v>
      </c>
      <c r="D601" t="s">
        <v>816</v>
      </c>
      <c r="E601" t="s">
        <v>235</v>
      </c>
      <c r="F601" s="42" t="s">
        <v>1389</v>
      </c>
      <c r="G601" t="s">
        <v>2767</v>
      </c>
      <c r="H601" s="3" t="str">
        <f>IF(SUMIFS(SeasonData!BC:BC,SeasonData!B:B,Players19!C166)=(4*23),"R","")</f>
        <v/>
      </c>
      <c r="I601" s="2">
        <f>COUNTIFS(SeasonData!B:B,C601)</f>
        <v>4</v>
      </c>
      <c r="J601" s="25">
        <v>660500</v>
      </c>
      <c r="K601" s="25" t="str">
        <f t="shared" si="18"/>
        <v>Premo</v>
      </c>
      <c r="L601" s="25"/>
      <c r="M601" s="20">
        <f>INDEX(SeasonData!$AY:$AY,MATCH($C601&amp;"_2018",SeasonData!$A:$A,0))</f>
        <v>121.66666666666667</v>
      </c>
      <c r="N601" s="20">
        <f>INDEX(SeasonData!$AY:$AY,MATCH($C601&amp;"_2017",SeasonData!$A:$A,0))</f>
        <v>136.38095238095238</v>
      </c>
      <c r="O601" s="20">
        <f>INDEX(SeasonData!$AY:$AY,MATCH($C601&amp;"_2016",SeasonData!$A:$A,0))</f>
        <v>131.77272727272728</v>
      </c>
      <c r="P601" s="20">
        <f>INDEX(SeasonData!$AY:$AY,MATCH($C601&amp;"_2015",SeasonData!$A:$A,0))</f>
        <v>119.9047619047619</v>
      </c>
      <c r="R601" s="18">
        <f>INDEX(SeasonData!BA:BA,MATCH(C601&amp;"_2018",SeasonData!A:A,0))</f>
        <v>0.95454545454545459</v>
      </c>
      <c r="S601" s="18">
        <f>INDEX(SeasonData!BA:BA,MATCH(C601&amp;"_2017",SeasonData!A:A,0))</f>
        <v>0.95454545454545459</v>
      </c>
      <c r="T601" s="18">
        <f>INDEX(SeasonData!BA:BA,MATCH(C601&amp;"_2016",SeasonData!A:A,0))</f>
        <v>1</v>
      </c>
      <c r="U601" s="18">
        <f>INDEX(SeasonData!BA:BA,MATCH(C601&amp;"_2015",SeasonData!A:A,0))</f>
        <v>0.95454545454545459</v>
      </c>
      <c r="W601" s="13">
        <f t="shared" si="19"/>
        <v>121.6726535875472</v>
      </c>
      <c r="Y601" t="str">
        <f>IF(ISERROR(FIND("DEF",$G601)),"",MAX(Y$1:Y600)+1)</f>
        <v/>
      </c>
      <c r="Z601">
        <f>IF(ISERROR(FIND("MID",$G601)),"",MAX(Z$1:Z600)+1)</f>
        <v>193</v>
      </c>
      <c r="AA601" t="str">
        <f>IF(ISERROR(FIND("RUC",$G601)),"",MAX(AA$1:AA600)+1)</f>
        <v/>
      </c>
      <c r="AB601">
        <f>IF(ISERROR(FIND("FWD",$G601)),"",MAX(AB$1:AB600)+1)</f>
        <v>233</v>
      </c>
      <c r="AC601" t="str">
        <f>IF(H601&lt;&gt;"R","",MAX(AC$1:AC600)+1)</f>
        <v/>
      </c>
    </row>
    <row r="602" spans="1:29" x14ac:dyDescent="0.2">
      <c r="A602" t="s">
        <v>2083</v>
      </c>
      <c r="B602" t="s">
        <v>456</v>
      </c>
      <c r="C602" t="s">
        <v>938</v>
      </c>
      <c r="D602" t="s">
        <v>938</v>
      </c>
      <c r="E602" t="s">
        <v>443</v>
      </c>
      <c r="F602" s="42" t="s">
        <v>1392</v>
      </c>
      <c r="G602" t="s">
        <v>2767</v>
      </c>
      <c r="H602" s="3" t="str">
        <f>IF(SUMIFS(SeasonData!BC:BC,SeasonData!B:B,Players19!C415)=(4*23),"R","")</f>
        <v/>
      </c>
      <c r="I602" s="2">
        <f>COUNTIFS(SeasonData!B:B,C602)</f>
        <v>4</v>
      </c>
      <c r="J602" s="25">
        <v>322200</v>
      </c>
      <c r="K602" s="25" t="str">
        <f t="shared" si="18"/>
        <v>MPR</v>
      </c>
      <c r="L602" s="25"/>
      <c r="M602" s="20">
        <f>INDEX(SeasonData!$AY:$AY,MATCH($C602&amp;"_2018",SeasonData!$A:$A,0))</f>
        <v>59.352941176470587</v>
      </c>
      <c r="N602" s="20">
        <f>INDEX(SeasonData!$AY:$AY,MATCH($C602&amp;"_2017",SeasonData!$A:$A,0))</f>
        <v>53</v>
      </c>
      <c r="O602" s="20" t="str">
        <f>INDEX(SeasonData!$AY:$AY,MATCH($C602&amp;"_2016",SeasonData!$A:$A,0))</f>
        <v/>
      </c>
      <c r="P602" s="20" t="str">
        <f>INDEX(SeasonData!$AY:$AY,MATCH($C602&amp;"_2015",SeasonData!$A:$A,0))</f>
        <v/>
      </c>
      <c r="R602" s="18">
        <f>INDEX(SeasonData!BA:BA,MATCH(C602&amp;"_2018",SeasonData!A:A,0))</f>
        <v>0.77272727272727271</v>
      </c>
      <c r="S602" s="18">
        <f>INDEX(SeasonData!BA:BA,MATCH(C602&amp;"_2017",SeasonData!A:A,0))</f>
        <v>4.5454545454545456E-2</v>
      </c>
      <c r="T602" s="18">
        <f>INDEX(SeasonData!BA:BA,MATCH(C602&amp;"_2016",SeasonData!A:A,0))</f>
        <v>0</v>
      </c>
      <c r="U602" s="18">
        <f>INDEX(SeasonData!BA:BA,MATCH(C602&amp;"_2015",SeasonData!A:A,0))</f>
        <v>0</v>
      </c>
      <c r="W602" s="13">
        <f t="shared" si="19"/>
        <v>59.353412544901907</v>
      </c>
      <c r="Y602" t="str">
        <f>IF(ISERROR(FIND("DEF",$G602)),"",MAX(Y$1:Y601)+1)</f>
        <v/>
      </c>
      <c r="Z602">
        <f>IF(ISERROR(FIND("MID",$G602)),"",MAX(Z$1:Z601)+1)</f>
        <v>194</v>
      </c>
      <c r="AA602" t="str">
        <f>IF(ISERROR(FIND("RUC",$G602)),"",MAX(AA$1:AA601)+1)</f>
        <v/>
      </c>
      <c r="AB602">
        <f>IF(ISERROR(FIND("FWD",$G602)),"",MAX(AB$1:AB601)+1)</f>
        <v>234</v>
      </c>
      <c r="AC602" t="str">
        <f>IF(H602&lt;&gt;"R","",MAX(AC$1:AC601)+1)</f>
        <v/>
      </c>
    </row>
    <row r="603" spans="1:29" x14ac:dyDescent="0.2">
      <c r="A603" t="s">
        <v>2083</v>
      </c>
      <c r="B603" t="s">
        <v>411</v>
      </c>
      <c r="C603" t="s">
        <v>2690</v>
      </c>
      <c r="D603" t="s">
        <v>815</v>
      </c>
      <c r="E603" t="s">
        <v>399</v>
      </c>
      <c r="F603" s="42" t="s">
        <v>1387</v>
      </c>
      <c r="G603" t="s">
        <v>1608</v>
      </c>
      <c r="H603" s="3" t="str">
        <f>IF(SUMIFS(SeasonData!BC:BC,SeasonData!B:B,Players19!C460)=(4*23),"R","")</f>
        <v/>
      </c>
      <c r="I603" s="2">
        <f>COUNTIFS(SeasonData!B:B,C603)</f>
        <v>4</v>
      </c>
      <c r="J603" s="25">
        <v>262200</v>
      </c>
      <c r="K603" s="25" t="str">
        <f t="shared" si="18"/>
        <v>MPR</v>
      </c>
      <c r="L603" s="25"/>
      <c r="M603" s="20">
        <f>INDEX(SeasonData!$AY:$AY,MATCH($C603&amp;"_2018",SeasonData!$A:$A,0))</f>
        <v>48.307692307692307</v>
      </c>
      <c r="N603" s="20">
        <f>INDEX(SeasonData!$AY:$AY,MATCH($C603&amp;"_2017",SeasonData!$A:$A,0))</f>
        <v>47.4</v>
      </c>
      <c r="O603" s="20">
        <f>INDEX(SeasonData!$AY:$AY,MATCH($C603&amp;"_2016",SeasonData!$A:$A,0))</f>
        <v>44.18181818181818</v>
      </c>
      <c r="P603" s="20">
        <f>INDEX(SeasonData!$AY:$AY,MATCH($C603&amp;"_2015",SeasonData!$A:$A,0))</f>
        <v>37.166666666666664</v>
      </c>
      <c r="R603" s="18">
        <f>INDEX(SeasonData!BA:BA,MATCH(C603&amp;"_2018",SeasonData!A:A,0))</f>
        <v>0.59090909090909094</v>
      </c>
      <c r="S603" s="18">
        <f>INDEX(SeasonData!BA:BA,MATCH(C603&amp;"_2017",SeasonData!A:A,0))</f>
        <v>0.22727272727272727</v>
      </c>
      <c r="T603" s="18">
        <f>INDEX(SeasonData!BA:BA,MATCH(C603&amp;"_2016",SeasonData!A:A,0))</f>
        <v>0.5</v>
      </c>
      <c r="U603" s="18">
        <f>INDEX(SeasonData!BA:BA,MATCH(C603&amp;"_2015",SeasonData!A:A,0))</f>
        <v>0.27272727272727271</v>
      </c>
      <c r="W603" s="13">
        <f t="shared" si="19"/>
        <v>48.300635534678086</v>
      </c>
      <c r="Y603" t="str">
        <f>IF(ISERROR(FIND("DEF",$G603)),"",MAX(Y$1:Y602)+1)</f>
        <v/>
      </c>
      <c r="Z603" t="str">
        <f>IF(ISERROR(FIND("MID",$G603)),"",MAX(Z$1:Z602)+1)</f>
        <v/>
      </c>
      <c r="AA603" t="str">
        <f>IF(ISERROR(FIND("RUC",$G603)),"",MAX(AA$1:AA602)+1)</f>
        <v/>
      </c>
      <c r="AB603">
        <f>IF(ISERROR(FIND("FWD",$G603)),"",MAX(AB$1:AB602)+1)</f>
        <v>235</v>
      </c>
      <c r="AC603" t="str">
        <f>IF(H603&lt;&gt;"R","",MAX(AC$1:AC602)+1)</f>
        <v/>
      </c>
    </row>
    <row r="604" spans="1:29" x14ac:dyDescent="0.2">
      <c r="A604" t="s">
        <v>2083</v>
      </c>
      <c r="B604" t="s">
        <v>1762</v>
      </c>
      <c r="C604" t="s">
        <v>1686</v>
      </c>
      <c r="D604" t="s">
        <v>1686</v>
      </c>
      <c r="E604" t="s">
        <v>369</v>
      </c>
      <c r="F604" s="42" t="s">
        <v>1862</v>
      </c>
      <c r="G604" t="s">
        <v>1607</v>
      </c>
      <c r="H604" s="3" t="str">
        <f>IF(SUMIFS(SeasonData!BC:BC,SeasonData!B:B,Players19!C529)=(4*23),"R","")</f>
        <v/>
      </c>
      <c r="I604" s="2">
        <f>COUNTIFS(SeasonData!B:B,C604)</f>
        <v>4</v>
      </c>
      <c r="J604" s="25">
        <v>123900</v>
      </c>
      <c r="K604" s="25" t="str">
        <f t="shared" si="18"/>
        <v>Rookie</v>
      </c>
      <c r="L604" s="25"/>
      <c r="M604" s="20" t="str">
        <f>INDEX(SeasonData!$AY:$AY,MATCH($C604&amp;"_2018",SeasonData!$A:$A,0))</f>
        <v/>
      </c>
      <c r="N604" s="20" t="str">
        <f>INDEX(SeasonData!$AY:$AY,MATCH($C604&amp;"_2017",SeasonData!$A:$A,0))</f>
        <v/>
      </c>
      <c r="O604" s="20" t="str">
        <f>INDEX(SeasonData!$AY:$AY,MATCH($C604&amp;"_2016",SeasonData!$A:$A,0))</f>
        <v/>
      </c>
      <c r="P604" s="20" t="str">
        <f>INDEX(SeasonData!$AY:$AY,MATCH($C604&amp;"_2015",SeasonData!$A:$A,0))</f>
        <v/>
      </c>
      <c r="R604" s="18">
        <f>INDEX(SeasonData!BA:BA,MATCH(C604&amp;"_2018",SeasonData!A:A,0))</f>
        <v>0</v>
      </c>
      <c r="S604" s="18">
        <f>INDEX(SeasonData!BA:BA,MATCH(C604&amp;"_2017",SeasonData!A:A,0))</f>
        <v>0</v>
      </c>
      <c r="T604" s="18">
        <f>INDEX(SeasonData!BA:BA,MATCH(C604&amp;"_2016",SeasonData!A:A,0))</f>
        <v>0</v>
      </c>
      <c r="U604" s="18">
        <f>INDEX(SeasonData!BA:BA,MATCH(C604&amp;"_2015",SeasonData!A:A,0))</f>
        <v>0</v>
      </c>
      <c r="W604" s="13">
        <f t="shared" si="19"/>
        <v>22.823984526112184</v>
      </c>
      <c r="Y604">
        <f>IF(ISERROR(FIND("DEF",$G604)),"",MAX(Y$1:Y603)+1)</f>
        <v>220</v>
      </c>
      <c r="Z604" t="str">
        <f>IF(ISERROR(FIND("MID",$G604)),"",MAX(Z$1:Z603)+1)</f>
        <v/>
      </c>
      <c r="AA604" t="str">
        <f>IF(ISERROR(FIND("RUC",$G604)),"",MAX(AA$1:AA603)+1)</f>
        <v/>
      </c>
      <c r="AB604" t="str">
        <f>IF(ISERROR(FIND("FWD",$G604)),"",MAX(AB$1:AB603)+1)</f>
        <v/>
      </c>
      <c r="AC604" t="str">
        <f>IF(H604&lt;&gt;"R","",MAX(AC$1:AC603)+1)</f>
        <v/>
      </c>
    </row>
    <row r="605" spans="1:29" x14ac:dyDescent="0.2">
      <c r="A605" t="s">
        <v>2083</v>
      </c>
      <c r="B605" t="s">
        <v>363</v>
      </c>
      <c r="C605" t="s">
        <v>1578</v>
      </c>
      <c r="D605" t="s">
        <v>1578</v>
      </c>
      <c r="E605" t="s">
        <v>40</v>
      </c>
      <c r="F605" s="42" t="s">
        <v>1388</v>
      </c>
      <c r="G605" t="s">
        <v>1951</v>
      </c>
      <c r="H605" s="3" t="str">
        <f>IF(SUMIFS(SeasonData!BC:BC,SeasonData!B:B,Players19!C635)=(4*23),"R","")</f>
        <v/>
      </c>
      <c r="I605" s="2">
        <f>COUNTIFS(SeasonData!B:B,C605)</f>
        <v>4</v>
      </c>
      <c r="J605" s="25">
        <v>490300</v>
      </c>
      <c r="K605" s="25" t="str">
        <f t="shared" si="18"/>
        <v>Premo</v>
      </c>
      <c r="L605" s="25"/>
      <c r="M605" s="20">
        <f>INDEX(SeasonData!$AY:$AY,MATCH($C605&amp;"_2018",SeasonData!$A:$A,0))</f>
        <v>90.3125</v>
      </c>
      <c r="N605" s="20">
        <f>INDEX(SeasonData!$AY:$AY,MATCH($C605&amp;"_2017",SeasonData!$A:$A,0))</f>
        <v>103.04761904761905</v>
      </c>
      <c r="O605" s="20">
        <f>INDEX(SeasonData!$AY:$AY,MATCH($C605&amp;"_2016",SeasonData!$A:$A,0))</f>
        <v>85.388888888888886</v>
      </c>
      <c r="P605" s="20">
        <f>INDEX(SeasonData!$AY:$AY,MATCH($C605&amp;"_2015",SeasonData!$A:$A,0))</f>
        <v>101.1</v>
      </c>
      <c r="R605" s="18">
        <f>INDEX(SeasonData!BA:BA,MATCH(C605&amp;"_2018",SeasonData!A:A,0))</f>
        <v>0.72727272727272729</v>
      </c>
      <c r="S605" s="18">
        <f>INDEX(SeasonData!BA:BA,MATCH(C605&amp;"_2017",SeasonData!A:A,0))</f>
        <v>0.95454545454545459</v>
      </c>
      <c r="T605" s="18">
        <f>INDEX(SeasonData!BA:BA,MATCH(C605&amp;"_2016",SeasonData!A:A,0))</f>
        <v>0.81818181818181823</v>
      </c>
      <c r="U605" s="18">
        <f>INDEX(SeasonData!BA:BA,MATCH(C605&amp;"_2015",SeasonData!A:A,0))</f>
        <v>0.90909090909090906</v>
      </c>
      <c r="W605" s="13">
        <f t="shared" si="19"/>
        <v>90.319609468545636</v>
      </c>
      <c r="Y605" t="str">
        <f>IF(ISERROR(FIND("DEF",$G605)),"",MAX(Y$1:Y604)+1)</f>
        <v/>
      </c>
      <c r="Z605" t="str">
        <f>IF(ISERROR(FIND("MID",$G605)),"",MAX(Z$1:Z604)+1)</f>
        <v/>
      </c>
      <c r="AA605">
        <f>IF(ISERROR(FIND("RUC",$G605)),"",MAX(AA$1:AA604)+1)</f>
        <v>41</v>
      </c>
      <c r="AB605" t="str">
        <f>IF(ISERROR(FIND("FWD",$G605)),"",MAX(AB$1:AB604)+1)</f>
        <v/>
      </c>
      <c r="AC605" t="str">
        <f>IF(H605&lt;&gt;"R","",MAX(AC$1:AC604)+1)</f>
        <v/>
      </c>
    </row>
    <row r="606" spans="1:29" x14ac:dyDescent="0.2">
      <c r="A606" t="s">
        <v>2083</v>
      </c>
      <c r="B606" t="s">
        <v>513</v>
      </c>
      <c r="C606" t="s">
        <v>1611</v>
      </c>
      <c r="D606" t="s">
        <v>1611</v>
      </c>
      <c r="E606" t="s">
        <v>1</v>
      </c>
      <c r="F606" s="42" t="s">
        <v>1863</v>
      </c>
      <c r="G606" t="s">
        <v>1606</v>
      </c>
      <c r="H606" s="3" t="str">
        <f>IF(SUMIFS(SeasonData!BC:BC,SeasonData!B:B,Players19!C790)=(4*23),"R","")</f>
        <v/>
      </c>
      <c r="I606" s="2">
        <f>COUNTIFS(SeasonData!B:B,C606)</f>
        <v>4</v>
      </c>
      <c r="J606" s="25">
        <v>147700</v>
      </c>
      <c r="K606" s="25" t="str">
        <f t="shared" si="18"/>
        <v>Rookie</v>
      </c>
      <c r="L606" s="25"/>
      <c r="M606" s="20">
        <f>INDEX(SeasonData!$AY:$AY,MATCH($C606&amp;"_2018",SeasonData!$A:$A,0))</f>
        <v>34</v>
      </c>
      <c r="N606" s="20" t="str">
        <f>INDEX(SeasonData!$AY:$AY,MATCH($C606&amp;"_2017",SeasonData!$A:$A,0))</f>
        <v/>
      </c>
      <c r="O606" s="20" t="str">
        <f>INDEX(SeasonData!$AY:$AY,MATCH($C606&amp;"_2016",SeasonData!$A:$A,0))</f>
        <v/>
      </c>
      <c r="P606" s="20" t="str">
        <f>INDEX(SeasonData!$AY:$AY,MATCH($C606&amp;"_2015",SeasonData!$A:$A,0))</f>
        <v/>
      </c>
      <c r="R606" s="18">
        <f>INDEX(SeasonData!BA:BA,MATCH(C606&amp;"_2018",SeasonData!A:A,0))</f>
        <v>4.5454545454545456E-2</v>
      </c>
      <c r="S606" s="18">
        <f>INDEX(SeasonData!BA:BA,MATCH(C606&amp;"_2017",SeasonData!A:A,0))</f>
        <v>0</v>
      </c>
      <c r="T606" s="18">
        <f>INDEX(SeasonData!BA:BA,MATCH(C606&amp;"_2016",SeasonData!A:A,0))</f>
        <v>0</v>
      </c>
      <c r="U606" s="18">
        <f>INDEX(SeasonData!BA:BA,MATCH(C606&amp;"_2015",SeasonData!A:A,0))</f>
        <v>0</v>
      </c>
      <c r="W606" s="13">
        <f t="shared" si="19"/>
        <v>27.208252740167634</v>
      </c>
      <c r="Y606" t="str">
        <f>IF(ISERROR(FIND("DEF",$G606)),"",MAX(Y$1:Y605)+1)</f>
        <v/>
      </c>
      <c r="Z606">
        <f>IF(ISERROR(FIND("MID",$G606)),"",MAX(Z$1:Z605)+1)</f>
        <v>195</v>
      </c>
      <c r="AA606" t="str">
        <f>IF(ISERROR(FIND("RUC",$G606)),"",MAX(AA$1:AA605)+1)</f>
        <v/>
      </c>
      <c r="AB606" t="str">
        <f>IF(ISERROR(FIND("FWD",$G606)),"",MAX(AB$1:AB605)+1)</f>
        <v/>
      </c>
      <c r="AC606" t="str">
        <f>IF(H606&lt;&gt;"R","",MAX(AC$1:AC605)+1)</f>
        <v/>
      </c>
    </row>
    <row r="607" spans="1:29" x14ac:dyDescent="0.2">
      <c r="A607" t="s">
        <v>2074</v>
      </c>
      <c r="B607" t="s">
        <v>315</v>
      </c>
      <c r="C607" t="s">
        <v>1580</v>
      </c>
      <c r="D607" t="s">
        <v>1580</v>
      </c>
      <c r="E607" t="s">
        <v>316</v>
      </c>
      <c r="F607" s="42" t="s">
        <v>1395</v>
      </c>
      <c r="G607" t="s">
        <v>1606</v>
      </c>
      <c r="H607" s="3" t="str">
        <f>IF(SUMIFS(SeasonData!BC:BC,SeasonData!B:B,Players19!C10)=(4*23),"R","")</f>
        <v/>
      </c>
      <c r="I607" s="2">
        <f>COUNTIFS(SeasonData!B:B,C607)</f>
        <v>4</v>
      </c>
      <c r="J607" s="25">
        <v>375100</v>
      </c>
      <c r="K607" s="25" t="str">
        <f t="shared" si="18"/>
        <v>MPR</v>
      </c>
      <c r="L607" s="25"/>
      <c r="M607" s="20">
        <f>INDEX(SeasonData!$AY:$AY,MATCH($C607&amp;"_2018",SeasonData!$A:$A,0))</f>
        <v>69.090909090909093</v>
      </c>
      <c r="N607" s="20" t="str">
        <f>INDEX(SeasonData!$AY:$AY,MATCH($C607&amp;"_2017",SeasonData!$A:$A,0))</f>
        <v/>
      </c>
      <c r="O607" s="20" t="str">
        <f>INDEX(SeasonData!$AY:$AY,MATCH($C607&amp;"_2016",SeasonData!$A:$A,0))</f>
        <v/>
      </c>
      <c r="P607" s="20" t="str">
        <f>INDEX(SeasonData!$AY:$AY,MATCH($C607&amp;"_2015",SeasonData!$A:$A,0))</f>
        <v/>
      </c>
      <c r="R607" s="18">
        <f>INDEX(SeasonData!BA:BA,MATCH(C607&amp;"_2018",SeasonData!A:A,0))</f>
        <v>0.5</v>
      </c>
      <c r="S607" s="18">
        <f>INDEX(SeasonData!BA:BA,MATCH(C607&amp;"_2017",SeasonData!A:A,0))</f>
        <v>0</v>
      </c>
      <c r="T607" s="18">
        <f>INDEX(SeasonData!BA:BA,MATCH(C607&amp;"_2016",SeasonData!A:A,0))</f>
        <v>0</v>
      </c>
      <c r="U607" s="18">
        <f>INDEX(SeasonData!BA:BA,MATCH(C607&amp;"_2015",SeasonData!A:A,0))</f>
        <v>0</v>
      </c>
      <c r="W607" s="13">
        <f t="shared" si="19"/>
        <v>69.098277608915907</v>
      </c>
      <c r="Y607" t="str">
        <f>IF(ISERROR(FIND("DEF",$G607)),"",MAX(Y$1:Y606)+1)</f>
        <v/>
      </c>
      <c r="Z607">
        <f>IF(ISERROR(FIND("MID",$G607)),"",MAX(Z$1:Z606)+1)</f>
        <v>196</v>
      </c>
      <c r="AA607" t="str">
        <f>IF(ISERROR(FIND("RUC",$G607)),"",MAX(AA$1:AA606)+1)</f>
        <v/>
      </c>
      <c r="AB607" t="str">
        <f>IF(ISERROR(FIND("FWD",$G607)),"",MAX(AB$1:AB606)+1)</f>
        <v/>
      </c>
      <c r="AC607" t="str">
        <f>IF(H607&lt;&gt;"R","",MAX(AC$1:AC606)+1)</f>
        <v/>
      </c>
    </row>
    <row r="608" spans="1:29" x14ac:dyDescent="0.2">
      <c r="A608" t="s">
        <v>2074</v>
      </c>
      <c r="B608" t="s">
        <v>17</v>
      </c>
      <c r="C608" t="s">
        <v>1581</v>
      </c>
      <c r="D608" t="s">
        <v>1581</v>
      </c>
      <c r="E608" t="s">
        <v>1</v>
      </c>
      <c r="F608" s="42" t="s">
        <v>1396</v>
      </c>
      <c r="G608" t="s">
        <v>1951</v>
      </c>
      <c r="H608" s="3" t="str">
        <f>IF(SUMIFS(SeasonData!BC:BC,SeasonData!B:B,Players19!C337)=(4*23),"R","")</f>
        <v>R</v>
      </c>
      <c r="I608" s="2">
        <f>COUNTIFS(SeasonData!B:B,C608)</f>
        <v>4</v>
      </c>
      <c r="J608" s="25">
        <v>102400</v>
      </c>
      <c r="K608" s="25" t="str">
        <f t="shared" si="18"/>
        <v>Rookie</v>
      </c>
      <c r="L608" s="25"/>
      <c r="M608" s="20" t="str">
        <f>INDEX(SeasonData!$AY:$AY,MATCH($C608&amp;"_2018",SeasonData!$A:$A,0))</f>
        <v/>
      </c>
      <c r="N608" s="20" t="str">
        <f>INDEX(SeasonData!$AY:$AY,MATCH($C608&amp;"_2017",SeasonData!$A:$A,0))</f>
        <v/>
      </c>
      <c r="O608" s="20" t="str">
        <f>INDEX(SeasonData!$AY:$AY,MATCH($C608&amp;"_2016",SeasonData!$A:$A,0))</f>
        <v/>
      </c>
      <c r="P608" s="20" t="str">
        <f>INDEX(SeasonData!$AY:$AY,MATCH($C608&amp;"_2015",SeasonData!$A:$A,0))</f>
        <v/>
      </c>
      <c r="R608" s="18">
        <f>INDEX(SeasonData!BA:BA,MATCH(C608&amp;"_2018",SeasonData!A:A,0))</f>
        <v>0</v>
      </c>
      <c r="S608" s="18">
        <f>INDEX(SeasonData!BA:BA,MATCH(C608&amp;"_2017",SeasonData!A:A,0))</f>
        <v>0</v>
      </c>
      <c r="T608" s="18">
        <f>INDEX(SeasonData!BA:BA,MATCH(C608&amp;"_2016",SeasonData!A:A,0))</f>
        <v>0</v>
      </c>
      <c r="U608" s="18">
        <f>INDEX(SeasonData!BA:BA,MATCH(C608&amp;"_2015",SeasonData!A:A,0))</f>
        <v>0</v>
      </c>
      <c r="W608" s="13">
        <f t="shared" si="19"/>
        <v>18.863406097448649</v>
      </c>
      <c r="Y608" t="str">
        <f>IF(ISERROR(FIND("DEF",$G608)),"",MAX(Y$1:Y607)+1)</f>
        <v/>
      </c>
      <c r="Z608" t="str">
        <f>IF(ISERROR(FIND("MID",$G608)),"",MAX(Z$1:Z607)+1)</f>
        <v/>
      </c>
      <c r="AA608">
        <f>IF(ISERROR(FIND("RUC",$G608)),"",MAX(AA$1:AA607)+1)</f>
        <v>42</v>
      </c>
      <c r="AB608" t="str">
        <f>IF(ISERROR(FIND("FWD",$G608)),"",MAX(AB$1:AB607)+1)</f>
        <v/>
      </c>
      <c r="AC608">
        <f>IF(H608&lt;&gt;"R","",MAX(AC$1:AC607)+1)</f>
        <v>87</v>
      </c>
    </row>
    <row r="609" spans="1:29" x14ac:dyDescent="0.2">
      <c r="A609" t="s">
        <v>2074</v>
      </c>
      <c r="B609" t="s">
        <v>280</v>
      </c>
      <c r="C609" t="s">
        <v>819</v>
      </c>
      <c r="D609" t="s">
        <v>819</v>
      </c>
      <c r="E609" t="s">
        <v>260</v>
      </c>
      <c r="F609" s="42" t="s">
        <v>1393</v>
      </c>
      <c r="G609" t="s">
        <v>1608</v>
      </c>
      <c r="H609" s="3" t="str">
        <f>IF(SUMIFS(SeasonData!BC:BC,SeasonData!B:B,Players19!C596)=(4*23),"R","")</f>
        <v/>
      </c>
      <c r="I609" s="2">
        <f>COUNTIFS(SeasonData!B:B,C609)</f>
        <v>4</v>
      </c>
      <c r="J609" s="25">
        <v>359500</v>
      </c>
      <c r="K609" s="25" t="str">
        <f t="shared" si="18"/>
        <v>MPR</v>
      </c>
      <c r="L609" s="25"/>
      <c r="M609" s="20">
        <f>INDEX(SeasonData!$AY:$AY,MATCH($C609&amp;"_2018",SeasonData!$A:$A,0))</f>
        <v>66.222222222222229</v>
      </c>
      <c r="N609" s="20">
        <f>INDEX(SeasonData!$AY:$AY,MATCH($C609&amp;"_2017",SeasonData!$A:$A,0))</f>
        <v>68.466666666666669</v>
      </c>
      <c r="O609" s="20">
        <f>INDEX(SeasonData!$AY:$AY,MATCH($C609&amp;"_2016",SeasonData!$A:$A,0))</f>
        <v>80.900000000000006</v>
      </c>
      <c r="P609" s="20">
        <f>INDEX(SeasonData!$AY:$AY,MATCH($C609&amp;"_2015",SeasonData!$A:$A,0))</f>
        <v>75.78947368421052</v>
      </c>
      <c r="R609" s="18">
        <f>INDEX(SeasonData!BA:BA,MATCH(C609&amp;"_2018",SeasonData!A:A,0))</f>
        <v>0.81818181818181823</v>
      </c>
      <c r="S609" s="18">
        <f>INDEX(SeasonData!BA:BA,MATCH(C609&amp;"_2017",SeasonData!A:A,0))</f>
        <v>0.68181818181818177</v>
      </c>
      <c r="T609" s="18">
        <f>INDEX(SeasonData!BA:BA,MATCH(C609&amp;"_2016",SeasonData!A:A,0))</f>
        <v>0.90909090909090906</v>
      </c>
      <c r="U609" s="18">
        <f>INDEX(SeasonData!BA:BA,MATCH(C609&amp;"_2015",SeasonData!A:A,0))</f>
        <v>0.86363636363636365</v>
      </c>
      <c r="W609" s="13">
        <f t="shared" si="19"/>
        <v>66.224555586257708</v>
      </c>
      <c r="Y609" t="str">
        <f>IF(ISERROR(FIND("DEF",$G609)),"",MAX(Y$1:Y608)+1)</f>
        <v/>
      </c>
      <c r="Z609" t="str">
        <f>IF(ISERROR(FIND("MID",$G609)),"",MAX(Z$1:Z608)+1)</f>
        <v/>
      </c>
      <c r="AA609" t="str">
        <f>IF(ISERROR(FIND("RUC",$G609)),"",MAX(AA$1:AA608)+1)</f>
        <v/>
      </c>
      <c r="AB609">
        <f>IF(ISERROR(FIND("FWD",$G609)),"",MAX(AB$1:AB608)+1)</f>
        <v>236</v>
      </c>
      <c r="AC609" t="str">
        <f>IF(H609&lt;&gt;"R","",MAX(AC$1:AC608)+1)</f>
        <v/>
      </c>
    </row>
    <row r="610" spans="1:29" x14ac:dyDescent="0.2">
      <c r="A610" t="s">
        <v>2074</v>
      </c>
      <c r="B610" t="s">
        <v>31</v>
      </c>
      <c r="C610" t="s">
        <v>820</v>
      </c>
      <c r="D610" t="s">
        <v>820</v>
      </c>
      <c r="E610" t="s">
        <v>1</v>
      </c>
      <c r="F610" s="42" t="s">
        <v>1394</v>
      </c>
      <c r="G610" t="s">
        <v>1606</v>
      </c>
      <c r="H610" s="3" t="str">
        <f>IF(SUMIFS(SeasonData!BC:BC,SeasonData!B:B,Players19!C652)=(4*23),"R","")</f>
        <v/>
      </c>
      <c r="I610" s="2">
        <f>COUNTIFS(SeasonData!B:B,C610)</f>
        <v>4</v>
      </c>
      <c r="J610" s="25">
        <v>440000</v>
      </c>
      <c r="K610" s="25" t="str">
        <f t="shared" si="18"/>
        <v>MPR</v>
      </c>
      <c r="L610" s="25"/>
      <c r="M610" s="20">
        <f>INDEX(SeasonData!$AY:$AY,MATCH($C610&amp;"_2018",SeasonData!$A:$A,0))</f>
        <v>81.05263157894737</v>
      </c>
      <c r="N610" s="20">
        <f>INDEX(SeasonData!$AY:$AY,MATCH($C610&amp;"_2017",SeasonData!$A:$A,0))</f>
        <v>78</v>
      </c>
      <c r="O610" s="20">
        <f>INDEX(SeasonData!$AY:$AY,MATCH($C610&amp;"_2016",SeasonData!$A:$A,0))</f>
        <v>67.733333333333334</v>
      </c>
      <c r="P610" s="20">
        <f>INDEX(SeasonData!$AY:$AY,MATCH($C610&amp;"_2015",SeasonData!$A:$A,0))</f>
        <v>60.166666666666664</v>
      </c>
      <c r="R610" s="18">
        <f>INDEX(SeasonData!BA:BA,MATCH(C610&amp;"_2018",SeasonData!A:A,0))</f>
        <v>0.86363636363636365</v>
      </c>
      <c r="S610" s="18">
        <f>INDEX(SeasonData!BA:BA,MATCH(C610&amp;"_2017",SeasonData!A:A,0))</f>
        <v>9.0909090909090912E-2</v>
      </c>
      <c r="T610" s="18">
        <f>INDEX(SeasonData!BA:BA,MATCH(C610&amp;"_2016",SeasonData!A:A,0))</f>
        <v>0.68181818181818177</v>
      </c>
      <c r="U610" s="18">
        <f>INDEX(SeasonData!BA:BA,MATCH(C610&amp;"_2015",SeasonData!A:A,0))</f>
        <v>0.54545454545454541</v>
      </c>
      <c r="W610" s="13">
        <f t="shared" si="19"/>
        <v>81.053698074974676</v>
      </c>
      <c r="Y610" t="str">
        <f>IF(ISERROR(FIND("DEF",$G610)),"",MAX(Y$1:Y609)+1)</f>
        <v/>
      </c>
      <c r="Z610">
        <f>IF(ISERROR(FIND("MID",$G610)),"",MAX(Z$1:Z609)+1)</f>
        <v>197</v>
      </c>
      <c r="AA610" t="str">
        <f>IF(ISERROR(FIND("RUC",$G610)),"",MAX(AA$1:AA609)+1)</f>
        <v/>
      </c>
      <c r="AB610" t="str">
        <f>IF(ISERROR(FIND("FWD",$G610)),"",MAX(AB$1:AB609)+1)</f>
        <v/>
      </c>
      <c r="AC610" t="str">
        <f>IF(H610&lt;&gt;"R","",MAX(AC$1:AC609)+1)</f>
        <v/>
      </c>
    </row>
    <row r="611" spans="1:29" x14ac:dyDescent="0.2">
      <c r="A611" t="s">
        <v>2246</v>
      </c>
      <c r="B611" t="s">
        <v>62</v>
      </c>
      <c r="C611" t="s">
        <v>821</v>
      </c>
      <c r="D611" t="s">
        <v>821</v>
      </c>
      <c r="E611" t="s">
        <v>144</v>
      </c>
      <c r="F611" s="42" t="s">
        <v>1397</v>
      </c>
      <c r="G611" t="s">
        <v>1607</v>
      </c>
      <c r="H611" s="3" t="str">
        <f>IF(SUMIFS(SeasonData!BC:BC,SeasonData!B:B,Players19!C281)=(4*23),"R","")</f>
        <v/>
      </c>
      <c r="I611" s="2">
        <f>COUNTIFS(SeasonData!B:B,C611)</f>
        <v>4</v>
      </c>
      <c r="J611" s="25">
        <v>296400</v>
      </c>
      <c r="K611" s="25" t="str">
        <f t="shared" si="18"/>
        <v>MPR</v>
      </c>
      <c r="L611" s="25"/>
      <c r="M611" s="20">
        <f>INDEX(SeasonData!$AY:$AY,MATCH($C611&amp;"_2018",SeasonData!$A:$A,0))</f>
        <v>60.666666666666664</v>
      </c>
      <c r="N611" s="20">
        <f>INDEX(SeasonData!$AY:$AY,MATCH($C611&amp;"_2017",SeasonData!$A:$A,0))</f>
        <v>77.84615384615384</v>
      </c>
      <c r="O611" s="20">
        <f>INDEX(SeasonData!$AY:$AY,MATCH($C611&amp;"_2016",SeasonData!$A:$A,0))</f>
        <v>86.681818181818187</v>
      </c>
      <c r="P611" s="20">
        <f>INDEX(SeasonData!$AY:$AY,MATCH($C611&amp;"_2015",SeasonData!$A:$A,0))</f>
        <v>86.545454545454547</v>
      </c>
      <c r="R611" s="18">
        <f>INDEX(SeasonData!BA:BA,MATCH(C611&amp;"_2018",SeasonData!A:A,0))</f>
        <v>0.13636363636363635</v>
      </c>
      <c r="S611" s="18">
        <f>INDEX(SeasonData!BA:BA,MATCH(C611&amp;"_2017",SeasonData!A:A,0))</f>
        <v>0.59090909090909094</v>
      </c>
      <c r="T611" s="18">
        <f>INDEX(SeasonData!BA:BA,MATCH(C611&amp;"_2016",SeasonData!A:A,0))</f>
        <v>1</v>
      </c>
      <c r="U611" s="18">
        <f>INDEX(SeasonData!BA:BA,MATCH(C611&amp;"_2015",SeasonData!A:A,0))</f>
        <v>0.5</v>
      </c>
      <c r="W611" s="13">
        <f t="shared" si="19"/>
        <v>54.600718430505665</v>
      </c>
      <c r="Y611">
        <f>IF(ISERROR(FIND("DEF",$G611)),"",MAX(Y$1:Y610)+1)</f>
        <v>221</v>
      </c>
      <c r="Z611" t="str">
        <f>IF(ISERROR(FIND("MID",$G611)),"",MAX(Z$1:Z610)+1)</f>
        <v/>
      </c>
      <c r="AA611" t="str">
        <f>IF(ISERROR(FIND("RUC",$G611)),"",MAX(AA$1:AA610)+1)</f>
        <v/>
      </c>
      <c r="AB611" t="str">
        <f>IF(ISERROR(FIND("FWD",$G611)),"",MAX(AB$1:AB610)+1)</f>
        <v/>
      </c>
      <c r="AC611" t="str">
        <f>IF(H611&lt;&gt;"R","",MAX(AC$1:AC610)+1)</f>
        <v/>
      </c>
    </row>
    <row r="612" spans="1:29" x14ac:dyDescent="0.2">
      <c r="A612" t="s">
        <v>2293</v>
      </c>
      <c r="B612" t="s">
        <v>356</v>
      </c>
      <c r="C612" t="s">
        <v>1010</v>
      </c>
      <c r="D612" t="s">
        <v>1010</v>
      </c>
      <c r="E612" t="s">
        <v>40</v>
      </c>
      <c r="F612" s="42" t="s">
        <v>1399</v>
      </c>
      <c r="G612" t="s">
        <v>1951</v>
      </c>
      <c r="H612" s="3" t="str">
        <f>IF(SUMIFS(SeasonData!BC:BC,SeasonData!B:B,Players19!C393)=(4*23),"R","")</f>
        <v/>
      </c>
      <c r="I612" s="2">
        <f>COUNTIFS(SeasonData!B:B,C612)</f>
        <v>4</v>
      </c>
      <c r="J612" s="25">
        <v>123900</v>
      </c>
      <c r="K612" s="25" t="str">
        <f t="shared" si="18"/>
        <v>Rookie</v>
      </c>
      <c r="L612" s="25"/>
      <c r="M612" s="20" t="str">
        <f>INDEX(SeasonData!$AY:$AY,MATCH($C612&amp;"_2018",SeasonData!$A:$A,0))</f>
        <v/>
      </c>
      <c r="N612" s="20" t="str">
        <f>INDEX(SeasonData!$AY:$AY,MATCH($C612&amp;"_2017",SeasonData!$A:$A,0))</f>
        <v/>
      </c>
      <c r="O612" s="20" t="str">
        <f>INDEX(SeasonData!$AY:$AY,MATCH($C612&amp;"_2016",SeasonData!$A:$A,0))</f>
        <v/>
      </c>
      <c r="P612" s="20" t="str">
        <f>INDEX(SeasonData!$AY:$AY,MATCH($C612&amp;"_2015",SeasonData!$A:$A,0))</f>
        <v/>
      </c>
      <c r="R612" s="18">
        <f>INDEX(SeasonData!BA:BA,MATCH(C612&amp;"_2018",SeasonData!A:A,0))</f>
        <v>0</v>
      </c>
      <c r="S612" s="18">
        <f>INDEX(SeasonData!BA:BA,MATCH(C612&amp;"_2017",SeasonData!A:A,0))</f>
        <v>0</v>
      </c>
      <c r="T612" s="18">
        <f>INDEX(SeasonData!BA:BA,MATCH(C612&amp;"_2016",SeasonData!A:A,0))</f>
        <v>0</v>
      </c>
      <c r="U612" s="18">
        <f>INDEX(SeasonData!BA:BA,MATCH(C612&amp;"_2015",SeasonData!A:A,0))</f>
        <v>0</v>
      </c>
      <c r="W612" s="13">
        <f t="shared" si="19"/>
        <v>22.823984526112184</v>
      </c>
      <c r="Y612" t="str">
        <f>IF(ISERROR(FIND("DEF",$G612)),"",MAX(Y$1:Y611)+1)</f>
        <v/>
      </c>
      <c r="Z612" t="str">
        <f>IF(ISERROR(FIND("MID",$G612)),"",MAX(Z$1:Z611)+1)</f>
        <v/>
      </c>
      <c r="AA612">
        <f>IF(ISERROR(FIND("RUC",$G612)),"",MAX(AA$1:AA611)+1)</f>
        <v>43</v>
      </c>
      <c r="AB612" t="str">
        <f>IF(ISERROR(FIND("FWD",$G612)),"",MAX(AB$1:AB611)+1)</f>
        <v/>
      </c>
      <c r="AC612" t="str">
        <f>IF(H612&lt;&gt;"R","",MAX(AC$1:AC611)+1)</f>
        <v/>
      </c>
    </row>
    <row r="613" spans="1:29" x14ac:dyDescent="0.2">
      <c r="A613" t="s">
        <v>2293</v>
      </c>
      <c r="B613" t="s">
        <v>114</v>
      </c>
      <c r="C613" t="s">
        <v>822</v>
      </c>
      <c r="D613" t="s">
        <v>822</v>
      </c>
      <c r="E613" t="s">
        <v>144</v>
      </c>
      <c r="F613" s="42" t="s">
        <v>1398</v>
      </c>
      <c r="G613" t="s">
        <v>1608</v>
      </c>
      <c r="H613" s="3" t="str">
        <f>IF(SUMIFS(SeasonData!BC:BC,SeasonData!B:B,Players19!C800)=(4*23),"R","")</f>
        <v/>
      </c>
      <c r="I613" s="2">
        <f>COUNTIFS(SeasonData!B:B,C613)</f>
        <v>4</v>
      </c>
      <c r="J613" s="25">
        <v>306400</v>
      </c>
      <c r="K613" s="25" t="str">
        <f t="shared" si="18"/>
        <v>MPR</v>
      </c>
      <c r="L613" s="25"/>
      <c r="M613" s="20">
        <f>INDEX(SeasonData!$AY:$AY,MATCH($C613&amp;"_2018",SeasonData!$A:$A,0))</f>
        <v>62.714285714285715</v>
      </c>
      <c r="N613" s="20">
        <f>INDEX(SeasonData!$AY:$AY,MATCH($C613&amp;"_2017",SeasonData!$A:$A,0))</f>
        <v>69.681818181818187</v>
      </c>
      <c r="O613" s="20">
        <f>INDEX(SeasonData!$AY:$AY,MATCH($C613&amp;"_2016",SeasonData!$A:$A,0))</f>
        <v>72.17647058823529</v>
      </c>
      <c r="P613" s="20">
        <f>INDEX(SeasonData!$AY:$AY,MATCH($C613&amp;"_2015",SeasonData!$A:$A,0))</f>
        <v>34.666666666666664</v>
      </c>
      <c r="R613" s="18">
        <f>INDEX(SeasonData!BA:BA,MATCH(C613&amp;"_2018",SeasonData!A:A,0))</f>
        <v>0.31818181818181818</v>
      </c>
      <c r="S613" s="18">
        <f>INDEX(SeasonData!BA:BA,MATCH(C613&amp;"_2017",SeasonData!A:A,0))</f>
        <v>1</v>
      </c>
      <c r="T613" s="18">
        <f>INDEX(SeasonData!BA:BA,MATCH(C613&amp;"_2016",SeasonData!A:A,0))</f>
        <v>0.77272727272727271</v>
      </c>
      <c r="U613" s="18">
        <f>INDEX(SeasonData!BA:BA,MATCH(C613&amp;"_2015",SeasonData!A:A,0))</f>
        <v>0.13636363636363635</v>
      </c>
      <c r="W613" s="13">
        <f t="shared" si="19"/>
        <v>56.442847932209631</v>
      </c>
      <c r="Y613" t="str">
        <f>IF(ISERROR(FIND("DEF",$G613)),"",MAX(Y$1:Y612)+1)</f>
        <v/>
      </c>
      <c r="Z613" t="str">
        <f>IF(ISERROR(FIND("MID",$G613)),"",MAX(Z$1:Z612)+1)</f>
        <v/>
      </c>
      <c r="AA613" t="str">
        <f>IF(ISERROR(FIND("RUC",$G613)),"",MAX(AA$1:AA612)+1)</f>
        <v/>
      </c>
      <c r="AB613">
        <f>IF(ISERROR(FIND("FWD",$G613)),"",MAX(AB$1:AB612)+1)</f>
        <v>237</v>
      </c>
      <c r="AC613" t="str">
        <f>IF(H613&lt;&gt;"R","",MAX(AC$1:AC612)+1)</f>
        <v/>
      </c>
    </row>
    <row r="614" spans="1:29" x14ac:dyDescent="0.2">
      <c r="A614" t="s">
        <v>2191</v>
      </c>
      <c r="B614" t="s">
        <v>6</v>
      </c>
      <c r="C614" t="s">
        <v>823</v>
      </c>
      <c r="D614" t="s">
        <v>823</v>
      </c>
      <c r="E614" t="s">
        <v>490</v>
      </c>
      <c r="F614" s="42" t="s">
        <v>1400</v>
      </c>
      <c r="G614" t="s">
        <v>1607</v>
      </c>
      <c r="H614" s="3" t="str">
        <f>IF(SUMIFS(SeasonData!BC:BC,SeasonData!B:B,Players19!C174)=(4*23),"R","")</f>
        <v/>
      </c>
      <c r="I614" s="2">
        <f>COUNTIFS(SeasonData!B:B,C614)</f>
        <v>4</v>
      </c>
      <c r="J614" s="25">
        <v>422600</v>
      </c>
      <c r="K614" s="25" t="str">
        <f t="shared" si="18"/>
        <v>MPR</v>
      </c>
      <c r="L614" s="25"/>
      <c r="M614" s="20">
        <f>INDEX(SeasonData!$AY:$AY,MATCH($C614&amp;"_2018",SeasonData!$A:$A,0))</f>
        <v>77.849999999999994</v>
      </c>
      <c r="N614" s="20">
        <f>INDEX(SeasonData!$AY:$AY,MATCH($C614&amp;"_2017",SeasonData!$A:$A,0))</f>
        <v>65.80952380952381</v>
      </c>
      <c r="O614" s="20">
        <f>INDEX(SeasonData!$AY:$AY,MATCH($C614&amp;"_2016",SeasonData!$A:$A,0))</f>
        <v>65.368421052631575</v>
      </c>
      <c r="P614" s="20">
        <f>INDEX(SeasonData!$AY:$AY,MATCH($C614&amp;"_2015",SeasonData!$A:$A,0))</f>
        <v>64.5</v>
      </c>
      <c r="R614" s="18">
        <f>INDEX(SeasonData!BA:BA,MATCH(C614&amp;"_2018",SeasonData!A:A,0))</f>
        <v>0.90909090909090906</v>
      </c>
      <c r="S614" s="18">
        <f>INDEX(SeasonData!BA:BA,MATCH(C614&amp;"_2017",SeasonData!A:A,0))</f>
        <v>0.95454545454545459</v>
      </c>
      <c r="T614" s="18">
        <f>INDEX(SeasonData!BA:BA,MATCH(C614&amp;"_2016",SeasonData!A:A,0))</f>
        <v>0.86363636363636365</v>
      </c>
      <c r="U614" s="18">
        <f>INDEX(SeasonData!BA:BA,MATCH(C614&amp;"_2015",SeasonData!A:A,0))</f>
        <v>0.54545454545454541</v>
      </c>
      <c r="W614" s="13">
        <f t="shared" si="19"/>
        <v>77.848392742009764</v>
      </c>
      <c r="Y614">
        <f>IF(ISERROR(FIND("DEF",$G614)),"",MAX(Y$1:Y613)+1)</f>
        <v>222</v>
      </c>
      <c r="Z614" t="str">
        <f>IF(ISERROR(FIND("MID",$G614)),"",MAX(Z$1:Z613)+1)</f>
        <v/>
      </c>
      <c r="AA614" t="str">
        <f>IF(ISERROR(FIND("RUC",$G614)),"",MAX(AA$1:AA613)+1)</f>
        <v/>
      </c>
      <c r="AB614" t="str">
        <f>IF(ISERROR(FIND("FWD",$G614)),"",MAX(AB$1:AB613)+1)</f>
        <v/>
      </c>
      <c r="AC614" t="str">
        <f>IF(H614&lt;&gt;"R","",MAX(AC$1:AC613)+1)</f>
        <v/>
      </c>
    </row>
    <row r="615" spans="1:29" x14ac:dyDescent="0.2">
      <c r="A615" t="s">
        <v>2337</v>
      </c>
      <c r="B615" t="s">
        <v>251</v>
      </c>
      <c r="C615" t="s">
        <v>981</v>
      </c>
      <c r="D615" t="s">
        <v>981</v>
      </c>
      <c r="E615" t="s">
        <v>235</v>
      </c>
      <c r="F615" s="42" t="s">
        <v>1401</v>
      </c>
      <c r="G615" t="s">
        <v>1608</v>
      </c>
      <c r="H615" s="3" t="str">
        <f>IF(SUMIFS(SeasonData!BC:BC,SeasonData!B:B,Players19!C533)=(4*23),"R","")</f>
        <v/>
      </c>
      <c r="I615" s="2">
        <f>COUNTIFS(SeasonData!B:B,C615)</f>
        <v>4</v>
      </c>
      <c r="J615" s="25">
        <v>241000</v>
      </c>
      <c r="K615" s="25" t="str">
        <f t="shared" si="18"/>
        <v>MPR</v>
      </c>
      <c r="L615" s="25"/>
      <c r="M615" s="20">
        <f>INDEX(SeasonData!$AY:$AY,MATCH($C615&amp;"_2018",SeasonData!$A:$A,0))</f>
        <v>49.333333333333336</v>
      </c>
      <c r="N615" s="20" t="str">
        <f>INDEX(SeasonData!$AY:$AY,MATCH($C615&amp;"_2017",SeasonData!$A:$A,0))</f>
        <v/>
      </c>
      <c r="O615" s="20" t="str">
        <f>INDEX(SeasonData!$AY:$AY,MATCH($C615&amp;"_2016",SeasonData!$A:$A,0))</f>
        <v/>
      </c>
      <c r="P615" s="20" t="str">
        <f>INDEX(SeasonData!$AY:$AY,MATCH($C615&amp;"_2015",SeasonData!$A:$A,0))</f>
        <v/>
      </c>
      <c r="R615" s="18">
        <f>INDEX(SeasonData!BA:BA,MATCH(C615&amp;"_2018",SeasonData!A:A,0))</f>
        <v>0.27272727272727271</v>
      </c>
      <c r="S615" s="18">
        <f>INDEX(SeasonData!BA:BA,MATCH(C615&amp;"_2017",SeasonData!A:A,0))</f>
        <v>0</v>
      </c>
      <c r="T615" s="18">
        <f>INDEX(SeasonData!BA:BA,MATCH(C615&amp;"_2016",SeasonData!A:A,0))</f>
        <v>0</v>
      </c>
      <c r="U615" s="18">
        <f>INDEX(SeasonData!BA:BA,MATCH(C615&amp;"_2015",SeasonData!A:A,0))</f>
        <v>0</v>
      </c>
      <c r="W615" s="13">
        <f t="shared" si="19"/>
        <v>44.395320991065674</v>
      </c>
      <c r="Y615" t="str">
        <f>IF(ISERROR(FIND("DEF",$G615)),"",MAX(Y$1:Y614)+1)</f>
        <v/>
      </c>
      <c r="Z615" t="str">
        <f>IF(ISERROR(FIND("MID",$G615)),"",MAX(Z$1:Z614)+1)</f>
        <v/>
      </c>
      <c r="AA615" t="str">
        <f>IF(ISERROR(FIND("RUC",$G615)),"",MAX(AA$1:AA614)+1)</f>
        <v/>
      </c>
      <c r="AB615">
        <f>IF(ISERROR(FIND("FWD",$G615)),"",MAX(AB$1:AB614)+1)</f>
        <v>238</v>
      </c>
      <c r="AC615" t="str">
        <f>IF(H615&lt;&gt;"R","",MAX(AC$1:AC614)+1)</f>
        <v/>
      </c>
    </row>
    <row r="616" spans="1:29" x14ac:dyDescent="0.2">
      <c r="A616" t="s">
        <v>2345</v>
      </c>
      <c r="B616" t="s">
        <v>2346</v>
      </c>
      <c r="C616" t="s">
        <v>2702</v>
      </c>
      <c r="D616" t="s">
        <v>2702</v>
      </c>
      <c r="E616" t="s">
        <v>316</v>
      </c>
      <c r="F616" s="42" t="s">
        <v>2544</v>
      </c>
      <c r="G616" t="s">
        <v>1606</v>
      </c>
      <c r="H616" s="3" t="str">
        <f>IF(SUMIFS(SeasonData!BC:BC,SeasonData!B:B,Players19!C551)=(4*23),"R","")</f>
        <v/>
      </c>
      <c r="I616" s="2">
        <f>COUNTIFS(SeasonData!B:B,C616)</f>
        <v>4</v>
      </c>
      <c r="J616" s="25">
        <v>102400</v>
      </c>
      <c r="K616" s="25" t="str">
        <f t="shared" si="18"/>
        <v>Rookie</v>
      </c>
      <c r="L616" s="25"/>
      <c r="M616" s="20" t="str">
        <f>INDEX(SeasonData!$AY:$AY,MATCH($C616&amp;"_2018",SeasonData!$A:$A,0))</f>
        <v/>
      </c>
      <c r="N616" s="20" t="str">
        <f>INDEX(SeasonData!$AY:$AY,MATCH($C616&amp;"_2017",SeasonData!$A:$A,0))</f>
        <v/>
      </c>
      <c r="O616" s="20" t="str">
        <f>INDEX(SeasonData!$AY:$AY,MATCH($C616&amp;"_2016",SeasonData!$A:$A,0))</f>
        <v/>
      </c>
      <c r="P616" s="20" t="str">
        <f>INDEX(SeasonData!$AY:$AY,MATCH($C616&amp;"_2015",SeasonData!$A:$A,0))</f>
        <v/>
      </c>
      <c r="R616" s="18">
        <f>INDEX(SeasonData!BA:BA,MATCH(C616&amp;"_2018",SeasonData!A:A,0))</f>
        <v>0</v>
      </c>
      <c r="S616" s="18">
        <f>INDEX(SeasonData!BA:BA,MATCH(C616&amp;"_2017",SeasonData!A:A,0))</f>
        <v>0</v>
      </c>
      <c r="T616" s="18">
        <f>INDEX(SeasonData!BA:BA,MATCH(C616&amp;"_2016",SeasonData!A:A,0))</f>
        <v>0</v>
      </c>
      <c r="U616" s="18">
        <f>INDEX(SeasonData!BA:BA,MATCH(C616&amp;"_2015",SeasonData!A:A,0))</f>
        <v>0</v>
      </c>
      <c r="W616" s="13">
        <f t="shared" si="19"/>
        <v>18.863406097448649</v>
      </c>
      <c r="Y616" t="str">
        <f>IF(ISERROR(FIND("DEF",$G616)),"",MAX(Y$1:Y615)+1)</f>
        <v/>
      </c>
      <c r="Z616">
        <f>IF(ISERROR(FIND("MID",$G616)),"",MAX(Z$1:Z615)+1)</f>
        <v>198</v>
      </c>
      <c r="AA616" t="str">
        <f>IF(ISERROR(FIND("RUC",$G616)),"",MAX(AA$1:AA615)+1)</f>
        <v/>
      </c>
      <c r="AB616" t="str">
        <f>IF(ISERROR(FIND("FWD",$G616)),"",MAX(AB$1:AB615)+1)</f>
        <v/>
      </c>
      <c r="AC616" t="str">
        <f>IF(H616&lt;&gt;"R","",MAX(AC$1:AC615)+1)</f>
        <v/>
      </c>
    </row>
    <row r="617" spans="1:29" x14ac:dyDescent="0.2">
      <c r="A617" t="s">
        <v>2171</v>
      </c>
      <c r="B617" t="s">
        <v>376</v>
      </c>
      <c r="C617" t="s">
        <v>824</v>
      </c>
      <c r="D617" t="s">
        <v>824</v>
      </c>
      <c r="E617" t="s">
        <v>184</v>
      </c>
      <c r="F617" s="42" t="s">
        <v>2463</v>
      </c>
      <c r="G617" t="s">
        <v>1606</v>
      </c>
      <c r="H617" s="3" t="str">
        <f>IF(SUMIFS(SeasonData!BC:BC,SeasonData!B:B,Players19!C132)=(4*23),"R","")</f>
        <v/>
      </c>
      <c r="I617" s="2">
        <f>COUNTIFS(SeasonData!B:B,C617)</f>
        <v>4</v>
      </c>
      <c r="J617" s="25">
        <v>392900</v>
      </c>
      <c r="K617" s="25" t="str">
        <f t="shared" si="18"/>
        <v>MPR</v>
      </c>
      <c r="L617" s="25"/>
      <c r="M617" s="20">
        <f>INDEX(SeasonData!$AY:$AY,MATCH($C617&amp;"_2018",SeasonData!$A:$A,0))</f>
        <v>72.375</v>
      </c>
      <c r="N617" s="20">
        <f>INDEX(SeasonData!$AY:$AY,MATCH($C617&amp;"_2017",SeasonData!$A:$A,0))</f>
        <v>69.666666666666671</v>
      </c>
      <c r="O617" s="20">
        <f>INDEX(SeasonData!$AY:$AY,MATCH($C617&amp;"_2016",SeasonData!$A:$A,0))</f>
        <v>58</v>
      </c>
      <c r="P617" s="20">
        <f>INDEX(SeasonData!$AY:$AY,MATCH($C617&amp;"_2015",SeasonData!$A:$A,0))</f>
        <v>58.5</v>
      </c>
      <c r="R617" s="18">
        <f>INDEX(SeasonData!BA:BA,MATCH(C617&amp;"_2018",SeasonData!A:A,0))</f>
        <v>0.72727272727272729</v>
      </c>
      <c r="S617" s="18">
        <f>INDEX(SeasonData!BA:BA,MATCH(C617&amp;"_2017",SeasonData!A:A,0))</f>
        <v>0.27272727272727271</v>
      </c>
      <c r="T617" s="18">
        <f>INDEX(SeasonData!BA:BA,MATCH(C617&amp;"_2016",SeasonData!A:A,0))</f>
        <v>0.27272727272727271</v>
      </c>
      <c r="U617" s="18">
        <f>INDEX(SeasonData!BA:BA,MATCH(C617&amp;"_2015",SeasonData!A:A,0))</f>
        <v>9.0909090909090912E-2</v>
      </c>
      <c r="W617" s="13">
        <f t="shared" si="19"/>
        <v>72.377268121948973</v>
      </c>
      <c r="Y617" t="str">
        <f>IF(ISERROR(FIND("DEF",$G617)),"",MAX(Y$1:Y616)+1)</f>
        <v/>
      </c>
      <c r="Z617">
        <f>IF(ISERROR(FIND("MID",$G617)),"",MAX(Z$1:Z616)+1)</f>
        <v>199</v>
      </c>
      <c r="AA617" t="str">
        <f>IF(ISERROR(FIND("RUC",$G617)),"",MAX(AA$1:AA616)+1)</f>
        <v/>
      </c>
      <c r="AB617" t="str">
        <f>IF(ISERROR(FIND("FWD",$G617)),"",MAX(AB$1:AB616)+1)</f>
        <v/>
      </c>
      <c r="AC617" t="str">
        <f>IF(H617&lt;&gt;"R","",MAX(AC$1:AC616)+1)</f>
        <v/>
      </c>
    </row>
    <row r="618" spans="1:29" x14ac:dyDescent="0.2">
      <c r="A618" t="s">
        <v>2342</v>
      </c>
      <c r="B618" t="s">
        <v>524</v>
      </c>
      <c r="C618" t="s">
        <v>825</v>
      </c>
      <c r="D618" t="s">
        <v>1973</v>
      </c>
      <c r="E618" t="s">
        <v>1</v>
      </c>
      <c r="F618" s="42" t="s">
        <v>1402</v>
      </c>
      <c r="G618" t="s">
        <v>1951</v>
      </c>
      <c r="H618" s="3" t="str">
        <f>IF(SUMIFS(SeasonData!BC:BC,SeasonData!B:B,Players19!C547)=(4*23),"R","")</f>
        <v/>
      </c>
      <c r="I618" s="2">
        <f>COUNTIFS(SeasonData!B:B,C618)</f>
        <v>4</v>
      </c>
      <c r="J618" s="25">
        <v>136800</v>
      </c>
      <c r="K618" s="25" t="str">
        <f t="shared" si="18"/>
        <v>Rookie</v>
      </c>
      <c r="L618" s="25"/>
      <c r="M618" s="20" t="str">
        <f>INDEX(SeasonData!$AY:$AY,MATCH($C618&amp;"_2018",SeasonData!$A:$A,0))</f>
        <v/>
      </c>
      <c r="N618" s="20" t="str">
        <f>INDEX(SeasonData!$AY:$AY,MATCH($C618&amp;"_2017",SeasonData!$A:$A,0))</f>
        <v/>
      </c>
      <c r="O618" s="20">
        <f>INDEX(SeasonData!$AY:$AY,MATCH($C618&amp;"_2016",SeasonData!$A:$A,0))</f>
        <v>63</v>
      </c>
      <c r="P618" s="20" t="str">
        <f>INDEX(SeasonData!$AY:$AY,MATCH($C618&amp;"_2015",SeasonData!$A:$A,0))</f>
        <v/>
      </c>
      <c r="R618" s="18">
        <f>INDEX(SeasonData!BA:BA,MATCH(C618&amp;"_2018",SeasonData!A:A,0))</f>
        <v>0</v>
      </c>
      <c r="S618" s="18">
        <f>INDEX(SeasonData!BA:BA,MATCH(C618&amp;"_2017",SeasonData!A:A,0))</f>
        <v>0</v>
      </c>
      <c r="T618" s="18">
        <f>INDEX(SeasonData!BA:BA,MATCH(C618&amp;"_2016",SeasonData!A:A,0))</f>
        <v>9.0909090909090912E-2</v>
      </c>
      <c r="U618" s="18">
        <f>INDEX(SeasonData!BA:BA,MATCH(C618&amp;"_2015",SeasonData!A:A,0))</f>
        <v>0</v>
      </c>
      <c r="W618" s="13">
        <f t="shared" si="19"/>
        <v>25.200331583310305</v>
      </c>
      <c r="Y618" t="str">
        <f>IF(ISERROR(FIND("DEF",$G618)),"",MAX(Y$1:Y617)+1)</f>
        <v/>
      </c>
      <c r="Z618" t="str">
        <f>IF(ISERROR(FIND("MID",$G618)),"",MAX(Z$1:Z617)+1)</f>
        <v/>
      </c>
      <c r="AA618">
        <f>IF(ISERROR(FIND("RUC",$G618)),"",MAX(AA$1:AA617)+1)</f>
        <v>44</v>
      </c>
      <c r="AB618" t="str">
        <f>IF(ISERROR(FIND("FWD",$G618)),"",MAX(AB$1:AB617)+1)</f>
        <v/>
      </c>
      <c r="AC618" t="str">
        <f>IF(H618&lt;&gt;"R","",MAX(AC$1:AC617)+1)</f>
        <v/>
      </c>
    </row>
    <row r="619" spans="1:29" x14ac:dyDescent="0.2">
      <c r="A619" t="s">
        <v>2418</v>
      </c>
      <c r="B619" t="s">
        <v>2419</v>
      </c>
      <c r="C619" t="s">
        <v>2744</v>
      </c>
      <c r="D619" t="s">
        <v>2744</v>
      </c>
      <c r="E619" t="s">
        <v>443</v>
      </c>
      <c r="F619" s="42" t="s">
        <v>2597</v>
      </c>
      <c r="G619" t="s">
        <v>1606</v>
      </c>
      <c r="H619" s="3" t="str">
        <f>IF(SUMIFS(SeasonData!BC:BC,SeasonData!B:B,Players19!C775)=(4*23),"R","")</f>
        <v/>
      </c>
      <c r="I619" s="2">
        <f>COUNTIFS(SeasonData!B:B,C619)</f>
        <v>4</v>
      </c>
      <c r="J619" s="25">
        <v>117300</v>
      </c>
      <c r="K619" s="25" t="str">
        <f t="shared" si="18"/>
        <v>Rookie</v>
      </c>
      <c r="L619" s="25"/>
      <c r="M619" s="20" t="str">
        <f>INDEX(SeasonData!$AY:$AY,MATCH($C619&amp;"_2018",SeasonData!$A:$A,0))</f>
        <v/>
      </c>
      <c r="N619" s="20" t="str">
        <f>INDEX(SeasonData!$AY:$AY,MATCH($C619&amp;"_2017",SeasonData!$A:$A,0))</f>
        <v/>
      </c>
      <c r="O619" s="20" t="str">
        <f>INDEX(SeasonData!$AY:$AY,MATCH($C619&amp;"_2016",SeasonData!$A:$A,0))</f>
        <v/>
      </c>
      <c r="P619" s="20" t="str">
        <f>INDEX(SeasonData!$AY:$AY,MATCH($C619&amp;"_2015",SeasonData!$A:$A,0))</f>
        <v/>
      </c>
      <c r="R619" s="18">
        <f>INDEX(SeasonData!BA:BA,MATCH(C619&amp;"_2018",SeasonData!A:A,0))</f>
        <v>0</v>
      </c>
      <c r="S619" s="18">
        <f>INDEX(SeasonData!BA:BA,MATCH(C619&amp;"_2017",SeasonData!A:A,0))</f>
        <v>0</v>
      </c>
      <c r="T619" s="18">
        <f>INDEX(SeasonData!BA:BA,MATCH(C619&amp;"_2016",SeasonData!A:A,0))</f>
        <v>0</v>
      </c>
      <c r="U619" s="18">
        <f>INDEX(SeasonData!BA:BA,MATCH(C619&amp;"_2015",SeasonData!A:A,0))</f>
        <v>0</v>
      </c>
      <c r="W619" s="13">
        <f t="shared" si="19"/>
        <v>21.608179054987566</v>
      </c>
      <c r="Y619" t="str">
        <f>IF(ISERROR(FIND("DEF",$G619)),"",MAX(Y$1:Y618)+1)</f>
        <v/>
      </c>
      <c r="Z619">
        <f>IF(ISERROR(FIND("MID",$G619)),"",MAX(Z$1:Z618)+1)</f>
        <v>200</v>
      </c>
      <c r="AA619" t="str">
        <f>IF(ISERROR(FIND("RUC",$G619)),"",MAX(AA$1:AA618)+1)</f>
        <v/>
      </c>
      <c r="AB619" t="str">
        <f>IF(ISERROR(FIND("FWD",$G619)),"",MAX(AB$1:AB618)+1)</f>
        <v/>
      </c>
      <c r="AC619" t="str">
        <f>IF(H619&lt;&gt;"R","",MAX(AC$1:AC618)+1)</f>
        <v/>
      </c>
    </row>
    <row r="620" spans="1:29" x14ac:dyDescent="0.2">
      <c r="A620" t="s">
        <v>2307</v>
      </c>
      <c r="B620" t="s">
        <v>70</v>
      </c>
      <c r="C620" t="s">
        <v>827</v>
      </c>
      <c r="D620" t="s">
        <v>827</v>
      </c>
      <c r="E620" t="s">
        <v>514</v>
      </c>
      <c r="F620" s="42" t="s">
        <v>1404</v>
      </c>
      <c r="G620" t="s">
        <v>2767</v>
      </c>
      <c r="H620" s="3" t="str">
        <f>IF(SUMIFS(SeasonData!BC:BC,SeasonData!B:B,Players19!C451)=(4*23),"R","")</f>
        <v/>
      </c>
      <c r="I620" s="2">
        <f>COUNTIFS(SeasonData!B:B,C620)</f>
        <v>4</v>
      </c>
      <c r="J620" s="25">
        <v>365000</v>
      </c>
      <c r="K620" s="25" t="str">
        <f t="shared" si="18"/>
        <v>MPR</v>
      </c>
      <c r="L620" s="25"/>
      <c r="M620" s="20">
        <f>INDEX(SeasonData!$AY:$AY,MATCH($C620&amp;"_2018",SeasonData!$A:$A,0))</f>
        <v>67.230769230769226</v>
      </c>
      <c r="N620" s="20">
        <f>INDEX(SeasonData!$AY:$AY,MATCH($C620&amp;"_2017",SeasonData!$A:$A,0))</f>
        <v>72.769230769230774</v>
      </c>
      <c r="O620" s="20">
        <f>INDEX(SeasonData!$AY:$AY,MATCH($C620&amp;"_2016",SeasonData!$A:$A,0))</f>
        <v>70.727272727272734</v>
      </c>
      <c r="P620" s="20" t="str">
        <f>INDEX(SeasonData!$AY:$AY,MATCH($C620&amp;"_2015",SeasonData!$A:$A,0))</f>
        <v/>
      </c>
      <c r="R620" s="18">
        <f>INDEX(SeasonData!BA:BA,MATCH(C620&amp;"_2018",SeasonData!A:A,0))</f>
        <v>0.59090909090909094</v>
      </c>
      <c r="S620" s="18">
        <f>INDEX(SeasonData!BA:BA,MATCH(C620&amp;"_2017",SeasonData!A:A,0))</f>
        <v>0.59090909090909094</v>
      </c>
      <c r="T620" s="18">
        <f>INDEX(SeasonData!BA:BA,MATCH(C620&amp;"_2016",SeasonData!A:A,0))</f>
        <v>0.5</v>
      </c>
      <c r="U620" s="18">
        <f>INDEX(SeasonData!BA:BA,MATCH(C620&amp;"_2015",SeasonData!A:A,0))</f>
        <v>0</v>
      </c>
      <c r="W620" s="13">
        <f t="shared" si="19"/>
        <v>67.237726812194893</v>
      </c>
      <c r="Y620" t="str">
        <f>IF(ISERROR(FIND("DEF",$G620)),"",MAX(Y$1:Y619)+1)</f>
        <v/>
      </c>
      <c r="Z620">
        <f>IF(ISERROR(FIND("MID",$G620)),"",MAX(Z$1:Z619)+1)</f>
        <v>201</v>
      </c>
      <c r="AA620" t="str">
        <f>IF(ISERROR(FIND("RUC",$G620)),"",MAX(AA$1:AA619)+1)</f>
        <v/>
      </c>
      <c r="AB620">
        <f>IF(ISERROR(FIND("FWD",$G620)),"",MAX(AB$1:AB619)+1)</f>
        <v>239</v>
      </c>
      <c r="AC620" t="str">
        <f>IF(H620&lt;&gt;"R","",MAX(AC$1:AC619)+1)</f>
        <v/>
      </c>
    </row>
    <row r="621" spans="1:29" x14ac:dyDescent="0.2">
      <c r="A621" t="s">
        <v>2307</v>
      </c>
      <c r="B621" t="s">
        <v>256</v>
      </c>
      <c r="C621" t="s">
        <v>826</v>
      </c>
      <c r="D621" t="s">
        <v>826</v>
      </c>
      <c r="E621" t="s">
        <v>235</v>
      </c>
      <c r="F621" s="42" t="s">
        <v>1403</v>
      </c>
      <c r="G621" t="s">
        <v>1951</v>
      </c>
      <c r="H621" s="3" t="str">
        <f>IF(SUMIFS(SeasonData!BC:BC,SeasonData!B:B,Players19!C697)=(4*23),"R","")</f>
        <v/>
      </c>
      <c r="I621" s="2">
        <f>COUNTIFS(SeasonData!B:B,C621)</f>
        <v>4</v>
      </c>
      <c r="J621" s="25">
        <v>483500</v>
      </c>
      <c r="K621" s="25" t="str">
        <f t="shared" si="18"/>
        <v>MPR</v>
      </c>
      <c r="L621" s="25"/>
      <c r="M621" s="20">
        <f>INDEX(SeasonData!$AY:$AY,MATCH($C621&amp;"_2018",SeasonData!$A:$A,0))</f>
        <v>89.066666666666663</v>
      </c>
      <c r="N621" s="20">
        <f>INDEX(SeasonData!$AY:$AY,MATCH($C621&amp;"_2017",SeasonData!$A:$A,0))</f>
        <v>75.090909090909093</v>
      </c>
      <c r="O621" s="20">
        <f>INDEX(SeasonData!$AY:$AY,MATCH($C621&amp;"_2016",SeasonData!$A:$A,0))</f>
        <v>71.78947368421052</v>
      </c>
      <c r="P621" s="20">
        <f>INDEX(SeasonData!$AY:$AY,MATCH($C621&amp;"_2015",SeasonData!$A:$A,0))</f>
        <v>72.75</v>
      </c>
      <c r="R621" s="18">
        <f>INDEX(SeasonData!BA:BA,MATCH(C621&amp;"_2018",SeasonData!A:A,0))</f>
        <v>0.68181818181818177</v>
      </c>
      <c r="S621" s="18">
        <f>INDEX(SeasonData!BA:BA,MATCH(C621&amp;"_2017",SeasonData!A:A,0))</f>
        <v>0.5</v>
      </c>
      <c r="T621" s="18">
        <f>INDEX(SeasonData!BA:BA,MATCH(C621&amp;"_2016",SeasonData!A:A,0))</f>
        <v>0.86363636363636365</v>
      </c>
      <c r="U621" s="18">
        <f>INDEX(SeasonData!BA:BA,MATCH(C621&amp;"_2015",SeasonData!A:A,0))</f>
        <v>0.36363636363636365</v>
      </c>
      <c r="W621" s="13">
        <f t="shared" si="19"/>
        <v>89.066961407386941</v>
      </c>
      <c r="Y621" t="str">
        <f>IF(ISERROR(FIND("DEF",$G621)),"",MAX(Y$1:Y620)+1)</f>
        <v/>
      </c>
      <c r="Z621" t="str">
        <f>IF(ISERROR(FIND("MID",$G621)),"",MAX(Z$1:Z620)+1)</f>
        <v/>
      </c>
      <c r="AA621">
        <f>IF(ISERROR(FIND("RUC",$G621)),"",MAX(AA$1:AA620)+1)</f>
        <v>45</v>
      </c>
      <c r="AB621" t="str">
        <f>IF(ISERROR(FIND("FWD",$G621)),"",MAX(AB$1:AB620)+1)</f>
        <v/>
      </c>
      <c r="AC621" t="str">
        <f>IF(H621&lt;&gt;"R","",MAX(AC$1:AC620)+1)</f>
        <v/>
      </c>
    </row>
    <row r="622" spans="1:29" x14ac:dyDescent="0.2">
      <c r="A622" t="s">
        <v>2197</v>
      </c>
      <c r="B622" t="s">
        <v>8</v>
      </c>
      <c r="C622" t="s">
        <v>828</v>
      </c>
      <c r="D622" t="s">
        <v>828</v>
      </c>
      <c r="E622" t="s">
        <v>1</v>
      </c>
      <c r="F622" s="42" t="s">
        <v>1405</v>
      </c>
      <c r="G622" t="s">
        <v>2767</v>
      </c>
      <c r="H622" s="3" t="str">
        <f>IF(SUMIFS(SeasonData!BC:BC,SeasonData!B:B,Players19!C189)=(4*23),"R","")</f>
        <v/>
      </c>
      <c r="I622" s="2">
        <f>COUNTIFS(SeasonData!B:B,C622)</f>
        <v>4</v>
      </c>
      <c r="J622" s="25">
        <v>399500</v>
      </c>
      <c r="K622" s="25" t="str">
        <f t="shared" si="18"/>
        <v>MPR</v>
      </c>
      <c r="L622" s="25"/>
      <c r="M622" s="20">
        <f>INDEX(SeasonData!$AY:$AY,MATCH($C622&amp;"_2018",SeasonData!$A:$A,0))</f>
        <v>73.588235294117652</v>
      </c>
      <c r="N622" s="20">
        <f>INDEX(SeasonData!$AY:$AY,MATCH($C622&amp;"_2017",SeasonData!$A:$A,0))</f>
        <v>82</v>
      </c>
      <c r="O622" s="20">
        <f>INDEX(SeasonData!$AY:$AY,MATCH($C622&amp;"_2016",SeasonData!$A:$A,0))</f>
        <v>77.13636363636364</v>
      </c>
      <c r="P622" s="20">
        <f>INDEX(SeasonData!$AY:$AY,MATCH($C622&amp;"_2015",SeasonData!$A:$A,0))</f>
        <v>92</v>
      </c>
      <c r="R622" s="18">
        <f>INDEX(SeasonData!BA:BA,MATCH(C622&amp;"_2018",SeasonData!A:A,0))</f>
        <v>0.77272727272727271</v>
      </c>
      <c r="S622" s="18">
        <f>INDEX(SeasonData!BA:BA,MATCH(C622&amp;"_2017",SeasonData!A:A,0))</f>
        <v>1</v>
      </c>
      <c r="T622" s="18">
        <f>INDEX(SeasonData!BA:BA,MATCH(C622&amp;"_2016",SeasonData!A:A,0))</f>
        <v>1</v>
      </c>
      <c r="U622" s="18">
        <f>INDEX(SeasonData!BA:BA,MATCH(C622&amp;"_2015",SeasonData!A:A,0))</f>
        <v>0.63636363636363635</v>
      </c>
      <c r="W622" s="13">
        <f t="shared" si="19"/>
        <v>73.593073593073598</v>
      </c>
      <c r="Y622" t="str">
        <f>IF(ISERROR(FIND("DEF",$G622)),"",MAX(Y$1:Y621)+1)</f>
        <v/>
      </c>
      <c r="Z622">
        <f>IF(ISERROR(FIND("MID",$G622)),"",MAX(Z$1:Z621)+1)</f>
        <v>202</v>
      </c>
      <c r="AA622" t="str">
        <f>IF(ISERROR(FIND("RUC",$G622)),"",MAX(AA$1:AA621)+1)</f>
        <v/>
      </c>
      <c r="AB622">
        <f>IF(ISERROR(FIND("FWD",$G622)),"",MAX(AB$1:AB621)+1)</f>
        <v>240</v>
      </c>
      <c r="AC622" t="str">
        <f>IF(H622&lt;&gt;"R","",MAX(AC$1:AC621)+1)</f>
        <v/>
      </c>
    </row>
    <row r="623" spans="1:29" x14ac:dyDescent="0.2">
      <c r="A623" t="s">
        <v>2251</v>
      </c>
      <c r="B623" t="s">
        <v>245</v>
      </c>
      <c r="C623" t="s">
        <v>829</v>
      </c>
      <c r="D623" t="s">
        <v>829</v>
      </c>
      <c r="E623" t="s">
        <v>260</v>
      </c>
      <c r="F623" s="42" t="s">
        <v>1406</v>
      </c>
      <c r="G623" t="s">
        <v>1606</v>
      </c>
      <c r="H623" s="3" t="str">
        <f>IF(SUMIFS(SeasonData!BC:BC,SeasonData!B:B,Players19!C300)=(4*23),"R","")</f>
        <v/>
      </c>
      <c r="I623" s="2">
        <f>COUNTIFS(SeasonData!B:B,C623)</f>
        <v>4</v>
      </c>
      <c r="J623" s="25">
        <v>444900</v>
      </c>
      <c r="K623" s="25" t="str">
        <f t="shared" si="18"/>
        <v>MPR</v>
      </c>
      <c r="L623" s="25"/>
      <c r="M623" s="20">
        <f>INDEX(SeasonData!$AY:$AY,MATCH($C623&amp;"_2018",SeasonData!$A:$A,0))</f>
        <v>81.95</v>
      </c>
      <c r="N623" s="20">
        <f>INDEX(SeasonData!$AY:$AY,MATCH($C623&amp;"_2017",SeasonData!$A:$A,0))</f>
        <v>77.222222222222229</v>
      </c>
      <c r="O623" s="20">
        <f>INDEX(SeasonData!$AY:$AY,MATCH($C623&amp;"_2016",SeasonData!$A:$A,0))</f>
        <v>77.222222222222229</v>
      </c>
      <c r="P623" s="20">
        <f>INDEX(SeasonData!$AY:$AY,MATCH($C623&amp;"_2015",SeasonData!$A:$A,0))</f>
        <v>77.066666666666663</v>
      </c>
      <c r="R623" s="18">
        <f>INDEX(SeasonData!BA:BA,MATCH(C623&amp;"_2018",SeasonData!A:A,0))</f>
        <v>0.90909090909090906</v>
      </c>
      <c r="S623" s="18">
        <f>INDEX(SeasonData!BA:BA,MATCH(C623&amp;"_2017",SeasonData!A:A,0))</f>
        <v>0.81818181818181823</v>
      </c>
      <c r="T623" s="18">
        <f>INDEX(SeasonData!BA:BA,MATCH(C623&amp;"_2016",SeasonData!A:A,0))</f>
        <v>0.40909090909090912</v>
      </c>
      <c r="U623" s="18">
        <f>INDEX(SeasonData!BA:BA,MATCH(C623&amp;"_2015",SeasonData!A:A,0))</f>
        <v>0.68181818181818177</v>
      </c>
      <c r="W623" s="13">
        <f t="shared" si="19"/>
        <v>81.95634153080961</v>
      </c>
      <c r="Y623" t="str">
        <f>IF(ISERROR(FIND("DEF",$G623)),"",MAX(Y$1:Y622)+1)</f>
        <v/>
      </c>
      <c r="Z623">
        <f>IF(ISERROR(FIND("MID",$G623)),"",MAX(Z$1:Z622)+1)</f>
        <v>203</v>
      </c>
      <c r="AA623" t="str">
        <f>IF(ISERROR(FIND("RUC",$G623)),"",MAX(AA$1:AA622)+1)</f>
        <v/>
      </c>
      <c r="AB623" t="str">
        <f>IF(ISERROR(FIND("FWD",$G623)),"",MAX(AB$1:AB622)+1)</f>
        <v/>
      </c>
      <c r="AC623" t="str">
        <f>IF(H623&lt;&gt;"R","",MAX(AC$1:AC622)+1)</f>
        <v/>
      </c>
    </row>
    <row r="624" spans="1:29" x14ac:dyDescent="0.2">
      <c r="A624" t="s">
        <v>2122</v>
      </c>
      <c r="B624" t="s">
        <v>340</v>
      </c>
      <c r="C624" t="s">
        <v>831</v>
      </c>
      <c r="D624" t="s">
        <v>831</v>
      </c>
      <c r="E624" t="s">
        <v>40</v>
      </c>
      <c r="F624" s="42" t="s">
        <v>1408</v>
      </c>
      <c r="G624" t="s">
        <v>1607</v>
      </c>
      <c r="H624" s="3" t="str">
        <f>IF(SUMIFS(SeasonData!BC:BC,SeasonData!B:B,Players19!C63)=(4*23),"R","")</f>
        <v/>
      </c>
      <c r="I624" s="2">
        <f>COUNTIFS(SeasonData!B:B,C624)</f>
        <v>4</v>
      </c>
      <c r="J624" s="25">
        <v>346000</v>
      </c>
      <c r="K624" s="25" t="str">
        <f t="shared" si="18"/>
        <v>MPR</v>
      </c>
      <c r="L624" s="25"/>
      <c r="M624" s="20">
        <f>INDEX(SeasonData!$AY:$AY,MATCH($C624&amp;"_2018",SeasonData!$A:$A,0))</f>
        <v>63.736842105263158</v>
      </c>
      <c r="N624" s="20">
        <f>INDEX(SeasonData!$AY:$AY,MATCH($C624&amp;"_2017",SeasonData!$A:$A,0))</f>
        <v>78</v>
      </c>
      <c r="O624" s="20">
        <f>INDEX(SeasonData!$AY:$AY,MATCH($C624&amp;"_2016",SeasonData!$A:$A,0))</f>
        <v>76</v>
      </c>
      <c r="P624" s="20" t="str">
        <f>INDEX(SeasonData!$AY:$AY,MATCH($C624&amp;"_2015",SeasonData!$A:$A,0))</f>
        <v/>
      </c>
      <c r="R624" s="18">
        <f>INDEX(SeasonData!BA:BA,MATCH(C624&amp;"_2018",SeasonData!A:A,0))</f>
        <v>0.86363636363636365</v>
      </c>
      <c r="S624" s="18">
        <f>INDEX(SeasonData!BA:BA,MATCH(C624&amp;"_2017",SeasonData!A:A,0))</f>
        <v>9.0909090909090912E-2</v>
      </c>
      <c r="T624" s="18">
        <f>INDEX(SeasonData!BA:BA,MATCH(C624&amp;"_2016",SeasonData!A:A,0))</f>
        <v>4.5454545454545456E-2</v>
      </c>
      <c r="U624" s="18">
        <f>INDEX(SeasonData!BA:BA,MATCH(C624&amp;"_2015",SeasonData!A:A,0))</f>
        <v>0</v>
      </c>
      <c r="W624" s="13">
        <f t="shared" si="19"/>
        <v>63.737680758957353</v>
      </c>
      <c r="Y624">
        <f>IF(ISERROR(FIND("DEF",$G624)),"",MAX(Y$1:Y623)+1)</f>
        <v>223</v>
      </c>
      <c r="Z624" t="str">
        <f>IF(ISERROR(FIND("MID",$G624)),"",MAX(Z$1:Z623)+1)</f>
        <v/>
      </c>
      <c r="AA624" t="str">
        <f>IF(ISERROR(FIND("RUC",$G624)),"",MAX(AA$1:AA623)+1)</f>
        <v/>
      </c>
      <c r="AB624" t="str">
        <f>IF(ISERROR(FIND("FWD",$G624)),"",MAX(AB$1:AB623)+1)</f>
        <v/>
      </c>
      <c r="AC624" t="str">
        <f>IF(H624&lt;&gt;"R","",MAX(AC$1:AC623)+1)</f>
        <v/>
      </c>
    </row>
    <row r="625" spans="1:29" x14ac:dyDescent="0.2">
      <c r="A625" t="s">
        <v>2122</v>
      </c>
      <c r="B625" t="s">
        <v>2169</v>
      </c>
      <c r="C625" t="s">
        <v>2634</v>
      </c>
      <c r="D625" t="s">
        <v>2634</v>
      </c>
      <c r="E625" t="s">
        <v>369</v>
      </c>
      <c r="F625" s="42" t="s">
        <v>2460</v>
      </c>
      <c r="G625" t="s">
        <v>1606</v>
      </c>
      <c r="H625" s="3" t="str">
        <f>IF(SUMIFS(SeasonData!BC:BC,SeasonData!B:B,Players19!C129)=(4*23),"R","")</f>
        <v/>
      </c>
      <c r="I625" s="2">
        <f>COUNTIFS(SeasonData!B:B,C625)</f>
        <v>4</v>
      </c>
      <c r="J625" s="25">
        <v>121800</v>
      </c>
      <c r="K625" s="25" t="str">
        <f t="shared" si="18"/>
        <v>Rookie</v>
      </c>
      <c r="L625" s="25"/>
      <c r="M625" s="20" t="str">
        <f>INDEX(SeasonData!$AY:$AY,MATCH($C625&amp;"_2018",SeasonData!$A:$A,0))</f>
        <v/>
      </c>
      <c r="N625" s="20" t="str">
        <f>INDEX(SeasonData!$AY:$AY,MATCH($C625&amp;"_2017",SeasonData!$A:$A,0))</f>
        <v/>
      </c>
      <c r="O625" s="20" t="str">
        <f>INDEX(SeasonData!$AY:$AY,MATCH($C625&amp;"_2016",SeasonData!$A:$A,0))</f>
        <v/>
      </c>
      <c r="P625" s="20" t="str">
        <f>INDEX(SeasonData!$AY:$AY,MATCH($C625&amp;"_2015",SeasonData!$A:$A,0))</f>
        <v/>
      </c>
      <c r="R625" s="18">
        <f>INDEX(SeasonData!BA:BA,MATCH(C625&amp;"_2018",SeasonData!A:A,0))</f>
        <v>0</v>
      </c>
      <c r="S625" s="18">
        <f>INDEX(SeasonData!BA:BA,MATCH(C625&amp;"_2017",SeasonData!A:A,0))</f>
        <v>0</v>
      </c>
      <c r="T625" s="18">
        <f>INDEX(SeasonData!BA:BA,MATCH(C625&amp;"_2016",SeasonData!A:A,0))</f>
        <v>0</v>
      </c>
      <c r="U625" s="18">
        <f>INDEX(SeasonData!BA:BA,MATCH(C625&amp;"_2015",SeasonData!A:A,0))</f>
        <v>0</v>
      </c>
      <c r="W625" s="13">
        <f t="shared" si="19"/>
        <v>22.437137330754354</v>
      </c>
      <c r="Y625" t="str">
        <f>IF(ISERROR(FIND("DEF",$G625)),"",MAX(Y$1:Y624)+1)</f>
        <v/>
      </c>
      <c r="Z625">
        <f>IF(ISERROR(FIND("MID",$G625)),"",MAX(Z$1:Z624)+1)</f>
        <v>204</v>
      </c>
      <c r="AA625" t="str">
        <f>IF(ISERROR(FIND("RUC",$G625)),"",MAX(AA$1:AA624)+1)</f>
        <v/>
      </c>
      <c r="AB625" t="str">
        <f>IF(ISERROR(FIND("FWD",$G625)),"",MAX(AB$1:AB624)+1)</f>
        <v/>
      </c>
      <c r="AC625" t="str">
        <f>IF(H625&lt;&gt;"R","",MAX(AC$1:AC624)+1)</f>
        <v/>
      </c>
    </row>
    <row r="626" spans="1:29" x14ac:dyDescent="0.2">
      <c r="A626" t="s">
        <v>2122</v>
      </c>
      <c r="B626" t="s">
        <v>126</v>
      </c>
      <c r="C626" t="s">
        <v>2655</v>
      </c>
      <c r="D626" t="s">
        <v>2655</v>
      </c>
      <c r="E626" t="s">
        <v>40</v>
      </c>
      <c r="F626" s="42" t="s">
        <v>2487</v>
      </c>
      <c r="G626" t="s">
        <v>1607</v>
      </c>
      <c r="H626" s="3" t="str">
        <f>IF(SUMIFS(SeasonData!BC:BC,SeasonData!B:B,Players19!C272)=(4*23),"R","")</f>
        <v/>
      </c>
      <c r="I626" s="2">
        <f>COUNTIFS(SeasonData!B:B,C626)</f>
        <v>4</v>
      </c>
      <c r="J626" s="25">
        <v>117300</v>
      </c>
      <c r="K626" s="25" t="str">
        <f t="shared" si="18"/>
        <v>Rookie</v>
      </c>
      <c r="L626" s="25"/>
      <c r="M626" s="20" t="str">
        <f>INDEX(SeasonData!$AY:$AY,MATCH($C626&amp;"_2018",SeasonData!$A:$A,0))</f>
        <v/>
      </c>
      <c r="N626" s="20" t="str">
        <f>INDEX(SeasonData!$AY:$AY,MATCH($C626&amp;"_2017",SeasonData!$A:$A,0))</f>
        <v/>
      </c>
      <c r="O626" s="20" t="str">
        <f>INDEX(SeasonData!$AY:$AY,MATCH($C626&amp;"_2016",SeasonData!$A:$A,0))</f>
        <v/>
      </c>
      <c r="P626" s="20" t="str">
        <f>INDEX(SeasonData!$AY:$AY,MATCH($C626&amp;"_2015",SeasonData!$A:$A,0))</f>
        <v/>
      </c>
      <c r="R626" s="18">
        <f>INDEX(SeasonData!BA:BA,MATCH(C626&amp;"_2018",SeasonData!A:A,0))</f>
        <v>0</v>
      </c>
      <c r="S626" s="18">
        <f>INDEX(SeasonData!BA:BA,MATCH(C626&amp;"_2017",SeasonData!A:A,0))</f>
        <v>0</v>
      </c>
      <c r="T626" s="18">
        <f>INDEX(SeasonData!BA:BA,MATCH(C626&amp;"_2016",SeasonData!A:A,0))</f>
        <v>0</v>
      </c>
      <c r="U626" s="18">
        <f>INDEX(SeasonData!BA:BA,MATCH(C626&amp;"_2015",SeasonData!A:A,0))</f>
        <v>0</v>
      </c>
      <c r="W626" s="13">
        <f t="shared" si="19"/>
        <v>21.608179054987566</v>
      </c>
      <c r="Y626">
        <f>IF(ISERROR(FIND("DEF",$G626)),"",MAX(Y$1:Y625)+1)</f>
        <v>224</v>
      </c>
      <c r="Z626" t="str">
        <f>IF(ISERROR(FIND("MID",$G626)),"",MAX(Z$1:Z625)+1)</f>
        <v/>
      </c>
      <c r="AA626" t="str">
        <f>IF(ISERROR(FIND("RUC",$G626)),"",MAX(AA$1:AA625)+1)</f>
        <v/>
      </c>
      <c r="AB626" t="str">
        <f>IF(ISERROR(FIND("FWD",$G626)),"",MAX(AB$1:AB625)+1)</f>
        <v/>
      </c>
      <c r="AC626" t="str">
        <f>IF(H626&lt;&gt;"R","",MAX(AC$1:AC625)+1)</f>
        <v/>
      </c>
    </row>
    <row r="627" spans="1:29" x14ac:dyDescent="0.2">
      <c r="A627" t="s">
        <v>2122</v>
      </c>
      <c r="B627" t="s">
        <v>22</v>
      </c>
      <c r="C627" t="s">
        <v>830</v>
      </c>
      <c r="D627" t="s">
        <v>830</v>
      </c>
      <c r="E627" t="s">
        <v>1</v>
      </c>
      <c r="F627" s="42" t="s">
        <v>1407</v>
      </c>
      <c r="G627" t="s">
        <v>2767</v>
      </c>
      <c r="H627" s="3" t="str">
        <f>IF(SUMIFS(SeasonData!BC:BC,SeasonData!B:B,Players19!C387)=(4*23),"R","")</f>
        <v>R</v>
      </c>
      <c r="I627" s="2">
        <f>COUNTIFS(SeasonData!B:B,C627)</f>
        <v>4</v>
      </c>
      <c r="J627" s="25">
        <v>348800</v>
      </c>
      <c r="K627" s="25" t="str">
        <f t="shared" si="18"/>
        <v>MPR</v>
      </c>
      <c r="L627" s="25"/>
      <c r="M627" s="20">
        <f>INDEX(SeasonData!$AY:$AY,MATCH($C627&amp;"_2018",SeasonData!$A:$A,0))</f>
        <v>64.25</v>
      </c>
      <c r="N627" s="20">
        <f>INDEX(SeasonData!$AY:$AY,MATCH($C627&amp;"_2017",SeasonData!$A:$A,0))</f>
        <v>58.3125</v>
      </c>
      <c r="O627" s="20">
        <f>INDEX(SeasonData!$AY:$AY,MATCH($C627&amp;"_2016",SeasonData!$A:$A,0))</f>
        <v>37</v>
      </c>
      <c r="P627" s="20">
        <f>INDEX(SeasonData!$AY:$AY,MATCH($C627&amp;"_2015",SeasonData!$A:$A,0))</f>
        <v>53.888888888888886</v>
      </c>
      <c r="R627" s="18">
        <f>INDEX(SeasonData!BA:BA,MATCH(C627&amp;"_2018",SeasonData!A:A,0))</f>
        <v>0.36363636363636365</v>
      </c>
      <c r="S627" s="18">
        <f>INDEX(SeasonData!BA:BA,MATCH(C627&amp;"_2017",SeasonData!A:A,0))</f>
        <v>0.72727272727272729</v>
      </c>
      <c r="T627" s="18">
        <f>INDEX(SeasonData!BA:BA,MATCH(C627&amp;"_2016",SeasonData!A:A,0))</f>
        <v>4.5454545454545456E-2</v>
      </c>
      <c r="U627" s="18">
        <f>INDEX(SeasonData!BA:BA,MATCH(C627&amp;"_2015",SeasonData!A:A,0))</f>
        <v>0.40909090909090912</v>
      </c>
      <c r="W627" s="13">
        <f t="shared" si="19"/>
        <v>64.25347701943447</v>
      </c>
      <c r="Y627" t="str">
        <f>IF(ISERROR(FIND("DEF",$G627)),"",MAX(Y$1:Y626)+1)</f>
        <v/>
      </c>
      <c r="Z627">
        <f>IF(ISERROR(FIND("MID",$G627)),"",MAX(Z$1:Z626)+1)</f>
        <v>205</v>
      </c>
      <c r="AA627" t="str">
        <f>IF(ISERROR(FIND("RUC",$G627)),"",MAX(AA$1:AA626)+1)</f>
        <v/>
      </c>
      <c r="AB627">
        <f>IF(ISERROR(FIND("FWD",$G627)),"",MAX(AB$1:AB626)+1)</f>
        <v>241</v>
      </c>
      <c r="AC627">
        <f>IF(H627&lt;&gt;"R","",MAX(AC$1:AC626)+1)</f>
        <v>88</v>
      </c>
    </row>
    <row r="628" spans="1:29" x14ac:dyDescent="0.2">
      <c r="A628" t="s">
        <v>2387</v>
      </c>
      <c r="B628" t="s">
        <v>35</v>
      </c>
      <c r="C628" t="s">
        <v>832</v>
      </c>
      <c r="D628" t="s">
        <v>1979</v>
      </c>
      <c r="E628" t="s">
        <v>443</v>
      </c>
      <c r="F628" s="42" t="s">
        <v>1409</v>
      </c>
      <c r="G628" t="s">
        <v>1607</v>
      </c>
      <c r="H628" s="3" t="str">
        <f>IF(SUMIFS(SeasonData!BC:BC,SeasonData!B:B,Players19!C689)=(4*23),"R","")</f>
        <v/>
      </c>
      <c r="I628" s="2">
        <f>COUNTIFS(SeasonData!B:B,C628)</f>
        <v>4</v>
      </c>
      <c r="J628" s="25">
        <v>247000</v>
      </c>
      <c r="K628" s="25" t="str">
        <f t="shared" si="18"/>
        <v>MPR</v>
      </c>
      <c r="L628" s="25"/>
      <c r="M628" s="20">
        <f>INDEX(SeasonData!$AY:$AY,MATCH($C628&amp;"_2018",SeasonData!$A:$A,0))</f>
        <v>45.5</v>
      </c>
      <c r="N628" s="20" t="str">
        <f>INDEX(SeasonData!$AY:$AY,MATCH($C628&amp;"_2017",SeasonData!$A:$A,0))</f>
        <v/>
      </c>
      <c r="O628" s="20">
        <f>INDEX(SeasonData!$AY:$AY,MATCH($C628&amp;"_2016",SeasonData!$A:$A,0))</f>
        <v>48</v>
      </c>
      <c r="P628" s="20">
        <f>INDEX(SeasonData!$AY:$AY,MATCH($C628&amp;"_2015",SeasonData!$A:$A,0))</f>
        <v>29</v>
      </c>
      <c r="R628" s="18">
        <f>INDEX(SeasonData!BA:BA,MATCH(C628&amp;"_2018",SeasonData!A:A,0))</f>
        <v>0.45454545454545453</v>
      </c>
      <c r="S628" s="18">
        <f>INDEX(SeasonData!BA:BA,MATCH(C628&amp;"_2017",SeasonData!A:A,0))</f>
        <v>0</v>
      </c>
      <c r="T628" s="18">
        <f>INDEX(SeasonData!BA:BA,MATCH(C628&amp;"_2016",SeasonData!A:A,0))</f>
        <v>4.5454545454545456E-2</v>
      </c>
      <c r="U628" s="18">
        <f>INDEX(SeasonData!BA:BA,MATCH(C628&amp;"_2015",SeasonData!A:A,0))</f>
        <v>4.5454545454545456E-2</v>
      </c>
      <c r="W628" s="13">
        <f t="shared" si="19"/>
        <v>45.500598692088055</v>
      </c>
      <c r="Y628">
        <f>IF(ISERROR(FIND("DEF",$G628)),"",MAX(Y$1:Y627)+1)</f>
        <v>225</v>
      </c>
      <c r="Z628" t="str">
        <f>IF(ISERROR(FIND("MID",$G628)),"",MAX(Z$1:Z627)+1)</f>
        <v/>
      </c>
      <c r="AA628" t="str">
        <f>IF(ISERROR(FIND("RUC",$G628)),"",MAX(AA$1:AA627)+1)</f>
        <v/>
      </c>
      <c r="AB628" t="str">
        <f>IF(ISERROR(FIND("FWD",$G628)),"",MAX(AB$1:AB627)+1)</f>
        <v/>
      </c>
      <c r="AC628" t="str">
        <f>IF(H628&lt;&gt;"R","",MAX(AC$1:AC627)+1)</f>
        <v/>
      </c>
    </row>
    <row r="629" spans="1:29" x14ac:dyDescent="0.2">
      <c r="A629" t="s">
        <v>2217</v>
      </c>
      <c r="B629" t="s">
        <v>426</v>
      </c>
      <c r="C629" t="s">
        <v>980</v>
      </c>
      <c r="D629" t="s">
        <v>980</v>
      </c>
      <c r="E629" t="s">
        <v>423</v>
      </c>
      <c r="F629" s="42" t="s">
        <v>1411</v>
      </c>
      <c r="G629" t="s">
        <v>2769</v>
      </c>
      <c r="H629" s="3" t="str">
        <f>IF(SUMIFS(SeasonData!BC:BC,SeasonData!B:B,Players19!C227)=(4*23),"R","")</f>
        <v/>
      </c>
      <c r="I629" s="2">
        <f>COUNTIFS(SeasonData!B:B,C629)</f>
        <v>4</v>
      </c>
      <c r="J629" s="25">
        <v>283400</v>
      </c>
      <c r="K629" s="25" t="str">
        <f t="shared" si="18"/>
        <v>MPR</v>
      </c>
      <c r="L629" s="25"/>
      <c r="M629" s="20">
        <f>INDEX(SeasonData!$AY:$AY,MATCH($C629&amp;"_2018",SeasonData!$A:$A,0))</f>
        <v>52.2</v>
      </c>
      <c r="N629" s="20">
        <f>INDEX(SeasonData!$AY:$AY,MATCH($C629&amp;"_2017",SeasonData!$A:$A,0))</f>
        <v>60.333333333333336</v>
      </c>
      <c r="O629" s="20" t="str">
        <f>INDEX(SeasonData!$AY:$AY,MATCH($C629&amp;"_2016",SeasonData!$A:$A,0))</f>
        <v/>
      </c>
      <c r="P629" s="20" t="str">
        <f>INDEX(SeasonData!$AY:$AY,MATCH($C629&amp;"_2015",SeasonData!$A:$A,0))</f>
        <v/>
      </c>
      <c r="R629" s="18">
        <f>INDEX(SeasonData!BA:BA,MATCH(C629&amp;"_2018",SeasonData!A:A,0))</f>
        <v>0.45454545454545453</v>
      </c>
      <c r="S629" s="18">
        <f>INDEX(SeasonData!BA:BA,MATCH(C629&amp;"_2017",SeasonData!A:A,0))</f>
        <v>0.13636363636363635</v>
      </c>
      <c r="T629" s="18">
        <f>INDEX(SeasonData!BA:BA,MATCH(C629&amp;"_2016",SeasonData!A:A,0))</f>
        <v>0</v>
      </c>
      <c r="U629" s="18">
        <f>INDEX(SeasonData!BA:BA,MATCH(C629&amp;"_2015",SeasonData!A:A,0))</f>
        <v>0</v>
      </c>
      <c r="W629" s="13">
        <f t="shared" si="19"/>
        <v>52.205950078290506</v>
      </c>
      <c r="Y629">
        <f>IF(ISERROR(FIND("DEF",$G629)),"",MAX(Y$1:Y628)+1)</f>
        <v>226</v>
      </c>
      <c r="Z629" t="str">
        <f>IF(ISERROR(FIND("MID",$G629)),"",MAX(Z$1:Z628)+1)</f>
        <v/>
      </c>
      <c r="AA629" t="str">
        <f>IF(ISERROR(FIND("RUC",$G629)),"",MAX(AA$1:AA628)+1)</f>
        <v/>
      </c>
      <c r="AB629">
        <f>IF(ISERROR(FIND("FWD",$G629)),"",MAX(AB$1:AB628)+1)</f>
        <v>242</v>
      </c>
      <c r="AC629" t="str">
        <f>IF(H629&lt;&gt;"R","",MAX(AC$1:AC628)+1)</f>
        <v/>
      </c>
    </row>
    <row r="630" spans="1:29" x14ac:dyDescent="0.2">
      <c r="A630" t="s">
        <v>2217</v>
      </c>
      <c r="B630" t="s">
        <v>348</v>
      </c>
      <c r="C630" t="s">
        <v>834</v>
      </c>
      <c r="D630" t="s">
        <v>834</v>
      </c>
      <c r="E630" t="s">
        <v>40</v>
      </c>
      <c r="F630" s="42" t="s">
        <v>1412</v>
      </c>
      <c r="G630" t="s">
        <v>2767</v>
      </c>
      <c r="H630" s="3" t="str">
        <f>IF(SUMIFS(SeasonData!BC:BC,SeasonData!B:B,Players19!C260)=(4*23),"R","")</f>
        <v/>
      </c>
      <c r="I630" s="2">
        <f>COUNTIFS(SeasonData!B:B,C630)</f>
        <v>4</v>
      </c>
      <c r="J630" s="25">
        <v>525500</v>
      </c>
      <c r="K630" s="25" t="str">
        <f t="shared" si="18"/>
        <v>Premo</v>
      </c>
      <c r="L630" s="25"/>
      <c r="M630" s="20">
        <f>INDEX(SeasonData!$AY:$AY,MATCH($C630&amp;"_2018",SeasonData!$A:$A,0))</f>
        <v>96.80952380952381</v>
      </c>
      <c r="N630" s="20">
        <f>INDEX(SeasonData!$AY:$AY,MATCH($C630&amp;"_2017",SeasonData!$A:$A,0))</f>
        <v>91.727272727272734</v>
      </c>
      <c r="O630" s="20">
        <f>INDEX(SeasonData!$AY:$AY,MATCH($C630&amp;"_2016",SeasonData!$A:$A,0))</f>
        <v>108.10526315789474</v>
      </c>
      <c r="P630" s="20">
        <f>INDEX(SeasonData!$AY:$AY,MATCH($C630&amp;"_2015",SeasonData!$A:$A,0))</f>
        <v>110.42857142857143</v>
      </c>
      <c r="R630" s="18">
        <f>INDEX(SeasonData!BA:BA,MATCH(C630&amp;"_2018",SeasonData!A:A,0))</f>
        <v>0.95454545454545459</v>
      </c>
      <c r="S630" s="18">
        <f>INDEX(SeasonData!BA:BA,MATCH(C630&amp;"_2017",SeasonData!A:A,0))</f>
        <v>1</v>
      </c>
      <c r="T630" s="18">
        <f>INDEX(SeasonData!BA:BA,MATCH(C630&amp;"_2016",SeasonData!A:A,0))</f>
        <v>0.86363636363636365</v>
      </c>
      <c r="U630" s="18">
        <f>INDEX(SeasonData!BA:BA,MATCH(C630&amp;"_2015",SeasonData!A:A,0))</f>
        <v>0.95454545454545459</v>
      </c>
      <c r="W630" s="13">
        <f t="shared" si="19"/>
        <v>96.803905314543613</v>
      </c>
      <c r="Y630" t="str">
        <f>IF(ISERROR(FIND("DEF",$G630)),"",MAX(Y$1:Y629)+1)</f>
        <v/>
      </c>
      <c r="Z630">
        <f>IF(ISERROR(FIND("MID",$G630)),"",MAX(Z$1:Z629)+1)</f>
        <v>206</v>
      </c>
      <c r="AA630" t="str">
        <f>IF(ISERROR(FIND("RUC",$G630)),"",MAX(AA$1:AA629)+1)</f>
        <v/>
      </c>
      <c r="AB630">
        <f>IF(ISERROR(FIND("FWD",$G630)),"",MAX(AB$1:AB629)+1)</f>
        <v>243</v>
      </c>
      <c r="AC630" t="str">
        <f>IF(H630&lt;&gt;"R","",MAX(AC$1:AC629)+1)</f>
        <v/>
      </c>
    </row>
    <row r="631" spans="1:29" x14ac:dyDescent="0.2">
      <c r="A631" t="s">
        <v>2217</v>
      </c>
      <c r="B631" t="s">
        <v>330</v>
      </c>
      <c r="C631" t="s">
        <v>833</v>
      </c>
      <c r="D631" t="s">
        <v>833</v>
      </c>
      <c r="E631" t="s">
        <v>316</v>
      </c>
      <c r="F631" s="42" t="s">
        <v>1410</v>
      </c>
      <c r="G631" t="s">
        <v>1607</v>
      </c>
      <c r="H631" s="3" t="str">
        <f>IF(SUMIFS(SeasonData!BC:BC,SeasonData!B:B,Players19!C721)=(4*23),"R","")</f>
        <v/>
      </c>
      <c r="I631" s="2">
        <f>COUNTIFS(SeasonData!B:B,C631)</f>
        <v>4</v>
      </c>
      <c r="J631" s="25">
        <v>403000</v>
      </c>
      <c r="K631" s="25" t="str">
        <f t="shared" si="18"/>
        <v>MPR</v>
      </c>
      <c r="L631" s="25"/>
      <c r="M631" s="20">
        <f>INDEX(SeasonData!$AY:$AY,MATCH($C631&amp;"_2018",SeasonData!$A:$A,0))</f>
        <v>74.238095238095241</v>
      </c>
      <c r="N631" s="20">
        <f>INDEX(SeasonData!$AY:$AY,MATCH($C631&amp;"_2017",SeasonData!$A:$A,0))</f>
        <v>79.19047619047619</v>
      </c>
      <c r="O631" s="20">
        <f>INDEX(SeasonData!$AY:$AY,MATCH($C631&amp;"_2016",SeasonData!$A:$A,0))</f>
        <v>84.272727272727266</v>
      </c>
      <c r="P631" s="20">
        <f>INDEX(SeasonData!$AY:$AY,MATCH($C631&amp;"_2015",SeasonData!$A:$A,0))</f>
        <v>70.400000000000006</v>
      </c>
      <c r="R631" s="18">
        <f>INDEX(SeasonData!BA:BA,MATCH(C631&amp;"_2018",SeasonData!A:A,0))</f>
        <v>0.95454545454545459</v>
      </c>
      <c r="S631" s="18">
        <f>INDEX(SeasonData!BA:BA,MATCH(C631&amp;"_2017",SeasonData!A:A,0))</f>
        <v>0.95454545454545459</v>
      </c>
      <c r="T631" s="18">
        <f>INDEX(SeasonData!BA:BA,MATCH(C631&amp;"_2016",SeasonData!A:A,0))</f>
        <v>1</v>
      </c>
      <c r="U631" s="18">
        <f>INDEX(SeasonData!BA:BA,MATCH(C631&amp;"_2015",SeasonData!A:A,0))</f>
        <v>0.90909090909090906</v>
      </c>
      <c r="W631" s="13">
        <f t="shared" si="19"/>
        <v>74.237818918669987</v>
      </c>
      <c r="Y631">
        <f>IF(ISERROR(FIND("DEF",$G631)),"",MAX(Y$1:Y630)+1)</f>
        <v>227</v>
      </c>
      <c r="Z631" t="str">
        <f>IF(ISERROR(FIND("MID",$G631)),"",MAX(Z$1:Z630)+1)</f>
        <v/>
      </c>
      <c r="AA631" t="str">
        <f>IF(ISERROR(FIND("RUC",$G631)),"",MAX(AA$1:AA630)+1)</f>
        <v/>
      </c>
      <c r="AB631" t="str">
        <f>IF(ISERROR(FIND("FWD",$G631)),"",MAX(AB$1:AB630)+1)</f>
        <v/>
      </c>
      <c r="AC631" t="str">
        <f>IF(H631&lt;&gt;"R","",MAX(AC$1:AC630)+1)</f>
        <v/>
      </c>
    </row>
    <row r="632" spans="1:29" x14ac:dyDescent="0.2">
      <c r="A632" t="s">
        <v>2431</v>
      </c>
      <c r="B632" t="s">
        <v>367</v>
      </c>
      <c r="C632" t="s">
        <v>2751</v>
      </c>
      <c r="D632" t="s">
        <v>2751</v>
      </c>
      <c r="E632" t="s">
        <v>399</v>
      </c>
      <c r="F632" s="42" t="s">
        <v>2605</v>
      </c>
      <c r="G632" t="s">
        <v>1608</v>
      </c>
      <c r="H632" s="3" t="str">
        <f>IF(SUMIFS(SeasonData!BC:BC,SeasonData!B:B,Players19!C807)=(4*23),"R","")</f>
        <v/>
      </c>
      <c r="I632" s="2">
        <f>COUNTIFS(SeasonData!B:B,C632)</f>
        <v>4</v>
      </c>
      <c r="J632" s="25">
        <v>117300</v>
      </c>
      <c r="K632" s="25" t="str">
        <f t="shared" si="18"/>
        <v>Rookie</v>
      </c>
      <c r="L632" s="25"/>
      <c r="M632" s="20" t="str">
        <f>INDEX(SeasonData!$AY:$AY,MATCH($C632&amp;"_2018",SeasonData!$A:$A,0))</f>
        <v/>
      </c>
      <c r="N632" s="20" t="str">
        <f>INDEX(SeasonData!$AY:$AY,MATCH($C632&amp;"_2017",SeasonData!$A:$A,0))</f>
        <v/>
      </c>
      <c r="O632" s="20" t="str">
        <f>INDEX(SeasonData!$AY:$AY,MATCH($C632&amp;"_2016",SeasonData!$A:$A,0))</f>
        <v/>
      </c>
      <c r="P632" s="20" t="str">
        <f>INDEX(SeasonData!$AY:$AY,MATCH($C632&amp;"_2015",SeasonData!$A:$A,0))</f>
        <v/>
      </c>
      <c r="R632" s="18">
        <f>INDEX(SeasonData!BA:BA,MATCH(C632&amp;"_2018",SeasonData!A:A,0))</f>
        <v>0</v>
      </c>
      <c r="S632" s="18">
        <f>INDEX(SeasonData!BA:BA,MATCH(C632&amp;"_2017",SeasonData!A:A,0))</f>
        <v>0</v>
      </c>
      <c r="T632" s="18">
        <f>INDEX(SeasonData!BA:BA,MATCH(C632&amp;"_2016",SeasonData!A:A,0))</f>
        <v>0</v>
      </c>
      <c r="U632" s="18">
        <f>INDEX(SeasonData!BA:BA,MATCH(C632&amp;"_2015",SeasonData!A:A,0))</f>
        <v>0</v>
      </c>
      <c r="W632" s="13">
        <f t="shared" si="19"/>
        <v>21.608179054987566</v>
      </c>
      <c r="Y632" t="str">
        <f>IF(ISERROR(FIND("DEF",$G632)),"",MAX(Y$1:Y631)+1)</f>
        <v/>
      </c>
      <c r="Z632" t="str">
        <f>IF(ISERROR(FIND("MID",$G632)),"",MAX(Z$1:Z631)+1)</f>
        <v/>
      </c>
      <c r="AA632" t="str">
        <f>IF(ISERROR(FIND("RUC",$G632)),"",MAX(AA$1:AA631)+1)</f>
        <v/>
      </c>
      <c r="AB632">
        <f>IF(ISERROR(FIND("FWD",$G632)),"",MAX(AB$1:AB631)+1)</f>
        <v>244</v>
      </c>
      <c r="AC632" t="str">
        <f>IF(H632&lt;&gt;"R","",MAX(AC$1:AC631)+1)</f>
        <v/>
      </c>
    </row>
    <row r="633" spans="1:29" x14ac:dyDescent="0.2">
      <c r="A633" t="s">
        <v>2091</v>
      </c>
      <c r="B633" t="s">
        <v>0</v>
      </c>
      <c r="C633" t="s">
        <v>838</v>
      </c>
      <c r="D633" t="s">
        <v>838</v>
      </c>
      <c r="E633" t="s">
        <v>1</v>
      </c>
      <c r="F633" s="42" t="s">
        <v>1416</v>
      </c>
      <c r="G633" t="s">
        <v>1606</v>
      </c>
      <c r="H633" s="3" t="str">
        <f>IF(SUMIFS(SeasonData!BC:BC,SeasonData!B:B,Players19!C27)=(4*23),"R","")</f>
        <v/>
      </c>
      <c r="I633" s="2">
        <f>COUNTIFS(SeasonData!B:B,C633)</f>
        <v>4</v>
      </c>
      <c r="J633" s="25">
        <v>415800</v>
      </c>
      <c r="K633" s="25" t="str">
        <f t="shared" si="18"/>
        <v>MPR</v>
      </c>
      <c r="L633" s="25"/>
      <c r="M633" s="20">
        <f>INDEX(SeasonData!$AY:$AY,MATCH($C633&amp;"_2018",SeasonData!$A:$A,0))</f>
        <v>76.599999999999994</v>
      </c>
      <c r="N633" s="20">
        <f>INDEX(SeasonData!$AY:$AY,MATCH($C633&amp;"_2017",SeasonData!$A:$A,0))</f>
        <v>78.954545454545453</v>
      </c>
      <c r="O633" s="20">
        <f>INDEX(SeasonData!$AY:$AY,MATCH($C633&amp;"_2016",SeasonData!$A:$A,0))</f>
        <v>74.454545454545453</v>
      </c>
      <c r="P633" s="20">
        <f>INDEX(SeasonData!$AY:$AY,MATCH($C633&amp;"_2015",SeasonData!$A:$A,0))</f>
        <v>56.285714285714285</v>
      </c>
      <c r="R633" s="18">
        <f>INDEX(SeasonData!BA:BA,MATCH(C633&amp;"_2018",SeasonData!A:A,0))</f>
        <v>0.90909090909090906</v>
      </c>
      <c r="S633" s="18">
        <f>INDEX(SeasonData!BA:BA,MATCH(C633&amp;"_2017",SeasonData!A:A,0))</f>
        <v>1</v>
      </c>
      <c r="T633" s="18">
        <f>INDEX(SeasonData!BA:BA,MATCH(C633&amp;"_2016",SeasonData!A:A,0))</f>
        <v>1</v>
      </c>
      <c r="U633" s="18">
        <f>INDEX(SeasonData!BA:BA,MATCH(C633&amp;"_2015",SeasonData!A:A,0))</f>
        <v>0.31818181818181818</v>
      </c>
      <c r="W633" s="13">
        <f t="shared" si="19"/>
        <v>76.59574468085107</v>
      </c>
      <c r="Y633" t="str">
        <f>IF(ISERROR(FIND("DEF",$G633)),"",MAX(Y$1:Y632)+1)</f>
        <v/>
      </c>
      <c r="Z633">
        <f>IF(ISERROR(FIND("MID",$G633)),"",MAX(Z$1:Z632)+1)</f>
        <v>207</v>
      </c>
      <c r="AA633" t="str">
        <f>IF(ISERROR(FIND("RUC",$G633)),"",MAX(AA$1:AA632)+1)</f>
        <v/>
      </c>
      <c r="AB633" t="str">
        <f>IF(ISERROR(FIND("FWD",$G633)),"",MAX(AB$1:AB632)+1)</f>
        <v/>
      </c>
      <c r="AC633" t="str">
        <f>IF(H633&lt;&gt;"R","",MAX(AC$1:AC632)+1)</f>
        <v/>
      </c>
    </row>
    <row r="634" spans="1:29" x14ac:dyDescent="0.2">
      <c r="A634" t="s">
        <v>2091</v>
      </c>
      <c r="B634" t="s">
        <v>23</v>
      </c>
      <c r="C634" t="s">
        <v>837</v>
      </c>
      <c r="D634" t="s">
        <v>837</v>
      </c>
      <c r="E634" t="s">
        <v>1</v>
      </c>
      <c r="F634" s="42" t="s">
        <v>1415</v>
      </c>
      <c r="G634" t="s">
        <v>1607</v>
      </c>
      <c r="H634" s="3" t="str">
        <f>IF(SUMIFS(SeasonData!BC:BC,SeasonData!B:B,Players19!C394)=(4*23),"R","")</f>
        <v/>
      </c>
      <c r="I634" s="2">
        <f>COUNTIFS(SeasonData!B:B,C634)</f>
        <v>4</v>
      </c>
      <c r="J634" s="25">
        <v>587600</v>
      </c>
      <c r="K634" s="25" t="str">
        <f t="shared" si="18"/>
        <v>Premo</v>
      </c>
      <c r="L634" s="25"/>
      <c r="M634" s="20">
        <f>INDEX(SeasonData!$AY:$AY,MATCH($C634&amp;"_2018",SeasonData!$A:$A,0))</f>
        <v>108.25</v>
      </c>
      <c r="N634" s="20">
        <f>INDEX(SeasonData!$AY:$AY,MATCH($C634&amp;"_2017",SeasonData!$A:$A,0))</f>
        <v>100.18181818181819</v>
      </c>
      <c r="O634" s="20">
        <f>INDEX(SeasonData!$AY:$AY,MATCH($C634&amp;"_2016",SeasonData!$A:$A,0))</f>
        <v>96.82352941176471</v>
      </c>
      <c r="P634" s="20">
        <f>INDEX(SeasonData!$AY:$AY,MATCH($C634&amp;"_2015",SeasonData!$A:$A,0))</f>
        <v>93.80952380952381</v>
      </c>
      <c r="R634" s="18">
        <f>INDEX(SeasonData!BA:BA,MATCH(C634&amp;"_2018",SeasonData!A:A,0))</f>
        <v>0.90909090909090906</v>
      </c>
      <c r="S634" s="18">
        <f>INDEX(SeasonData!BA:BA,MATCH(C634&amp;"_2017",SeasonData!A:A,0))</f>
        <v>1</v>
      </c>
      <c r="T634" s="18">
        <f>INDEX(SeasonData!BA:BA,MATCH(C634&amp;"_2016",SeasonData!A:A,0))</f>
        <v>0.77272727272727271</v>
      </c>
      <c r="U634" s="18">
        <f>INDEX(SeasonData!BA:BA,MATCH(C634&amp;"_2015",SeasonData!A:A,0))</f>
        <v>0.95454545454545459</v>
      </c>
      <c r="W634" s="13">
        <f t="shared" si="19"/>
        <v>108.24352952012526</v>
      </c>
      <c r="Y634">
        <f>IF(ISERROR(FIND("DEF",$G634)),"",MAX(Y$1:Y633)+1)</f>
        <v>228</v>
      </c>
      <c r="Z634" t="str">
        <f>IF(ISERROR(FIND("MID",$G634)),"",MAX(Z$1:Z633)+1)</f>
        <v/>
      </c>
      <c r="AA634" t="str">
        <f>IF(ISERROR(FIND("RUC",$G634)),"",MAX(AA$1:AA633)+1)</f>
        <v/>
      </c>
      <c r="AB634" t="str">
        <f>IF(ISERROR(FIND("FWD",$G634)),"",MAX(AB$1:AB633)+1)</f>
        <v/>
      </c>
      <c r="AC634" t="str">
        <f>IF(H634&lt;&gt;"R","",MAX(AC$1:AC633)+1)</f>
        <v/>
      </c>
    </row>
    <row r="635" spans="1:29" x14ac:dyDescent="0.2">
      <c r="A635" t="s">
        <v>2091</v>
      </c>
      <c r="B635" t="s">
        <v>499</v>
      </c>
      <c r="C635" t="s">
        <v>839</v>
      </c>
      <c r="D635" t="s">
        <v>839</v>
      </c>
      <c r="E635" t="s">
        <v>184</v>
      </c>
      <c r="F635" s="42" t="s">
        <v>2518</v>
      </c>
      <c r="G635" t="s">
        <v>2771</v>
      </c>
      <c r="H635" s="3" t="str">
        <f>IF(SUMIFS(SeasonData!BC:BC,SeasonData!B:B,Players19!C419)=(4*23),"R","")</f>
        <v/>
      </c>
      <c r="I635" s="2">
        <f>COUNTIFS(SeasonData!B:B,C635)</f>
        <v>4</v>
      </c>
      <c r="J635" s="25">
        <v>411600</v>
      </c>
      <c r="K635" s="25" t="str">
        <f t="shared" si="18"/>
        <v>MPR</v>
      </c>
      <c r="L635" s="25"/>
      <c r="M635" s="20">
        <f>INDEX(SeasonData!$AY:$AY,MATCH($C635&amp;"_2018",SeasonData!$A:$A,0))</f>
        <v>75.82352941176471</v>
      </c>
      <c r="N635" s="20">
        <f>INDEX(SeasonData!$AY:$AY,MATCH($C635&amp;"_2017",SeasonData!$A:$A,0))</f>
        <v>72.117647058823536</v>
      </c>
      <c r="O635" s="20">
        <f>INDEX(SeasonData!$AY:$AY,MATCH($C635&amp;"_2016",SeasonData!$A:$A,0))</f>
        <v>74.63636363636364</v>
      </c>
      <c r="P635" s="20">
        <f>INDEX(SeasonData!$AY:$AY,MATCH($C635&amp;"_2015",SeasonData!$A:$A,0))</f>
        <v>62.222222222222221</v>
      </c>
      <c r="R635" s="18">
        <f>INDEX(SeasonData!BA:BA,MATCH(C635&amp;"_2018",SeasonData!A:A,0))</f>
        <v>0.77272727272727271</v>
      </c>
      <c r="S635" s="18">
        <f>INDEX(SeasonData!BA:BA,MATCH(C635&amp;"_2017",SeasonData!A:A,0))</f>
        <v>0.77272727272727271</v>
      </c>
      <c r="T635" s="18">
        <f>INDEX(SeasonData!BA:BA,MATCH(C635&amp;"_2016",SeasonData!A:A,0))</f>
        <v>1</v>
      </c>
      <c r="U635" s="18">
        <f>INDEX(SeasonData!BA:BA,MATCH(C635&amp;"_2015",SeasonData!A:A,0))</f>
        <v>0.40909090909090912</v>
      </c>
      <c r="W635" s="13">
        <f t="shared" si="19"/>
        <v>75.822050290135394</v>
      </c>
      <c r="Y635" t="str">
        <f>IF(ISERROR(FIND("DEF",$G635)),"",MAX(Y$1:Y634)+1)</f>
        <v/>
      </c>
      <c r="Z635" t="str">
        <f>IF(ISERROR(FIND("MID",$G635)),"",MAX(Z$1:Z634)+1)</f>
        <v/>
      </c>
      <c r="AA635">
        <f>IF(ISERROR(FIND("RUC",$G635)),"",MAX(AA$1:AA634)+1)</f>
        <v>46</v>
      </c>
      <c r="AB635">
        <f>IF(ISERROR(FIND("FWD",$G635)),"",MAX(AB$1:AB634)+1)</f>
        <v>245</v>
      </c>
      <c r="AC635" t="str">
        <f>IF(H635&lt;&gt;"R","",MAX(AC$1:AC634)+1)</f>
        <v/>
      </c>
    </row>
    <row r="636" spans="1:29" x14ac:dyDescent="0.2">
      <c r="A636" t="s">
        <v>2091</v>
      </c>
      <c r="B636" t="s">
        <v>33</v>
      </c>
      <c r="C636" t="s">
        <v>835</v>
      </c>
      <c r="D636" t="s">
        <v>835</v>
      </c>
      <c r="E636" t="s">
        <v>1</v>
      </c>
      <c r="F636" s="42" t="s">
        <v>1413</v>
      </c>
      <c r="G636" t="s">
        <v>1606</v>
      </c>
      <c r="H636" s="3" t="str">
        <f>IF(SUMIFS(SeasonData!BC:BC,SeasonData!B:B,Players19!C679)=(4*23),"R","")</f>
        <v/>
      </c>
      <c r="I636" s="2">
        <f>COUNTIFS(SeasonData!B:B,C636)</f>
        <v>4</v>
      </c>
      <c r="J636" s="25">
        <v>524300</v>
      </c>
      <c r="K636" s="25" t="str">
        <f t="shared" si="18"/>
        <v>Premo</v>
      </c>
      <c r="L636" s="25"/>
      <c r="M636" s="20">
        <f>INDEX(SeasonData!$AY:$AY,MATCH($C636&amp;"_2018",SeasonData!$A:$A,0))</f>
        <v>96.583333333333329</v>
      </c>
      <c r="N636" s="20">
        <f>INDEX(SeasonData!$AY:$AY,MATCH($C636&amp;"_2017",SeasonData!$A:$A,0))</f>
        <v>110.18181818181819</v>
      </c>
      <c r="O636" s="20">
        <f>INDEX(SeasonData!$AY:$AY,MATCH($C636&amp;"_2016",SeasonData!$A:$A,0))</f>
        <v>108.61904761904762</v>
      </c>
      <c r="P636" s="20">
        <f>INDEX(SeasonData!$AY:$AY,MATCH($C636&amp;"_2015",SeasonData!$A:$A,0))</f>
        <v>105.5</v>
      </c>
      <c r="R636" s="18">
        <f>INDEX(SeasonData!BA:BA,MATCH(C636&amp;"_2018",SeasonData!A:A,0))</f>
        <v>0.54545454545454541</v>
      </c>
      <c r="S636" s="18">
        <f>INDEX(SeasonData!BA:BA,MATCH(C636&amp;"_2017",SeasonData!A:A,0))</f>
        <v>1</v>
      </c>
      <c r="T636" s="18">
        <f>INDEX(SeasonData!BA:BA,MATCH(C636&amp;"_2016",SeasonData!A:A,0))</f>
        <v>0.95454545454545459</v>
      </c>
      <c r="U636" s="18">
        <f>INDEX(SeasonData!BA:BA,MATCH(C636&amp;"_2015",SeasonData!A:A,0))</f>
        <v>0.72727272727272729</v>
      </c>
      <c r="W636" s="13">
        <f t="shared" si="19"/>
        <v>96.582849774339138</v>
      </c>
      <c r="Y636" t="str">
        <f>IF(ISERROR(FIND("DEF",$G636)),"",MAX(Y$1:Y635)+1)</f>
        <v/>
      </c>
      <c r="Z636">
        <f>IF(ISERROR(FIND("MID",$G636)),"",MAX(Z$1:Z635)+1)</f>
        <v>208</v>
      </c>
      <c r="AA636" t="str">
        <f>IF(ISERROR(FIND("RUC",$G636)),"",MAX(AA$1:AA635)+1)</f>
        <v/>
      </c>
      <c r="AB636" t="str">
        <f>IF(ISERROR(FIND("FWD",$G636)),"",MAX(AB$1:AB635)+1)</f>
        <v/>
      </c>
      <c r="AC636" t="str">
        <f>IF(H636&lt;&gt;"R","",MAX(AC$1:AC635)+1)</f>
        <v/>
      </c>
    </row>
    <row r="637" spans="1:29" x14ac:dyDescent="0.2">
      <c r="A637" t="s">
        <v>2091</v>
      </c>
      <c r="B637" t="s">
        <v>39</v>
      </c>
      <c r="C637" t="s">
        <v>836</v>
      </c>
      <c r="D637" t="s">
        <v>836</v>
      </c>
      <c r="E637" t="s">
        <v>144</v>
      </c>
      <c r="F637" s="42" t="s">
        <v>1414</v>
      </c>
      <c r="G637" t="s">
        <v>1607</v>
      </c>
      <c r="H637" s="3" t="str">
        <f>IF(SUMIFS(SeasonData!BC:BC,SeasonData!B:B,Players19!C729)=(4*23),"R","")</f>
        <v>R</v>
      </c>
      <c r="I637" s="2">
        <f>COUNTIFS(SeasonData!B:B,C637)</f>
        <v>4</v>
      </c>
      <c r="J637" s="25">
        <v>265400</v>
      </c>
      <c r="K637" s="25" t="str">
        <f t="shared" si="18"/>
        <v>MPR</v>
      </c>
      <c r="L637" s="25"/>
      <c r="M637" s="20">
        <f>INDEX(SeasonData!$AY:$AY,MATCH($C637&amp;"_2018",SeasonData!$A:$A,0))</f>
        <v>48.882352941176471</v>
      </c>
      <c r="N637" s="20">
        <f>INDEX(SeasonData!$AY:$AY,MATCH($C637&amp;"_2017",SeasonData!$A:$A,0))</f>
        <v>59.428571428571431</v>
      </c>
      <c r="O637" s="20">
        <f>INDEX(SeasonData!$AY:$AY,MATCH($C637&amp;"_2016",SeasonData!$A:$A,0))</f>
        <v>55.857142857142854</v>
      </c>
      <c r="P637" s="20">
        <f>INDEX(SeasonData!$AY:$AY,MATCH($C637&amp;"_2015",SeasonData!$A:$A,0))</f>
        <v>47.75</v>
      </c>
      <c r="R637" s="18">
        <f>INDEX(SeasonData!BA:BA,MATCH(C637&amp;"_2018",SeasonData!A:A,0))</f>
        <v>0.77272727272727271</v>
      </c>
      <c r="S637" s="18">
        <f>INDEX(SeasonData!BA:BA,MATCH(C637&amp;"_2017",SeasonData!A:A,0))</f>
        <v>0.31818181818181818</v>
      </c>
      <c r="T637" s="18">
        <f>INDEX(SeasonData!BA:BA,MATCH(C637&amp;"_2016",SeasonData!A:A,0))</f>
        <v>0.63636363636363635</v>
      </c>
      <c r="U637" s="18">
        <f>INDEX(SeasonData!BA:BA,MATCH(C637&amp;"_2015",SeasonData!A:A,0))</f>
        <v>0.54545454545454541</v>
      </c>
      <c r="W637" s="13">
        <f t="shared" si="19"/>
        <v>48.890116975223357</v>
      </c>
      <c r="Y637">
        <f>IF(ISERROR(FIND("DEF",$G637)),"",MAX(Y$1:Y636)+1)</f>
        <v>229</v>
      </c>
      <c r="Z637" t="str">
        <f>IF(ISERROR(FIND("MID",$G637)),"",MAX(Z$1:Z636)+1)</f>
        <v/>
      </c>
      <c r="AA637" t="str">
        <f>IF(ISERROR(FIND("RUC",$G637)),"",MAX(AA$1:AA636)+1)</f>
        <v/>
      </c>
      <c r="AB637" t="str">
        <f>IF(ISERROR(FIND("FWD",$G637)),"",MAX(AB$1:AB636)+1)</f>
        <v/>
      </c>
      <c r="AC637">
        <f>IF(H637&lt;&gt;"R","",MAX(AC$1:AC636)+1)</f>
        <v>89</v>
      </c>
    </row>
    <row r="638" spans="1:29" x14ac:dyDescent="0.2">
      <c r="A638" t="s">
        <v>2305</v>
      </c>
      <c r="B638" t="s">
        <v>359</v>
      </c>
      <c r="C638" t="s">
        <v>1008</v>
      </c>
      <c r="D638" t="s">
        <v>1008</v>
      </c>
      <c r="E638" t="s">
        <v>399</v>
      </c>
      <c r="F638" s="42" t="s">
        <v>1417</v>
      </c>
      <c r="G638" t="s">
        <v>1608</v>
      </c>
      <c r="H638" s="3" t="str">
        <f>IF(SUMIFS(SeasonData!BC:BC,SeasonData!B:B,Players19!C444)=(4*23),"R","")</f>
        <v>R</v>
      </c>
      <c r="I638" s="2">
        <f>COUNTIFS(SeasonData!B:B,C638)</f>
        <v>4</v>
      </c>
      <c r="J638" s="25">
        <v>341100</v>
      </c>
      <c r="K638" s="25" t="str">
        <f t="shared" si="18"/>
        <v>MPR</v>
      </c>
      <c r="L638" s="25"/>
      <c r="M638" s="20">
        <f>INDEX(SeasonData!$AY:$AY,MATCH($C638&amp;"_2018",SeasonData!$A:$A,0))</f>
        <v>62.833333333333336</v>
      </c>
      <c r="N638" s="20">
        <f>INDEX(SeasonData!$AY:$AY,MATCH($C638&amp;"_2017",SeasonData!$A:$A,0))</f>
        <v>57</v>
      </c>
      <c r="O638" s="20" t="str">
        <f>INDEX(SeasonData!$AY:$AY,MATCH($C638&amp;"_2016",SeasonData!$A:$A,0))</f>
        <v/>
      </c>
      <c r="P638" s="20" t="str">
        <f>INDEX(SeasonData!$AY:$AY,MATCH($C638&amp;"_2015",SeasonData!$A:$A,0))</f>
        <v/>
      </c>
      <c r="R638" s="18">
        <f>INDEX(SeasonData!BA:BA,MATCH(C638&amp;"_2018",SeasonData!A:A,0))</f>
        <v>0.54545454545454541</v>
      </c>
      <c r="S638" s="18">
        <f>INDEX(SeasonData!BA:BA,MATCH(C638&amp;"_2017",SeasonData!A:A,0))</f>
        <v>4.5454545454545456E-2</v>
      </c>
      <c r="T638" s="18">
        <f>INDEX(SeasonData!BA:BA,MATCH(C638&amp;"_2016",SeasonData!A:A,0))</f>
        <v>0</v>
      </c>
      <c r="U638" s="18">
        <f>INDEX(SeasonData!BA:BA,MATCH(C638&amp;"_2015",SeasonData!A:A,0))</f>
        <v>0</v>
      </c>
      <c r="W638" s="13">
        <f t="shared" si="19"/>
        <v>62.835037303122412</v>
      </c>
      <c r="Y638" t="str">
        <f>IF(ISERROR(FIND("DEF",$G638)),"",MAX(Y$1:Y637)+1)</f>
        <v/>
      </c>
      <c r="Z638" t="str">
        <f>IF(ISERROR(FIND("MID",$G638)),"",MAX(Z$1:Z637)+1)</f>
        <v/>
      </c>
      <c r="AA638" t="str">
        <f>IF(ISERROR(FIND("RUC",$G638)),"",MAX(AA$1:AA637)+1)</f>
        <v/>
      </c>
      <c r="AB638">
        <f>IF(ISERROR(FIND("FWD",$G638)),"",MAX(AB$1:AB637)+1)</f>
        <v>246</v>
      </c>
      <c r="AC638">
        <f>IF(H638&lt;&gt;"R","",MAX(AC$1:AC637)+1)</f>
        <v>90</v>
      </c>
    </row>
    <row r="639" spans="1:29" x14ac:dyDescent="0.2">
      <c r="A639" t="s">
        <v>2424</v>
      </c>
      <c r="B639" t="s">
        <v>148</v>
      </c>
      <c r="C639" t="s">
        <v>840</v>
      </c>
      <c r="D639" t="s">
        <v>840</v>
      </c>
      <c r="E639" t="s">
        <v>116</v>
      </c>
      <c r="F639" s="42" t="s">
        <v>1418</v>
      </c>
      <c r="G639" t="s">
        <v>1606</v>
      </c>
      <c r="H639" s="3" t="str">
        <f>IF(SUMIFS(SeasonData!BC:BC,SeasonData!B:B,Players19!C788)=(4*23),"R","")</f>
        <v/>
      </c>
      <c r="I639" s="2">
        <f>COUNTIFS(SeasonData!B:B,C639)</f>
        <v>4</v>
      </c>
      <c r="J639" s="25">
        <v>166100</v>
      </c>
      <c r="K639" s="25" t="str">
        <f t="shared" si="18"/>
        <v>Rookie</v>
      </c>
      <c r="L639" s="25"/>
      <c r="M639" s="20" t="str">
        <f>INDEX(SeasonData!$AY:$AY,MATCH($C639&amp;"_2018",SeasonData!$A:$A,0))</f>
        <v/>
      </c>
      <c r="N639" s="20">
        <f>INDEX(SeasonData!$AY:$AY,MATCH($C639&amp;"_2017",SeasonData!$A:$A,0))</f>
        <v>51</v>
      </c>
      <c r="O639" s="20">
        <f>INDEX(SeasonData!$AY:$AY,MATCH($C639&amp;"_2016",SeasonData!$A:$A,0))</f>
        <v>82.6</v>
      </c>
      <c r="P639" s="20" t="str">
        <f>INDEX(SeasonData!$AY:$AY,MATCH($C639&amp;"_2015",SeasonData!$A:$A,0))</f>
        <v/>
      </c>
      <c r="R639" s="18">
        <f>INDEX(SeasonData!BA:BA,MATCH(C639&amp;"_2018",SeasonData!A:A,0))</f>
        <v>0</v>
      </c>
      <c r="S639" s="18">
        <f>INDEX(SeasonData!BA:BA,MATCH(C639&amp;"_2017",SeasonData!A:A,0))</f>
        <v>4.5454545454545456E-2</v>
      </c>
      <c r="T639" s="18">
        <f>INDEX(SeasonData!BA:BA,MATCH(C639&amp;"_2016",SeasonData!A:A,0))</f>
        <v>0.22727272727272727</v>
      </c>
      <c r="U639" s="18">
        <f>INDEX(SeasonData!BA:BA,MATCH(C639&amp;"_2015",SeasonData!A:A,0))</f>
        <v>0</v>
      </c>
      <c r="W639" s="13">
        <f t="shared" si="19"/>
        <v>30.59777102330294</v>
      </c>
      <c r="Y639" t="str">
        <f>IF(ISERROR(FIND("DEF",$G639)),"",MAX(Y$1:Y638)+1)</f>
        <v/>
      </c>
      <c r="Z639">
        <f>IF(ISERROR(FIND("MID",$G639)),"",MAX(Z$1:Z638)+1)</f>
        <v>209</v>
      </c>
      <c r="AA639" t="str">
        <f>IF(ISERROR(FIND("RUC",$G639)),"",MAX(AA$1:AA638)+1)</f>
        <v/>
      </c>
      <c r="AB639" t="str">
        <f>IF(ISERROR(FIND("FWD",$G639)),"",MAX(AB$1:AB638)+1)</f>
        <v/>
      </c>
      <c r="AC639" t="str">
        <f>IF(H639&lt;&gt;"R","",MAX(AC$1:AC638)+1)</f>
        <v/>
      </c>
    </row>
    <row r="640" spans="1:29" x14ac:dyDescent="0.2">
      <c r="A640" t="s">
        <v>2067</v>
      </c>
      <c r="B640" t="s">
        <v>234</v>
      </c>
      <c r="C640" t="s">
        <v>979</v>
      </c>
      <c r="D640" t="s">
        <v>979</v>
      </c>
      <c r="E640" t="s">
        <v>235</v>
      </c>
      <c r="F640" s="42" t="s">
        <v>1423</v>
      </c>
      <c r="G640" t="s">
        <v>1951</v>
      </c>
      <c r="H640" s="3" t="str">
        <f>IF(SUMIFS(SeasonData!BC:BC,SeasonData!B:B,Players19!C3)=(4*23),"R","")</f>
        <v/>
      </c>
      <c r="I640" s="2">
        <f>COUNTIFS(SeasonData!B:B,C640)</f>
        <v>4</v>
      </c>
      <c r="J640" s="25">
        <v>340700</v>
      </c>
      <c r="K640" s="25" t="str">
        <f t="shared" si="18"/>
        <v>MPR</v>
      </c>
      <c r="L640" s="25"/>
      <c r="M640" s="20">
        <f>INDEX(SeasonData!$AY:$AY,MATCH($C640&amp;"_2018",SeasonData!$A:$A,0))</f>
        <v>89.666666666666671</v>
      </c>
      <c r="N640" s="20" t="str">
        <f>INDEX(SeasonData!$AY:$AY,MATCH($C640&amp;"_2017",SeasonData!$A:$A,0))</f>
        <v/>
      </c>
      <c r="O640" s="20" t="str">
        <f>INDEX(SeasonData!$AY:$AY,MATCH($C640&amp;"_2016",SeasonData!$A:$A,0))</f>
        <v/>
      </c>
      <c r="P640" s="20" t="str">
        <f>INDEX(SeasonData!$AY:$AY,MATCH($C640&amp;"_2015",SeasonData!$A:$A,0))</f>
        <v/>
      </c>
      <c r="R640" s="18">
        <f>INDEX(SeasonData!BA:BA,MATCH(C640&amp;"_2018",SeasonData!A:A,0))</f>
        <v>0.13636363636363635</v>
      </c>
      <c r="S640" s="18">
        <f>INDEX(SeasonData!BA:BA,MATCH(C640&amp;"_2017",SeasonData!A:A,0))</f>
        <v>0</v>
      </c>
      <c r="T640" s="18">
        <f>INDEX(SeasonData!BA:BA,MATCH(C640&amp;"_2016",SeasonData!A:A,0))</f>
        <v>0</v>
      </c>
      <c r="U640" s="18">
        <f>INDEX(SeasonData!BA:BA,MATCH(C640&amp;"_2015",SeasonData!A:A,0))</f>
        <v>0</v>
      </c>
      <c r="W640" s="13">
        <f t="shared" si="19"/>
        <v>62.761352123054252</v>
      </c>
      <c r="Y640" t="str">
        <f>IF(ISERROR(FIND("DEF",$G640)),"",MAX(Y$1:Y639)+1)</f>
        <v/>
      </c>
      <c r="Z640" t="str">
        <f>IF(ISERROR(FIND("MID",$G640)),"",MAX(Z$1:Z639)+1)</f>
        <v/>
      </c>
      <c r="AA640">
        <f>IF(ISERROR(FIND("RUC",$G640)),"",MAX(AA$1:AA639)+1)</f>
        <v>47</v>
      </c>
      <c r="AB640" t="str">
        <f>IF(ISERROR(FIND("FWD",$G640)),"",MAX(AB$1:AB639)+1)</f>
        <v/>
      </c>
      <c r="AC640" t="str">
        <f>IF(H640&lt;&gt;"R","",MAX(AC$1:AC639)+1)</f>
        <v/>
      </c>
    </row>
    <row r="641" spans="1:29" x14ac:dyDescent="0.2">
      <c r="A641" t="s">
        <v>2067</v>
      </c>
      <c r="B641" t="s">
        <v>47</v>
      </c>
      <c r="C641" t="s">
        <v>842</v>
      </c>
      <c r="D641" t="s">
        <v>842</v>
      </c>
      <c r="E641" t="s">
        <v>514</v>
      </c>
      <c r="F641" s="42" t="s">
        <v>1420</v>
      </c>
      <c r="G641" t="s">
        <v>1606</v>
      </c>
      <c r="H641" s="3" t="str">
        <f>IF(SUMIFS(SeasonData!BC:BC,SeasonData!B:B,Players19!C42)=(4*23),"R","")</f>
        <v/>
      </c>
      <c r="I641" s="2">
        <f>COUNTIFS(SeasonData!B:B,C641)</f>
        <v>4</v>
      </c>
      <c r="J641" s="25">
        <v>245400</v>
      </c>
      <c r="K641" s="25" t="str">
        <f t="shared" si="18"/>
        <v>MPR</v>
      </c>
      <c r="L641" s="25"/>
      <c r="M641" s="20">
        <f>INDEX(SeasonData!$AY:$AY,MATCH($C641&amp;"_2018",SeasonData!$A:$A,0))</f>
        <v>56.5</v>
      </c>
      <c r="N641" s="20">
        <f>INDEX(SeasonData!$AY:$AY,MATCH($C641&amp;"_2017",SeasonData!$A:$A,0))</f>
        <v>78.9375</v>
      </c>
      <c r="O641" s="20">
        <f>INDEX(SeasonData!$AY:$AY,MATCH($C641&amp;"_2016",SeasonData!$A:$A,0))</f>
        <v>83.36363636363636</v>
      </c>
      <c r="P641" s="20">
        <f>INDEX(SeasonData!$AY:$AY,MATCH($C641&amp;"_2015",SeasonData!$A:$A,0))</f>
        <v>72.411764705882348</v>
      </c>
      <c r="R641" s="18">
        <f>INDEX(SeasonData!BA:BA,MATCH(C641&amp;"_2018",SeasonData!A:A,0))</f>
        <v>9.0909090909090912E-2</v>
      </c>
      <c r="S641" s="18">
        <f>INDEX(SeasonData!BA:BA,MATCH(C641&amp;"_2017",SeasonData!A:A,0))</f>
        <v>0.72727272727272729</v>
      </c>
      <c r="T641" s="18">
        <f>INDEX(SeasonData!BA:BA,MATCH(C641&amp;"_2016",SeasonData!A:A,0))</f>
        <v>1</v>
      </c>
      <c r="U641" s="18">
        <f>INDEX(SeasonData!BA:BA,MATCH(C641&amp;"_2015",SeasonData!A:A,0))</f>
        <v>0.77272727272727271</v>
      </c>
      <c r="W641" s="13">
        <f t="shared" si="19"/>
        <v>45.205857971815419</v>
      </c>
      <c r="Y641" t="str">
        <f>IF(ISERROR(FIND("DEF",$G641)),"",MAX(Y$1:Y640)+1)</f>
        <v/>
      </c>
      <c r="Z641">
        <f>IF(ISERROR(FIND("MID",$G641)),"",MAX(Z$1:Z640)+1)</f>
        <v>210</v>
      </c>
      <c r="AA641" t="str">
        <f>IF(ISERROR(FIND("RUC",$G641)),"",MAX(AA$1:AA640)+1)</f>
        <v/>
      </c>
      <c r="AB641" t="str">
        <f>IF(ISERROR(FIND("FWD",$G641)),"",MAX(AB$1:AB640)+1)</f>
        <v/>
      </c>
      <c r="AC641" t="str">
        <f>IF(H641&lt;&gt;"R","",MAX(AC$1:AC640)+1)</f>
        <v/>
      </c>
    </row>
    <row r="642" spans="1:29" x14ac:dyDescent="0.2">
      <c r="A642" t="s">
        <v>2067</v>
      </c>
      <c r="B642" t="s">
        <v>264</v>
      </c>
      <c r="C642" t="s">
        <v>844</v>
      </c>
      <c r="D642" t="s">
        <v>844</v>
      </c>
      <c r="E642" t="s">
        <v>40</v>
      </c>
      <c r="F642" s="42" t="s">
        <v>2447</v>
      </c>
      <c r="G642" t="s">
        <v>1607</v>
      </c>
      <c r="H642" s="3" t="str">
        <f>IF(SUMIFS(SeasonData!BC:BC,SeasonData!B:B,Players19!C94)=(4*23),"R","")</f>
        <v/>
      </c>
      <c r="I642" s="2">
        <f>COUNTIFS(SeasonData!B:B,C642)</f>
        <v>4</v>
      </c>
      <c r="J642" s="25">
        <v>356700</v>
      </c>
      <c r="K642" s="25" t="str">
        <f t="shared" ref="K642:K705" si="20">IF(J642&lt;=230000,"Rookie",IF(J642&lt;=490000,"MPR","Premo"))</f>
        <v>MPR</v>
      </c>
      <c r="L642" s="25"/>
      <c r="M642" s="20">
        <f>INDEX(SeasonData!$AY:$AY,MATCH($C642&amp;"_2018",SeasonData!$A:$A,0))</f>
        <v>65.714285714285708</v>
      </c>
      <c r="N642" s="20">
        <f>INDEX(SeasonData!$AY:$AY,MATCH($C642&amp;"_2017",SeasonData!$A:$A,0))</f>
        <v>83.7</v>
      </c>
      <c r="O642" s="20">
        <f>INDEX(SeasonData!$AY:$AY,MATCH($C642&amp;"_2016",SeasonData!$A:$A,0))</f>
        <v>52</v>
      </c>
      <c r="P642" s="20" t="str">
        <f>INDEX(SeasonData!$AY:$AY,MATCH($C642&amp;"_2015",SeasonData!$A:$A,0))</f>
        <v/>
      </c>
      <c r="R642" s="18">
        <f>INDEX(SeasonData!BA:BA,MATCH(C642&amp;"_2018",SeasonData!A:A,0))</f>
        <v>0.95454545454545459</v>
      </c>
      <c r="S642" s="18">
        <f>INDEX(SeasonData!BA:BA,MATCH(C642&amp;"_2017",SeasonData!A:A,0))</f>
        <v>0.90909090909090906</v>
      </c>
      <c r="T642" s="18">
        <f>INDEX(SeasonData!BA:BA,MATCH(C642&amp;"_2016",SeasonData!A:A,0))</f>
        <v>0.13636363636363635</v>
      </c>
      <c r="U642" s="18">
        <f>INDEX(SeasonData!BA:BA,MATCH(C642&amp;"_2015",SeasonData!A:A,0))</f>
        <v>0</v>
      </c>
      <c r="W642" s="13">
        <f t="shared" ref="W642:W705" si="21">J642/Mag_Num</f>
        <v>65.708759325780605</v>
      </c>
      <c r="Y642">
        <f>IF(ISERROR(FIND("DEF",$G642)),"",MAX(Y$1:Y641)+1)</f>
        <v>230</v>
      </c>
      <c r="Z642" t="str">
        <f>IF(ISERROR(FIND("MID",$G642)),"",MAX(Z$1:Z641)+1)</f>
        <v/>
      </c>
      <c r="AA642" t="str">
        <f>IF(ISERROR(FIND("RUC",$G642)),"",MAX(AA$1:AA641)+1)</f>
        <v/>
      </c>
      <c r="AB642" t="str">
        <f>IF(ISERROR(FIND("FWD",$G642)),"",MAX(AB$1:AB641)+1)</f>
        <v/>
      </c>
      <c r="AC642" t="str">
        <f>IF(H642&lt;&gt;"R","",MAX(AC$1:AC641)+1)</f>
        <v/>
      </c>
    </row>
    <row r="643" spans="1:29" x14ac:dyDescent="0.2">
      <c r="A643" t="s">
        <v>2067</v>
      </c>
      <c r="B643" t="s">
        <v>154</v>
      </c>
      <c r="C643" t="s">
        <v>845</v>
      </c>
      <c r="D643" t="s">
        <v>845</v>
      </c>
      <c r="E643" t="s">
        <v>423</v>
      </c>
      <c r="F643" s="42" t="s">
        <v>2458</v>
      </c>
      <c r="G643" t="s">
        <v>1607</v>
      </c>
      <c r="H643" s="3" t="str">
        <f>IF(SUMIFS(SeasonData!BC:BC,SeasonData!B:B,Players19!C121)=(4*23),"R","")</f>
        <v/>
      </c>
      <c r="I643" s="2">
        <f>COUNTIFS(SeasonData!B:B,C643)</f>
        <v>4</v>
      </c>
      <c r="J643" s="25">
        <v>355400</v>
      </c>
      <c r="K643" s="25" t="str">
        <f t="shared" si="20"/>
        <v>MPR</v>
      </c>
      <c r="L643" s="25"/>
      <c r="M643" s="20">
        <f>INDEX(SeasonData!$AY:$AY,MATCH($C643&amp;"_2018",SeasonData!$A:$A,0))</f>
        <v>65.473684210526315</v>
      </c>
      <c r="N643" s="20">
        <f>INDEX(SeasonData!$AY:$AY,MATCH($C643&amp;"_2017",SeasonData!$A:$A,0))</f>
        <v>67.13333333333334</v>
      </c>
      <c r="O643" s="20">
        <f>INDEX(SeasonData!$AY:$AY,MATCH($C643&amp;"_2016",SeasonData!$A:$A,0))</f>
        <v>56.333333333333336</v>
      </c>
      <c r="P643" s="20" t="str">
        <f>INDEX(SeasonData!$AY:$AY,MATCH($C643&amp;"_2015",SeasonData!$A:$A,0))</f>
        <v/>
      </c>
      <c r="R643" s="18">
        <f>INDEX(SeasonData!BA:BA,MATCH(C643&amp;"_2018",SeasonData!A:A,0))</f>
        <v>0.86363636363636365</v>
      </c>
      <c r="S643" s="18">
        <f>INDEX(SeasonData!BA:BA,MATCH(C643&amp;"_2017",SeasonData!A:A,0))</f>
        <v>0.68181818181818177</v>
      </c>
      <c r="T643" s="18">
        <f>INDEX(SeasonData!BA:BA,MATCH(C643&amp;"_2016",SeasonData!A:A,0))</f>
        <v>0.27272727272727271</v>
      </c>
      <c r="U643" s="18">
        <f>INDEX(SeasonData!BA:BA,MATCH(C643&amp;"_2015",SeasonData!A:A,0))</f>
        <v>0</v>
      </c>
      <c r="W643" s="13">
        <f t="shared" si="21"/>
        <v>65.469282490559081</v>
      </c>
      <c r="Y643">
        <f>IF(ISERROR(FIND("DEF",$G643)),"",MAX(Y$1:Y642)+1)</f>
        <v>231</v>
      </c>
      <c r="Z643" t="str">
        <f>IF(ISERROR(FIND("MID",$G643)),"",MAX(Z$1:Z642)+1)</f>
        <v/>
      </c>
      <c r="AA643" t="str">
        <f>IF(ISERROR(FIND("RUC",$G643)),"",MAX(AA$1:AA642)+1)</f>
        <v/>
      </c>
      <c r="AB643" t="str">
        <f>IF(ISERROR(FIND("FWD",$G643)),"",MAX(AB$1:AB642)+1)</f>
        <v/>
      </c>
      <c r="AC643" t="str">
        <f>IF(H643&lt;&gt;"R","",MAX(AC$1:AC642)+1)</f>
        <v/>
      </c>
    </row>
    <row r="644" spans="1:29" x14ac:dyDescent="0.2">
      <c r="A644" t="s">
        <v>2067</v>
      </c>
      <c r="B644" t="s">
        <v>380</v>
      </c>
      <c r="C644" t="s">
        <v>950</v>
      </c>
      <c r="D644" t="s">
        <v>950</v>
      </c>
      <c r="E644" t="s">
        <v>369</v>
      </c>
      <c r="F644" s="42" t="s">
        <v>1424</v>
      </c>
      <c r="G644" t="s">
        <v>1607</v>
      </c>
      <c r="H644" s="3" t="str">
        <f>IF(SUMIFS(SeasonData!BC:BC,SeasonData!B:B,Players19!C244)=(4*23),"R","")</f>
        <v/>
      </c>
      <c r="I644" s="2">
        <f>COUNTIFS(SeasonData!B:B,C644)</f>
        <v>4</v>
      </c>
      <c r="J644" s="25">
        <v>231800</v>
      </c>
      <c r="K644" s="25" t="str">
        <f t="shared" si="20"/>
        <v>MPR</v>
      </c>
      <c r="L644" s="25"/>
      <c r="M644" s="20">
        <f>INDEX(SeasonData!$AY:$AY,MATCH($C644&amp;"_2018",SeasonData!$A:$A,0))</f>
        <v>61</v>
      </c>
      <c r="N644" s="20" t="str">
        <f>INDEX(SeasonData!$AY:$AY,MATCH($C644&amp;"_2017",SeasonData!$A:$A,0))</f>
        <v/>
      </c>
      <c r="O644" s="20" t="str">
        <f>INDEX(SeasonData!$AY:$AY,MATCH($C644&amp;"_2016",SeasonData!$A:$A,0))</f>
        <v/>
      </c>
      <c r="P644" s="20" t="str">
        <f>INDEX(SeasonData!$AY:$AY,MATCH($C644&amp;"_2015",SeasonData!$A:$A,0))</f>
        <v/>
      </c>
      <c r="R644" s="18">
        <f>INDEX(SeasonData!BA:BA,MATCH(C644&amp;"_2018",SeasonData!A:A,0))</f>
        <v>9.0909090909090912E-2</v>
      </c>
      <c r="S644" s="18">
        <f>INDEX(SeasonData!BA:BA,MATCH(C644&amp;"_2017",SeasonData!A:A,0))</f>
        <v>0</v>
      </c>
      <c r="T644" s="18">
        <f>INDEX(SeasonData!BA:BA,MATCH(C644&amp;"_2016",SeasonData!A:A,0))</f>
        <v>0</v>
      </c>
      <c r="U644" s="18">
        <f>INDEX(SeasonData!BA:BA,MATCH(C644&amp;"_2015",SeasonData!A:A,0))</f>
        <v>0</v>
      </c>
      <c r="W644" s="13">
        <f t="shared" si="21"/>
        <v>42.700561849498023</v>
      </c>
      <c r="Y644">
        <f>IF(ISERROR(FIND("DEF",$G644)),"",MAX(Y$1:Y643)+1)</f>
        <v>232</v>
      </c>
      <c r="Z644" t="str">
        <f>IF(ISERROR(FIND("MID",$G644)),"",MAX(Z$1:Z643)+1)</f>
        <v/>
      </c>
      <c r="AA644" t="str">
        <f>IF(ISERROR(FIND("RUC",$G644)),"",MAX(AA$1:AA643)+1)</f>
        <v/>
      </c>
      <c r="AB644" t="str">
        <f>IF(ISERROR(FIND("FWD",$G644)),"",MAX(AB$1:AB643)+1)</f>
        <v/>
      </c>
      <c r="AC644" t="str">
        <f>IF(H644&lt;&gt;"R","",MAX(AC$1:AC643)+1)</f>
        <v/>
      </c>
    </row>
    <row r="645" spans="1:29" x14ac:dyDescent="0.2">
      <c r="A645" t="s">
        <v>2067</v>
      </c>
      <c r="B645" t="s">
        <v>67</v>
      </c>
      <c r="C645" t="s">
        <v>843</v>
      </c>
      <c r="D645" t="s">
        <v>843</v>
      </c>
      <c r="E645" t="s">
        <v>514</v>
      </c>
      <c r="F645" s="42" t="s">
        <v>1421</v>
      </c>
      <c r="G645" t="s">
        <v>1607</v>
      </c>
      <c r="H645" s="3" t="str">
        <f>IF(SUMIFS(SeasonData!BC:BC,SeasonData!B:B,Players19!C408)=(4*23),"R","")</f>
        <v/>
      </c>
      <c r="I645" s="2">
        <f>COUNTIFS(SeasonData!B:B,C645)</f>
        <v>4</v>
      </c>
      <c r="J645" s="25">
        <v>371300</v>
      </c>
      <c r="K645" s="25" t="str">
        <f t="shared" si="20"/>
        <v>MPR</v>
      </c>
      <c r="L645" s="25"/>
      <c r="M645" s="20">
        <f>INDEX(SeasonData!$AY:$AY,MATCH($C645&amp;"_2018",SeasonData!$A:$A,0))</f>
        <v>68.400000000000006</v>
      </c>
      <c r="N645" s="20">
        <f>INDEX(SeasonData!$AY:$AY,MATCH($C645&amp;"_2017",SeasonData!$A:$A,0))</f>
        <v>78.954545454545453</v>
      </c>
      <c r="O645" s="20">
        <f>INDEX(SeasonData!$AY:$AY,MATCH($C645&amp;"_2016",SeasonData!$A:$A,0))</f>
        <v>57.421052631578945</v>
      </c>
      <c r="P645" s="20">
        <f>INDEX(SeasonData!$AY:$AY,MATCH($C645&amp;"_2015",SeasonData!$A:$A,0))</f>
        <v>68.333333333333329</v>
      </c>
      <c r="R645" s="18">
        <f>INDEX(SeasonData!BA:BA,MATCH(C645&amp;"_2018",SeasonData!A:A,0))</f>
        <v>0.68181818181818177</v>
      </c>
      <c r="S645" s="18">
        <f>INDEX(SeasonData!BA:BA,MATCH(C645&amp;"_2017",SeasonData!A:A,0))</f>
        <v>1</v>
      </c>
      <c r="T645" s="18">
        <f>INDEX(SeasonData!BA:BA,MATCH(C645&amp;"_2016",SeasonData!A:A,0))</f>
        <v>0.86363636363636365</v>
      </c>
      <c r="U645" s="18">
        <f>INDEX(SeasonData!BA:BA,MATCH(C645&amp;"_2015",SeasonData!A:A,0))</f>
        <v>0.40909090909090912</v>
      </c>
      <c r="W645" s="13">
        <f t="shared" si="21"/>
        <v>68.398268398268399</v>
      </c>
      <c r="Y645">
        <f>IF(ISERROR(FIND("DEF",$G645)),"",MAX(Y$1:Y644)+1)</f>
        <v>233</v>
      </c>
      <c r="Z645" t="str">
        <f>IF(ISERROR(FIND("MID",$G645)),"",MAX(Z$1:Z644)+1)</f>
        <v/>
      </c>
      <c r="AA645" t="str">
        <f>IF(ISERROR(FIND("RUC",$G645)),"",MAX(AA$1:AA644)+1)</f>
        <v/>
      </c>
      <c r="AB645" t="str">
        <f>IF(ISERROR(FIND("FWD",$G645)),"",MAX(AB$1:AB644)+1)</f>
        <v/>
      </c>
      <c r="AC645" t="str">
        <f>IF(H645&lt;&gt;"R","",MAX(AC$1:AC644)+1)</f>
        <v/>
      </c>
    </row>
    <row r="646" spans="1:29" x14ac:dyDescent="0.2">
      <c r="A646" t="s">
        <v>2067</v>
      </c>
      <c r="B646" t="s">
        <v>201</v>
      </c>
      <c r="C646" t="s">
        <v>1582</v>
      </c>
      <c r="D646" t="s">
        <v>1582</v>
      </c>
      <c r="E646" t="s">
        <v>184</v>
      </c>
      <c r="F646" s="42" t="s">
        <v>1422</v>
      </c>
      <c r="G646" t="s">
        <v>1607</v>
      </c>
      <c r="H646" s="3" t="str">
        <f>IF(SUMIFS(SeasonData!BC:BC,SeasonData!B:B,Players19!C545)=(4*23),"R","")</f>
        <v/>
      </c>
      <c r="I646" s="2">
        <f>COUNTIFS(SeasonData!B:B,C646)</f>
        <v>4</v>
      </c>
      <c r="J646" s="25">
        <v>284300</v>
      </c>
      <c r="K646" s="25" t="str">
        <f t="shared" si="20"/>
        <v>MPR</v>
      </c>
      <c r="L646" s="25"/>
      <c r="M646" s="20">
        <f>INDEX(SeasonData!$AY:$AY,MATCH($C646&amp;"_2018",SeasonData!$A:$A,0))</f>
        <v>52.375</v>
      </c>
      <c r="N646" s="20">
        <f>INDEX(SeasonData!$AY:$AY,MATCH($C646&amp;"_2017",SeasonData!$A:$A,0))</f>
        <v>54.5</v>
      </c>
      <c r="O646" s="20" t="str">
        <f>INDEX(SeasonData!$AY:$AY,MATCH($C646&amp;"_2016",SeasonData!$A:$A,0))</f>
        <v/>
      </c>
      <c r="P646" s="20" t="str">
        <f>INDEX(SeasonData!$AY:$AY,MATCH($C646&amp;"_2015",SeasonData!$A:$A,0))</f>
        <v/>
      </c>
      <c r="R646" s="18">
        <f>INDEX(SeasonData!BA:BA,MATCH(C646&amp;"_2018",SeasonData!A:A,0))</f>
        <v>0.36363636363636365</v>
      </c>
      <c r="S646" s="18">
        <f>INDEX(SeasonData!BA:BA,MATCH(C646&amp;"_2017",SeasonData!A:A,0))</f>
        <v>0.18181818181818182</v>
      </c>
      <c r="T646" s="18">
        <f>INDEX(SeasonData!BA:BA,MATCH(C646&amp;"_2016",SeasonData!A:A,0))</f>
        <v>0</v>
      </c>
      <c r="U646" s="18">
        <f>INDEX(SeasonData!BA:BA,MATCH(C646&amp;"_2015",SeasonData!A:A,0))</f>
        <v>0</v>
      </c>
      <c r="W646" s="13">
        <f t="shared" si="21"/>
        <v>52.371741733443862</v>
      </c>
      <c r="Y646">
        <f>IF(ISERROR(FIND("DEF",$G646)),"",MAX(Y$1:Y645)+1)</f>
        <v>234</v>
      </c>
      <c r="Z646" t="str">
        <f>IF(ISERROR(FIND("MID",$G646)),"",MAX(Z$1:Z645)+1)</f>
        <v/>
      </c>
      <c r="AA646" t="str">
        <f>IF(ISERROR(FIND("RUC",$G646)),"",MAX(AA$1:AA645)+1)</f>
        <v/>
      </c>
      <c r="AB646" t="str">
        <f>IF(ISERROR(FIND("FWD",$G646)),"",MAX(AB$1:AB645)+1)</f>
        <v/>
      </c>
      <c r="AC646" t="str">
        <f>IF(H646&lt;&gt;"R","",MAX(AC$1:AC645)+1)</f>
        <v/>
      </c>
    </row>
    <row r="647" spans="1:29" x14ac:dyDescent="0.2">
      <c r="A647" t="s">
        <v>2067</v>
      </c>
      <c r="B647" t="s">
        <v>283</v>
      </c>
      <c r="C647" t="s">
        <v>841</v>
      </c>
      <c r="D647" t="s">
        <v>841</v>
      </c>
      <c r="E647" t="s">
        <v>260</v>
      </c>
      <c r="F647" s="42" t="s">
        <v>1419</v>
      </c>
      <c r="G647" t="s">
        <v>1608</v>
      </c>
      <c r="H647" s="3" t="str">
        <f>IF(SUMIFS(SeasonData!BC:BC,SeasonData!B:B,Players19!C645)=(4*23),"R","")</f>
        <v/>
      </c>
      <c r="I647" s="2">
        <f>COUNTIFS(SeasonData!B:B,C647)</f>
        <v>4</v>
      </c>
      <c r="J647" s="25">
        <v>261200</v>
      </c>
      <c r="K647" s="25" t="str">
        <f t="shared" si="20"/>
        <v>MPR</v>
      </c>
      <c r="L647" s="25"/>
      <c r="M647" s="20">
        <f>INDEX(SeasonData!$AY:$AY,MATCH($C647&amp;"_2018",SeasonData!$A:$A,0))</f>
        <v>48.125</v>
      </c>
      <c r="N647" s="20">
        <f>INDEX(SeasonData!$AY:$AY,MATCH($C647&amp;"_2017",SeasonData!$A:$A,0))</f>
        <v>54.81818181818182</v>
      </c>
      <c r="O647" s="20">
        <f>INDEX(SeasonData!$AY:$AY,MATCH($C647&amp;"_2016",SeasonData!$A:$A,0))</f>
        <v>28.5</v>
      </c>
      <c r="P647" s="20">
        <f>INDEX(SeasonData!$AY:$AY,MATCH($C647&amp;"_2015",SeasonData!$A:$A,0))</f>
        <v>62.92307692307692</v>
      </c>
      <c r="R647" s="18">
        <f>INDEX(SeasonData!BA:BA,MATCH(C647&amp;"_2018",SeasonData!A:A,0))</f>
        <v>0.36363636363636365</v>
      </c>
      <c r="S647" s="18">
        <f>INDEX(SeasonData!BA:BA,MATCH(C647&amp;"_2017",SeasonData!A:A,0))</f>
        <v>0.5</v>
      </c>
      <c r="T647" s="18">
        <f>INDEX(SeasonData!BA:BA,MATCH(C647&amp;"_2016",SeasonData!A:A,0))</f>
        <v>0.18181818181818182</v>
      </c>
      <c r="U647" s="18">
        <f>INDEX(SeasonData!BA:BA,MATCH(C647&amp;"_2015",SeasonData!A:A,0))</f>
        <v>0.59090909090909094</v>
      </c>
      <c r="W647" s="13">
        <f t="shared" si="21"/>
        <v>48.116422584507688</v>
      </c>
      <c r="Y647" t="str">
        <f>IF(ISERROR(FIND("DEF",$G647)),"",MAX(Y$1:Y646)+1)</f>
        <v/>
      </c>
      <c r="Z647" t="str">
        <f>IF(ISERROR(FIND("MID",$G647)),"",MAX(Z$1:Z646)+1)</f>
        <v/>
      </c>
      <c r="AA647" t="str">
        <f>IF(ISERROR(FIND("RUC",$G647)),"",MAX(AA$1:AA646)+1)</f>
        <v/>
      </c>
      <c r="AB647">
        <f>IF(ISERROR(FIND("FWD",$G647)),"",MAX(AB$1:AB646)+1)</f>
        <v>247</v>
      </c>
      <c r="AC647" t="str">
        <f>IF(H647&lt;&gt;"R","",MAX(AC$1:AC646)+1)</f>
        <v/>
      </c>
    </row>
    <row r="648" spans="1:29" x14ac:dyDescent="0.2">
      <c r="A648" t="s">
        <v>2394</v>
      </c>
      <c r="B648" t="s">
        <v>1763</v>
      </c>
      <c r="C648" t="s">
        <v>1696</v>
      </c>
      <c r="D648" t="s">
        <v>1696</v>
      </c>
      <c r="E648" t="s">
        <v>423</v>
      </c>
      <c r="F648" s="42" t="s">
        <v>1864</v>
      </c>
      <c r="G648" t="s">
        <v>1608</v>
      </c>
      <c r="H648" s="3" t="str">
        <f>IF(SUMIFS(SeasonData!BC:BC,SeasonData!B:B,Players19!C707)=(4*23),"R","")</f>
        <v/>
      </c>
      <c r="I648" s="2">
        <f>COUNTIFS(SeasonData!B:B,C648)</f>
        <v>4</v>
      </c>
      <c r="J648" s="25">
        <v>136800</v>
      </c>
      <c r="K648" s="25" t="str">
        <f t="shared" si="20"/>
        <v>Rookie</v>
      </c>
      <c r="L648" s="25"/>
      <c r="M648" s="20">
        <f>INDEX(SeasonData!$AY:$AY,MATCH($C648&amp;"_2018",SeasonData!$A:$A,0))</f>
        <v>28</v>
      </c>
      <c r="N648" s="20" t="str">
        <f>INDEX(SeasonData!$AY:$AY,MATCH($C648&amp;"_2017",SeasonData!$A:$A,0))</f>
        <v/>
      </c>
      <c r="O648" s="20" t="str">
        <f>INDEX(SeasonData!$AY:$AY,MATCH($C648&amp;"_2016",SeasonData!$A:$A,0))</f>
        <v/>
      </c>
      <c r="P648" s="20" t="str">
        <f>INDEX(SeasonData!$AY:$AY,MATCH($C648&amp;"_2015",SeasonData!$A:$A,0))</f>
        <v/>
      </c>
      <c r="R648" s="18">
        <f>INDEX(SeasonData!BA:BA,MATCH(C648&amp;"_2018",SeasonData!A:A,0))</f>
        <v>9.0909090909090912E-2</v>
      </c>
      <c r="S648" s="18">
        <f>INDEX(SeasonData!BA:BA,MATCH(C648&amp;"_2017",SeasonData!A:A,0))</f>
        <v>0</v>
      </c>
      <c r="T648" s="18">
        <f>INDEX(SeasonData!BA:BA,MATCH(C648&amp;"_2016",SeasonData!A:A,0))</f>
        <v>0</v>
      </c>
      <c r="U648" s="18">
        <f>INDEX(SeasonData!BA:BA,MATCH(C648&amp;"_2015",SeasonData!A:A,0))</f>
        <v>0</v>
      </c>
      <c r="W648" s="13">
        <f t="shared" si="21"/>
        <v>25.200331583310305</v>
      </c>
      <c r="Y648" t="str">
        <f>IF(ISERROR(FIND("DEF",$G648)),"",MAX(Y$1:Y647)+1)</f>
        <v/>
      </c>
      <c r="Z648" t="str">
        <f>IF(ISERROR(FIND("MID",$G648)),"",MAX(Z$1:Z647)+1)</f>
        <v/>
      </c>
      <c r="AA648" t="str">
        <f>IF(ISERROR(FIND("RUC",$G648)),"",MAX(AA$1:AA647)+1)</f>
        <v/>
      </c>
      <c r="AB648">
        <f>IF(ISERROR(FIND("FWD",$G648)),"",MAX(AB$1:AB647)+1)</f>
        <v>248</v>
      </c>
      <c r="AC648" t="str">
        <f>IF(H648&lt;&gt;"R","",MAX(AC$1:AC647)+1)</f>
        <v/>
      </c>
    </row>
    <row r="649" spans="1:29" x14ac:dyDescent="0.2">
      <c r="A649" t="s">
        <v>2193</v>
      </c>
      <c r="B649" t="s">
        <v>212</v>
      </c>
      <c r="C649" t="s">
        <v>848</v>
      </c>
      <c r="D649" t="s">
        <v>848</v>
      </c>
      <c r="E649" t="s">
        <v>144</v>
      </c>
      <c r="F649" s="42" t="s">
        <v>1429</v>
      </c>
      <c r="G649" t="s">
        <v>1608</v>
      </c>
      <c r="H649" s="3" t="str">
        <f>IF(SUMIFS(SeasonData!BC:BC,SeasonData!B:B,Players19!C178)=(4*23),"R","")</f>
        <v/>
      </c>
      <c r="I649" s="2">
        <f>COUNTIFS(SeasonData!B:B,C649)</f>
        <v>4</v>
      </c>
      <c r="J649" s="25">
        <v>301700</v>
      </c>
      <c r="K649" s="25" t="str">
        <f t="shared" si="20"/>
        <v>MPR</v>
      </c>
      <c r="L649" s="25"/>
      <c r="M649" s="20">
        <f>INDEX(SeasonData!$AY:$AY,MATCH($C649&amp;"_2018",SeasonData!$A:$A,0))</f>
        <v>55.583333333333336</v>
      </c>
      <c r="N649" s="20" t="str">
        <f>INDEX(SeasonData!$AY:$AY,MATCH($C649&amp;"_2017",SeasonData!$A:$A,0))</f>
        <v/>
      </c>
      <c r="O649" s="20">
        <f>INDEX(SeasonData!$AY:$AY,MATCH($C649&amp;"_2016",SeasonData!$A:$A,0))</f>
        <v>67.3</v>
      </c>
      <c r="P649" s="20">
        <f>INDEX(SeasonData!$AY:$AY,MATCH($C649&amp;"_2015",SeasonData!$A:$A,0))</f>
        <v>53.714285714285715</v>
      </c>
      <c r="R649" s="18">
        <f>INDEX(SeasonData!BA:BA,MATCH(C649&amp;"_2018",SeasonData!A:A,0))</f>
        <v>0.54545454545454541</v>
      </c>
      <c r="S649" s="18">
        <f>INDEX(SeasonData!BA:BA,MATCH(C649&amp;"_2017",SeasonData!A:A,0))</f>
        <v>0</v>
      </c>
      <c r="T649" s="18">
        <f>INDEX(SeasonData!BA:BA,MATCH(C649&amp;"_2016",SeasonData!A:A,0))</f>
        <v>0.90909090909090906</v>
      </c>
      <c r="U649" s="18">
        <f>INDEX(SeasonData!BA:BA,MATCH(C649&amp;"_2015",SeasonData!A:A,0))</f>
        <v>0.63636363636363635</v>
      </c>
      <c r="W649" s="13">
        <f t="shared" si="21"/>
        <v>55.577047066408767</v>
      </c>
      <c r="Y649" t="str">
        <f>IF(ISERROR(FIND("DEF",$G649)),"",MAX(Y$1:Y648)+1)</f>
        <v/>
      </c>
      <c r="Z649" t="str">
        <f>IF(ISERROR(FIND("MID",$G649)),"",MAX(Z$1:Z648)+1)</f>
        <v/>
      </c>
      <c r="AA649" t="str">
        <f>IF(ISERROR(FIND("RUC",$G649)),"",MAX(AA$1:AA648)+1)</f>
        <v/>
      </c>
      <c r="AB649">
        <f>IF(ISERROR(FIND("FWD",$G649)),"",MAX(AB$1:AB648)+1)</f>
        <v>249</v>
      </c>
      <c r="AC649" t="str">
        <f>IF(H649&lt;&gt;"R","",MAX(AC$1:AC648)+1)</f>
        <v/>
      </c>
    </row>
    <row r="650" spans="1:29" x14ac:dyDescent="0.2">
      <c r="A650" t="s">
        <v>2193</v>
      </c>
      <c r="B650" t="s">
        <v>90</v>
      </c>
      <c r="C650" t="s">
        <v>850</v>
      </c>
      <c r="D650" t="s">
        <v>850</v>
      </c>
      <c r="E650" t="s">
        <v>84</v>
      </c>
      <c r="F650" s="42" t="s">
        <v>1431</v>
      </c>
      <c r="G650" t="s">
        <v>1607</v>
      </c>
      <c r="H650" s="3" t="str">
        <f>IF(SUMIFS(SeasonData!BC:BC,SeasonData!B:B,Players19!C187)=(4*23),"R","")</f>
        <v/>
      </c>
      <c r="I650" s="2">
        <f>COUNTIFS(SeasonData!B:B,C650)</f>
        <v>4</v>
      </c>
      <c r="J650" s="25">
        <v>511300</v>
      </c>
      <c r="K650" s="25" t="str">
        <f t="shared" si="20"/>
        <v>Premo</v>
      </c>
      <c r="L650" s="25"/>
      <c r="M650" s="20" t="str">
        <f>INDEX(SeasonData!$AY:$AY,MATCH($C650&amp;"_2018",SeasonData!$A:$A,0))</f>
        <v/>
      </c>
      <c r="N650" s="20">
        <f>INDEX(SeasonData!$AY:$AY,MATCH($C650&amp;"_2017",SeasonData!$A:$A,0))</f>
        <v>114.72727272727273</v>
      </c>
      <c r="O650" s="20">
        <f>INDEX(SeasonData!$AY:$AY,MATCH($C650&amp;"_2016",SeasonData!$A:$A,0))</f>
        <v>108.72727272727273</v>
      </c>
      <c r="P650" s="20">
        <f>INDEX(SeasonData!$AY:$AY,MATCH($C650&amp;"_2015",SeasonData!$A:$A,0))</f>
        <v>87.684210526315795</v>
      </c>
      <c r="R650" s="18">
        <f>INDEX(SeasonData!BA:BA,MATCH(C650&amp;"_2018",SeasonData!A:A,0))</f>
        <v>0</v>
      </c>
      <c r="S650" s="18">
        <f>INDEX(SeasonData!BA:BA,MATCH(C650&amp;"_2017",SeasonData!A:A,0))</f>
        <v>1</v>
      </c>
      <c r="T650" s="18">
        <f>INDEX(SeasonData!BA:BA,MATCH(C650&amp;"_2016",SeasonData!A:A,0))</f>
        <v>1</v>
      </c>
      <c r="U650" s="18">
        <f>INDEX(SeasonData!BA:BA,MATCH(C650&amp;"_2015",SeasonData!A:A,0))</f>
        <v>0.86363636363636365</v>
      </c>
      <c r="W650" s="13">
        <f t="shared" si="21"/>
        <v>94.188081422123972</v>
      </c>
      <c r="Y650">
        <f>IF(ISERROR(FIND("DEF",$G650)),"",MAX(Y$1:Y649)+1)</f>
        <v>235</v>
      </c>
      <c r="Z650" t="str">
        <f>IF(ISERROR(FIND("MID",$G650)),"",MAX(Z$1:Z649)+1)</f>
        <v/>
      </c>
      <c r="AA650" t="str">
        <f>IF(ISERROR(FIND("RUC",$G650)),"",MAX(AA$1:AA649)+1)</f>
        <v/>
      </c>
      <c r="AB650" t="str">
        <f>IF(ISERROR(FIND("FWD",$G650)),"",MAX(AB$1:AB649)+1)</f>
        <v/>
      </c>
      <c r="AC650" t="str">
        <f>IF(H650&lt;&gt;"R","",MAX(AC$1:AC649)+1)</f>
        <v/>
      </c>
    </row>
    <row r="651" spans="1:29" x14ac:dyDescent="0.2">
      <c r="A651" t="s">
        <v>2193</v>
      </c>
      <c r="B651" t="s">
        <v>158</v>
      </c>
      <c r="C651" t="s">
        <v>1020</v>
      </c>
      <c r="D651" t="s">
        <v>1020</v>
      </c>
      <c r="E651" t="s">
        <v>150</v>
      </c>
      <c r="F651" s="42" t="s">
        <v>1440</v>
      </c>
      <c r="G651" t="s">
        <v>1951</v>
      </c>
      <c r="H651" s="3" t="str">
        <f>IF(SUMIFS(SeasonData!BC:BC,SeasonData!B:B,Players19!C191)=(4*23),"R","")</f>
        <v/>
      </c>
      <c r="I651" s="2">
        <f>COUNTIFS(SeasonData!B:B,C651)</f>
        <v>4</v>
      </c>
      <c r="J651" s="25">
        <v>123900</v>
      </c>
      <c r="K651" s="25" t="str">
        <f t="shared" si="20"/>
        <v>Rookie</v>
      </c>
      <c r="L651" s="25"/>
      <c r="M651" s="20" t="str">
        <f>INDEX(SeasonData!$AY:$AY,MATCH($C651&amp;"_2018",SeasonData!$A:$A,0))</f>
        <v/>
      </c>
      <c r="N651" s="20" t="str">
        <f>INDEX(SeasonData!$AY:$AY,MATCH($C651&amp;"_2017",SeasonData!$A:$A,0))</f>
        <v/>
      </c>
      <c r="O651" s="20" t="str">
        <f>INDEX(SeasonData!$AY:$AY,MATCH($C651&amp;"_2016",SeasonData!$A:$A,0))</f>
        <v/>
      </c>
      <c r="P651" s="20" t="str">
        <f>INDEX(SeasonData!$AY:$AY,MATCH($C651&amp;"_2015",SeasonData!$A:$A,0))</f>
        <v/>
      </c>
      <c r="R651" s="18">
        <f>INDEX(SeasonData!BA:BA,MATCH(C651&amp;"_2018",SeasonData!A:A,0))</f>
        <v>0</v>
      </c>
      <c r="S651" s="18">
        <f>INDEX(SeasonData!BA:BA,MATCH(C651&amp;"_2017",SeasonData!A:A,0))</f>
        <v>0</v>
      </c>
      <c r="T651" s="18">
        <f>INDEX(SeasonData!BA:BA,MATCH(C651&amp;"_2016",SeasonData!A:A,0))</f>
        <v>0</v>
      </c>
      <c r="U651" s="18">
        <f>INDEX(SeasonData!BA:BA,MATCH(C651&amp;"_2015",SeasonData!A:A,0))</f>
        <v>0</v>
      </c>
      <c r="W651" s="13">
        <f t="shared" si="21"/>
        <v>22.823984526112184</v>
      </c>
      <c r="Y651" t="str">
        <f>IF(ISERROR(FIND("DEF",$G651)),"",MAX(Y$1:Y650)+1)</f>
        <v/>
      </c>
      <c r="Z651" t="str">
        <f>IF(ISERROR(FIND("MID",$G651)),"",MAX(Z$1:Z650)+1)</f>
        <v/>
      </c>
      <c r="AA651">
        <f>IF(ISERROR(FIND("RUC",$G651)),"",MAX(AA$1:AA650)+1)</f>
        <v>48</v>
      </c>
      <c r="AB651" t="str">
        <f>IF(ISERROR(FIND("FWD",$G651)),"",MAX(AB$1:AB650)+1)</f>
        <v/>
      </c>
      <c r="AC651" t="str">
        <f>IF(H651&lt;&gt;"R","",MAX(AC$1:AC650)+1)</f>
        <v/>
      </c>
    </row>
    <row r="652" spans="1:29" x14ac:dyDescent="0.2">
      <c r="A652" t="s">
        <v>2193</v>
      </c>
      <c r="B652" t="s">
        <v>322</v>
      </c>
      <c r="C652" t="s">
        <v>1583</v>
      </c>
      <c r="D652" t="s">
        <v>1583</v>
      </c>
      <c r="E652" t="s">
        <v>316</v>
      </c>
      <c r="F652" s="42" t="s">
        <v>1435</v>
      </c>
      <c r="G652" t="s">
        <v>1607</v>
      </c>
      <c r="H652" s="3" t="str">
        <f>IF(SUMIFS(SeasonData!BC:BC,SeasonData!B:B,Players19!C200)=(4*23),"R","")</f>
        <v/>
      </c>
      <c r="I652" s="2">
        <f>COUNTIFS(SeasonData!B:B,C652)</f>
        <v>4</v>
      </c>
      <c r="J652" s="25">
        <v>202300</v>
      </c>
      <c r="K652" s="25" t="str">
        <f t="shared" si="20"/>
        <v>Rookie</v>
      </c>
      <c r="L652" s="25"/>
      <c r="M652" s="20">
        <f>INDEX(SeasonData!$AY:$AY,MATCH($C652&amp;"_2018",SeasonData!$A:$A,0))</f>
        <v>28</v>
      </c>
      <c r="N652" s="20">
        <f>INDEX(SeasonData!$AY:$AY,MATCH($C652&amp;"_2017",SeasonData!$A:$A,0))</f>
        <v>53.25</v>
      </c>
      <c r="O652" s="20" t="str">
        <f>INDEX(SeasonData!$AY:$AY,MATCH($C652&amp;"_2016",SeasonData!$A:$A,0))</f>
        <v/>
      </c>
      <c r="P652" s="20" t="str">
        <f>INDEX(SeasonData!$AY:$AY,MATCH($C652&amp;"_2015",SeasonData!$A:$A,0))</f>
        <v/>
      </c>
      <c r="R652" s="18">
        <f>INDEX(SeasonData!BA:BA,MATCH(C652&amp;"_2018",SeasonData!A:A,0))</f>
        <v>4.5454545454545456E-2</v>
      </c>
      <c r="S652" s="18">
        <f>INDEX(SeasonData!BA:BA,MATCH(C652&amp;"_2017",SeasonData!A:A,0))</f>
        <v>0.36363636363636365</v>
      </c>
      <c r="T652" s="18">
        <f>INDEX(SeasonData!BA:BA,MATCH(C652&amp;"_2016",SeasonData!A:A,0))</f>
        <v>0</v>
      </c>
      <c r="U652" s="18">
        <f>INDEX(SeasonData!BA:BA,MATCH(C652&amp;"_2015",SeasonData!A:A,0))</f>
        <v>0</v>
      </c>
      <c r="W652" s="13">
        <f t="shared" si="21"/>
        <v>37.266279819471308</v>
      </c>
      <c r="Y652">
        <f>IF(ISERROR(FIND("DEF",$G652)),"",MAX(Y$1:Y651)+1)</f>
        <v>236</v>
      </c>
      <c r="Z652" t="str">
        <f>IF(ISERROR(FIND("MID",$G652)),"",MAX(Z$1:Z651)+1)</f>
        <v/>
      </c>
      <c r="AA652" t="str">
        <f>IF(ISERROR(FIND("RUC",$G652)),"",MAX(AA$1:AA651)+1)</f>
        <v/>
      </c>
      <c r="AB652" t="str">
        <f>IF(ISERROR(FIND("FWD",$G652)),"",MAX(AB$1:AB651)+1)</f>
        <v/>
      </c>
      <c r="AC652" t="str">
        <f>IF(H652&lt;&gt;"R","",MAX(AC$1:AC651)+1)</f>
        <v/>
      </c>
    </row>
    <row r="653" spans="1:29" x14ac:dyDescent="0.2">
      <c r="A653" t="s">
        <v>2193</v>
      </c>
      <c r="B653" t="s">
        <v>59</v>
      </c>
      <c r="C653" t="s">
        <v>851</v>
      </c>
      <c r="D653" t="s">
        <v>851</v>
      </c>
      <c r="E653" t="s">
        <v>288</v>
      </c>
      <c r="F653" s="42" t="s">
        <v>1432</v>
      </c>
      <c r="G653" t="s">
        <v>1607</v>
      </c>
      <c r="H653" s="3" t="str">
        <f>IF(SUMIFS(SeasonData!BC:BC,SeasonData!B:B,Players19!C234)=(4*23),"R","")</f>
        <v/>
      </c>
      <c r="I653" s="2">
        <f>COUNTIFS(SeasonData!B:B,C653)</f>
        <v>4</v>
      </c>
      <c r="J653" s="25">
        <v>331700</v>
      </c>
      <c r="K653" s="25" t="str">
        <f t="shared" si="20"/>
        <v>MPR</v>
      </c>
      <c r="L653" s="25"/>
      <c r="M653" s="20">
        <f>INDEX(SeasonData!$AY:$AY,MATCH($C653&amp;"_2018",SeasonData!$A:$A,0))</f>
        <v>61.1</v>
      </c>
      <c r="N653" s="20">
        <f>INDEX(SeasonData!$AY:$AY,MATCH($C653&amp;"_2017",SeasonData!$A:$A,0))</f>
        <v>65.0625</v>
      </c>
      <c r="O653" s="20">
        <f>INDEX(SeasonData!$AY:$AY,MATCH($C653&amp;"_2016",SeasonData!$A:$A,0))</f>
        <v>51.4375</v>
      </c>
      <c r="P653" s="20">
        <f>INDEX(SeasonData!$AY:$AY,MATCH($C653&amp;"_2015",SeasonData!$A:$A,0))</f>
        <v>40.333333333333336</v>
      </c>
      <c r="R653" s="18">
        <f>INDEX(SeasonData!BA:BA,MATCH(C653&amp;"_2018",SeasonData!A:A,0))</f>
        <v>0.45454545454545453</v>
      </c>
      <c r="S653" s="18">
        <f>INDEX(SeasonData!BA:BA,MATCH(C653&amp;"_2017",SeasonData!A:A,0))</f>
        <v>0.72727272727272729</v>
      </c>
      <c r="T653" s="18">
        <f>INDEX(SeasonData!BA:BA,MATCH(C653&amp;"_2016",SeasonData!A:A,0))</f>
        <v>0.72727272727272729</v>
      </c>
      <c r="U653" s="18">
        <f>INDEX(SeasonData!BA:BA,MATCH(C653&amp;"_2015",SeasonData!A:A,0))</f>
        <v>0.13636363636363635</v>
      </c>
      <c r="W653" s="13">
        <f t="shared" si="21"/>
        <v>61.103435571520677</v>
      </c>
      <c r="Y653">
        <f>IF(ISERROR(FIND("DEF",$G653)),"",MAX(Y$1:Y652)+1)</f>
        <v>237</v>
      </c>
      <c r="Z653" t="str">
        <f>IF(ISERROR(FIND("MID",$G653)),"",MAX(Z$1:Z652)+1)</f>
        <v/>
      </c>
      <c r="AA653" t="str">
        <f>IF(ISERROR(FIND("RUC",$G653)),"",MAX(AA$1:AA652)+1)</f>
        <v/>
      </c>
      <c r="AB653" t="str">
        <f>IF(ISERROR(FIND("FWD",$G653)),"",MAX(AB$1:AB652)+1)</f>
        <v/>
      </c>
      <c r="AC653" t="str">
        <f>IF(H653&lt;&gt;"R","",MAX(AC$1:AC652)+1)</f>
        <v/>
      </c>
    </row>
    <row r="654" spans="1:29" x14ac:dyDescent="0.2">
      <c r="A654" t="s">
        <v>2193</v>
      </c>
      <c r="B654" t="s">
        <v>348</v>
      </c>
      <c r="C654" t="s">
        <v>855</v>
      </c>
      <c r="D654" t="s">
        <v>855</v>
      </c>
      <c r="E654" t="s">
        <v>40</v>
      </c>
      <c r="F654" s="42" t="s">
        <v>1434</v>
      </c>
      <c r="G654" t="s">
        <v>1608</v>
      </c>
      <c r="H654" s="3" t="str">
        <f>IF(SUMIFS(SeasonData!BC:BC,SeasonData!B:B,Players19!C261)=(4*23),"R","")</f>
        <v/>
      </c>
      <c r="I654" s="2">
        <f>COUNTIFS(SeasonData!B:B,C654)</f>
        <v>4</v>
      </c>
      <c r="J654" s="25">
        <v>380600</v>
      </c>
      <c r="K654" s="25" t="str">
        <f t="shared" si="20"/>
        <v>MPR</v>
      </c>
      <c r="L654" s="25"/>
      <c r="M654" s="20">
        <f>INDEX(SeasonData!$AY:$AY,MATCH($C654&amp;"_2018",SeasonData!$A:$A,0))</f>
        <v>70.10526315789474</v>
      </c>
      <c r="N654" s="20">
        <f>INDEX(SeasonData!$AY:$AY,MATCH($C654&amp;"_2017",SeasonData!$A:$A,0))</f>
        <v>75.454545454545453</v>
      </c>
      <c r="O654" s="20">
        <f>INDEX(SeasonData!$AY:$AY,MATCH($C654&amp;"_2016",SeasonData!$A:$A,0))</f>
        <v>80.17647058823529</v>
      </c>
      <c r="P654" s="20">
        <f>INDEX(SeasonData!$AY:$AY,MATCH($C654&amp;"_2015",SeasonData!$A:$A,0))</f>
        <v>89.1</v>
      </c>
      <c r="R654" s="18">
        <f>INDEX(SeasonData!BA:BA,MATCH(C654&amp;"_2018",SeasonData!A:A,0))</f>
        <v>0.86363636363636365</v>
      </c>
      <c r="S654" s="18">
        <f>INDEX(SeasonData!BA:BA,MATCH(C654&amp;"_2017",SeasonData!A:A,0))</f>
        <v>1</v>
      </c>
      <c r="T654" s="18">
        <f>INDEX(SeasonData!BA:BA,MATCH(C654&amp;"_2016",SeasonData!A:A,0))</f>
        <v>0.77272727272727271</v>
      </c>
      <c r="U654" s="18">
        <f>INDEX(SeasonData!BA:BA,MATCH(C654&amp;"_2015",SeasonData!A:A,0))</f>
        <v>0.45454545454545453</v>
      </c>
      <c r="W654" s="13">
        <f t="shared" si="21"/>
        <v>70.111448834853093</v>
      </c>
      <c r="Y654" t="str">
        <f>IF(ISERROR(FIND("DEF",$G654)),"",MAX(Y$1:Y653)+1)</f>
        <v/>
      </c>
      <c r="Z654" t="str">
        <f>IF(ISERROR(FIND("MID",$G654)),"",MAX(Z$1:Z653)+1)</f>
        <v/>
      </c>
      <c r="AA654" t="str">
        <f>IF(ISERROR(FIND("RUC",$G654)),"",MAX(AA$1:AA653)+1)</f>
        <v/>
      </c>
      <c r="AB654">
        <f>IF(ISERROR(FIND("FWD",$G654)),"",MAX(AB$1:AB653)+1)</f>
        <v>250</v>
      </c>
      <c r="AC654" t="str">
        <f>IF(H654&lt;&gt;"R","",MAX(AC$1:AC653)+1)</f>
        <v/>
      </c>
    </row>
    <row r="655" spans="1:29" x14ac:dyDescent="0.2">
      <c r="A655" t="s">
        <v>2193</v>
      </c>
      <c r="B655" t="s">
        <v>1764</v>
      </c>
      <c r="C655" t="s">
        <v>1681</v>
      </c>
      <c r="D655" t="s">
        <v>1681</v>
      </c>
      <c r="E655" t="s">
        <v>40</v>
      </c>
      <c r="F655" s="42" t="s">
        <v>1865</v>
      </c>
      <c r="G655" t="s">
        <v>1951</v>
      </c>
      <c r="H655" s="3" t="str">
        <f>IF(SUMIFS(SeasonData!BC:BC,SeasonData!B:B,Players19!C294)=(4*23),"R","")</f>
        <v/>
      </c>
      <c r="I655" s="2">
        <f>COUNTIFS(SeasonData!B:B,C655)</f>
        <v>4</v>
      </c>
      <c r="J655" s="25">
        <v>123900</v>
      </c>
      <c r="K655" s="25" t="str">
        <f t="shared" si="20"/>
        <v>Rookie</v>
      </c>
      <c r="L655" s="25"/>
      <c r="M655" s="20" t="str">
        <f>INDEX(SeasonData!$AY:$AY,MATCH($C655&amp;"_2018",SeasonData!$A:$A,0))</f>
        <v/>
      </c>
      <c r="N655" s="20" t="str">
        <f>INDEX(SeasonData!$AY:$AY,MATCH($C655&amp;"_2017",SeasonData!$A:$A,0))</f>
        <v/>
      </c>
      <c r="O655" s="20" t="str">
        <f>INDEX(SeasonData!$AY:$AY,MATCH($C655&amp;"_2016",SeasonData!$A:$A,0))</f>
        <v/>
      </c>
      <c r="P655" s="20" t="str">
        <f>INDEX(SeasonData!$AY:$AY,MATCH($C655&amp;"_2015",SeasonData!$A:$A,0))</f>
        <v/>
      </c>
      <c r="R655" s="18">
        <f>INDEX(SeasonData!BA:BA,MATCH(C655&amp;"_2018",SeasonData!A:A,0))</f>
        <v>0</v>
      </c>
      <c r="S655" s="18">
        <f>INDEX(SeasonData!BA:BA,MATCH(C655&amp;"_2017",SeasonData!A:A,0))</f>
        <v>0</v>
      </c>
      <c r="T655" s="18">
        <f>INDEX(SeasonData!BA:BA,MATCH(C655&amp;"_2016",SeasonData!A:A,0))</f>
        <v>0</v>
      </c>
      <c r="U655" s="18">
        <f>INDEX(SeasonData!BA:BA,MATCH(C655&amp;"_2015",SeasonData!A:A,0))</f>
        <v>0</v>
      </c>
      <c r="W655" s="13">
        <f t="shared" si="21"/>
        <v>22.823984526112184</v>
      </c>
      <c r="Y655" t="str">
        <f>IF(ISERROR(FIND("DEF",$G655)),"",MAX(Y$1:Y654)+1)</f>
        <v/>
      </c>
      <c r="Z655" t="str">
        <f>IF(ISERROR(FIND("MID",$G655)),"",MAX(Z$1:Z654)+1)</f>
        <v/>
      </c>
      <c r="AA655">
        <f>IF(ISERROR(FIND("RUC",$G655)),"",MAX(AA$1:AA654)+1)</f>
        <v>49</v>
      </c>
      <c r="AB655" t="str">
        <f>IF(ISERROR(FIND("FWD",$G655)),"",MAX(AB$1:AB654)+1)</f>
        <v/>
      </c>
      <c r="AC655" t="str">
        <f>IF(H655&lt;&gt;"R","",MAX(AC$1:AC654)+1)</f>
        <v/>
      </c>
    </row>
    <row r="656" spans="1:29" x14ac:dyDescent="0.2">
      <c r="A656" t="s">
        <v>2193</v>
      </c>
      <c r="B656" t="s">
        <v>18</v>
      </c>
      <c r="C656" t="s">
        <v>846</v>
      </c>
      <c r="D656" t="s">
        <v>846</v>
      </c>
      <c r="E656" t="s">
        <v>1</v>
      </c>
      <c r="F656" s="42" t="s">
        <v>1425</v>
      </c>
      <c r="G656" t="s">
        <v>1951</v>
      </c>
      <c r="H656" s="3" t="str">
        <f>IF(SUMIFS(SeasonData!BC:BC,SeasonData!B:B,Players19!C345)=(4*23),"R","")</f>
        <v>R</v>
      </c>
      <c r="I656" s="2">
        <f>COUNTIFS(SeasonData!B:B,C656)</f>
        <v>4</v>
      </c>
      <c r="J656" s="25">
        <v>455700</v>
      </c>
      <c r="K656" s="25" t="str">
        <f t="shared" si="20"/>
        <v>MPR</v>
      </c>
      <c r="L656" s="25"/>
      <c r="M656" s="20">
        <f>INDEX(SeasonData!$AY:$AY,MATCH($C656&amp;"_2018",SeasonData!$A:$A,0))</f>
        <v>83.954545454545453</v>
      </c>
      <c r="N656" s="20">
        <f>INDEX(SeasonData!$AY:$AY,MATCH($C656&amp;"_2017",SeasonData!$A:$A,0))</f>
        <v>95.727272727272734</v>
      </c>
      <c r="O656" s="20">
        <f>INDEX(SeasonData!$AY:$AY,MATCH($C656&amp;"_2016",SeasonData!$A:$A,0))</f>
        <v>86.75</v>
      </c>
      <c r="P656" s="20">
        <f>INDEX(SeasonData!$AY:$AY,MATCH($C656&amp;"_2015",SeasonData!$A:$A,0))</f>
        <v>107.95238095238095</v>
      </c>
      <c r="R656" s="18">
        <f>INDEX(SeasonData!BA:BA,MATCH(C656&amp;"_2018",SeasonData!A:A,0))</f>
        <v>1</v>
      </c>
      <c r="S656" s="18">
        <f>INDEX(SeasonData!BA:BA,MATCH(C656&amp;"_2017",SeasonData!A:A,0))</f>
        <v>1</v>
      </c>
      <c r="T656" s="18">
        <f>INDEX(SeasonData!BA:BA,MATCH(C656&amp;"_2016",SeasonData!A:A,0))</f>
        <v>0.90909090909090906</v>
      </c>
      <c r="U656" s="18">
        <f>INDEX(SeasonData!BA:BA,MATCH(C656&amp;"_2015",SeasonData!A:A,0))</f>
        <v>0.95454545454545459</v>
      </c>
      <c r="W656" s="13">
        <f t="shared" si="21"/>
        <v>83.945841392649896</v>
      </c>
      <c r="Y656" t="str">
        <f>IF(ISERROR(FIND("DEF",$G656)),"",MAX(Y$1:Y655)+1)</f>
        <v/>
      </c>
      <c r="Z656" t="str">
        <f>IF(ISERROR(FIND("MID",$G656)),"",MAX(Z$1:Z655)+1)</f>
        <v/>
      </c>
      <c r="AA656">
        <f>IF(ISERROR(FIND("RUC",$G656)),"",MAX(AA$1:AA655)+1)</f>
        <v>50</v>
      </c>
      <c r="AB656" t="str">
        <f>IF(ISERROR(FIND("FWD",$G656)),"",MAX(AB$1:AB655)+1)</f>
        <v/>
      </c>
      <c r="AC656">
        <f>IF(H656&lt;&gt;"R","",MAX(AC$1:AC655)+1)</f>
        <v>91</v>
      </c>
    </row>
    <row r="657" spans="1:29" x14ac:dyDescent="0.2">
      <c r="A657" t="s">
        <v>2193</v>
      </c>
      <c r="B657" t="s">
        <v>385</v>
      </c>
      <c r="C657" t="s">
        <v>854</v>
      </c>
      <c r="D657" t="s">
        <v>854</v>
      </c>
      <c r="E657" t="s">
        <v>443</v>
      </c>
      <c r="F657" s="42" t="s">
        <v>2517</v>
      </c>
      <c r="G657" t="s">
        <v>1606</v>
      </c>
      <c r="H657" s="3" t="str">
        <f>IF(SUMIFS(SeasonData!BC:BC,SeasonData!B:B,Players19!C418)=(4*23),"R","")</f>
        <v/>
      </c>
      <c r="I657" s="2">
        <f>COUNTIFS(SeasonData!B:B,C657)</f>
        <v>4</v>
      </c>
      <c r="J657" s="25">
        <v>386000</v>
      </c>
      <c r="K657" s="25" t="str">
        <f t="shared" si="20"/>
        <v>MPR</v>
      </c>
      <c r="L657" s="25"/>
      <c r="M657" s="20">
        <f>INDEX(SeasonData!$AY:$AY,MATCH($C657&amp;"_2018",SeasonData!$A:$A,0))</f>
        <v>79</v>
      </c>
      <c r="N657" s="20">
        <f>INDEX(SeasonData!$AY:$AY,MATCH($C657&amp;"_2017",SeasonData!$A:$A,0))</f>
        <v>62.875</v>
      </c>
      <c r="O657" s="20">
        <f>INDEX(SeasonData!$AY:$AY,MATCH($C657&amp;"_2016",SeasonData!$A:$A,0))</f>
        <v>70.045454545454547</v>
      </c>
      <c r="P657" s="20">
        <f>INDEX(SeasonData!$AY:$AY,MATCH($C657&amp;"_2015",SeasonData!$A:$A,0))</f>
        <v>50.916666666666664</v>
      </c>
      <c r="R657" s="18">
        <f>INDEX(SeasonData!BA:BA,MATCH(C657&amp;"_2018",SeasonData!A:A,0))</f>
        <v>0.31818181818181818</v>
      </c>
      <c r="S657" s="18">
        <f>INDEX(SeasonData!BA:BA,MATCH(C657&amp;"_2017",SeasonData!A:A,0))</f>
        <v>0.36363636363636365</v>
      </c>
      <c r="T657" s="18">
        <f>INDEX(SeasonData!BA:BA,MATCH(C657&amp;"_2016",SeasonData!A:A,0))</f>
        <v>1</v>
      </c>
      <c r="U657" s="18">
        <f>INDEX(SeasonData!BA:BA,MATCH(C657&amp;"_2015",SeasonData!A:A,0))</f>
        <v>0.54545454545454541</v>
      </c>
      <c r="W657" s="13">
        <f t="shared" si="21"/>
        <v>71.106198765773229</v>
      </c>
      <c r="Y657" t="str">
        <f>IF(ISERROR(FIND("DEF",$G657)),"",MAX(Y$1:Y656)+1)</f>
        <v/>
      </c>
      <c r="Z657">
        <f>IF(ISERROR(FIND("MID",$G657)),"",MAX(Z$1:Z656)+1)</f>
        <v>211</v>
      </c>
      <c r="AA657" t="str">
        <f>IF(ISERROR(FIND("RUC",$G657)),"",MAX(AA$1:AA656)+1)</f>
        <v/>
      </c>
      <c r="AB657" t="str">
        <f>IF(ISERROR(FIND("FWD",$G657)),"",MAX(AB$1:AB656)+1)</f>
        <v/>
      </c>
      <c r="AC657" t="str">
        <f>IF(H657&lt;&gt;"R","",MAX(AC$1:AC656)+1)</f>
        <v/>
      </c>
    </row>
    <row r="658" spans="1:29" x14ac:dyDescent="0.2">
      <c r="A658" t="s">
        <v>2193</v>
      </c>
      <c r="B658" t="s">
        <v>71</v>
      </c>
      <c r="C658" t="s">
        <v>852</v>
      </c>
      <c r="D658" t="s">
        <v>852</v>
      </c>
      <c r="E658" t="s">
        <v>40</v>
      </c>
      <c r="F658" s="42" t="s">
        <v>2525</v>
      </c>
      <c r="G658" t="s">
        <v>1607</v>
      </c>
      <c r="H658" s="3" t="str">
        <f>IF(SUMIFS(SeasonData!BC:BC,SeasonData!B:B,Players19!C453)=(4*23),"R","")</f>
        <v/>
      </c>
      <c r="I658" s="2">
        <f>COUNTIFS(SeasonData!B:B,C658)</f>
        <v>4</v>
      </c>
      <c r="J658" s="25">
        <v>274400</v>
      </c>
      <c r="K658" s="25" t="str">
        <f t="shared" si="20"/>
        <v>MPR</v>
      </c>
      <c r="L658" s="25"/>
      <c r="M658" s="20">
        <f>INDEX(SeasonData!$AY:$AY,MATCH($C658&amp;"_2018",SeasonData!$A:$A,0))</f>
        <v>56.166666666666664</v>
      </c>
      <c r="N658" s="20">
        <f>INDEX(SeasonData!$AY:$AY,MATCH($C658&amp;"_2017",SeasonData!$A:$A,0))</f>
        <v>80.285714285714292</v>
      </c>
      <c r="O658" s="20">
        <f>INDEX(SeasonData!$AY:$AY,MATCH($C658&amp;"_2016",SeasonData!$A:$A,0))</f>
        <v>70.047619047619051</v>
      </c>
      <c r="P658" s="20">
        <f>INDEX(SeasonData!$AY:$AY,MATCH($C658&amp;"_2015",SeasonData!$A:$A,0))</f>
        <v>58.642857142857146</v>
      </c>
      <c r="R658" s="18">
        <f>INDEX(SeasonData!BA:BA,MATCH(C658&amp;"_2018",SeasonData!A:A,0))</f>
        <v>0.27272727272727271</v>
      </c>
      <c r="S658" s="18">
        <f>INDEX(SeasonData!BA:BA,MATCH(C658&amp;"_2017",SeasonData!A:A,0))</f>
        <v>0.95454545454545459</v>
      </c>
      <c r="T658" s="18">
        <f>INDEX(SeasonData!BA:BA,MATCH(C658&amp;"_2016",SeasonData!A:A,0))</f>
        <v>0.95454545454545459</v>
      </c>
      <c r="U658" s="18">
        <f>INDEX(SeasonData!BA:BA,MATCH(C658&amp;"_2015",SeasonData!A:A,0))</f>
        <v>0.63636363636363635</v>
      </c>
      <c r="W658" s="13">
        <f t="shared" si="21"/>
        <v>50.548033526756932</v>
      </c>
      <c r="Y658">
        <f>IF(ISERROR(FIND("DEF",$G658)),"",MAX(Y$1:Y657)+1)</f>
        <v>238</v>
      </c>
      <c r="Z658" t="str">
        <f>IF(ISERROR(FIND("MID",$G658)),"",MAX(Z$1:Z657)+1)</f>
        <v/>
      </c>
      <c r="AA658" t="str">
        <f>IF(ISERROR(FIND("RUC",$G658)),"",MAX(AA$1:AA657)+1)</f>
        <v/>
      </c>
      <c r="AB658" t="str">
        <f>IF(ISERROR(FIND("FWD",$G658)),"",MAX(AB$1:AB657)+1)</f>
        <v/>
      </c>
      <c r="AC658" t="str">
        <f>IF(H658&lt;&gt;"R","",MAX(AC$1:AC657)+1)</f>
        <v/>
      </c>
    </row>
    <row r="659" spans="1:29" x14ac:dyDescent="0.2">
      <c r="A659" t="s">
        <v>2193</v>
      </c>
      <c r="B659" t="s">
        <v>248</v>
      </c>
      <c r="C659" t="s">
        <v>849</v>
      </c>
      <c r="D659" t="s">
        <v>849</v>
      </c>
      <c r="E659" t="s">
        <v>235</v>
      </c>
      <c r="F659" s="42" t="s">
        <v>1430</v>
      </c>
      <c r="G659" t="s">
        <v>2767</v>
      </c>
      <c r="H659" s="3" t="str">
        <f>IF(SUMIFS(SeasonData!BC:BC,SeasonData!B:B,Players19!C495)=(4*23),"R","")</f>
        <v/>
      </c>
      <c r="I659" s="2">
        <f>COUNTIFS(SeasonData!B:B,C659)</f>
        <v>4</v>
      </c>
      <c r="J659" s="25">
        <v>543100</v>
      </c>
      <c r="K659" s="25" t="str">
        <f t="shared" si="20"/>
        <v>Premo</v>
      </c>
      <c r="L659" s="25"/>
      <c r="M659" s="20">
        <f>INDEX(SeasonData!$AY:$AY,MATCH($C659&amp;"_2018",SeasonData!$A:$A,0))</f>
        <v>100.04545454545455</v>
      </c>
      <c r="N659" s="20">
        <f>INDEX(SeasonData!$AY:$AY,MATCH($C659&amp;"_2017",SeasonData!$A:$A,0))</f>
        <v>100.36842105263158</v>
      </c>
      <c r="O659" s="20">
        <f>INDEX(SeasonData!$AY:$AY,MATCH($C659&amp;"_2016",SeasonData!$A:$A,0))</f>
        <v>99.333333333333329</v>
      </c>
      <c r="P659" s="20" t="str">
        <f>INDEX(SeasonData!$AY:$AY,MATCH($C659&amp;"_2015",SeasonData!$A:$A,0))</f>
        <v/>
      </c>
      <c r="R659" s="18">
        <f>INDEX(SeasonData!BA:BA,MATCH(C659&amp;"_2018",SeasonData!A:A,0))</f>
        <v>1</v>
      </c>
      <c r="S659" s="18">
        <f>INDEX(SeasonData!BA:BA,MATCH(C659&amp;"_2017",SeasonData!A:A,0))</f>
        <v>0.86363636363636365</v>
      </c>
      <c r="T659" s="18">
        <f>INDEX(SeasonData!BA:BA,MATCH(C659&amp;"_2016",SeasonData!A:A,0))</f>
        <v>0.27272727272727271</v>
      </c>
      <c r="U659" s="18">
        <f>INDEX(SeasonData!BA:BA,MATCH(C659&amp;"_2015",SeasonData!A:A,0))</f>
        <v>0</v>
      </c>
      <c r="W659" s="13">
        <f t="shared" si="21"/>
        <v>100.04605323754259</v>
      </c>
      <c r="Y659" t="str">
        <f>IF(ISERROR(FIND("DEF",$G659)),"",MAX(Y$1:Y658)+1)</f>
        <v/>
      </c>
      <c r="Z659">
        <f>IF(ISERROR(FIND("MID",$G659)),"",MAX(Z$1:Z658)+1)</f>
        <v>212</v>
      </c>
      <c r="AA659" t="str">
        <f>IF(ISERROR(FIND("RUC",$G659)),"",MAX(AA$1:AA658)+1)</f>
        <v/>
      </c>
      <c r="AB659">
        <f>IF(ISERROR(FIND("FWD",$G659)),"",MAX(AB$1:AB658)+1)</f>
        <v>251</v>
      </c>
      <c r="AC659" t="str">
        <f>IF(H659&lt;&gt;"R","",MAX(AC$1:AC658)+1)</f>
        <v/>
      </c>
    </row>
    <row r="660" spans="1:29" x14ac:dyDescent="0.2">
      <c r="A660" t="s">
        <v>2193</v>
      </c>
      <c r="B660" t="s">
        <v>435</v>
      </c>
      <c r="C660" t="s">
        <v>853</v>
      </c>
      <c r="D660" t="s">
        <v>853</v>
      </c>
      <c r="E660" t="s">
        <v>423</v>
      </c>
      <c r="F660" s="42" t="s">
        <v>1433</v>
      </c>
      <c r="G660" t="s">
        <v>1951</v>
      </c>
      <c r="H660" s="3" t="str">
        <f>IF(SUMIFS(SeasonData!BC:BC,SeasonData!B:B,Players19!C530)=(4*23),"R","")</f>
        <v/>
      </c>
      <c r="I660" s="2">
        <f>COUNTIFS(SeasonData!B:B,C660)</f>
        <v>4</v>
      </c>
      <c r="J660" s="25">
        <v>251400</v>
      </c>
      <c r="K660" s="25" t="str">
        <f t="shared" si="20"/>
        <v>MPR</v>
      </c>
      <c r="L660" s="25"/>
      <c r="M660" s="20" t="str">
        <f>INDEX(SeasonData!$AY:$AY,MATCH($C660&amp;"_2018",SeasonData!$A:$A,0))</f>
        <v/>
      </c>
      <c r="N660" s="20">
        <f>INDEX(SeasonData!$AY:$AY,MATCH($C660&amp;"_2017",SeasonData!$A:$A,0))</f>
        <v>66.15384615384616</v>
      </c>
      <c r="O660" s="20">
        <f>INDEX(SeasonData!$AY:$AY,MATCH($C660&amp;"_2016",SeasonData!$A:$A,0))</f>
        <v>69.625</v>
      </c>
      <c r="P660" s="20" t="str">
        <f>INDEX(SeasonData!$AY:$AY,MATCH($C660&amp;"_2015",SeasonData!$A:$A,0))</f>
        <v/>
      </c>
      <c r="R660" s="18">
        <f>INDEX(SeasonData!BA:BA,MATCH(C660&amp;"_2018",SeasonData!A:A,0))</f>
        <v>0</v>
      </c>
      <c r="S660" s="18">
        <f>INDEX(SeasonData!BA:BA,MATCH(C660&amp;"_2017",SeasonData!A:A,0))</f>
        <v>0.59090909090909094</v>
      </c>
      <c r="T660" s="18">
        <f>INDEX(SeasonData!BA:BA,MATCH(C660&amp;"_2016",SeasonData!A:A,0))</f>
        <v>0.36363636363636365</v>
      </c>
      <c r="U660" s="18">
        <f>INDEX(SeasonData!BA:BA,MATCH(C660&amp;"_2015",SeasonData!A:A,0))</f>
        <v>0</v>
      </c>
      <c r="W660" s="13">
        <f t="shared" si="21"/>
        <v>46.3111356728378</v>
      </c>
      <c r="Y660" t="str">
        <f>IF(ISERROR(FIND("DEF",$G660)),"",MAX(Y$1:Y659)+1)</f>
        <v/>
      </c>
      <c r="Z660" t="str">
        <f>IF(ISERROR(FIND("MID",$G660)),"",MAX(Z$1:Z659)+1)</f>
        <v/>
      </c>
      <c r="AA660">
        <f>IF(ISERROR(FIND("RUC",$G660)),"",MAX(AA$1:AA659)+1)</f>
        <v>51</v>
      </c>
      <c r="AB660" t="str">
        <f>IF(ISERROR(FIND("FWD",$G660)),"",MAX(AB$1:AB659)+1)</f>
        <v/>
      </c>
      <c r="AC660" t="str">
        <f>IF(H660&lt;&gt;"R","",MAX(AC$1:AC659)+1)</f>
        <v/>
      </c>
    </row>
    <row r="661" spans="1:29" x14ac:dyDescent="0.2">
      <c r="A661" t="s">
        <v>2193</v>
      </c>
      <c r="B661" t="s">
        <v>102</v>
      </c>
      <c r="C661" t="s">
        <v>1005</v>
      </c>
      <c r="D661" t="s">
        <v>1005</v>
      </c>
      <c r="E661" t="s">
        <v>84</v>
      </c>
      <c r="F661" s="42" t="s">
        <v>1438</v>
      </c>
      <c r="G661" t="s">
        <v>1608</v>
      </c>
      <c r="H661" s="3" t="str">
        <f>IF(SUMIFS(SeasonData!BC:BC,SeasonData!B:B,Players19!C574)=(4*23),"R","")</f>
        <v/>
      </c>
      <c r="I661" s="2">
        <f>COUNTIFS(SeasonData!B:B,C661)</f>
        <v>4</v>
      </c>
      <c r="J661" s="25">
        <v>364900</v>
      </c>
      <c r="K661" s="25" t="str">
        <f t="shared" si="20"/>
        <v>MPR</v>
      </c>
      <c r="L661" s="25"/>
      <c r="M661" s="20">
        <f>INDEX(SeasonData!$AY:$AY,MATCH($C661&amp;"_2018",SeasonData!$A:$A,0))</f>
        <v>67.227272727272734</v>
      </c>
      <c r="N661" s="20">
        <f>INDEX(SeasonData!$AY:$AY,MATCH($C661&amp;"_2017",SeasonData!$A:$A,0))</f>
        <v>67.650000000000006</v>
      </c>
      <c r="O661" s="20" t="str">
        <f>INDEX(SeasonData!$AY:$AY,MATCH($C661&amp;"_2016",SeasonData!$A:$A,0))</f>
        <v/>
      </c>
      <c r="P661" s="20" t="str">
        <f>INDEX(SeasonData!$AY:$AY,MATCH($C661&amp;"_2015",SeasonData!$A:$A,0))</f>
        <v/>
      </c>
      <c r="R661" s="18">
        <f>INDEX(SeasonData!BA:BA,MATCH(C661&amp;"_2018",SeasonData!A:A,0))</f>
        <v>1</v>
      </c>
      <c r="S661" s="18">
        <f>INDEX(SeasonData!BA:BA,MATCH(C661&amp;"_2017",SeasonData!A:A,0))</f>
        <v>0.90909090909090906</v>
      </c>
      <c r="T661" s="18">
        <f>INDEX(SeasonData!BA:BA,MATCH(C661&amp;"_2016",SeasonData!A:A,0))</f>
        <v>0</v>
      </c>
      <c r="U661" s="18">
        <f>INDEX(SeasonData!BA:BA,MATCH(C661&amp;"_2015",SeasonData!A:A,0))</f>
        <v>0</v>
      </c>
      <c r="W661" s="13">
        <f t="shared" si="21"/>
        <v>67.219305517177858</v>
      </c>
      <c r="Y661" t="str">
        <f>IF(ISERROR(FIND("DEF",$G661)),"",MAX(Y$1:Y660)+1)</f>
        <v/>
      </c>
      <c r="Z661" t="str">
        <f>IF(ISERROR(FIND("MID",$G661)),"",MAX(Z$1:Z660)+1)</f>
        <v/>
      </c>
      <c r="AA661" t="str">
        <f>IF(ISERROR(FIND("RUC",$G661)),"",MAX(AA$1:AA660)+1)</f>
        <v/>
      </c>
      <c r="AB661">
        <f>IF(ISERROR(FIND("FWD",$G661)),"",MAX(AB$1:AB660)+1)</f>
        <v>252</v>
      </c>
      <c r="AC661" t="str">
        <f>IF(H661&lt;&gt;"R","",MAX(AC$1:AC660)+1)</f>
        <v/>
      </c>
    </row>
    <row r="662" spans="1:29" x14ac:dyDescent="0.2">
      <c r="A662" t="s">
        <v>2193</v>
      </c>
      <c r="B662" t="s">
        <v>362</v>
      </c>
      <c r="C662" t="s">
        <v>955</v>
      </c>
      <c r="D662" t="s">
        <v>955</v>
      </c>
      <c r="E662" t="s">
        <v>40</v>
      </c>
      <c r="F662" s="42" t="s">
        <v>1439</v>
      </c>
      <c r="G662" t="s">
        <v>1606</v>
      </c>
      <c r="H662" s="3" t="str">
        <f>IF(SUMIFS(SeasonData!BC:BC,SeasonData!B:B,Players19!C592)=(4*23),"R","")</f>
        <v>R</v>
      </c>
      <c r="I662" s="2">
        <f>COUNTIFS(SeasonData!B:B,C662)</f>
        <v>4</v>
      </c>
      <c r="J662" s="25">
        <v>425800</v>
      </c>
      <c r="K662" s="25" t="str">
        <f t="shared" si="20"/>
        <v>MPR</v>
      </c>
      <c r="L662" s="25"/>
      <c r="M662" s="20">
        <f>INDEX(SeasonData!$AY:$AY,MATCH($C662&amp;"_2018",SeasonData!$A:$A,0))</f>
        <v>78.4375</v>
      </c>
      <c r="N662" s="20">
        <f>INDEX(SeasonData!$AY:$AY,MATCH($C662&amp;"_2017",SeasonData!$A:$A,0))</f>
        <v>64.761904761904759</v>
      </c>
      <c r="O662" s="20" t="str">
        <f>INDEX(SeasonData!$AY:$AY,MATCH($C662&amp;"_2016",SeasonData!$A:$A,0))</f>
        <v/>
      </c>
      <c r="P662" s="20" t="str">
        <f>INDEX(SeasonData!$AY:$AY,MATCH($C662&amp;"_2015",SeasonData!$A:$A,0))</f>
        <v/>
      </c>
      <c r="R662" s="18">
        <f>INDEX(SeasonData!BA:BA,MATCH(C662&amp;"_2018",SeasonData!A:A,0))</f>
        <v>0.72727272727272729</v>
      </c>
      <c r="S662" s="18">
        <f>INDEX(SeasonData!BA:BA,MATCH(C662&amp;"_2017",SeasonData!A:A,0))</f>
        <v>0.95454545454545459</v>
      </c>
      <c r="T662" s="18">
        <f>INDEX(SeasonData!BA:BA,MATCH(C662&amp;"_2016",SeasonData!A:A,0))</f>
        <v>0</v>
      </c>
      <c r="U662" s="18">
        <f>INDEX(SeasonData!BA:BA,MATCH(C662&amp;"_2015",SeasonData!A:A,0))</f>
        <v>0</v>
      </c>
      <c r="W662" s="13">
        <f t="shared" si="21"/>
        <v>78.437874182555035</v>
      </c>
      <c r="Y662" t="str">
        <f>IF(ISERROR(FIND("DEF",$G662)),"",MAX(Y$1:Y661)+1)</f>
        <v/>
      </c>
      <c r="Z662">
        <f>IF(ISERROR(FIND("MID",$G662)),"",MAX(Z$1:Z661)+1)</f>
        <v>213</v>
      </c>
      <c r="AA662" t="str">
        <f>IF(ISERROR(FIND("RUC",$G662)),"",MAX(AA$1:AA661)+1)</f>
        <v/>
      </c>
      <c r="AB662" t="str">
        <f>IF(ISERROR(FIND("FWD",$G662)),"",MAX(AB$1:AB661)+1)</f>
        <v/>
      </c>
      <c r="AC662">
        <f>IF(H662&lt;&gt;"R","",MAX(AC$1:AC661)+1)</f>
        <v>92</v>
      </c>
    </row>
    <row r="663" spans="1:29" x14ac:dyDescent="0.2">
      <c r="A663" t="s">
        <v>2170</v>
      </c>
      <c r="B663" t="s">
        <v>136</v>
      </c>
      <c r="C663" t="s">
        <v>2871</v>
      </c>
      <c r="D663" t="s">
        <v>1602</v>
      </c>
      <c r="E663" t="s">
        <v>490</v>
      </c>
      <c r="F663" s="42" t="s">
        <v>1426</v>
      </c>
      <c r="G663" t="s">
        <v>1608</v>
      </c>
      <c r="H663" s="3" t="str">
        <f>IF(SUMIFS(SeasonData!BC:BC,SeasonData!B:B,Players19!C607)=(4*23),"R","")</f>
        <v/>
      </c>
      <c r="I663" s="2">
        <f>COUNTIFS(SeasonData!B:B,C663)</f>
        <v>4</v>
      </c>
      <c r="J663" s="25">
        <v>395200</v>
      </c>
      <c r="K663" s="25" t="str">
        <f t="shared" si="20"/>
        <v>MPR</v>
      </c>
      <c r="L663" s="25"/>
      <c r="M663" s="20">
        <f>INDEX(SeasonData!$AY:$AY,MATCH($C663&amp;"_2018",SeasonData!$A:$A,0))</f>
        <v>0</v>
      </c>
      <c r="N663" s="20">
        <f>INDEX(SeasonData!$AY:$AY,MATCH($C663&amp;"_2017",SeasonData!$A:$A,0))</f>
        <v>0</v>
      </c>
      <c r="O663" s="20">
        <f>INDEX(SeasonData!$AY:$AY,MATCH($C663&amp;"_2016",SeasonData!$A:$A,0))</f>
        <v>0</v>
      </c>
      <c r="P663" s="20">
        <f>INDEX(SeasonData!$AY:$AY,MATCH($C663&amp;"_2015",SeasonData!$A:$A,0))</f>
        <v>0</v>
      </c>
      <c r="R663" s="18">
        <f>INDEX(SeasonData!BA:BA,MATCH(C663&amp;"_2018",SeasonData!A:A,0))</f>
        <v>0</v>
      </c>
      <c r="S663" s="18">
        <f>INDEX(SeasonData!BA:BA,MATCH(C663&amp;"_2017",SeasonData!A:A,0))</f>
        <v>0</v>
      </c>
      <c r="T663" s="18">
        <f>INDEX(SeasonData!BA:BA,MATCH(C663&amp;"_2016",SeasonData!A:A,0))</f>
        <v>0</v>
      </c>
      <c r="U663" s="18">
        <f>INDEX(SeasonData!BA:BA,MATCH(C663&amp;"_2015",SeasonData!A:A,0))</f>
        <v>0</v>
      </c>
      <c r="W663" s="13">
        <f t="shared" si="21"/>
        <v>72.800957907340887</v>
      </c>
      <c r="Y663" t="str">
        <f>IF(ISERROR(FIND("DEF",$G663)),"",MAX(Y$1:Y662)+1)</f>
        <v/>
      </c>
      <c r="Z663" t="str">
        <f>IF(ISERROR(FIND("MID",$G663)),"",MAX(Z$1:Z662)+1)</f>
        <v/>
      </c>
      <c r="AA663" t="str">
        <f>IF(ISERROR(FIND("RUC",$G663)),"",MAX(AA$1:AA662)+1)</f>
        <v/>
      </c>
      <c r="AB663">
        <f>IF(ISERROR(FIND("FWD",$G663)),"",MAX(AB$1:AB662)+1)</f>
        <v>253</v>
      </c>
      <c r="AC663" t="str">
        <f>IF(H663&lt;&gt;"R","",MAX(AC$1:AC662)+1)</f>
        <v/>
      </c>
    </row>
    <row r="664" spans="1:29" x14ac:dyDescent="0.2">
      <c r="A664" t="s">
        <v>2193</v>
      </c>
      <c r="B664" t="s">
        <v>136</v>
      </c>
      <c r="C664" t="s">
        <v>2870</v>
      </c>
      <c r="D664" t="s">
        <v>1602</v>
      </c>
      <c r="E664" t="s">
        <v>423</v>
      </c>
      <c r="F664" s="42" t="s">
        <v>1428</v>
      </c>
      <c r="G664" t="s">
        <v>1608</v>
      </c>
      <c r="H664" s="3" t="str">
        <f>IF(SUMIFS(SeasonData!BC:BC,SeasonData!B:B,Players19!C606)=(4*23),"R","")</f>
        <v/>
      </c>
      <c r="I664" s="2">
        <f>COUNTIFS(SeasonData!B:B,C664)</f>
        <v>4</v>
      </c>
      <c r="J664" s="25">
        <v>395200</v>
      </c>
      <c r="K664" s="25" t="str">
        <f t="shared" si="20"/>
        <v>MPR</v>
      </c>
      <c r="L664" s="25"/>
      <c r="M664" s="20">
        <f>INDEX(SeasonData!$AY:$AY,MATCH($C664&amp;"_2018",SeasonData!$A:$A,0))</f>
        <v>0</v>
      </c>
      <c r="N664" s="20">
        <f>INDEX(SeasonData!$AY:$AY,MATCH($C664&amp;"_2017",SeasonData!$A:$A,0))</f>
        <v>0</v>
      </c>
      <c r="O664" s="20">
        <f>INDEX(SeasonData!$AY:$AY,MATCH($C664&amp;"_2016",SeasonData!$A:$A,0))</f>
        <v>0</v>
      </c>
      <c r="P664" s="20">
        <f>INDEX(SeasonData!$AY:$AY,MATCH($C664&amp;"_2015",SeasonData!$A:$A,0))</f>
        <v>0</v>
      </c>
      <c r="R664" s="18">
        <f>INDEX(SeasonData!BA:BA,MATCH(C664&amp;"_2018",SeasonData!A:A,0))</f>
        <v>0</v>
      </c>
      <c r="S664" s="18">
        <f>INDEX(SeasonData!BA:BA,MATCH(C664&amp;"_2017",SeasonData!A:A,0))</f>
        <v>0</v>
      </c>
      <c r="T664" s="18">
        <f>INDEX(SeasonData!BA:BA,MATCH(C664&amp;"_2016",SeasonData!A:A,0))</f>
        <v>0</v>
      </c>
      <c r="U664" s="18">
        <f>INDEX(SeasonData!BA:BA,MATCH(C664&amp;"_2015",SeasonData!A:A,0))</f>
        <v>0</v>
      </c>
      <c r="W664" s="13">
        <f t="shared" si="21"/>
        <v>72.800957907340887</v>
      </c>
      <c r="Y664" t="str">
        <f>IF(ISERROR(FIND("DEF",$G664)),"",MAX(Y$1:Y663)+1)</f>
        <v/>
      </c>
      <c r="Z664" t="str">
        <f>IF(ISERROR(FIND("MID",$G664)),"",MAX(Z$1:Z663)+1)</f>
        <v/>
      </c>
      <c r="AA664" t="str">
        <f>IF(ISERROR(FIND("RUC",$G664)),"",MAX(AA$1:AA663)+1)</f>
        <v/>
      </c>
      <c r="AB664">
        <f>IF(ISERROR(FIND("FWD",$G664)),"",MAX(AB$1:AB663)+1)</f>
        <v>254</v>
      </c>
      <c r="AC664" t="str">
        <f>IF(H664&lt;&gt;"R","",MAX(AC$1:AC663)+1)</f>
        <v/>
      </c>
    </row>
    <row r="665" spans="1:29" x14ac:dyDescent="0.2">
      <c r="A665" t="s">
        <v>2193</v>
      </c>
      <c r="B665" t="s">
        <v>108</v>
      </c>
      <c r="C665" t="s">
        <v>959</v>
      </c>
      <c r="D665" t="s">
        <v>959</v>
      </c>
      <c r="E665" t="s">
        <v>235</v>
      </c>
      <c r="F665" s="42" t="s">
        <v>1441</v>
      </c>
      <c r="G665" t="s">
        <v>1606</v>
      </c>
      <c r="H665" s="3" t="str">
        <f>IF(SUMIFS(SeasonData!BC:BC,SeasonData!B:B,Players19!C675)=(4*23),"R","")</f>
        <v/>
      </c>
      <c r="I665" s="2">
        <f>COUNTIFS(SeasonData!B:B,C665)</f>
        <v>4</v>
      </c>
      <c r="J665" s="25">
        <v>152000</v>
      </c>
      <c r="K665" s="25" t="str">
        <f t="shared" si="20"/>
        <v>Rookie</v>
      </c>
      <c r="L665" s="25"/>
      <c r="M665" s="20">
        <f>INDEX(SeasonData!$AY:$AY,MATCH($C665&amp;"_2018",SeasonData!$A:$A,0))</f>
        <v>28</v>
      </c>
      <c r="N665" s="20">
        <f>INDEX(SeasonData!$AY:$AY,MATCH($C665&amp;"_2017",SeasonData!$A:$A,0))</f>
        <v>42.6</v>
      </c>
      <c r="O665" s="20" t="str">
        <f>INDEX(SeasonData!$AY:$AY,MATCH($C665&amp;"_2016",SeasonData!$A:$A,0))</f>
        <v/>
      </c>
      <c r="P665" s="20" t="str">
        <f>INDEX(SeasonData!$AY:$AY,MATCH($C665&amp;"_2015",SeasonData!$A:$A,0))</f>
        <v/>
      </c>
      <c r="R665" s="18">
        <f>INDEX(SeasonData!BA:BA,MATCH(C665&amp;"_2018",SeasonData!A:A,0))</f>
        <v>4.5454545454545456E-2</v>
      </c>
      <c r="S665" s="18">
        <f>INDEX(SeasonData!BA:BA,MATCH(C665&amp;"_2017",SeasonData!A:A,0))</f>
        <v>0.22727272727272727</v>
      </c>
      <c r="T665" s="18">
        <f>INDEX(SeasonData!BA:BA,MATCH(C665&amp;"_2016",SeasonData!A:A,0))</f>
        <v>0</v>
      </c>
      <c r="U665" s="18">
        <f>INDEX(SeasonData!BA:BA,MATCH(C665&amp;"_2015",SeasonData!A:A,0))</f>
        <v>0</v>
      </c>
      <c r="W665" s="13">
        <f t="shared" si="21"/>
        <v>28.000368425900341</v>
      </c>
      <c r="Y665" t="str">
        <f>IF(ISERROR(FIND("DEF",$G665)),"",MAX(Y$1:Y664)+1)</f>
        <v/>
      </c>
      <c r="Z665">
        <f>IF(ISERROR(FIND("MID",$G665)),"",MAX(Z$1:Z664)+1)</f>
        <v>214</v>
      </c>
      <c r="AA665" t="str">
        <f>IF(ISERROR(FIND("RUC",$G665)),"",MAX(AA$1:AA664)+1)</f>
        <v/>
      </c>
      <c r="AB665" t="str">
        <f>IF(ISERROR(FIND("FWD",$G665)),"",MAX(AB$1:AB664)+1)</f>
        <v/>
      </c>
      <c r="AC665" t="str">
        <f>IF(H665&lt;&gt;"R","",MAX(AC$1:AC664)+1)</f>
        <v/>
      </c>
    </row>
    <row r="666" spans="1:29" x14ac:dyDescent="0.2">
      <c r="A666" t="s">
        <v>2193</v>
      </c>
      <c r="B666" t="s">
        <v>80</v>
      </c>
      <c r="C666" t="s">
        <v>1584</v>
      </c>
      <c r="D666" t="s">
        <v>1584</v>
      </c>
      <c r="E666" t="s">
        <v>514</v>
      </c>
      <c r="F666" s="42" t="s">
        <v>1437</v>
      </c>
      <c r="G666" t="s">
        <v>1607</v>
      </c>
      <c r="H666" s="3" t="str">
        <f>IF(SUMIFS(SeasonData!BC:BC,SeasonData!B:B,Players19!C678)=(4*23),"R","")</f>
        <v/>
      </c>
      <c r="I666" s="2">
        <f>COUNTIFS(SeasonData!B:B,C666)</f>
        <v>4</v>
      </c>
      <c r="J666" s="25">
        <v>168300</v>
      </c>
      <c r="K666" s="25" t="str">
        <f t="shared" si="20"/>
        <v>Rookie</v>
      </c>
      <c r="L666" s="25"/>
      <c r="M666" s="20" t="str">
        <f>INDEX(SeasonData!$AY:$AY,MATCH($C666&amp;"_2018",SeasonData!$A:$A,0))</f>
        <v/>
      </c>
      <c r="N666" s="20">
        <f>INDEX(SeasonData!$AY:$AY,MATCH($C666&amp;"_2017",SeasonData!$A:$A,0))</f>
        <v>62</v>
      </c>
      <c r="O666" s="20" t="str">
        <f>INDEX(SeasonData!$AY:$AY,MATCH($C666&amp;"_2016",SeasonData!$A:$A,0))</f>
        <v/>
      </c>
      <c r="P666" s="20" t="str">
        <f>INDEX(SeasonData!$AY:$AY,MATCH($C666&amp;"_2015",SeasonData!$A:$A,0))</f>
        <v/>
      </c>
      <c r="R666" s="18">
        <f>INDEX(SeasonData!BA:BA,MATCH(C666&amp;"_2018",SeasonData!A:A,0))</f>
        <v>0</v>
      </c>
      <c r="S666" s="18">
        <f>INDEX(SeasonData!BA:BA,MATCH(C666&amp;"_2017",SeasonData!A:A,0))</f>
        <v>4.5454545454545456E-2</v>
      </c>
      <c r="T666" s="18">
        <f>INDEX(SeasonData!BA:BA,MATCH(C666&amp;"_2016",SeasonData!A:A,0))</f>
        <v>0</v>
      </c>
      <c r="U666" s="18">
        <f>INDEX(SeasonData!BA:BA,MATCH(C666&amp;"_2015",SeasonData!A:A,0))</f>
        <v>0</v>
      </c>
      <c r="W666" s="13">
        <f t="shared" si="21"/>
        <v>31.003039513677813</v>
      </c>
      <c r="Y666">
        <f>IF(ISERROR(FIND("DEF",$G666)),"",MAX(Y$1:Y665)+1)</f>
        <v>239</v>
      </c>
      <c r="Z666" t="str">
        <f>IF(ISERROR(FIND("MID",$G666)),"",MAX(Z$1:Z665)+1)</f>
        <v/>
      </c>
      <c r="AA666" t="str">
        <f>IF(ISERROR(FIND("RUC",$G666)),"",MAX(AA$1:AA665)+1)</f>
        <v/>
      </c>
      <c r="AB666" t="str">
        <f>IF(ISERROR(FIND("FWD",$G666)),"",MAX(AB$1:AB665)+1)</f>
        <v/>
      </c>
      <c r="AC666" t="str">
        <f>IF(H666&lt;&gt;"R","",MAX(AC$1:AC665)+1)</f>
        <v/>
      </c>
    </row>
    <row r="667" spans="1:29" x14ac:dyDescent="0.2">
      <c r="A667" t="s">
        <v>2193</v>
      </c>
      <c r="B667" t="s">
        <v>12</v>
      </c>
      <c r="C667" t="s">
        <v>2730</v>
      </c>
      <c r="D667" t="s">
        <v>2730</v>
      </c>
      <c r="E667" t="s">
        <v>184</v>
      </c>
      <c r="F667" s="42" t="s">
        <v>2580</v>
      </c>
      <c r="G667" t="s">
        <v>1608</v>
      </c>
      <c r="H667" s="3" t="str">
        <f>IF(SUMIFS(SeasonData!BC:BC,SeasonData!B:B,Players19!C712)=(4*23),"R","")</f>
        <v>R</v>
      </c>
      <c r="I667" s="2">
        <f>COUNTIFS(SeasonData!B:B,C667)</f>
        <v>4</v>
      </c>
      <c r="J667" s="25">
        <v>135300</v>
      </c>
      <c r="K667" s="25" t="str">
        <f t="shared" si="20"/>
        <v>Rookie</v>
      </c>
      <c r="L667" s="25"/>
      <c r="M667" s="20" t="str">
        <f>INDEX(SeasonData!$AY:$AY,MATCH($C667&amp;"_2018",SeasonData!$A:$A,0))</f>
        <v/>
      </c>
      <c r="N667" s="20" t="str">
        <f>INDEX(SeasonData!$AY:$AY,MATCH($C667&amp;"_2017",SeasonData!$A:$A,0))</f>
        <v/>
      </c>
      <c r="O667" s="20" t="str">
        <f>INDEX(SeasonData!$AY:$AY,MATCH($C667&amp;"_2016",SeasonData!$A:$A,0))</f>
        <v/>
      </c>
      <c r="P667" s="20" t="str">
        <f>INDEX(SeasonData!$AY:$AY,MATCH($C667&amp;"_2015",SeasonData!$A:$A,0))</f>
        <v/>
      </c>
      <c r="R667" s="18">
        <f>INDEX(SeasonData!BA:BA,MATCH(C667&amp;"_2018",SeasonData!A:A,0))</f>
        <v>0</v>
      </c>
      <c r="S667" s="18">
        <f>INDEX(SeasonData!BA:BA,MATCH(C667&amp;"_2017",SeasonData!A:A,0))</f>
        <v>0</v>
      </c>
      <c r="T667" s="18">
        <f>INDEX(SeasonData!BA:BA,MATCH(C667&amp;"_2016",SeasonData!A:A,0))</f>
        <v>0</v>
      </c>
      <c r="U667" s="18">
        <f>INDEX(SeasonData!BA:BA,MATCH(C667&amp;"_2015",SeasonData!A:A,0))</f>
        <v>0</v>
      </c>
      <c r="W667" s="13">
        <f t="shared" si="21"/>
        <v>24.924012158054712</v>
      </c>
      <c r="Y667" t="str">
        <f>IF(ISERROR(FIND("DEF",$G667)),"",MAX(Y$1:Y666)+1)</f>
        <v/>
      </c>
      <c r="Z667" t="str">
        <f>IF(ISERROR(FIND("MID",$G667)),"",MAX(Z$1:Z666)+1)</f>
        <v/>
      </c>
      <c r="AA667" t="str">
        <f>IF(ISERROR(FIND("RUC",$G667)),"",MAX(AA$1:AA666)+1)</f>
        <v/>
      </c>
      <c r="AB667">
        <f>IF(ISERROR(FIND("FWD",$G667)),"",MAX(AB$1:AB666)+1)</f>
        <v>255</v>
      </c>
      <c r="AC667">
        <f>IF(H667&lt;&gt;"R","",MAX(AC$1:AC666)+1)</f>
        <v>93</v>
      </c>
    </row>
    <row r="668" spans="1:29" x14ac:dyDescent="0.2">
      <c r="A668" t="s">
        <v>2193</v>
      </c>
      <c r="B668" t="s">
        <v>1765</v>
      </c>
      <c r="C668" t="s">
        <v>1643</v>
      </c>
      <c r="D668" t="s">
        <v>1643</v>
      </c>
      <c r="E668" t="s">
        <v>184</v>
      </c>
      <c r="F668" s="42" t="s">
        <v>1866</v>
      </c>
      <c r="G668" t="s">
        <v>1608</v>
      </c>
      <c r="H668" s="3" t="str">
        <f>IF(SUMIFS(SeasonData!BC:BC,SeasonData!B:B,Players19!C716)=(4*23),"R","")</f>
        <v/>
      </c>
      <c r="I668" s="2">
        <f>COUNTIFS(SeasonData!B:B,C668)</f>
        <v>4</v>
      </c>
      <c r="J668" s="25">
        <v>283100</v>
      </c>
      <c r="K668" s="25" t="str">
        <f t="shared" si="20"/>
        <v>MPR</v>
      </c>
      <c r="L668" s="25"/>
      <c r="M668" s="20">
        <f>INDEX(SeasonData!$AY:$AY,MATCH($C668&amp;"_2018",SeasonData!$A:$A,0))</f>
        <v>74.5</v>
      </c>
      <c r="N668" s="20" t="str">
        <f>INDEX(SeasonData!$AY:$AY,MATCH($C668&amp;"_2017",SeasonData!$A:$A,0))</f>
        <v/>
      </c>
      <c r="O668" s="20" t="str">
        <f>INDEX(SeasonData!$AY:$AY,MATCH($C668&amp;"_2016",SeasonData!$A:$A,0))</f>
        <v/>
      </c>
      <c r="P668" s="20" t="str">
        <f>INDEX(SeasonData!$AY:$AY,MATCH($C668&amp;"_2015",SeasonData!$A:$A,0))</f>
        <v/>
      </c>
      <c r="R668" s="18">
        <f>INDEX(SeasonData!BA:BA,MATCH(C668&amp;"_2018",SeasonData!A:A,0))</f>
        <v>9.0909090909090912E-2</v>
      </c>
      <c r="S668" s="18">
        <f>INDEX(SeasonData!BA:BA,MATCH(C668&amp;"_2017",SeasonData!A:A,0))</f>
        <v>0</v>
      </c>
      <c r="T668" s="18">
        <f>INDEX(SeasonData!BA:BA,MATCH(C668&amp;"_2016",SeasonData!A:A,0))</f>
        <v>0</v>
      </c>
      <c r="U668" s="18">
        <f>INDEX(SeasonData!BA:BA,MATCH(C668&amp;"_2015",SeasonData!A:A,0))</f>
        <v>0</v>
      </c>
      <c r="W668" s="13">
        <f t="shared" si="21"/>
        <v>52.150686193239387</v>
      </c>
      <c r="Y668" t="str">
        <f>IF(ISERROR(FIND("DEF",$G668)),"",MAX(Y$1:Y667)+1)</f>
        <v/>
      </c>
      <c r="Z668" t="str">
        <f>IF(ISERROR(FIND("MID",$G668)),"",MAX(Z$1:Z667)+1)</f>
        <v/>
      </c>
      <c r="AA668" t="str">
        <f>IF(ISERROR(FIND("RUC",$G668)),"",MAX(AA$1:AA667)+1)</f>
        <v/>
      </c>
      <c r="AB668">
        <f>IF(ISERROR(FIND("FWD",$G668)),"",MAX(AB$1:AB667)+1)</f>
        <v>256</v>
      </c>
      <c r="AC668" t="str">
        <f>IF(H668&lt;&gt;"R","",MAX(AC$1:AC667)+1)</f>
        <v/>
      </c>
    </row>
    <row r="669" spans="1:29" x14ac:dyDescent="0.2">
      <c r="A669" t="s">
        <v>2193</v>
      </c>
      <c r="B669" t="s">
        <v>41</v>
      </c>
      <c r="C669" t="s">
        <v>1660</v>
      </c>
      <c r="D669" t="s">
        <v>1660</v>
      </c>
      <c r="E669" t="s">
        <v>490</v>
      </c>
      <c r="F669" s="42" t="s">
        <v>1867</v>
      </c>
      <c r="G669" t="s">
        <v>1607</v>
      </c>
      <c r="H669" s="3" t="str">
        <f>IF(SUMIFS(SeasonData!BC:BC,SeasonData!B:B,Players19!C725)=(4*23),"R","")</f>
        <v/>
      </c>
      <c r="I669" s="2">
        <f>COUNTIFS(SeasonData!B:B,C669)</f>
        <v>4</v>
      </c>
      <c r="J669" s="25">
        <v>268000</v>
      </c>
      <c r="K669" s="25" t="str">
        <f t="shared" si="20"/>
        <v>MPR</v>
      </c>
      <c r="L669" s="25"/>
      <c r="M669" s="20">
        <f>INDEX(SeasonData!$AY:$AY,MATCH($C669&amp;"_2018",SeasonData!$A:$A,0))</f>
        <v>49.375</v>
      </c>
      <c r="N669" s="20" t="str">
        <f>INDEX(SeasonData!$AY:$AY,MATCH($C669&amp;"_2017",SeasonData!$A:$A,0))</f>
        <v/>
      </c>
      <c r="O669" s="20" t="str">
        <f>INDEX(SeasonData!$AY:$AY,MATCH($C669&amp;"_2016",SeasonData!$A:$A,0))</f>
        <v/>
      </c>
      <c r="P669" s="20" t="str">
        <f>INDEX(SeasonData!$AY:$AY,MATCH($C669&amp;"_2015",SeasonData!$A:$A,0))</f>
        <v/>
      </c>
      <c r="R669" s="18">
        <f>INDEX(SeasonData!BA:BA,MATCH(C669&amp;"_2018",SeasonData!A:A,0))</f>
        <v>0.36363636363636365</v>
      </c>
      <c r="S669" s="18">
        <f>INDEX(SeasonData!BA:BA,MATCH(C669&amp;"_2017",SeasonData!A:A,0))</f>
        <v>0</v>
      </c>
      <c r="T669" s="18">
        <f>INDEX(SeasonData!BA:BA,MATCH(C669&amp;"_2016",SeasonData!A:A,0))</f>
        <v>0</v>
      </c>
      <c r="U669" s="18">
        <f>INDEX(SeasonData!BA:BA,MATCH(C669&amp;"_2015",SeasonData!A:A,0))</f>
        <v>0</v>
      </c>
      <c r="W669" s="13">
        <f t="shared" si="21"/>
        <v>49.36907064566639</v>
      </c>
      <c r="Y669">
        <f>IF(ISERROR(FIND("DEF",$G669)),"",MAX(Y$1:Y668)+1)</f>
        <v>240</v>
      </c>
      <c r="Z669" t="str">
        <f>IF(ISERROR(FIND("MID",$G669)),"",MAX(Z$1:Z668)+1)</f>
        <v/>
      </c>
      <c r="AA669" t="str">
        <f>IF(ISERROR(FIND("RUC",$G669)),"",MAX(AA$1:AA668)+1)</f>
        <v/>
      </c>
      <c r="AB669" t="str">
        <f>IF(ISERROR(FIND("FWD",$G669)),"",MAX(AB$1:AB668)+1)</f>
        <v/>
      </c>
      <c r="AC669" t="str">
        <f>IF(H669&lt;&gt;"R","",MAX(AC$1:AC668)+1)</f>
        <v/>
      </c>
    </row>
    <row r="670" spans="1:29" x14ac:dyDescent="0.2">
      <c r="A670" t="s">
        <v>2193</v>
      </c>
      <c r="B670" t="s">
        <v>2411</v>
      </c>
      <c r="C670" t="s">
        <v>2742</v>
      </c>
      <c r="D670" t="s">
        <v>2742</v>
      </c>
      <c r="E670" t="s">
        <v>84</v>
      </c>
      <c r="F670" s="42" t="s">
        <v>2594</v>
      </c>
      <c r="G670" t="s">
        <v>1606</v>
      </c>
      <c r="H670" s="3" t="str">
        <f>IF(SUMIFS(SeasonData!BC:BC,SeasonData!B:B,Players19!C760)=(4*23),"R","")</f>
        <v/>
      </c>
      <c r="I670" s="2">
        <f>COUNTIFS(SeasonData!B:B,C670)</f>
        <v>4</v>
      </c>
      <c r="J670" s="25">
        <v>207300</v>
      </c>
      <c r="K670" s="25" t="str">
        <f t="shared" si="20"/>
        <v>Rookie</v>
      </c>
      <c r="L670" s="25"/>
      <c r="M670" s="20" t="str">
        <f>INDEX(SeasonData!$AY:$AY,MATCH($C670&amp;"_2018",SeasonData!$A:$A,0))</f>
        <v/>
      </c>
      <c r="N670" s="20" t="str">
        <f>INDEX(SeasonData!$AY:$AY,MATCH($C670&amp;"_2017",SeasonData!$A:$A,0))</f>
        <v/>
      </c>
      <c r="O670" s="20" t="str">
        <f>INDEX(SeasonData!$AY:$AY,MATCH($C670&amp;"_2016",SeasonData!$A:$A,0))</f>
        <v/>
      </c>
      <c r="P670" s="20" t="str">
        <f>INDEX(SeasonData!$AY:$AY,MATCH($C670&amp;"_2015",SeasonData!$A:$A,0))</f>
        <v/>
      </c>
      <c r="R670" s="18">
        <f>INDEX(SeasonData!BA:BA,MATCH(C670&amp;"_2018",SeasonData!A:A,0))</f>
        <v>0</v>
      </c>
      <c r="S670" s="18">
        <f>INDEX(SeasonData!BA:BA,MATCH(C670&amp;"_2017",SeasonData!A:A,0))</f>
        <v>0</v>
      </c>
      <c r="T670" s="18">
        <f>INDEX(SeasonData!BA:BA,MATCH(C670&amp;"_2016",SeasonData!A:A,0))</f>
        <v>0</v>
      </c>
      <c r="U670" s="18">
        <f>INDEX(SeasonData!BA:BA,MATCH(C670&amp;"_2015",SeasonData!A:A,0))</f>
        <v>0</v>
      </c>
      <c r="W670" s="13">
        <f t="shared" si="21"/>
        <v>38.18734457032329</v>
      </c>
      <c r="Y670" t="str">
        <f>IF(ISERROR(FIND("DEF",$G670)),"",MAX(Y$1:Y669)+1)</f>
        <v/>
      </c>
      <c r="Z670">
        <f>IF(ISERROR(FIND("MID",$G670)),"",MAX(Z$1:Z669)+1)</f>
        <v>215</v>
      </c>
      <c r="AA670" t="str">
        <f>IF(ISERROR(FIND("RUC",$G670)),"",MAX(AA$1:AA669)+1)</f>
        <v/>
      </c>
      <c r="AB670" t="str">
        <f>IF(ISERROR(FIND("FWD",$G670)),"",MAX(AB$1:AB669)+1)</f>
        <v/>
      </c>
      <c r="AC670" t="str">
        <f>IF(H670&lt;&gt;"R","",MAX(AC$1:AC669)+1)</f>
        <v/>
      </c>
    </row>
    <row r="671" spans="1:29" x14ac:dyDescent="0.2">
      <c r="A671" t="s">
        <v>2193</v>
      </c>
      <c r="B671" t="s">
        <v>314</v>
      </c>
      <c r="C671" t="s">
        <v>856</v>
      </c>
      <c r="D671" t="s">
        <v>856</v>
      </c>
      <c r="E671" t="s">
        <v>288</v>
      </c>
      <c r="F671" s="42" t="s">
        <v>1436</v>
      </c>
      <c r="G671" t="s">
        <v>1608</v>
      </c>
      <c r="H671" s="3" t="str">
        <f>IF(SUMIFS(SeasonData!BC:BC,SeasonData!B:B,Players19!C770)=(4*23),"R","")</f>
        <v/>
      </c>
      <c r="I671" s="2">
        <f>COUNTIFS(SeasonData!B:B,C671)</f>
        <v>4</v>
      </c>
      <c r="J671" s="25">
        <v>242900</v>
      </c>
      <c r="K671" s="25" t="str">
        <f t="shared" si="20"/>
        <v>MPR</v>
      </c>
      <c r="L671" s="25"/>
      <c r="M671" s="20">
        <f>INDEX(SeasonData!$AY:$AY,MATCH($C671&amp;"_2018",SeasonData!$A:$A,0))</f>
        <v>49.714285714285715</v>
      </c>
      <c r="N671" s="20">
        <f>INDEX(SeasonData!$AY:$AY,MATCH($C671&amp;"_2017",SeasonData!$A:$A,0))</f>
        <v>35.428571428571431</v>
      </c>
      <c r="O671" s="20">
        <f>INDEX(SeasonData!$AY:$AY,MATCH($C671&amp;"_2016",SeasonData!$A:$A,0))</f>
        <v>40.333333333333336</v>
      </c>
      <c r="P671" s="20" t="str">
        <f>INDEX(SeasonData!$AY:$AY,MATCH($C671&amp;"_2015",SeasonData!$A:$A,0))</f>
        <v/>
      </c>
      <c r="R671" s="18">
        <f>INDEX(SeasonData!BA:BA,MATCH(C671&amp;"_2018",SeasonData!A:A,0))</f>
        <v>0.31818181818181818</v>
      </c>
      <c r="S671" s="18">
        <f>INDEX(SeasonData!BA:BA,MATCH(C671&amp;"_2017",SeasonData!A:A,0))</f>
        <v>0.31818181818181818</v>
      </c>
      <c r="T671" s="18">
        <f>INDEX(SeasonData!BA:BA,MATCH(C671&amp;"_2016",SeasonData!A:A,0))</f>
        <v>0.13636363636363635</v>
      </c>
      <c r="U671" s="18">
        <f>INDEX(SeasonData!BA:BA,MATCH(C671&amp;"_2015",SeasonData!A:A,0))</f>
        <v>0</v>
      </c>
      <c r="W671" s="13">
        <f t="shared" si="21"/>
        <v>44.745325596389428</v>
      </c>
      <c r="Y671" t="str">
        <f>IF(ISERROR(FIND("DEF",$G671)),"",MAX(Y$1:Y670)+1)</f>
        <v/>
      </c>
      <c r="Z671" t="str">
        <f>IF(ISERROR(FIND("MID",$G671)),"",MAX(Z$1:Z670)+1)</f>
        <v/>
      </c>
      <c r="AA671" t="str">
        <f>IF(ISERROR(FIND("RUC",$G671)),"",MAX(AA$1:AA670)+1)</f>
        <v/>
      </c>
      <c r="AB671">
        <f>IF(ISERROR(FIND("FWD",$G671)),"",MAX(AB$1:AB670)+1)</f>
        <v>257</v>
      </c>
      <c r="AC671" t="str">
        <f>IF(H671&lt;&gt;"R","",MAX(AC$1:AC670)+1)</f>
        <v/>
      </c>
    </row>
    <row r="672" spans="1:29" x14ac:dyDescent="0.2">
      <c r="A672" t="s">
        <v>2193</v>
      </c>
      <c r="B672" t="s">
        <v>2420</v>
      </c>
      <c r="C672" t="s">
        <v>2745</v>
      </c>
      <c r="D672" t="s">
        <v>2761</v>
      </c>
      <c r="E672" t="s">
        <v>423</v>
      </c>
      <c r="F672" s="42" t="s">
        <v>2598</v>
      </c>
      <c r="G672" t="s">
        <v>2767</v>
      </c>
      <c r="H672" s="3" t="str">
        <f>IF(SUMIFS(SeasonData!BC:BC,SeasonData!B:B,Players19!C779)=(4*23),"R","")</f>
        <v/>
      </c>
      <c r="I672" s="2">
        <f>COUNTIFS(SeasonData!B:B,C672)</f>
        <v>4</v>
      </c>
      <c r="J672" s="25">
        <v>102400</v>
      </c>
      <c r="K672" s="25" t="str">
        <f t="shared" si="20"/>
        <v>Rookie</v>
      </c>
      <c r="L672" s="25"/>
      <c r="M672" s="20" t="str">
        <f>INDEX(SeasonData!$AY:$AY,MATCH($C672&amp;"_2018",SeasonData!$A:$A,0))</f>
        <v/>
      </c>
      <c r="N672" s="20" t="str">
        <f>INDEX(SeasonData!$AY:$AY,MATCH($C672&amp;"_2017",SeasonData!$A:$A,0))</f>
        <v/>
      </c>
      <c r="O672" s="20" t="str">
        <f>INDEX(SeasonData!$AY:$AY,MATCH($C672&amp;"_2016",SeasonData!$A:$A,0))</f>
        <v/>
      </c>
      <c r="P672" s="20" t="str">
        <f>INDEX(SeasonData!$AY:$AY,MATCH($C672&amp;"_2015",SeasonData!$A:$A,0))</f>
        <v/>
      </c>
      <c r="R672" s="18">
        <f>INDEX(SeasonData!BA:BA,MATCH(C672&amp;"_2018",SeasonData!A:A,0))</f>
        <v>0</v>
      </c>
      <c r="S672" s="18">
        <f>INDEX(SeasonData!BA:BA,MATCH(C672&amp;"_2017",SeasonData!A:A,0))</f>
        <v>0</v>
      </c>
      <c r="T672" s="18">
        <f>INDEX(SeasonData!BA:BA,MATCH(C672&amp;"_2016",SeasonData!A:A,0))</f>
        <v>0</v>
      </c>
      <c r="U672" s="18">
        <f>INDEX(SeasonData!BA:BA,MATCH(C672&amp;"_2015",SeasonData!A:A,0))</f>
        <v>0</v>
      </c>
      <c r="W672" s="13">
        <f t="shared" si="21"/>
        <v>18.863406097448649</v>
      </c>
      <c r="Y672" t="str">
        <f>IF(ISERROR(FIND("DEF",$G672)),"",MAX(Y$1:Y671)+1)</f>
        <v/>
      </c>
      <c r="Z672">
        <f>IF(ISERROR(FIND("MID",$G672)),"",MAX(Z$1:Z671)+1)</f>
        <v>216</v>
      </c>
      <c r="AA672" t="str">
        <f>IF(ISERROR(FIND("RUC",$G672)),"",MAX(AA$1:AA671)+1)</f>
        <v/>
      </c>
      <c r="AB672">
        <f>IF(ISERROR(FIND("FWD",$G672)),"",MAX(AB$1:AB671)+1)</f>
        <v>258</v>
      </c>
      <c r="AC672" t="str">
        <f>IF(H672&lt;&gt;"R","",MAX(AC$1:AC671)+1)</f>
        <v/>
      </c>
    </row>
    <row r="673" spans="1:29" x14ac:dyDescent="0.2">
      <c r="A673" t="s">
        <v>2170</v>
      </c>
      <c r="B673" t="s">
        <v>189</v>
      </c>
      <c r="C673" t="s">
        <v>1585</v>
      </c>
      <c r="D673" t="s">
        <v>1585</v>
      </c>
      <c r="E673" t="s">
        <v>144</v>
      </c>
      <c r="F673" s="42" t="s">
        <v>2461</v>
      </c>
      <c r="G673" t="s">
        <v>1607</v>
      </c>
      <c r="H673" s="3" t="str">
        <f>IF(SUMIFS(SeasonData!BC:BC,SeasonData!B:B,Players19!C130)=(4*23),"R","")</f>
        <v/>
      </c>
      <c r="I673" s="2">
        <f>COUNTIFS(SeasonData!B:B,C673)</f>
        <v>4</v>
      </c>
      <c r="J673" s="25">
        <v>188900</v>
      </c>
      <c r="K673" s="25" t="str">
        <f t="shared" si="20"/>
        <v>Rookie</v>
      </c>
      <c r="L673" s="25"/>
      <c r="M673" s="20">
        <f>INDEX(SeasonData!$AY:$AY,MATCH($C673&amp;"_2018",SeasonData!$A:$A,0))</f>
        <v>58</v>
      </c>
      <c r="N673" s="20">
        <f>INDEX(SeasonData!$AY:$AY,MATCH($C673&amp;"_2017",SeasonData!$A:$A,0))</f>
        <v>72.5</v>
      </c>
      <c r="O673" s="20" t="str">
        <f>INDEX(SeasonData!$AY:$AY,MATCH($C673&amp;"_2016",SeasonData!$A:$A,0))</f>
        <v/>
      </c>
      <c r="P673" s="20" t="str">
        <f>INDEX(SeasonData!$AY:$AY,MATCH($C673&amp;"_2015",SeasonData!$A:$A,0))</f>
        <v/>
      </c>
      <c r="R673" s="18">
        <f>INDEX(SeasonData!BA:BA,MATCH(C673&amp;"_2018",SeasonData!A:A,0))</f>
        <v>9.0909090909090912E-2</v>
      </c>
      <c r="S673" s="18">
        <f>INDEX(SeasonData!BA:BA,MATCH(C673&amp;"_2017",SeasonData!A:A,0))</f>
        <v>0.54545454545454541</v>
      </c>
      <c r="T673" s="18">
        <f>INDEX(SeasonData!BA:BA,MATCH(C673&amp;"_2016",SeasonData!A:A,0))</f>
        <v>0</v>
      </c>
      <c r="U673" s="18">
        <f>INDEX(SeasonData!BA:BA,MATCH(C673&amp;"_2015",SeasonData!A:A,0))</f>
        <v>0</v>
      </c>
      <c r="W673" s="13">
        <f t="shared" si="21"/>
        <v>34.797826287187988</v>
      </c>
      <c r="Y673">
        <f>IF(ISERROR(FIND("DEF",$G673)),"",MAX(Y$1:Y672)+1)</f>
        <v>241</v>
      </c>
      <c r="Z673" t="str">
        <f>IF(ISERROR(FIND("MID",$G673)),"",MAX(Z$1:Z672)+1)</f>
        <v/>
      </c>
      <c r="AA673" t="str">
        <f>IF(ISERROR(FIND("RUC",$G673)),"",MAX(AA$1:AA672)+1)</f>
        <v/>
      </c>
      <c r="AB673" t="str">
        <f>IF(ISERROR(FIND("FWD",$G673)),"",MAX(AB$1:AB672)+1)</f>
        <v/>
      </c>
      <c r="AC673" t="str">
        <f>IF(H673&lt;&gt;"R","",MAX(AC$1:AC672)+1)</f>
        <v/>
      </c>
    </row>
    <row r="674" spans="1:29" x14ac:dyDescent="0.2">
      <c r="A674" t="s">
        <v>2170</v>
      </c>
      <c r="B674" t="s">
        <v>137</v>
      </c>
      <c r="C674" t="s">
        <v>1586</v>
      </c>
      <c r="D674" t="s">
        <v>1625</v>
      </c>
      <c r="E674" t="s">
        <v>116</v>
      </c>
      <c r="F674" s="42" t="s">
        <v>1945</v>
      </c>
      <c r="G674" t="s">
        <v>1607</v>
      </c>
      <c r="H674" s="3" t="str">
        <f>IF(SUMIFS(SeasonData!BC:BC,SeasonData!B:B,Players19!C524)=(4*23),"R","")</f>
        <v/>
      </c>
      <c r="I674" s="2">
        <f>COUNTIFS(SeasonData!B:B,C674)</f>
        <v>4</v>
      </c>
      <c r="J674" s="25">
        <v>385000</v>
      </c>
      <c r="K674" s="25" t="str">
        <f t="shared" si="20"/>
        <v>MPR</v>
      </c>
      <c r="L674" s="25"/>
      <c r="M674" s="20">
        <f>INDEX(SeasonData!$AY:$AY,MATCH($C674&amp;"_2018",SeasonData!$A:$A,0))</f>
        <v>70.92307692307692</v>
      </c>
      <c r="N674" s="20" t="str">
        <f>INDEX(SeasonData!$AY:$AY,MATCH($C674&amp;"_2017",SeasonData!$A:$A,0))</f>
        <v/>
      </c>
      <c r="O674" s="20" t="str">
        <f>INDEX(SeasonData!$AY:$AY,MATCH($C674&amp;"_2016",SeasonData!$A:$A,0))</f>
        <v/>
      </c>
      <c r="P674" s="20" t="str">
        <f>INDEX(SeasonData!$AY:$AY,MATCH($C674&amp;"_2015",SeasonData!$A:$A,0))</f>
        <v/>
      </c>
      <c r="R674" s="18">
        <f>INDEX(SeasonData!BA:BA,MATCH(C674&amp;"_2018",SeasonData!A:A,0))</f>
        <v>0.59090909090909094</v>
      </c>
      <c r="S674" s="18">
        <f>INDEX(SeasonData!BA:BA,MATCH(C674&amp;"_2017",SeasonData!A:A,0))</f>
        <v>0</v>
      </c>
      <c r="T674" s="18">
        <f>INDEX(SeasonData!BA:BA,MATCH(C674&amp;"_2016",SeasonData!A:A,0))</f>
        <v>0</v>
      </c>
      <c r="U674" s="18">
        <f>INDEX(SeasonData!BA:BA,MATCH(C674&amp;"_2015",SeasonData!A:A,0))</f>
        <v>0</v>
      </c>
      <c r="W674" s="13">
        <f t="shared" si="21"/>
        <v>70.921985815602838</v>
      </c>
      <c r="Y674">
        <f>IF(ISERROR(FIND("DEF",$G674)),"",MAX(Y$1:Y673)+1)</f>
        <v>242</v>
      </c>
      <c r="Z674" t="str">
        <f>IF(ISERROR(FIND("MID",$G674)),"",MAX(Z$1:Z673)+1)</f>
        <v/>
      </c>
      <c r="AA674" t="str">
        <f>IF(ISERROR(FIND("RUC",$G674)),"",MAX(AA$1:AA673)+1)</f>
        <v/>
      </c>
      <c r="AB674" t="str">
        <f>IF(ISERROR(FIND("FWD",$G674)),"",MAX(AB$1:AB673)+1)</f>
        <v/>
      </c>
      <c r="AC674" t="str">
        <f>IF(H674&lt;&gt;"R","",MAX(AC$1:AC673)+1)</f>
        <v/>
      </c>
    </row>
    <row r="675" spans="1:29" x14ac:dyDescent="0.2">
      <c r="A675" t="s">
        <v>2170</v>
      </c>
      <c r="B675" t="s">
        <v>114</v>
      </c>
      <c r="C675" t="s">
        <v>2749</v>
      </c>
      <c r="D675" t="s">
        <v>847</v>
      </c>
      <c r="E675" t="s">
        <v>316</v>
      </c>
      <c r="F675" s="42" t="s">
        <v>1427</v>
      </c>
      <c r="G675" t="s">
        <v>1607</v>
      </c>
      <c r="H675" s="3" t="str">
        <f>IF(SUMIFS(SeasonData!BC:BC,SeasonData!B:B,Players19!C801)=(4*23),"R","")</f>
        <v>R</v>
      </c>
      <c r="I675" s="2">
        <f>COUNTIFS(SeasonData!B:B,C675)</f>
        <v>4</v>
      </c>
      <c r="J675" s="25">
        <v>356200</v>
      </c>
      <c r="K675" s="25" t="str">
        <f t="shared" si="20"/>
        <v>MPR</v>
      </c>
      <c r="L675" s="25"/>
      <c r="M675" s="20">
        <f>INDEX(SeasonData!$AY:$AY,MATCH($C675&amp;"_2018",SeasonData!$A:$A,0))</f>
        <v>65.625</v>
      </c>
      <c r="N675" s="20" t="str">
        <f>INDEX(SeasonData!$AY:$AY,MATCH($C675&amp;"_2017",SeasonData!$A:$A,0))</f>
        <v/>
      </c>
      <c r="O675" s="20">
        <f>INDEX(SeasonData!$AY:$AY,MATCH($C675&amp;"_2016",SeasonData!$A:$A,0))</f>
        <v>61.25</v>
      </c>
      <c r="P675" s="20">
        <f>INDEX(SeasonData!$AY:$AY,MATCH($C675&amp;"_2015",SeasonData!$A:$A,0))</f>
        <v>76.61904761904762</v>
      </c>
      <c r="R675" s="18">
        <f>INDEX(SeasonData!BA:BA,MATCH(C675&amp;"_2018",SeasonData!A:A,0))</f>
        <v>0.72727272727272729</v>
      </c>
      <c r="S675" s="18">
        <f>INDEX(SeasonData!BA:BA,MATCH(C675&amp;"_2017",SeasonData!A:A,0))</f>
        <v>0</v>
      </c>
      <c r="T675" s="18">
        <f>INDEX(SeasonData!BA:BA,MATCH(C675&amp;"_2016",SeasonData!A:A,0))</f>
        <v>0.36363636363636365</v>
      </c>
      <c r="U675" s="18">
        <f>INDEX(SeasonData!BA:BA,MATCH(C675&amp;"_2015",SeasonData!A:A,0))</f>
        <v>0.95454545454545459</v>
      </c>
      <c r="W675" s="13">
        <f t="shared" si="21"/>
        <v>65.616652850695402</v>
      </c>
      <c r="Y675">
        <f>IF(ISERROR(FIND("DEF",$G675)),"",MAX(Y$1:Y674)+1)</f>
        <v>243</v>
      </c>
      <c r="Z675" t="str">
        <f>IF(ISERROR(FIND("MID",$G675)),"",MAX(Z$1:Z674)+1)</f>
        <v/>
      </c>
      <c r="AA675" t="str">
        <f>IF(ISERROR(FIND("RUC",$G675)),"",MAX(AA$1:AA674)+1)</f>
        <v/>
      </c>
      <c r="AB675" t="str">
        <f>IF(ISERROR(FIND("FWD",$G675)),"",MAX(AB$1:AB674)+1)</f>
        <v/>
      </c>
      <c r="AC675">
        <f>IF(H675&lt;&gt;"R","",MAX(AC$1:AC674)+1)</f>
        <v>94</v>
      </c>
    </row>
    <row r="676" spans="1:29" x14ac:dyDescent="0.2">
      <c r="A676" t="s">
        <v>2280</v>
      </c>
      <c r="B676" t="s">
        <v>94</v>
      </c>
      <c r="C676" t="s">
        <v>1644</v>
      </c>
      <c r="D676" t="s">
        <v>1644</v>
      </c>
      <c r="E676" t="s">
        <v>184</v>
      </c>
      <c r="F676" s="42" t="s">
        <v>1868</v>
      </c>
      <c r="G676" t="s">
        <v>2771</v>
      </c>
      <c r="H676" s="3" t="str">
        <f>IF(SUMIFS(SeasonData!BC:BC,SeasonData!B:B,Players19!C360)=(4*23),"R","")</f>
        <v/>
      </c>
      <c r="I676" s="2">
        <f>COUNTIFS(SeasonData!B:B,C676)</f>
        <v>4</v>
      </c>
      <c r="J676" s="25">
        <v>279500</v>
      </c>
      <c r="K676" s="25" t="str">
        <f t="shared" si="20"/>
        <v>MPR</v>
      </c>
      <c r="L676" s="25"/>
      <c r="M676" s="20">
        <f>INDEX(SeasonData!$AY:$AY,MATCH($C676&amp;"_2018",SeasonData!$A:$A,0))</f>
        <v>57.2</v>
      </c>
      <c r="N676" s="20" t="str">
        <f>INDEX(SeasonData!$AY:$AY,MATCH($C676&amp;"_2017",SeasonData!$A:$A,0))</f>
        <v/>
      </c>
      <c r="O676" s="20" t="str">
        <f>INDEX(SeasonData!$AY:$AY,MATCH($C676&amp;"_2016",SeasonData!$A:$A,0))</f>
        <v/>
      </c>
      <c r="P676" s="20" t="str">
        <f>INDEX(SeasonData!$AY:$AY,MATCH($C676&amp;"_2015",SeasonData!$A:$A,0))</f>
        <v/>
      </c>
      <c r="R676" s="18">
        <f>INDEX(SeasonData!BA:BA,MATCH(C676&amp;"_2018",SeasonData!A:A,0))</f>
        <v>0.22727272727272727</v>
      </c>
      <c r="S676" s="18">
        <f>INDEX(SeasonData!BA:BA,MATCH(C676&amp;"_2017",SeasonData!A:A,0))</f>
        <v>0</v>
      </c>
      <c r="T676" s="18">
        <f>INDEX(SeasonData!BA:BA,MATCH(C676&amp;"_2016",SeasonData!A:A,0))</f>
        <v>0</v>
      </c>
      <c r="U676" s="18">
        <f>INDEX(SeasonData!BA:BA,MATCH(C676&amp;"_2015",SeasonData!A:A,0))</f>
        <v>0</v>
      </c>
      <c r="W676" s="13">
        <f t="shared" si="21"/>
        <v>51.487519572625956</v>
      </c>
      <c r="Y676" t="str">
        <f>IF(ISERROR(FIND("DEF",$G676)),"",MAX(Y$1:Y675)+1)</f>
        <v/>
      </c>
      <c r="Z676" t="str">
        <f>IF(ISERROR(FIND("MID",$G676)),"",MAX(Z$1:Z675)+1)</f>
        <v/>
      </c>
      <c r="AA676">
        <f>IF(ISERROR(FIND("RUC",$G676)),"",MAX(AA$1:AA675)+1)</f>
        <v>52</v>
      </c>
      <c r="AB676">
        <f>IF(ISERROR(FIND("FWD",$G676)),"",MAX(AB$1:AB675)+1)</f>
        <v>259</v>
      </c>
      <c r="AC676" t="str">
        <f>IF(H676&lt;&gt;"R","",MAX(AC$1:AC675)+1)</f>
        <v/>
      </c>
    </row>
    <row r="677" spans="1:29" x14ac:dyDescent="0.2">
      <c r="A677" t="s">
        <v>2280</v>
      </c>
      <c r="B677" t="s">
        <v>473</v>
      </c>
      <c r="C677" t="s">
        <v>860</v>
      </c>
      <c r="D677" t="s">
        <v>860</v>
      </c>
      <c r="E677" t="s">
        <v>40</v>
      </c>
      <c r="F677" s="42" t="s">
        <v>2520</v>
      </c>
      <c r="G677" t="s">
        <v>2771</v>
      </c>
      <c r="H677" s="3" t="str">
        <f>IF(SUMIFS(SeasonData!BC:BC,SeasonData!B:B,Players19!C427)=(4*23),"R","")</f>
        <v/>
      </c>
      <c r="I677" s="2">
        <f>COUNTIFS(SeasonData!B:B,C677)</f>
        <v>4</v>
      </c>
      <c r="J677" s="25">
        <v>441200</v>
      </c>
      <c r="K677" s="25" t="str">
        <f t="shared" si="20"/>
        <v>MPR</v>
      </c>
      <c r="L677" s="25"/>
      <c r="M677" s="20">
        <f>INDEX(SeasonData!$AY:$AY,MATCH($C677&amp;"_2018",SeasonData!$A:$A,0))</f>
        <v>81.272727272727266</v>
      </c>
      <c r="N677" s="20">
        <f>INDEX(SeasonData!$AY:$AY,MATCH($C677&amp;"_2017",SeasonData!$A:$A,0))</f>
        <v>63</v>
      </c>
      <c r="O677" s="20">
        <f>INDEX(SeasonData!$AY:$AY,MATCH($C677&amp;"_2016",SeasonData!$A:$A,0))</f>
        <v>83.2</v>
      </c>
      <c r="P677" s="20">
        <f>INDEX(SeasonData!$AY:$AY,MATCH($C677&amp;"_2015",SeasonData!$A:$A,0))</f>
        <v>71.833333333333329</v>
      </c>
      <c r="R677" s="18">
        <f>INDEX(SeasonData!BA:BA,MATCH(C677&amp;"_2018",SeasonData!A:A,0))</f>
        <v>1</v>
      </c>
      <c r="S677" s="18">
        <f>INDEX(SeasonData!BA:BA,MATCH(C677&amp;"_2017",SeasonData!A:A,0))</f>
        <v>4.5454545454545456E-2</v>
      </c>
      <c r="T677" s="18">
        <f>INDEX(SeasonData!BA:BA,MATCH(C677&amp;"_2016",SeasonData!A:A,0))</f>
        <v>0.90909090909090906</v>
      </c>
      <c r="U677" s="18">
        <f>INDEX(SeasonData!BA:BA,MATCH(C677&amp;"_2015",SeasonData!A:A,0))</f>
        <v>0.27272727272727271</v>
      </c>
      <c r="W677" s="13">
        <f t="shared" si="21"/>
        <v>81.274753615179151</v>
      </c>
      <c r="Y677" t="str">
        <f>IF(ISERROR(FIND("DEF",$G677)),"",MAX(Y$1:Y676)+1)</f>
        <v/>
      </c>
      <c r="Z677" t="str">
        <f>IF(ISERROR(FIND("MID",$G677)),"",MAX(Z$1:Z676)+1)</f>
        <v/>
      </c>
      <c r="AA677">
        <f>IF(ISERROR(FIND("RUC",$G677)),"",MAX(AA$1:AA676)+1)</f>
        <v>53</v>
      </c>
      <c r="AB677">
        <f>IF(ISERROR(FIND("FWD",$G677)),"",MAX(AB$1:AB676)+1)</f>
        <v>260</v>
      </c>
      <c r="AC677" t="str">
        <f>IF(H677&lt;&gt;"R","",MAX(AC$1:AC676)+1)</f>
        <v/>
      </c>
    </row>
    <row r="678" spans="1:29" x14ac:dyDescent="0.2">
      <c r="A678" t="s">
        <v>2280</v>
      </c>
      <c r="B678" t="s">
        <v>135</v>
      </c>
      <c r="C678" t="s">
        <v>858</v>
      </c>
      <c r="D678" t="s">
        <v>858</v>
      </c>
      <c r="E678" t="s">
        <v>116</v>
      </c>
      <c r="F678" s="42" t="s">
        <v>1442</v>
      </c>
      <c r="G678" t="s">
        <v>1606</v>
      </c>
      <c r="H678" s="3" t="str">
        <f>IF(SUMIFS(SeasonData!BC:BC,SeasonData!B:B,Players19!C571)=(4*23),"R","")</f>
        <v/>
      </c>
      <c r="I678" s="2">
        <f>COUNTIFS(SeasonData!B:B,C678)</f>
        <v>4</v>
      </c>
      <c r="J678" s="25">
        <v>562000</v>
      </c>
      <c r="K678" s="25" t="str">
        <f t="shared" si="20"/>
        <v>Premo</v>
      </c>
      <c r="L678" s="25"/>
      <c r="M678" s="20">
        <f>INDEX(SeasonData!$AY:$AY,MATCH($C678&amp;"_2018",SeasonData!$A:$A,0))</f>
        <v>103.52380952380952</v>
      </c>
      <c r="N678" s="20">
        <f>INDEX(SeasonData!$AY:$AY,MATCH($C678&amp;"_2017",SeasonData!$A:$A,0))</f>
        <v>106.6875</v>
      </c>
      <c r="O678" s="20">
        <f>INDEX(SeasonData!$AY:$AY,MATCH($C678&amp;"_2016",SeasonData!$A:$A,0))</f>
        <v>118.68181818181819</v>
      </c>
      <c r="P678" s="20">
        <f>INDEX(SeasonData!$AY:$AY,MATCH($C678&amp;"_2015",SeasonData!$A:$A,0))</f>
        <v>116.22727272727273</v>
      </c>
      <c r="R678" s="18">
        <f>INDEX(SeasonData!BA:BA,MATCH(C678&amp;"_2018",SeasonData!A:A,0))</f>
        <v>0.95454545454545459</v>
      </c>
      <c r="S678" s="18">
        <f>INDEX(SeasonData!BA:BA,MATCH(C678&amp;"_2017",SeasonData!A:A,0))</f>
        <v>0.72727272727272729</v>
      </c>
      <c r="T678" s="18">
        <f>INDEX(SeasonData!BA:BA,MATCH(C678&amp;"_2016",SeasonData!A:A,0))</f>
        <v>1</v>
      </c>
      <c r="U678" s="18">
        <f>INDEX(SeasonData!BA:BA,MATCH(C678&amp;"_2015",SeasonData!A:A,0))</f>
        <v>1</v>
      </c>
      <c r="W678" s="13">
        <f t="shared" si="21"/>
        <v>103.5276779957631</v>
      </c>
      <c r="Y678" t="str">
        <f>IF(ISERROR(FIND("DEF",$G678)),"",MAX(Y$1:Y677)+1)</f>
        <v/>
      </c>
      <c r="Z678">
        <f>IF(ISERROR(FIND("MID",$G678)),"",MAX(Z$1:Z677)+1)</f>
        <v>217</v>
      </c>
      <c r="AA678" t="str">
        <f>IF(ISERROR(FIND("RUC",$G678)),"",MAX(AA$1:AA677)+1)</f>
        <v/>
      </c>
      <c r="AB678" t="str">
        <f>IF(ISERROR(FIND("FWD",$G678)),"",MAX(AB$1:AB677)+1)</f>
        <v/>
      </c>
      <c r="AC678" t="str">
        <f>IF(H678&lt;&gt;"R","",MAX(AC$1:AC677)+1)</f>
        <v/>
      </c>
    </row>
    <row r="679" spans="1:29" x14ac:dyDescent="0.2">
      <c r="A679" t="s">
        <v>2280</v>
      </c>
      <c r="B679" t="s">
        <v>255</v>
      </c>
      <c r="C679" t="s">
        <v>859</v>
      </c>
      <c r="D679" t="s">
        <v>859</v>
      </c>
      <c r="E679" t="s">
        <v>235</v>
      </c>
      <c r="F679" s="42" t="s">
        <v>1444</v>
      </c>
      <c r="G679" t="s">
        <v>1606</v>
      </c>
      <c r="H679" s="3" t="str">
        <f>IF(SUMIFS(SeasonData!BC:BC,SeasonData!B:B,Players19!C654)=(4*23),"R","")</f>
        <v/>
      </c>
      <c r="I679" s="2">
        <f>COUNTIFS(SeasonData!B:B,C679)</f>
        <v>4</v>
      </c>
      <c r="J679" s="25">
        <v>382700</v>
      </c>
      <c r="K679" s="25" t="str">
        <f t="shared" si="20"/>
        <v>MPR</v>
      </c>
      <c r="L679" s="25"/>
      <c r="M679" s="20">
        <f>INDEX(SeasonData!$AY:$AY,MATCH($C679&amp;"_2018",SeasonData!$A:$A,0))</f>
        <v>70.5</v>
      </c>
      <c r="N679" s="20">
        <f>INDEX(SeasonData!$AY:$AY,MATCH($C679&amp;"_2017",SeasonData!$A:$A,0))</f>
        <v>90.727272727272734</v>
      </c>
      <c r="O679" s="20">
        <f>INDEX(SeasonData!$AY:$AY,MATCH($C679&amp;"_2016",SeasonData!$A:$A,0))</f>
        <v>74</v>
      </c>
      <c r="P679" s="20">
        <f>INDEX(SeasonData!$AY:$AY,MATCH($C679&amp;"_2015",SeasonData!$A:$A,0))</f>
        <v>57.5</v>
      </c>
      <c r="R679" s="18">
        <f>INDEX(SeasonData!BA:BA,MATCH(C679&amp;"_2018",SeasonData!A:A,0))</f>
        <v>0.54545454545454541</v>
      </c>
      <c r="S679" s="18">
        <f>INDEX(SeasonData!BA:BA,MATCH(C679&amp;"_2017",SeasonData!A:A,0))</f>
        <v>0.5</v>
      </c>
      <c r="T679" s="18">
        <f>INDEX(SeasonData!BA:BA,MATCH(C679&amp;"_2016",SeasonData!A:A,0))</f>
        <v>0.13636363636363635</v>
      </c>
      <c r="U679" s="18">
        <f>INDEX(SeasonData!BA:BA,MATCH(C679&amp;"_2015",SeasonData!A:A,0))</f>
        <v>0.54545454545454541</v>
      </c>
      <c r="W679" s="13">
        <f t="shared" si="21"/>
        <v>70.498296030210923</v>
      </c>
      <c r="Y679" t="str">
        <f>IF(ISERROR(FIND("DEF",$G679)),"",MAX(Y$1:Y678)+1)</f>
        <v/>
      </c>
      <c r="Z679">
        <f>IF(ISERROR(FIND("MID",$G679)),"",MAX(Z$1:Z678)+1)</f>
        <v>218</v>
      </c>
      <c r="AA679" t="str">
        <f>IF(ISERROR(FIND("RUC",$G679)),"",MAX(AA$1:AA678)+1)</f>
        <v/>
      </c>
      <c r="AB679" t="str">
        <f>IF(ISERROR(FIND("FWD",$G679)),"",MAX(AB$1:AB678)+1)</f>
        <v/>
      </c>
      <c r="AC679" t="str">
        <f>IF(H679&lt;&gt;"R","",MAX(AC$1:AC678)+1)</f>
        <v/>
      </c>
    </row>
    <row r="680" spans="1:29" x14ac:dyDescent="0.2">
      <c r="A680" t="s">
        <v>2280</v>
      </c>
      <c r="B680" t="s">
        <v>39</v>
      </c>
      <c r="C680" t="s">
        <v>857</v>
      </c>
      <c r="D680" t="s">
        <v>1958</v>
      </c>
      <c r="E680" t="s">
        <v>316</v>
      </c>
      <c r="F680" s="42" t="s">
        <v>1443</v>
      </c>
      <c r="G680" t="s">
        <v>1607</v>
      </c>
      <c r="H680" s="3" t="str">
        <f>IF(SUMIFS(SeasonData!BC:BC,SeasonData!B:B,Players19!C730)=(4*23),"R","")</f>
        <v>R</v>
      </c>
      <c r="I680" s="2">
        <f>COUNTIFS(SeasonData!B:B,C680)</f>
        <v>4</v>
      </c>
      <c r="J680" s="25">
        <v>419000</v>
      </c>
      <c r="K680" s="25" t="str">
        <f t="shared" si="20"/>
        <v>MPR</v>
      </c>
      <c r="L680" s="25"/>
      <c r="M680" s="20">
        <f>INDEX(SeasonData!$AY:$AY,MATCH($C680&amp;"_2018",SeasonData!$A:$A,0))</f>
        <v>77.181818181818187</v>
      </c>
      <c r="N680" s="20">
        <f>INDEX(SeasonData!$AY:$AY,MATCH($C680&amp;"_2017",SeasonData!$A:$A,0))</f>
        <v>69.904761904761898</v>
      </c>
      <c r="O680" s="20">
        <f>INDEX(SeasonData!$AY:$AY,MATCH($C680&amp;"_2016",SeasonData!$A:$A,0))</f>
        <v>71</v>
      </c>
      <c r="P680" s="20">
        <f>INDEX(SeasonData!$AY:$AY,MATCH($C680&amp;"_2015",SeasonData!$A:$A,0))</f>
        <v>73.523809523809518</v>
      </c>
      <c r="R680" s="18">
        <f>INDEX(SeasonData!BA:BA,MATCH(C680&amp;"_2018",SeasonData!A:A,0))</f>
        <v>1</v>
      </c>
      <c r="S680" s="18">
        <f>INDEX(SeasonData!BA:BA,MATCH(C680&amp;"_2017",SeasonData!A:A,0))</f>
        <v>0.95454545454545459</v>
      </c>
      <c r="T680" s="18">
        <f>INDEX(SeasonData!BA:BA,MATCH(C680&amp;"_2016",SeasonData!A:A,0))</f>
        <v>0.86363636363636365</v>
      </c>
      <c r="U680" s="18">
        <f>INDEX(SeasonData!BA:BA,MATCH(C680&amp;"_2015",SeasonData!A:A,0))</f>
        <v>0.95454545454545459</v>
      </c>
      <c r="W680" s="13">
        <f t="shared" si="21"/>
        <v>77.18522612139634</v>
      </c>
      <c r="Y680">
        <f>IF(ISERROR(FIND("DEF",$G680)),"",MAX(Y$1:Y679)+1)</f>
        <v>244</v>
      </c>
      <c r="Z680" t="str">
        <f>IF(ISERROR(FIND("MID",$G680)),"",MAX(Z$1:Z679)+1)</f>
        <v/>
      </c>
      <c r="AA680" t="str">
        <f>IF(ISERROR(FIND("RUC",$G680)),"",MAX(AA$1:AA679)+1)</f>
        <v/>
      </c>
      <c r="AB680" t="str">
        <f>IF(ISERROR(FIND("FWD",$G680)),"",MAX(AB$1:AB679)+1)</f>
        <v/>
      </c>
      <c r="AC680">
        <f>IF(H680&lt;&gt;"R","",MAX(AC$1:AC679)+1)</f>
        <v>95</v>
      </c>
    </row>
    <row r="681" spans="1:29" x14ac:dyDescent="0.2">
      <c r="A681" t="s">
        <v>2190</v>
      </c>
      <c r="B681" t="s">
        <v>60</v>
      </c>
      <c r="C681" t="s">
        <v>988</v>
      </c>
      <c r="D681" t="s">
        <v>988</v>
      </c>
      <c r="E681" t="s">
        <v>184</v>
      </c>
      <c r="F681" s="42" t="s">
        <v>1446</v>
      </c>
      <c r="G681" t="s">
        <v>1951</v>
      </c>
      <c r="H681" s="3" t="str">
        <f>IF(SUMIFS(SeasonData!BC:BC,SeasonData!B:B,Players19!C170)=(4*23),"R","")</f>
        <v/>
      </c>
      <c r="I681" s="2">
        <f>COUNTIFS(SeasonData!B:B,C681)</f>
        <v>4</v>
      </c>
      <c r="J681" s="25">
        <v>361500</v>
      </c>
      <c r="K681" s="25" t="str">
        <f t="shared" si="20"/>
        <v>MPR</v>
      </c>
      <c r="L681" s="25"/>
      <c r="M681" s="20">
        <f>INDEX(SeasonData!$AY:$AY,MATCH($C681&amp;"_2018",SeasonData!$A:$A,0))</f>
        <v>74</v>
      </c>
      <c r="N681" s="20">
        <f>INDEX(SeasonData!$AY:$AY,MATCH($C681&amp;"_2017",SeasonData!$A:$A,0))</f>
        <v>78.75</v>
      </c>
      <c r="O681" s="20" t="str">
        <f>INDEX(SeasonData!$AY:$AY,MATCH($C681&amp;"_2016",SeasonData!$A:$A,0))</f>
        <v/>
      </c>
      <c r="P681" s="20" t="str">
        <f>INDEX(SeasonData!$AY:$AY,MATCH($C681&amp;"_2015",SeasonData!$A:$A,0))</f>
        <v/>
      </c>
      <c r="R681" s="18">
        <f>INDEX(SeasonData!BA:BA,MATCH(C681&amp;"_2018",SeasonData!A:A,0))</f>
        <v>0.31818181818181818</v>
      </c>
      <c r="S681" s="18">
        <f>INDEX(SeasonData!BA:BA,MATCH(C681&amp;"_2017",SeasonData!A:A,0))</f>
        <v>0.36363636363636365</v>
      </c>
      <c r="T681" s="18">
        <f>INDEX(SeasonData!BA:BA,MATCH(C681&amp;"_2016",SeasonData!A:A,0))</f>
        <v>0</v>
      </c>
      <c r="U681" s="18">
        <f>INDEX(SeasonData!BA:BA,MATCH(C681&amp;"_2015",SeasonData!A:A,0))</f>
        <v>0</v>
      </c>
      <c r="W681" s="13">
        <f t="shared" si="21"/>
        <v>66.592981486598504</v>
      </c>
      <c r="Y681" t="str">
        <f>IF(ISERROR(FIND("DEF",$G681)),"",MAX(Y$1:Y680)+1)</f>
        <v/>
      </c>
      <c r="Z681" t="str">
        <f>IF(ISERROR(FIND("MID",$G681)),"",MAX(Z$1:Z680)+1)</f>
        <v/>
      </c>
      <c r="AA681">
        <f>IF(ISERROR(FIND("RUC",$G681)),"",MAX(AA$1:AA680)+1)</f>
        <v>54</v>
      </c>
      <c r="AB681" t="str">
        <f>IF(ISERROR(FIND("FWD",$G681)),"",MAX(AB$1:AB680)+1)</f>
        <v/>
      </c>
      <c r="AC681" t="str">
        <f>IF(H681&lt;&gt;"R","",MAX(AC$1:AC680)+1)</f>
        <v/>
      </c>
    </row>
    <row r="682" spans="1:29" x14ac:dyDescent="0.2">
      <c r="A682" t="s">
        <v>2190</v>
      </c>
      <c r="B682" t="s">
        <v>218</v>
      </c>
      <c r="C682" t="s">
        <v>861</v>
      </c>
      <c r="D682" t="s">
        <v>861</v>
      </c>
      <c r="E682" t="s">
        <v>144</v>
      </c>
      <c r="F682" s="42" t="s">
        <v>1445</v>
      </c>
      <c r="G682" t="s">
        <v>1608</v>
      </c>
      <c r="H682" s="3" t="str">
        <f>IF(SUMIFS(SeasonData!BC:BC,SeasonData!B:B,Players19!C406)=(4*23),"R","")</f>
        <v/>
      </c>
      <c r="I682" s="2">
        <f>COUNTIFS(SeasonData!B:B,C682)</f>
        <v>4</v>
      </c>
      <c r="J682" s="25">
        <v>221500</v>
      </c>
      <c r="K682" s="25" t="str">
        <f t="shared" si="20"/>
        <v>Rookie</v>
      </c>
      <c r="L682" s="25"/>
      <c r="M682" s="20">
        <f>INDEX(SeasonData!$AY:$AY,MATCH($C682&amp;"_2018",SeasonData!$A:$A,0))</f>
        <v>40.799999999999997</v>
      </c>
      <c r="N682" s="20">
        <f>INDEX(SeasonData!$AY:$AY,MATCH($C682&amp;"_2017",SeasonData!$A:$A,0))</f>
        <v>51.6</v>
      </c>
      <c r="O682" s="20">
        <f>INDEX(SeasonData!$AY:$AY,MATCH($C682&amp;"_2016",SeasonData!$A:$A,0))</f>
        <v>48</v>
      </c>
      <c r="P682" s="20">
        <f>INDEX(SeasonData!$AY:$AY,MATCH($C682&amp;"_2015",SeasonData!$A:$A,0))</f>
        <v>43.944444444444443</v>
      </c>
      <c r="R682" s="18">
        <f>INDEX(SeasonData!BA:BA,MATCH(C682&amp;"_2018",SeasonData!A:A,0))</f>
        <v>0.45454545454545453</v>
      </c>
      <c r="S682" s="18">
        <f>INDEX(SeasonData!BA:BA,MATCH(C682&amp;"_2017",SeasonData!A:A,0))</f>
        <v>0.90909090909090906</v>
      </c>
      <c r="T682" s="18">
        <f>INDEX(SeasonData!BA:BA,MATCH(C682&amp;"_2016",SeasonData!A:A,0))</f>
        <v>0.59090909090909094</v>
      </c>
      <c r="U682" s="18">
        <f>INDEX(SeasonData!BA:BA,MATCH(C682&amp;"_2015",SeasonData!A:A,0))</f>
        <v>0.81818181818181823</v>
      </c>
      <c r="W682" s="13">
        <f t="shared" si="21"/>
        <v>40.803168462742931</v>
      </c>
      <c r="Y682" t="str">
        <f>IF(ISERROR(FIND("DEF",$G682)),"",MAX(Y$1:Y681)+1)</f>
        <v/>
      </c>
      <c r="Z682" t="str">
        <f>IF(ISERROR(FIND("MID",$G682)),"",MAX(Z$1:Z681)+1)</f>
        <v/>
      </c>
      <c r="AA682" t="str">
        <f>IF(ISERROR(FIND("RUC",$G682)),"",MAX(AA$1:AA681)+1)</f>
        <v/>
      </c>
      <c r="AB682">
        <f>IF(ISERROR(FIND("FWD",$G682)),"",MAX(AB$1:AB681)+1)</f>
        <v>261</v>
      </c>
      <c r="AC682" t="str">
        <f>IF(H682&lt;&gt;"R","",MAX(AC$1:AC681)+1)</f>
        <v/>
      </c>
    </row>
    <row r="683" spans="1:29" x14ac:dyDescent="0.2">
      <c r="A683" t="s">
        <v>2374</v>
      </c>
      <c r="B683" t="s">
        <v>419</v>
      </c>
      <c r="C683" t="s">
        <v>1601</v>
      </c>
      <c r="D683" t="s">
        <v>1601</v>
      </c>
      <c r="E683" t="s">
        <v>399</v>
      </c>
      <c r="F683" s="42" t="s">
        <v>1587</v>
      </c>
      <c r="G683" t="s">
        <v>1606</v>
      </c>
      <c r="H683" s="3" t="str">
        <f>IF(SUMIFS(SeasonData!BC:BC,SeasonData!B:B,Players19!C627)=(4*23),"R","")</f>
        <v/>
      </c>
      <c r="I683" s="2">
        <f>COUNTIFS(SeasonData!B:B,C683)</f>
        <v>4</v>
      </c>
      <c r="J683" s="25">
        <v>558400</v>
      </c>
      <c r="K683" s="25" t="str">
        <f t="shared" si="20"/>
        <v>Premo</v>
      </c>
      <c r="L683" s="25"/>
      <c r="M683" s="20">
        <f>INDEX(SeasonData!$AY:$AY,MATCH($C683&amp;"_2018",SeasonData!$A:$A,0))</f>
        <v>102.85714285714286</v>
      </c>
      <c r="N683" s="20">
        <f>INDEX(SeasonData!$AY:$AY,MATCH($C683&amp;"_2017",SeasonData!$A:$A,0))</f>
        <v>101</v>
      </c>
      <c r="O683" s="20">
        <f>INDEX(SeasonData!$AY:$AY,MATCH($C683&amp;"_2016",SeasonData!$A:$A,0))</f>
        <v>94.181818181818187</v>
      </c>
      <c r="P683" s="20">
        <f>INDEX(SeasonData!$AY:$AY,MATCH($C683&amp;"_2015",SeasonData!$A:$A,0))</f>
        <v>67.8</v>
      </c>
      <c r="R683" s="18">
        <f>INDEX(SeasonData!BA:BA,MATCH(C683&amp;"_2018",SeasonData!A:A,0))</f>
        <v>0.95454545454545459</v>
      </c>
      <c r="S683" s="18">
        <f>INDEX(SeasonData!BA:BA,MATCH(C683&amp;"_2017",SeasonData!A:A,0))</f>
        <v>1</v>
      </c>
      <c r="T683" s="18">
        <f>INDEX(SeasonData!BA:BA,MATCH(C683&amp;"_2016",SeasonData!A:A,0))</f>
        <v>1</v>
      </c>
      <c r="U683" s="18">
        <f>INDEX(SeasonData!BA:BA,MATCH(C683&amp;"_2015",SeasonData!A:A,0))</f>
        <v>0.45454545454545453</v>
      </c>
      <c r="W683" s="13">
        <f t="shared" si="21"/>
        <v>102.86451137514968</v>
      </c>
      <c r="Y683" t="str">
        <f>IF(ISERROR(FIND("DEF",$G683)),"",MAX(Y$1:Y682)+1)</f>
        <v/>
      </c>
      <c r="Z683">
        <f>IF(ISERROR(FIND("MID",$G683)),"",MAX(Z$1:Z682)+1)</f>
        <v>219</v>
      </c>
      <c r="AA683" t="str">
        <f>IF(ISERROR(FIND("RUC",$G683)),"",MAX(AA$1:AA682)+1)</f>
        <v/>
      </c>
      <c r="AB683" t="str">
        <f>IF(ISERROR(FIND("FWD",$G683)),"",MAX(AB$1:AB682)+1)</f>
        <v/>
      </c>
      <c r="AC683" t="str">
        <f>IF(H683&lt;&gt;"R","",MAX(AC$1:AC682)+1)</f>
        <v/>
      </c>
    </row>
    <row r="684" spans="1:29" x14ac:dyDescent="0.2">
      <c r="A684" t="s">
        <v>2120</v>
      </c>
      <c r="B684" t="s">
        <v>370</v>
      </c>
      <c r="C684" t="s">
        <v>952</v>
      </c>
      <c r="D684" t="s">
        <v>952</v>
      </c>
      <c r="E684" t="s">
        <v>369</v>
      </c>
      <c r="F684" s="42" t="s">
        <v>1447</v>
      </c>
      <c r="G684" t="s">
        <v>1608</v>
      </c>
      <c r="H684" s="3" t="str">
        <f>IF(SUMIFS(SeasonData!BC:BC,SeasonData!B:B,Players19!C61)=(4*23),"R","")</f>
        <v/>
      </c>
      <c r="I684" s="2">
        <f>COUNTIFS(SeasonData!B:B,C684)</f>
        <v>4</v>
      </c>
      <c r="J684" s="25">
        <v>146600</v>
      </c>
      <c r="K684" s="25" t="str">
        <f t="shared" si="20"/>
        <v>Rookie</v>
      </c>
      <c r="L684" s="25"/>
      <c r="M684" s="20">
        <f>INDEX(SeasonData!$AY:$AY,MATCH($C684&amp;"_2018",SeasonData!$A:$A,0))</f>
        <v>30</v>
      </c>
      <c r="N684" s="20">
        <f>INDEX(SeasonData!$AY:$AY,MATCH($C684&amp;"_2017",SeasonData!$A:$A,0))</f>
        <v>49</v>
      </c>
      <c r="O684" s="20" t="str">
        <f>INDEX(SeasonData!$AY:$AY,MATCH($C684&amp;"_2016",SeasonData!$A:$A,0))</f>
        <v/>
      </c>
      <c r="P684" s="20" t="str">
        <f>INDEX(SeasonData!$AY:$AY,MATCH($C684&amp;"_2015",SeasonData!$A:$A,0))</f>
        <v/>
      </c>
      <c r="R684" s="18">
        <f>INDEX(SeasonData!BA:BA,MATCH(C684&amp;"_2018",SeasonData!A:A,0))</f>
        <v>0.13636363636363635</v>
      </c>
      <c r="S684" s="18">
        <f>INDEX(SeasonData!BA:BA,MATCH(C684&amp;"_2017",SeasonData!A:A,0))</f>
        <v>0.27272727272727271</v>
      </c>
      <c r="T684" s="18">
        <f>INDEX(SeasonData!BA:BA,MATCH(C684&amp;"_2016",SeasonData!A:A,0))</f>
        <v>0</v>
      </c>
      <c r="U684" s="18">
        <f>INDEX(SeasonData!BA:BA,MATCH(C684&amp;"_2015",SeasonData!A:A,0))</f>
        <v>0</v>
      </c>
      <c r="W684" s="13">
        <f t="shared" si="21"/>
        <v>27.005618494980197</v>
      </c>
      <c r="Y684" t="str">
        <f>IF(ISERROR(FIND("DEF",$G684)),"",MAX(Y$1:Y683)+1)</f>
        <v/>
      </c>
      <c r="Z684" t="str">
        <f>IF(ISERROR(FIND("MID",$G684)),"",MAX(Z$1:Z683)+1)</f>
        <v/>
      </c>
      <c r="AA684" t="str">
        <f>IF(ISERROR(FIND("RUC",$G684)),"",MAX(AA$1:AA683)+1)</f>
        <v/>
      </c>
      <c r="AB684">
        <f>IF(ISERROR(FIND("FWD",$G684)),"",MAX(AB$1:AB683)+1)</f>
        <v>262</v>
      </c>
      <c r="AC684" t="str">
        <f>IF(H684&lt;&gt;"R","",MAX(AC$1:AC683)+1)</f>
        <v/>
      </c>
    </row>
    <row r="685" spans="1:29" x14ac:dyDescent="0.2">
      <c r="A685" t="s">
        <v>2204</v>
      </c>
      <c r="B685" t="s">
        <v>378</v>
      </c>
      <c r="C685" t="s">
        <v>862</v>
      </c>
      <c r="D685" t="s">
        <v>862</v>
      </c>
      <c r="E685" t="s">
        <v>369</v>
      </c>
      <c r="F685" s="42" t="s">
        <v>1448</v>
      </c>
      <c r="G685" t="s">
        <v>2767</v>
      </c>
      <c r="H685" s="3" t="str">
        <f>IF(SUMIFS(SeasonData!BC:BC,SeasonData!B:B,Players19!C206)=(4*23),"R","")</f>
        <v/>
      </c>
      <c r="I685" s="2">
        <f>COUNTIFS(SeasonData!B:B,C685)</f>
        <v>4</v>
      </c>
      <c r="J685" s="25">
        <v>470600</v>
      </c>
      <c r="K685" s="25" t="str">
        <f t="shared" si="20"/>
        <v>MPR</v>
      </c>
      <c r="L685" s="25"/>
      <c r="M685" s="20">
        <f>INDEX(SeasonData!$AY:$AY,MATCH($C685&amp;"_2018",SeasonData!$A:$A,0))</f>
        <v>86.681818181818187</v>
      </c>
      <c r="N685" s="20">
        <f>INDEX(SeasonData!$AY:$AY,MATCH($C685&amp;"_2017",SeasonData!$A:$A,0))</f>
        <v>75.411764705882348</v>
      </c>
      <c r="O685" s="20">
        <f>INDEX(SeasonData!$AY:$AY,MATCH($C685&amp;"_2016",SeasonData!$A:$A,0))</f>
        <v>76.368421052631575</v>
      </c>
      <c r="P685" s="20">
        <f>INDEX(SeasonData!$AY:$AY,MATCH($C685&amp;"_2015",SeasonData!$A:$A,0))</f>
        <v>91.333333333333329</v>
      </c>
      <c r="R685" s="18">
        <f>INDEX(SeasonData!BA:BA,MATCH(C685&amp;"_2018",SeasonData!A:A,0))</f>
        <v>1</v>
      </c>
      <c r="S685" s="18">
        <f>INDEX(SeasonData!BA:BA,MATCH(C685&amp;"_2017",SeasonData!A:A,0))</f>
        <v>0.77272727272727271</v>
      </c>
      <c r="T685" s="18">
        <f>INDEX(SeasonData!BA:BA,MATCH(C685&amp;"_2016",SeasonData!A:A,0))</f>
        <v>0.86363636363636365</v>
      </c>
      <c r="U685" s="18">
        <f>INDEX(SeasonData!BA:BA,MATCH(C685&amp;"_2015",SeasonData!A:A,0))</f>
        <v>0.68181818181818177</v>
      </c>
      <c r="W685" s="13">
        <f t="shared" si="21"/>
        <v>86.690614350188824</v>
      </c>
      <c r="Y685" t="str">
        <f>IF(ISERROR(FIND("DEF",$G685)),"",MAX(Y$1:Y684)+1)</f>
        <v/>
      </c>
      <c r="Z685">
        <f>IF(ISERROR(FIND("MID",$G685)),"",MAX(Z$1:Z684)+1)</f>
        <v>220</v>
      </c>
      <c r="AA685" t="str">
        <f>IF(ISERROR(FIND("RUC",$G685)),"",MAX(AA$1:AA684)+1)</f>
        <v/>
      </c>
      <c r="AB685">
        <f>IF(ISERROR(FIND("FWD",$G685)),"",MAX(AB$1:AB684)+1)</f>
        <v>263</v>
      </c>
      <c r="AC685" t="str">
        <f>IF(H685&lt;&gt;"R","",MAX(AC$1:AC684)+1)</f>
        <v/>
      </c>
    </row>
    <row r="686" spans="1:29" x14ac:dyDescent="0.2">
      <c r="A686" t="s">
        <v>2204</v>
      </c>
      <c r="B686" t="s">
        <v>197</v>
      </c>
      <c r="C686" t="s">
        <v>865</v>
      </c>
      <c r="D686" t="s">
        <v>865</v>
      </c>
      <c r="E686" t="s">
        <v>184</v>
      </c>
      <c r="F686" s="42" t="s">
        <v>1451</v>
      </c>
      <c r="G686" t="s">
        <v>1607</v>
      </c>
      <c r="H686" s="3" t="str">
        <f>IF(SUMIFS(SeasonData!BC:BC,SeasonData!B:B,Players19!C384)=(4*23),"R","")</f>
        <v/>
      </c>
      <c r="I686" s="2">
        <f>COUNTIFS(SeasonData!B:B,C686)</f>
        <v>4</v>
      </c>
      <c r="J686" s="25">
        <v>331100</v>
      </c>
      <c r="K686" s="25" t="str">
        <f t="shared" si="20"/>
        <v>MPR</v>
      </c>
      <c r="L686" s="25"/>
      <c r="M686" s="20">
        <f>INDEX(SeasonData!$AY:$AY,MATCH($C686&amp;"_2018",SeasonData!$A:$A,0))</f>
        <v>61</v>
      </c>
      <c r="N686" s="20">
        <f>INDEX(SeasonData!$AY:$AY,MATCH($C686&amp;"_2017",SeasonData!$A:$A,0))</f>
        <v>51.6</v>
      </c>
      <c r="O686" s="20">
        <f>INDEX(SeasonData!$AY:$AY,MATCH($C686&amp;"_2016",SeasonData!$A:$A,0))</f>
        <v>63.117647058823529</v>
      </c>
      <c r="P686" s="20">
        <f>INDEX(SeasonData!$AY:$AY,MATCH($C686&amp;"_2015",SeasonData!$A:$A,0))</f>
        <v>47.363636363636367</v>
      </c>
      <c r="R686" s="18">
        <f>INDEX(SeasonData!BA:BA,MATCH(C686&amp;"_2018",SeasonData!A:A,0))</f>
        <v>0.40909090909090912</v>
      </c>
      <c r="S686" s="18">
        <f>INDEX(SeasonData!BA:BA,MATCH(C686&amp;"_2017",SeasonData!A:A,0))</f>
        <v>0.90909090909090906</v>
      </c>
      <c r="T686" s="18">
        <f>INDEX(SeasonData!BA:BA,MATCH(C686&amp;"_2016",SeasonData!A:A,0))</f>
        <v>0.77272727272727271</v>
      </c>
      <c r="U686" s="18">
        <f>INDEX(SeasonData!BA:BA,MATCH(C686&amp;"_2015",SeasonData!A:A,0))</f>
        <v>0.5</v>
      </c>
      <c r="W686" s="13">
        <f t="shared" si="21"/>
        <v>60.99290780141844</v>
      </c>
      <c r="Y686">
        <f>IF(ISERROR(FIND("DEF",$G686)),"",MAX(Y$1:Y685)+1)</f>
        <v>245</v>
      </c>
      <c r="Z686" t="str">
        <f>IF(ISERROR(FIND("MID",$G686)),"",MAX(Z$1:Z685)+1)</f>
        <v/>
      </c>
      <c r="AA686" t="str">
        <f>IF(ISERROR(FIND("RUC",$G686)),"",MAX(AA$1:AA685)+1)</f>
        <v/>
      </c>
      <c r="AB686" t="str">
        <f>IF(ISERROR(FIND("FWD",$G686)),"",MAX(AB$1:AB685)+1)</f>
        <v/>
      </c>
      <c r="AC686" t="str">
        <f>IF(H686&lt;&gt;"R","",MAX(AC$1:AC685)+1)</f>
        <v/>
      </c>
    </row>
    <row r="687" spans="1:29" x14ac:dyDescent="0.2">
      <c r="A687" t="s">
        <v>2204</v>
      </c>
      <c r="B687" t="s">
        <v>2310</v>
      </c>
      <c r="C687" t="s">
        <v>2689</v>
      </c>
      <c r="D687" t="s">
        <v>2689</v>
      </c>
      <c r="E687" t="s">
        <v>1</v>
      </c>
      <c r="F687" s="42" t="s">
        <v>2526</v>
      </c>
      <c r="G687" t="s">
        <v>1608</v>
      </c>
      <c r="H687" s="3" t="str">
        <f>IF(SUMIFS(SeasonData!BC:BC,SeasonData!B:B,Players19!C457)=(4*23),"R","")</f>
        <v/>
      </c>
      <c r="I687" s="2">
        <f>COUNTIFS(SeasonData!B:B,C687)</f>
        <v>4</v>
      </c>
      <c r="J687" s="25">
        <v>123900</v>
      </c>
      <c r="K687" s="25" t="str">
        <f t="shared" si="20"/>
        <v>Rookie</v>
      </c>
      <c r="L687" s="25"/>
      <c r="M687" s="20" t="str">
        <f>INDEX(SeasonData!$AY:$AY,MATCH($C687&amp;"_2018",SeasonData!$A:$A,0))</f>
        <v/>
      </c>
      <c r="N687" s="20" t="str">
        <f>INDEX(SeasonData!$AY:$AY,MATCH($C687&amp;"_2017",SeasonData!$A:$A,0))</f>
        <v/>
      </c>
      <c r="O687" s="20" t="str">
        <f>INDEX(SeasonData!$AY:$AY,MATCH($C687&amp;"_2016",SeasonData!$A:$A,0))</f>
        <v/>
      </c>
      <c r="P687" s="20" t="str">
        <f>INDEX(SeasonData!$AY:$AY,MATCH($C687&amp;"_2015",SeasonData!$A:$A,0))</f>
        <v/>
      </c>
      <c r="R687" s="18">
        <f>INDEX(SeasonData!BA:BA,MATCH(C687&amp;"_2018",SeasonData!A:A,0))</f>
        <v>0</v>
      </c>
      <c r="S687" s="18">
        <f>INDEX(SeasonData!BA:BA,MATCH(C687&amp;"_2017",SeasonData!A:A,0))</f>
        <v>0</v>
      </c>
      <c r="T687" s="18">
        <f>INDEX(SeasonData!BA:BA,MATCH(C687&amp;"_2016",SeasonData!A:A,0))</f>
        <v>0</v>
      </c>
      <c r="U687" s="18">
        <f>INDEX(SeasonData!BA:BA,MATCH(C687&amp;"_2015",SeasonData!A:A,0))</f>
        <v>0</v>
      </c>
      <c r="W687" s="13">
        <f t="shared" si="21"/>
        <v>22.823984526112184</v>
      </c>
      <c r="Y687" t="str">
        <f>IF(ISERROR(FIND("DEF",$G687)),"",MAX(Y$1:Y686)+1)</f>
        <v/>
      </c>
      <c r="Z687" t="str">
        <f>IF(ISERROR(FIND("MID",$G687)),"",MAX(Z$1:Z686)+1)</f>
        <v/>
      </c>
      <c r="AA687" t="str">
        <f>IF(ISERROR(FIND("RUC",$G687)),"",MAX(AA$1:AA686)+1)</f>
        <v/>
      </c>
      <c r="AB687">
        <f>IF(ISERROR(FIND("FWD",$G687)),"",MAX(AB$1:AB686)+1)</f>
        <v>264</v>
      </c>
      <c r="AC687" t="str">
        <f>IF(H687&lt;&gt;"R","",MAX(AC$1:AC686)+1)</f>
        <v/>
      </c>
    </row>
    <row r="688" spans="1:29" x14ac:dyDescent="0.2">
      <c r="A688" t="s">
        <v>2204</v>
      </c>
      <c r="B688" t="s">
        <v>501</v>
      </c>
      <c r="C688" t="s">
        <v>863</v>
      </c>
      <c r="D688" t="s">
        <v>863</v>
      </c>
      <c r="E688" t="s">
        <v>490</v>
      </c>
      <c r="F688" s="42" t="s">
        <v>1449</v>
      </c>
      <c r="G688" t="s">
        <v>1951</v>
      </c>
      <c r="H688" s="3" t="str">
        <f>IF(SUMIFS(SeasonData!BC:BC,SeasonData!B:B,Players19!C517)=(4*23),"R","")</f>
        <v/>
      </c>
      <c r="I688" s="2">
        <f>COUNTIFS(SeasonData!B:B,C688)</f>
        <v>4</v>
      </c>
      <c r="J688" s="25">
        <v>320200</v>
      </c>
      <c r="K688" s="25" t="str">
        <f t="shared" si="20"/>
        <v>MPR</v>
      </c>
      <c r="L688" s="25"/>
      <c r="M688" s="20">
        <f>INDEX(SeasonData!$AY:$AY,MATCH($C688&amp;"_2018",SeasonData!$A:$A,0))</f>
        <v>98.3</v>
      </c>
      <c r="N688" s="20">
        <f>INDEX(SeasonData!$AY:$AY,MATCH($C688&amp;"_2017",SeasonData!$A:$A,0))</f>
        <v>98.571428571428569</v>
      </c>
      <c r="O688" s="20">
        <f>INDEX(SeasonData!$AY:$AY,MATCH($C688&amp;"_2016",SeasonData!$A:$A,0))</f>
        <v>105.72727272727273</v>
      </c>
      <c r="P688" s="20">
        <f>INDEX(SeasonData!$AY:$AY,MATCH($C688&amp;"_2015",SeasonData!$A:$A,0))</f>
        <v>114.17647058823529</v>
      </c>
      <c r="R688" s="18">
        <f>INDEX(SeasonData!BA:BA,MATCH(C688&amp;"_2018",SeasonData!A:A,0))</f>
        <v>0.90909090909090906</v>
      </c>
      <c r="S688" s="18">
        <f>INDEX(SeasonData!BA:BA,MATCH(C688&amp;"_2017",SeasonData!A:A,0))</f>
        <v>0.95454545454545459</v>
      </c>
      <c r="T688" s="18">
        <f>INDEX(SeasonData!BA:BA,MATCH(C688&amp;"_2016",SeasonData!A:A,0))</f>
        <v>0.5</v>
      </c>
      <c r="U688" s="18">
        <f>INDEX(SeasonData!BA:BA,MATCH(C688&amp;"_2015",SeasonData!A:A,0))</f>
        <v>0.77272727272727271</v>
      </c>
      <c r="W688" s="13">
        <f t="shared" si="21"/>
        <v>58.984986644561111</v>
      </c>
      <c r="Y688" t="str">
        <f>IF(ISERROR(FIND("DEF",$G688)),"",MAX(Y$1:Y687)+1)</f>
        <v/>
      </c>
      <c r="Z688" t="str">
        <f>IF(ISERROR(FIND("MID",$G688)),"",MAX(Z$1:Z687)+1)</f>
        <v/>
      </c>
      <c r="AA688">
        <f>IF(ISERROR(FIND("RUC",$G688)),"",MAX(AA$1:AA687)+1)</f>
        <v>55</v>
      </c>
      <c r="AB688" t="str">
        <f>IF(ISERROR(FIND("FWD",$G688)),"",MAX(AB$1:AB687)+1)</f>
        <v/>
      </c>
      <c r="AC688" t="str">
        <f>IF(H688&lt;&gt;"R","",MAX(AC$1:AC687)+1)</f>
        <v/>
      </c>
    </row>
    <row r="689" spans="1:29" x14ac:dyDescent="0.2">
      <c r="A689" t="s">
        <v>2204</v>
      </c>
      <c r="B689" t="s">
        <v>420</v>
      </c>
      <c r="C689" t="s">
        <v>864</v>
      </c>
      <c r="D689" t="s">
        <v>864</v>
      </c>
      <c r="E689" t="s">
        <v>399</v>
      </c>
      <c r="F689" s="42" t="s">
        <v>1450</v>
      </c>
      <c r="G689" t="s">
        <v>1607</v>
      </c>
      <c r="H689" s="3" t="str">
        <f>IF(SUMIFS(SeasonData!BC:BC,SeasonData!B:B,Players19!C639)=(4*23),"R","")</f>
        <v/>
      </c>
      <c r="I689" s="2">
        <f>COUNTIFS(SeasonData!B:B,C689)</f>
        <v>4</v>
      </c>
      <c r="J689" s="25">
        <v>481300</v>
      </c>
      <c r="K689" s="25" t="str">
        <f t="shared" si="20"/>
        <v>MPR</v>
      </c>
      <c r="L689" s="25"/>
      <c r="M689" s="20">
        <f>INDEX(SeasonData!$AY:$AY,MATCH($C689&amp;"_2018",SeasonData!$A:$A,0))</f>
        <v>88.666666666666671</v>
      </c>
      <c r="N689" s="20">
        <f>INDEX(SeasonData!$AY:$AY,MATCH($C689&amp;"_2017",SeasonData!$A:$A,0))</f>
        <v>87.25</v>
      </c>
      <c r="O689" s="20">
        <f>INDEX(SeasonData!$AY:$AY,MATCH($C689&amp;"_2016",SeasonData!$A:$A,0))</f>
        <v>82.285714285714292</v>
      </c>
      <c r="P689" s="20">
        <f>INDEX(SeasonData!$AY:$AY,MATCH($C689&amp;"_2015",SeasonData!$A:$A,0))</f>
        <v>73.75</v>
      </c>
      <c r="R689" s="18">
        <f>INDEX(SeasonData!BA:BA,MATCH(C689&amp;"_2018",SeasonData!A:A,0))</f>
        <v>0.81818181818181823</v>
      </c>
      <c r="S689" s="18">
        <f>INDEX(SeasonData!BA:BA,MATCH(C689&amp;"_2017",SeasonData!A:A,0))</f>
        <v>0.54545454545454541</v>
      </c>
      <c r="T689" s="18">
        <f>INDEX(SeasonData!BA:BA,MATCH(C689&amp;"_2016",SeasonData!A:A,0))</f>
        <v>0.95454545454545459</v>
      </c>
      <c r="U689" s="18">
        <f>INDEX(SeasonData!BA:BA,MATCH(C689&amp;"_2015",SeasonData!A:A,0))</f>
        <v>0.90909090909090906</v>
      </c>
      <c r="W689" s="13">
        <f t="shared" si="21"/>
        <v>88.661692917012061</v>
      </c>
      <c r="Y689">
        <f>IF(ISERROR(FIND("DEF",$G689)),"",MAX(Y$1:Y688)+1)</f>
        <v>246</v>
      </c>
      <c r="Z689" t="str">
        <f>IF(ISERROR(FIND("MID",$G689)),"",MAX(Z$1:Z688)+1)</f>
        <v/>
      </c>
      <c r="AA689" t="str">
        <f>IF(ISERROR(FIND("RUC",$G689)),"",MAX(AA$1:AA688)+1)</f>
        <v/>
      </c>
      <c r="AB689" t="str">
        <f>IF(ISERROR(FIND("FWD",$G689)),"",MAX(AB$1:AB688)+1)</f>
        <v/>
      </c>
      <c r="AC689" t="str">
        <f>IF(H689&lt;&gt;"R","",MAX(AC$1:AC688)+1)</f>
        <v/>
      </c>
    </row>
    <row r="690" spans="1:29" x14ac:dyDescent="0.2">
      <c r="A690" t="s">
        <v>2269</v>
      </c>
      <c r="B690" t="s">
        <v>471</v>
      </c>
      <c r="C690" t="s">
        <v>866</v>
      </c>
      <c r="D690" t="s">
        <v>866</v>
      </c>
      <c r="E690" t="s">
        <v>465</v>
      </c>
      <c r="F690" s="42" t="s">
        <v>1452</v>
      </c>
      <c r="G690" t="s">
        <v>1607</v>
      </c>
      <c r="H690" s="3" t="str">
        <f>IF(SUMIFS(SeasonData!BC:BC,SeasonData!B:B,Players19!C339)=(4*23),"R","")</f>
        <v/>
      </c>
      <c r="I690" s="2">
        <f>COUNTIFS(SeasonData!B:B,C690)</f>
        <v>4</v>
      </c>
      <c r="J690" s="25">
        <v>523400</v>
      </c>
      <c r="K690" s="25" t="str">
        <f t="shared" si="20"/>
        <v>Premo</v>
      </c>
      <c r="L690" s="25"/>
      <c r="M690" s="20">
        <f>INDEX(SeasonData!$AY:$AY,MATCH($C690&amp;"_2018",SeasonData!$A:$A,0))</f>
        <v>96.409090909090907</v>
      </c>
      <c r="N690" s="20">
        <f>INDEX(SeasonData!$AY:$AY,MATCH($C690&amp;"_2017",SeasonData!$A:$A,0))</f>
        <v>88.61904761904762</v>
      </c>
      <c r="O690" s="20">
        <f>INDEX(SeasonData!$AY:$AY,MATCH($C690&amp;"_2016",SeasonData!$A:$A,0))</f>
        <v>82.409090909090907</v>
      </c>
      <c r="P690" s="20">
        <f>INDEX(SeasonData!$AY:$AY,MATCH($C690&amp;"_2015",SeasonData!$A:$A,0))</f>
        <v>75.727272727272734</v>
      </c>
      <c r="R690" s="18">
        <f>INDEX(SeasonData!BA:BA,MATCH(C690&amp;"_2018",SeasonData!A:A,0))</f>
        <v>1</v>
      </c>
      <c r="S690" s="18">
        <f>INDEX(SeasonData!BA:BA,MATCH(C690&amp;"_2017",SeasonData!A:A,0))</f>
        <v>0.95454545454545459</v>
      </c>
      <c r="T690" s="18">
        <f>INDEX(SeasonData!BA:BA,MATCH(C690&amp;"_2016",SeasonData!A:A,0))</f>
        <v>1</v>
      </c>
      <c r="U690" s="18">
        <f>INDEX(SeasonData!BA:BA,MATCH(C690&amp;"_2015",SeasonData!A:A,0))</f>
        <v>1</v>
      </c>
      <c r="W690" s="13">
        <f t="shared" si="21"/>
        <v>96.417058119185782</v>
      </c>
      <c r="Y690">
        <f>IF(ISERROR(FIND("DEF",$G690)),"",MAX(Y$1:Y689)+1)</f>
        <v>247</v>
      </c>
      <c r="Z690" t="str">
        <f>IF(ISERROR(FIND("MID",$G690)),"",MAX(Z$1:Z689)+1)</f>
        <v/>
      </c>
      <c r="AA690" t="str">
        <f>IF(ISERROR(FIND("RUC",$G690)),"",MAX(AA$1:AA689)+1)</f>
        <v/>
      </c>
      <c r="AB690" t="str">
        <f>IF(ISERROR(FIND("FWD",$G690)),"",MAX(AB$1:AB689)+1)</f>
        <v/>
      </c>
      <c r="AC690" t="str">
        <f>IF(H690&lt;&gt;"R","",MAX(AC$1:AC689)+1)</f>
        <v/>
      </c>
    </row>
    <row r="691" spans="1:29" x14ac:dyDescent="0.2">
      <c r="A691" t="s">
        <v>2094</v>
      </c>
      <c r="B691" t="s">
        <v>318</v>
      </c>
      <c r="C691" t="s">
        <v>871</v>
      </c>
      <c r="D691" t="s">
        <v>871</v>
      </c>
      <c r="E691" t="s">
        <v>316</v>
      </c>
      <c r="F691" s="42" t="s">
        <v>1457</v>
      </c>
      <c r="G691" t="s">
        <v>1608</v>
      </c>
      <c r="H691" s="3" t="str">
        <f>IF(SUMIFS(SeasonData!BC:BC,SeasonData!B:B,Players19!C30)=(4*23),"R","")</f>
        <v/>
      </c>
      <c r="I691" s="2">
        <f>COUNTIFS(SeasonData!B:B,C691)</f>
        <v>4</v>
      </c>
      <c r="J691" s="25">
        <v>364700</v>
      </c>
      <c r="K691" s="25" t="str">
        <f t="shared" si="20"/>
        <v>MPR</v>
      </c>
      <c r="L691" s="25"/>
      <c r="M691" s="20">
        <f>INDEX(SeasonData!$AY:$AY,MATCH($C691&amp;"_2018",SeasonData!$A:$A,0))</f>
        <v>67.181818181818187</v>
      </c>
      <c r="N691" s="20">
        <f>INDEX(SeasonData!$AY:$AY,MATCH($C691&amp;"_2017",SeasonData!$A:$A,0))</f>
        <v>68</v>
      </c>
      <c r="O691" s="20">
        <f>INDEX(SeasonData!$AY:$AY,MATCH($C691&amp;"_2016",SeasonData!$A:$A,0))</f>
        <v>64.954545454545453</v>
      </c>
      <c r="P691" s="20">
        <f>INDEX(SeasonData!$AY:$AY,MATCH($C691&amp;"_2015",SeasonData!$A:$A,0))</f>
        <v>66.099999999999994</v>
      </c>
      <c r="R691" s="18">
        <f>INDEX(SeasonData!BA:BA,MATCH(C691&amp;"_2018",SeasonData!A:A,0))</f>
        <v>1</v>
      </c>
      <c r="S691" s="18">
        <f>INDEX(SeasonData!BA:BA,MATCH(C691&amp;"_2017",SeasonData!A:A,0))</f>
        <v>1</v>
      </c>
      <c r="T691" s="18">
        <f>INDEX(SeasonData!BA:BA,MATCH(C691&amp;"_2016",SeasonData!A:A,0))</f>
        <v>1</v>
      </c>
      <c r="U691" s="18">
        <f>INDEX(SeasonData!BA:BA,MATCH(C691&amp;"_2015",SeasonData!A:A,0))</f>
        <v>0.90909090909090906</v>
      </c>
      <c r="W691" s="13">
        <f t="shared" si="21"/>
        <v>67.182462927143774</v>
      </c>
      <c r="Y691" t="str">
        <f>IF(ISERROR(FIND("DEF",$G691)),"",MAX(Y$1:Y690)+1)</f>
        <v/>
      </c>
      <c r="Z691" t="str">
        <f>IF(ISERROR(FIND("MID",$G691)),"",MAX(Z$1:Z690)+1)</f>
        <v/>
      </c>
      <c r="AA691" t="str">
        <f>IF(ISERROR(FIND("RUC",$G691)),"",MAX(AA$1:AA690)+1)</f>
        <v/>
      </c>
      <c r="AB691">
        <f>IF(ISERROR(FIND("FWD",$G691)),"",MAX(AB$1:AB690)+1)</f>
        <v>265</v>
      </c>
      <c r="AC691" t="str">
        <f>IF(H691&lt;&gt;"R","",MAX(AC$1:AC690)+1)</f>
        <v/>
      </c>
    </row>
    <row r="692" spans="1:29" x14ac:dyDescent="0.2">
      <c r="A692" t="s">
        <v>2094</v>
      </c>
      <c r="B692" t="s">
        <v>263</v>
      </c>
      <c r="C692" t="s">
        <v>867</v>
      </c>
      <c r="D692" t="s">
        <v>867</v>
      </c>
      <c r="E692" t="s">
        <v>260</v>
      </c>
      <c r="F692" s="42" t="s">
        <v>1453</v>
      </c>
      <c r="G692" t="s">
        <v>1606</v>
      </c>
      <c r="H692" s="3" t="str">
        <f>IF(SUMIFS(SeasonData!BC:BC,SeasonData!B:B,Players19!C93)=(4*23),"R","")</f>
        <v/>
      </c>
      <c r="I692" s="2">
        <f>COUNTIFS(SeasonData!B:B,C692)</f>
        <v>4</v>
      </c>
      <c r="J692" s="25">
        <v>484200</v>
      </c>
      <c r="K692" s="25" t="str">
        <f t="shared" si="20"/>
        <v>MPR</v>
      </c>
      <c r="L692" s="25"/>
      <c r="M692" s="20">
        <f>INDEX(SeasonData!$AY:$AY,MATCH($C692&amp;"_2018",SeasonData!$A:$A,0))</f>
        <v>89.2</v>
      </c>
      <c r="N692" s="20">
        <f>INDEX(SeasonData!$AY:$AY,MATCH($C692&amp;"_2017",SeasonData!$A:$A,0))</f>
        <v>87.545454545454547</v>
      </c>
      <c r="O692" s="20">
        <f>INDEX(SeasonData!$AY:$AY,MATCH($C692&amp;"_2016",SeasonData!$A:$A,0))</f>
        <v>94.727272727272734</v>
      </c>
      <c r="P692" s="20">
        <f>INDEX(SeasonData!$AY:$AY,MATCH($C692&amp;"_2015",SeasonData!$A:$A,0))</f>
        <v>84.63636363636364</v>
      </c>
      <c r="R692" s="18">
        <f>INDEX(SeasonData!BA:BA,MATCH(C692&amp;"_2018",SeasonData!A:A,0))</f>
        <v>0.68181818181818177</v>
      </c>
      <c r="S692" s="18">
        <f>INDEX(SeasonData!BA:BA,MATCH(C692&amp;"_2017",SeasonData!A:A,0))</f>
        <v>1</v>
      </c>
      <c r="T692" s="18">
        <f>INDEX(SeasonData!BA:BA,MATCH(C692&amp;"_2016",SeasonData!A:A,0))</f>
        <v>1</v>
      </c>
      <c r="U692" s="18">
        <f>INDEX(SeasonData!BA:BA,MATCH(C692&amp;"_2015",SeasonData!A:A,0))</f>
        <v>1</v>
      </c>
      <c r="W692" s="13">
        <f t="shared" si="21"/>
        <v>89.195910472506213</v>
      </c>
      <c r="Y692" t="str">
        <f>IF(ISERROR(FIND("DEF",$G692)),"",MAX(Y$1:Y691)+1)</f>
        <v/>
      </c>
      <c r="Z692">
        <f>IF(ISERROR(FIND("MID",$G692)),"",MAX(Z$1:Z691)+1)</f>
        <v>221</v>
      </c>
      <c r="AA692" t="str">
        <f>IF(ISERROR(FIND("RUC",$G692)),"",MAX(AA$1:AA691)+1)</f>
        <v/>
      </c>
      <c r="AB692" t="str">
        <f>IF(ISERROR(FIND("FWD",$G692)),"",MAX(AB$1:AB691)+1)</f>
        <v/>
      </c>
      <c r="AC692" t="str">
        <f>IF(H692&lt;&gt;"R","",MAX(AC$1:AC691)+1)</f>
        <v/>
      </c>
    </row>
    <row r="693" spans="1:29" x14ac:dyDescent="0.2">
      <c r="A693" t="s">
        <v>2094</v>
      </c>
      <c r="B693" t="s">
        <v>381</v>
      </c>
      <c r="C693" t="s">
        <v>869</v>
      </c>
      <c r="D693" t="s">
        <v>869</v>
      </c>
      <c r="E693" t="s">
        <v>369</v>
      </c>
      <c r="F693" s="42" t="s">
        <v>1455</v>
      </c>
      <c r="G693" t="s">
        <v>1606</v>
      </c>
      <c r="H693" s="3" t="str">
        <f>IF(SUMIFS(SeasonData!BC:BC,SeasonData!B:B,Players19!C268)=(4*23),"R","")</f>
        <v/>
      </c>
      <c r="I693" s="2">
        <f>COUNTIFS(SeasonData!B:B,C693)</f>
        <v>4</v>
      </c>
      <c r="J693" s="25">
        <v>432700</v>
      </c>
      <c r="K693" s="25" t="str">
        <f t="shared" si="20"/>
        <v>MPR</v>
      </c>
      <c r="L693" s="25"/>
      <c r="M693" s="20">
        <f>INDEX(SeasonData!$AY:$AY,MATCH($C693&amp;"_2018",SeasonData!$A:$A,0))</f>
        <v>79.7</v>
      </c>
      <c r="N693" s="20">
        <f>INDEX(SeasonData!$AY:$AY,MATCH($C693&amp;"_2017",SeasonData!$A:$A,0))</f>
        <v>88.454545454545453</v>
      </c>
      <c r="O693" s="20">
        <f>INDEX(SeasonData!$AY:$AY,MATCH($C693&amp;"_2016",SeasonData!$A:$A,0))</f>
        <v>92.65</v>
      </c>
      <c r="P693" s="20">
        <f>INDEX(SeasonData!$AY:$AY,MATCH($C693&amp;"_2015",SeasonData!$A:$A,0))</f>
        <v>91.181818181818187</v>
      </c>
      <c r="R693" s="18">
        <f>INDEX(SeasonData!BA:BA,MATCH(C693&amp;"_2018",SeasonData!A:A,0))</f>
        <v>0.90909090909090906</v>
      </c>
      <c r="S693" s="18">
        <f>INDEX(SeasonData!BA:BA,MATCH(C693&amp;"_2017",SeasonData!A:A,0))</f>
        <v>1</v>
      </c>
      <c r="T693" s="18">
        <f>INDEX(SeasonData!BA:BA,MATCH(C693&amp;"_2016",SeasonData!A:A,0))</f>
        <v>0.90909090909090906</v>
      </c>
      <c r="U693" s="18">
        <f>INDEX(SeasonData!BA:BA,MATCH(C693&amp;"_2015",SeasonData!A:A,0))</f>
        <v>1</v>
      </c>
      <c r="W693" s="13">
        <f t="shared" si="21"/>
        <v>79.708943538730779</v>
      </c>
      <c r="Y693" t="str">
        <f>IF(ISERROR(FIND("DEF",$G693)),"",MAX(Y$1:Y692)+1)</f>
        <v/>
      </c>
      <c r="Z693">
        <f>IF(ISERROR(FIND("MID",$G693)),"",MAX(Z$1:Z692)+1)</f>
        <v>222</v>
      </c>
      <c r="AA693" t="str">
        <f>IF(ISERROR(FIND("RUC",$G693)),"",MAX(AA$1:AA692)+1)</f>
        <v/>
      </c>
      <c r="AB693" t="str">
        <f>IF(ISERROR(FIND("FWD",$G693)),"",MAX(AB$1:AB692)+1)</f>
        <v/>
      </c>
      <c r="AC693" t="str">
        <f>IF(H693&lt;&gt;"R","",MAX(AC$1:AC692)+1)</f>
        <v/>
      </c>
    </row>
    <row r="694" spans="1:29" x14ac:dyDescent="0.2">
      <c r="A694" t="s">
        <v>2094</v>
      </c>
      <c r="B694" t="s">
        <v>325</v>
      </c>
      <c r="C694" t="s">
        <v>868</v>
      </c>
      <c r="D694" t="s">
        <v>868</v>
      </c>
      <c r="E694" t="s">
        <v>316</v>
      </c>
      <c r="F694" s="42" t="s">
        <v>1454</v>
      </c>
      <c r="G694" t="s">
        <v>1606</v>
      </c>
      <c r="H694" s="3" t="str">
        <f>IF(SUMIFS(SeasonData!BC:BC,SeasonData!B:B,Players19!C309)=(4*23),"R","")</f>
        <v>R</v>
      </c>
      <c r="I694" s="2">
        <f>COUNTIFS(SeasonData!B:B,C694)</f>
        <v>4</v>
      </c>
      <c r="J694" s="25">
        <v>560200</v>
      </c>
      <c r="K694" s="25" t="str">
        <f t="shared" si="20"/>
        <v>Premo</v>
      </c>
      <c r="L694" s="25"/>
      <c r="M694" s="20">
        <f>INDEX(SeasonData!$AY:$AY,MATCH($C694&amp;"_2018",SeasonData!$A:$A,0))</f>
        <v>103.2</v>
      </c>
      <c r="N694" s="20">
        <f>INDEX(SeasonData!$AY:$AY,MATCH($C694&amp;"_2017",SeasonData!$A:$A,0))</f>
        <v>91.857142857142861</v>
      </c>
      <c r="O694" s="20">
        <f>INDEX(SeasonData!$AY:$AY,MATCH($C694&amp;"_2016",SeasonData!$A:$A,0))</f>
        <v>78.375</v>
      </c>
      <c r="P694" s="20">
        <f>INDEX(SeasonData!$AY:$AY,MATCH($C694&amp;"_2015",SeasonData!$A:$A,0))</f>
        <v>95.333333333333329</v>
      </c>
      <c r="R694" s="18">
        <f>INDEX(SeasonData!BA:BA,MATCH(C694&amp;"_2018",SeasonData!A:A,0))</f>
        <v>0.90909090909090906</v>
      </c>
      <c r="S694" s="18">
        <f>INDEX(SeasonData!BA:BA,MATCH(C694&amp;"_2017",SeasonData!A:A,0))</f>
        <v>0.95454545454545459</v>
      </c>
      <c r="T694" s="18">
        <f>INDEX(SeasonData!BA:BA,MATCH(C694&amp;"_2016",SeasonData!A:A,0))</f>
        <v>0.36363636363636365</v>
      </c>
      <c r="U694" s="18">
        <f>INDEX(SeasonData!BA:BA,MATCH(C694&amp;"_2015",SeasonData!A:A,0))</f>
        <v>0.95454545454545459</v>
      </c>
      <c r="W694" s="13">
        <f t="shared" si="21"/>
        <v>103.19609468545639</v>
      </c>
      <c r="Y694" t="str">
        <f>IF(ISERROR(FIND("DEF",$G694)),"",MAX(Y$1:Y693)+1)</f>
        <v/>
      </c>
      <c r="Z694">
        <f>IF(ISERROR(FIND("MID",$G694)),"",MAX(Z$1:Z693)+1)</f>
        <v>223</v>
      </c>
      <c r="AA694" t="str">
        <f>IF(ISERROR(FIND("RUC",$G694)),"",MAX(AA$1:AA693)+1)</f>
        <v/>
      </c>
      <c r="AB694" t="str">
        <f>IF(ISERROR(FIND("FWD",$G694)),"",MAX(AB$1:AB693)+1)</f>
        <v/>
      </c>
      <c r="AC694">
        <f>IF(H694&lt;&gt;"R","",MAX(AC$1:AC693)+1)</f>
        <v>96</v>
      </c>
    </row>
    <row r="695" spans="1:29" x14ac:dyDescent="0.2">
      <c r="A695" t="s">
        <v>2094</v>
      </c>
      <c r="B695" t="s">
        <v>173</v>
      </c>
      <c r="C695" t="s">
        <v>870</v>
      </c>
      <c r="D695" t="s">
        <v>870</v>
      </c>
      <c r="E695" t="s">
        <v>150</v>
      </c>
      <c r="F695" s="42" t="s">
        <v>1456</v>
      </c>
      <c r="G695" t="s">
        <v>1608</v>
      </c>
      <c r="H695" s="3" t="str">
        <f>IF(SUMIFS(SeasonData!BC:BC,SeasonData!B:B,Players19!C483)=(4*23),"R","")</f>
        <v/>
      </c>
      <c r="I695" s="2">
        <f>COUNTIFS(SeasonData!B:B,C695)</f>
        <v>4</v>
      </c>
      <c r="J695" s="25">
        <v>400600</v>
      </c>
      <c r="K695" s="25" t="str">
        <f t="shared" si="20"/>
        <v>MPR</v>
      </c>
      <c r="L695" s="25"/>
      <c r="M695" s="20">
        <f>INDEX(SeasonData!$AY:$AY,MATCH($C695&amp;"_2018",SeasonData!$A:$A,0))</f>
        <v>73.8</v>
      </c>
      <c r="N695" s="20">
        <f>INDEX(SeasonData!$AY:$AY,MATCH($C695&amp;"_2017",SeasonData!$A:$A,0))</f>
        <v>79.333333333333329</v>
      </c>
      <c r="O695" s="20">
        <f>INDEX(SeasonData!$AY:$AY,MATCH($C695&amp;"_2016",SeasonData!$A:$A,0))</f>
        <v>51</v>
      </c>
      <c r="P695" s="20">
        <f>INDEX(SeasonData!$AY:$AY,MATCH($C695&amp;"_2015",SeasonData!$A:$A,0))</f>
        <v>83.666666666666671</v>
      </c>
      <c r="R695" s="18">
        <f>INDEX(SeasonData!BA:BA,MATCH(C695&amp;"_2018",SeasonData!A:A,0))</f>
        <v>0.45454545454545453</v>
      </c>
      <c r="S695" s="18">
        <f>INDEX(SeasonData!BA:BA,MATCH(C695&amp;"_2017",SeasonData!A:A,0))</f>
        <v>0.13636363636363635</v>
      </c>
      <c r="T695" s="18">
        <f>INDEX(SeasonData!BA:BA,MATCH(C695&amp;"_2016",SeasonData!A:A,0))</f>
        <v>0.27272727272727271</v>
      </c>
      <c r="U695" s="18">
        <f>INDEX(SeasonData!BA:BA,MATCH(C695&amp;"_2015",SeasonData!A:A,0))</f>
        <v>0.40909090909090912</v>
      </c>
      <c r="W695" s="13">
        <f t="shared" si="21"/>
        <v>73.795707838261023</v>
      </c>
      <c r="Y695" t="str">
        <f>IF(ISERROR(FIND("DEF",$G695)),"",MAX(Y$1:Y694)+1)</f>
        <v/>
      </c>
      <c r="Z695" t="str">
        <f>IF(ISERROR(FIND("MID",$G695)),"",MAX(Z$1:Z694)+1)</f>
        <v/>
      </c>
      <c r="AA695" t="str">
        <f>IF(ISERROR(FIND("RUC",$G695)),"",MAX(AA$1:AA694)+1)</f>
        <v/>
      </c>
      <c r="AB695">
        <f>IF(ISERROR(FIND("FWD",$G695)),"",MAX(AB$1:AB694)+1)</f>
        <v>266</v>
      </c>
      <c r="AC695" t="str">
        <f>IF(H695&lt;&gt;"R","",MAX(AC$1:AC694)+1)</f>
        <v/>
      </c>
    </row>
    <row r="696" spans="1:29" x14ac:dyDescent="0.2">
      <c r="A696" t="s">
        <v>2381</v>
      </c>
      <c r="B696" t="s">
        <v>141</v>
      </c>
      <c r="C696" t="s">
        <v>872</v>
      </c>
      <c r="D696" t="s">
        <v>872</v>
      </c>
      <c r="E696" t="s">
        <v>116</v>
      </c>
      <c r="F696" s="42" t="s">
        <v>1458</v>
      </c>
      <c r="G696" t="s">
        <v>1606</v>
      </c>
      <c r="H696" s="3" t="str">
        <f>IF(SUMIFS(SeasonData!BC:BC,SeasonData!B:B,Players19!C668)=(4*23),"R","")</f>
        <v/>
      </c>
      <c r="I696" s="2">
        <f>COUNTIFS(SeasonData!B:B,C696)</f>
        <v>4</v>
      </c>
      <c r="J696" s="25">
        <v>551700</v>
      </c>
      <c r="K696" s="25" t="str">
        <f t="shared" si="20"/>
        <v>Premo</v>
      </c>
      <c r="L696" s="25"/>
      <c r="M696" s="20">
        <f>INDEX(SeasonData!$AY:$AY,MATCH($C696&amp;"_2018",SeasonData!$A:$A,0))</f>
        <v>101.63636363636364</v>
      </c>
      <c r="N696" s="20">
        <f>INDEX(SeasonData!$AY:$AY,MATCH($C696&amp;"_2017",SeasonData!$A:$A,0))</f>
        <v>95.954545454545453</v>
      </c>
      <c r="O696" s="20">
        <f>INDEX(SeasonData!$AY:$AY,MATCH($C696&amp;"_2016",SeasonData!$A:$A,0))</f>
        <v>106.2</v>
      </c>
      <c r="P696" s="20">
        <f>INDEX(SeasonData!$AY:$AY,MATCH($C696&amp;"_2015",SeasonData!$A:$A,0))</f>
        <v>104.1875</v>
      </c>
      <c r="R696" s="18">
        <f>INDEX(SeasonData!BA:BA,MATCH(C696&amp;"_2018",SeasonData!A:A,0))</f>
        <v>1</v>
      </c>
      <c r="S696" s="18">
        <f>INDEX(SeasonData!BA:BA,MATCH(C696&amp;"_2017",SeasonData!A:A,0))</f>
        <v>1</v>
      </c>
      <c r="T696" s="18">
        <f>INDEX(SeasonData!BA:BA,MATCH(C696&amp;"_2016",SeasonData!A:A,0))</f>
        <v>0.90909090909090906</v>
      </c>
      <c r="U696" s="18">
        <f>INDEX(SeasonData!BA:BA,MATCH(C696&amp;"_2015",SeasonData!A:A,0))</f>
        <v>0.72727272727272729</v>
      </c>
      <c r="W696" s="13">
        <f t="shared" si="21"/>
        <v>101.63028460900802</v>
      </c>
      <c r="Y696" t="str">
        <f>IF(ISERROR(FIND("DEF",$G696)),"",MAX(Y$1:Y695)+1)</f>
        <v/>
      </c>
      <c r="Z696">
        <f>IF(ISERROR(FIND("MID",$G696)),"",MAX(Z$1:Z695)+1)</f>
        <v>224</v>
      </c>
      <c r="AA696" t="str">
        <f>IF(ISERROR(FIND("RUC",$G696)),"",MAX(AA$1:AA695)+1)</f>
        <v/>
      </c>
      <c r="AB696" t="str">
        <f>IF(ISERROR(FIND("FWD",$G696)),"",MAX(AB$1:AB695)+1)</f>
        <v/>
      </c>
      <c r="AC696" t="str">
        <f>IF(H696&lt;&gt;"R","",MAX(AC$1:AC695)+1)</f>
        <v/>
      </c>
    </row>
    <row r="697" spans="1:29" x14ac:dyDescent="0.2">
      <c r="A697" t="s">
        <v>2231</v>
      </c>
      <c r="B697" t="s">
        <v>1766</v>
      </c>
      <c r="C697" t="s">
        <v>1646</v>
      </c>
      <c r="D697" t="s">
        <v>1646</v>
      </c>
      <c r="E697" t="s">
        <v>184</v>
      </c>
      <c r="F697" s="42" t="s">
        <v>1869</v>
      </c>
      <c r="G697" t="s">
        <v>1608</v>
      </c>
      <c r="H697" s="3" t="str">
        <f>IF(SUMIFS(SeasonData!BC:BC,SeasonData!B:B,Players19!C249)=(4*23),"R","")</f>
        <v/>
      </c>
      <c r="I697" s="2">
        <f>COUNTIFS(SeasonData!B:B,C697)</f>
        <v>4</v>
      </c>
      <c r="J697" s="25">
        <v>269800</v>
      </c>
      <c r="K697" s="25" t="str">
        <f t="shared" si="20"/>
        <v>MPR</v>
      </c>
      <c r="L697" s="25"/>
      <c r="M697" s="20">
        <f>INDEX(SeasonData!$AY:$AY,MATCH($C697&amp;"_2018",SeasonData!$A:$A,0))</f>
        <v>49.7</v>
      </c>
      <c r="N697" s="20" t="str">
        <f>INDEX(SeasonData!$AY:$AY,MATCH($C697&amp;"_2017",SeasonData!$A:$A,0))</f>
        <v/>
      </c>
      <c r="O697" s="20" t="str">
        <f>INDEX(SeasonData!$AY:$AY,MATCH($C697&amp;"_2016",SeasonData!$A:$A,0))</f>
        <v/>
      </c>
      <c r="P697" s="20" t="str">
        <f>INDEX(SeasonData!$AY:$AY,MATCH($C697&amp;"_2015",SeasonData!$A:$A,0))</f>
        <v/>
      </c>
      <c r="R697" s="18">
        <f>INDEX(SeasonData!BA:BA,MATCH(C697&amp;"_2018",SeasonData!A:A,0))</f>
        <v>0.45454545454545453</v>
      </c>
      <c r="S697" s="18">
        <f>INDEX(SeasonData!BA:BA,MATCH(C697&amp;"_2017",SeasonData!A:A,0))</f>
        <v>0</v>
      </c>
      <c r="T697" s="18">
        <f>INDEX(SeasonData!BA:BA,MATCH(C697&amp;"_2016",SeasonData!A:A,0))</f>
        <v>0</v>
      </c>
      <c r="U697" s="18">
        <f>INDEX(SeasonData!BA:BA,MATCH(C697&amp;"_2015",SeasonData!A:A,0))</f>
        <v>0</v>
      </c>
      <c r="W697" s="13">
        <f t="shared" si="21"/>
        <v>49.700653955973102</v>
      </c>
      <c r="Y697" t="str">
        <f>IF(ISERROR(FIND("DEF",$G697)),"",MAX(Y$1:Y696)+1)</f>
        <v/>
      </c>
      <c r="Z697" t="str">
        <f>IF(ISERROR(FIND("MID",$G697)),"",MAX(Z$1:Z696)+1)</f>
        <v/>
      </c>
      <c r="AA697" t="str">
        <f>IF(ISERROR(FIND("RUC",$G697)),"",MAX(AA$1:AA696)+1)</f>
        <v/>
      </c>
      <c r="AB697">
        <f>IF(ISERROR(FIND("FWD",$G697)),"",MAX(AB$1:AB696)+1)</f>
        <v>267</v>
      </c>
      <c r="AC697" t="str">
        <f>IF(H697&lt;&gt;"R","",MAX(AC$1:AC696)+1)</f>
        <v/>
      </c>
    </row>
    <row r="698" spans="1:29" x14ac:dyDescent="0.2">
      <c r="A698" t="s">
        <v>2231</v>
      </c>
      <c r="B698" t="s">
        <v>69</v>
      </c>
      <c r="C698" t="s">
        <v>873</v>
      </c>
      <c r="D698" t="s">
        <v>873</v>
      </c>
      <c r="E698" t="s">
        <v>514</v>
      </c>
      <c r="F698" s="42" t="s">
        <v>1459</v>
      </c>
      <c r="G698" t="s">
        <v>1951</v>
      </c>
      <c r="H698" s="3" t="str">
        <f>IF(SUMIFS(SeasonData!BC:BC,SeasonData!B:B,Players19!C448)=(4*23),"R","")</f>
        <v/>
      </c>
      <c r="I698" s="2">
        <f>COUNTIFS(SeasonData!B:B,C698)</f>
        <v>4</v>
      </c>
      <c r="J698" s="25">
        <v>573700</v>
      </c>
      <c r="K698" s="25" t="str">
        <f t="shared" si="20"/>
        <v>Premo</v>
      </c>
      <c r="L698" s="25"/>
      <c r="M698" s="20">
        <f>INDEX(SeasonData!$AY:$AY,MATCH($C698&amp;"_2018",SeasonData!$A:$A,0))</f>
        <v>105.68181818181819</v>
      </c>
      <c r="N698" s="20">
        <f>INDEX(SeasonData!$AY:$AY,MATCH($C698&amp;"_2017",SeasonData!$A:$A,0))</f>
        <v>98.227272727272734</v>
      </c>
      <c r="O698" s="20">
        <f>INDEX(SeasonData!$AY:$AY,MATCH($C698&amp;"_2016",SeasonData!$A:$A,0))</f>
        <v>89.7</v>
      </c>
      <c r="P698" s="20">
        <f>INDEX(SeasonData!$AY:$AY,MATCH($C698&amp;"_2015",SeasonData!$A:$A,0))</f>
        <v>110.75</v>
      </c>
      <c r="R698" s="18">
        <f>INDEX(SeasonData!BA:BA,MATCH(C698&amp;"_2018",SeasonData!A:A,0))</f>
        <v>1</v>
      </c>
      <c r="S698" s="18">
        <f>INDEX(SeasonData!BA:BA,MATCH(C698&amp;"_2017",SeasonData!A:A,0))</f>
        <v>1</v>
      </c>
      <c r="T698" s="18">
        <f>INDEX(SeasonData!BA:BA,MATCH(C698&amp;"_2016",SeasonData!A:A,0))</f>
        <v>0.90909090909090906</v>
      </c>
      <c r="U698" s="18">
        <f>INDEX(SeasonData!BA:BA,MATCH(C698&amp;"_2015",SeasonData!A:A,0))</f>
        <v>0.90909090909090906</v>
      </c>
      <c r="W698" s="13">
        <f t="shared" si="21"/>
        <v>105.68296951275674</v>
      </c>
      <c r="Y698" t="str">
        <f>IF(ISERROR(FIND("DEF",$G698)),"",MAX(Y$1:Y697)+1)</f>
        <v/>
      </c>
      <c r="Z698" t="str">
        <f>IF(ISERROR(FIND("MID",$G698)),"",MAX(Z$1:Z697)+1)</f>
        <v/>
      </c>
      <c r="AA698">
        <f>IF(ISERROR(FIND("RUC",$G698)),"",MAX(AA$1:AA697)+1)</f>
        <v>56</v>
      </c>
      <c r="AB698" t="str">
        <f>IF(ISERROR(FIND("FWD",$G698)),"",MAX(AB$1:AB697)+1)</f>
        <v/>
      </c>
      <c r="AC698" t="str">
        <f>IF(H698&lt;&gt;"R","",MAX(AC$1:AC697)+1)</f>
        <v/>
      </c>
    </row>
    <row r="699" spans="1:29" x14ac:dyDescent="0.2">
      <c r="A699" t="s">
        <v>2231</v>
      </c>
      <c r="B699" t="s">
        <v>2348</v>
      </c>
      <c r="C699" t="s">
        <v>2704</v>
      </c>
      <c r="D699" t="s">
        <v>2704</v>
      </c>
      <c r="E699" t="s">
        <v>235</v>
      </c>
      <c r="F699" s="42" t="s">
        <v>2546</v>
      </c>
      <c r="G699" t="s">
        <v>2769</v>
      </c>
      <c r="H699" s="3" t="str">
        <f>IF(SUMIFS(SeasonData!BC:BC,SeasonData!B:B,Players19!C553)=(4*23),"R","")</f>
        <v/>
      </c>
      <c r="I699" s="2">
        <f>COUNTIFS(SeasonData!B:B,C699)</f>
        <v>4</v>
      </c>
      <c r="J699" s="25">
        <v>102400</v>
      </c>
      <c r="K699" s="25" t="str">
        <f t="shared" si="20"/>
        <v>Rookie</v>
      </c>
      <c r="L699" s="25"/>
      <c r="M699" s="20" t="str">
        <f>INDEX(SeasonData!$AY:$AY,MATCH($C699&amp;"_2018",SeasonData!$A:$A,0))</f>
        <v/>
      </c>
      <c r="N699" s="20" t="str">
        <f>INDEX(SeasonData!$AY:$AY,MATCH($C699&amp;"_2017",SeasonData!$A:$A,0))</f>
        <v/>
      </c>
      <c r="O699" s="20" t="str">
        <f>INDEX(SeasonData!$AY:$AY,MATCH($C699&amp;"_2016",SeasonData!$A:$A,0))</f>
        <v/>
      </c>
      <c r="P699" s="20" t="str">
        <f>INDEX(SeasonData!$AY:$AY,MATCH($C699&amp;"_2015",SeasonData!$A:$A,0))</f>
        <v/>
      </c>
      <c r="R699" s="18">
        <f>INDEX(SeasonData!BA:BA,MATCH(C699&amp;"_2018",SeasonData!A:A,0))</f>
        <v>0</v>
      </c>
      <c r="S699" s="18">
        <f>INDEX(SeasonData!BA:BA,MATCH(C699&amp;"_2017",SeasonData!A:A,0))</f>
        <v>0</v>
      </c>
      <c r="T699" s="18">
        <f>INDEX(SeasonData!BA:BA,MATCH(C699&amp;"_2016",SeasonData!A:A,0))</f>
        <v>0</v>
      </c>
      <c r="U699" s="18">
        <f>INDEX(SeasonData!BA:BA,MATCH(C699&amp;"_2015",SeasonData!A:A,0))</f>
        <v>0</v>
      </c>
      <c r="W699" s="13">
        <f t="shared" si="21"/>
        <v>18.863406097448649</v>
      </c>
      <c r="Y699">
        <f>IF(ISERROR(FIND("DEF",$G699)),"",MAX(Y$1:Y698)+1)</f>
        <v>248</v>
      </c>
      <c r="Z699" t="str">
        <f>IF(ISERROR(FIND("MID",$G699)),"",MAX(Z$1:Z698)+1)</f>
        <v/>
      </c>
      <c r="AA699" t="str">
        <f>IF(ISERROR(FIND("RUC",$G699)),"",MAX(AA$1:AA698)+1)</f>
        <v/>
      </c>
      <c r="AB699">
        <f>IF(ISERROR(FIND("FWD",$G699)),"",MAX(AB$1:AB698)+1)</f>
        <v>268</v>
      </c>
      <c r="AC699" t="str">
        <f>IF(H699&lt;&gt;"R","",MAX(AC$1:AC698)+1)</f>
        <v/>
      </c>
    </row>
    <row r="700" spans="1:29" x14ac:dyDescent="0.2">
      <c r="A700" t="s">
        <v>2172</v>
      </c>
      <c r="B700" t="s">
        <v>491</v>
      </c>
      <c r="C700" t="s">
        <v>875</v>
      </c>
      <c r="D700" t="s">
        <v>875</v>
      </c>
      <c r="E700" t="s">
        <v>490</v>
      </c>
      <c r="F700" s="42" t="s">
        <v>1461</v>
      </c>
      <c r="G700" t="s">
        <v>1606</v>
      </c>
      <c r="H700" s="3" t="str">
        <f>IF(SUMIFS(SeasonData!BC:BC,SeasonData!B:B,Players19!C133)=(4*23),"R","")</f>
        <v>R</v>
      </c>
      <c r="I700" s="2">
        <f>COUNTIFS(SeasonData!B:B,C700)</f>
        <v>4</v>
      </c>
      <c r="J700" s="25">
        <v>588600</v>
      </c>
      <c r="K700" s="25" t="str">
        <f t="shared" si="20"/>
        <v>Premo</v>
      </c>
      <c r="L700" s="25"/>
      <c r="M700" s="20">
        <f>INDEX(SeasonData!$AY:$AY,MATCH($C700&amp;"_2018",SeasonData!$A:$A,0))</f>
        <v>108.42857142857143</v>
      </c>
      <c r="N700" s="20">
        <f>INDEX(SeasonData!$AY:$AY,MATCH($C700&amp;"_2017",SeasonData!$A:$A,0))</f>
        <v>91.428571428571431</v>
      </c>
      <c r="O700" s="20">
        <f>INDEX(SeasonData!$AY:$AY,MATCH($C700&amp;"_2016",SeasonData!$A:$A,0))</f>
        <v>105.85714285714286</v>
      </c>
      <c r="P700" s="20">
        <f>INDEX(SeasonData!$AY:$AY,MATCH($C700&amp;"_2015",SeasonData!$A:$A,0))</f>
        <v>91.666666666666671</v>
      </c>
      <c r="R700" s="18">
        <f>INDEX(SeasonData!BA:BA,MATCH(C700&amp;"_2018",SeasonData!A:A,0))</f>
        <v>0.95454545454545459</v>
      </c>
      <c r="S700" s="18">
        <f>INDEX(SeasonData!BA:BA,MATCH(C700&amp;"_2017",SeasonData!A:A,0))</f>
        <v>0.31818181818181818</v>
      </c>
      <c r="T700" s="18">
        <f>INDEX(SeasonData!BA:BA,MATCH(C700&amp;"_2016",SeasonData!A:A,0))</f>
        <v>0.95454545454545459</v>
      </c>
      <c r="U700" s="18">
        <f>INDEX(SeasonData!BA:BA,MATCH(C700&amp;"_2015",SeasonData!A:A,0))</f>
        <v>0.81818181818181823</v>
      </c>
      <c r="W700" s="13">
        <f t="shared" si="21"/>
        <v>108.42774247029566</v>
      </c>
      <c r="Y700" t="str">
        <f>IF(ISERROR(FIND("DEF",$G700)),"",MAX(Y$1:Y699)+1)</f>
        <v/>
      </c>
      <c r="Z700">
        <f>IF(ISERROR(FIND("MID",$G700)),"",MAX(Z$1:Z699)+1)</f>
        <v>225</v>
      </c>
      <c r="AA700" t="str">
        <f>IF(ISERROR(FIND("RUC",$G700)),"",MAX(AA$1:AA699)+1)</f>
        <v/>
      </c>
      <c r="AB700" t="str">
        <f>IF(ISERROR(FIND("FWD",$G700)),"",MAX(AB$1:AB699)+1)</f>
        <v/>
      </c>
      <c r="AC700">
        <f>IF(H700&lt;&gt;"R","",MAX(AC$1:AC699)+1)</f>
        <v>97</v>
      </c>
    </row>
    <row r="701" spans="1:29" x14ac:dyDescent="0.2">
      <c r="A701" t="s">
        <v>2172</v>
      </c>
      <c r="B701" t="s">
        <v>194</v>
      </c>
      <c r="C701" t="s">
        <v>874</v>
      </c>
      <c r="D701" t="s">
        <v>874</v>
      </c>
      <c r="E701" t="s">
        <v>184</v>
      </c>
      <c r="F701" s="42" t="s">
        <v>1460</v>
      </c>
      <c r="G701" t="s">
        <v>1607</v>
      </c>
      <c r="H701" s="3" t="str">
        <f>IF(SUMIFS(SeasonData!BC:BC,SeasonData!B:B,Players19!C312)=(4*23),"R","")</f>
        <v/>
      </c>
      <c r="I701" s="2">
        <f>COUNTIFS(SeasonData!B:B,C701)</f>
        <v>4</v>
      </c>
      <c r="J701" s="25">
        <v>389200</v>
      </c>
      <c r="K701" s="25" t="str">
        <f t="shared" si="20"/>
        <v>MPR</v>
      </c>
      <c r="L701" s="25"/>
      <c r="M701" s="20">
        <f>INDEX(SeasonData!$AY:$AY,MATCH($C701&amp;"_2018",SeasonData!$A:$A,0))</f>
        <v>71.692307692307693</v>
      </c>
      <c r="N701" s="20">
        <f>INDEX(SeasonData!$AY:$AY,MATCH($C701&amp;"_2017",SeasonData!$A:$A,0))</f>
        <v>80.388888888888886</v>
      </c>
      <c r="O701" s="20">
        <f>INDEX(SeasonData!$AY:$AY,MATCH($C701&amp;"_2016",SeasonData!$A:$A,0))</f>
        <v>89.904761904761898</v>
      </c>
      <c r="P701" s="20">
        <f>INDEX(SeasonData!$AY:$AY,MATCH($C701&amp;"_2015",SeasonData!$A:$A,0))</f>
        <v>95.904761904761898</v>
      </c>
      <c r="R701" s="18">
        <f>INDEX(SeasonData!BA:BA,MATCH(C701&amp;"_2018",SeasonData!A:A,0))</f>
        <v>0.59090909090909094</v>
      </c>
      <c r="S701" s="18">
        <f>INDEX(SeasonData!BA:BA,MATCH(C701&amp;"_2017",SeasonData!A:A,0))</f>
        <v>0.81818181818181823</v>
      </c>
      <c r="T701" s="18">
        <f>INDEX(SeasonData!BA:BA,MATCH(C701&amp;"_2016",SeasonData!A:A,0))</f>
        <v>0.95454545454545459</v>
      </c>
      <c r="U701" s="18">
        <f>INDEX(SeasonData!BA:BA,MATCH(C701&amp;"_2015",SeasonData!A:A,0))</f>
        <v>0.95454545454545459</v>
      </c>
      <c r="W701" s="13">
        <f t="shared" si="21"/>
        <v>71.695680206318499</v>
      </c>
      <c r="Y701">
        <f>IF(ISERROR(FIND("DEF",$G701)),"",MAX(Y$1:Y700)+1)</f>
        <v>249</v>
      </c>
      <c r="Z701" t="str">
        <f>IF(ISERROR(FIND("MID",$G701)),"",MAX(Z$1:Z700)+1)</f>
        <v/>
      </c>
      <c r="AA701" t="str">
        <f>IF(ISERROR(FIND("RUC",$G701)),"",MAX(AA$1:AA700)+1)</f>
        <v/>
      </c>
      <c r="AB701" t="str">
        <f>IF(ISERROR(FIND("FWD",$G701)),"",MAX(AB$1:AB700)+1)</f>
        <v/>
      </c>
      <c r="AC701" t="str">
        <f>IF(H701&lt;&gt;"R","",MAX(AC$1:AC700)+1)</f>
        <v/>
      </c>
    </row>
    <row r="702" spans="1:29" x14ac:dyDescent="0.2">
      <c r="A702" t="s">
        <v>2308</v>
      </c>
      <c r="B702" t="s">
        <v>222</v>
      </c>
      <c r="C702" t="s">
        <v>877</v>
      </c>
      <c r="D702" t="s">
        <v>877</v>
      </c>
      <c r="E702" t="s">
        <v>288</v>
      </c>
      <c r="F702" s="42" t="s">
        <v>2524</v>
      </c>
      <c r="G702" t="s">
        <v>1607</v>
      </c>
      <c r="H702" s="3" t="str">
        <f>IF(SUMIFS(SeasonData!BC:BC,SeasonData!B:B,Players19!C452)=(4*23),"R","")</f>
        <v/>
      </c>
      <c r="I702" s="2">
        <f>COUNTIFS(SeasonData!B:B,C702)</f>
        <v>4</v>
      </c>
      <c r="J702" s="25">
        <v>443500</v>
      </c>
      <c r="K702" s="25" t="str">
        <f t="shared" si="20"/>
        <v>MPR</v>
      </c>
      <c r="L702" s="25"/>
      <c r="M702" s="20">
        <f>INDEX(SeasonData!$AY:$AY,MATCH($C702&amp;"_2018",SeasonData!$A:$A,0))</f>
        <v>81.705882352941174</v>
      </c>
      <c r="N702" s="20">
        <f>INDEX(SeasonData!$AY:$AY,MATCH($C702&amp;"_2017",SeasonData!$A:$A,0))</f>
        <v>84.055555555555557</v>
      </c>
      <c r="O702" s="20">
        <f>INDEX(SeasonData!$AY:$AY,MATCH($C702&amp;"_2016",SeasonData!$A:$A,0))</f>
        <v>86.82352941176471</v>
      </c>
      <c r="P702" s="20">
        <f>INDEX(SeasonData!$AY:$AY,MATCH($C702&amp;"_2015",SeasonData!$A:$A,0))</f>
        <v>74.944444444444443</v>
      </c>
      <c r="R702" s="18">
        <f>INDEX(SeasonData!BA:BA,MATCH(C702&amp;"_2018",SeasonData!A:A,0))</f>
        <v>0.77272727272727271</v>
      </c>
      <c r="S702" s="18">
        <f>INDEX(SeasonData!BA:BA,MATCH(C702&amp;"_2017",SeasonData!A:A,0))</f>
        <v>0.81818181818181823</v>
      </c>
      <c r="T702" s="18">
        <f>INDEX(SeasonData!BA:BA,MATCH(C702&amp;"_2016",SeasonData!A:A,0))</f>
        <v>0.77272727272727271</v>
      </c>
      <c r="U702" s="18">
        <f>INDEX(SeasonData!BA:BA,MATCH(C702&amp;"_2015",SeasonData!A:A,0))</f>
        <v>0.81818181818181823</v>
      </c>
      <c r="W702" s="13">
        <f t="shared" si="21"/>
        <v>81.698443400571065</v>
      </c>
      <c r="Y702">
        <f>IF(ISERROR(FIND("DEF",$G702)),"",MAX(Y$1:Y701)+1)</f>
        <v>250</v>
      </c>
      <c r="Z702" t="str">
        <f>IF(ISERROR(FIND("MID",$G702)),"",MAX(Z$1:Z701)+1)</f>
        <v/>
      </c>
      <c r="AA702" t="str">
        <f>IF(ISERROR(FIND("RUC",$G702)),"",MAX(AA$1:AA701)+1)</f>
        <v/>
      </c>
      <c r="AB702" t="str">
        <f>IF(ISERROR(FIND("FWD",$G702)),"",MAX(AB$1:AB701)+1)</f>
        <v/>
      </c>
      <c r="AC702" t="str">
        <f>IF(H702&lt;&gt;"R","",MAX(AC$1:AC701)+1)</f>
        <v/>
      </c>
    </row>
    <row r="703" spans="1:29" x14ac:dyDescent="0.2">
      <c r="A703" t="s">
        <v>2308</v>
      </c>
      <c r="B703" t="s">
        <v>249</v>
      </c>
      <c r="C703" t="s">
        <v>876</v>
      </c>
      <c r="D703" t="s">
        <v>876</v>
      </c>
      <c r="E703" t="s">
        <v>40</v>
      </c>
      <c r="F703" s="42" t="s">
        <v>1870</v>
      </c>
      <c r="G703" t="s">
        <v>2767</v>
      </c>
      <c r="H703" s="3" t="str">
        <f>IF(SUMIFS(SeasonData!BC:BC,SeasonData!B:B,Players19!C516)=(4*23),"R","")</f>
        <v>R</v>
      </c>
      <c r="I703" s="2">
        <f>COUNTIFS(SeasonData!B:B,C703)</f>
        <v>4</v>
      </c>
      <c r="J703" s="25">
        <v>383900</v>
      </c>
      <c r="K703" s="25" t="str">
        <f t="shared" si="20"/>
        <v>MPR</v>
      </c>
      <c r="L703" s="25"/>
      <c r="M703" s="20">
        <f>INDEX(SeasonData!$AY:$AY,MATCH($C703&amp;"_2018",SeasonData!$A:$A,0))</f>
        <v>70.714285714285708</v>
      </c>
      <c r="N703" s="20">
        <f>INDEX(SeasonData!$AY:$AY,MATCH($C703&amp;"_2017",SeasonData!$A:$A,0))</f>
        <v>73.400000000000006</v>
      </c>
      <c r="O703" s="20">
        <f>INDEX(SeasonData!$AY:$AY,MATCH($C703&amp;"_2016",SeasonData!$A:$A,0))</f>
        <v>85.227272727272734</v>
      </c>
      <c r="P703" s="20">
        <f>INDEX(SeasonData!$AY:$AY,MATCH($C703&amp;"_2015",SeasonData!$A:$A,0))</f>
        <v>88.1</v>
      </c>
      <c r="R703" s="18">
        <f>INDEX(SeasonData!BA:BA,MATCH(C703&amp;"_2018",SeasonData!A:A,0))</f>
        <v>0.95454545454545459</v>
      </c>
      <c r="S703" s="18">
        <f>INDEX(SeasonData!BA:BA,MATCH(C703&amp;"_2017",SeasonData!A:A,0))</f>
        <v>0.90909090909090906</v>
      </c>
      <c r="T703" s="18">
        <f>INDEX(SeasonData!BA:BA,MATCH(C703&amp;"_2016",SeasonData!A:A,0))</f>
        <v>1</v>
      </c>
      <c r="U703" s="18">
        <f>INDEX(SeasonData!BA:BA,MATCH(C703&amp;"_2015",SeasonData!A:A,0))</f>
        <v>0.90909090909090906</v>
      </c>
      <c r="W703" s="13">
        <f t="shared" si="21"/>
        <v>70.719351570415398</v>
      </c>
      <c r="Y703" t="str">
        <f>IF(ISERROR(FIND("DEF",$G703)),"",MAX(Y$1:Y702)+1)</f>
        <v/>
      </c>
      <c r="Z703">
        <f>IF(ISERROR(FIND("MID",$G703)),"",MAX(Z$1:Z702)+1)</f>
        <v>226</v>
      </c>
      <c r="AA703" t="str">
        <f>IF(ISERROR(FIND("RUC",$G703)),"",MAX(AA$1:AA702)+1)</f>
        <v/>
      </c>
      <c r="AB703">
        <f>IF(ISERROR(FIND("FWD",$G703)),"",MAX(AB$1:AB702)+1)</f>
        <v>269</v>
      </c>
      <c r="AC703">
        <f>IF(H703&lt;&gt;"R","",MAX(AC$1:AC702)+1)</f>
        <v>98</v>
      </c>
    </row>
    <row r="704" spans="1:29" x14ac:dyDescent="0.2">
      <c r="A704" t="s">
        <v>2390</v>
      </c>
      <c r="B704" t="s">
        <v>2391</v>
      </c>
      <c r="C704" t="s">
        <v>2726</v>
      </c>
      <c r="D704" t="s">
        <v>2726</v>
      </c>
      <c r="E704" t="s">
        <v>369</v>
      </c>
      <c r="F704" s="42" t="s">
        <v>2576</v>
      </c>
      <c r="G704" t="s">
        <v>1606</v>
      </c>
      <c r="H704" s="3" t="str">
        <f>IF(SUMIFS(SeasonData!BC:BC,SeasonData!B:B,Players19!C696)=(4*23),"R","")</f>
        <v/>
      </c>
      <c r="I704" s="2">
        <f>COUNTIFS(SeasonData!B:B,C704)</f>
        <v>4</v>
      </c>
      <c r="J704" s="25">
        <v>102400</v>
      </c>
      <c r="K704" s="25" t="str">
        <f t="shared" si="20"/>
        <v>Rookie</v>
      </c>
      <c r="L704" s="25"/>
      <c r="M704" s="20" t="str">
        <f>INDEX(SeasonData!$AY:$AY,MATCH($C704&amp;"_2018",SeasonData!$A:$A,0))</f>
        <v/>
      </c>
      <c r="N704" s="20" t="str">
        <f>INDEX(SeasonData!$AY:$AY,MATCH($C704&amp;"_2017",SeasonData!$A:$A,0))</f>
        <v/>
      </c>
      <c r="O704" s="20" t="str">
        <f>INDEX(SeasonData!$AY:$AY,MATCH($C704&amp;"_2016",SeasonData!$A:$A,0))</f>
        <v/>
      </c>
      <c r="P704" s="20" t="str">
        <f>INDEX(SeasonData!$AY:$AY,MATCH($C704&amp;"_2015",SeasonData!$A:$A,0))</f>
        <v/>
      </c>
      <c r="R704" s="18">
        <f>INDEX(SeasonData!BA:BA,MATCH(C704&amp;"_2018",SeasonData!A:A,0))</f>
        <v>0</v>
      </c>
      <c r="S704" s="18">
        <f>INDEX(SeasonData!BA:BA,MATCH(C704&amp;"_2017",SeasonData!A:A,0))</f>
        <v>0</v>
      </c>
      <c r="T704" s="18">
        <f>INDEX(SeasonData!BA:BA,MATCH(C704&amp;"_2016",SeasonData!A:A,0))</f>
        <v>0</v>
      </c>
      <c r="U704" s="18">
        <f>INDEX(SeasonData!BA:BA,MATCH(C704&amp;"_2015",SeasonData!A:A,0))</f>
        <v>0</v>
      </c>
      <c r="W704" s="13">
        <f t="shared" si="21"/>
        <v>18.863406097448649</v>
      </c>
      <c r="Y704" t="str">
        <f>IF(ISERROR(FIND("DEF",$G704)),"",MAX(Y$1:Y703)+1)</f>
        <v/>
      </c>
      <c r="Z704">
        <f>IF(ISERROR(FIND("MID",$G704)),"",MAX(Z$1:Z703)+1)</f>
        <v>227</v>
      </c>
      <c r="AA704" t="str">
        <f>IF(ISERROR(FIND("RUC",$G704)),"",MAX(AA$1:AA703)+1)</f>
        <v/>
      </c>
      <c r="AB704" t="str">
        <f>IF(ISERROR(FIND("FWD",$G704)),"",MAX(AB$1:AB703)+1)</f>
        <v/>
      </c>
      <c r="AC704" t="str">
        <f>IF(H704&lt;&gt;"R","",MAX(AC$1:AC703)+1)</f>
        <v/>
      </c>
    </row>
    <row r="705" spans="1:29" x14ac:dyDescent="0.2">
      <c r="A705" t="s">
        <v>2401</v>
      </c>
      <c r="B705" t="s">
        <v>110</v>
      </c>
      <c r="C705" t="s">
        <v>2734</v>
      </c>
      <c r="D705" t="s">
        <v>2734</v>
      </c>
      <c r="E705" t="s">
        <v>316</v>
      </c>
      <c r="F705" s="42" t="s">
        <v>2584</v>
      </c>
      <c r="G705" t="s">
        <v>1606</v>
      </c>
      <c r="H705" s="3" t="str">
        <f>IF(SUMIFS(SeasonData!BC:BC,SeasonData!B:B,Players19!C728)=(4*23),"R","")</f>
        <v>R</v>
      </c>
      <c r="I705" s="2">
        <f>COUNTIFS(SeasonData!B:B,C705)</f>
        <v>4</v>
      </c>
      <c r="J705" s="25">
        <v>175800</v>
      </c>
      <c r="K705" s="25" t="str">
        <f t="shared" si="20"/>
        <v>Rookie</v>
      </c>
      <c r="L705" s="25"/>
      <c r="M705" s="20" t="str">
        <f>INDEX(SeasonData!$AY:$AY,MATCH($C705&amp;"_2018",SeasonData!$A:$A,0))</f>
        <v/>
      </c>
      <c r="N705" s="20" t="str">
        <f>INDEX(SeasonData!$AY:$AY,MATCH($C705&amp;"_2017",SeasonData!$A:$A,0))</f>
        <v/>
      </c>
      <c r="O705" s="20" t="str">
        <f>INDEX(SeasonData!$AY:$AY,MATCH($C705&amp;"_2016",SeasonData!$A:$A,0))</f>
        <v/>
      </c>
      <c r="P705" s="20" t="str">
        <f>INDEX(SeasonData!$AY:$AY,MATCH($C705&amp;"_2015",SeasonData!$A:$A,0))</f>
        <v/>
      </c>
      <c r="R705" s="18">
        <f>INDEX(SeasonData!BA:BA,MATCH(C705&amp;"_2018",SeasonData!A:A,0))</f>
        <v>0</v>
      </c>
      <c r="S705" s="18">
        <f>INDEX(SeasonData!BA:BA,MATCH(C705&amp;"_2017",SeasonData!A:A,0))</f>
        <v>0</v>
      </c>
      <c r="T705" s="18">
        <f>INDEX(SeasonData!BA:BA,MATCH(C705&amp;"_2016",SeasonData!A:A,0))</f>
        <v>0</v>
      </c>
      <c r="U705" s="18">
        <f>INDEX(SeasonData!BA:BA,MATCH(C705&amp;"_2015",SeasonData!A:A,0))</f>
        <v>0</v>
      </c>
      <c r="W705" s="13">
        <f t="shared" si="21"/>
        <v>32.384636639955787</v>
      </c>
      <c r="Y705" t="str">
        <f>IF(ISERROR(FIND("DEF",$G705)),"",MAX(Y$1:Y704)+1)</f>
        <v/>
      </c>
      <c r="Z705">
        <f>IF(ISERROR(FIND("MID",$G705)),"",MAX(Z$1:Z704)+1)</f>
        <v>228</v>
      </c>
      <c r="AA705" t="str">
        <f>IF(ISERROR(FIND("RUC",$G705)),"",MAX(AA$1:AA704)+1)</f>
        <v/>
      </c>
      <c r="AB705" t="str">
        <f>IF(ISERROR(FIND("FWD",$G705)),"",MAX(AB$1:AB704)+1)</f>
        <v/>
      </c>
      <c r="AC705">
        <f>IF(H705&lt;&gt;"R","",MAX(AC$1:AC704)+1)</f>
        <v>99</v>
      </c>
    </row>
    <row r="706" spans="1:29" x14ac:dyDescent="0.2">
      <c r="A706" t="s">
        <v>2200</v>
      </c>
      <c r="B706" t="s">
        <v>191</v>
      </c>
      <c r="C706" t="s">
        <v>1018</v>
      </c>
      <c r="D706" t="s">
        <v>1018</v>
      </c>
      <c r="E706" t="s">
        <v>184</v>
      </c>
      <c r="F706" s="42" t="s">
        <v>1462</v>
      </c>
      <c r="G706" t="s">
        <v>1607</v>
      </c>
      <c r="H706" s="3" t="str">
        <f>IF(SUMIFS(SeasonData!BC:BC,SeasonData!B:B,Players19!C194)=(4*23),"R","")</f>
        <v/>
      </c>
      <c r="I706" s="2">
        <f>COUNTIFS(SeasonData!B:B,C706)</f>
        <v>4</v>
      </c>
      <c r="J706" s="25">
        <v>381100</v>
      </c>
      <c r="K706" s="25" t="str">
        <f t="shared" ref="K706:K769" si="22">IF(J706&lt;=230000,"Rookie",IF(J706&lt;=490000,"MPR","Premo"))</f>
        <v>MPR</v>
      </c>
      <c r="L706" s="25"/>
      <c r="M706" s="20">
        <f>INDEX(SeasonData!$AY:$AY,MATCH($C706&amp;"_2018",SeasonData!$A:$A,0))</f>
        <v>70.2</v>
      </c>
      <c r="N706" s="20" t="str">
        <f>INDEX(SeasonData!$AY:$AY,MATCH($C706&amp;"_2017",SeasonData!$A:$A,0))</f>
        <v/>
      </c>
      <c r="O706" s="20" t="str">
        <f>INDEX(SeasonData!$AY:$AY,MATCH($C706&amp;"_2016",SeasonData!$A:$A,0))</f>
        <v/>
      </c>
      <c r="P706" s="20" t="str">
        <f>INDEX(SeasonData!$AY:$AY,MATCH($C706&amp;"_2015",SeasonData!$A:$A,0))</f>
        <v/>
      </c>
      <c r="R706" s="18">
        <f>INDEX(SeasonData!BA:BA,MATCH(C706&amp;"_2018",SeasonData!A:A,0))</f>
        <v>0.45454545454545453</v>
      </c>
      <c r="S706" s="18">
        <f>INDEX(SeasonData!BA:BA,MATCH(C706&amp;"_2017",SeasonData!A:A,0))</f>
        <v>0</v>
      </c>
      <c r="T706" s="18">
        <f>INDEX(SeasonData!BA:BA,MATCH(C706&amp;"_2016",SeasonData!A:A,0))</f>
        <v>0</v>
      </c>
      <c r="U706" s="18">
        <f>INDEX(SeasonData!BA:BA,MATCH(C706&amp;"_2015",SeasonData!A:A,0))</f>
        <v>0</v>
      </c>
      <c r="W706" s="13">
        <f t="shared" ref="W706:W769" si="23">J706/Mag_Num</f>
        <v>70.203555309938295</v>
      </c>
      <c r="Y706">
        <f>IF(ISERROR(FIND("DEF",$G706)),"",MAX(Y$1:Y705)+1)</f>
        <v>251</v>
      </c>
      <c r="Z706" t="str">
        <f>IF(ISERROR(FIND("MID",$G706)),"",MAX(Z$1:Z705)+1)</f>
        <v/>
      </c>
      <c r="AA706" t="str">
        <f>IF(ISERROR(FIND("RUC",$G706)),"",MAX(AA$1:AA705)+1)</f>
        <v/>
      </c>
      <c r="AB706" t="str">
        <f>IF(ISERROR(FIND("FWD",$G706)),"",MAX(AB$1:AB705)+1)</f>
        <v/>
      </c>
      <c r="AC706" t="str">
        <f>IF(H706&lt;&gt;"R","",MAX(AC$1:AC705)+1)</f>
        <v/>
      </c>
    </row>
    <row r="707" spans="1:29" x14ac:dyDescent="0.2">
      <c r="A707" t="s">
        <v>2071</v>
      </c>
      <c r="B707" t="s">
        <v>115</v>
      </c>
      <c r="C707" t="s">
        <v>880</v>
      </c>
      <c r="D707" t="s">
        <v>880</v>
      </c>
      <c r="E707" t="s">
        <v>116</v>
      </c>
      <c r="F707" s="42" t="s">
        <v>1464</v>
      </c>
      <c r="G707" t="s">
        <v>1606</v>
      </c>
      <c r="H707" s="3" t="str">
        <f>IF(SUMIFS(SeasonData!BC:BC,SeasonData!B:B,Players19!C7)=(4*23),"R","")</f>
        <v/>
      </c>
      <c r="I707" s="2">
        <f>COUNTIFS(SeasonData!B:B,C707)</f>
        <v>4</v>
      </c>
      <c r="J707" s="25">
        <v>523100</v>
      </c>
      <c r="K707" s="25" t="str">
        <f t="shared" si="22"/>
        <v>Premo</v>
      </c>
      <c r="L707" s="25"/>
      <c r="M707" s="20">
        <f>INDEX(SeasonData!$AY:$AY,MATCH($C707&amp;"_2018",SeasonData!$A:$A,0))</f>
        <v>96.368421052631575</v>
      </c>
      <c r="N707" s="20">
        <f>INDEX(SeasonData!$AY:$AY,MATCH($C707&amp;"_2017",SeasonData!$A:$A,0))</f>
        <v>107.5</v>
      </c>
      <c r="O707" s="20">
        <f>INDEX(SeasonData!$AY:$AY,MATCH($C707&amp;"_2016",SeasonData!$A:$A,0))</f>
        <v>97</v>
      </c>
      <c r="P707" s="20">
        <f>INDEX(SeasonData!$AY:$AY,MATCH($C707&amp;"_2015",SeasonData!$A:$A,0))</f>
        <v>97.944444444444443</v>
      </c>
      <c r="R707" s="18">
        <f>INDEX(SeasonData!BA:BA,MATCH(C707&amp;"_2018",SeasonData!A:A,0))</f>
        <v>0.86363636363636365</v>
      </c>
      <c r="S707" s="18">
        <f>INDEX(SeasonData!BA:BA,MATCH(C707&amp;"_2017",SeasonData!A:A,0))</f>
        <v>1</v>
      </c>
      <c r="T707" s="18">
        <f>INDEX(SeasonData!BA:BA,MATCH(C707&amp;"_2016",SeasonData!A:A,0))</f>
        <v>0.63636363636363635</v>
      </c>
      <c r="U707" s="18">
        <f>INDEX(SeasonData!BA:BA,MATCH(C707&amp;"_2015",SeasonData!A:A,0))</f>
        <v>0.81818181818181823</v>
      </c>
      <c r="W707" s="13">
        <f t="shared" si="23"/>
        <v>96.361794234134663</v>
      </c>
      <c r="Y707" t="str">
        <f>IF(ISERROR(FIND("DEF",$G707)),"",MAX(Y$1:Y706)+1)</f>
        <v/>
      </c>
      <c r="Z707">
        <f>IF(ISERROR(FIND("MID",$G707)),"",MAX(Z$1:Z706)+1)</f>
        <v>229</v>
      </c>
      <c r="AA707" t="str">
        <f>IF(ISERROR(FIND("RUC",$G707)),"",MAX(AA$1:AA706)+1)</f>
        <v/>
      </c>
      <c r="AB707" t="str">
        <f>IF(ISERROR(FIND("FWD",$G707)),"",MAX(AB$1:AB706)+1)</f>
        <v/>
      </c>
      <c r="AC707" t="str">
        <f>IF(H707&lt;&gt;"R","",MAX(AC$1:AC706)+1)</f>
        <v/>
      </c>
    </row>
    <row r="708" spans="1:29" x14ac:dyDescent="0.2">
      <c r="A708" t="s">
        <v>2071</v>
      </c>
      <c r="B708" t="s">
        <v>267</v>
      </c>
      <c r="C708" t="s">
        <v>879</v>
      </c>
      <c r="D708" t="s">
        <v>879</v>
      </c>
      <c r="E708" t="s">
        <v>443</v>
      </c>
      <c r="F708" s="42" t="s">
        <v>2470</v>
      </c>
      <c r="G708" t="s">
        <v>1607</v>
      </c>
      <c r="H708" s="3" t="str">
        <f>IF(SUMIFS(SeasonData!BC:BC,SeasonData!B:B,Players19!C201)=(4*23),"R","")</f>
        <v/>
      </c>
      <c r="I708" s="2">
        <f>COUNTIFS(SeasonData!B:B,C708)</f>
        <v>4</v>
      </c>
      <c r="J708" s="25">
        <v>340000</v>
      </c>
      <c r="K708" s="25" t="str">
        <f t="shared" si="22"/>
        <v>MPR</v>
      </c>
      <c r="L708" s="25"/>
      <c r="M708" s="20">
        <f>INDEX(SeasonData!$AY:$AY,MATCH($C708&amp;"_2018",SeasonData!$A:$A,0))</f>
        <v>62.625</v>
      </c>
      <c r="N708" s="20">
        <f>INDEX(SeasonData!$AY:$AY,MATCH($C708&amp;"_2017",SeasonData!$A:$A,0))</f>
        <v>64.533333333333331</v>
      </c>
      <c r="O708" s="20">
        <f>INDEX(SeasonData!$AY:$AY,MATCH($C708&amp;"_2016",SeasonData!$A:$A,0))</f>
        <v>70.095238095238102</v>
      </c>
      <c r="P708" s="20">
        <f>INDEX(SeasonData!$AY:$AY,MATCH($C708&amp;"_2015",SeasonData!$A:$A,0))</f>
        <v>74.777777777777771</v>
      </c>
      <c r="R708" s="18">
        <f>INDEX(SeasonData!BA:BA,MATCH(C708&amp;"_2018",SeasonData!A:A,0))</f>
        <v>0.72727272727272729</v>
      </c>
      <c r="S708" s="18">
        <f>INDEX(SeasonData!BA:BA,MATCH(C708&amp;"_2017",SeasonData!A:A,0))</f>
        <v>0.68181818181818177</v>
      </c>
      <c r="T708" s="18">
        <f>INDEX(SeasonData!BA:BA,MATCH(C708&amp;"_2016",SeasonData!A:A,0))</f>
        <v>0.95454545454545459</v>
      </c>
      <c r="U708" s="18">
        <f>INDEX(SeasonData!BA:BA,MATCH(C708&amp;"_2015",SeasonData!A:A,0))</f>
        <v>0.81818181818181823</v>
      </c>
      <c r="W708" s="13">
        <f t="shared" si="23"/>
        <v>62.632403057934972</v>
      </c>
      <c r="Y708">
        <f>IF(ISERROR(FIND("DEF",$G708)),"",MAX(Y$1:Y707)+1)</f>
        <v>252</v>
      </c>
      <c r="Z708" t="str">
        <f>IF(ISERROR(FIND("MID",$G708)),"",MAX(Z$1:Z707)+1)</f>
        <v/>
      </c>
      <c r="AA708" t="str">
        <f>IF(ISERROR(FIND("RUC",$G708)),"",MAX(AA$1:AA707)+1)</f>
        <v/>
      </c>
      <c r="AB708" t="str">
        <f>IF(ISERROR(FIND("FWD",$G708)),"",MAX(AB$1:AB707)+1)</f>
        <v/>
      </c>
      <c r="AC708" t="str">
        <f>IF(H708&lt;&gt;"R","",MAX(AC$1:AC707)+1)</f>
        <v/>
      </c>
    </row>
    <row r="709" spans="1:29" x14ac:dyDescent="0.2">
      <c r="A709" t="s">
        <v>2071</v>
      </c>
      <c r="B709" t="s">
        <v>323</v>
      </c>
      <c r="C709" t="s">
        <v>881</v>
      </c>
      <c r="D709" t="s">
        <v>881</v>
      </c>
      <c r="E709" t="s">
        <v>316</v>
      </c>
      <c r="F709" s="42" t="s">
        <v>1465</v>
      </c>
      <c r="G709" t="s">
        <v>1608</v>
      </c>
      <c r="H709" s="3" t="str">
        <f>IF(SUMIFS(SeasonData!BC:BC,SeasonData!B:B,Players19!C243)=(4*23),"R","")</f>
        <v/>
      </c>
      <c r="I709" s="2">
        <f>COUNTIFS(SeasonData!B:B,C709)</f>
        <v>4</v>
      </c>
      <c r="J709" s="25">
        <v>254600</v>
      </c>
      <c r="K709" s="25" t="str">
        <f t="shared" si="22"/>
        <v>MPR</v>
      </c>
      <c r="L709" s="25"/>
      <c r="M709" s="20" t="str">
        <f>INDEX(SeasonData!$AY:$AY,MATCH($C709&amp;"_2018",SeasonData!$A:$A,0))</f>
        <v/>
      </c>
      <c r="N709" s="20">
        <f>INDEX(SeasonData!$AY:$AY,MATCH($C709&amp;"_2017",SeasonData!$A:$A,0))</f>
        <v>67</v>
      </c>
      <c r="O709" s="20">
        <f>INDEX(SeasonData!$AY:$AY,MATCH($C709&amp;"_2016",SeasonData!$A:$A,0))</f>
        <v>60</v>
      </c>
      <c r="P709" s="20">
        <f>INDEX(SeasonData!$AY:$AY,MATCH($C709&amp;"_2015",SeasonData!$A:$A,0))</f>
        <v>45.125</v>
      </c>
      <c r="R709" s="18">
        <f>INDEX(SeasonData!BA:BA,MATCH(C709&amp;"_2018",SeasonData!A:A,0))</f>
        <v>0</v>
      </c>
      <c r="S709" s="18">
        <f>INDEX(SeasonData!BA:BA,MATCH(C709&amp;"_2017",SeasonData!A:A,0))</f>
        <v>0.81818181818181823</v>
      </c>
      <c r="T709" s="18">
        <f>INDEX(SeasonData!BA:BA,MATCH(C709&amp;"_2016",SeasonData!A:A,0))</f>
        <v>0.13636363636363635</v>
      </c>
      <c r="U709" s="18">
        <f>INDEX(SeasonData!BA:BA,MATCH(C709&amp;"_2015",SeasonData!A:A,0))</f>
        <v>0.36363636363636365</v>
      </c>
      <c r="W709" s="13">
        <f t="shared" si="23"/>
        <v>46.90061711338307</v>
      </c>
      <c r="Y709" t="str">
        <f>IF(ISERROR(FIND("DEF",$G709)),"",MAX(Y$1:Y708)+1)</f>
        <v/>
      </c>
      <c r="Z709" t="str">
        <f>IF(ISERROR(FIND("MID",$G709)),"",MAX(Z$1:Z708)+1)</f>
        <v/>
      </c>
      <c r="AA709" t="str">
        <f>IF(ISERROR(FIND("RUC",$G709)),"",MAX(AA$1:AA708)+1)</f>
        <v/>
      </c>
      <c r="AB709">
        <f>IF(ISERROR(FIND("FWD",$G709)),"",MAX(AB$1:AB708)+1)</f>
        <v>270</v>
      </c>
      <c r="AC709" t="str">
        <f>IF(H709&lt;&gt;"R","",MAX(AC$1:AC708)+1)</f>
        <v/>
      </c>
    </row>
    <row r="710" spans="1:29" x14ac:dyDescent="0.2">
      <c r="A710" t="s">
        <v>2071</v>
      </c>
      <c r="B710" t="s">
        <v>42</v>
      </c>
      <c r="C710" t="s">
        <v>878</v>
      </c>
      <c r="D710" t="s">
        <v>878</v>
      </c>
      <c r="E710" t="s">
        <v>1</v>
      </c>
      <c r="F710" s="42" t="s">
        <v>1463</v>
      </c>
      <c r="G710" t="s">
        <v>1608</v>
      </c>
      <c r="H710" s="3" t="str">
        <f>IF(SUMIFS(SeasonData!BC:BC,SeasonData!B:B,Players19!C757)=(4*23),"R","")</f>
        <v>R</v>
      </c>
      <c r="I710" s="2">
        <f>COUNTIFS(SeasonData!B:B,C710)</f>
        <v>4</v>
      </c>
      <c r="J710" s="25">
        <v>343500</v>
      </c>
      <c r="K710" s="25" t="str">
        <f t="shared" si="22"/>
        <v>MPR</v>
      </c>
      <c r="L710" s="25"/>
      <c r="M710" s="20">
        <f>INDEX(SeasonData!$AY:$AY,MATCH($C710&amp;"_2018",SeasonData!$A:$A,0))</f>
        <v>63.285714285714285</v>
      </c>
      <c r="N710" s="20">
        <f>INDEX(SeasonData!$AY:$AY,MATCH($C710&amp;"_2017",SeasonData!$A:$A,0))</f>
        <v>86.15</v>
      </c>
      <c r="O710" s="20">
        <f>INDEX(SeasonData!$AY:$AY,MATCH($C710&amp;"_2016",SeasonData!$A:$A,0))</f>
        <v>81.61904761904762</v>
      </c>
      <c r="P710" s="20">
        <f>INDEX(SeasonData!$AY:$AY,MATCH($C710&amp;"_2015",SeasonData!$A:$A,0))</f>
        <v>83.238095238095241</v>
      </c>
      <c r="R710" s="18">
        <f>INDEX(SeasonData!BA:BA,MATCH(C710&amp;"_2018",SeasonData!A:A,0))</f>
        <v>0.63636363636363635</v>
      </c>
      <c r="S710" s="18">
        <f>INDEX(SeasonData!BA:BA,MATCH(C710&amp;"_2017",SeasonData!A:A,0))</f>
        <v>0.90909090909090906</v>
      </c>
      <c r="T710" s="18">
        <f>INDEX(SeasonData!BA:BA,MATCH(C710&amp;"_2016",SeasonData!A:A,0))</f>
        <v>0.95454545454545459</v>
      </c>
      <c r="U710" s="18">
        <f>INDEX(SeasonData!BA:BA,MATCH(C710&amp;"_2015",SeasonData!A:A,0))</f>
        <v>0.95454545454545459</v>
      </c>
      <c r="W710" s="13">
        <f t="shared" si="23"/>
        <v>63.277148383531362</v>
      </c>
      <c r="Y710" t="str">
        <f>IF(ISERROR(FIND("DEF",$G710)),"",MAX(Y$1:Y709)+1)</f>
        <v/>
      </c>
      <c r="Z710" t="str">
        <f>IF(ISERROR(FIND("MID",$G710)),"",MAX(Z$1:Z709)+1)</f>
        <v/>
      </c>
      <c r="AA710" t="str">
        <f>IF(ISERROR(FIND("RUC",$G710)),"",MAX(AA$1:AA709)+1)</f>
        <v/>
      </c>
      <c r="AB710">
        <f>IF(ISERROR(FIND("FWD",$G710)),"",MAX(AB$1:AB709)+1)</f>
        <v>271</v>
      </c>
      <c r="AC710">
        <f>IF(H710&lt;&gt;"R","",MAX(AC$1:AC709)+1)</f>
        <v>100</v>
      </c>
    </row>
    <row r="711" spans="1:29" x14ac:dyDescent="0.2">
      <c r="A711" t="s">
        <v>2328</v>
      </c>
      <c r="B711" t="s">
        <v>276</v>
      </c>
      <c r="C711" t="s">
        <v>1588</v>
      </c>
      <c r="D711" t="s">
        <v>1588</v>
      </c>
      <c r="E711" t="s">
        <v>260</v>
      </c>
      <c r="F711" s="42" t="s">
        <v>1466</v>
      </c>
      <c r="G711" t="s">
        <v>1607</v>
      </c>
      <c r="H711" s="3" t="str">
        <f>IF(SUMIFS(SeasonData!BC:BC,SeasonData!B:B,Players19!C502)=(4*23),"R","")</f>
        <v/>
      </c>
      <c r="I711" s="2">
        <f>COUNTIFS(SeasonData!B:B,C711)</f>
        <v>4</v>
      </c>
      <c r="J711" s="25">
        <v>343400</v>
      </c>
      <c r="K711" s="25" t="str">
        <f t="shared" si="22"/>
        <v>MPR</v>
      </c>
      <c r="L711" s="25"/>
      <c r="M711" s="20">
        <f>INDEX(SeasonData!$AY:$AY,MATCH($C711&amp;"_2018",SeasonData!$A:$A,0))</f>
        <v>63.25</v>
      </c>
      <c r="N711" s="20">
        <f>INDEX(SeasonData!$AY:$AY,MATCH($C711&amp;"_2017",SeasonData!$A:$A,0))</f>
        <v>46.75</v>
      </c>
      <c r="O711" s="20" t="str">
        <f>INDEX(SeasonData!$AY:$AY,MATCH($C711&amp;"_2016",SeasonData!$A:$A,0))</f>
        <v/>
      </c>
      <c r="P711" s="20" t="str">
        <f>INDEX(SeasonData!$AY:$AY,MATCH($C711&amp;"_2015",SeasonData!$A:$A,0))</f>
        <v/>
      </c>
      <c r="R711" s="18">
        <f>INDEX(SeasonData!BA:BA,MATCH(C711&amp;"_2018",SeasonData!A:A,0))</f>
        <v>0.36363636363636365</v>
      </c>
      <c r="S711" s="18">
        <f>INDEX(SeasonData!BA:BA,MATCH(C711&amp;"_2017",SeasonData!A:A,0))</f>
        <v>0.18181818181818182</v>
      </c>
      <c r="T711" s="18">
        <f>INDEX(SeasonData!BA:BA,MATCH(C711&amp;"_2016",SeasonData!A:A,0))</f>
        <v>0</v>
      </c>
      <c r="U711" s="18">
        <f>INDEX(SeasonData!BA:BA,MATCH(C711&amp;"_2015",SeasonData!A:A,0))</f>
        <v>0</v>
      </c>
      <c r="W711" s="13">
        <f t="shared" si="23"/>
        <v>63.25872708851432</v>
      </c>
      <c r="Y711">
        <f>IF(ISERROR(FIND("DEF",$G711)),"",MAX(Y$1:Y710)+1)</f>
        <v>253</v>
      </c>
      <c r="Z711" t="str">
        <f>IF(ISERROR(FIND("MID",$G711)),"",MAX(Z$1:Z710)+1)</f>
        <v/>
      </c>
      <c r="AA711" t="str">
        <f>IF(ISERROR(FIND("RUC",$G711)),"",MAX(AA$1:AA710)+1)</f>
        <v/>
      </c>
      <c r="AB711" t="str">
        <f>IF(ISERROR(FIND("FWD",$G711)),"",MAX(AB$1:AB710)+1)</f>
        <v/>
      </c>
      <c r="AC711" t="str">
        <f>IF(H711&lt;&gt;"R","",MAX(AC$1:AC710)+1)</f>
        <v/>
      </c>
    </row>
    <row r="712" spans="1:29" x14ac:dyDescent="0.2">
      <c r="A712" t="s">
        <v>2111</v>
      </c>
      <c r="B712" t="s">
        <v>50</v>
      </c>
      <c r="C712" t="s">
        <v>2615</v>
      </c>
      <c r="D712" t="s">
        <v>2615</v>
      </c>
      <c r="E712" t="s">
        <v>514</v>
      </c>
      <c r="F712" s="42" t="s">
        <v>2438</v>
      </c>
      <c r="G712" t="s">
        <v>1606</v>
      </c>
      <c r="H712" s="3" t="str">
        <f>IF(SUMIFS(SeasonData!BC:BC,SeasonData!B:B,Players19!C51)=(4*23),"R","")</f>
        <v/>
      </c>
      <c r="I712" s="2">
        <f>COUNTIFS(SeasonData!B:B,C712)</f>
        <v>4</v>
      </c>
      <c r="J712" s="25">
        <v>117300</v>
      </c>
      <c r="K712" s="25" t="str">
        <f t="shared" si="22"/>
        <v>Rookie</v>
      </c>
      <c r="L712" s="25"/>
      <c r="M712" s="20" t="str">
        <f>INDEX(SeasonData!$AY:$AY,MATCH($C712&amp;"_2018",SeasonData!$A:$A,0))</f>
        <v/>
      </c>
      <c r="N712" s="20" t="str">
        <f>INDEX(SeasonData!$AY:$AY,MATCH($C712&amp;"_2017",SeasonData!$A:$A,0))</f>
        <v/>
      </c>
      <c r="O712" s="20" t="str">
        <f>INDEX(SeasonData!$AY:$AY,MATCH($C712&amp;"_2016",SeasonData!$A:$A,0))</f>
        <v/>
      </c>
      <c r="P712" s="20" t="str">
        <f>INDEX(SeasonData!$AY:$AY,MATCH($C712&amp;"_2015",SeasonData!$A:$A,0))</f>
        <v/>
      </c>
      <c r="R712" s="18">
        <f>INDEX(SeasonData!BA:BA,MATCH(C712&amp;"_2018",SeasonData!A:A,0))</f>
        <v>0</v>
      </c>
      <c r="S712" s="18">
        <f>INDEX(SeasonData!BA:BA,MATCH(C712&amp;"_2017",SeasonData!A:A,0))</f>
        <v>0</v>
      </c>
      <c r="T712" s="18">
        <f>INDEX(SeasonData!BA:BA,MATCH(C712&amp;"_2016",SeasonData!A:A,0))</f>
        <v>0</v>
      </c>
      <c r="U712" s="18">
        <f>INDEX(SeasonData!BA:BA,MATCH(C712&amp;"_2015",SeasonData!A:A,0))</f>
        <v>0</v>
      </c>
      <c r="W712" s="13">
        <f t="shared" si="23"/>
        <v>21.608179054987566</v>
      </c>
      <c r="Y712" t="str">
        <f>IF(ISERROR(FIND("DEF",$G712)),"",MAX(Y$1:Y711)+1)</f>
        <v/>
      </c>
      <c r="Z712">
        <f>IF(ISERROR(FIND("MID",$G712)),"",MAX(Z$1:Z711)+1)</f>
        <v>230</v>
      </c>
      <c r="AA712" t="str">
        <f>IF(ISERROR(FIND("RUC",$G712)),"",MAX(AA$1:AA711)+1)</f>
        <v/>
      </c>
      <c r="AB712" t="str">
        <f>IF(ISERROR(FIND("FWD",$G712)),"",MAX(AB$1:AB711)+1)</f>
        <v/>
      </c>
      <c r="AC712" t="str">
        <f>IF(H712&lt;&gt;"R","",MAX(AC$1:AC711)+1)</f>
        <v/>
      </c>
    </row>
    <row r="713" spans="1:29" x14ac:dyDescent="0.2">
      <c r="A713" t="s">
        <v>2111</v>
      </c>
      <c r="B713" t="s">
        <v>445</v>
      </c>
      <c r="C713" t="s">
        <v>2619</v>
      </c>
      <c r="D713" t="s">
        <v>899</v>
      </c>
      <c r="E713" t="s">
        <v>443</v>
      </c>
      <c r="F713" s="42" t="s">
        <v>1487</v>
      </c>
      <c r="G713" t="s">
        <v>2771</v>
      </c>
      <c r="H713" s="3" t="str">
        <f>IF(SUMIFS(SeasonData!BC:BC,SeasonData!B:B,Players19!C67)=(4*23),"R","")</f>
        <v/>
      </c>
      <c r="I713" s="2">
        <f>COUNTIFS(SeasonData!B:B,C713)</f>
        <v>4</v>
      </c>
      <c r="J713" s="25">
        <v>364200</v>
      </c>
      <c r="K713" s="25" t="str">
        <f t="shared" si="22"/>
        <v>MPR</v>
      </c>
      <c r="L713" s="25"/>
      <c r="M713" s="20">
        <f>INDEX(SeasonData!$AY:$AY,MATCH($C713&amp;"_2018",SeasonData!$A:$A,0))</f>
        <v>67.083333333333329</v>
      </c>
      <c r="N713" s="20">
        <f>INDEX(SeasonData!$AY:$AY,MATCH($C713&amp;"_2017",SeasonData!$A:$A,0))</f>
        <v>61.727272727272727</v>
      </c>
      <c r="O713" s="20">
        <f>INDEX(SeasonData!$AY:$AY,MATCH($C713&amp;"_2016",SeasonData!$A:$A,0))</f>
        <v>53.363636363636367</v>
      </c>
      <c r="P713" s="20">
        <f>INDEX(SeasonData!$AY:$AY,MATCH($C713&amp;"_2015",SeasonData!$A:$A,0))</f>
        <v>52.714285714285715</v>
      </c>
      <c r="R713" s="18">
        <f>INDEX(SeasonData!BA:BA,MATCH(C713&amp;"_2018",SeasonData!A:A,0))</f>
        <v>0.54545454545454541</v>
      </c>
      <c r="S713" s="18">
        <f>INDEX(SeasonData!BA:BA,MATCH(C713&amp;"_2017",SeasonData!A:A,0))</f>
        <v>0.5</v>
      </c>
      <c r="T713" s="18">
        <f>INDEX(SeasonData!BA:BA,MATCH(C713&amp;"_2016",SeasonData!A:A,0))</f>
        <v>0.5</v>
      </c>
      <c r="U713" s="18">
        <f>INDEX(SeasonData!BA:BA,MATCH(C713&amp;"_2015",SeasonData!A:A,0))</f>
        <v>0.63636363636363635</v>
      </c>
      <c r="W713" s="13">
        <f t="shared" si="23"/>
        <v>67.090356452058586</v>
      </c>
      <c r="Y713" t="str">
        <f>IF(ISERROR(FIND("DEF",$G713)),"",MAX(Y$1:Y712)+1)</f>
        <v/>
      </c>
      <c r="Z713" t="str">
        <f>IF(ISERROR(FIND("MID",$G713)),"",MAX(Z$1:Z712)+1)</f>
        <v/>
      </c>
      <c r="AA713">
        <f>IF(ISERROR(FIND("RUC",$G713)),"",MAX(AA$1:AA712)+1)</f>
        <v>57</v>
      </c>
      <c r="AB713">
        <f>IF(ISERROR(FIND("FWD",$G713)),"",MAX(AB$1:AB712)+1)</f>
        <v>272</v>
      </c>
      <c r="AC713" t="str">
        <f>IF(H713&lt;&gt;"R","",MAX(AC$1:AC712)+1)</f>
        <v/>
      </c>
    </row>
    <row r="714" spans="1:29" x14ac:dyDescent="0.2">
      <c r="A714" t="s">
        <v>2111</v>
      </c>
      <c r="B714" t="s">
        <v>355</v>
      </c>
      <c r="C714" t="s">
        <v>1995</v>
      </c>
      <c r="D714" t="s">
        <v>1995</v>
      </c>
      <c r="E714" t="s">
        <v>40</v>
      </c>
      <c r="F714" s="42" t="s">
        <v>1484</v>
      </c>
      <c r="G714" t="s">
        <v>1607</v>
      </c>
      <c r="H714" s="3" t="str">
        <f>IF(SUMIFS(SeasonData!BC:BC,SeasonData!B:B,Players19!C354)=(4*23),"R","")</f>
        <v/>
      </c>
      <c r="I714" s="2">
        <f>COUNTIFS(SeasonData!B:B,C714)</f>
        <v>4</v>
      </c>
      <c r="J714" s="25">
        <v>471100</v>
      </c>
      <c r="K714" s="25" t="str">
        <f t="shared" si="22"/>
        <v>MPR</v>
      </c>
      <c r="L714" s="25"/>
      <c r="M714" s="20">
        <f>INDEX(SeasonData!$AY:$AY,MATCH($C714&amp;"_2018",SeasonData!$A:$A,0))</f>
        <v>86.777777777777771</v>
      </c>
      <c r="N714" s="20">
        <f>INDEX(SeasonData!$AY:$AY,MATCH($C714&amp;"_2017",SeasonData!$A:$A,0))</f>
        <v>70.761904761904759</v>
      </c>
      <c r="O714" s="20">
        <f>INDEX(SeasonData!$AY:$AY,MATCH($C714&amp;"_2016",SeasonData!$A:$A,0))</f>
        <v>64.666666666666671</v>
      </c>
      <c r="P714" s="20">
        <f>INDEX(SeasonData!$AY:$AY,MATCH($C714&amp;"_2015",SeasonData!$A:$A,0))</f>
        <v>57.823529411764703</v>
      </c>
      <c r="R714" s="18">
        <f>INDEX(SeasonData!BA:BA,MATCH(C714&amp;"_2018",SeasonData!A:A,0))</f>
        <v>0.81818181818181823</v>
      </c>
      <c r="S714" s="18">
        <f>INDEX(SeasonData!BA:BA,MATCH(C714&amp;"_2017",SeasonData!A:A,0))</f>
        <v>0.95454545454545459</v>
      </c>
      <c r="T714" s="18">
        <f>INDEX(SeasonData!BA:BA,MATCH(C714&amp;"_2016",SeasonData!A:A,0))</f>
        <v>0.40909090909090912</v>
      </c>
      <c r="U714" s="18">
        <f>INDEX(SeasonData!BA:BA,MATCH(C714&amp;"_2015",SeasonData!A:A,0))</f>
        <v>0.77272727272727271</v>
      </c>
      <c r="W714" s="13">
        <f t="shared" si="23"/>
        <v>86.782720825274012</v>
      </c>
      <c r="Y714">
        <f>IF(ISERROR(FIND("DEF",$G714)),"",MAX(Y$1:Y713)+1)</f>
        <v>254</v>
      </c>
      <c r="Z714" t="str">
        <f>IF(ISERROR(FIND("MID",$G714)),"",MAX(Z$1:Z713)+1)</f>
        <v/>
      </c>
      <c r="AA714" t="str">
        <f>IF(ISERROR(FIND("RUC",$G714)),"",MAX(AA$1:AA713)+1)</f>
        <v/>
      </c>
      <c r="AB714" t="str">
        <f>IF(ISERROR(FIND("FWD",$G714)),"",MAX(AB$1:AB713)+1)</f>
        <v/>
      </c>
      <c r="AC714" t="str">
        <f>IF(H714&lt;&gt;"R","",MAX(AC$1:AC713)+1)</f>
        <v/>
      </c>
    </row>
    <row r="715" spans="1:29" x14ac:dyDescent="0.2">
      <c r="A715" t="s">
        <v>2111</v>
      </c>
      <c r="B715" t="s">
        <v>455</v>
      </c>
      <c r="C715" t="s">
        <v>2682</v>
      </c>
      <c r="D715" t="s">
        <v>893</v>
      </c>
      <c r="E715" t="s">
        <v>443</v>
      </c>
      <c r="F715" s="42" t="s">
        <v>1482</v>
      </c>
      <c r="G715" t="s">
        <v>1606</v>
      </c>
      <c r="H715" s="3" t="str">
        <f>IF(SUMIFS(SeasonData!BC:BC,SeasonData!B:B,Players19!C412)=(4*23),"R","")</f>
        <v/>
      </c>
      <c r="I715" s="2">
        <f>COUNTIFS(SeasonData!B:B,C715)</f>
        <v>4</v>
      </c>
      <c r="J715" s="25">
        <v>300400</v>
      </c>
      <c r="K715" s="25" t="str">
        <f t="shared" si="22"/>
        <v>MPR</v>
      </c>
      <c r="L715" s="25"/>
      <c r="M715" s="20">
        <f>INDEX(SeasonData!$AY:$AY,MATCH($C715&amp;"_2018",SeasonData!$A:$A,0))</f>
        <v>13</v>
      </c>
      <c r="N715" s="20">
        <f>INDEX(SeasonData!$AY:$AY,MATCH($C715&amp;"_2017",SeasonData!$A:$A,0))</f>
        <v>79.055555555555557</v>
      </c>
      <c r="O715" s="20">
        <f>INDEX(SeasonData!$AY:$AY,MATCH($C715&amp;"_2016",SeasonData!$A:$A,0))</f>
        <v>90.82352941176471</v>
      </c>
      <c r="P715" s="20" t="str">
        <f>INDEX(SeasonData!$AY:$AY,MATCH($C715&amp;"_2015",SeasonData!$A:$A,0))</f>
        <v/>
      </c>
      <c r="R715" s="18">
        <f>INDEX(SeasonData!BA:BA,MATCH(C715&amp;"_2018",SeasonData!A:A,0))</f>
        <v>4.5454545454545456E-2</v>
      </c>
      <c r="S715" s="18">
        <f>INDEX(SeasonData!BA:BA,MATCH(C715&amp;"_2017",SeasonData!A:A,0))</f>
        <v>0.81818181818181823</v>
      </c>
      <c r="T715" s="18">
        <f>INDEX(SeasonData!BA:BA,MATCH(C715&amp;"_2016",SeasonData!A:A,0))</f>
        <v>0.77272727272727271</v>
      </c>
      <c r="U715" s="18">
        <f>INDEX(SeasonData!BA:BA,MATCH(C715&amp;"_2015",SeasonData!A:A,0))</f>
        <v>0</v>
      </c>
      <c r="W715" s="13">
        <f t="shared" si="23"/>
        <v>55.33757023118725</v>
      </c>
      <c r="Y715" t="str">
        <f>IF(ISERROR(FIND("DEF",$G715)),"",MAX(Y$1:Y714)+1)</f>
        <v/>
      </c>
      <c r="Z715">
        <f>IF(ISERROR(FIND("MID",$G715)),"",MAX(Z$1:Z714)+1)</f>
        <v>231</v>
      </c>
      <c r="AA715" t="str">
        <f>IF(ISERROR(FIND("RUC",$G715)),"",MAX(AA$1:AA714)+1)</f>
        <v/>
      </c>
      <c r="AB715" t="str">
        <f>IF(ISERROR(FIND("FWD",$G715)),"",MAX(AB$1:AB714)+1)</f>
        <v/>
      </c>
      <c r="AC715" t="str">
        <f>IF(H715&lt;&gt;"R","",MAX(AC$1:AC714)+1)</f>
        <v/>
      </c>
    </row>
    <row r="716" spans="1:29" x14ac:dyDescent="0.2">
      <c r="A716" t="s">
        <v>2111</v>
      </c>
      <c r="B716" t="s">
        <v>101</v>
      </c>
      <c r="C716" t="s">
        <v>1679</v>
      </c>
      <c r="D716" t="s">
        <v>1971</v>
      </c>
      <c r="E716" t="s">
        <v>316</v>
      </c>
      <c r="F716" s="42" t="s">
        <v>1944</v>
      </c>
      <c r="G716" t="s">
        <v>1607</v>
      </c>
      <c r="H716" s="3" t="str">
        <f>IF(SUMIFS(SeasonData!BC:BC,SeasonData!B:B,Players19!C523)=(4*23),"R","")</f>
        <v/>
      </c>
      <c r="I716" s="2">
        <f>COUNTIFS(SeasonData!B:B,C716)</f>
        <v>4</v>
      </c>
      <c r="J716" s="25">
        <v>195400</v>
      </c>
      <c r="K716" s="25" t="str">
        <f t="shared" si="22"/>
        <v>Rookie</v>
      </c>
      <c r="L716" s="25"/>
      <c r="M716" s="20">
        <f>INDEX(SeasonData!$AY:$AY,MATCH($C716&amp;"_2018",SeasonData!$A:$A,0))</f>
        <v>40</v>
      </c>
      <c r="N716" s="20" t="str">
        <f>INDEX(SeasonData!$AY:$AY,MATCH($C716&amp;"_2017",SeasonData!$A:$A,0))</f>
        <v/>
      </c>
      <c r="O716" s="20" t="str">
        <f>INDEX(SeasonData!$AY:$AY,MATCH($C716&amp;"_2016",SeasonData!$A:$A,0))</f>
        <v/>
      </c>
      <c r="P716" s="20" t="str">
        <f>INDEX(SeasonData!$AY:$AY,MATCH($C716&amp;"_2015",SeasonData!$A:$A,0))</f>
        <v/>
      </c>
      <c r="R716" s="18">
        <f>INDEX(SeasonData!BA:BA,MATCH(C716&amp;"_2018",SeasonData!A:A,0))</f>
        <v>0.18181818181818182</v>
      </c>
      <c r="S716" s="18">
        <f>INDEX(SeasonData!BA:BA,MATCH(C716&amp;"_2017",SeasonData!A:A,0))</f>
        <v>0</v>
      </c>
      <c r="T716" s="18">
        <f>INDEX(SeasonData!BA:BA,MATCH(C716&amp;"_2016",SeasonData!A:A,0))</f>
        <v>0</v>
      </c>
      <c r="U716" s="18">
        <f>INDEX(SeasonData!BA:BA,MATCH(C716&amp;"_2015",SeasonData!A:A,0))</f>
        <v>0</v>
      </c>
      <c r="W716" s="13">
        <f t="shared" si="23"/>
        <v>35.995210463295571</v>
      </c>
      <c r="Y716">
        <f>IF(ISERROR(FIND("DEF",$G716)),"",MAX(Y$1:Y715)+1)</f>
        <v>255</v>
      </c>
      <c r="Z716" t="str">
        <f>IF(ISERROR(FIND("MID",$G716)),"",MAX(Z$1:Z715)+1)</f>
        <v/>
      </c>
      <c r="AA716" t="str">
        <f>IF(ISERROR(FIND("RUC",$G716)),"",MAX(AA$1:AA715)+1)</f>
        <v/>
      </c>
      <c r="AB716" t="str">
        <f>IF(ISERROR(FIND("FWD",$G716)),"",MAX(AB$1:AB715)+1)</f>
        <v/>
      </c>
      <c r="AC716" t="str">
        <f>IF(H716&lt;&gt;"R","",MAX(AC$1:AC715)+1)</f>
        <v/>
      </c>
    </row>
    <row r="717" spans="1:29" x14ac:dyDescent="0.2">
      <c r="A717" t="s">
        <v>2111</v>
      </c>
      <c r="B717" t="s">
        <v>204</v>
      </c>
      <c r="C717" t="s">
        <v>1589</v>
      </c>
      <c r="D717" t="s">
        <v>1638</v>
      </c>
      <c r="E717" t="s">
        <v>490</v>
      </c>
      <c r="F717" s="42" t="s">
        <v>2568</v>
      </c>
      <c r="G717" t="s">
        <v>1606</v>
      </c>
      <c r="H717" s="3" t="str">
        <f>IF(SUMIFS(SeasonData!BC:BC,SeasonData!B:B,Players19!C660)=(4*23),"R","")</f>
        <v/>
      </c>
      <c r="I717" s="2">
        <f>COUNTIFS(SeasonData!B:B,C717)</f>
        <v>4</v>
      </c>
      <c r="J717" s="25">
        <v>382500</v>
      </c>
      <c r="K717" s="25" t="str">
        <f t="shared" si="22"/>
        <v>MPR</v>
      </c>
      <c r="L717" s="25"/>
      <c r="M717" s="20">
        <f>INDEX(SeasonData!$AY:$AY,MATCH($C717&amp;"_2018",SeasonData!$A:$A,0))</f>
        <v>70.461538461538467</v>
      </c>
      <c r="N717" s="20">
        <f>INDEX(SeasonData!$AY:$AY,MATCH($C717&amp;"_2017",SeasonData!$A:$A,0))</f>
        <v>48.444444444444443</v>
      </c>
      <c r="O717" s="20">
        <f>INDEX(SeasonData!$AY:$AY,MATCH($C717&amp;"_2016",SeasonData!$A:$A,0))</f>
        <v>67.142857142857139</v>
      </c>
      <c r="P717" s="20">
        <f>INDEX(SeasonData!$AY:$AY,MATCH($C717&amp;"_2015",SeasonData!$A:$A,0))</f>
        <v>65.058823529411768</v>
      </c>
      <c r="R717" s="18">
        <f>INDEX(SeasonData!BA:BA,MATCH(C717&amp;"_2018",SeasonData!A:A,0))</f>
        <v>0.59090909090909094</v>
      </c>
      <c r="S717" s="18">
        <f>INDEX(SeasonData!BA:BA,MATCH(C717&amp;"_2017",SeasonData!A:A,0))</f>
        <v>0.40909090909090912</v>
      </c>
      <c r="T717" s="18">
        <f>INDEX(SeasonData!BA:BA,MATCH(C717&amp;"_2016",SeasonData!A:A,0))</f>
        <v>0.95454545454545459</v>
      </c>
      <c r="U717" s="18">
        <f>INDEX(SeasonData!BA:BA,MATCH(C717&amp;"_2015",SeasonData!A:A,0))</f>
        <v>0.77272727272727271</v>
      </c>
      <c r="W717" s="13">
        <f t="shared" si="23"/>
        <v>70.46145344017684</v>
      </c>
      <c r="Y717" t="str">
        <f>IF(ISERROR(FIND("DEF",$G717)),"",MAX(Y$1:Y716)+1)</f>
        <v/>
      </c>
      <c r="Z717">
        <f>IF(ISERROR(FIND("MID",$G717)),"",MAX(Z$1:Z716)+1)</f>
        <v>232</v>
      </c>
      <c r="AA717" t="str">
        <f>IF(ISERROR(FIND("RUC",$G717)),"",MAX(AA$1:AA716)+1)</f>
        <v/>
      </c>
      <c r="AB717" t="str">
        <f>IF(ISERROR(FIND("FWD",$G717)),"",MAX(AB$1:AB716)+1)</f>
        <v/>
      </c>
      <c r="AC717" t="str">
        <f>IF(H717&lt;&gt;"R","",MAX(AC$1:AC716)+1)</f>
        <v/>
      </c>
    </row>
    <row r="718" spans="1:29" x14ac:dyDescent="0.2">
      <c r="A718" t="s">
        <v>2111</v>
      </c>
      <c r="B718" t="s">
        <v>181</v>
      </c>
      <c r="C718" t="s">
        <v>2727</v>
      </c>
      <c r="D718" t="s">
        <v>984</v>
      </c>
      <c r="E718" t="s">
        <v>235</v>
      </c>
      <c r="F718" s="42" t="s">
        <v>1593</v>
      </c>
      <c r="G718" t="s">
        <v>1607</v>
      </c>
      <c r="H718" s="3" t="str">
        <f>IF(SUMIFS(SeasonData!BC:BC,SeasonData!B:B,Players19!C705)=(4*23),"R","")</f>
        <v>R</v>
      </c>
      <c r="I718" s="2">
        <f>COUNTIFS(SeasonData!B:B,C718)</f>
        <v>4</v>
      </c>
      <c r="J718" s="25">
        <v>463000</v>
      </c>
      <c r="K718" s="25" t="str">
        <f t="shared" si="22"/>
        <v>MPR</v>
      </c>
      <c r="L718" s="25"/>
      <c r="M718" s="20">
        <f>INDEX(SeasonData!$AY:$AY,MATCH($C718&amp;"_2018",SeasonData!$A:$A,0))</f>
        <v>85.285714285714292</v>
      </c>
      <c r="N718" s="20">
        <f>INDEX(SeasonData!$AY:$AY,MATCH($C718&amp;"_2017",SeasonData!$A:$A,0))</f>
        <v>67.444444444444443</v>
      </c>
      <c r="O718" s="20" t="str">
        <f>INDEX(SeasonData!$AY:$AY,MATCH($C718&amp;"_2016",SeasonData!$A:$A,0))</f>
        <v/>
      </c>
      <c r="P718" s="20" t="str">
        <f>INDEX(SeasonData!$AY:$AY,MATCH($C718&amp;"_2015",SeasonData!$A:$A,0))</f>
        <v/>
      </c>
      <c r="R718" s="18">
        <f>INDEX(SeasonData!BA:BA,MATCH(C718&amp;"_2018",SeasonData!A:A,0))</f>
        <v>0.95454545454545459</v>
      </c>
      <c r="S718" s="18">
        <f>INDEX(SeasonData!BA:BA,MATCH(C718&amp;"_2017",SeasonData!A:A,0))</f>
        <v>0.81818181818181823</v>
      </c>
      <c r="T718" s="18">
        <f>INDEX(SeasonData!BA:BA,MATCH(C718&amp;"_2016",SeasonData!A:A,0))</f>
        <v>0</v>
      </c>
      <c r="U718" s="18">
        <f>INDEX(SeasonData!BA:BA,MATCH(C718&amp;"_2015",SeasonData!A:A,0))</f>
        <v>0</v>
      </c>
      <c r="W718" s="13">
        <f t="shared" si="23"/>
        <v>85.290595928893808</v>
      </c>
      <c r="Y718">
        <f>IF(ISERROR(FIND("DEF",$G718)),"",MAX(Y$1:Y717)+1)</f>
        <v>256</v>
      </c>
      <c r="Z718" t="str">
        <f>IF(ISERROR(FIND("MID",$G718)),"",MAX(Z$1:Z717)+1)</f>
        <v/>
      </c>
      <c r="AA718" t="str">
        <f>IF(ISERROR(FIND("RUC",$G718)),"",MAX(AA$1:AA717)+1)</f>
        <v/>
      </c>
      <c r="AB718" t="str">
        <f>IF(ISERROR(FIND("FWD",$G718)),"",MAX(AB$1:AB717)+1)</f>
        <v/>
      </c>
      <c r="AC718">
        <f>IF(H718&lt;&gt;"R","",MAX(AC$1:AC717)+1)</f>
        <v>101</v>
      </c>
    </row>
    <row r="719" spans="1:29" x14ac:dyDescent="0.2">
      <c r="A719" t="s">
        <v>2111</v>
      </c>
      <c r="B719" t="s">
        <v>2422</v>
      </c>
      <c r="C719" t="s">
        <v>2747</v>
      </c>
      <c r="D719" t="s">
        <v>2762</v>
      </c>
      <c r="E719" t="s">
        <v>316</v>
      </c>
      <c r="F719" s="42" t="s">
        <v>2600</v>
      </c>
      <c r="G719" t="s">
        <v>1608</v>
      </c>
      <c r="H719" s="3" t="str">
        <f>IF(SUMIFS(SeasonData!BC:BC,SeasonData!B:B,Players19!C782)=(4*23),"R","")</f>
        <v/>
      </c>
      <c r="I719" s="2">
        <f>COUNTIFS(SeasonData!B:B,C719)</f>
        <v>4</v>
      </c>
      <c r="J719" s="25">
        <v>102400</v>
      </c>
      <c r="K719" s="25" t="str">
        <f t="shared" si="22"/>
        <v>Rookie</v>
      </c>
      <c r="L719" s="25"/>
      <c r="M719" s="20" t="str">
        <f>INDEX(SeasonData!$AY:$AY,MATCH($C719&amp;"_2018",SeasonData!$A:$A,0))</f>
        <v/>
      </c>
      <c r="N719" s="20" t="str">
        <f>INDEX(SeasonData!$AY:$AY,MATCH($C719&amp;"_2017",SeasonData!$A:$A,0))</f>
        <v/>
      </c>
      <c r="O719" s="20" t="str">
        <f>INDEX(SeasonData!$AY:$AY,MATCH($C719&amp;"_2016",SeasonData!$A:$A,0))</f>
        <v/>
      </c>
      <c r="P719" s="20" t="str">
        <f>INDEX(SeasonData!$AY:$AY,MATCH($C719&amp;"_2015",SeasonData!$A:$A,0))</f>
        <v/>
      </c>
      <c r="R719" s="18">
        <f>INDEX(SeasonData!BA:BA,MATCH(C719&amp;"_2018",SeasonData!A:A,0))</f>
        <v>0</v>
      </c>
      <c r="S719" s="18">
        <f>INDEX(SeasonData!BA:BA,MATCH(C719&amp;"_2017",SeasonData!A:A,0))</f>
        <v>0</v>
      </c>
      <c r="T719" s="18">
        <f>INDEX(SeasonData!BA:BA,MATCH(C719&amp;"_2016",SeasonData!A:A,0))</f>
        <v>0</v>
      </c>
      <c r="U719" s="18">
        <f>INDEX(SeasonData!BA:BA,MATCH(C719&amp;"_2015",SeasonData!A:A,0))</f>
        <v>0</v>
      </c>
      <c r="W719" s="13">
        <f t="shared" si="23"/>
        <v>18.863406097448649</v>
      </c>
      <c r="Y719" t="str">
        <f>IF(ISERROR(FIND("DEF",$G719)),"",MAX(Y$1:Y718)+1)</f>
        <v/>
      </c>
      <c r="Z719" t="str">
        <f>IF(ISERROR(FIND("MID",$G719)),"",MAX(Z$1:Z718)+1)</f>
        <v/>
      </c>
      <c r="AA719" t="str">
        <f>IF(ISERROR(FIND("RUC",$G719)),"",MAX(AA$1:AA718)+1)</f>
        <v/>
      </c>
      <c r="AB719">
        <f>IF(ISERROR(FIND("FWD",$G719)),"",MAX(AB$1:AB718)+1)</f>
        <v>273</v>
      </c>
      <c r="AC719" t="str">
        <f>IF(H719&lt;&gt;"R","",MAX(AC$1:AC718)+1)</f>
        <v/>
      </c>
    </row>
    <row r="720" spans="1:29" x14ac:dyDescent="0.2">
      <c r="A720" t="s">
        <v>2285</v>
      </c>
      <c r="B720" t="s">
        <v>21</v>
      </c>
      <c r="C720" t="s">
        <v>1647</v>
      </c>
      <c r="D720" t="s">
        <v>1966</v>
      </c>
      <c r="E720" t="s">
        <v>235</v>
      </c>
      <c r="F720" s="42" t="s">
        <v>1871</v>
      </c>
      <c r="G720" t="s">
        <v>2767</v>
      </c>
      <c r="H720" s="3" t="str">
        <f>IF(SUMIFS(SeasonData!BC:BC,SeasonData!B:B,Players19!C374)=(4*23),"R","")</f>
        <v/>
      </c>
      <c r="I720" s="2">
        <f>COUNTIFS(SeasonData!B:B,C720)</f>
        <v>4</v>
      </c>
      <c r="J720" s="25">
        <v>505800</v>
      </c>
      <c r="K720" s="25" t="str">
        <f t="shared" si="22"/>
        <v>Premo</v>
      </c>
      <c r="L720" s="25"/>
      <c r="M720" s="20">
        <f>INDEX(SeasonData!$AY:$AY,MATCH($C720&amp;"_2018",SeasonData!$A:$A,0))</f>
        <v>93.181818181818187</v>
      </c>
      <c r="N720" s="20" t="str">
        <f>INDEX(SeasonData!$AY:$AY,MATCH($C720&amp;"_2017",SeasonData!$A:$A,0))</f>
        <v/>
      </c>
      <c r="O720" s="20" t="str">
        <f>INDEX(SeasonData!$AY:$AY,MATCH($C720&amp;"_2016",SeasonData!$A:$A,0))</f>
        <v/>
      </c>
      <c r="P720" s="20" t="str">
        <f>INDEX(SeasonData!$AY:$AY,MATCH($C720&amp;"_2015",SeasonData!$A:$A,0))</f>
        <v/>
      </c>
      <c r="R720" s="18">
        <f>INDEX(SeasonData!BA:BA,MATCH(C720&amp;"_2018",SeasonData!A:A,0))</f>
        <v>1</v>
      </c>
      <c r="S720" s="18">
        <f>INDEX(SeasonData!BA:BA,MATCH(C720&amp;"_2017",SeasonData!A:A,0))</f>
        <v>0</v>
      </c>
      <c r="T720" s="18">
        <f>INDEX(SeasonData!BA:BA,MATCH(C720&amp;"_2016",SeasonData!A:A,0))</f>
        <v>0</v>
      </c>
      <c r="U720" s="18">
        <f>INDEX(SeasonData!BA:BA,MATCH(C720&amp;"_2015",SeasonData!A:A,0))</f>
        <v>0</v>
      </c>
      <c r="W720" s="13">
        <f t="shared" si="23"/>
        <v>93.174910196186786</v>
      </c>
      <c r="Y720" t="str">
        <f>IF(ISERROR(FIND("DEF",$G720)),"",MAX(Y$1:Y719)+1)</f>
        <v/>
      </c>
      <c r="Z720">
        <f>IF(ISERROR(FIND("MID",$G720)),"",MAX(Z$1:Z719)+1)</f>
        <v>233</v>
      </c>
      <c r="AA720" t="str">
        <f>IF(ISERROR(FIND("RUC",$G720)),"",MAX(AA$1:AA719)+1)</f>
        <v/>
      </c>
      <c r="AB720">
        <f>IF(ISERROR(FIND("FWD",$G720)),"",MAX(AB$1:AB719)+1)</f>
        <v>274</v>
      </c>
      <c r="AC720" t="str">
        <f>IF(H720&lt;&gt;"R","",MAX(AC$1:AC719)+1)</f>
        <v/>
      </c>
    </row>
    <row r="721" spans="1:29" x14ac:dyDescent="0.2">
      <c r="A721" t="s">
        <v>2285</v>
      </c>
      <c r="B721" t="s">
        <v>412</v>
      </c>
      <c r="C721" t="s">
        <v>883</v>
      </c>
      <c r="D721" t="s">
        <v>883</v>
      </c>
      <c r="E721" t="s">
        <v>399</v>
      </c>
      <c r="F721" s="42" t="s">
        <v>1467</v>
      </c>
      <c r="G721" t="s">
        <v>1608</v>
      </c>
      <c r="H721" s="3" t="str">
        <f>IF(SUMIFS(SeasonData!BC:BC,SeasonData!B:B,Players19!C493)=(4*23),"R","")</f>
        <v>R</v>
      </c>
      <c r="I721" s="2">
        <f>COUNTIFS(SeasonData!B:B,C721)</f>
        <v>4</v>
      </c>
      <c r="J721" s="25">
        <v>396300</v>
      </c>
      <c r="K721" s="25" t="str">
        <f t="shared" si="22"/>
        <v>MPR</v>
      </c>
      <c r="L721" s="25"/>
      <c r="M721" s="20">
        <f>INDEX(SeasonData!$AY:$AY,MATCH($C721&amp;"_2018",SeasonData!$A:$A,0))</f>
        <v>73</v>
      </c>
      <c r="N721" s="20">
        <f>INDEX(SeasonData!$AY:$AY,MATCH($C721&amp;"_2017",SeasonData!$A:$A,0))</f>
        <v>74.650000000000006</v>
      </c>
      <c r="O721" s="20">
        <f>INDEX(SeasonData!$AY:$AY,MATCH($C721&amp;"_2016",SeasonData!$A:$A,0))</f>
        <v>78</v>
      </c>
      <c r="P721" s="20">
        <f>INDEX(SeasonData!$AY:$AY,MATCH($C721&amp;"_2015",SeasonData!$A:$A,0))</f>
        <v>56.5</v>
      </c>
      <c r="R721" s="18">
        <f>INDEX(SeasonData!BA:BA,MATCH(C721&amp;"_2018",SeasonData!A:A,0))</f>
        <v>0.90909090909090906</v>
      </c>
      <c r="S721" s="18">
        <f>INDEX(SeasonData!BA:BA,MATCH(C721&amp;"_2017",SeasonData!A:A,0))</f>
        <v>0.90909090909090906</v>
      </c>
      <c r="T721" s="18">
        <f>INDEX(SeasonData!BA:BA,MATCH(C721&amp;"_2016",SeasonData!A:A,0))</f>
        <v>0.77272727272727271</v>
      </c>
      <c r="U721" s="18">
        <f>INDEX(SeasonData!BA:BA,MATCH(C721&amp;"_2015",SeasonData!A:A,0))</f>
        <v>0.54545454545454541</v>
      </c>
      <c r="W721" s="13">
        <f t="shared" si="23"/>
        <v>73.003592152528327</v>
      </c>
      <c r="Y721" t="str">
        <f>IF(ISERROR(FIND("DEF",$G721)),"",MAX(Y$1:Y720)+1)</f>
        <v/>
      </c>
      <c r="Z721" t="str">
        <f>IF(ISERROR(FIND("MID",$G721)),"",MAX(Z$1:Z720)+1)</f>
        <v/>
      </c>
      <c r="AA721" t="str">
        <f>IF(ISERROR(FIND("RUC",$G721)),"",MAX(AA$1:AA720)+1)</f>
        <v/>
      </c>
      <c r="AB721">
        <f>IF(ISERROR(FIND("FWD",$G721)),"",MAX(AB$1:AB720)+1)</f>
        <v>275</v>
      </c>
      <c r="AC721">
        <f>IF(H721&lt;&gt;"R","",MAX(AC$1:AC720)+1)</f>
        <v>102</v>
      </c>
    </row>
    <row r="722" spans="1:29" x14ac:dyDescent="0.2">
      <c r="A722" t="s">
        <v>2285</v>
      </c>
      <c r="B722" t="s">
        <v>524</v>
      </c>
      <c r="C722" t="s">
        <v>1600</v>
      </c>
      <c r="D722" t="s">
        <v>1974</v>
      </c>
      <c r="E722" t="s">
        <v>260</v>
      </c>
      <c r="F722" s="42" t="s">
        <v>1469</v>
      </c>
      <c r="G722" t="s">
        <v>1608</v>
      </c>
      <c r="H722" s="3" t="str">
        <f>IF(SUMIFS(SeasonData!BC:BC,SeasonData!B:B,Players19!C548)=(4*23),"R","")</f>
        <v/>
      </c>
      <c r="I722" s="2">
        <f>COUNTIFS(SeasonData!B:B,C722)</f>
        <v>4</v>
      </c>
      <c r="J722" s="25">
        <v>275500</v>
      </c>
      <c r="K722" s="25" t="str">
        <f t="shared" si="22"/>
        <v>MPR</v>
      </c>
      <c r="L722" s="25"/>
      <c r="M722" s="20">
        <f>INDEX(SeasonData!$AY:$AY,MATCH($C722&amp;"_2018",SeasonData!$A:$A,0))</f>
        <v>50.75</v>
      </c>
      <c r="N722" s="20">
        <f>INDEX(SeasonData!$AY:$AY,MATCH($C722&amp;"_2017",SeasonData!$A:$A,0))</f>
        <v>60.4375</v>
      </c>
      <c r="O722" s="20">
        <f>INDEX(SeasonData!$AY:$AY,MATCH($C722&amp;"_2016",SeasonData!$A:$A,0))</f>
        <v>50.285714285714285</v>
      </c>
      <c r="P722" s="20" t="str">
        <f>INDEX(SeasonData!$AY:$AY,MATCH($C722&amp;"_2015",SeasonData!$A:$A,0))</f>
        <v/>
      </c>
      <c r="R722" s="18">
        <f>INDEX(SeasonData!BA:BA,MATCH(C722&amp;"_2018",SeasonData!A:A,0))</f>
        <v>0.54545454545454541</v>
      </c>
      <c r="S722" s="18">
        <f>INDEX(SeasonData!BA:BA,MATCH(C722&amp;"_2017",SeasonData!A:A,0))</f>
        <v>0.72727272727272729</v>
      </c>
      <c r="T722" s="18">
        <f>INDEX(SeasonData!BA:BA,MATCH(C722&amp;"_2016",SeasonData!A:A,0))</f>
        <v>0.63636363636363635</v>
      </c>
      <c r="U722" s="18">
        <f>INDEX(SeasonData!BA:BA,MATCH(C722&amp;"_2015",SeasonData!A:A,0))</f>
        <v>0</v>
      </c>
      <c r="W722" s="13">
        <f t="shared" si="23"/>
        <v>50.750667771944364</v>
      </c>
      <c r="Y722" t="str">
        <f>IF(ISERROR(FIND("DEF",$G722)),"",MAX(Y$1:Y721)+1)</f>
        <v/>
      </c>
      <c r="Z722" t="str">
        <f>IF(ISERROR(FIND("MID",$G722)),"",MAX(Z$1:Z721)+1)</f>
        <v/>
      </c>
      <c r="AA722" t="str">
        <f>IF(ISERROR(FIND("RUC",$G722)),"",MAX(AA$1:AA721)+1)</f>
        <v/>
      </c>
      <c r="AB722">
        <f>IF(ISERROR(FIND("FWD",$G722)),"",MAX(AB$1:AB721)+1)</f>
        <v>276</v>
      </c>
      <c r="AC722" t="str">
        <f>IF(H722&lt;&gt;"R","",MAX(AC$1:AC721)+1)</f>
        <v/>
      </c>
    </row>
    <row r="723" spans="1:29" x14ac:dyDescent="0.2">
      <c r="A723" t="s">
        <v>2285</v>
      </c>
      <c r="B723" t="s">
        <v>35</v>
      </c>
      <c r="C723" t="s">
        <v>991</v>
      </c>
      <c r="D723" t="s">
        <v>1980</v>
      </c>
      <c r="E723" t="s">
        <v>288</v>
      </c>
      <c r="F723" s="42" t="s">
        <v>1471</v>
      </c>
      <c r="G723" t="s">
        <v>1608</v>
      </c>
      <c r="H723" s="3" t="str">
        <f>IF(SUMIFS(SeasonData!BC:BC,SeasonData!B:B,Players19!C690)=(4*23),"R","")</f>
        <v/>
      </c>
      <c r="I723" s="2">
        <f>COUNTIFS(SeasonData!B:B,C723)</f>
        <v>4</v>
      </c>
      <c r="J723" s="25">
        <v>310500</v>
      </c>
      <c r="K723" s="25" t="str">
        <f t="shared" si="22"/>
        <v>MPR</v>
      </c>
      <c r="L723" s="25"/>
      <c r="M723" s="20">
        <f>INDEX(SeasonData!$AY:$AY,MATCH($C723&amp;"_2018",SeasonData!$A:$A,0))</f>
        <v>71.5</v>
      </c>
      <c r="N723" s="20">
        <f>INDEX(SeasonData!$AY:$AY,MATCH($C723&amp;"_2017",SeasonData!$A:$A,0))</f>
        <v>25.5</v>
      </c>
      <c r="O723" s="20" t="str">
        <f>INDEX(SeasonData!$AY:$AY,MATCH($C723&amp;"_2016",SeasonData!$A:$A,0))</f>
        <v/>
      </c>
      <c r="P723" s="20" t="str">
        <f>INDEX(SeasonData!$AY:$AY,MATCH($C723&amp;"_2015",SeasonData!$A:$A,0))</f>
        <v/>
      </c>
      <c r="R723" s="18">
        <f>INDEX(SeasonData!BA:BA,MATCH(C723&amp;"_2018",SeasonData!A:A,0))</f>
        <v>0.18181818181818182</v>
      </c>
      <c r="S723" s="18">
        <f>INDEX(SeasonData!BA:BA,MATCH(C723&amp;"_2017",SeasonData!A:A,0))</f>
        <v>9.0909090909090912E-2</v>
      </c>
      <c r="T723" s="18">
        <f>INDEX(SeasonData!BA:BA,MATCH(C723&amp;"_2016",SeasonData!A:A,0))</f>
        <v>0</v>
      </c>
      <c r="U723" s="18">
        <f>INDEX(SeasonData!BA:BA,MATCH(C723&amp;"_2015",SeasonData!A:A,0))</f>
        <v>0</v>
      </c>
      <c r="W723" s="13">
        <f t="shared" si="23"/>
        <v>57.198121027908265</v>
      </c>
      <c r="Y723" t="str">
        <f>IF(ISERROR(FIND("DEF",$G723)),"",MAX(Y$1:Y722)+1)</f>
        <v/>
      </c>
      <c r="Z723" t="str">
        <f>IF(ISERROR(FIND("MID",$G723)),"",MAX(Z$1:Z722)+1)</f>
        <v/>
      </c>
      <c r="AA723" t="str">
        <f>IF(ISERROR(FIND("RUC",$G723)),"",MAX(AA$1:AA722)+1)</f>
        <v/>
      </c>
      <c r="AB723">
        <f>IF(ISERROR(FIND("FWD",$G723)),"",MAX(AB$1:AB722)+1)</f>
        <v>277</v>
      </c>
      <c r="AC723" t="str">
        <f>IF(H723&lt;&gt;"R","",MAX(AC$1:AC722)+1)</f>
        <v/>
      </c>
    </row>
    <row r="724" spans="1:29" x14ac:dyDescent="0.2">
      <c r="A724" t="s">
        <v>2285</v>
      </c>
      <c r="B724" t="s">
        <v>509</v>
      </c>
      <c r="C724" t="s">
        <v>971</v>
      </c>
      <c r="D724" t="s">
        <v>971</v>
      </c>
      <c r="E724" t="s">
        <v>490</v>
      </c>
      <c r="F724" s="42" t="s">
        <v>1470</v>
      </c>
      <c r="G724" t="s">
        <v>1606</v>
      </c>
      <c r="H724" s="3" t="str">
        <f>IF(SUMIFS(SeasonData!BC:BC,SeasonData!B:B,Players19!C719)=(4*23),"R","")</f>
        <v>R</v>
      </c>
      <c r="I724" s="2">
        <f>COUNTIFS(SeasonData!B:B,C724)</f>
        <v>4</v>
      </c>
      <c r="J724" s="25">
        <v>481600</v>
      </c>
      <c r="K724" s="25" t="str">
        <f t="shared" si="22"/>
        <v>MPR</v>
      </c>
      <c r="L724" s="25"/>
      <c r="M724" s="20">
        <f>INDEX(SeasonData!$AY:$AY,MATCH($C724&amp;"_2018",SeasonData!$A:$A,0))</f>
        <v>88.714285714285708</v>
      </c>
      <c r="N724" s="20">
        <f>INDEX(SeasonData!$AY:$AY,MATCH($C724&amp;"_2017",SeasonData!$A:$A,0))</f>
        <v>66.5</v>
      </c>
      <c r="O724" s="20" t="str">
        <f>INDEX(SeasonData!$AY:$AY,MATCH($C724&amp;"_2016",SeasonData!$A:$A,0))</f>
        <v/>
      </c>
      <c r="P724" s="20" t="str">
        <f>INDEX(SeasonData!$AY:$AY,MATCH($C724&amp;"_2015",SeasonData!$A:$A,0))</f>
        <v/>
      </c>
      <c r="R724" s="18">
        <f>INDEX(SeasonData!BA:BA,MATCH(C724&amp;"_2018",SeasonData!A:A,0))</f>
        <v>0.95454545454545459</v>
      </c>
      <c r="S724" s="18">
        <f>INDEX(SeasonData!BA:BA,MATCH(C724&amp;"_2017",SeasonData!A:A,0))</f>
        <v>0.54545454545454541</v>
      </c>
      <c r="T724" s="18">
        <f>INDEX(SeasonData!BA:BA,MATCH(C724&amp;"_2016",SeasonData!A:A,0))</f>
        <v>0</v>
      </c>
      <c r="U724" s="18">
        <f>INDEX(SeasonData!BA:BA,MATCH(C724&amp;"_2015",SeasonData!A:A,0))</f>
        <v>0</v>
      </c>
      <c r="W724" s="13">
        <f t="shared" si="23"/>
        <v>88.71695680206318</v>
      </c>
      <c r="Y724" t="str">
        <f>IF(ISERROR(FIND("DEF",$G724)),"",MAX(Y$1:Y723)+1)</f>
        <v/>
      </c>
      <c r="Z724">
        <f>IF(ISERROR(FIND("MID",$G724)),"",MAX(Z$1:Z723)+1)</f>
        <v>234</v>
      </c>
      <c r="AA724" t="str">
        <f>IF(ISERROR(FIND("RUC",$G724)),"",MAX(AA$1:AA723)+1)</f>
        <v/>
      </c>
      <c r="AB724" t="str">
        <f>IF(ISERROR(FIND("FWD",$G724)),"",MAX(AB$1:AB723)+1)</f>
        <v/>
      </c>
      <c r="AC724">
        <f>IF(H724&lt;&gt;"R","",MAX(AC$1:AC723)+1)</f>
        <v>103</v>
      </c>
    </row>
    <row r="725" spans="1:29" x14ac:dyDescent="0.2">
      <c r="A725" t="s">
        <v>2135</v>
      </c>
      <c r="B725" t="s">
        <v>118</v>
      </c>
      <c r="C725" t="s">
        <v>1954</v>
      </c>
      <c r="D725" t="s">
        <v>1954</v>
      </c>
      <c r="E725" t="s">
        <v>116</v>
      </c>
      <c r="F725" s="42" t="s">
        <v>1468</v>
      </c>
      <c r="G725" t="s">
        <v>2767</v>
      </c>
      <c r="H725" s="3" t="str">
        <f>IF(SUMIFS(SeasonData!BC:BC,SeasonData!B:B,Players19!C79)=(4*23),"R","")</f>
        <v/>
      </c>
      <c r="I725" s="2">
        <f>COUNTIFS(SeasonData!B:B,C725)</f>
        <v>4</v>
      </c>
      <c r="J725" s="25">
        <v>242100</v>
      </c>
      <c r="K725" s="25" t="str">
        <f t="shared" si="22"/>
        <v>MPR</v>
      </c>
      <c r="L725" s="25"/>
      <c r="M725" s="20" t="str">
        <f>INDEX(SeasonData!$AY:$AY,MATCH($C725&amp;"_2018",SeasonData!$A:$A,0))</f>
        <v/>
      </c>
      <c r="N725" s="20">
        <f>INDEX(SeasonData!$AY:$AY,MATCH($C725&amp;"_2017",SeasonData!$A:$A,0))</f>
        <v>63.714285714285715</v>
      </c>
      <c r="O725" s="20">
        <f>INDEX(SeasonData!$AY:$AY,MATCH($C725&amp;"_2016",SeasonData!$A:$A,0))</f>
        <v>34</v>
      </c>
      <c r="P725" s="20">
        <f>INDEX(SeasonData!$AY:$AY,MATCH($C725&amp;"_2015",SeasonData!$A:$A,0))</f>
        <v>61</v>
      </c>
      <c r="R725" s="18">
        <f>INDEX(SeasonData!BA:BA,MATCH(C725&amp;"_2018",SeasonData!A:A,0))</f>
        <v>0</v>
      </c>
      <c r="S725" s="18">
        <f>INDEX(SeasonData!BA:BA,MATCH(C725&amp;"_2017",SeasonData!A:A,0))</f>
        <v>0.63636363636363635</v>
      </c>
      <c r="T725" s="18">
        <f>INDEX(SeasonData!BA:BA,MATCH(C725&amp;"_2016",SeasonData!A:A,0))</f>
        <v>9.0909090909090912E-2</v>
      </c>
      <c r="U725" s="18">
        <f>INDEX(SeasonData!BA:BA,MATCH(C725&amp;"_2015",SeasonData!A:A,0))</f>
        <v>0.5</v>
      </c>
      <c r="W725" s="13">
        <f t="shared" si="23"/>
        <v>44.597955236253107</v>
      </c>
      <c r="Y725" t="str">
        <f>IF(ISERROR(FIND("DEF",$G725)),"",MAX(Y$1:Y724)+1)</f>
        <v/>
      </c>
      <c r="Z725">
        <f>IF(ISERROR(FIND("MID",$G725)),"",MAX(Z$1:Z724)+1)</f>
        <v>235</v>
      </c>
      <c r="AA725" t="str">
        <f>IF(ISERROR(FIND("RUC",$G725)),"",MAX(AA$1:AA724)+1)</f>
        <v/>
      </c>
      <c r="AB725">
        <f>IF(ISERROR(FIND("FWD",$G725)),"",MAX(AB$1:AB724)+1)</f>
        <v>278</v>
      </c>
      <c r="AC725" t="str">
        <f>IF(H725&lt;&gt;"R","",MAX(AC$1:AC724)+1)</f>
        <v/>
      </c>
    </row>
    <row r="726" spans="1:29" x14ac:dyDescent="0.2">
      <c r="A726" t="s">
        <v>2135</v>
      </c>
      <c r="B726" t="s">
        <v>451</v>
      </c>
      <c r="C726" t="s">
        <v>1960</v>
      </c>
      <c r="D726" t="s">
        <v>1960</v>
      </c>
      <c r="E726" t="s">
        <v>443</v>
      </c>
      <c r="F726" s="42" t="s">
        <v>1590</v>
      </c>
      <c r="G726" t="s">
        <v>1951</v>
      </c>
      <c r="H726" s="3" t="str">
        <f>IF(SUMIFS(SeasonData!BC:BC,SeasonData!B:B,Players19!C213)=(4*23),"R","")</f>
        <v/>
      </c>
      <c r="I726" s="2">
        <f>COUNTIFS(SeasonData!B:B,C726)</f>
        <v>4</v>
      </c>
      <c r="J726" s="25">
        <v>310600</v>
      </c>
      <c r="K726" s="25" t="str">
        <f t="shared" si="22"/>
        <v>MPR</v>
      </c>
      <c r="L726" s="25"/>
      <c r="M726" s="20">
        <f>INDEX(SeasonData!$AY:$AY,MATCH($C726&amp;"_2018",SeasonData!$A:$A,0))</f>
        <v>63.571428571428569</v>
      </c>
      <c r="N726" s="20">
        <f>INDEX(SeasonData!$AY:$AY,MATCH($C726&amp;"_2017",SeasonData!$A:$A,0))</f>
        <v>35</v>
      </c>
      <c r="O726" s="20" t="str">
        <f>INDEX(SeasonData!$AY:$AY,MATCH($C726&amp;"_2016",SeasonData!$A:$A,0))</f>
        <v/>
      </c>
      <c r="P726" s="20" t="str">
        <f>INDEX(SeasonData!$AY:$AY,MATCH($C726&amp;"_2015",SeasonData!$A:$A,0))</f>
        <v/>
      </c>
      <c r="R726" s="18">
        <f>INDEX(SeasonData!BA:BA,MATCH(C726&amp;"_2018",SeasonData!A:A,0))</f>
        <v>0.31818181818181818</v>
      </c>
      <c r="S726" s="18">
        <f>INDEX(SeasonData!BA:BA,MATCH(C726&amp;"_2017",SeasonData!A:A,0))</f>
        <v>9.0909090909090912E-2</v>
      </c>
      <c r="T726" s="18">
        <f>INDEX(SeasonData!BA:BA,MATCH(C726&amp;"_2016",SeasonData!A:A,0))</f>
        <v>0</v>
      </c>
      <c r="U726" s="18">
        <f>INDEX(SeasonData!BA:BA,MATCH(C726&amp;"_2015",SeasonData!A:A,0))</f>
        <v>0</v>
      </c>
      <c r="W726" s="13">
        <f t="shared" si="23"/>
        <v>57.216542322925299</v>
      </c>
      <c r="Y726" t="str">
        <f>IF(ISERROR(FIND("DEF",$G726)),"",MAX(Y$1:Y725)+1)</f>
        <v/>
      </c>
      <c r="Z726" t="str">
        <f>IF(ISERROR(FIND("MID",$G726)),"",MAX(Z$1:Z725)+1)</f>
        <v/>
      </c>
      <c r="AA726">
        <f>IF(ISERROR(FIND("RUC",$G726)),"",MAX(AA$1:AA725)+1)</f>
        <v>58</v>
      </c>
      <c r="AB726" t="str">
        <f>IF(ISERROR(FIND("FWD",$G726)),"",MAX(AB$1:AB725)+1)</f>
        <v/>
      </c>
      <c r="AC726" t="str">
        <f>IF(H726&lt;&gt;"R","",MAX(AC$1:AC725)+1)</f>
        <v/>
      </c>
    </row>
    <row r="727" spans="1:29" x14ac:dyDescent="0.2">
      <c r="A727" t="s">
        <v>2135</v>
      </c>
      <c r="B727" t="s">
        <v>500</v>
      </c>
      <c r="C727" t="s">
        <v>2697</v>
      </c>
      <c r="D727" t="s">
        <v>882</v>
      </c>
      <c r="E727" t="s">
        <v>260</v>
      </c>
      <c r="F727" s="42" t="s">
        <v>2537</v>
      </c>
      <c r="G727" t="s">
        <v>1607</v>
      </c>
      <c r="H727" s="3" t="str">
        <f>IF(SUMIFS(SeasonData!BC:BC,SeasonData!B:B,Players19!C509)=(4*23),"R","")</f>
        <v/>
      </c>
      <c r="I727" s="2">
        <f>COUNTIFS(SeasonData!B:B,C727)</f>
        <v>4</v>
      </c>
      <c r="J727" s="25">
        <v>243200</v>
      </c>
      <c r="K727" s="25" t="str">
        <f t="shared" si="22"/>
        <v>MPR</v>
      </c>
      <c r="L727" s="25"/>
      <c r="M727" s="20" t="str">
        <f>INDEX(SeasonData!$AY:$AY,MATCH($C727&amp;"_2018",SeasonData!$A:$A,0))</f>
        <v/>
      </c>
      <c r="N727" s="20" t="str">
        <f>INDEX(SeasonData!$AY:$AY,MATCH($C727&amp;"_2017",SeasonData!$A:$A,0))</f>
        <v/>
      </c>
      <c r="O727" s="20" t="str">
        <f>INDEX(SeasonData!$AY:$AY,MATCH($C727&amp;"_2016",SeasonData!$A:$A,0))</f>
        <v/>
      </c>
      <c r="P727" s="20" t="str">
        <f>INDEX(SeasonData!$AY:$AY,MATCH($C727&amp;"_2015",SeasonData!$A:$A,0))</f>
        <v/>
      </c>
      <c r="R727" s="18">
        <f>INDEX(SeasonData!BA:BA,MATCH(C727&amp;"_2018",SeasonData!A:A,0))</f>
        <v>0</v>
      </c>
      <c r="S727" s="18">
        <f>INDEX(SeasonData!BA:BA,MATCH(C727&amp;"_2017",SeasonData!A:A,0))</f>
        <v>0</v>
      </c>
      <c r="T727" s="18">
        <f>INDEX(SeasonData!BA:BA,MATCH(C727&amp;"_2016",SeasonData!A:A,0))</f>
        <v>0</v>
      </c>
      <c r="U727" s="18">
        <f>INDEX(SeasonData!BA:BA,MATCH(C727&amp;"_2015",SeasonData!A:A,0))</f>
        <v>0</v>
      </c>
      <c r="W727" s="13">
        <f t="shared" si="23"/>
        <v>44.800589481440547</v>
      </c>
      <c r="Y727">
        <f>IF(ISERROR(FIND("DEF",$G727)),"",MAX(Y$1:Y726)+1)</f>
        <v>257</v>
      </c>
      <c r="Z727" t="str">
        <f>IF(ISERROR(FIND("MID",$G727)),"",MAX(Z$1:Z726)+1)</f>
        <v/>
      </c>
      <c r="AA727" t="str">
        <f>IF(ISERROR(FIND("RUC",$G727)),"",MAX(AA$1:AA726)+1)</f>
        <v/>
      </c>
      <c r="AB727" t="str">
        <f>IF(ISERROR(FIND("FWD",$G727)),"",MAX(AB$1:AB726)+1)</f>
        <v/>
      </c>
      <c r="AC727" t="str">
        <f>IF(H727&lt;&gt;"R","",MAX(AC$1:AC726)+1)</f>
        <v/>
      </c>
    </row>
    <row r="728" spans="1:29" x14ac:dyDescent="0.2">
      <c r="A728" t="s">
        <v>2414</v>
      </c>
      <c r="B728" t="s">
        <v>182</v>
      </c>
      <c r="C728" t="s">
        <v>2743</v>
      </c>
      <c r="D728" t="s">
        <v>2743</v>
      </c>
      <c r="E728" t="s">
        <v>184</v>
      </c>
      <c r="F728" s="42" t="s">
        <v>2595</v>
      </c>
      <c r="G728" t="s">
        <v>2768</v>
      </c>
      <c r="H728" s="3" t="str">
        <f>IF(SUMIFS(SeasonData!BC:BC,SeasonData!B:B,Players19!C766)=(4*23),"R","")</f>
        <v/>
      </c>
      <c r="I728" s="2">
        <f>COUNTIFS(SeasonData!B:B,C728)</f>
        <v>4</v>
      </c>
      <c r="J728" s="25">
        <v>102400</v>
      </c>
      <c r="K728" s="25" t="str">
        <f t="shared" si="22"/>
        <v>Rookie</v>
      </c>
      <c r="L728" s="25"/>
      <c r="M728" s="20" t="str">
        <f>INDEX(SeasonData!$AY:$AY,MATCH($C728&amp;"_2018",SeasonData!$A:$A,0))</f>
        <v/>
      </c>
      <c r="N728" s="20" t="str">
        <f>INDEX(SeasonData!$AY:$AY,MATCH($C728&amp;"_2017",SeasonData!$A:$A,0))</f>
        <v/>
      </c>
      <c r="O728" s="20" t="str">
        <f>INDEX(SeasonData!$AY:$AY,MATCH($C728&amp;"_2016",SeasonData!$A:$A,0))</f>
        <v/>
      </c>
      <c r="P728" s="20" t="str">
        <f>INDEX(SeasonData!$AY:$AY,MATCH($C728&amp;"_2015",SeasonData!$A:$A,0))</f>
        <v/>
      </c>
      <c r="R728" s="18">
        <f>INDEX(SeasonData!BA:BA,MATCH(C728&amp;"_2018",SeasonData!A:A,0))</f>
        <v>0</v>
      </c>
      <c r="S728" s="18">
        <f>INDEX(SeasonData!BA:BA,MATCH(C728&amp;"_2017",SeasonData!A:A,0))</f>
        <v>0</v>
      </c>
      <c r="T728" s="18">
        <f>INDEX(SeasonData!BA:BA,MATCH(C728&amp;"_2016",SeasonData!A:A,0))</f>
        <v>0</v>
      </c>
      <c r="U728" s="18">
        <f>INDEX(SeasonData!BA:BA,MATCH(C728&amp;"_2015",SeasonData!A:A,0))</f>
        <v>0</v>
      </c>
      <c r="W728" s="13">
        <f t="shared" si="23"/>
        <v>18.863406097448649</v>
      </c>
      <c r="Y728">
        <f>IF(ISERROR(FIND("DEF",$G728)),"",MAX(Y$1:Y727)+1)</f>
        <v>258</v>
      </c>
      <c r="Z728">
        <f>IF(ISERROR(FIND("MID",$G728)),"",MAX(Z$1:Z727)+1)</f>
        <v>236</v>
      </c>
      <c r="AA728" t="str">
        <f>IF(ISERROR(FIND("RUC",$G728)),"",MAX(AA$1:AA727)+1)</f>
        <v/>
      </c>
      <c r="AB728" t="str">
        <f>IF(ISERROR(FIND("FWD",$G728)),"",MAX(AB$1:AB727)+1)</f>
        <v/>
      </c>
      <c r="AC728" t="str">
        <f>IF(H728&lt;&gt;"R","",MAX(AC$1:AC727)+1)</f>
        <v/>
      </c>
    </row>
    <row r="729" spans="1:29" x14ac:dyDescent="0.2">
      <c r="A729" t="s">
        <v>2182</v>
      </c>
      <c r="B729" t="s">
        <v>54</v>
      </c>
      <c r="C729" t="s">
        <v>2637</v>
      </c>
      <c r="D729" t="s">
        <v>2637</v>
      </c>
      <c r="E729" t="s">
        <v>40</v>
      </c>
      <c r="F729" s="42" t="s">
        <v>2466</v>
      </c>
      <c r="G729" t="s">
        <v>2767</v>
      </c>
      <c r="H729" s="3" t="str">
        <f>IF(SUMIFS(SeasonData!BC:BC,SeasonData!B:B,Players19!C144)=(4*23),"R","")</f>
        <v>R</v>
      </c>
      <c r="I729" s="2">
        <f>COUNTIFS(SeasonData!B:B,C729)</f>
        <v>4</v>
      </c>
      <c r="J729" s="25">
        <v>115900</v>
      </c>
      <c r="K729" s="25" t="str">
        <f t="shared" si="22"/>
        <v>Rookie</v>
      </c>
      <c r="L729" s="25"/>
      <c r="M729" s="20" t="str">
        <f>INDEX(SeasonData!$AY:$AY,MATCH($C729&amp;"_2018",SeasonData!$A:$A,0))</f>
        <v/>
      </c>
      <c r="N729" s="20" t="str">
        <f>INDEX(SeasonData!$AY:$AY,MATCH($C729&amp;"_2017",SeasonData!$A:$A,0))</f>
        <v/>
      </c>
      <c r="O729" s="20" t="str">
        <f>INDEX(SeasonData!$AY:$AY,MATCH($C729&amp;"_2016",SeasonData!$A:$A,0))</f>
        <v/>
      </c>
      <c r="P729" s="20" t="str">
        <f>INDEX(SeasonData!$AY:$AY,MATCH($C729&amp;"_2015",SeasonData!$A:$A,0))</f>
        <v/>
      </c>
      <c r="R729" s="18">
        <f>INDEX(SeasonData!BA:BA,MATCH(C729&amp;"_2018",SeasonData!A:A,0))</f>
        <v>0</v>
      </c>
      <c r="S729" s="18">
        <f>INDEX(SeasonData!BA:BA,MATCH(C729&amp;"_2017",SeasonData!A:A,0))</f>
        <v>0</v>
      </c>
      <c r="T729" s="18">
        <f>INDEX(SeasonData!BA:BA,MATCH(C729&amp;"_2016",SeasonData!A:A,0))</f>
        <v>0</v>
      </c>
      <c r="U729" s="18">
        <f>INDEX(SeasonData!BA:BA,MATCH(C729&amp;"_2015",SeasonData!A:A,0))</f>
        <v>0</v>
      </c>
      <c r="W729" s="13">
        <f t="shared" si="23"/>
        <v>21.350280924749011</v>
      </c>
      <c r="Y729" t="str">
        <f>IF(ISERROR(FIND("DEF",$G729)),"",MAX(Y$1:Y728)+1)</f>
        <v/>
      </c>
      <c r="Z729">
        <f>IF(ISERROR(FIND("MID",$G729)),"",MAX(Z$1:Z728)+1)</f>
        <v>237</v>
      </c>
      <c r="AA729" t="str">
        <f>IF(ISERROR(FIND("RUC",$G729)),"",MAX(AA$1:AA728)+1)</f>
        <v/>
      </c>
      <c r="AB729">
        <f>IF(ISERROR(FIND("FWD",$G729)),"",MAX(AB$1:AB728)+1)</f>
        <v>279</v>
      </c>
      <c r="AC729">
        <f>IF(H729&lt;&gt;"R","",MAX(AC$1:AC728)+1)</f>
        <v>104</v>
      </c>
    </row>
    <row r="730" spans="1:29" x14ac:dyDescent="0.2">
      <c r="A730" t="s">
        <v>2106</v>
      </c>
      <c r="B730" t="s">
        <v>2107</v>
      </c>
      <c r="C730" t="s">
        <v>2614</v>
      </c>
      <c r="D730" t="s">
        <v>2614</v>
      </c>
      <c r="E730" t="s">
        <v>288</v>
      </c>
      <c r="F730" s="42" t="s">
        <v>2437</v>
      </c>
      <c r="G730" t="s">
        <v>2767</v>
      </c>
      <c r="H730" s="3" t="str">
        <f>IF(SUMIFS(SeasonData!BC:BC,SeasonData!B:B,Players19!C45)=(4*23),"R","")</f>
        <v/>
      </c>
      <c r="I730" s="2">
        <f>COUNTIFS(SeasonData!B:B,C730)</f>
        <v>4</v>
      </c>
      <c r="J730" s="25">
        <v>117300</v>
      </c>
      <c r="K730" s="25" t="str">
        <f t="shared" si="22"/>
        <v>Rookie</v>
      </c>
      <c r="L730" s="25"/>
      <c r="M730" s="20" t="str">
        <f>INDEX(SeasonData!$AY:$AY,MATCH($C730&amp;"_2018",SeasonData!$A:$A,0))</f>
        <v/>
      </c>
      <c r="N730" s="20" t="str">
        <f>INDEX(SeasonData!$AY:$AY,MATCH($C730&amp;"_2017",SeasonData!$A:$A,0))</f>
        <v/>
      </c>
      <c r="O730" s="20" t="str">
        <f>INDEX(SeasonData!$AY:$AY,MATCH($C730&amp;"_2016",SeasonData!$A:$A,0))</f>
        <v/>
      </c>
      <c r="P730" s="20" t="str">
        <f>INDEX(SeasonData!$AY:$AY,MATCH($C730&amp;"_2015",SeasonData!$A:$A,0))</f>
        <v/>
      </c>
      <c r="R730" s="18">
        <f>INDEX(SeasonData!BA:BA,MATCH(C730&amp;"_2018",SeasonData!A:A,0))</f>
        <v>0</v>
      </c>
      <c r="S730" s="18">
        <f>INDEX(SeasonData!BA:BA,MATCH(C730&amp;"_2017",SeasonData!A:A,0))</f>
        <v>0</v>
      </c>
      <c r="T730" s="18">
        <f>INDEX(SeasonData!BA:BA,MATCH(C730&amp;"_2016",SeasonData!A:A,0))</f>
        <v>0</v>
      </c>
      <c r="U730" s="18">
        <f>INDEX(SeasonData!BA:BA,MATCH(C730&amp;"_2015",SeasonData!A:A,0))</f>
        <v>0</v>
      </c>
      <c r="W730" s="13">
        <f t="shared" si="23"/>
        <v>21.608179054987566</v>
      </c>
      <c r="Y730" t="str">
        <f>IF(ISERROR(FIND("DEF",$G730)),"",MAX(Y$1:Y729)+1)</f>
        <v/>
      </c>
      <c r="Z730">
        <f>IF(ISERROR(FIND("MID",$G730)),"",MAX(Z$1:Z729)+1)</f>
        <v>238</v>
      </c>
      <c r="AA730" t="str">
        <f>IF(ISERROR(FIND("RUC",$G730)),"",MAX(AA$1:AA729)+1)</f>
        <v/>
      </c>
      <c r="AB730">
        <f>IF(ISERROR(FIND("FWD",$G730)),"",MAX(AB$1:AB729)+1)</f>
        <v>280</v>
      </c>
      <c r="AC730" t="str">
        <f>IF(H730&lt;&gt;"R","",MAX(AC$1:AC729)+1)</f>
        <v/>
      </c>
    </row>
    <row r="731" spans="1:29" x14ac:dyDescent="0.2">
      <c r="A731" t="s">
        <v>2106</v>
      </c>
      <c r="B731" t="s">
        <v>452</v>
      </c>
      <c r="C731" t="s">
        <v>884</v>
      </c>
      <c r="D731" t="s">
        <v>884</v>
      </c>
      <c r="E731" t="s">
        <v>490</v>
      </c>
      <c r="F731" s="42" t="s">
        <v>1472</v>
      </c>
      <c r="G731" t="s">
        <v>1608</v>
      </c>
      <c r="H731" s="3" t="str">
        <f>IF(SUMIFS(SeasonData!BC:BC,SeasonData!B:B,Players19!C264)=(4*23),"R","")</f>
        <v/>
      </c>
      <c r="I731" s="2">
        <f>COUNTIFS(SeasonData!B:B,C731)</f>
        <v>4</v>
      </c>
      <c r="J731" s="25">
        <v>354600</v>
      </c>
      <c r="K731" s="25" t="str">
        <f t="shared" si="22"/>
        <v>MPR</v>
      </c>
      <c r="L731" s="25"/>
      <c r="M731" s="20">
        <f>INDEX(SeasonData!$AY:$AY,MATCH($C731&amp;"_2018",SeasonData!$A:$A,0))</f>
        <v>72.571428571428569</v>
      </c>
      <c r="N731" s="20">
        <f>INDEX(SeasonData!$AY:$AY,MATCH($C731&amp;"_2017",SeasonData!$A:$A,0))</f>
        <v>96.0625</v>
      </c>
      <c r="O731" s="20">
        <f>INDEX(SeasonData!$AY:$AY,MATCH($C731&amp;"_2016",SeasonData!$A:$A,0))</f>
        <v>90.428571428571431</v>
      </c>
      <c r="P731" s="20">
        <f>INDEX(SeasonData!$AY:$AY,MATCH($C731&amp;"_2015",SeasonData!$A:$A,0))</f>
        <v>82.818181818181813</v>
      </c>
      <c r="R731" s="18">
        <f>INDEX(SeasonData!BA:BA,MATCH(C731&amp;"_2018",SeasonData!A:A,0))</f>
        <v>0.31818181818181818</v>
      </c>
      <c r="S731" s="18">
        <f>INDEX(SeasonData!BA:BA,MATCH(C731&amp;"_2017",SeasonData!A:A,0))</f>
        <v>0.72727272727272729</v>
      </c>
      <c r="T731" s="18">
        <f>INDEX(SeasonData!BA:BA,MATCH(C731&amp;"_2016",SeasonData!A:A,0))</f>
        <v>0.95454545454545459</v>
      </c>
      <c r="U731" s="18">
        <f>INDEX(SeasonData!BA:BA,MATCH(C731&amp;"_2015",SeasonData!A:A,0))</f>
        <v>1</v>
      </c>
      <c r="W731" s="13">
        <f t="shared" si="23"/>
        <v>65.321912130422774</v>
      </c>
      <c r="Y731" t="str">
        <f>IF(ISERROR(FIND("DEF",$G731)),"",MAX(Y$1:Y730)+1)</f>
        <v/>
      </c>
      <c r="Z731" t="str">
        <f>IF(ISERROR(FIND("MID",$G731)),"",MAX(Z$1:Z730)+1)</f>
        <v/>
      </c>
      <c r="AA731" t="str">
        <f>IF(ISERROR(FIND("RUC",$G731)),"",MAX(AA$1:AA730)+1)</f>
        <v/>
      </c>
      <c r="AB731">
        <f>IF(ISERROR(FIND("FWD",$G731)),"",MAX(AB$1:AB730)+1)</f>
        <v>281</v>
      </c>
      <c r="AC731" t="str">
        <f>IF(H731&lt;&gt;"R","",MAX(AC$1:AC730)+1)</f>
        <v/>
      </c>
    </row>
    <row r="732" spans="1:29" x14ac:dyDescent="0.2">
      <c r="A732" t="s">
        <v>2106</v>
      </c>
      <c r="B732" t="s">
        <v>458</v>
      </c>
      <c r="C732" t="s">
        <v>886</v>
      </c>
      <c r="D732" t="s">
        <v>886</v>
      </c>
      <c r="E732" t="s">
        <v>443</v>
      </c>
      <c r="F732" s="42" t="s">
        <v>1474</v>
      </c>
      <c r="G732" t="s">
        <v>2767</v>
      </c>
      <c r="H732" s="3" t="str">
        <f>IF(SUMIFS(SeasonData!BC:BC,SeasonData!B:B,Players19!C484)=(4*23),"R","")</f>
        <v/>
      </c>
      <c r="I732" s="2">
        <f>COUNTIFS(SeasonData!B:B,C732)</f>
        <v>4</v>
      </c>
      <c r="J732" s="25">
        <v>514000</v>
      </c>
      <c r="K732" s="25" t="str">
        <f t="shared" si="22"/>
        <v>Premo</v>
      </c>
      <c r="L732" s="25"/>
      <c r="M732" s="20">
        <f>INDEX(SeasonData!$AY:$AY,MATCH($C732&amp;"_2018",SeasonData!$A:$A,0))</f>
        <v>94.681818181818187</v>
      </c>
      <c r="N732" s="20">
        <f>INDEX(SeasonData!$AY:$AY,MATCH($C732&amp;"_2017",SeasonData!$A:$A,0))</f>
        <v>85.526315789473685</v>
      </c>
      <c r="O732" s="20">
        <f>INDEX(SeasonData!$AY:$AY,MATCH($C732&amp;"_2016",SeasonData!$A:$A,0))</f>
        <v>70.166666666666671</v>
      </c>
      <c r="P732" s="20">
        <f>INDEX(SeasonData!$AY:$AY,MATCH($C732&amp;"_2015",SeasonData!$A:$A,0))</f>
        <v>62.75</v>
      </c>
      <c r="R732" s="18">
        <f>INDEX(SeasonData!BA:BA,MATCH(C732&amp;"_2018",SeasonData!A:A,0))</f>
        <v>1</v>
      </c>
      <c r="S732" s="18">
        <f>INDEX(SeasonData!BA:BA,MATCH(C732&amp;"_2017",SeasonData!A:A,0))</f>
        <v>0.86363636363636365</v>
      </c>
      <c r="T732" s="18">
        <f>INDEX(SeasonData!BA:BA,MATCH(C732&amp;"_2016",SeasonData!A:A,0))</f>
        <v>0.54545454545454541</v>
      </c>
      <c r="U732" s="18">
        <f>INDEX(SeasonData!BA:BA,MATCH(C732&amp;"_2015",SeasonData!A:A,0))</f>
        <v>0.18181818181818182</v>
      </c>
      <c r="W732" s="13">
        <f t="shared" si="23"/>
        <v>94.685456387584054</v>
      </c>
      <c r="Y732" t="str">
        <f>IF(ISERROR(FIND("DEF",$G732)),"",MAX(Y$1:Y731)+1)</f>
        <v/>
      </c>
      <c r="Z732">
        <f>IF(ISERROR(FIND("MID",$G732)),"",MAX(Z$1:Z731)+1)</f>
        <v>239</v>
      </c>
      <c r="AA732" t="str">
        <f>IF(ISERROR(FIND("RUC",$G732)),"",MAX(AA$1:AA731)+1)</f>
        <v/>
      </c>
      <c r="AB732">
        <f>IF(ISERROR(FIND("FWD",$G732)),"",MAX(AB$1:AB731)+1)</f>
        <v>282</v>
      </c>
      <c r="AC732" t="str">
        <f>IF(H732&lt;&gt;"R","",MAX(AC$1:AC731)+1)</f>
        <v/>
      </c>
    </row>
    <row r="733" spans="1:29" x14ac:dyDescent="0.2">
      <c r="A733" t="s">
        <v>2106</v>
      </c>
      <c r="B733" t="s">
        <v>389</v>
      </c>
      <c r="C733" t="s">
        <v>885</v>
      </c>
      <c r="D733" t="s">
        <v>885</v>
      </c>
      <c r="E733" t="s">
        <v>369</v>
      </c>
      <c r="F733" s="42" t="s">
        <v>1473</v>
      </c>
      <c r="G733" t="s">
        <v>1951</v>
      </c>
      <c r="H733" s="3" t="str">
        <f>IF(SUMIFS(SeasonData!BC:BC,SeasonData!B:B,Players19!C532)=(4*23),"R","")</f>
        <v/>
      </c>
      <c r="I733" s="2">
        <f>COUNTIFS(SeasonData!B:B,C733)</f>
        <v>4</v>
      </c>
      <c r="J733" s="25">
        <v>533000</v>
      </c>
      <c r="K733" s="25" t="str">
        <f t="shared" si="22"/>
        <v>Premo</v>
      </c>
      <c r="L733" s="25"/>
      <c r="M733" s="20">
        <f>INDEX(SeasonData!$AY:$AY,MATCH($C733&amp;"_2018",SeasonData!$A:$A,0))</f>
        <v>98.19047619047619</v>
      </c>
      <c r="N733" s="20">
        <f>INDEX(SeasonData!$AY:$AY,MATCH($C733&amp;"_2017",SeasonData!$A:$A,0))</f>
        <v>88.80952380952381</v>
      </c>
      <c r="O733" s="20">
        <f>INDEX(SeasonData!$AY:$AY,MATCH($C733&amp;"_2016",SeasonData!$A:$A,0))</f>
        <v>74.833333333333329</v>
      </c>
      <c r="P733" s="20">
        <f>INDEX(SeasonData!$AY:$AY,MATCH($C733&amp;"_2015",SeasonData!$A:$A,0))</f>
        <v>42</v>
      </c>
      <c r="R733" s="18">
        <f>INDEX(SeasonData!BA:BA,MATCH(C733&amp;"_2018",SeasonData!A:A,0))</f>
        <v>0.95454545454545459</v>
      </c>
      <c r="S733" s="18">
        <f>INDEX(SeasonData!BA:BA,MATCH(C733&amp;"_2017",SeasonData!A:A,0))</f>
        <v>0.95454545454545459</v>
      </c>
      <c r="T733" s="18">
        <f>INDEX(SeasonData!BA:BA,MATCH(C733&amp;"_2016",SeasonData!A:A,0))</f>
        <v>0.27272727272727271</v>
      </c>
      <c r="U733" s="18">
        <f>INDEX(SeasonData!BA:BA,MATCH(C733&amp;"_2015",SeasonData!A:A,0))</f>
        <v>0.22727272727272727</v>
      </c>
      <c r="W733" s="13">
        <f t="shared" si="23"/>
        <v>98.185502440821594</v>
      </c>
      <c r="Y733" t="str">
        <f>IF(ISERROR(FIND("DEF",$G733)),"",MAX(Y$1:Y732)+1)</f>
        <v/>
      </c>
      <c r="Z733" t="str">
        <f>IF(ISERROR(FIND("MID",$G733)),"",MAX(Z$1:Z732)+1)</f>
        <v/>
      </c>
      <c r="AA733">
        <f>IF(ISERROR(FIND("RUC",$G733)),"",MAX(AA$1:AA732)+1)</f>
        <v>59</v>
      </c>
      <c r="AB733" t="str">
        <f>IF(ISERROR(FIND("FWD",$G733)),"",MAX(AB$1:AB732)+1)</f>
        <v/>
      </c>
      <c r="AC733" t="str">
        <f>IF(H733&lt;&gt;"R","",MAX(AC$1:AC732)+1)</f>
        <v/>
      </c>
    </row>
    <row r="734" spans="1:29" x14ac:dyDescent="0.2">
      <c r="A734" t="s">
        <v>2106</v>
      </c>
      <c r="B734" t="s">
        <v>439</v>
      </c>
      <c r="C734" t="s">
        <v>958</v>
      </c>
      <c r="D734" t="s">
        <v>958</v>
      </c>
      <c r="E734" t="s">
        <v>423</v>
      </c>
      <c r="F734" s="42" t="s">
        <v>1475</v>
      </c>
      <c r="G734" t="s">
        <v>1608</v>
      </c>
      <c r="H734" s="3" t="str">
        <f>IF(SUMIFS(SeasonData!BC:BC,SeasonData!B:B,Players19!C583)=(4*23),"R","")</f>
        <v>R</v>
      </c>
      <c r="I734" s="2">
        <f>COUNTIFS(SeasonData!B:B,C734)</f>
        <v>4</v>
      </c>
      <c r="J734" s="25">
        <v>123900</v>
      </c>
      <c r="K734" s="25" t="str">
        <f t="shared" si="22"/>
        <v>Rookie</v>
      </c>
      <c r="L734" s="25"/>
      <c r="M734" s="20" t="str">
        <f>INDEX(SeasonData!$AY:$AY,MATCH($C734&amp;"_2018",SeasonData!$A:$A,0))</f>
        <v/>
      </c>
      <c r="N734" s="20" t="str">
        <f>INDEX(SeasonData!$AY:$AY,MATCH($C734&amp;"_2017",SeasonData!$A:$A,0))</f>
        <v/>
      </c>
      <c r="O734" s="20" t="str">
        <f>INDEX(SeasonData!$AY:$AY,MATCH($C734&amp;"_2016",SeasonData!$A:$A,0))</f>
        <v/>
      </c>
      <c r="P734" s="20" t="str">
        <f>INDEX(SeasonData!$AY:$AY,MATCH($C734&amp;"_2015",SeasonData!$A:$A,0))</f>
        <v/>
      </c>
      <c r="R734" s="18">
        <f>INDEX(SeasonData!BA:BA,MATCH(C734&amp;"_2018",SeasonData!A:A,0))</f>
        <v>0</v>
      </c>
      <c r="S734" s="18">
        <f>INDEX(SeasonData!BA:BA,MATCH(C734&amp;"_2017",SeasonData!A:A,0))</f>
        <v>0</v>
      </c>
      <c r="T734" s="18">
        <f>INDEX(SeasonData!BA:BA,MATCH(C734&amp;"_2016",SeasonData!A:A,0))</f>
        <v>0</v>
      </c>
      <c r="U734" s="18">
        <f>INDEX(SeasonData!BA:BA,MATCH(C734&amp;"_2015",SeasonData!A:A,0))</f>
        <v>0</v>
      </c>
      <c r="W734" s="13">
        <f t="shared" si="23"/>
        <v>22.823984526112184</v>
      </c>
      <c r="Y734" t="str">
        <f>IF(ISERROR(FIND("DEF",$G734)),"",MAX(Y$1:Y733)+1)</f>
        <v/>
      </c>
      <c r="Z734" t="str">
        <f>IF(ISERROR(FIND("MID",$G734)),"",MAX(Z$1:Z733)+1)</f>
        <v/>
      </c>
      <c r="AA734" t="str">
        <f>IF(ISERROR(FIND("RUC",$G734)),"",MAX(AA$1:AA733)+1)</f>
        <v/>
      </c>
      <c r="AB734">
        <f>IF(ISERROR(FIND("FWD",$G734)),"",MAX(AB$1:AB733)+1)</f>
        <v>283</v>
      </c>
      <c r="AC734">
        <f>IF(H734&lt;&gt;"R","",MAX(AC$1:AC733)+1)</f>
        <v>105</v>
      </c>
    </row>
    <row r="735" spans="1:29" x14ac:dyDescent="0.2">
      <c r="A735" t="s">
        <v>2106</v>
      </c>
      <c r="B735" t="s">
        <v>1767</v>
      </c>
      <c r="C735" t="s">
        <v>1616</v>
      </c>
      <c r="D735" t="s">
        <v>1616</v>
      </c>
      <c r="E735" t="s">
        <v>514</v>
      </c>
      <c r="F735" s="42" t="s">
        <v>1872</v>
      </c>
      <c r="G735" t="s">
        <v>1608</v>
      </c>
      <c r="H735" s="3" t="str">
        <f>IF(SUMIFS(SeasonData!BC:BC,SeasonData!B:B,Players19!C798)=(4*23),"R","")</f>
        <v>R</v>
      </c>
      <c r="I735" s="2">
        <f>COUNTIFS(SeasonData!B:B,C735)</f>
        <v>4</v>
      </c>
      <c r="J735" s="25">
        <v>123900</v>
      </c>
      <c r="K735" s="25" t="str">
        <f t="shared" si="22"/>
        <v>Rookie</v>
      </c>
      <c r="L735" s="25"/>
      <c r="M735" s="20" t="str">
        <f>INDEX(SeasonData!$AY:$AY,MATCH($C735&amp;"_2018",SeasonData!$A:$A,0))</f>
        <v/>
      </c>
      <c r="N735" s="20" t="str">
        <f>INDEX(SeasonData!$AY:$AY,MATCH($C735&amp;"_2017",SeasonData!$A:$A,0))</f>
        <v/>
      </c>
      <c r="O735" s="20" t="str">
        <f>INDEX(SeasonData!$AY:$AY,MATCH($C735&amp;"_2016",SeasonData!$A:$A,0))</f>
        <v/>
      </c>
      <c r="P735" s="20" t="str">
        <f>INDEX(SeasonData!$AY:$AY,MATCH($C735&amp;"_2015",SeasonData!$A:$A,0))</f>
        <v/>
      </c>
      <c r="R735" s="18">
        <f>INDEX(SeasonData!BA:BA,MATCH(C735&amp;"_2018",SeasonData!A:A,0))</f>
        <v>0</v>
      </c>
      <c r="S735" s="18">
        <f>INDEX(SeasonData!BA:BA,MATCH(C735&amp;"_2017",SeasonData!A:A,0))</f>
        <v>0</v>
      </c>
      <c r="T735" s="18">
        <f>INDEX(SeasonData!BA:BA,MATCH(C735&amp;"_2016",SeasonData!A:A,0))</f>
        <v>0</v>
      </c>
      <c r="U735" s="18">
        <f>INDEX(SeasonData!BA:BA,MATCH(C735&amp;"_2015",SeasonData!A:A,0))</f>
        <v>0</v>
      </c>
      <c r="W735" s="13">
        <f t="shared" si="23"/>
        <v>22.823984526112184</v>
      </c>
      <c r="Y735" t="str">
        <f>IF(ISERROR(FIND("DEF",$G735)),"",MAX(Y$1:Y734)+1)</f>
        <v/>
      </c>
      <c r="Z735" t="str">
        <f>IF(ISERROR(FIND("MID",$G735)),"",MAX(Z$1:Z734)+1)</f>
        <v/>
      </c>
      <c r="AA735" t="str">
        <f>IF(ISERROR(FIND("RUC",$G735)),"",MAX(AA$1:AA734)+1)</f>
        <v/>
      </c>
      <c r="AB735">
        <f>IF(ISERROR(FIND("FWD",$G735)),"",MAX(AB$1:AB734)+1)</f>
        <v>284</v>
      </c>
      <c r="AC735">
        <f>IF(H735&lt;&gt;"R","",MAX(AC$1:AC734)+1)</f>
        <v>106</v>
      </c>
    </row>
    <row r="736" spans="1:29" x14ac:dyDescent="0.2">
      <c r="A736" t="s">
        <v>2235</v>
      </c>
      <c r="B736" t="s">
        <v>324</v>
      </c>
      <c r="C736" t="s">
        <v>887</v>
      </c>
      <c r="D736" t="s">
        <v>887</v>
      </c>
      <c r="E736" t="s">
        <v>316</v>
      </c>
      <c r="F736" s="42" t="s">
        <v>1476</v>
      </c>
      <c r="G736" t="s">
        <v>1951</v>
      </c>
      <c r="H736" s="3" t="str">
        <f>IF(SUMIFS(SeasonData!BC:BC,SeasonData!B:B,Players19!C255)=(4*23),"R","")</f>
        <v/>
      </c>
      <c r="I736" s="2">
        <f>COUNTIFS(SeasonData!B:B,C736)</f>
        <v>4</v>
      </c>
      <c r="J736" s="25">
        <v>548000</v>
      </c>
      <c r="K736" s="25" t="str">
        <f t="shared" si="22"/>
        <v>Premo</v>
      </c>
      <c r="L736" s="25"/>
      <c r="M736" s="20">
        <f>INDEX(SeasonData!$AY:$AY,MATCH($C736&amp;"_2018",SeasonData!$A:$A,0))</f>
        <v>100.95454545454545</v>
      </c>
      <c r="N736" s="20">
        <f>INDEX(SeasonData!$AY:$AY,MATCH($C736&amp;"_2017",SeasonData!$A:$A,0))</f>
        <v>94.84210526315789</v>
      </c>
      <c r="O736" s="20">
        <f>INDEX(SeasonData!$AY:$AY,MATCH($C736&amp;"_2016",SeasonData!$A:$A,0))</f>
        <v>108.14285714285714</v>
      </c>
      <c r="P736" s="20">
        <f>INDEX(SeasonData!$AY:$AY,MATCH($C736&amp;"_2015",SeasonData!$A:$A,0))</f>
        <v>128.8095238095238</v>
      </c>
      <c r="R736" s="18">
        <f>INDEX(SeasonData!BA:BA,MATCH(C736&amp;"_2018",SeasonData!A:A,0))</f>
        <v>1</v>
      </c>
      <c r="S736" s="18">
        <f>INDEX(SeasonData!BA:BA,MATCH(C736&amp;"_2017",SeasonData!A:A,0))</f>
        <v>0.86363636363636365</v>
      </c>
      <c r="T736" s="18">
        <f>INDEX(SeasonData!BA:BA,MATCH(C736&amp;"_2016",SeasonData!A:A,0))</f>
        <v>0.95454545454545459</v>
      </c>
      <c r="U736" s="18">
        <f>INDEX(SeasonData!BA:BA,MATCH(C736&amp;"_2015",SeasonData!A:A,0))</f>
        <v>0.95454545454545459</v>
      </c>
      <c r="W736" s="13">
        <f t="shared" si="23"/>
        <v>100.94869669337754</v>
      </c>
      <c r="Y736" t="str">
        <f>IF(ISERROR(FIND("DEF",$G736)),"",MAX(Y$1:Y735)+1)</f>
        <v/>
      </c>
      <c r="Z736" t="str">
        <f>IF(ISERROR(FIND("MID",$G736)),"",MAX(Z$1:Z735)+1)</f>
        <v/>
      </c>
      <c r="AA736">
        <f>IF(ISERROR(FIND("RUC",$G736)),"",MAX(AA$1:AA735)+1)</f>
        <v>60</v>
      </c>
      <c r="AB736" t="str">
        <f>IF(ISERROR(FIND("FWD",$G736)),"",MAX(AB$1:AB735)+1)</f>
        <v/>
      </c>
      <c r="AC736" t="str">
        <f>IF(H736&lt;&gt;"R","",MAX(AC$1:AC735)+1)</f>
        <v/>
      </c>
    </row>
    <row r="737" spans="1:29" x14ac:dyDescent="0.2">
      <c r="A737" t="s">
        <v>2235</v>
      </c>
      <c r="B737" t="s">
        <v>359</v>
      </c>
      <c r="C737" t="s">
        <v>956</v>
      </c>
      <c r="D737" t="s">
        <v>956</v>
      </c>
      <c r="E737" t="s">
        <v>40</v>
      </c>
      <c r="F737" s="42" t="s">
        <v>1477</v>
      </c>
      <c r="G737" t="s">
        <v>1608</v>
      </c>
      <c r="H737" s="3" t="str">
        <f>IF(SUMIFS(SeasonData!BC:BC,SeasonData!B:B,Players19!C445)=(4*23),"R","")</f>
        <v>R</v>
      </c>
      <c r="I737" s="2">
        <f>COUNTIFS(SeasonData!B:B,C737)</f>
        <v>4</v>
      </c>
      <c r="J737" s="25">
        <v>281300</v>
      </c>
      <c r="K737" s="25" t="str">
        <f t="shared" si="22"/>
        <v>MPR</v>
      </c>
      <c r="L737" s="25"/>
      <c r="M737" s="20">
        <f>INDEX(SeasonData!$AY:$AY,MATCH($C737&amp;"_2018",SeasonData!$A:$A,0))</f>
        <v>57.571428571428569</v>
      </c>
      <c r="N737" s="20">
        <f>INDEX(SeasonData!$AY:$AY,MATCH($C737&amp;"_2017",SeasonData!$A:$A,0))</f>
        <v>50.5</v>
      </c>
      <c r="O737" s="20" t="str">
        <f>INDEX(SeasonData!$AY:$AY,MATCH($C737&amp;"_2016",SeasonData!$A:$A,0))</f>
        <v/>
      </c>
      <c r="P737" s="20" t="str">
        <f>INDEX(SeasonData!$AY:$AY,MATCH($C737&amp;"_2015",SeasonData!$A:$A,0))</f>
        <v/>
      </c>
      <c r="R737" s="18">
        <f>INDEX(SeasonData!BA:BA,MATCH(C737&amp;"_2018",SeasonData!A:A,0))</f>
        <v>0.31818181818181818</v>
      </c>
      <c r="S737" s="18">
        <f>INDEX(SeasonData!BA:BA,MATCH(C737&amp;"_2017",SeasonData!A:A,0))</f>
        <v>9.0909090909090912E-2</v>
      </c>
      <c r="T737" s="18">
        <f>INDEX(SeasonData!BA:BA,MATCH(C737&amp;"_2016",SeasonData!A:A,0))</f>
        <v>0</v>
      </c>
      <c r="U737" s="18">
        <f>INDEX(SeasonData!BA:BA,MATCH(C737&amp;"_2015",SeasonData!A:A,0))</f>
        <v>0</v>
      </c>
      <c r="W737" s="13">
        <f t="shared" si="23"/>
        <v>51.819102882932668</v>
      </c>
      <c r="Y737" t="str">
        <f>IF(ISERROR(FIND("DEF",$G737)),"",MAX(Y$1:Y736)+1)</f>
        <v/>
      </c>
      <c r="Z737" t="str">
        <f>IF(ISERROR(FIND("MID",$G737)),"",MAX(Z$1:Z736)+1)</f>
        <v/>
      </c>
      <c r="AA737" t="str">
        <f>IF(ISERROR(FIND("RUC",$G737)),"",MAX(AA$1:AA736)+1)</f>
        <v/>
      </c>
      <c r="AB737">
        <f>IF(ISERROR(FIND("FWD",$G737)),"",MAX(AB$1:AB736)+1)</f>
        <v>285</v>
      </c>
      <c r="AC737">
        <f>IF(H737&lt;&gt;"R","",MAX(AC$1:AC736)+1)</f>
        <v>107</v>
      </c>
    </row>
    <row r="738" spans="1:29" x14ac:dyDescent="0.2">
      <c r="A738" t="s">
        <v>2092</v>
      </c>
      <c r="B738" t="s">
        <v>0</v>
      </c>
      <c r="C738" t="s">
        <v>2613</v>
      </c>
      <c r="D738" t="s">
        <v>2613</v>
      </c>
      <c r="E738" t="s">
        <v>235</v>
      </c>
      <c r="F738" s="42" t="s">
        <v>2435</v>
      </c>
      <c r="G738" t="s">
        <v>1606</v>
      </c>
      <c r="H738" s="3" t="str">
        <f>IF(SUMIFS(SeasonData!BC:BC,SeasonData!B:B,Players19!C28)=(4*23),"R","")</f>
        <v/>
      </c>
      <c r="I738" s="2">
        <f>COUNTIFS(SeasonData!B:B,C738)</f>
        <v>4</v>
      </c>
      <c r="J738" s="25">
        <v>112900</v>
      </c>
      <c r="K738" s="25" t="str">
        <f t="shared" si="22"/>
        <v>Rookie</v>
      </c>
      <c r="L738" s="25"/>
      <c r="M738" s="20" t="str">
        <f>INDEX(SeasonData!$AY:$AY,MATCH($C738&amp;"_2018",SeasonData!$A:$A,0))</f>
        <v/>
      </c>
      <c r="N738" s="20" t="str">
        <f>INDEX(SeasonData!$AY:$AY,MATCH($C738&amp;"_2017",SeasonData!$A:$A,0))</f>
        <v/>
      </c>
      <c r="O738" s="20" t="str">
        <f>INDEX(SeasonData!$AY:$AY,MATCH($C738&amp;"_2016",SeasonData!$A:$A,0))</f>
        <v/>
      </c>
      <c r="P738" s="20" t="str">
        <f>INDEX(SeasonData!$AY:$AY,MATCH($C738&amp;"_2015",SeasonData!$A:$A,0))</f>
        <v/>
      </c>
      <c r="R738" s="18">
        <f>INDEX(SeasonData!BA:BA,MATCH(C738&amp;"_2018",SeasonData!A:A,0))</f>
        <v>0</v>
      </c>
      <c r="S738" s="18">
        <f>INDEX(SeasonData!BA:BA,MATCH(C738&amp;"_2017",SeasonData!A:A,0))</f>
        <v>0</v>
      </c>
      <c r="T738" s="18">
        <f>INDEX(SeasonData!BA:BA,MATCH(C738&amp;"_2016",SeasonData!A:A,0))</f>
        <v>0</v>
      </c>
      <c r="U738" s="18">
        <f>INDEX(SeasonData!BA:BA,MATCH(C738&amp;"_2015",SeasonData!A:A,0))</f>
        <v>0</v>
      </c>
      <c r="W738" s="13">
        <f t="shared" si="23"/>
        <v>20.797642074237817</v>
      </c>
      <c r="Y738" t="str">
        <f>IF(ISERROR(FIND("DEF",$G738)),"",MAX(Y$1:Y737)+1)</f>
        <v/>
      </c>
      <c r="Z738">
        <f>IF(ISERROR(FIND("MID",$G738)),"",MAX(Z$1:Z737)+1)</f>
        <v>240</v>
      </c>
      <c r="AA738" t="str">
        <f>IF(ISERROR(FIND("RUC",$G738)),"",MAX(AA$1:AA737)+1)</f>
        <v/>
      </c>
      <c r="AB738" t="str">
        <f>IF(ISERROR(FIND("FWD",$G738)),"",MAX(AB$1:AB737)+1)</f>
        <v/>
      </c>
      <c r="AC738" t="str">
        <f>IF(H738&lt;&gt;"R","",MAX(AC$1:AC737)+1)</f>
        <v/>
      </c>
    </row>
    <row r="739" spans="1:29" x14ac:dyDescent="0.2">
      <c r="A739" t="s">
        <v>2092</v>
      </c>
      <c r="B739" t="s">
        <v>466</v>
      </c>
      <c r="C739" t="s">
        <v>902</v>
      </c>
      <c r="D739" t="s">
        <v>902</v>
      </c>
      <c r="E739" t="s">
        <v>465</v>
      </c>
      <c r="F739" s="42" t="s">
        <v>1490</v>
      </c>
      <c r="G739" t="s">
        <v>1607</v>
      </c>
      <c r="H739" s="3" t="str">
        <f>IF(SUMIFS(SeasonData!BC:BC,SeasonData!B:B,Players19!C41)=(4*23),"R","")</f>
        <v/>
      </c>
      <c r="I739" s="2">
        <f>COUNTIFS(SeasonData!B:B,C739)</f>
        <v>4</v>
      </c>
      <c r="J739" s="25">
        <v>395600</v>
      </c>
      <c r="K739" s="25" t="str">
        <f t="shared" si="22"/>
        <v>MPR</v>
      </c>
      <c r="L739" s="25"/>
      <c r="M739" s="20">
        <f>INDEX(SeasonData!$AY:$AY,MATCH($C739&amp;"_2018",SeasonData!$A:$A,0))</f>
        <v>72.875</v>
      </c>
      <c r="N739" s="20">
        <f>INDEX(SeasonData!$AY:$AY,MATCH($C739&amp;"_2017",SeasonData!$A:$A,0))</f>
        <v>70.588235294117652</v>
      </c>
      <c r="O739" s="20">
        <f>INDEX(SeasonData!$AY:$AY,MATCH($C739&amp;"_2016",SeasonData!$A:$A,0))</f>
        <v>69.888888888888886</v>
      </c>
      <c r="P739" s="20">
        <f>INDEX(SeasonData!$AY:$AY,MATCH($C739&amp;"_2015",SeasonData!$A:$A,0))</f>
        <v>63</v>
      </c>
      <c r="R739" s="18">
        <f>INDEX(SeasonData!BA:BA,MATCH(C739&amp;"_2018",SeasonData!A:A,0))</f>
        <v>0.72727272727272729</v>
      </c>
      <c r="S739" s="18">
        <f>INDEX(SeasonData!BA:BA,MATCH(C739&amp;"_2017",SeasonData!A:A,0))</f>
        <v>0.77272727272727271</v>
      </c>
      <c r="T739" s="18">
        <f>INDEX(SeasonData!BA:BA,MATCH(C739&amp;"_2016",SeasonData!A:A,0))</f>
        <v>0.40909090909090912</v>
      </c>
      <c r="U739" s="18">
        <f>INDEX(SeasonData!BA:BA,MATCH(C739&amp;"_2015",SeasonData!A:A,0))</f>
        <v>0.13636363636363635</v>
      </c>
      <c r="W739" s="13">
        <f t="shared" si="23"/>
        <v>72.874643087409041</v>
      </c>
      <c r="Y739">
        <f>IF(ISERROR(FIND("DEF",$G739)),"",MAX(Y$1:Y738)+1)</f>
        <v>259</v>
      </c>
      <c r="Z739" t="str">
        <f>IF(ISERROR(FIND("MID",$G739)),"",MAX(Z$1:Z738)+1)</f>
        <v/>
      </c>
      <c r="AA739" t="str">
        <f>IF(ISERROR(FIND("RUC",$G739)),"",MAX(AA$1:AA738)+1)</f>
        <v/>
      </c>
      <c r="AB739" t="str">
        <f>IF(ISERROR(FIND("FWD",$G739)),"",MAX(AB$1:AB738)+1)</f>
        <v/>
      </c>
      <c r="AC739" t="str">
        <f>IF(H739&lt;&gt;"R","",MAX(AC$1:AC738)+1)</f>
        <v/>
      </c>
    </row>
    <row r="740" spans="1:29" x14ac:dyDescent="0.2">
      <c r="A740" t="s">
        <v>2092</v>
      </c>
      <c r="B740" t="s">
        <v>153</v>
      </c>
      <c r="C740" t="s">
        <v>1591</v>
      </c>
      <c r="D740" t="s">
        <v>1591</v>
      </c>
      <c r="E740" t="s">
        <v>150</v>
      </c>
      <c r="F740" s="42" t="s">
        <v>1479</v>
      </c>
      <c r="G740" t="s">
        <v>1951</v>
      </c>
      <c r="H740" s="3" t="str">
        <f>IF(SUMIFS(SeasonData!BC:BC,SeasonData!B:B,Players19!C48)=(4*23),"R","")</f>
        <v/>
      </c>
      <c r="I740" s="2">
        <f>COUNTIFS(SeasonData!B:B,C740)</f>
        <v>4</v>
      </c>
      <c r="J740" s="25">
        <v>505700</v>
      </c>
      <c r="K740" s="25" t="str">
        <f t="shared" si="22"/>
        <v>Premo</v>
      </c>
      <c r="L740" s="25"/>
      <c r="M740" s="20">
        <f>INDEX(SeasonData!$AY:$AY,MATCH($C740&amp;"_2018",SeasonData!$A:$A,0))</f>
        <v>93.15</v>
      </c>
      <c r="N740" s="20">
        <f>INDEX(SeasonData!$AY:$AY,MATCH($C740&amp;"_2017",SeasonData!$A:$A,0))</f>
        <v>91.769230769230774</v>
      </c>
      <c r="O740" s="20">
        <f>INDEX(SeasonData!$AY:$AY,MATCH($C740&amp;"_2016",SeasonData!$A:$A,0))</f>
        <v>62.3</v>
      </c>
      <c r="P740" s="20">
        <f>INDEX(SeasonData!$AY:$AY,MATCH($C740&amp;"_2015",SeasonData!$A:$A,0))</f>
        <v>56.285714285714285</v>
      </c>
      <c r="R740" s="18">
        <f>INDEX(SeasonData!BA:BA,MATCH(C740&amp;"_2018",SeasonData!A:A,0))</f>
        <v>0.90909090909090906</v>
      </c>
      <c r="S740" s="18">
        <f>INDEX(SeasonData!BA:BA,MATCH(C740&amp;"_2017",SeasonData!A:A,0))</f>
        <v>0.59090909090909094</v>
      </c>
      <c r="T740" s="18">
        <f>INDEX(SeasonData!BA:BA,MATCH(C740&amp;"_2016",SeasonData!A:A,0))</f>
        <v>0.45454545454545453</v>
      </c>
      <c r="U740" s="18">
        <f>INDEX(SeasonData!BA:BA,MATCH(C740&amp;"_2015",SeasonData!A:A,0))</f>
        <v>0.31818181818181818</v>
      </c>
      <c r="W740" s="13">
        <f t="shared" si="23"/>
        <v>93.156488901169752</v>
      </c>
      <c r="Y740" t="str">
        <f>IF(ISERROR(FIND("DEF",$G740)),"",MAX(Y$1:Y739)+1)</f>
        <v/>
      </c>
      <c r="Z740" t="str">
        <f>IF(ISERROR(FIND("MID",$G740)),"",MAX(Z$1:Z739)+1)</f>
        <v/>
      </c>
      <c r="AA740">
        <f>IF(ISERROR(FIND("RUC",$G740)),"",MAX(AA$1:AA739)+1)</f>
        <v>61</v>
      </c>
      <c r="AB740" t="str">
        <f>IF(ISERROR(FIND("FWD",$G740)),"",MAX(AB$1:AB739)+1)</f>
        <v/>
      </c>
      <c r="AC740" t="str">
        <f>IF(H740&lt;&gt;"R","",MAX(AC$1:AC739)+1)</f>
        <v/>
      </c>
    </row>
    <row r="741" spans="1:29" x14ac:dyDescent="0.2">
      <c r="A741" t="s">
        <v>2092</v>
      </c>
      <c r="B741" t="s">
        <v>446</v>
      </c>
      <c r="C741" t="s">
        <v>897</v>
      </c>
      <c r="D741" t="s">
        <v>897</v>
      </c>
      <c r="E741" t="s">
        <v>316</v>
      </c>
      <c r="F741" s="42" t="s">
        <v>2453</v>
      </c>
      <c r="G741" t="s">
        <v>1951</v>
      </c>
      <c r="H741" s="3" t="str">
        <f>IF(SUMIFS(SeasonData!BC:BC,SeasonData!B:B,Players19!C107)=(4*23),"R","")</f>
        <v/>
      </c>
      <c r="I741" s="2">
        <f>COUNTIFS(SeasonData!B:B,C741)</f>
        <v>4</v>
      </c>
      <c r="J741" s="25">
        <v>264400</v>
      </c>
      <c r="K741" s="25" t="str">
        <f t="shared" si="22"/>
        <v>MPR</v>
      </c>
      <c r="L741" s="25"/>
      <c r="M741" s="20" t="str">
        <f>INDEX(SeasonData!$AY:$AY,MATCH($C741&amp;"_2018",SeasonData!$A:$A,0))</f>
        <v/>
      </c>
      <c r="N741" s="20">
        <f>INDEX(SeasonData!$AY:$AY,MATCH($C741&amp;"_2017",SeasonData!$A:$A,0))</f>
        <v>69.571428571428569</v>
      </c>
      <c r="O741" s="20">
        <f>INDEX(SeasonData!$AY:$AY,MATCH($C741&amp;"_2016",SeasonData!$A:$A,0))</f>
        <v>75.666666666666671</v>
      </c>
      <c r="P741" s="20">
        <f>INDEX(SeasonData!$AY:$AY,MATCH($C741&amp;"_2015",SeasonData!$A:$A,0))</f>
        <v>61.166666666666664</v>
      </c>
      <c r="R741" s="18">
        <f>INDEX(SeasonData!BA:BA,MATCH(C741&amp;"_2018",SeasonData!A:A,0))</f>
        <v>0</v>
      </c>
      <c r="S741" s="18">
        <f>INDEX(SeasonData!BA:BA,MATCH(C741&amp;"_2017",SeasonData!A:A,0))</f>
        <v>0.31818181818181818</v>
      </c>
      <c r="T741" s="18">
        <f>INDEX(SeasonData!BA:BA,MATCH(C741&amp;"_2016",SeasonData!A:A,0))</f>
        <v>0.40909090909090912</v>
      </c>
      <c r="U741" s="18">
        <f>INDEX(SeasonData!BA:BA,MATCH(C741&amp;"_2015",SeasonData!A:A,0))</f>
        <v>0.27272727272727271</v>
      </c>
      <c r="W741" s="13">
        <f t="shared" si="23"/>
        <v>48.705904025052959</v>
      </c>
      <c r="Y741" t="str">
        <f>IF(ISERROR(FIND("DEF",$G741)),"",MAX(Y$1:Y740)+1)</f>
        <v/>
      </c>
      <c r="Z741" t="str">
        <f>IF(ISERROR(FIND("MID",$G741)),"",MAX(Z$1:Z740)+1)</f>
        <v/>
      </c>
      <c r="AA741">
        <f>IF(ISERROR(FIND("RUC",$G741)),"",MAX(AA$1:AA740)+1)</f>
        <v>62</v>
      </c>
      <c r="AB741" t="str">
        <f>IF(ISERROR(FIND("FWD",$G741)),"",MAX(AB$1:AB740)+1)</f>
        <v/>
      </c>
      <c r="AC741" t="str">
        <f>IF(H741&lt;&gt;"R","",MAX(AC$1:AC740)+1)</f>
        <v/>
      </c>
    </row>
    <row r="742" spans="1:29" x14ac:dyDescent="0.2">
      <c r="A742" t="s">
        <v>2092</v>
      </c>
      <c r="B742" t="s">
        <v>343</v>
      </c>
      <c r="C742" t="s">
        <v>898</v>
      </c>
      <c r="D742" t="s">
        <v>898</v>
      </c>
      <c r="E742" t="s">
        <v>40</v>
      </c>
      <c r="F742" s="42" t="s">
        <v>1486</v>
      </c>
      <c r="G742" t="s">
        <v>1607</v>
      </c>
      <c r="H742" s="3" t="str">
        <f>IF(SUMIFS(SeasonData!BC:BC,SeasonData!B:B,Players19!C124)=(4*23),"R","")</f>
        <v/>
      </c>
      <c r="I742" s="2">
        <f>COUNTIFS(SeasonData!B:B,C742)</f>
        <v>4</v>
      </c>
      <c r="J742" s="25">
        <v>350300</v>
      </c>
      <c r="K742" s="25" t="str">
        <f t="shared" si="22"/>
        <v>MPR</v>
      </c>
      <c r="L742" s="25"/>
      <c r="M742" s="20">
        <f>INDEX(SeasonData!$AY:$AY,MATCH($C742&amp;"_2018",SeasonData!$A:$A,0))</f>
        <v>64.526315789473685</v>
      </c>
      <c r="N742" s="20">
        <f>INDEX(SeasonData!$AY:$AY,MATCH($C742&amp;"_2017",SeasonData!$A:$A,0))</f>
        <v>58.636363636363633</v>
      </c>
      <c r="O742" s="20">
        <f>INDEX(SeasonData!$AY:$AY,MATCH($C742&amp;"_2016",SeasonData!$A:$A,0))</f>
        <v>53.111111111111114</v>
      </c>
      <c r="P742" s="20">
        <f>INDEX(SeasonData!$AY:$AY,MATCH($C742&amp;"_2015",SeasonData!$A:$A,0))</f>
        <v>49.75</v>
      </c>
      <c r="R742" s="18">
        <f>INDEX(SeasonData!BA:BA,MATCH(C742&amp;"_2018",SeasonData!A:A,0))</f>
        <v>0.86363636363636365</v>
      </c>
      <c r="S742" s="18">
        <f>INDEX(SeasonData!BA:BA,MATCH(C742&amp;"_2017",SeasonData!A:A,0))</f>
        <v>1</v>
      </c>
      <c r="T742" s="18">
        <f>INDEX(SeasonData!BA:BA,MATCH(C742&amp;"_2016",SeasonData!A:A,0))</f>
        <v>0.40909090909090912</v>
      </c>
      <c r="U742" s="18">
        <f>INDEX(SeasonData!BA:BA,MATCH(C742&amp;"_2015",SeasonData!A:A,0))</f>
        <v>0.36363636363636365</v>
      </c>
      <c r="W742" s="13">
        <f t="shared" si="23"/>
        <v>64.529796444690064</v>
      </c>
      <c r="Y742">
        <f>IF(ISERROR(FIND("DEF",$G742)),"",MAX(Y$1:Y741)+1)</f>
        <v>260</v>
      </c>
      <c r="Z742" t="str">
        <f>IF(ISERROR(FIND("MID",$G742)),"",MAX(Z$1:Z741)+1)</f>
        <v/>
      </c>
      <c r="AA742" t="str">
        <f>IF(ISERROR(FIND("RUC",$G742)),"",MAX(AA$1:AA741)+1)</f>
        <v/>
      </c>
      <c r="AB742" t="str">
        <f>IF(ISERROR(FIND("FWD",$G742)),"",MAX(AB$1:AB741)+1)</f>
        <v/>
      </c>
      <c r="AC742" t="str">
        <f>IF(H742&lt;&gt;"R","",MAX(AC$1:AC741)+1)</f>
        <v/>
      </c>
    </row>
    <row r="743" spans="1:29" x14ac:dyDescent="0.2">
      <c r="A743" t="s">
        <v>2092</v>
      </c>
      <c r="B743" t="s">
        <v>467</v>
      </c>
      <c r="C743" t="s">
        <v>903</v>
      </c>
      <c r="D743" t="s">
        <v>1956</v>
      </c>
      <c r="E743" t="s">
        <v>465</v>
      </c>
      <c r="F743" s="42" t="s">
        <v>1491</v>
      </c>
      <c r="G743" t="s">
        <v>1607</v>
      </c>
      <c r="H743" s="3" t="str">
        <f>IF(SUMIFS(SeasonData!BC:BC,SeasonData!B:B,Players19!C127)=(4*23),"R","")</f>
        <v/>
      </c>
      <c r="I743" s="2">
        <f>COUNTIFS(SeasonData!B:B,C743)</f>
        <v>4</v>
      </c>
      <c r="J743" s="25">
        <v>339900</v>
      </c>
      <c r="K743" s="25" t="str">
        <f t="shared" si="22"/>
        <v>MPR</v>
      </c>
      <c r="L743" s="25"/>
      <c r="M743" s="20">
        <f>INDEX(SeasonData!$AY:$AY,MATCH($C743&amp;"_2018",SeasonData!$A:$A,0))</f>
        <v>62.611111111111114</v>
      </c>
      <c r="N743" s="20">
        <f>INDEX(SeasonData!$AY:$AY,MATCH($C743&amp;"_2017",SeasonData!$A:$A,0))</f>
        <v>38.75</v>
      </c>
      <c r="O743" s="20">
        <f>INDEX(SeasonData!$AY:$AY,MATCH($C743&amp;"_2016",SeasonData!$A:$A,0))</f>
        <v>44.5</v>
      </c>
      <c r="P743" s="20" t="str">
        <f>INDEX(SeasonData!$AY:$AY,MATCH($C743&amp;"_2015",SeasonData!$A:$A,0))</f>
        <v/>
      </c>
      <c r="R743" s="18">
        <f>INDEX(SeasonData!BA:BA,MATCH(C743&amp;"_2018",SeasonData!A:A,0))</f>
        <v>0.81818181818181823</v>
      </c>
      <c r="S743" s="18">
        <f>INDEX(SeasonData!BA:BA,MATCH(C743&amp;"_2017",SeasonData!A:A,0))</f>
        <v>0.18181818181818182</v>
      </c>
      <c r="T743" s="18">
        <f>INDEX(SeasonData!BA:BA,MATCH(C743&amp;"_2016",SeasonData!A:A,0))</f>
        <v>9.0909090909090912E-2</v>
      </c>
      <c r="U743" s="18">
        <f>INDEX(SeasonData!BA:BA,MATCH(C743&amp;"_2015",SeasonData!A:A,0))</f>
        <v>0</v>
      </c>
      <c r="W743" s="13">
        <f t="shared" si="23"/>
        <v>62.61398176291793</v>
      </c>
      <c r="Y743">
        <f>IF(ISERROR(FIND("DEF",$G743)),"",MAX(Y$1:Y742)+1)</f>
        <v>261</v>
      </c>
      <c r="Z743" t="str">
        <f>IF(ISERROR(FIND("MID",$G743)),"",MAX(Z$1:Z742)+1)</f>
        <v/>
      </c>
      <c r="AA743" t="str">
        <f>IF(ISERROR(FIND("RUC",$G743)),"",MAX(AA$1:AA742)+1)</f>
        <v/>
      </c>
      <c r="AB743" t="str">
        <f>IF(ISERROR(FIND("FWD",$G743)),"",MAX(AB$1:AB742)+1)</f>
        <v/>
      </c>
      <c r="AC743" t="str">
        <f>IF(H743&lt;&gt;"R","",MAX(AC$1:AC742)+1)</f>
        <v/>
      </c>
    </row>
    <row r="744" spans="1:29" x14ac:dyDescent="0.2">
      <c r="A744" t="s">
        <v>2092</v>
      </c>
      <c r="B744" t="s">
        <v>55</v>
      </c>
      <c r="C744" t="s">
        <v>900</v>
      </c>
      <c r="D744" t="s">
        <v>900</v>
      </c>
      <c r="E744" t="s">
        <v>514</v>
      </c>
      <c r="F744" s="42" t="s">
        <v>1488</v>
      </c>
      <c r="G744" t="s">
        <v>1606</v>
      </c>
      <c r="H744" s="3" t="str">
        <f>IF(SUMIFS(SeasonData!BC:BC,SeasonData!B:B,Players19!C162)=(4*23),"R","")</f>
        <v/>
      </c>
      <c r="I744" s="2">
        <f>COUNTIFS(SeasonData!B:B,C744)</f>
        <v>4</v>
      </c>
      <c r="J744" s="25">
        <v>439700</v>
      </c>
      <c r="K744" s="25" t="str">
        <f t="shared" si="22"/>
        <v>MPR</v>
      </c>
      <c r="L744" s="25"/>
      <c r="M744" s="20">
        <f>INDEX(SeasonData!$AY:$AY,MATCH($C744&amp;"_2018",SeasonData!$A:$A,0))</f>
        <v>81</v>
      </c>
      <c r="N744" s="20">
        <f>INDEX(SeasonData!$AY:$AY,MATCH($C744&amp;"_2017",SeasonData!$A:$A,0))</f>
        <v>70.75</v>
      </c>
      <c r="O744" s="20">
        <f>INDEX(SeasonData!$AY:$AY,MATCH($C744&amp;"_2016",SeasonData!$A:$A,0))</f>
        <v>75.86666666666666</v>
      </c>
      <c r="P744" s="20">
        <f>INDEX(SeasonData!$AY:$AY,MATCH($C744&amp;"_2015",SeasonData!$A:$A,0))</f>
        <v>54.272727272727273</v>
      </c>
      <c r="R744" s="18">
        <f>INDEX(SeasonData!BA:BA,MATCH(C744&amp;"_2018",SeasonData!A:A,0))</f>
        <v>0.81818181818181823</v>
      </c>
      <c r="S744" s="18">
        <f>INDEX(SeasonData!BA:BA,MATCH(C744&amp;"_2017",SeasonData!A:A,0))</f>
        <v>0.54545454545454541</v>
      </c>
      <c r="T744" s="18">
        <f>INDEX(SeasonData!BA:BA,MATCH(C744&amp;"_2016",SeasonData!A:A,0))</f>
        <v>0.68181818181818177</v>
      </c>
      <c r="U744" s="18">
        <f>INDEX(SeasonData!BA:BA,MATCH(C744&amp;"_2015",SeasonData!A:A,0))</f>
        <v>0.5</v>
      </c>
      <c r="W744" s="13">
        <f t="shared" si="23"/>
        <v>80.998434189923557</v>
      </c>
      <c r="Y744" t="str">
        <f>IF(ISERROR(FIND("DEF",$G744)),"",MAX(Y$1:Y743)+1)</f>
        <v/>
      </c>
      <c r="Z744">
        <f>IF(ISERROR(FIND("MID",$G744)),"",MAX(Z$1:Z743)+1)</f>
        <v>241</v>
      </c>
      <c r="AA744" t="str">
        <f>IF(ISERROR(FIND("RUC",$G744)),"",MAX(AA$1:AA743)+1)</f>
        <v/>
      </c>
      <c r="AB744" t="str">
        <f>IF(ISERROR(FIND("FWD",$G744)),"",MAX(AB$1:AB743)+1)</f>
        <v/>
      </c>
      <c r="AC744" t="str">
        <f>IF(H744&lt;&gt;"R","",MAX(AC$1:AC743)+1)</f>
        <v/>
      </c>
    </row>
    <row r="745" spans="1:29" x14ac:dyDescent="0.2">
      <c r="A745" t="s">
        <v>2092</v>
      </c>
      <c r="B745" t="s">
        <v>1768</v>
      </c>
      <c r="C745" t="s">
        <v>1622</v>
      </c>
      <c r="D745" t="s">
        <v>1622</v>
      </c>
      <c r="E745" t="s">
        <v>84</v>
      </c>
      <c r="F745" s="42" t="s">
        <v>1873</v>
      </c>
      <c r="G745" t="s">
        <v>2771</v>
      </c>
      <c r="H745" s="3" t="str">
        <f>IF(SUMIFS(SeasonData!BC:BC,SeasonData!B:B,Players19!C181)=(4*23),"R","")</f>
        <v/>
      </c>
      <c r="I745" s="2">
        <f>COUNTIFS(SeasonData!B:B,C745)</f>
        <v>4</v>
      </c>
      <c r="J745" s="25">
        <v>171500</v>
      </c>
      <c r="K745" s="25" t="str">
        <f t="shared" si="22"/>
        <v>Rookie</v>
      </c>
      <c r="L745" s="25"/>
      <c r="M745" s="20">
        <f>INDEX(SeasonData!$AY:$AY,MATCH($C745&amp;"_2018",SeasonData!$A:$A,0))</f>
        <v>39.5</v>
      </c>
      <c r="N745" s="20" t="str">
        <f>INDEX(SeasonData!$AY:$AY,MATCH($C745&amp;"_2017",SeasonData!$A:$A,0))</f>
        <v/>
      </c>
      <c r="O745" s="20" t="str">
        <f>INDEX(SeasonData!$AY:$AY,MATCH($C745&amp;"_2016",SeasonData!$A:$A,0))</f>
        <v/>
      </c>
      <c r="P745" s="20" t="str">
        <f>INDEX(SeasonData!$AY:$AY,MATCH($C745&amp;"_2015",SeasonData!$A:$A,0))</f>
        <v/>
      </c>
      <c r="R745" s="18">
        <f>INDEX(SeasonData!BA:BA,MATCH(C745&amp;"_2018",SeasonData!A:A,0))</f>
        <v>9.0909090909090912E-2</v>
      </c>
      <c r="S745" s="18">
        <f>INDEX(SeasonData!BA:BA,MATCH(C745&amp;"_2017",SeasonData!A:A,0))</f>
        <v>0</v>
      </c>
      <c r="T745" s="18">
        <f>INDEX(SeasonData!BA:BA,MATCH(C745&amp;"_2016",SeasonData!A:A,0))</f>
        <v>0</v>
      </c>
      <c r="U745" s="18">
        <f>INDEX(SeasonData!BA:BA,MATCH(C745&amp;"_2015",SeasonData!A:A,0))</f>
        <v>0</v>
      </c>
      <c r="W745" s="13">
        <f t="shared" si="23"/>
        <v>31.592520954223083</v>
      </c>
      <c r="Y745" t="str">
        <f>IF(ISERROR(FIND("DEF",$G745)),"",MAX(Y$1:Y744)+1)</f>
        <v/>
      </c>
      <c r="Z745" t="str">
        <f>IF(ISERROR(FIND("MID",$G745)),"",MAX(Z$1:Z744)+1)</f>
        <v/>
      </c>
      <c r="AA745">
        <f>IF(ISERROR(FIND("RUC",$G745)),"",MAX(AA$1:AA744)+1)</f>
        <v>63</v>
      </c>
      <c r="AB745">
        <f>IF(ISERROR(FIND("FWD",$G745)),"",MAX(AB$1:AB744)+1)</f>
        <v>286</v>
      </c>
      <c r="AC745" t="str">
        <f>IF(H745&lt;&gt;"R","",MAX(AC$1:AC744)+1)</f>
        <v/>
      </c>
    </row>
    <row r="746" spans="1:29" x14ac:dyDescent="0.2">
      <c r="A746" t="s">
        <v>2092</v>
      </c>
      <c r="B746" t="s">
        <v>7</v>
      </c>
      <c r="C746" t="s">
        <v>1592</v>
      </c>
      <c r="D746" t="s">
        <v>1592</v>
      </c>
      <c r="E746" t="s">
        <v>1</v>
      </c>
      <c r="F746" s="42" t="s">
        <v>1493</v>
      </c>
      <c r="G746" t="s">
        <v>1607</v>
      </c>
      <c r="H746" s="3" t="str">
        <f>IF(SUMIFS(SeasonData!BC:BC,SeasonData!B:B,Players19!C188)=(4*23),"R","")</f>
        <v/>
      </c>
      <c r="I746" s="2">
        <f>COUNTIFS(SeasonData!B:B,C746)</f>
        <v>4</v>
      </c>
      <c r="J746" s="25">
        <v>446200</v>
      </c>
      <c r="K746" s="25" t="str">
        <f t="shared" si="22"/>
        <v>MPR</v>
      </c>
      <c r="L746" s="25"/>
      <c r="M746" s="20">
        <f>INDEX(SeasonData!$AY:$AY,MATCH($C746&amp;"_2018",SeasonData!$A:$A,0))</f>
        <v>82.2</v>
      </c>
      <c r="N746" s="20" t="str">
        <f>INDEX(SeasonData!$AY:$AY,MATCH($C746&amp;"_2017",SeasonData!$A:$A,0))</f>
        <v/>
      </c>
      <c r="O746" s="20" t="str">
        <f>INDEX(SeasonData!$AY:$AY,MATCH($C746&amp;"_2016",SeasonData!$A:$A,0))</f>
        <v/>
      </c>
      <c r="P746" s="20" t="str">
        <f>INDEX(SeasonData!$AY:$AY,MATCH($C746&amp;"_2015",SeasonData!$A:$A,0))</f>
        <v/>
      </c>
      <c r="R746" s="18">
        <f>INDEX(SeasonData!BA:BA,MATCH(C746&amp;"_2018",SeasonData!A:A,0))</f>
        <v>0.90909090909090906</v>
      </c>
      <c r="S746" s="18">
        <f>INDEX(SeasonData!BA:BA,MATCH(C746&amp;"_2017",SeasonData!A:A,0))</f>
        <v>0</v>
      </c>
      <c r="T746" s="18">
        <f>INDEX(SeasonData!BA:BA,MATCH(C746&amp;"_2016",SeasonData!A:A,0))</f>
        <v>0</v>
      </c>
      <c r="U746" s="18">
        <f>INDEX(SeasonData!BA:BA,MATCH(C746&amp;"_2015",SeasonData!A:A,0))</f>
        <v>0</v>
      </c>
      <c r="W746" s="13">
        <f t="shared" si="23"/>
        <v>82.195818366031133</v>
      </c>
      <c r="Y746">
        <f>IF(ISERROR(FIND("DEF",$G746)),"",MAX(Y$1:Y745)+1)</f>
        <v>262</v>
      </c>
      <c r="Z746" t="str">
        <f>IF(ISERROR(FIND("MID",$G746)),"",MAX(Z$1:Z745)+1)</f>
        <v/>
      </c>
      <c r="AA746" t="str">
        <f>IF(ISERROR(FIND("RUC",$G746)),"",MAX(AA$1:AA745)+1)</f>
        <v/>
      </c>
      <c r="AB746" t="str">
        <f>IF(ISERROR(FIND("FWD",$G746)),"",MAX(AB$1:AB745)+1)</f>
        <v/>
      </c>
      <c r="AC746" t="str">
        <f>IF(H746&lt;&gt;"R","",MAX(AC$1:AC745)+1)</f>
        <v/>
      </c>
    </row>
    <row r="747" spans="1:29" x14ac:dyDescent="0.2">
      <c r="A747" t="s">
        <v>2092</v>
      </c>
      <c r="B747" t="s">
        <v>2224</v>
      </c>
      <c r="C747" t="s">
        <v>2649</v>
      </c>
      <c r="D747" t="s">
        <v>2754</v>
      </c>
      <c r="E747" t="s">
        <v>514</v>
      </c>
      <c r="F747" s="42" t="s">
        <v>2480</v>
      </c>
      <c r="G747" t="s">
        <v>1951</v>
      </c>
      <c r="H747" s="3" t="str">
        <f>IF(SUMIFS(SeasonData!BC:BC,SeasonData!B:B,Players19!C235)=(4*23),"R","")</f>
        <v/>
      </c>
      <c r="I747" s="2">
        <f>COUNTIFS(SeasonData!B:B,C747)</f>
        <v>4</v>
      </c>
      <c r="J747" s="25">
        <v>102400</v>
      </c>
      <c r="K747" s="25" t="str">
        <f t="shared" si="22"/>
        <v>Rookie</v>
      </c>
      <c r="L747" s="25"/>
      <c r="M747" s="20" t="str">
        <f>INDEX(SeasonData!$AY:$AY,MATCH($C747&amp;"_2018",SeasonData!$A:$A,0))</f>
        <v/>
      </c>
      <c r="N747" s="20" t="str">
        <f>INDEX(SeasonData!$AY:$AY,MATCH($C747&amp;"_2017",SeasonData!$A:$A,0))</f>
        <v/>
      </c>
      <c r="O747" s="20" t="str">
        <f>INDEX(SeasonData!$AY:$AY,MATCH($C747&amp;"_2016",SeasonData!$A:$A,0))</f>
        <v/>
      </c>
      <c r="P747" s="20" t="str">
        <f>INDEX(SeasonData!$AY:$AY,MATCH($C747&amp;"_2015",SeasonData!$A:$A,0))</f>
        <v/>
      </c>
      <c r="R747" s="18">
        <f>INDEX(SeasonData!BA:BA,MATCH(C747&amp;"_2018",SeasonData!A:A,0))</f>
        <v>0</v>
      </c>
      <c r="S747" s="18">
        <f>INDEX(SeasonData!BA:BA,MATCH(C747&amp;"_2017",SeasonData!A:A,0))</f>
        <v>0</v>
      </c>
      <c r="T747" s="18">
        <f>INDEX(SeasonData!BA:BA,MATCH(C747&amp;"_2016",SeasonData!A:A,0))</f>
        <v>0</v>
      </c>
      <c r="U747" s="18">
        <f>INDEX(SeasonData!BA:BA,MATCH(C747&amp;"_2015",SeasonData!A:A,0))</f>
        <v>0</v>
      </c>
      <c r="W747" s="13">
        <f t="shared" si="23"/>
        <v>18.863406097448649</v>
      </c>
      <c r="Y747" t="str">
        <f>IF(ISERROR(FIND("DEF",$G747)),"",MAX(Y$1:Y746)+1)</f>
        <v/>
      </c>
      <c r="Z747" t="str">
        <f>IF(ISERROR(FIND("MID",$G747)),"",MAX(Z$1:Z746)+1)</f>
        <v/>
      </c>
      <c r="AA747">
        <f>IF(ISERROR(FIND("RUC",$G747)),"",MAX(AA$1:AA746)+1)</f>
        <v>64</v>
      </c>
      <c r="AB747" t="str">
        <f>IF(ISERROR(FIND("FWD",$G747)),"",MAX(AB$1:AB746)+1)</f>
        <v/>
      </c>
      <c r="AC747" t="str">
        <f>IF(H747&lt;&gt;"R","",MAX(AC$1:AC746)+1)</f>
        <v/>
      </c>
    </row>
    <row r="748" spans="1:29" x14ac:dyDescent="0.2">
      <c r="A748" t="s">
        <v>2092</v>
      </c>
      <c r="B748" t="s">
        <v>244</v>
      </c>
      <c r="C748" t="s">
        <v>888</v>
      </c>
      <c r="D748" t="s">
        <v>888</v>
      </c>
      <c r="E748" t="s">
        <v>235</v>
      </c>
      <c r="F748" s="42" t="s">
        <v>1478</v>
      </c>
      <c r="G748" t="s">
        <v>1608</v>
      </c>
      <c r="H748" s="3" t="str">
        <f>IF(SUMIFS(SeasonData!BC:BC,SeasonData!B:B,Players19!C292)=(4*23),"R","")</f>
        <v/>
      </c>
      <c r="I748" s="2">
        <f>COUNTIFS(SeasonData!B:B,C748)</f>
        <v>4</v>
      </c>
      <c r="J748" s="25">
        <v>552900</v>
      </c>
      <c r="K748" s="25" t="str">
        <f t="shared" si="22"/>
        <v>Premo</v>
      </c>
      <c r="L748" s="25"/>
      <c r="M748" s="20">
        <f>INDEX(SeasonData!$AY:$AY,MATCH($C748&amp;"_2018",SeasonData!$A:$A,0))</f>
        <v>101.85</v>
      </c>
      <c r="N748" s="20">
        <f>INDEX(SeasonData!$AY:$AY,MATCH($C748&amp;"_2017",SeasonData!$A:$A,0))</f>
        <v>86.15789473684211</v>
      </c>
      <c r="O748" s="20">
        <f>INDEX(SeasonData!$AY:$AY,MATCH($C748&amp;"_2016",SeasonData!$A:$A,0))</f>
        <v>84.523809523809518</v>
      </c>
      <c r="P748" s="20">
        <f>INDEX(SeasonData!$AY:$AY,MATCH($C748&amp;"_2015",SeasonData!$A:$A,0))</f>
        <v>79.684210526315795</v>
      </c>
      <c r="R748" s="18">
        <f>INDEX(SeasonData!BA:BA,MATCH(C748&amp;"_2018",SeasonData!A:A,0))</f>
        <v>0.90909090909090906</v>
      </c>
      <c r="S748" s="18">
        <f>INDEX(SeasonData!BA:BA,MATCH(C748&amp;"_2017",SeasonData!A:A,0))</f>
        <v>0.86363636363636365</v>
      </c>
      <c r="T748" s="18">
        <f>INDEX(SeasonData!BA:BA,MATCH(C748&amp;"_2016",SeasonData!A:A,0))</f>
        <v>0.95454545454545459</v>
      </c>
      <c r="U748" s="18">
        <f>INDEX(SeasonData!BA:BA,MATCH(C748&amp;"_2015",SeasonData!A:A,0))</f>
        <v>0.86363636363636365</v>
      </c>
      <c r="W748" s="13">
        <f t="shared" si="23"/>
        <v>101.85134014921249</v>
      </c>
      <c r="Y748" t="str">
        <f>IF(ISERROR(FIND("DEF",$G748)),"",MAX(Y$1:Y747)+1)</f>
        <v/>
      </c>
      <c r="Z748" t="str">
        <f>IF(ISERROR(FIND("MID",$G748)),"",MAX(Z$1:Z747)+1)</f>
        <v/>
      </c>
      <c r="AA748" t="str">
        <f>IF(ISERROR(FIND("RUC",$G748)),"",MAX(AA$1:AA747)+1)</f>
        <v/>
      </c>
      <c r="AB748">
        <f>IF(ISERROR(FIND("FWD",$G748)),"",MAX(AB$1:AB747)+1)</f>
        <v>287</v>
      </c>
      <c r="AC748" t="str">
        <f>IF(H748&lt;&gt;"R","",MAX(AC$1:AC747)+1)</f>
        <v/>
      </c>
    </row>
    <row r="749" spans="1:29" x14ac:dyDescent="0.2">
      <c r="A749" t="s">
        <v>2092</v>
      </c>
      <c r="B749" t="s">
        <v>408</v>
      </c>
      <c r="C749" t="s">
        <v>894</v>
      </c>
      <c r="D749" t="s">
        <v>894</v>
      </c>
      <c r="E749" t="s">
        <v>465</v>
      </c>
      <c r="F749" s="42" t="s">
        <v>2495</v>
      </c>
      <c r="G749" t="s">
        <v>1951</v>
      </c>
      <c r="H749" s="3" t="str">
        <f>IF(SUMIFS(SeasonData!BC:BC,SeasonData!B:B,Players19!C307)=(4*23),"R","")</f>
        <v/>
      </c>
      <c r="I749" s="2">
        <f>COUNTIFS(SeasonData!B:B,C749)</f>
        <v>4</v>
      </c>
      <c r="J749" s="25">
        <v>485600</v>
      </c>
      <c r="K749" s="25" t="str">
        <f t="shared" si="22"/>
        <v>MPR</v>
      </c>
      <c r="L749" s="25"/>
      <c r="M749" s="20">
        <f>INDEX(SeasonData!$AY:$AY,MATCH($C749&amp;"_2018",SeasonData!$A:$A,0))</f>
        <v>89.461538461538467</v>
      </c>
      <c r="N749" s="20">
        <f>INDEX(SeasonData!$AY:$AY,MATCH($C749&amp;"_2017",SeasonData!$A:$A,0))</f>
        <v>74.400000000000006</v>
      </c>
      <c r="O749" s="20">
        <f>INDEX(SeasonData!$AY:$AY,MATCH($C749&amp;"_2016",SeasonData!$A:$A,0))</f>
        <v>84.2</v>
      </c>
      <c r="P749" s="20">
        <f>INDEX(SeasonData!$AY:$AY,MATCH($C749&amp;"_2015",SeasonData!$A:$A,0))</f>
        <v>69.545454545454547</v>
      </c>
      <c r="R749" s="18">
        <f>INDEX(SeasonData!BA:BA,MATCH(C749&amp;"_2018",SeasonData!A:A,0))</f>
        <v>0.59090909090909094</v>
      </c>
      <c r="S749" s="18">
        <f>INDEX(SeasonData!BA:BA,MATCH(C749&amp;"_2017",SeasonData!A:A,0))</f>
        <v>0.22727272727272727</v>
      </c>
      <c r="T749" s="18">
        <f>INDEX(SeasonData!BA:BA,MATCH(C749&amp;"_2016",SeasonData!A:A,0))</f>
        <v>0.90909090909090906</v>
      </c>
      <c r="U749" s="18">
        <f>INDEX(SeasonData!BA:BA,MATCH(C749&amp;"_2015",SeasonData!A:A,0))</f>
        <v>0.5</v>
      </c>
      <c r="W749" s="13">
        <f t="shared" si="23"/>
        <v>89.453808602744772</v>
      </c>
      <c r="Y749" t="str">
        <f>IF(ISERROR(FIND("DEF",$G749)),"",MAX(Y$1:Y748)+1)</f>
        <v/>
      </c>
      <c r="Z749" t="str">
        <f>IF(ISERROR(FIND("MID",$G749)),"",MAX(Z$1:Z748)+1)</f>
        <v/>
      </c>
      <c r="AA749">
        <f>IF(ISERROR(FIND("RUC",$G749)),"",MAX(AA$1:AA748)+1)</f>
        <v>65</v>
      </c>
      <c r="AB749" t="str">
        <f>IF(ISERROR(FIND("FWD",$G749)),"",MAX(AB$1:AB748)+1)</f>
        <v/>
      </c>
      <c r="AC749" t="str">
        <f>IF(H749&lt;&gt;"R","",MAX(AC$1:AC748)+1)</f>
        <v/>
      </c>
    </row>
    <row r="750" spans="1:29" x14ac:dyDescent="0.2">
      <c r="A750" t="s">
        <v>2092</v>
      </c>
      <c r="B750" t="s">
        <v>2277</v>
      </c>
      <c r="C750" t="s">
        <v>2668</v>
      </c>
      <c r="D750" t="s">
        <v>2756</v>
      </c>
      <c r="E750" t="s">
        <v>150</v>
      </c>
      <c r="F750" s="42" t="s">
        <v>2504</v>
      </c>
      <c r="G750" t="s">
        <v>1606</v>
      </c>
      <c r="H750" s="3" t="str">
        <f>IF(SUMIFS(SeasonData!BC:BC,SeasonData!B:B,Players19!C353)=(4*23),"R","")</f>
        <v/>
      </c>
      <c r="I750" s="2">
        <f>COUNTIFS(SeasonData!B:B,C750)</f>
        <v>4</v>
      </c>
      <c r="J750" s="25">
        <v>117400</v>
      </c>
      <c r="K750" s="25" t="str">
        <f t="shared" si="22"/>
        <v>Rookie</v>
      </c>
      <c r="L750" s="25"/>
      <c r="M750" s="20" t="str">
        <f>INDEX(SeasonData!$AY:$AY,MATCH($C750&amp;"_2018",SeasonData!$A:$A,0))</f>
        <v/>
      </c>
      <c r="N750" s="20" t="str">
        <f>INDEX(SeasonData!$AY:$AY,MATCH($C750&amp;"_2017",SeasonData!$A:$A,0))</f>
        <v/>
      </c>
      <c r="O750" s="20" t="str">
        <f>INDEX(SeasonData!$AY:$AY,MATCH($C750&amp;"_2016",SeasonData!$A:$A,0))</f>
        <v/>
      </c>
      <c r="P750" s="20" t="str">
        <f>INDEX(SeasonData!$AY:$AY,MATCH($C750&amp;"_2015",SeasonData!$A:$A,0))</f>
        <v/>
      </c>
      <c r="R750" s="18">
        <f>INDEX(SeasonData!BA:BA,MATCH(C750&amp;"_2018",SeasonData!A:A,0))</f>
        <v>0</v>
      </c>
      <c r="S750" s="18">
        <f>INDEX(SeasonData!BA:BA,MATCH(C750&amp;"_2017",SeasonData!A:A,0))</f>
        <v>0</v>
      </c>
      <c r="T750" s="18">
        <f>INDEX(SeasonData!BA:BA,MATCH(C750&amp;"_2016",SeasonData!A:A,0))</f>
        <v>0</v>
      </c>
      <c r="U750" s="18">
        <f>INDEX(SeasonData!BA:BA,MATCH(C750&amp;"_2015",SeasonData!A:A,0))</f>
        <v>0</v>
      </c>
      <c r="W750" s="13">
        <f t="shared" si="23"/>
        <v>21.626600350004605</v>
      </c>
      <c r="Y750" t="str">
        <f>IF(ISERROR(FIND("DEF",$G750)),"",MAX(Y$1:Y749)+1)</f>
        <v/>
      </c>
      <c r="Z750">
        <f>IF(ISERROR(FIND("MID",$G750)),"",MAX(Z$1:Z749)+1)</f>
        <v>242</v>
      </c>
      <c r="AA750" t="str">
        <f>IF(ISERROR(FIND("RUC",$G750)),"",MAX(AA$1:AA749)+1)</f>
        <v/>
      </c>
      <c r="AB750" t="str">
        <f>IF(ISERROR(FIND("FWD",$G750)),"",MAX(AB$1:AB749)+1)</f>
        <v/>
      </c>
      <c r="AC750" t="str">
        <f>IF(H750&lt;&gt;"R","",MAX(AC$1:AC749)+1)</f>
        <v/>
      </c>
    </row>
    <row r="751" spans="1:29" x14ac:dyDescent="0.2">
      <c r="A751" t="s">
        <v>2092</v>
      </c>
      <c r="B751" t="s">
        <v>216</v>
      </c>
      <c r="C751" t="s">
        <v>2671</v>
      </c>
      <c r="D751" t="s">
        <v>2671</v>
      </c>
      <c r="E751" t="s">
        <v>514</v>
      </c>
      <c r="F751" s="42" t="s">
        <v>2507</v>
      </c>
      <c r="G751" t="s">
        <v>1606</v>
      </c>
      <c r="H751" s="3" t="str">
        <f>IF(SUMIFS(SeasonData!BC:BC,SeasonData!B:B,Players19!C366)=(4*23),"R","")</f>
        <v/>
      </c>
      <c r="I751" s="2">
        <f>COUNTIFS(SeasonData!B:B,C751)</f>
        <v>4</v>
      </c>
      <c r="J751" s="25">
        <v>117300</v>
      </c>
      <c r="K751" s="25" t="str">
        <f t="shared" si="22"/>
        <v>Rookie</v>
      </c>
      <c r="L751" s="25"/>
      <c r="M751" s="20" t="str">
        <f>INDEX(SeasonData!$AY:$AY,MATCH($C751&amp;"_2018",SeasonData!$A:$A,0))</f>
        <v/>
      </c>
      <c r="N751" s="20" t="str">
        <f>INDEX(SeasonData!$AY:$AY,MATCH($C751&amp;"_2017",SeasonData!$A:$A,0))</f>
        <v/>
      </c>
      <c r="O751" s="20" t="str">
        <f>INDEX(SeasonData!$AY:$AY,MATCH($C751&amp;"_2016",SeasonData!$A:$A,0))</f>
        <v/>
      </c>
      <c r="P751" s="20" t="str">
        <f>INDEX(SeasonData!$AY:$AY,MATCH($C751&amp;"_2015",SeasonData!$A:$A,0))</f>
        <v/>
      </c>
      <c r="R751" s="18">
        <f>INDEX(SeasonData!BA:BA,MATCH(C751&amp;"_2018",SeasonData!A:A,0))</f>
        <v>0</v>
      </c>
      <c r="S751" s="18">
        <f>INDEX(SeasonData!BA:BA,MATCH(C751&amp;"_2017",SeasonData!A:A,0))</f>
        <v>0</v>
      </c>
      <c r="T751" s="18">
        <f>INDEX(SeasonData!BA:BA,MATCH(C751&amp;"_2016",SeasonData!A:A,0))</f>
        <v>0</v>
      </c>
      <c r="U751" s="18">
        <f>INDEX(SeasonData!BA:BA,MATCH(C751&amp;"_2015",SeasonData!A:A,0))</f>
        <v>0</v>
      </c>
      <c r="W751" s="13">
        <f t="shared" si="23"/>
        <v>21.608179054987566</v>
      </c>
      <c r="Y751" t="str">
        <f>IF(ISERROR(FIND("DEF",$G751)),"",MAX(Y$1:Y750)+1)</f>
        <v/>
      </c>
      <c r="Z751">
        <f>IF(ISERROR(FIND("MID",$G751)),"",MAX(Z$1:Z750)+1)</f>
        <v>243</v>
      </c>
      <c r="AA751" t="str">
        <f>IF(ISERROR(FIND("RUC",$G751)),"",MAX(AA$1:AA750)+1)</f>
        <v/>
      </c>
      <c r="AB751" t="str">
        <f>IF(ISERROR(FIND("FWD",$G751)),"",MAX(AB$1:AB750)+1)</f>
        <v/>
      </c>
      <c r="AC751" t="str">
        <f>IF(H751&lt;&gt;"R","",MAX(AC$1:AC750)+1)</f>
        <v/>
      </c>
    </row>
    <row r="752" spans="1:29" x14ac:dyDescent="0.2">
      <c r="A752" t="s">
        <v>2092</v>
      </c>
      <c r="B752" t="s">
        <v>130</v>
      </c>
      <c r="C752" t="s">
        <v>901</v>
      </c>
      <c r="D752" t="s">
        <v>901</v>
      </c>
      <c r="E752" t="s">
        <v>116</v>
      </c>
      <c r="F752" s="42" t="s">
        <v>1489</v>
      </c>
      <c r="G752" t="s">
        <v>1607</v>
      </c>
      <c r="H752" s="3" t="str">
        <f>IF(SUMIFS(SeasonData!BC:BC,SeasonData!B:B,Players19!C398)=(4*23),"R","")</f>
        <v/>
      </c>
      <c r="I752" s="2">
        <f>COUNTIFS(SeasonData!B:B,C752)</f>
        <v>4</v>
      </c>
      <c r="J752" s="25">
        <v>416600</v>
      </c>
      <c r="K752" s="25" t="str">
        <f t="shared" si="22"/>
        <v>MPR</v>
      </c>
      <c r="L752" s="25"/>
      <c r="M752" s="20">
        <f>INDEX(SeasonData!$AY:$AY,MATCH($C752&amp;"_2018",SeasonData!$A:$A,0))</f>
        <v>76.736842105263165</v>
      </c>
      <c r="N752" s="20">
        <f>INDEX(SeasonData!$AY:$AY,MATCH($C752&amp;"_2017",SeasonData!$A:$A,0))</f>
        <v>82.090909090909093</v>
      </c>
      <c r="O752" s="20">
        <f>INDEX(SeasonData!$AY:$AY,MATCH($C752&amp;"_2016",SeasonData!$A:$A,0))</f>
        <v>81.8</v>
      </c>
      <c r="P752" s="20">
        <f>INDEX(SeasonData!$AY:$AY,MATCH($C752&amp;"_2015",SeasonData!$A:$A,0))</f>
        <v>85.454545454545453</v>
      </c>
      <c r="R752" s="18">
        <f>INDEX(SeasonData!BA:BA,MATCH(C752&amp;"_2018",SeasonData!A:A,0))</f>
        <v>0.86363636363636365</v>
      </c>
      <c r="S752" s="18">
        <f>INDEX(SeasonData!BA:BA,MATCH(C752&amp;"_2017",SeasonData!A:A,0))</f>
        <v>0.5</v>
      </c>
      <c r="T752" s="18">
        <f>INDEX(SeasonData!BA:BA,MATCH(C752&amp;"_2016",SeasonData!A:A,0))</f>
        <v>0.22727272727272727</v>
      </c>
      <c r="U752" s="18">
        <f>INDEX(SeasonData!BA:BA,MATCH(C752&amp;"_2015",SeasonData!A:A,0))</f>
        <v>1</v>
      </c>
      <c r="W752" s="13">
        <f t="shared" si="23"/>
        <v>76.743115040987377</v>
      </c>
      <c r="Y752">
        <f>IF(ISERROR(FIND("DEF",$G752)),"",MAX(Y$1:Y751)+1)</f>
        <v>263</v>
      </c>
      <c r="Z752" t="str">
        <f>IF(ISERROR(FIND("MID",$G752)),"",MAX(Z$1:Z751)+1)</f>
        <v/>
      </c>
      <c r="AA752" t="str">
        <f>IF(ISERROR(FIND("RUC",$G752)),"",MAX(AA$1:AA751)+1)</f>
        <v/>
      </c>
      <c r="AB752" t="str">
        <f>IF(ISERROR(FIND("FWD",$G752)),"",MAX(AB$1:AB751)+1)</f>
        <v/>
      </c>
      <c r="AC752" t="str">
        <f>IF(H752&lt;&gt;"R","",MAX(AC$1:AC751)+1)</f>
        <v/>
      </c>
    </row>
    <row r="753" spans="1:29" x14ac:dyDescent="0.2">
      <c r="A753" t="s">
        <v>2092</v>
      </c>
      <c r="B753" t="s">
        <v>25</v>
      </c>
      <c r="C753" t="s">
        <v>2869</v>
      </c>
      <c r="D753" t="s">
        <v>890</v>
      </c>
      <c r="E753" t="s">
        <v>1</v>
      </c>
      <c r="F753" s="42" t="s">
        <v>1480</v>
      </c>
      <c r="G753" t="s">
        <v>1608</v>
      </c>
      <c r="H753" s="3" t="str">
        <f>IF(SUMIFS(SeasonData!BC:BC,SeasonData!B:B,Players19!C431)=(4*23),"R","")</f>
        <v/>
      </c>
      <c r="I753" s="2">
        <f>COUNTIFS(SeasonData!B:B,C753)</f>
        <v>4</v>
      </c>
      <c r="J753" s="25">
        <v>436800</v>
      </c>
      <c r="K753" s="25" t="str">
        <f t="shared" si="22"/>
        <v>MPR</v>
      </c>
      <c r="L753" s="25"/>
      <c r="M753" s="20">
        <f>INDEX(SeasonData!$AY:$AY,MATCH($C753&amp;"_2018",SeasonData!$A:$A,0))</f>
        <v>0</v>
      </c>
      <c r="N753" s="20">
        <f>INDEX(SeasonData!$AY:$AY,MATCH($C753&amp;"_2017",SeasonData!$A:$A,0))</f>
        <v>0</v>
      </c>
      <c r="O753" s="20">
        <f>INDEX(SeasonData!$AY:$AY,MATCH($C753&amp;"_2016",SeasonData!$A:$A,0))</f>
        <v>0</v>
      </c>
      <c r="P753" s="20">
        <f>INDEX(SeasonData!$AY:$AY,MATCH($C753&amp;"_2015",SeasonData!$A:$A,0))</f>
        <v>0</v>
      </c>
      <c r="R753" s="18">
        <f>INDEX(SeasonData!BA:BA,MATCH(C753&amp;"_2018",SeasonData!A:A,0))</f>
        <v>0</v>
      </c>
      <c r="S753" s="18">
        <f>INDEX(SeasonData!BA:BA,MATCH(C753&amp;"_2017",SeasonData!A:A,0))</f>
        <v>0</v>
      </c>
      <c r="T753" s="18">
        <f>INDEX(SeasonData!BA:BA,MATCH(C753&amp;"_2016",SeasonData!A:A,0))</f>
        <v>0</v>
      </c>
      <c r="U753" s="18">
        <f>INDEX(SeasonData!BA:BA,MATCH(C753&amp;"_2015",SeasonData!A:A,0))</f>
        <v>0</v>
      </c>
      <c r="W753" s="13">
        <f t="shared" si="23"/>
        <v>80.464216634429405</v>
      </c>
      <c r="Y753" t="str">
        <f>IF(ISERROR(FIND("DEF",$G753)),"",MAX(Y$1:Y752)+1)</f>
        <v/>
      </c>
      <c r="Z753" t="str">
        <f>IF(ISERROR(FIND("MID",$G753)),"",MAX(Z$1:Z752)+1)</f>
        <v/>
      </c>
      <c r="AA753" t="str">
        <f>IF(ISERROR(FIND("RUC",$G753)),"",MAX(AA$1:AA752)+1)</f>
        <v/>
      </c>
      <c r="AB753">
        <f>IF(ISERROR(FIND("FWD",$G753)),"",MAX(AB$1:AB752)+1)</f>
        <v>288</v>
      </c>
      <c r="AC753" t="str">
        <f>IF(H753&lt;&gt;"R","",MAX(AC$1:AC752)+1)</f>
        <v/>
      </c>
    </row>
    <row r="754" spans="1:29" x14ac:dyDescent="0.2">
      <c r="A754" t="s">
        <v>2092</v>
      </c>
      <c r="B754" t="s">
        <v>25</v>
      </c>
      <c r="C754" t="s">
        <v>2868</v>
      </c>
      <c r="D754" t="s">
        <v>890</v>
      </c>
      <c r="E754" t="s">
        <v>369</v>
      </c>
      <c r="F754" s="42" t="s">
        <v>2521</v>
      </c>
      <c r="G754" t="s">
        <v>1608</v>
      </c>
      <c r="H754" s="3" t="str">
        <f>IF(SUMIFS(SeasonData!BC:BC,SeasonData!B:B,Players19!C430)=(4*23),"R","")</f>
        <v/>
      </c>
      <c r="I754" s="2">
        <f>COUNTIFS(SeasonData!B:B,C754)</f>
        <v>4</v>
      </c>
      <c r="J754" s="25">
        <v>425600</v>
      </c>
      <c r="K754" s="25" t="str">
        <f t="shared" si="22"/>
        <v>MPR</v>
      </c>
      <c r="L754" s="25"/>
      <c r="M754" s="20">
        <f>INDEX(SeasonData!$AY:$AY,MATCH($C754&amp;"_2018",SeasonData!$A:$A,0))</f>
        <v>0</v>
      </c>
      <c r="N754" s="20">
        <f>INDEX(SeasonData!$AY:$AY,MATCH($C754&amp;"_2017",SeasonData!$A:$A,0))</f>
        <v>0</v>
      </c>
      <c r="O754" s="20">
        <f>INDEX(SeasonData!$AY:$AY,MATCH($C754&amp;"_2016",SeasonData!$A:$A,0))</f>
        <v>0</v>
      </c>
      <c r="P754" s="20">
        <f>INDEX(SeasonData!$AY:$AY,MATCH($C754&amp;"_2015",SeasonData!$A:$A,0))</f>
        <v>0</v>
      </c>
      <c r="R754" s="18">
        <f>INDEX(SeasonData!BA:BA,MATCH(C754&amp;"_2018",SeasonData!A:A,0))</f>
        <v>0</v>
      </c>
      <c r="S754" s="18">
        <f>INDEX(SeasonData!BA:BA,MATCH(C754&amp;"_2017",SeasonData!A:A,0))</f>
        <v>0</v>
      </c>
      <c r="T754" s="18">
        <f>INDEX(SeasonData!BA:BA,MATCH(C754&amp;"_2016",SeasonData!A:A,0))</f>
        <v>0</v>
      </c>
      <c r="U754" s="18">
        <f>INDEX(SeasonData!BA:BA,MATCH(C754&amp;"_2015",SeasonData!A:A,0))</f>
        <v>0</v>
      </c>
      <c r="W754" s="13">
        <f t="shared" si="23"/>
        <v>78.401031592520951</v>
      </c>
      <c r="Y754" t="str">
        <f>IF(ISERROR(FIND("DEF",$G754)),"",MAX(Y$1:Y753)+1)</f>
        <v/>
      </c>
      <c r="Z754" t="str">
        <f>IF(ISERROR(FIND("MID",$G754)),"",MAX(Z$1:Z753)+1)</f>
        <v/>
      </c>
      <c r="AA754" t="str">
        <f>IF(ISERROR(FIND("RUC",$G754)),"",MAX(AA$1:AA753)+1)</f>
        <v/>
      </c>
      <c r="AB754">
        <f>IF(ISERROR(FIND("FWD",$G754)),"",MAX(AB$1:AB753)+1)</f>
        <v>289</v>
      </c>
      <c r="AC754" t="str">
        <f>IF(H754&lt;&gt;"R","",MAX(AC$1:AC753)+1)</f>
        <v/>
      </c>
    </row>
    <row r="755" spans="1:29" x14ac:dyDescent="0.2">
      <c r="A755" t="s">
        <v>2092</v>
      </c>
      <c r="B755" t="s">
        <v>411</v>
      </c>
      <c r="C755" t="s">
        <v>1694</v>
      </c>
      <c r="D755" t="s">
        <v>1694</v>
      </c>
      <c r="E755" t="s">
        <v>423</v>
      </c>
      <c r="F755" s="42" t="s">
        <v>1874</v>
      </c>
      <c r="G755" t="s">
        <v>1608</v>
      </c>
      <c r="H755" s="3" t="str">
        <f>IF(SUMIFS(SeasonData!BC:BC,SeasonData!B:B,Players19!C461)=(4*23),"R","")</f>
        <v/>
      </c>
      <c r="I755" s="2">
        <f>COUNTIFS(SeasonData!B:B,C755)</f>
        <v>4</v>
      </c>
      <c r="J755" s="25">
        <v>274100</v>
      </c>
      <c r="K755" s="25" t="str">
        <f t="shared" si="22"/>
        <v>MPR</v>
      </c>
      <c r="L755" s="25"/>
      <c r="M755" s="20">
        <f>INDEX(SeasonData!$AY:$AY,MATCH($C755&amp;"_2018",SeasonData!$A:$A,0))</f>
        <v>50.5</v>
      </c>
      <c r="N755" s="20" t="str">
        <f>INDEX(SeasonData!$AY:$AY,MATCH($C755&amp;"_2017",SeasonData!$A:$A,0))</f>
        <v/>
      </c>
      <c r="O755" s="20" t="str">
        <f>INDEX(SeasonData!$AY:$AY,MATCH($C755&amp;"_2016",SeasonData!$A:$A,0))</f>
        <v/>
      </c>
      <c r="P755" s="20" t="str">
        <f>INDEX(SeasonData!$AY:$AY,MATCH($C755&amp;"_2015",SeasonData!$A:$A,0))</f>
        <v/>
      </c>
      <c r="R755" s="18">
        <f>INDEX(SeasonData!BA:BA,MATCH(C755&amp;"_2018",SeasonData!A:A,0))</f>
        <v>0.63636363636363635</v>
      </c>
      <c r="S755" s="18">
        <f>INDEX(SeasonData!BA:BA,MATCH(C755&amp;"_2017",SeasonData!A:A,0))</f>
        <v>0</v>
      </c>
      <c r="T755" s="18">
        <f>INDEX(SeasonData!BA:BA,MATCH(C755&amp;"_2016",SeasonData!A:A,0))</f>
        <v>0</v>
      </c>
      <c r="U755" s="18">
        <f>INDEX(SeasonData!BA:BA,MATCH(C755&amp;"_2015",SeasonData!A:A,0))</f>
        <v>0</v>
      </c>
      <c r="W755" s="13">
        <f t="shared" si="23"/>
        <v>50.492769641705813</v>
      </c>
      <c r="Y755" t="str">
        <f>IF(ISERROR(FIND("DEF",$G755)),"",MAX(Y$1:Y754)+1)</f>
        <v/>
      </c>
      <c r="Z755" t="str">
        <f>IF(ISERROR(FIND("MID",$G755)),"",MAX(Z$1:Z754)+1)</f>
        <v/>
      </c>
      <c r="AA755" t="str">
        <f>IF(ISERROR(FIND("RUC",$G755)),"",MAX(AA$1:AA754)+1)</f>
        <v/>
      </c>
      <c r="AB755">
        <f>IF(ISERROR(FIND("FWD",$G755)),"",MAX(AB$1:AB754)+1)</f>
        <v>290</v>
      </c>
      <c r="AC755" t="str">
        <f>IF(H755&lt;&gt;"R","",MAX(AC$1:AC754)+1)</f>
        <v/>
      </c>
    </row>
    <row r="756" spans="1:29" x14ac:dyDescent="0.2">
      <c r="A756" t="s">
        <v>2092</v>
      </c>
      <c r="B756" t="s">
        <v>303</v>
      </c>
      <c r="C756" t="s">
        <v>895</v>
      </c>
      <c r="D756" t="s">
        <v>895</v>
      </c>
      <c r="E756" t="s">
        <v>288</v>
      </c>
      <c r="F756" s="42" t="s">
        <v>1483</v>
      </c>
      <c r="G756" t="s">
        <v>1608</v>
      </c>
      <c r="H756" s="3" t="str">
        <f>IF(SUMIFS(SeasonData!BC:BC,SeasonData!B:B,Players19!C465)=(4*23),"R","")</f>
        <v>R</v>
      </c>
      <c r="I756" s="2">
        <f>COUNTIFS(SeasonData!B:B,C756)</f>
        <v>4</v>
      </c>
      <c r="J756" s="25">
        <v>529800</v>
      </c>
      <c r="K756" s="25" t="str">
        <f t="shared" si="22"/>
        <v>Premo</v>
      </c>
      <c r="L756" s="25"/>
      <c r="M756" s="20">
        <f>INDEX(SeasonData!$AY:$AY,MATCH($C756&amp;"_2018",SeasonData!$A:$A,0))</f>
        <v>97.588235294117652</v>
      </c>
      <c r="N756" s="20">
        <f>INDEX(SeasonData!$AY:$AY,MATCH($C756&amp;"_2017",SeasonData!$A:$A,0))</f>
        <v>84.727272727272734</v>
      </c>
      <c r="O756" s="20">
        <f>INDEX(SeasonData!$AY:$AY,MATCH($C756&amp;"_2016",SeasonData!$A:$A,0))</f>
        <v>89.727272727272734</v>
      </c>
      <c r="P756" s="20">
        <f>INDEX(SeasonData!$AY:$AY,MATCH($C756&amp;"_2015",SeasonData!$A:$A,0))</f>
        <v>95.909090909090907</v>
      </c>
      <c r="R756" s="18">
        <f>INDEX(SeasonData!BA:BA,MATCH(C756&amp;"_2018",SeasonData!A:A,0))</f>
        <v>0.77272727272727271</v>
      </c>
      <c r="S756" s="18">
        <f>INDEX(SeasonData!BA:BA,MATCH(C756&amp;"_2017",SeasonData!A:A,0))</f>
        <v>1</v>
      </c>
      <c r="T756" s="18">
        <f>INDEX(SeasonData!BA:BA,MATCH(C756&amp;"_2016",SeasonData!A:A,0))</f>
        <v>1</v>
      </c>
      <c r="U756" s="18">
        <f>INDEX(SeasonData!BA:BA,MATCH(C756&amp;"_2015",SeasonData!A:A,0))</f>
        <v>1</v>
      </c>
      <c r="W756" s="13">
        <f t="shared" si="23"/>
        <v>97.596021000276323</v>
      </c>
      <c r="Y756" t="str">
        <f>IF(ISERROR(FIND("DEF",$G756)),"",MAX(Y$1:Y755)+1)</f>
        <v/>
      </c>
      <c r="Z756" t="str">
        <f>IF(ISERROR(FIND("MID",$G756)),"",MAX(Z$1:Z755)+1)</f>
        <v/>
      </c>
      <c r="AA756" t="str">
        <f>IF(ISERROR(FIND("RUC",$G756)),"",MAX(AA$1:AA755)+1)</f>
        <v/>
      </c>
      <c r="AB756">
        <f>IF(ISERROR(FIND("FWD",$G756)),"",MAX(AB$1:AB755)+1)</f>
        <v>291</v>
      </c>
      <c r="AC756">
        <f>IF(H756&lt;&gt;"R","",MAX(AC$1:AC755)+1)</f>
        <v>108</v>
      </c>
    </row>
    <row r="757" spans="1:29" x14ac:dyDescent="0.2">
      <c r="A757" t="s">
        <v>2092</v>
      </c>
      <c r="B757" t="s">
        <v>223</v>
      </c>
      <c r="C757" t="s">
        <v>2694</v>
      </c>
      <c r="D757" t="s">
        <v>2694</v>
      </c>
      <c r="E757" t="s">
        <v>316</v>
      </c>
      <c r="F757" s="42" t="s">
        <v>2532</v>
      </c>
      <c r="G757" t="s">
        <v>2768</v>
      </c>
      <c r="H757" s="3" t="str">
        <f>IF(SUMIFS(SeasonData!BC:BC,SeasonData!B:B,Players19!C481)=(4*23),"R","")</f>
        <v/>
      </c>
      <c r="I757" s="2">
        <f>COUNTIFS(SeasonData!B:B,C757)</f>
        <v>4</v>
      </c>
      <c r="J757" s="25">
        <v>114400</v>
      </c>
      <c r="K757" s="25" t="str">
        <f t="shared" si="22"/>
        <v>Rookie</v>
      </c>
      <c r="L757" s="25"/>
      <c r="M757" s="20" t="str">
        <f>INDEX(SeasonData!$AY:$AY,MATCH($C757&amp;"_2018",SeasonData!$A:$A,0))</f>
        <v/>
      </c>
      <c r="N757" s="20" t="str">
        <f>INDEX(SeasonData!$AY:$AY,MATCH($C757&amp;"_2017",SeasonData!$A:$A,0))</f>
        <v/>
      </c>
      <c r="O757" s="20" t="str">
        <f>INDEX(SeasonData!$AY:$AY,MATCH($C757&amp;"_2016",SeasonData!$A:$A,0))</f>
        <v/>
      </c>
      <c r="P757" s="20" t="str">
        <f>INDEX(SeasonData!$AY:$AY,MATCH($C757&amp;"_2015",SeasonData!$A:$A,0))</f>
        <v/>
      </c>
      <c r="R757" s="18">
        <f>INDEX(SeasonData!BA:BA,MATCH(C757&amp;"_2018",SeasonData!A:A,0))</f>
        <v>0</v>
      </c>
      <c r="S757" s="18">
        <f>INDEX(SeasonData!BA:BA,MATCH(C757&amp;"_2017",SeasonData!A:A,0))</f>
        <v>0</v>
      </c>
      <c r="T757" s="18">
        <f>INDEX(SeasonData!BA:BA,MATCH(C757&amp;"_2016",SeasonData!A:A,0))</f>
        <v>0</v>
      </c>
      <c r="U757" s="18">
        <f>INDEX(SeasonData!BA:BA,MATCH(C757&amp;"_2015",SeasonData!A:A,0))</f>
        <v>0</v>
      </c>
      <c r="W757" s="13">
        <f t="shared" si="23"/>
        <v>21.073961499493414</v>
      </c>
      <c r="Y757">
        <f>IF(ISERROR(FIND("DEF",$G757)),"",MAX(Y$1:Y756)+1)</f>
        <v>264</v>
      </c>
      <c r="Z757">
        <f>IF(ISERROR(FIND("MID",$G757)),"",MAX(Z$1:Z756)+1)</f>
        <v>244</v>
      </c>
      <c r="AA757" t="str">
        <f>IF(ISERROR(FIND("RUC",$G757)),"",MAX(AA$1:AA756)+1)</f>
        <v/>
      </c>
      <c r="AB757" t="str">
        <f>IF(ISERROR(FIND("FWD",$G757)),"",MAX(AB$1:AB756)+1)</f>
        <v/>
      </c>
      <c r="AC757" t="str">
        <f>IF(H757&lt;&gt;"R","",MAX(AC$1:AC756)+1)</f>
        <v/>
      </c>
    </row>
    <row r="758" spans="1:29" x14ac:dyDescent="0.2">
      <c r="A758" t="s">
        <v>2092</v>
      </c>
      <c r="B758" t="s">
        <v>63</v>
      </c>
      <c r="C758" t="s">
        <v>896</v>
      </c>
      <c r="D758" t="s">
        <v>896</v>
      </c>
      <c r="E758" t="s">
        <v>260</v>
      </c>
      <c r="F758" s="42" t="s">
        <v>1485</v>
      </c>
      <c r="G758" t="s">
        <v>1606</v>
      </c>
      <c r="H758" s="3" t="str">
        <f>IF(SUMIFS(SeasonData!BC:BC,SeasonData!B:B,Players19!C508)=(4*23),"R","")</f>
        <v/>
      </c>
      <c r="I758" s="2">
        <f>COUNTIFS(SeasonData!B:B,C758)</f>
        <v>4</v>
      </c>
      <c r="J758" s="25">
        <v>700800</v>
      </c>
      <c r="K758" s="25" t="str">
        <f t="shared" si="22"/>
        <v>Premo</v>
      </c>
      <c r="L758" s="25"/>
      <c r="M758" s="20">
        <f>INDEX(SeasonData!$AY:$AY,MATCH($C758&amp;"_2018",SeasonData!$A:$A,0))</f>
        <v>129.09090909090909</v>
      </c>
      <c r="N758" s="20">
        <f>INDEX(SeasonData!$AY:$AY,MATCH($C758&amp;"_2017",SeasonData!$A:$A,0))</f>
        <v>118.86363636363636</v>
      </c>
      <c r="O758" s="20">
        <f>INDEX(SeasonData!$AY:$AY,MATCH($C758&amp;"_2016",SeasonData!$A:$A,0))</f>
        <v>103.95454545454545</v>
      </c>
      <c r="P758" s="20">
        <f>INDEX(SeasonData!$AY:$AY,MATCH($C758&amp;"_2015",SeasonData!$A:$A,0))</f>
        <v>104.47058823529412</v>
      </c>
      <c r="R758" s="18">
        <f>INDEX(SeasonData!BA:BA,MATCH(C758&amp;"_2018",SeasonData!A:A,0))</f>
        <v>1</v>
      </c>
      <c r="S758" s="18">
        <f>INDEX(SeasonData!BA:BA,MATCH(C758&amp;"_2017",SeasonData!A:A,0))</f>
        <v>1</v>
      </c>
      <c r="T758" s="18">
        <f>INDEX(SeasonData!BA:BA,MATCH(C758&amp;"_2016",SeasonData!A:A,0))</f>
        <v>1</v>
      </c>
      <c r="U758" s="18">
        <f>INDEX(SeasonData!BA:BA,MATCH(C758&amp;"_2015",SeasonData!A:A,0))</f>
        <v>0.77272727272727271</v>
      </c>
      <c r="W758" s="13">
        <f t="shared" si="23"/>
        <v>129.0964354794142</v>
      </c>
      <c r="Y758" t="str">
        <f>IF(ISERROR(FIND("DEF",$G758)),"",MAX(Y$1:Y757)+1)</f>
        <v/>
      </c>
      <c r="Z758">
        <f>IF(ISERROR(FIND("MID",$G758)),"",MAX(Z$1:Z757)+1)</f>
        <v>245</v>
      </c>
      <c r="AA758" t="str">
        <f>IF(ISERROR(FIND("RUC",$G758)),"",MAX(AA$1:AA757)+1)</f>
        <v/>
      </c>
      <c r="AB758" t="str">
        <f>IF(ISERROR(FIND("FWD",$G758)),"",MAX(AB$1:AB757)+1)</f>
        <v/>
      </c>
      <c r="AC758" t="str">
        <f>IF(H758&lt;&gt;"R","",MAX(AC$1:AC757)+1)</f>
        <v/>
      </c>
    </row>
    <row r="759" spans="1:29" x14ac:dyDescent="0.2">
      <c r="A759" t="s">
        <v>2092</v>
      </c>
      <c r="B759" t="s">
        <v>225</v>
      </c>
      <c r="C759" t="s">
        <v>892</v>
      </c>
      <c r="D759" t="s">
        <v>1996</v>
      </c>
      <c r="E759" t="s">
        <v>144</v>
      </c>
      <c r="F759" s="42" t="s">
        <v>1481</v>
      </c>
      <c r="G759" t="s">
        <v>1951</v>
      </c>
      <c r="H759" s="3" t="str">
        <f>IF(SUMIFS(SeasonData!BC:BC,SeasonData!B:B,Players19!C541)=(4*23),"R","")</f>
        <v/>
      </c>
      <c r="I759" s="2">
        <f>COUNTIFS(SeasonData!B:B,C759)</f>
        <v>4</v>
      </c>
      <c r="J759" s="25">
        <v>224000</v>
      </c>
      <c r="K759" s="25" t="str">
        <f t="shared" si="22"/>
        <v>Rookie</v>
      </c>
      <c r="L759" s="25"/>
      <c r="M759" s="20" t="str">
        <f>INDEX(SeasonData!$AY:$AY,MATCH($C759&amp;"_2018",SeasonData!$A:$A,0))</f>
        <v/>
      </c>
      <c r="N759" s="20" t="str">
        <f>INDEX(SeasonData!$AY:$AY,MATCH($C759&amp;"_2017",SeasonData!$A:$A,0))</f>
        <v/>
      </c>
      <c r="O759" s="20">
        <f>INDEX(SeasonData!$AY:$AY,MATCH($C759&amp;"_2016",SeasonData!$A:$A,0))</f>
        <v>82.533333333333331</v>
      </c>
      <c r="P759" s="20">
        <f>INDEX(SeasonData!$AY:$AY,MATCH($C759&amp;"_2015",SeasonData!$A:$A,0))</f>
        <v>81.400000000000006</v>
      </c>
      <c r="R759" s="18">
        <f>INDEX(SeasonData!BA:BA,MATCH(C759&amp;"_2018",SeasonData!A:A,0))</f>
        <v>0</v>
      </c>
      <c r="S759" s="18">
        <f>INDEX(SeasonData!BA:BA,MATCH(C759&amp;"_2017",SeasonData!A:A,0))</f>
        <v>0</v>
      </c>
      <c r="T759" s="18">
        <f>INDEX(SeasonData!BA:BA,MATCH(C759&amp;"_2016",SeasonData!A:A,0))</f>
        <v>0.68181818181818177</v>
      </c>
      <c r="U759" s="18">
        <f>INDEX(SeasonData!BA:BA,MATCH(C759&amp;"_2015",SeasonData!A:A,0))</f>
        <v>0.68181818181818177</v>
      </c>
      <c r="W759" s="13">
        <f t="shared" si="23"/>
        <v>41.263700838168923</v>
      </c>
      <c r="Y759" t="str">
        <f>IF(ISERROR(FIND("DEF",$G759)),"",MAX(Y$1:Y758)+1)</f>
        <v/>
      </c>
      <c r="Z759" t="str">
        <f>IF(ISERROR(FIND("MID",$G759)),"",MAX(Z$1:Z758)+1)</f>
        <v/>
      </c>
      <c r="AA759">
        <f>IF(ISERROR(FIND("RUC",$G759)),"",MAX(AA$1:AA758)+1)</f>
        <v>66</v>
      </c>
      <c r="AB759" t="str">
        <f>IF(ISERROR(FIND("FWD",$G759)),"",MAX(AB$1:AB758)+1)</f>
        <v/>
      </c>
      <c r="AC759" t="str">
        <f>IF(H759&lt;&gt;"R","",MAX(AC$1:AC758)+1)</f>
        <v/>
      </c>
    </row>
    <row r="760" spans="1:29" x14ac:dyDescent="0.2">
      <c r="A760" t="s">
        <v>2092</v>
      </c>
      <c r="B760" t="s">
        <v>1769</v>
      </c>
      <c r="C760" t="s">
        <v>1641</v>
      </c>
      <c r="D760" t="s">
        <v>1641</v>
      </c>
      <c r="E760" t="s">
        <v>184</v>
      </c>
      <c r="F760" s="42" t="s">
        <v>1875</v>
      </c>
      <c r="G760" t="s">
        <v>1606</v>
      </c>
      <c r="H760" s="3" t="str">
        <f>IF(SUMIFS(SeasonData!BC:BC,SeasonData!B:B,Players19!C543)=(4*23),"R","")</f>
        <v/>
      </c>
      <c r="I760" s="2">
        <f>COUNTIFS(SeasonData!B:B,C760)</f>
        <v>4</v>
      </c>
      <c r="J760" s="25">
        <v>123900</v>
      </c>
      <c r="K760" s="25" t="str">
        <f t="shared" si="22"/>
        <v>Rookie</v>
      </c>
      <c r="L760" s="25"/>
      <c r="M760" s="20" t="str">
        <f>INDEX(SeasonData!$AY:$AY,MATCH($C760&amp;"_2018",SeasonData!$A:$A,0))</f>
        <v/>
      </c>
      <c r="N760" s="20" t="str">
        <f>INDEX(SeasonData!$AY:$AY,MATCH($C760&amp;"_2017",SeasonData!$A:$A,0))</f>
        <v/>
      </c>
      <c r="O760" s="20" t="str">
        <f>INDEX(SeasonData!$AY:$AY,MATCH($C760&amp;"_2016",SeasonData!$A:$A,0))</f>
        <v/>
      </c>
      <c r="P760" s="20" t="str">
        <f>INDEX(SeasonData!$AY:$AY,MATCH($C760&amp;"_2015",SeasonData!$A:$A,0))</f>
        <v/>
      </c>
      <c r="R760" s="18">
        <f>INDEX(SeasonData!BA:BA,MATCH(C760&amp;"_2018",SeasonData!A:A,0))</f>
        <v>0</v>
      </c>
      <c r="S760" s="18">
        <f>INDEX(SeasonData!BA:BA,MATCH(C760&amp;"_2017",SeasonData!A:A,0))</f>
        <v>0</v>
      </c>
      <c r="T760" s="18">
        <f>INDEX(SeasonData!BA:BA,MATCH(C760&amp;"_2016",SeasonData!A:A,0))</f>
        <v>0</v>
      </c>
      <c r="U760" s="18">
        <f>INDEX(SeasonData!BA:BA,MATCH(C760&amp;"_2015",SeasonData!A:A,0))</f>
        <v>0</v>
      </c>
      <c r="W760" s="13">
        <f t="shared" si="23"/>
        <v>22.823984526112184</v>
      </c>
      <c r="Y760" t="str">
        <f>IF(ISERROR(FIND("DEF",$G760)),"",MAX(Y$1:Y759)+1)</f>
        <v/>
      </c>
      <c r="Z760">
        <f>IF(ISERROR(FIND("MID",$G760)),"",MAX(Z$1:Z759)+1)</f>
        <v>246</v>
      </c>
      <c r="AA760" t="str">
        <f>IF(ISERROR(FIND("RUC",$G760)),"",MAX(AA$1:AA759)+1)</f>
        <v/>
      </c>
      <c r="AB760" t="str">
        <f>IF(ISERROR(FIND("FWD",$G760)),"",MAX(AB$1:AB759)+1)</f>
        <v/>
      </c>
      <c r="AC760" t="str">
        <f>IF(H760&lt;&gt;"R","",MAX(AC$1:AC759)+1)</f>
        <v/>
      </c>
    </row>
    <row r="761" spans="1:29" x14ac:dyDescent="0.2">
      <c r="A761" t="s">
        <v>2092</v>
      </c>
      <c r="B761" t="s">
        <v>437</v>
      </c>
      <c r="C761" t="s">
        <v>905</v>
      </c>
      <c r="D761" t="s">
        <v>905</v>
      </c>
      <c r="E761" t="s">
        <v>423</v>
      </c>
      <c r="F761" s="42" t="s">
        <v>1494</v>
      </c>
      <c r="G761" t="s">
        <v>1608</v>
      </c>
      <c r="H761" s="3" t="str">
        <f>IF(SUMIFS(SeasonData!BC:BC,SeasonData!B:B,Players19!C560)=(4*23),"R","")</f>
        <v/>
      </c>
      <c r="I761" s="2">
        <f>COUNTIFS(SeasonData!B:B,C761)</f>
        <v>4</v>
      </c>
      <c r="J761" s="25">
        <v>383400</v>
      </c>
      <c r="K761" s="25" t="str">
        <f t="shared" si="22"/>
        <v>MPR</v>
      </c>
      <c r="L761" s="25"/>
      <c r="M761" s="20">
        <f>INDEX(SeasonData!$AY:$AY,MATCH($C761&amp;"_2018",SeasonData!$A:$A,0))</f>
        <v>70.631578947368425</v>
      </c>
      <c r="N761" s="20">
        <f>INDEX(SeasonData!$AY:$AY,MATCH($C761&amp;"_2017",SeasonData!$A:$A,0))</f>
        <v>82.111111111111114</v>
      </c>
      <c r="O761" s="20">
        <f>INDEX(SeasonData!$AY:$AY,MATCH($C761&amp;"_2016",SeasonData!$A:$A,0))</f>
        <v>62.1875</v>
      </c>
      <c r="P761" s="20" t="str">
        <f>INDEX(SeasonData!$AY:$AY,MATCH($C761&amp;"_2015",SeasonData!$A:$A,0))</f>
        <v/>
      </c>
      <c r="R761" s="18">
        <f>INDEX(SeasonData!BA:BA,MATCH(C761&amp;"_2018",SeasonData!A:A,0))</f>
        <v>0.86363636363636365</v>
      </c>
      <c r="S761" s="18">
        <f>INDEX(SeasonData!BA:BA,MATCH(C761&amp;"_2017",SeasonData!A:A,0))</f>
        <v>0.81818181818181823</v>
      </c>
      <c r="T761" s="18">
        <f>INDEX(SeasonData!BA:BA,MATCH(C761&amp;"_2016",SeasonData!A:A,0))</f>
        <v>0.72727272727272729</v>
      </c>
      <c r="U761" s="18">
        <f>INDEX(SeasonData!BA:BA,MATCH(C761&amp;"_2015",SeasonData!A:A,0))</f>
        <v>0</v>
      </c>
      <c r="W761" s="13">
        <f t="shared" si="23"/>
        <v>70.627245095330196</v>
      </c>
      <c r="Y761" t="str">
        <f>IF(ISERROR(FIND("DEF",$G761)),"",MAX(Y$1:Y760)+1)</f>
        <v/>
      </c>
      <c r="Z761" t="str">
        <f>IF(ISERROR(FIND("MID",$G761)),"",MAX(Z$1:Z760)+1)</f>
        <v/>
      </c>
      <c r="AA761" t="str">
        <f>IF(ISERROR(FIND("RUC",$G761)),"",MAX(AA$1:AA760)+1)</f>
        <v/>
      </c>
      <c r="AB761">
        <f>IF(ISERROR(FIND("FWD",$G761)),"",MAX(AB$1:AB760)+1)</f>
        <v>292</v>
      </c>
      <c r="AC761" t="str">
        <f>IF(H761&lt;&gt;"R","",MAX(AC$1:AC760)+1)</f>
        <v/>
      </c>
    </row>
    <row r="762" spans="1:29" x14ac:dyDescent="0.2">
      <c r="A762" t="s">
        <v>2092</v>
      </c>
      <c r="B762" t="s">
        <v>103</v>
      </c>
      <c r="C762" t="s">
        <v>904</v>
      </c>
      <c r="D762" t="s">
        <v>904</v>
      </c>
      <c r="E762" t="s">
        <v>116</v>
      </c>
      <c r="F762" s="42" t="s">
        <v>1492</v>
      </c>
      <c r="G762" t="s">
        <v>1606</v>
      </c>
      <c r="H762" s="3" t="str">
        <f>IF(SUMIFS(SeasonData!BC:BC,SeasonData!B:B,Players19!C579)=(4*23),"R","")</f>
        <v>R</v>
      </c>
      <c r="I762" s="2">
        <f>COUNTIFS(SeasonData!B:B,C762)</f>
        <v>4</v>
      </c>
      <c r="J762" s="25">
        <v>489100</v>
      </c>
      <c r="K762" s="25" t="str">
        <f t="shared" si="22"/>
        <v>MPR</v>
      </c>
      <c r="L762" s="25"/>
      <c r="M762" s="20">
        <f>INDEX(SeasonData!$AY:$AY,MATCH($C762&amp;"_2018",SeasonData!$A:$A,0))</f>
        <v>90.090909090909093</v>
      </c>
      <c r="N762" s="20">
        <f>INDEX(SeasonData!$AY:$AY,MATCH($C762&amp;"_2017",SeasonData!$A:$A,0))</f>
        <v>75.944444444444443</v>
      </c>
      <c r="O762" s="20">
        <f>INDEX(SeasonData!$AY:$AY,MATCH($C762&amp;"_2016",SeasonData!$A:$A,0))</f>
        <v>65.5</v>
      </c>
      <c r="P762" s="20" t="str">
        <f>INDEX(SeasonData!$AY:$AY,MATCH($C762&amp;"_2015",SeasonData!$A:$A,0))</f>
        <v/>
      </c>
      <c r="R762" s="18">
        <f>INDEX(SeasonData!BA:BA,MATCH(C762&amp;"_2018",SeasonData!A:A,0))</f>
        <v>1</v>
      </c>
      <c r="S762" s="18">
        <f>INDEX(SeasonData!BA:BA,MATCH(C762&amp;"_2017",SeasonData!A:A,0))</f>
        <v>0.81818181818181823</v>
      </c>
      <c r="T762" s="18">
        <f>INDEX(SeasonData!BA:BA,MATCH(C762&amp;"_2016",SeasonData!A:A,0))</f>
        <v>0.27272727272727271</v>
      </c>
      <c r="U762" s="18">
        <f>INDEX(SeasonData!BA:BA,MATCH(C762&amp;"_2015",SeasonData!A:A,0))</f>
        <v>0</v>
      </c>
      <c r="W762" s="13">
        <f t="shared" si="23"/>
        <v>90.098553928341161</v>
      </c>
      <c r="Y762" t="str">
        <f>IF(ISERROR(FIND("DEF",$G762)),"",MAX(Y$1:Y761)+1)</f>
        <v/>
      </c>
      <c r="Z762">
        <f>IF(ISERROR(FIND("MID",$G762)),"",MAX(Z$1:Z761)+1)</f>
        <v>247</v>
      </c>
      <c r="AA762" t="str">
        <f>IF(ISERROR(FIND("RUC",$G762)),"",MAX(AA$1:AA761)+1)</f>
        <v/>
      </c>
      <c r="AB762" t="str">
        <f>IF(ISERROR(FIND("FWD",$G762)),"",MAX(AB$1:AB761)+1)</f>
        <v/>
      </c>
      <c r="AC762">
        <f>IF(H762&lt;&gt;"R","",MAX(AC$1:AC761)+1)</f>
        <v>109</v>
      </c>
    </row>
    <row r="763" spans="1:29" x14ac:dyDescent="0.2">
      <c r="A763" t="s">
        <v>2092</v>
      </c>
      <c r="B763" t="s">
        <v>78</v>
      </c>
      <c r="C763" t="s">
        <v>889</v>
      </c>
      <c r="D763" t="s">
        <v>889</v>
      </c>
      <c r="E763" t="s">
        <v>40</v>
      </c>
      <c r="F763" s="42" t="s">
        <v>1876</v>
      </c>
      <c r="G763" t="s">
        <v>1606</v>
      </c>
      <c r="H763" s="3" t="str">
        <f>IF(SUMIFS(SeasonData!BC:BC,SeasonData!B:B,Players19!C621)=(4*23),"R","")</f>
        <v/>
      </c>
      <c r="I763" s="2">
        <f>COUNTIFS(SeasonData!B:B,C763)</f>
        <v>4</v>
      </c>
      <c r="J763" s="25">
        <v>405900</v>
      </c>
      <c r="K763" s="25" t="str">
        <f t="shared" si="22"/>
        <v>MPR</v>
      </c>
      <c r="L763" s="25"/>
      <c r="M763" s="20">
        <f>INDEX(SeasonData!$AY:$AY,MATCH($C763&amp;"_2018",SeasonData!$A:$A,0))</f>
        <v>74.777777777777771</v>
      </c>
      <c r="N763" s="20">
        <f>INDEX(SeasonData!$AY:$AY,MATCH($C763&amp;"_2017",SeasonData!$A:$A,0))</f>
        <v>96.3</v>
      </c>
      <c r="O763" s="20">
        <f>INDEX(SeasonData!$AY:$AY,MATCH($C763&amp;"_2016",SeasonData!$A:$A,0))</f>
        <v>111</v>
      </c>
      <c r="P763" s="20">
        <f>INDEX(SeasonData!$AY:$AY,MATCH($C763&amp;"_2015",SeasonData!$A:$A,0))</f>
        <v>108.73333333333333</v>
      </c>
      <c r="R763" s="18">
        <f>INDEX(SeasonData!BA:BA,MATCH(C763&amp;"_2018",SeasonData!A:A,0))</f>
        <v>0.81818181818181823</v>
      </c>
      <c r="S763" s="18">
        <f>INDEX(SeasonData!BA:BA,MATCH(C763&amp;"_2017",SeasonData!A:A,0))</f>
        <v>0.90909090909090906</v>
      </c>
      <c r="T763" s="18">
        <f>INDEX(SeasonData!BA:BA,MATCH(C763&amp;"_2016",SeasonData!A:A,0))</f>
        <v>0.77272727272727271</v>
      </c>
      <c r="U763" s="18">
        <f>INDEX(SeasonData!BA:BA,MATCH(C763&amp;"_2015",SeasonData!A:A,0))</f>
        <v>0.68181818181818177</v>
      </c>
      <c r="W763" s="13">
        <f t="shared" si="23"/>
        <v>74.772036474164139</v>
      </c>
      <c r="Y763" t="str">
        <f>IF(ISERROR(FIND("DEF",$G763)),"",MAX(Y$1:Y762)+1)</f>
        <v/>
      </c>
      <c r="Z763">
        <f>IF(ISERROR(FIND("MID",$G763)),"",MAX(Z$1:Z762)+1)</f>
        <v>248</v>
      </c>
      <c r="AA763" t="str">
        <f>IF(ISERROR(FIND("RUC",$G763)),"",MAX(AA$1:AA762)+1)</f>
        <v/>
      </c>
      <c r="AB763" t="str">
        <f>IF(ISERROR(FIND("FWD",$G763)),"",MAX(AB$1:AB762)+1)</f>
        <v/>
      </c>
      <c r="AC763" t="str">
        <f>IF(H763&lt;&gt;"R","",MAX(AC$1:AC762)+1)</f>
        <v/>
      </c>
    </row>
    <row r="764" spans="1:29" x14ac:dyDescent="0.2">
      <c r="A764" t="s">
        <v>2092</v>
      </c>
      <c r="B764" t="s">
        <v>504</v>
      </c>
      <c r="C764" t="s">
        <v>891</v>
      </c>
      <c r="D764" t="s">
        <v>891</v>
      </c>
      <c r="E764" t="s">
        <v>260</v>
      </c>
      <c r="F764" s="42" t="s">
        <v>2566</v>
      </c>
      <c r="G764" t="s">
        <v>1606</v>
      </c>
      <c r="H764" s="3" t="str">
        <f>IF(SUMIFS(SeasonData!BC:BC,SeasonData!B:B,Players19!C651)=(4*23),"R","")</f>
        <v/>
      </c>
      <c r="I764" s="2">
        <f>COUNTIFS(SeasonData!B:B,C764)</f>
        <v>4</v>
      </c>
      <c r="J764" s="25">
        <v>334900</v>
      </c>
      <c r="K764" s="25" t="str">
        <f t="shared" si="22"/>
        <v>MPR</v>
      </c>
      <c r="L764" s="25"/>
      <c r="M764" s="20">
        <f>INDEX(SeasonData!$AY:$AY,MATCH($C764&amp;"_2018",SeasonData!$A:$A,0))</f>
        <v>19</v>
      </c>
      <c r="N764" s="20">
        <f>INDEX(SeasonData!$AY:$AY,MATCH($C764&amp;"_2017",SeasonData!$A:$A,0))</f>
        <v>88.142857142857139</v>
      </c>
      <c r="O764" s="20">
        <f>INDEX(SeasonData!$AY:$AY,MATCH($C764&amp;"_2016",SeasonData!$A:$A,0))</f>
        <v>97.409090909090907</v>
      </c>
      <c r="P764" s="20">
        <f>INDEX(SeasonData!$AY:$AY,MATCH($C764&amp;"_2015",SeasonData!$A:$A,0))</f>
        <v>84</v>
      </c>
      <c r="R764" s="18">
        <f>INDEX(SeasonData!BA:BA,MATCH(C764&amp;"_2018",SeasonData!A:A,0))</f>
        <v>4.5454545454545456E-2</v>
      </c>
      <c r="S764" s="18">
        <f>INDEX(SeasonData!BA:BA,MATCH(C764&amp;"_2017",SeasonData!A:A,0))</f>
        <v>0.95454545454545459</v>
      </c>
      <c r="T764" s="18">
        <f>INDEX(SeasonData!BA:BA,MATCH(C764&amp;"_2016",SeasonData!A:A,0))</f>
        <v>1</v>
      </c>
      <c r="U764" s="18">
        <f>INDEX(SeasonData!BA:BA,MATCH(C764&amp;"_2015",SeasonData!A:A,0))</f>
        <v>0.77272727272727271</v>
      </c>
      <c r="W764" s="13">
        <f t="shared" si="23"/>
        <v>61.692917012065948</v>
      </c>
      <c r="Y764" t="str">
        <f>IF(ISERROR(FIND("DEF",$G764)),"",MAX(Y$1:Y763)+1)</f>
        <v/>
      </c>
      <c r="Z764">
        <f>IF(ISERROR(FIND("MID",$G764)),"",MAX(Z$1:Z763)+1)</f>
        <v>249</v>
      </c>
      <c r="AA764" t="str">
        <f>IF(ISERROR(FIND("RUC",$G764)),"",MAX(AA$1:AA763)+1)</f>
        <v/>
      </c>
      <c r="AB764" t="str">
        <f>IF(ISERROR(FIND("FWD",$G764)),"",MAX(AB$1:AB763)+1)</f>
        <v/>
      </c>
      <c r="AC764" t="str">
        <f>IF(H764&lt;&gt;"R","",MAX(AC$1:AC763)+1)</f>
        <v/>
      </c>
    </row>
    <row r="765" spans="1:29" x14ac:dyDescent="0.2">
      <c r="A765" t="s">
        <v>2092</v>
      </c>
      <c r="B765" t="s">
        <v>2389</v>
      </c>
      <c r="C765" t="s">
        <v>2725</v>
      </c>
      <c r="D765" t="s">
        <v>2725</v>
      </c>
      <c r="E765" t="s">
        <v>288</v>
      </c>
      <c r="F765" s="42" t="s">
        <v>2575</v>
      </c>
      <c r="G765" t="s">
        <v>1606</v>
      </c>
      <c r="H765" s="3" t="str">
        <f>IF(SUMIFS(SeasonData!BC:BC,SeasonData!B:B,Players19!C694)=(4*23),"R","")</f>
        <v/>
      </c>
      <c r="I765" s="2">
        <f>COUNTIFS(SeasonData!B:B,C765)</f>
        <v>4</v>
      </c>
      <c r="J765" s="25">
        <v>117300</v>
      </c>
      <c r="K765" s="25" t="str">
        <f t="shared" si="22"/>
        <v>Rookie</v>
      </c>
      <c r="L765" s="25"/>
      <c r="M765" s="20" t="str">
        <f>INDEX(SeasonData!$AY:$AY,MATCH($C765&amp;"_2018",SeasonData!$A:$A,0))</f>
        <v/>
      </c>
      <c r="N765" s="20" t="str">
        <f>INDEX(SeasonData!$AY:$AY,MATCH($C765&amp;"_2017",SeasonData!$A:$A,0))</f>
        <v/>
      </c>
      <c r="O765" s="20" t="str">
        <f>INDEX(SeasonData!$AY:$AY,MATCH($C765&amp;"_2016",SeasonData!$A:$A,0))</f>
        <v/>
      </c>
      <c r="P765" s="20" t="str">
        <f>INDEX(SeasonData!$AY:$AY,MATCH($C765&amp;"_2015",SeasonData!$A:$A,0))</f>
        <v/>
      </c>
      <c r="R765" s="18">
        <f>INDEX(SeasonData!BA:BA,MATCH(C765&amp;"_2018",SeasonData!A:A,0))</f>
        <v>0</v>
      </c>
      <c r="S765" s="18">
        <f>INDEX(SeasonData!BA:BA,MATCH(C765&amp;"_2017",SeasonData!A:A,0))</f>
        <v>0</v>
      </c>
      <c r="T765" s="18">
        <f>INDEX(SeasonData!BA:BA,MATCH(C765&amp;"_2016",SeasonData!A:A,0))</f>
        <v>0</v>
      </c>
      <c r="U765" s="18">
        <f>INDEX(SeasonData!BA:BA,MATCH(C765&amp;"_2015",SeasonData!A:A,0))</f>
        <v>0</v>
      </c>
      <c r="W765" s="13">
        <f t="shared" si="23"/>
        <v>21.608179054987566</v>
      </c>
      <c r="Y765" t="str">
        <f>IF(ISERROR(FIND("DEF",$G765)),"",MAX(Y$1:Y764)+1)</f>
        <v/>
      </c>
      <c r="Z765">
        <f>IF(ISERROR(FIND("MID",$G765)),"",MAX(Z$1:Z764)+1)</f>
        <v>250</v>
      </c>
      <c r="AA765" t="str">
        <f>IF(ISERROR(FIND("RUC",$G765)),"",MAX(AA$1:AA764)+1)</f>
        <v/>
      </c>
      <c r="AB765" t="str">
        <f>IF(ISERROR(FIND("FWD",$G765)),"",MAX(AB$1:AB764)+1)</f>
        <v/>
      </c>
      <c r="AC765" t="str">
        <f>IF(H765&lt;&gt;"R","",MAX(AC$1:AC764)+1)</f>
        <v/>
      </c>
    </row>
    <row r="766" spans="1:29" x14ac:dyDescent="0.2">
      <c r="A766" t="s">
        <v>2092</v>
      </c>
      <c r="B766" t="s">
        <v>113</v>
      </c>
      <c r="C766" t="s">
        <v>1000</v>
      </c>
      <c r="D766" t="s">
        <v>1000</v>
      </c>
      <c r="E766" t="s">
        <v>84</v>
      </c>
      <c r="F766" s="42" t="s">
        <v>1495</v>
      </c>
      <c r="G766" t="s">
        <v>1607</v>
      </c>
      <c r="H766" s="3" t="str">
        <f>IF(SUMIFS(SeasonData!BC:BC,SeasonData!B:B,Players19!C787)=(4*23),"R","")</f>
        <v/>
      </c>
      <c r="I766" s="2">
        <f>COUNTIFS(SeasonData!B:B,C766)</f>
        <v>4</v>
      </c>
      <c r="J766" s="25">
        <v>189500</v>
      </c>
      <c r="K766" s="25" t="str">
        <f t="shared" si="22"/>
        <v>Rookie</v>
      </c>
      <c r="L766" s="25"/>
      <c r="M766" s="20" t="str">
        <f>INDEX(SeasonData!$AY:$AY,MATCH($C766&amp;"_2018",SeasonData!$A:$A,0))</f>
        <v/>
      </c>
      <c r="N766" s="20">
        <f>INDEX(SeasonData!$AY:$AY,MATCH($C766&amp;"_2017",SeasonData!$A:$A,0))</f>
        <v>49.866666666666667</v>
      </c>
      <c r="O766" s="20" t="str">
        <f>INDEX(SeasonData!$AY:$AY,MATCH($C766&amp;"_2016",SeasonData!$A:$A,0))</f>
        <v/>
      </c>
      <c r="P766" s="20" t="str">
        <f>INDEX(SeasonData!$AY:$AY,MATCH($C766&amp;"_2015",SeasonData!$A:$A,0))</f>
        <v/>
      </c>
      <c r="R766" s="18">
        <f>INDEX(SeasonData!BA:BA,MATCH(C766&amp;"_2018",SeasonData!A:A,0))</f>
        <v>0</v>
      </c>
      <c r="S766" s="18">
        <f>INDEX(SeasonData!BA:BA,MATCH(C766&amp;"_2017",SeasonData!A:A,0))</f>
        <v>0.68181818181818177</v>
      </c>
      <c r="T766" s="18">
        <f>INDEX(SeasonData!BA:BA,MATCH(C766&amp;"_2016",SeasonData!A:A,0))</f>
        <v>0</v>
      </c>
      <c r="U766" s="18">
        <f>INDEX(SeasonData!BA:BA,MATCH(C766&amp;"_2015",SeasonData!A:A,0))</f>
        <v>0</v>
      </c>
      <c r="W766" s="13">
        <f t="shared" si="23"/>
        <v>34.908354057290225</v>
      </c>
      <c r="Y766">
        <f>IF(ISERROR(FIND("DEF",$G766)),"",MAX(Y$1:Y765)+1)</f>
        <v>265</v>
      </c>
      <c r="Z766" t="str">
        <f>IF(ISERROR(FIND("MID",$G766)),"",MAX(Z$1:Z765)+1)</f>
        <v/>
      </c>
      <c r="AA766" t="str">
        <f>IF(ISERROR(FIND("RUC",$G766)),"",MAX(AA$1:AA765)+1)</f>
        <v/>
      </c>
      <c r="AB766" t="str">
        <f>IF(ISERROR(FIND("FWD",$G766)),"",MAX(AB$1:AB765)+1)</f>
        <v/>
      </c>
      <c r="AC766" t="str">
        <f>IF(H766&lt;&gt;"R","",MAX(AC$1:AC765)+1)</f>
        <v/>
      </c>
    </row>
    <row r="767" spans="1:29" x14ac:dyDescent="0.2">
      <c r="A767" t="s">
        <v>2140</v>
      </c>
      <c r="B767" t="s">
        <v>289</v>
      </c>
      <c r="C767" t="s">
        <v>906</v>
      </c>
      <c r="D767" t="s">
        <v>906</v>
      </c>
      <c r="E767" t="s">
        <v>84</v>
      </c>
      <c r="F767" s="42" t="s">
        <v>2445</v>
      </c>
      <c r="G767" t="s">
        <v>1606</v>
      </c>
      <c r="H767" s="3" t="str">
        <f>IF(SUMIFS(SeasonData!BC:BC,SeasonData!B:B,Players19!C90)=(4*23),"R","")</f>
        <v/>
      </c>
      <c r="I767" s="2">
        <f>COUNTIFS(SeasonData!B:B,C767)</f>
        <v>4</v>
      </c>
      <c r="J767" s="25">
        <v>272100</v>
      </c>
      <c r="K767" s="25" t="str">
        <f t="shared" si="22"/>
        <v>MPR</v>
      </c>
      <c r="L767" s="25"/>
      <c r="M767" s="20">
        <f>INDEX(SeasonData!$AY:$AY,MATCH($C767&amp;"_2018",SeasonData!$A:$A,0))</f>
        <v>62.666666666666664</v>
      </c>
      <c r="N767" s="20">
        <f>INDEX(SeasonData!$AY:$AY,MATCH($C767&amp;"_2017",SeasonData!$A:$A,0))</f>
        <v>60.8</v>
      </c>
      <c r="O767" s="20">
        <f>INDEX(SeasonData!$AY:$AY,MATCH($C767&amp;"_2016",SeasonData!$A:$A,0))</f>
        <v>73.944444444444443</v>
      </c>
      <c r="P767" s="20">
        <f>INDEX(SeasonData!$AY:$AY,MATCH($C767&amp;"_2015",SeasonData!$A:$A,0))</f>
        <v>59.3125</v>
      </c>
      <c r="R767" s="18">
        <f>INDEX(SeasonData!BA:BA,MATCH(C767&amp;"_2018",SeasonData!A:A,0))</f>
        <v>0.13636363636363635</v>
      </c>
      <c r="S767" s="18">
        <f>INDEX(SeasonData!BA:BA,MATCH(C767&amp;"_2017",SeasonData!A:A,0))</f>
        <v>0.45454545454545453</v>
      </c>
      <c r="T767" s="18">
        <f>INDEX(SeasonData!BA:BA,MATCH(C767&amp;"_2016",SeasonData!A:A,0))</f>
        <v>0.81818181818181823</v>
      </c>
      <c r="U767" s="18">
        <f>INDEX(SeasonData!BA:BA,MATCH(C767&amp;"_2015",SeasonData!A:A,0))</f>
        <v>0.72727272727272729</v>
      </c>
      <c r="W767" s="13">
        <f t="shared" si="23"/>
        <v>50.124343741365017</v>
      </c>
      <c r="Y767" t="str">
        <f>IF(ISERROR(FIND("DEF",$G767)),"",MAX(Y$1:Y766)+1)</f>
        <v/>
      </c>
      <c r="Z767">
        <f>IF(ISERROR(FIND("MID",$G767)),"",MAX(Z$1:Z766)+1)</f>
        <v>251</v>
      </c>
      <c r="AA767" t="str">
        <f>IF(ISERROR(FIND("RUC",$G767)),"",MAX(AA$1:AA766)+1)</f>
        <v/>
      </c>
      <c r="AB767" t="str">
        <f>IF(ISERROR(FIND("FWD",$G767)),"",MAX(AB$1:AB766)+1)</f>
        <v/>
      </c>
      <c r="AC767" t="str">
        <f>IF(H767&lt;&gt;"R","",MAX(AC$1:AC766)+1)</f>
        <v/>
      </c>
    </row>
    <row r="768" spans="1:29" x14ac:dyDescent="0.2">
      <c r="A768" t="s">
        <v>2195</v>
      </c>
      <c r="B768" t="s">
        <v>449</v>
      </c>
      <c r="C768" t="s">
        <v>907</v>
      </c>
      <c r="D768" t="s">
        <v>907</v>
      </c>
      <c r="E768" t="s">
        <v>443</v>
      </c>
      <c r="F768" s="42" t="s">
        <v>1496</v>
      </c>
      <c r="G768" t="s">
        <v>1608</v>
      </c>
      <c r="H768" s="3" t="str">
        <f>IF(SUMIFS(SeasonData!BC:BC,SeasonData!B:B,Players19!C184)=(4*23),"R","")</f>
        <v/>
      </c>
      <c r="I768" s="2">
        <f>COUNTIFS(SeasonData!B:B,C768)</f>
        <v>4</v>
      </c>
      <c r="J768" s="25">
        <v>263300</v>
      </c>
      <c r="K768" s="25" t="str">
        <f t="shared" si="22"/>
        <v>MPR</v>
      </c>
      <c r="L768" s="25"/>
      <c r="M768" s="20">
        <f>INDEX(SeasonData!$AY:$AY,MATCH($C768&amp;"_2018",SeasonData!$A:$A,0))</f>
        <v>48.5</v>
      </c>
      <c r="N768" s="20">
        <f>INDEX(SeasonData!$AY:$AY,MATCH($C768&amp;"_2017",SeasonData!$A:$A,0))</f>
        <v>48.666666666666664</v>
      </c>
      <c r="O768" s="20">
        <f>INDEX(SeasonData!$AY:$AY,MATCH($C768&amp;"_2016",SeasonData!$A:$A,0))</f>
        <v>62.944444444444443</v>
      </c>
      <c r="P768" s="20">
        <f>INDEX(SeasonData!$AY:$AY,MATCH($C768&amp;"_2015",SeasonData!$A:$A,0))</f>
        <v>76.772727272727266</v>
      </c>
      <c r="R768" s="18">
        <f>INDEX(SeasonData!BA:BA,MATCH(C768&amp;"_2018",SeasonData!A:A,0))</f>
        <v>0.36363636363636365</v>
      </c>
      <c r="S768" s="18">
        <f>INDEX(SeasonData!BA:BA,MATCH(C768&amp;"_2017",SeasonData!A:A,0))</f>
        <v>0.40909090909090912</v>
      </c>
      <c r="T768" s="18">
        <f>INDEX(SeasonData!BA:BA,MATCH(C768&amp;"_2016",SeasonData!A:A,0))</f>
        <v>0.81818181818181823</v>
      </c>
      <c r="U768" s="18">
        <f>INDEX(SeasonData!BA:BA,MATCH(C768&amp;"_2015",SeasonData!A:A,0))</f>
        <v>1</v>
      </c>
      <c r="W768" s="13">
        <f t="shared" si="23"/>
        <v>48.503269779865526</v>
      </c>
      <c r="Y768" t="str">
        <f>IF(ISERROR(FIND("DEF",$G768)),"",MAX(Y$1:Y767)+1)</f>
        <v/>
      </c>
      <c r="Z768" t="str">
        <f>IF(ISERROR(FIND("MID",$G768)),"",MAX(Z$1:Z767)+1)</f>
        <v/>
      </c>
      <c r="AA768" t="str">
        <f>IF(ISERROR(FIND("RUC",$G768)),"",MAX(AA$1:AA767)+1)</f>
        <v/>
      </c>
      <c r="AB768">
        <f>IF(ISERROR(FIND("FWD",$G768)),"",MAX(AB$1:AB767)+1)</f>
        <v>293</v>
      </c>
      <c r="AC768" t="str">
        <f>IF(H768&lt;&gt;"R","",MAX(AC$1:AC767)+1)</f>
        <v/>
      </c>
    </row>
    <row r="769" spans="1:29" x14ac:dyDescent="0.2">
      <c r="A769" t="s">
        <v>2329</v>
      </c>
      <c r="B769" t="s">
        <v>224</v>
      </c>
      <c r="C769" t="s">
        <v>908</v>
      </c>
      <c r="D769" t="s">
        <v>908</v>
      </c>
      <c r="E769" t="s">
        <v>144</v>
      </c>
      <c r="F769" s="42" t="s">
        <v>1497</v>
      </c>
      <c r="G769" t="s">
        <v>1606</v>
      </c>
      <c r="H769" s="3" t="str">
        <f>IF(SUMIFS(SeasonData!BC:BC,SeasonData!B:B,Players19!C504)=(4*23),"R","")</f>
        <v/>
      </c>
      <c r="I769" s="2">
        <f>COUNTIFS(SeasonData!B:B,C769)</f>
        <v>4</v>
      </c>
      <c r="J769" s="25">
        <v>482400</v>
      </c>
      <c r="K769" s="25" t="str">
        <f t="shared" si="22"/>
        <v>MPR</v>
      </c>
      <c r="L769" s="25"/>
      <c r="M769" s="20">
        <f>INDEX(SeasonData!$AY:$AY,MATCH($C769&amp;"_2018",SeasonData!$A:$A,0))</f>
        <v>88.86363636363636</v>
      </c>
      <c r="N769" s="20">
        <f>INDEX(SeasonData!$AY:$AY,MATCH($C769&amp;"_2017",SeasonData!$A:$A,0))</f>
        <v>76.25</v>
      </c>
      <c r="O769" s="20">
        <f>INDEX(SeasonData!$AY:$AY,MATCH($C769&amp;"_2016",SeasonData!$A:$A,0))</f>
        <v>78.833333333333329</v>
      </c>
      <c r="P769" s="20">
        <f>INDEX(SeasonData!$AY:$AY,MATCH($C769&amp;"_2015",SeasonData!$A:$A,0))</f>
        <v>73.045454545454547</v>
      </c>
      <c r="R769" s="18">
        <f>INDEX(SeasonData!BA:BA,MATCH(C769&amp;"_2018",SeasonData!A:A,0))</f>
        <v>1</v>
      </c>
      <c r="S769" s="18">
        <f>INDEX(SeasonData!BA:BA,MATCH(C769&amp;"_2017",SeasonData!A:A,0))</f>
        <v>0.90909090909090906</v>
      </c>
      <c r="T769" s="18">
        <f>INDEX(SeasonData!BA:BA,MATCH(C769&amp;"_2016",SeasonData!A:A,0))</f>
        <v>0.81818181818181823</v>
      </c>
      <c r="U769" s="18">
        <f>INDEX(SeasonData!BA:BA,MATCH(C769&amp;"_2015",SeasonData!A:A,0))</f>
        <v>1</v>
      </c>
      <c r="W769" s="13">
        <f t="shared" si="23"/>
        <v>88.864327162199501</v>
      </c>
      <c r="Y769" t="str">
        <f>IF(ISERROR(FIND("DEF",$G769)),"",MAX(Y$1:Y768)+1)</f>
        <v/>
      </c>
      <c r="Z769">
        <f>IF(ISERROR(FIND("MID",$G769)),"",MAX(Z$1:Z768)+1)</f>
        <v>252</v>
      </c>
      <c r="AA769" t="str">
        <f>IF(ISERROR(FIND("RUC",$G769)),"",MAX(AA$1:AA768)+1)</f>
        <v/>
      </c>
      <c r="AB769" t="str">
        <f>IF(ISERROR(FIND("FWD",$G769)),"",MAX(AB$1:AB768)+1)</f>
        <v/>
      </c>
      <c r="AC769" t="str">
        <f>IF(H769&lt;&gt;"R","",MAX(AC$1:AC768)+1)</f>
        <v/>
      </c>
    </row>
    <row r="770" spans="1:29" x14ac:dyDescent="0.2">
      <c r="A770" t="s">
        <v>2119</v>
      </c>
      <c r="B770" t="s">
        <v>339</v>
      </c>
      <c r="C770" t="s">
        <v>910</v>
      </c>
      <c r="D770" t="s">
        <v>910</v>
      </c>
      <c r="E770" t="s">
        <v>40</v>
      </c>
      <c r="F770" s="42" t="s">
        <v>1499</v>
      </c>
      <c r="G770" t="s">
        <v>1608</v>
      </c>
      <c r="H770" s="3" t="str">
        <f>IF(SUMIFS(SeasonData!BC:BC,SeasonData!B:B,Players19!C60)=(4*23),"R","")</f>
        <v/>
      </c>
      <c r="I770" s="2">
        <f>COUNTIFS(SeasonData!B:B,C770)</f>
        <v>4</v>
      </c>
      <c r="J770" s="25">
        <v>478000</v>
      </c>
      <c r="K770" s="25" t="str">
        <f t="shared" ref="K770:K833" si="24">IF(J770&lt;=230000,"Rookie",IF(J770&lt;=490000,"MPR","Premo"))</f>
        <v>MPR</v>
      </c>
      <c r="L770" s="25"/>
      <c r="M770" s="20">
        <f>INDEX(SeasonData!$AY:$AY,MATCH($C770&amp;"_2018",SeasonData!$A:$A,0))</f>
        <v>88.045454545454547</v>
      </c>
      <c r="N770" s="20">
        <f>INDEX(SeasonData!$AY:$AY,MATCH($C770&amp;"_2017",SeasonData!$A:$A,0))</f>
        <v>85.095238095238102</v>
      </c>
      <c r="O770" s="20">
        <f>INDEX(SeasonData!$AY:$AY,MATCH($C770&amp;"_2016",SeasonData!$A:$A,0))</f>
        <v>91.318181818181813</v>
      </c>
      <c r="P770" s="20">
        <f>INDEX(SeasonData!$AY:$AY,MATCH($C770&amp;"_2015",SeasonData!$A:$A,0))</f>
        <v>99.13636363636364</v>
      </c>
      <c r="R770" s="18">
        <f>INDEX(SeasonData!BA:BA,MATCH(C770&amp;"_2018",SeasonData!A:A,0))</f>
        <v>1</v>
      </c>
      <c r="S770" s="18">
        <f>INDEX(SeasonData!BA:BA,MATCH(C770&amp;"_2017",SeasonData!A:A,0))</f>
        <v>0.95454545454545459</v>
      </c>
      <c r="T770" s="18">
        <f>INDEX(SeasonData!BA:BA,MATCH(C770&amp;"_2016",SeasonData!A:A,0))</f>
        <v>1</v>
      </c>
      <c r="U770" s="18">
        <f>INDEX(SeasonData!BA:BA,MATCH(C770&amp;"_2015",SeasonData!A:A,0))</f>
        <v>1</v>
      </c>
      <c r="W770" s="13">
        <f t="shared" ref="W770:W812" si="25">J770/Mag_Num</f>
        <v>88.053790181449756</v>
      </c>
      <c r="Y770" t="str">
        <f>IF(ISERROR(FIND("DEF",$G770)),"",MAX(Y$1:Y769)+1)</f>
        <v/>
      </c>
      <c r="Z770" t="str">
        <f>IF(ISERROR(FIND("MID",$G770)),"",MAX(Z$1:Z769)+1)</f>
        <v/>
      </c>
      <c r="AA770" t="str">
        <f>IF(ISERROR(FIND("RUC",$G770)),"",MAX(AA$1:AA769)+1)</f>
        <v/>
      </c>
      <c r="AB770">
        <f>IF(ISERROR(FIND("FWD",$G770)),"",MAX(AB$1:AB769)+1)</f>
        <v>294</v>
      </c>
      <c r="AC770" t="str">
        <f>IF(H770&lt;&gt;"R","",MAX(AC$1:AC769)+1)</f>
        <v/>
      </c>
    </row>
    <row r="771" spans="1:29" x14ac:dyDescent="0.2">
      <c r="A771" t="s">
        <v>2119</v>
      </c>
      <c r="B771" t="s">
        <v>155</v>
      </c>
      <c r="C771" t="s">
        <v>1594</v>
      </c>
      <c r="D771" t="s">
        <v>1594</v>
      </c>
      <c r="E771" t="s">
        <v>184</v>
      </c>
      <c r="F771" s="42" t="s">
        <v>2462</v>
      </c>
      <c r="G771" t="s">
        <v>2767</v>
      </c>
      <c r="H771" s="3" t="str">
        <f>IF(SUMIFS(SeasonData!BC:BC,SeasonData!B:B,Players19!C131)=(4*23),"R","")</f>
        <v/>
      </c>
      <c r="I771" s="2">
        <f>COUNTIFS(SeasonData!B:B,C771)</f>
        <v>4</v>
      </c>
      <c r="J771" s="25">
        <v>282300</v>
      </c>
      <c r="K771" s="25" t="str">
        <f t="shared" si="24"/>
        <v>MPR</v>
      </c>
      <c r="L771" s="25"/>
      <c r="M771" s="20">
        <f>INDEX(SeasonData!$AY:$AY,MATCH($C771&amp;"_2018",SeasonData!$A:$A,0))</f>
        <v>52</v>
      </c>
      <c r="N771" s="20">
        <f>INDEX(SeasonData!$AY:$AY,MATCH($C771&amp;"_2017",SeasonData!$A:$A,0))</f>
        <v>63.333333333333336</v>
      </c>
      <c r="O771" s="20">
        <f>INDEX(SeasonData!$AY:$AY,MATCH($C771&amp;"_2016",SeasonData!$A:$A,0))</f>
        <v>67.818181818181813</v>
      </c>
      <c r="P771" s="20">
        <f>INDEX(SeasonData!$AY:$AY,MATCH($C771&amp;"_2015",SeasonData!$A:$A,0))</f>
        <v>75.181818181818187</v>
      </c>
      <c r="R771" s="18">
        <f>INDEX(SeasonData!BA:BA,MATCH(C771&amp;"_2018",SeasonData!A:A,0))</f>
        <v>0.36363636363636365</v>
      </c>
      <c r="S771" s="18">
        <f>INDEX(SeasonData!BA:BA,MATCH(C771&amp;"_2017",SeasonData!A:A,0))</f>
        <v>0.95454545454545459</v>
      </c>
      <c r="T771" s="18">
        <f>INDEX(SeasonData!BA:BA,MATCH(C771&amp;"_2016",SeasonData!A:A,0))</f>
        <v>0.5</v>
      </c>
      <c r="U771" s="18">
        <f>INDEX(SeasonData!BA:BA,MATCH(C771&amp;"_2015",SeasonData!A:A,0))</f>
        <v>0.5</v>
      </c>
      <c r="W771" s="13">
        <f t="shared" si="25"/>
        <v>52.003315833103066</v>
      </c>
      <c r="Y771" t="str">
        <f>IF(ISERROR(FIND("DEF",$G771)),"",MAX(Y$1:Y770)+1)</f>
        <v/>
      </c>
      <c r="Z771">
        <f>IF(ISERROR(FIND("MID",$G771)),"",MAX(Z$1:Z770)+1)</f>
        <v>253</v>
      </c>
      <c r="AA771" t="str">
        <f>IF(ISERROR(FIND("RUC",$G771)),"",MAX(AA$1:AA770)+1)</f>
        <v/>
      </c>
      <c r="AB771">
        <f>IF(ISERROR(FIND("FWD",$G771)),"",MAX(AB$1:AB770)+1)</f>
        <v>295</v>
      </c>
      <c r="AC771" t="str">
        <f>IF(H771&lt;&gt;"R","",MAX(AC$1:AC770)+1)</f>
        <v/>
      </c>
    </row>
    <row r="772" spans="1:29" x14ac:dyDescent="0.2">
      <c r="A772" t="s">
        <v>2119</v>
      </c>
      <c r="B772" t="s">
        <v>146</v>
      </c>
      <c r="C772" t="s">
        <v>909</v>
      </c>
      <c r="D772" t="s">
        <v>909</v>
      </c>
      <c r="E772" t="s">
        <v>116</v>
      </c>
      <c r="F772" s="42" t="s">
        <v>1498</v>
      </c>
      <c r="G772" t="s">
        <v>1608</v>
      </c>
      <c r="H772" s="3" t="str">
        <f>IF(SUMIFS(SeasonData!BC:BC,SeasonData!B:B,Players19!C747)=(4*23),"R","")</f>
        <v>R</v>
      </c>
      <c r="I772" s="2">
        <f>COUNTIFS(SeasonData!B:B,C772)</f>
        <v>4</v>
      </c>
      <c r="J772" s="25">
        <v>332800</v>
      </c>
      <c r="K772" s="25" t="str">
        <f t="shared" si="24"/>
        <v>MPR</v>
      </c>
      <c r="L772" s="25"/>
      <c r="M772" s="20">
        <f>INDEX(SeasonData!$AY:$AY,MATCH($C772&amp;"_2018",SeasonData!$A:$A,0))</f>
        <v>61.3125</v>
      </c>
      <c r="N772" s="20">
        <f>INDEX(SeasonData!$AY:$AY,MATCH($C772&amp;"_2017",SeasonData!$A:$A,0))</f>
        <v>55.875</v>
      </c>
      <c r="O772" s="20">
        <f>INDEX(SeasonData!$AY:$AY,MATCH($C772&amp;"_2016",SeasonData!$A:$A,0))</f>
        <v>63.176470588235297</v>
      </c>
      <c r="P772" s="20">
        <f>INDEX(SeasonData!$AY:$AY,MATCH($C772&amp;"_2015",SeasonData!$A:$A,0))</f>
        <v>76.5</v>
      </c>
      <c r="R772" s="18">
        <f>INDEX(SeasonData!BA:BA,MATCH(C772&amp;"_2018",SeasonData!A:A,0))</f>
        <v>0.72727272727272729</v>
      </c>
      <c r="S772" s="18">
        <f>INDEX(SeasonData!BA:BA,MATCH(C772&amp;"_2017",SeasonData!A:A,0))</f>
        <v>0.36363636363636365</v>
      </c>
      <c r="T772" s="18">
        <f>INDEX(SeasonData!BA:BA,MATCH(C772&amp;"_2016",SeasonData!A:A,0))</f>
        <v>0.77272727272727271</v>
      </c>
      <c r="U772" s="18">
        <f>INDEX(SeasonData!BA:BA,MATCH(C772&amp;"_2015",SeasonData!A:A,0))</f>
        <v>1</v>
      </c>
      <c r="W772" s="13">
        <f t="shared" si="25"/>
        <v>61.306069816708117</v>
      </c>
      <c r="Y772" t="str">
        <f>IF(ISERROR(FIND("DEF",$G772)),"",MAX(Y$1:Y771)+1)</f>
        <v/>
      </c>
      <c r="Z772" t="str">
        <f>IF(ISERROR(FIND("MID",$G772)),"",MAX(Z$1:Z771)+1)</f>
        <v/>
      </c>
      <c r="AA772" t="str">
        <f>IF(ISERROR(FIND("RUC",$G772)),"",MAX(AA$1:AA771)+1)</f>
        <v/>
      </c>
      <c r="AB772">
        <f>IF(ISERROR(FIND("FWD",$G772)),"",MAX(AB$1:AB771)+1)</f>
        <v>296</v>
      </c>
      <c r="AC772">
        <f>IF(H772&lt;&gt;"R","",MAX(AC$1:AC771)+1)</f>
        <v>110</v>
      </c>
    </row>
    <row r="773" spans="1:29" x14ac:dyDescent="0.2">
      <c r="A773" t="s">
        <v>2176</v>
      </c>
      <c r="B773" t="s">
        <v>377</v>
      </c>
      <c r="C773" t="s">
        <v>911</v>
      </c>
      <c r="D773" t="s">
        <v>911</v>
      </c>
      <c r="E773" t="s">
        <v>369</v>
      </c>
      <c r="F773" s="42" t="s">
        <v>1500</v>
      </c>
      <c r="G773" t="s">
        <v>1606</v>
      </c>
      <c r="H773" s="3" t="str">
        <f>IF(SUMIFS(SeasonData!BC:BC,SeasonData!B:B,Players19!C138)=(4*23),"R","")</f>
        <v/>
      </c>
      <c r="I773" s="2">
        <f>COUNTIFS(SeasonData!B:B,C773)</f>
        <v>4</v>
      </c>
      <c r="J773" s="25">
        <v>486900</v>
      </c>
      <c r="K773" s="25" t="str">
        <f t="shared" si="24"/>
        <v>MPR</v>
      </c>
      <c r="L773" s="25"/>
      <c r="M773" s="20">
        <f>INDEX(SeasonData!$AY:$AY,MATCH($C773&amp;"_2018",SeasonData!$A:$A,0))</f>
        <v>89.7</v>
      </c>
      <c r="N773" s="20">
        <f>INDEX(SeasonData!$AY:$AY,MATCH($C773&amp;"_2017",SeasonData!$A:$A,0))</f>
        <v>100.95454545454545</v>
      </c>
      <c r="O773" s="20">
        <f>INDEX(SeasonData!$AY:$AY,MATCH($C773&amp;"_2016",SeasonData!$A:$A,0))</f>
        <v>100.5</v>
      </c>
      <c r="P773" s="20">
        <f>INDEX(SeasonData!$AY:$AY,MATCH($C773&amp;"_2015",SeasonData!$A:$A,0))</f>
        <v>99.80952380952381</v>
      </c>
      <c r="R773" s="18">
        <f>INDEX(SeasonData!BA:BA,MATCH(C773&amp;"_2018",SeasonData!A:A,0))</f>
        <v>0.90909090909090906</v>
      </c>
      <c r="S773" s="18">
        <f>INDEX(SeasonData!BA:BA,MATCH(C773&amp;"_2017",SeasonData!A:A,0))</f>
        <v>1</v>
      </c>
      <c r="T773" s="18">
        <f>INDEX(SeasonData!BA:BA,MATCH(C773&amp;"_2016",SeasonData!A:A,0))</f>
        <v>0.90909090909090906</v>
      </c>
      <c r="U773" s="18">
        <f>INDEX(SeasonData!BA:BA,MATCH(C773&amp;"_2015",SeasonData!A:A,0))</f>
        <v>0.95454545454545459</v>
      </c>
      <c r="W773" s="13">
        <f t="shared" si="25"/>
        <v>89.693285437966296</v>
      </c>
      <c r="Y773" t="str">
        <f>IF(ISERROR(FIND("DEF",$G773)),"",MAX(Y$1:Y772)+1)</f>
        <v/>
      </c>
      <c r="Z773">
        <f>IF(ISERROR(FIND("MID",$G773)),"",MAX(Z$1:Z772)+1)</f>
        <v>254</v>
      </c>
      <c r="AA773" t="str">
        <f>IF(ISERROR(FIND("RUC",$G773)),"",MAX(AA$1:AA772)+1)</f>
        <v/>
      </c>
      <c r="AB773" t="str">
        <f>IF(ISERROR(FIND("FWD",$G773)),"",MAX(AB$1:AB772)+1)</f>
        <v/>
      </c>
      <c r="AC773" t="str">
        <f>IF(H773&lt;&gt;"R","",MAX(AC$1:AC772)+1)</f>
        <v/>
      </c>
    </row>
    <row r="774" spans="1:29" x14ac:dyDescent="0.2">
      <c r="A774" t="s">
        <v>2176</v>
      </c>
      <c r="B774" t="s">
        <v>321</v>
      </c>
      <c r="C774" t="s">
        <v>913</v>
      </c>
      <c r="D774" t="s">
        <v>913</v>
      </c>
      <c r="E774" t="s">
        <v>316</v>
      </c>
      <c r="F774" s="42" t="s">
        <v>1501</v>
      </c>
      <c r="G774" t="s">
        <v>1606</v>
      </c>
      <c r="H774" s="3" t="str">
        <f>IF(SUMIFS(SeasonData!BC:BC,SeasonData!B:B,Players19!C195)=(4*23),"R","")</f>
        <v/>
      </c>
      <c r="I774" s="2">
        <f>COUNTIFS(SeasonData!B:B,C774)</f>
        <v>4</v>
      </c>
      <c r="J774" s="25">
        <v>452800</v>
      </c>
      <c r="K774" s="25" t="str">
        <f t="shared" si="24"/>
        <v>MPR</v>
      </c>
      <c r="L774" s="25"/>
      <c r="M774" s="20">
        <f>INDEX(SeasonData!$AY:$AY,MATCH($C774&amp;"_2018",SeasonData!$A:$A,0))</f>
        <v>83.409090909090907</v>
      </c>
      <c r="N774" s="20">
        <f>INDEX(SeasonData!$AY:$AY,MATCH($C774&amp;"_2017",SeasonData!$A:$A,0))</f>
        <v>75</v>
      </c>
      <c r="O774" s="20">
        <f>INDEX(SeasonData!$AY:$AY,MATCH($C774&amp;"_2016",SeasonData!$A:$A,0))</f>
        <v>76.272727272727266</v>
      </c>
      <c r="P774" s="20">
        <f>INDEX(SeasonData!$AY:$AY,MATCH($C774&amp;"_2015",SeasonData!$A:$A,0))</f>
        <v>45.875</v>
      </c>
      <c r="R774" s="18">
        <f>INDEX(SeasonData!BA:BA,MATCH(C774&amp;"_2018",SeasonData!A:A,0))</f>
        <v>1</v>
      </c>
      <c r="S774" s="18">
        <f>INDEX(SeasonData!BA:BA,MATCH(C774&amp;"_2017",SeasonData!A:A,0))</f>
        <v>0.86363636363636365</v>
      </c>
      <c r="T774" s="18">
        <f>INDEX(SeasonData!BA:BA,MATCH(C774&amp;"_2016",SeasonData!A:A,0))</f>
        <v>0.5</v>
      </c>
      <c r="U774" s="18">
        <f>INDEX(SeasonData!BA:BA,MATCH(C774&amp;"_2015",SeasonData!A:A,0))</f>
        <v>0.36363636363636365</v>
      </c>
      <c r="W774" s="13">
        <f t="shared" si="25"/>
        <v>83.411623837155759</v>
      </c>
      <c r="Y774" t="str">
        <f>IF(ISERROR(FIND("DEF",$G774)),"",MAX(Y$1:Y773)+1)</f>
        <v/>
      </c>
      <c r="Z774">
        <f>IF(ISERROR(FIND("MID",$G774)),"",MAX(Z$1:Z773)+1)</f>
        <v>255</v>
      </c>
      <c r="AA774" t="str">
        <f>IF(ISERROR(FIND("RUC",$G774)),"",MAX(AA$1:AA773)+1)</f>
        <v/>
      </c>
      <c r="AB774" t="str">
        <f>IF(ISERROR(FIND("FWD",$G774)),"",MAX(AB$1:AB773)+1)</f>
        <v/>
      </c>
      <c r="AC774" t="str">
        <f>IF(H774&lt;&gt;"R","",MAX(AC$1:AC773)+1)</f>
        <v/>
      </c>
    </row>
    <row r="775" spans="1:29" x14ac:dyDescent="0.2">
      <c r="A775" t="s">
        <v>2176</v>
      </c>
      <c r="B775" t="s">
        <v>223</v>
      </c>
      <c r="C775" t="s">
        <v>912</v>
      </c>
      <c r="D775" t="s">
        <v>912</v>
      </c>
      <c r="E775" t="s">
        <v>40</v>
      </c>
      <c r="F775" s="42" t="s">
        <v>1877</v>
      </c>
      <c r="G775" t="s">
        <v>1607</v>
      </c>
      <c r="H775" s="3" t="str">
        <f>IF(SUMIFS(SeasonData!BC:BC,SeasonData!B:B,Players19!C482)=(4*23),"R","")</f>
        <v/>
      </c>
      <c r="I775" s="2">
        <f>COUNTIFS(SeasonData!B:B,C775)</f>
        <v>4</v>
      </c>
      <c r="J775" s="25">
        <v>260600</v>
      </c>
      <c r="K775" s="25" t="str">
        <f t="shared" si="24"/>
        <v>MPR</v>
      </c>
      <c r="L775" s="25"/>
      <c r="M775" s="20">
        <f>INDEX(SeasonData!$AY:$AY,MATCH($C775&amp;"_2018",SeasonData!$A:$A,0))</f>
        <v>60</v>
      </c>
      <c r="N775" s="20">
        <f>INDEX(SeasonData!$AY:$AY,MATCH($C775&amp;"_2017",SeasonData!$A:$A,0))</f>
        <v>70.285714285714292</v>
      </c>
      <c r="O775" s="20">
        <f>INDEX(SeasonData!$AY:$AY,MATCH($C775&amp;"_2016",SeasonData!$A:$A,0))</f>
        <v>43.857142857142854</v>
      </c>
      <c r="P775" s="20">
        <f>INDEX(SeasonData!$AY:$AY,MATCH($C775&amp;"_2015",SeasonData!$A:$A,0))</f>
        <v>56.8125</v>
      </c>
      <c r="R775" s="18">
        <f>INDEX(SeasonData!BA:BA,MATCH(C775&amp;"_2018",SeasonData!A:A,0))</f>
        <v>4.5454545454545456E-2</v>
      </c>
      <c r="S775" s="18">
        <f>INDEX(SeasonData!BA:BA,MATCH(C775&amp;"_2017",SeasonData!A:A,0))</f>
        <v>0.31818181818181818</v>
      </c>
      <c r="T775" s="18">
        <f>INDEX(SeasonData!BA:BA,MATCH(C775&amp;"_2016",SeasonData!A:A,0))</f>
        <v>0.31818181818181818</v>
      </c>
      <c r="U775" s="18">
        <f>INDEX(SeasonData!BA:BA,MATCH(C775&amp;"_2015",SeasonData!A:A,0))</f>
        <v>0.72727272727272729</v>
      </c>
      <c r="W775" s="13">
        <f t="shared" si="25"/>
        <v>48.005894814405451</v>
      </c>
      <c r="Y775">
        <f>IF(ISERROR(FIND("DEF",$G775)),"",MAX(Y$1:Y774)+1)</f>
        <v>266</v>
      </c>
      <c r="Z775" t="str">
        <f>IF(ISERROR(FIND("MID",$G775)),"",MAX(Z$1:Z774)+1)</f>
        <v/>
      </c>
      <c r="AA775" t="str">
        <f>IF(ISERROR(FIND("RUC",$G775)),"",MAX(AA$1:AA774)+1)</f>
        <v/>
      </c>
      <c r="AB775" t="str">
        <f>IF(ISERROR(FIND("FWD",$G775)),"",MAX(AB$1:AB774)+1)</f>
        <v/>
      </c>
      <c r="AC775" t="str">
        <f>IF(H775&lt;&gt;"R","",MAX(AC$1:AC774)+1)</f>
        <v/>
      </c>
    </row>
    <row r="776" spans="1:29" x14ac:dyDescent="0.2">
      <c r="A776" t="s">
        <v>2176</v>
      </c>
      <c r="B776" t="s">
        <v>1770</v>
      </c>
      <c r="C776" t="s">
        <v>1634</v>
      </c>
      <c r="D776" t="s">
        <v>1634</v>
      </c>
      <c r="E776" t="s">
        <v>150</v>
      </c>
      <c r="F776" s="42" t="s">
        <v>1878</v>
      </c>
      <c r="G776" t="s">
        <v>1606</v>
      </c>
      <c r="H776" s="3" t="str">
        <f>IF(SUMIFS(SeasonData!BC:BC,SeasonData!B:B,Players19!C528)=(4*23),"R","")</f>
        <v/>
      </c>
      <c r="I776" s="2">
        <f>COUNTIFS(SeasonData!B:B,C776)</f>
        <v>4</v>
      </c>
      <c r="J776" s="25">
        <v>123900</v>
      </c>
      <c r="K776" s="25" t="str">
        <f t="shared" si="24"/>
        <v>Rookie</v>
      </c>
      <c r="L776" s="25"/>
      <c r="M776" s="20" t="str">
        <f>INDEX(SeasonData!$AY:$AY,MATCH($C776&amp;"_2018",SeasonData!$A:$A,0))</f>
        <v/>
      </c>
      <c r="N776" s="20" t="str">
        <f>INDEX(SeasonData!$AY:$AY,MATCH($C776&amp;"_2017",SeasonData!$A:$A,0))</f>
        <v/>
      </c>
      <c r="O776" s="20" t="str">
        <f>INDEX(SeasonData!$AY:$AY,MATCH($C776&amp;"_2016",SeasonData!$A:$A,0))</f>
        <v/>
      </c>
      <c r="P776" s="20" t="str">
        <f>INDEX(SeasonData!$AY:$AY,MATCH($C776&amp;"_2015",SeasonData!$A:$A,0))</f>
        <v/>
      </c>
      <c r="R776" s="18">
        <f>INDEX(SeasonData!BA:BA,MATCH(C776&amp;"_2018",SeasonData!A:A,0))</f>
        <v>0</v>
      </c>
      <c r="S776" s="18">
        <f>INDEX(SeasonData!BA:BA,MATCH(C776&amp;"_2017",SeasonData!A:A,0))</f>
        <v>0</v>
      </c>
      <c r="T776" s="18">
        <f>INDEX(SeasonData!BA:BA,MATCH(C776&amp;"_2016",SeasonData!A:A,0))</f>
        <v>0</v>
      </c>
      <c r="U776" s="18">
        <f>INDEX(SeasonData!BA:BA,MATCH(C776&amp;"_2015",SeasonData!A:A,0))</f>
        <v>0</v>
      </c>
      <c r="W776" s="13">
        <f t="shared" si="25"/>
        <v>22.823984526112184</v>
      </c>
      <c r="Y776" t="str">
        <f>IF(ISERROR(FIND("DEF",$G776)),"",MAX(Y$1:Y775)+1)</f>
        <v/>
      </c>
      <c r="Z776">
        <f>IF(ISERROR(FIND("MID",$G776)),"",MAX(Z$1:Z775)+1)</f>
        <v>256</v>
      </c>
      <c r="AA776" t="str">
        <f>IF(ISERROR(FIND("RUC",$G776)),"",MAX(AA$1:AA775)+1)</f>
        <v/>
      </c>
      <c r="AB776" t="str">
        <f>IF(ISERROR(FIND("FWD",$G776)),"",MAX(AB$1:AB775)+1)</f>
        <v/>
      </c>
      <c r="AC776" t="str">
        <f>IF(H776&lt;&gt;"R","",MAX(AC$1:AC775)+1)</f>
        <v/>
      </c>
    </row>
    <row r="777" spans="1:29" x14ac:dyDescent="0.2">
      <c r="A777" t="s">
        <v>2429</v>
      </c>
      <c r="B777" t="s">
        <v>1771</v>
      </c>
      <c r="C777" t="s">
        <v>1678</v>
      </c>
      <c r="D777" t="s">
        <v>1678</v>
      </c>
      <c r="E777" t="s">
        <v>316</v>
      </c>
      <c r="F777" s="42" t="s">
        <v>1879</v>
      </c>
      <c r="G777" t="s">
        <v>2771</v>
      </c>
      <c r="H777" s="3" t="str">
        <f>IF(SUMIFS(SeasonData!BC:BC,SeasonData!B:B,Players19!C802)=(4*23),"R","")</f>
        <v/>
      </c>
      <c r="I777" s="2">
        <f>COUNTIFS(SeasonData!B:B,C777)</f>
        <v>4</v>
      </c>
      <c r="J777" s="25">
        <v>123900</v>
      </c>
      <c r="K777" s="25" t="str">
        <f t="shared" si="24"/>
        <v>Rookie</v>
      </c>
      <c r="L777" s="25"/>
      <c r="M777" s="20" t="str">
        <f>INDEX(SeasonData!$AY:$AY,MATCH($C777&amp;"_2018",SeasonData!$A:$A,0))</f>
        <v/>
      </c>
      <c r="N777" s="20" t="str">
        <f>INDEX(SeasonData!$AY:$AY,MATCH($C777&amp;"_2017",SeasonData!$A:$A,0))</f>
        <v/>
      </c>
      <c r="O777" s="20" t="str">
        <f>INDEX(SeasonData!$AY:$AY,MATCH($C777&amp;"_2016",SeasonData!$A:$A,0))</f>
        <v/>
      </c>
      <c r="P777" s="20" t="str">
        <f>INDEX(SeasonData!$AY:$AY,MATCH($C777&amp;"_2015",SeasonData!$A:$A,0))</f>
        <v/>
      </c>
      <c r="R777" s="18">
        <f>INDEX(SeasonData!BA:BA,MATCH(C777&amp;"_2018",SeasonData!A:A,0))</f>
        <v>0</v>
      </c>
      <c r="S777" s="18">
        <f>INDEX(SeasonData!BA:BA,MATCH(C777&amp;"_2017",SeasonData!A:A,0))</f>
        <v>0</v>
      </c>
      <c r="T777" s="18">
        <f>INDEX(SeasonData!BA:BA,MATCH(C777&amp;"_2016",SeasonData!A:A,0))</f>
        <v>0</v>
      </c>
      <c r="U777" s="18">
        <f>INDEX(SeasonData!BA:BA,MATCH(C777&amp;"_2015",SeasonData!A:A,0))</f>
        <v>0</v>
      </c>
      <c r="W777" s="13">
        <f t="shared" si="25"/>
        <v>22.823984526112184</v>
      </c>
      <c r="Y777" t="str">
        <f>IF(ISERROR(FIND("DEF",$G777)),"",MAX(Y$1:Y776)+1)</f>
        <v/>
      </c>
      <c r="Z777" t="str">
        <f>IF(ISERROR(FIND("MID",$G777)),"",MAX(Z$1:Z776)+1)</f>
        <v/>
      </c>
      <c r="AA777">
        <f>IF(ISERROR(FIND("RUC",$G777)),"",MAX(AA$1:AA776)+1)</f>
        <v>67</v>
      </c>
      <c r="AB777">
        <f>IF(ISERROR(FIND("FWD",$G777)),"",MAX(AB$1:AB776)+1)</f>
        <v>297</v>
      </c>
      <c r="AC777" t="str">
        <f>IF(H777&lt;&gt;"R","",MAX(AC$1:AC776)+1)</f>
        <v/>
      </c>
    </row>
    <row r="778" spans="1:29" x14ac:dyDescent="0.2">
      <c r="A778" t="s">
        <v>2137</v>
      </c>
      <c r="B778" t="s">
        <v>3</v>
      </c>
      <c r="C778" t="s">
        <v>1628</v>
      </c>
      <c r="D778" t="s">
        <v>1628</v>
      </c>
      <c r="E778" t="s">
        <v>116</v>
      </c>
      <c r="F778" s="42" t="s">
        <v>1880</v>
      </c>
      <c r="G778" t="s">
        <v>1607</v>
      </c>
      <c r="H778" s="3" t="str">
        <f>IF(SUMIFS(SeasonData!BC:BC,SeasonData!B:B,Players19!C85)=(4*23),"R","")</f>
        <v/>
      </c>
      <c r="I778" s="2">
        <f>COUNTIFS(SeasonData!B:B,C778)</f>
        <v>4</v>
      </c>
      <c r="J778" s="25">
        <v>123900</v>
      </c>
      <c r="K778" s="25" t="str">
        <f t="shared" si="24"/>
        <v>Rookie</v>
      </c>
      <c r="L778" s="25"/>
      <c r="M778" s="20" t="str">
        <f>INDEX(SeasonData!$AY:$AY,MATCH($C778&amp;"_2018",SeasonData!$A:$A,0))</f>
        <v/>
      </c>
      <c r="N778" s="20" t="str">
        <f>INDEX(SeasonData!$AY:$AY,MATCH($C778&amp;"_2017",SeasonData!$A:$A,0))</f>
        <v/>
      </c>
      <c r="O778" s="20" t="str">
        <f>INDEX(SeasonData!$AY:$AY,MATCH($C778&amp;"_2016",SeasonData!$A:$A,0))</f>
        <v/>
      </c>
      <c r="P778" s="20" t="str">
        <f>INDEX(SeasonData!$AY:$AY,MATCH($C778&amp;"_2015",SeasonData!$A:$A,0))</f>
        <v/>
      </c>
      <c r="R778" s="18">
        <f>INDEX(SeasonData!BA:BA,MATCH(C778&amp;"_2018",SeasonData!A:A,0))</f>
        <v>0</v>
      </c>
      <c r="S778" s="18">
        <f>INDEX(SeasonData!BA:BA,MATCH(C778&amp;"_2017",SeasonData!A:A,0))</f>
        <v>0</v>
      </c>
      <c r="T778" s="18">
        <f>INDEX(SeasonData!BA:BA,MATCH(C778&amp;"_2016",SeasonData!A:A,0))</f>
        <v>0</v>
      </c>
      <c r="U778" s="18">
        <f>INDEX(SeasonData!BA:BA,MATCH(C778&amp;"_2015",SeasonData!A:A,0))</f>
        <v>0</v>
      </c>
      <c r="W778" s="13">
        <f t="shared" si="25"/>
        <v>22.823984526112184</v>
      </c>
      <c r="Y778">
        <f>IF(ISERROR(FIND("DEF",$G778)),"",MAX(Y$1:Y777)+1)</f>
        <v>267</v>
      </c>
      <c r="Z778" t="str">
        <f>IF(ISERROR(FIND("MID",$G778)),"",MAX(Z$1:Z777)+1)</f>
        <v/>
      </c>
      <c r="AA778" t="str">
        <f>IF(ISERROR(FIND("RUC",$G778)),"",MAX(AA$1:AA777)+1)</f>
        <v/>
      </c>
      <c r="AB778" t="str">
        <f>IF(ISERROR(FIND("FWD",$G778)),"",MAX(AB$1:AB777)+1)</f>
        <v/>
      </c>
      <c r="AC778" t="str">
        <f>IF(H778&lt;&gt;"R","",MAX(AC$1:AC777)+1)</f>
        <v/>
      </c>
    </row>
    <row r="779" spans="1:29" x14ac:dyDescent="0.2">
      <c r="A779" t="s">
        <v>2234</v>
      </c>
      <c r="B779" t="s">
        <v>125</v>
      </c>
      <c r="C779" t="s">
        <v>914</v>
      </c>
      <c r="D779" t="s">
        <v>914</v>
      </c>
      <c r="E779" t="s">
        <v>116</v>
      </c>
      <c r="F779" s="42" t="s">
        <v>1502</v>
      </c>
      <c r="G779" t="s">
        <v>1607</v>
      </c>
      <c r="H779" s="3" t="str">
        <f>IF(SUMIFS(SeasonData!BC:BC,SeasonData!B:B,Players19!C254)=(4*23),"R","")</f>
        <v>R</v>
      </c>
      <c r="I779" s="2">
        <f>COUNTIFS(SeasonData!B:B,C779)</f>
        <v>4</v>
      </c>
      <c r="J779" s="25">
        <v>257400</v>
      </c>
      <c r="K779" s="25" t="str">
        <f t="shared" si="24"/>
        <v>MPR</v>
      </c>
      <c r="L779" s="25"/>
      <c r="M779" s="20" t="str">
        <f>INDEX(SeasonData!$AY:$AY,MATCH($C779&amp;"_2018",SeasonData!$A:$A,0))</f>
        <v/>
      </c>
      <c r="N779" s="20">
        <f>INDEX(SeasonData!$AY:$AY,MATCH($C779&amp;"_2017",SeasonData!$A:$A,0))</f>
        <v>67.75</v>
      </c>
      <c r="O779" s="20">
        <f>INDEX(SeasonData!$AY:$AY,MATCH($C779&amp;"_2016",SeasonData!$A:$A,0))</f>
        <v>66.75</v>
      </c>
      <c r="P779" s="20">
        <f>INDEX(SeasonData!$AY:$AY,MATCH($C779&amp;"_2015",SeasonData!$A:$A,0))</f>
        <v>68.538461538461533</v>
      </c>
      <c r="R779" s="18">
        <f>INDEX(SeasonData!BA:BA,MATCH(C779&amp;"_2018",SeasonData!A:A,0))</f>
        <v>0</v>
      </c>
      <c r="S779" s="18">
        <f>INDEX(SeasonData!BA:BA,MATCH(C779&amp;"_2017",SeasonData!A:A,0))</f>
        <v>0.90909090909090906</v>
      </c>
      <c r="T779" s="18">
        <f>INDEX(SeasonData!BA:BA,MATCH(C779&amp;"_2016",SeasonData!A:A,0))</f>
        <v>0.18181818181818182</v>
      </c>
      <c r="U779" s="18">
        <f>INDEX(SeasonData!BA:BA,MATCH(C779&amp;"_2015",SeasonData!A:A,0))</f>
        <v>0.59090909090909094</v>
      </c>
      <c r="W779" s="13">
        <f t="shared" si="25"/>
        <v>47.416413373860181</v>
      </c>
      <c r="Y779">
        <f>IF(ISERROR(FIND("DEF",$G779)),"",MAX(Y$1:Y778)+1)</f>
        <v>268</v>
      </c>
      <c r="Z779" t="str">
        <f>IF(ISERROR(FIND("MID",$G779)),"",MAX(Z$1:Z778)+1)</f>
        <v/>
      </c>
      <c r="AA779" t="str">
        <f>IF(ISERROR(FIND("RUC",$G779)),"",MAX(AA$1:AA778)+1)</f>
        <v/>
      </c>
      <c r="AB779" t="str">
        <f>IF(ISERROR(FIND("FWD",$G779)),"",MAX(AB$1:AB778)+1)</f>
        <v/>
      </c>
      <c r="AC779">
        <f>IF(H779&lt;&gt;"R","",MAX(AC$1:AC778)+1)</f>
        <v>111</v>
      </c>
    </row>
    <row r="780" spans="1:29" x14ac:dyDescent="0.2">
      <c r="A780" t="s">
        <v>2234</v>
      </c>
      <c r="B780" t="s">
        <v>395</v>
      </c>
      <c r="C780" t="s">
        <v>1014</v>
      </c>
      <c r="D780" t="s">
        <v>1014</v>
      </c>
      <c r="E780" t="s">
        <v>1</v>
      </c>
      <c r="F780" s="42" t="s">
        <v>2577</v>
      </c>
      <c r="G780" t="s">
        <v>1608</v>
      </c>
      <c r="H780" s="3" t="str">
        <f>IF(SUMIFS(SeasonData!BC:BC,SeasonData!B:B,Players19!C701)=(4*23),"R","")</f>
        <v/>
      </c>
      <c r="I780" s="2">
        <f>COUNTIFS(SeasonData!B:B,C780)</f>
        <v>4</v>
      </c>
      <c r="J780" s="25">
        <v>123900</v>
      </c>
      <c r="K780" s="25" t="str">
        <f t="shared" si="24"/>
        <v>Rookie</v>
      </c>
      <c r="L780" s="25"/>
      <c r="M780" s="20" t="str">
        <f>INDEX(SeasonData!$AY:$AY,MATCH($C780&amp;"_2018",SeasonData!$A:$A,0))</f>
        <v/>
      </c>
      <c r="N780" s="20">
        <f>INDEX(SeasonData!$AY:$AY,MATCH($C780&amp;"_2017",SeasonData!$A:$A,0))</f>
        <v>38.5</v>
      </c>
      <c r="O780" s="20" t="str">
        <f>INDEX(SeasonData!$AY:$AY,MATCH($C780&amp;"_2016",SeasonData!$A:$A,0))</f>
        <v/>
      </c>
      <c r="P780" s="20" t="str">
        <f>INDEX(SeasonData!$AY:$AY,MATCH($C780&amp;"_2015",SeasonData!$A:$A,0))</f>
        <v/>
      </c>
      <c r="R780" s="18">
        <f>INDEX(SeasonData!BA:BA,MATCH(C780&amp;"_2018",SeasonData!A:A,0))</f>
        <v>0</v>
      </c>
      <c r="S780" s="18">
        <f>INDEX(SeasonData!BA:BA,MATCH(C780&amp;"_2017",SeasonData!A:A,0))</f>
        <v>9.0909090909090912E-2</v>
      </c>
      <c r="T780" s="18">
        <f>INDEX(SeasonData!BA:BA,MATCH(C780&amp;"_2016",SeasonData!A:A,0))</f>
        <v>0</v>
      </c>
      <c r="U780" s="18">
        <f>INDEX(SeasonData!BA:BA,MATCH(C780&amp;"_2015",SeasonData!A:A,0))</f>
        <v>0</v>
      </c>
      <c r="W780" s="13">
        <f t="shared" si="25"/>
        <v>22.823984526112184</v>
      </c>
      <c r="Y780" t="str">
        <f>IF(ISERROR(FIND("DEF",$G780)),"",MAX(Y$1:Y779)+1)</f>
        <v/>
      </c>
      <c r="Z780" t="str">
        <f>IF(ISERROR(FIND("MID",$G780)),"",MAX(Z$1:Z779)+1)</f>
        <v/>
      </c>
      <c r="AA780" t="str">
        <f>IF(ISERROR(FIND("RUC",$G780)),"",MAX(AA$1:AA779)+1)</f>
        <v/>
      </c>
      <c r="AB780">
        <f>IF(ISERROR(FIND("FWD",$G780)),"",MAX(AB$1:AB779)+1)</f>
        <v>298</v>
      </c>
      <c r="AC780" t="str">
        <f>IF(H780&lt;&gt;"R","",MAX(AC$1:AC779)+1)</f>
        <v/>
      </c>
    </row>
    <row r="781" spans="1:29" x14ac:dyDescent="0.2">
      <c r="A781" t="s">
        <v>2327</v>
      </c>
      <c r="B781" t="s">
        <v>28</v>
      </c>
      <c r="C781" t="s">
        <v>915</v>
      </c>
      <c r="D781" t="s">
        <v>915</v>
      </c>
      <c r="E781" t="s">
        <v>1</v>
      </c>
      <c r="F781" s="42" t="s">
        <v>1503</v>
      </c>
      <c r="G781" t="s">
        <v>1607</v>
      </c>
      <c r="H781" s="3" t="str">
        <f>IF(SUMIFS(SeasonData!BC:BC,SeasonData!B:B,Players19!C500)=(4*23),"R","")</f>
        <v>R</v>
      </c>
      <c r="I781" s="2">
        <f>COUNTIFS(SeasonData!B:B,C781)</f>
        <v>4</v>
      </c>
      <c r="J781" s="25">
        <v>433100</v>
      </c>
      <c r="K781" s="25" t="str">
        <f t="shared" si="24"/>
        <v>MPR</v>
      </c>
      <c r="L781" s="25"/>
      <c r="M781" s="20">
        <f>INDEX(SeasonData!$AY:$AY,MATCH($C781&amp;"_2018",SeasonData!$A:$A,0))</f>
        <v>79.78947368421052</v>
      </c>
      <c r="N781" s="20">
        <f>INDEX(SeasonData!$AY:$AY,MATCH($C781&amp;"_2017",SeasonData!$A:$A,0))</f>
        <v>58.5625</v>
      </c>
      <c r="O781" s="20">
        <f>INDEX(SeasonData!$AY:$AY,MATCH($C781&amp;"_2016",SeasonData!$A:$A,0))</f>
        <v>51.625</v>
      </c>
      <c r="P781" s="20" t="str">
        <f>INDEX(SeasonData!$AY:$AY,MATCH($C781&amp;"_2015",SeasonData!$A:$A,0))</f>
        <v/>
      </c>
      <c r="R781" s="18">
        <f>INDEX(SeasonData!BA:BA,MATCH(C781&amp;"_2018",SeasonData!A:A,0))</f>
        <v>0.86363636363636365</v>
      </c>
      <c r="S781" s="18">
        <f>INDEX(SeasonData!BA:BA,MATCH(C781&amp;"_2017",SeasonData!A:A,0))</f>
        <v>0.72727272727272729</v>
      </c>
      <c r="T781" s="18">
        <f>INDEX(SeasonData!BA:BA,MATCH(C781&amp;"_2016",SeasonData!A:A,0))</f>
        <v>0.36363636363636365</v>
      </c>
      <c r="U781" s="18">
        <f>INDEX(SeasonData!BA:BA,MATCH(C781&amp;"_2015",SeasonData!A:A,0))</f>
        <v>0</v>
      </c>
      <c r="W781" s="13">
        <f t="shared" si="25"/>
        <v>79.782628718798932</v>
      </c>
      <c r="Y781">
        <f>IF(ISERROR(FIND("DEF",$G781)),"",MAX(Y$1:Y780)+1)</f>
        <v>269</v>
      </c>
      <c r="Z781" t="str">
        <f>IF(ISERROR(FIND("MID",$G781)),"",MAX(Z$1:Z780)+1)</f>
        <v/>
      </c>
      <c r="AA781" t="str">
        <f>IF(ISERROR(FIND("RUC",$G781)),"",MAX(AA$1:AA780)+1)</f>
        <v/>
      </c>
      <c r="AB781" t="str">
        <f>IF(ISERROR(FIND("FWD",$G781)),"",MAX(AB$1:AB780)+1)</f>
        <v/>
      </c>
      <c r="AC781">
        <f>IF(H781&lt;&gt;"R","",MAX(AC$1:AC780)+1)</f>
        <v>112</v>
      </c>
    </row>
    <row r="782" spans="1:29" x14ac:dyDescent="0.2">
      <c r="A782" t="s">
        <v>2360</v>
      </c>
      <c r="B782" t="s">
        <v>1772</v>
      </c>
      <c r="C782" t="s">
        <v>1651</v>
      </c>
      <c r="D782" t="s">
        <v>1651</v>
      </c>
      <c r="E782" t="s">
        <v>144</v>
      </c>
      <c r="F782" s="42" t="s">
        <v>1881</v>
      </c>
      <c r="G782" t="s">
        <v>1608</v>
      </c>
      <c r="H782" s="3" t="str">
        <f>IF(SUMIFS(SeasonData!BC:BC,SeasonData!B:B,Players19!C591)=(4*23),"R","")</f>
        <v/>
      </c>
      <c r="I782" s="2">
        <f>COUNTIFS(SeasonData!B:B,C782)</f>
        <v>4</v>
      </c>
      <c r="J782" s="25">
        <v>211500</v>
      </c>
      <c r="K782" s="25" t="str">
        <f t="shared" si="24"/>
        <v>Rookie</v>
      </c>
      <c r="L782" s="25"/>
      <c r="M782" s="20">
        <f>INDEX(SeasonData!$AY:$AY,MATCH($C782&amp;"_2018",SeasonData!$A:$A,0))</f>
        <v>43.285714285714285</v>
      </c>
      <c r="N782" s="20" t="str">
        <f>INDEX(SeasonData!$AY:$AY,MATCH($C782&amp;"_2017",SeasonData!$A:$A,0))</f>
        <v/>
      </c>
      <c r="O782" s="20" t="str">
        <f>INDEX(SeasonData!$AY:$AY,MATCH($C782&amp;"_2016",SeasonData!$A:$A,0))</f>
        <v/>
      </c>
      <c r="P782" s="20" t="str">
        <f>INDEX(SeasonData!$AY:$AY,MATCH($C782&amp;"_2015",SeasonData!$A:$A,0))</f>
        <v/>
      </c>
      <c r="R782" s="18">
        <f>INDEX(SeasonData!BA:BA,MATCH(C782&amp;"_2018",SeasonData!A:A,0))</f>
        <v>0.31818181818181818</v>
      </c>
      <c r="S782" s="18">
        <f>INDEX(SeasonData!BA:BA,MATCH(C782&amp;"_2017",SeasonData!A:A,0))</f>
        <v>0</v>
      </c>
      <c r="T782" s="18">
        <f>INDEX(SeasonData!BA:BA,MATCH(C782&amp;"_2016",SeasonData!A:A,0))</f>
        <v>0</v>
      </c>
      <c r="U782" s="18">
        <f>INDEX(SeasonData!BA:BA,MATCH(C782&amp;"_2015",SeasonData!A:A,0))</f>
        <v>0</v>
      </c>
      <c r="W782" s="13">
        <f t="shared" si="25"/>
        <v>38.961038961038959</v>
      </c>
      <c r="Y782" t="str">
        <f>IF(ISERROR(FIND("DEF",$G782)),"",MAX(Y$1:Y781)+1)</f>
        <v/>
      </c>
      <c r="Z782" t="str">
        <f>IF(ISERROR(FIND("MID",$G782)),"",MAX(Z$1:Z781)+1)</f>
        <v/>
      </c>
      <c r="AA782" t="str">
        <f>IF(ISERROR(FIND("RUC",$G782)),"",MAX(AA$1:AA781)+1)</f>
        <v/>
      </c>
      <c r="AB782">
        <f>IF(ISERROR(FIND("FWD",$G782)),"",MAX(AB$1:AB781)+1)</f>
        <v>299</v>
      </c>
      <c r="AC782" t="str">
        <f>IF(H782&lt;&gt;"R","",MAX(AC$1:AC781)+1)</f>
        <v/>
      </c>
    </row>
    <row r="783" spans="1:29" x14ac:dyDescent="0.2">
      <c r="A783" t="s">
        <v>2133</v>
      </c>
      <c r="B783" t="s">
        <v>34</v>
      </c>
      <c r="C783" t="s">
        <v>975</v>
      </c>
      <c r="D783" t="s">
        <v>975</v>
      </c>
      <c r="E783" t="s">
        <v>144</v>
      </c>
      <c r="F783" s="42" t="s">
        <v>1506</v>
      </c>
      <c r="G783" t="s">
        <v>1606</v>
      </c>
      <c r="H783" s="3" t="str">
        <f>IF(SUMIFS(SeasonData!BC:BC,SeasonData!B:B,Players19!C77)=(4*23),"R","")</f>
        <v/>
      </c>
      <c r="I783" s="2">
        <f>COUNTIFS(SeasonData!B:B,C783)</f>
        <v>4</v>
      </c>
      <c r="J783" s="25">
        <v>369800</v>
      </c>
      <c r="K783" s="25" t="str">
        <f t="shared" si="24"/>
        <v>MPR</v>
      </c>
      <c r="L783" s="25"/>
      <c r="M783" s="20">
        <f>INDEX(SeasonData!$AY:$AY,MATCH($C783&amp;"_2018",SeasonData!$A:$A,0))</f>
        <v>68.125</v>
      </c>
      <c r="N783" s="20">
        <f>INDEX(SeasonData!$AY:$AY,MATCH($C783&amp;"_2017",SeasonData!$A:$A,0))</f>
        <v>42.666666666666664</v>
      </c>
      <c r="O783" s="20" t="str">
        <f>INDEX(SeasonData!$AY:$AY,MATCH($C783&amp;"_2016",SeasonData!$A:$A,0))</f>
        <v/>
      </c>
      <c r="P783" s="20" t="str">
        <f>INDEX(SeasonData!$AY:$AY,MATCH($C783&amp;"_2015",SeasonData!$A:$A,0))</f>
        <v/>
      </c>
      <c r="R783" s="18">
        <f>INDEX(SeasonData!BA:BA,MATCH(C783&amp;"_2018",SeasonData!A:A,0))</f>
        <v>0.36363636363636365</v>
      </c>
      <c r="S783" s="18">
        <f>INDEX(SeasonData!BA:BA,MATCH(C783&amp;"_2017",SeasonData!A:A,0))</f>
        <v>0.13636363636363635</v>
      </c>
      <c r="T783" s="18">
        <f>INDEX(SeasonData!BA:BA,MATCH(C783&amp;"_2016",SeasonData!A:A,0))</f>
        <v>0</v>
      </c>
      <c r="U783" s="18">
        <f>INDEX(SeasonData!BA:BA,MATCH(C783&amp;"_2015",SeasonData!A:A,0))</f>
        <v>0</v>
      </c>
      <c r="W783" s="13">
        <f t="shared" si="25"/>
        <v>68.121948973012806</v>
      </c>
      <c r="Y783" t="str">
        <f>IF(ISERROR(FIND("DEF",$G783)),"",MAX(Y$1:Y782)+1)</f>
        <v/>
      </c>
      <c r="Z783">
        <f>IF(ISERROR(FIND("MID",$G783)),"",MAX(Z$1:Z782)+1)</f>
        <v>257</v>
      </c>
      <c r="AA783" t="str">
        <f>IF(ISERROR(FIND("RUC",$G783)),"",MAX(AA$1:AA782)+1)</f>
        <v/>
      </c>
      <c r="AB783" t="str">
        <f>IF(ISERROR(FIND("FWD",$G783)),"",MAX(AB$1:AB782)+1)</f>
        <v/>
      </c>
      <c r="AC783" t="str">
        <f>IF(H783&lt;&gt;"R","",MAX(AC$1:AC782)+1)</f>
        <v/>
      </c>
    </row>
    <row r="784" spans="1:29" x14ac:dyDescent="0.2">
      <c r="A784" t="s">
        <v>2133</v>
      </c>
      <c r="B784" t="s">
        <v>2233</v>
      </c>
      <c r="C784" t="s">
        <v>2651</v>
      </c>
      <c r="D784" t="s">
        <v>2651</v>
      </c>
      <c r="E784" t="s">
        <v>260</v>
      </c>
      <c r="F784" s="42" t="s">
        <v>2483</v>
      </c>
      <c r="G784" t="s">
        <v>1606</v>
      </c>
      <c r="H784" s="3" t="str">
        <f>IF(SUMIFS(SeasonData!BC:BC,SeasonData!B:B,Players19!C253)=(4*23),"R","")</f>
        <v/>
      </c>
      <c r="I784" s="2">
        <f>COUNTIFS(SeasonData!B:B,C784)</f>
        <v>4</v>
      </c>
      <c r="J784" s="25">
        <v>102400</v>
      </c>
      <c r="K784" s="25" t="str">
        <f t="shared" si="24"/>
        <v>Rookie</v>
      </c>
      <c r="L784" s="25"/>
      <c r="M784" s="20" t="str">
        <f>INDEX(SeasonData!$AY:$AY,MATCH($C784&amp;"_2018",SeasonData!$A:$A,0))</f>
        <v/>
      </c>
      <c r="N784" s="20" t="str">
        <f>INDEX(SeasonData!$AY:$AY,MATCH($C784&amp;"_2017",SeasonData!$A:$A,0))</f>
        <v/>
      </c>
      <c r="O784" s="20" t="str">
        <f>INDEX(SeasonData!$AY:$AY,MATCH($C784&amp;"_2016",SeasonData!$A:$A,0))</f>
        <v/>
      </c>
      <c r="P784" s="20" t="str">
        <f>INDEX(SeasonData!$AY:$AY,MATCH($C784&amp;"_2015",SeasonData!$A:$A,0))</f>
        <v/>
      </c>
      <c r="R784" s="18">
        <f>INDEX(SeasonData!BA:BA,MATCH(C784&amp;"_2018",SeasonData!A:A,0))</f>
        <v>0</v>
      </c>
      <c r="S784" s="18">
        <f>INDEX(SeasonData!BA:BA,MATCH(C784&amp;"_2017",SeasonData!A:A,0))</f>
        <v>0</v>
      </c>
      <c r="T784" s="18">
        <f>INDEX(SeasonData!BA:BA,MATCH(C784&amp;"_2016",SeasonData!A:A,0))</f>
        <v>0</v>
      </c>
      <c r="U784" s="18">
        <f>INDEX(SeasonData!BA:BA,MATCH(C784&amp;"_2015",SeasonData!A:A,0))</f>
        <v>0</v>
      </c>
      <c r="W784" s="13">
        <f t="shared" si="25"/>
        <v>18.863406097448649</v>
      </c>
      <c r="Y784" t="str">
        <f>IF(ISERROR(FIND("DEF",$G784)),"",MAX(Y$1:Y783)+1)</f>
        <v/>
      </c>
      <c r="Z784">
        <f>IF(ISERROR(FIND("MID",$G784)),"",MAX(Z$1:Z783)+1)</f>
        <v>258</v>
      </c>
      <c r="AA784" t="str">
        <f>IF(ISERROR(FIND("RUC",$G784)),"",MAX(AA$1:AA783)+1)</f>
        <v/>
      </c>
      <c r="AB784" t="str">
        <f>IF(ISERROR(FIND("FWD",$G784)),"",MAX(AB$1:AB783)+1)</f>
        <v/>
      </c>
      <c r="AC784" t="str">
        <f>IF(H784&lt;&gt;"R","",MAX(AC$1:AC783)+1)</f>
        <v/>
      </c>
    </row>
    <row r="785" spans="1:29" x14ac:dyDescent="0.2">
      <c r="A785" t="s">
        <v>2133</v>
      </c>
      <c r="B785" t="s">
        <v>2245</v>
      </c>
      <c r="C785" t="s">
        <v>2657</v>
      </c>
      <c r="D785" t="s">
        <v>2755</v>
      </c>
      <c r="E785" t="s">
        <v>1</v>
      </c>
      <c r="F785" s="42" t="s">
        <v>2490</v>
      </c>
      <c r="G785" t="s">
        <v>1607</v>
      </c>
      <c r="H785" s="3" t="str">
        <f>IF(SUMIFS(SeasonData!BC:BC,SeasonData!B:B,Players19!C279)=(4*23),"R","")</f>
        <v/>
      </c>
      <c r="I785" s="2">
        <f>COUNTIFS(SeasonData!B:B,C785)</f>
        <v>4</v>
      </c>
      <c r="J785" s="25">
        <v>117300</v>
      </c>
      <c r="K785" s="25" t="str">
        <f t="shared" si="24"/>
        <v>Rookie</v>
      </c>
      <c r="L785" s="25"/>
      <c r="M785" s="20" t="str">
        <f>INDEX(SeasonData!$AY:$AY,MATCH($C785&amp;"_2018",SeasonData!$A:$A,0))</f>
        <v/>
      </c>
      <c r="N785" s="20" t="str">
        <f>INDEX(SeasonData!$AY:$AY,MATCH($C785&amp;"_2017",SeasonData!$A:$A,0))</f>
        <v/>
      </c>
      <c r="O785" s="20" t="str">
        <f>INDEX(SeasonData!$AY:$AY,MATCH($C785&amp;"_2016",SeasonData!$A:$A,0))</f>
        <v/>
      </c>
      <c r="P785" s="20" t="str">
        <f>INDEX(SeasonData!$AY:$AY,MATCH($C785&amp;"_2015",SeasonData!$A:$A,0))</f>
        <v/>
      </c>
      <c r="R785" s="18">
        <f>INDEX(SeasonData!BA:BA,MATCH(C785&amp;"_2018",SeasonData!A:A,0))</f>
        <v>0</v>
      </c>
      <c r="S785" s="18">
        <f>INDEX(SeasonData!BA:BA,MATCH(C785&amp;"_2017",SeasonData!A:A,0))</f>
        <v>0</v>
      </c>
      <c r="T785" s="18">
        <f>INDEX(SeasonData!BA:BA,MATCH(C785&amp;"_2016",SeasonData!A:A,0))</f>
        <v>0</v>
      </c>
      <c r="U785" s="18">
        <f>INDEX(SeasonData!BA:BA,MATCH(C785&amp;"_2015",SeasonData!A:A,0))</f>
        <v>0</v>
      </c>
      <c r="W785" s="13">
        <f t="shared" si="25"/>
        <v>21.608179054987566</v>
      </c>
      <c r="Y785">
        <f>IF(ISERROR(FIND("DEF",$G785)),"",MAX(Y$1:Y784)+1)</f>
        <v>270</v>
      </c>
      <c r="Z785" t="str">
        <f>IF(ISERROR(FIND("MID",$G785)),"",MAX(Z$1:Z784)+1)</f>
        <v/>
      </c>
      <c r="AA785" t="str">
        <f>IF(ISERROR(FIND("RUC",$G785)),"",MAX(AA$1:AA784)+1)</f>
        <v/>
      </c>
      <c r="AB785" t="str">
        <f>IF(ISERROR(FIND("FWD",$G785)),"",MAX(AB$1:AB784)+1)</f>
        <v/>
      </c>
      <c r="AC785" t="str">
        <f>IF(H785&lt;&gt;"R","",MAX(AC$1:AC784)+1)</f>
        <v/>
      </c>
    </row>
    <row r="786" spans="1:29" x14ac:dyDescent="0.2">
      <c r="A786" t="s">
        <v>2133</v>
      </c>
      <c r="B786" t="s">
        <v>1764</v>
      </c>
      <c r="C786" t="s">
        <v>2660</v>
      </c>
      <c r="D786" t="s">
        <v>2660</v>
      </c>
      <c r="E786" t="s">
        <v>443</v>
      </c>
      <c r="F786" s="42" t="s">
        <v>2493</v>
      </c>
      <c r="G786" t="s">
        <v>1606</v>
      </c>
      <c r="H786" s="3" t="str">
        <f>IF(SUMIFS(SeasonData!BC:BC,SeasonData!B:B,Players19!C295)=(4*23),"R","")</f>
        <v/>
      </c>
      <c r="I786" s="2">
        <f>COUNTIFS(SeasonData!B:B,C786)</f>
        <v>4</v>
      </c>
      <c r="J786" s="25">
        <v>117300</v>
      </c>
      <c r="K786" s="25" t="str">
        <f t="shared" si="24"/>
        <v>Rookie</v>
      </c>
      <c r="L786" s="25"/>
      <c r="M786" s="20" t="str">
        <f>INDEX(SeasonData!$AY:$AY,MATCH($C786&amp;"_2018",SeasonData!$A:$A,0))</f>
        <v/>
      </c>
      <c r="N786" s="20" t="str">
        <f>INDEX(SeasonData!$AY:$AY,MATCH($C786&amp;"_2017",SeasonData!$A:$A,0))</f>
        <v/>
      </c>
      <c r="O786" s="20" t="str">
        <f>INDEX(SeasonData!$AY:$AY,MATCH($C786&amp;"_2016",SeasonData!$A:$A,0))</f>
        <v/>
      </c>
      <c r="P786" s="20" t="str">
        <f>INDEX(SeasonData!$AY:$AY,MATCH($C786&amp;"_2015",SeasonData!$A:$A,0))</f>
        <v/>
      </c>
      <c r="R786" s="18">
        <f>INDEX(SeasonData!BA:BA,MATCH(C786&amp;"_2018",SeasonData!A:A,0))</f>
        <v>0</v>
      </c>
      <c r="S786" s="18">
        <f>INDEX(SeasonData!BA:BA,MATCH(C786&amp;"_2017",SeasonData!A:A,0))</f>
        <v>0</v>
      </c>
      <c r="T786" s="18">
        <f>INDEX(SeasonData!BA:BA,MATCH(C786&amp;"_2016",SeasonData!A:A,0))</f>
        <v>0</v>
      </c>
      <c r="U786" s="18">
        <f>INDEX(SeasonData!BA:BA,MATCH(C786&amp;"_2015",SeasonData!A:A,0))</f>
        <v>0</v>
      </c>
      <c r="W786" s="13">
        <f t="shared" si="25"/>
        <v>21.608179054987566</v>
      </c>
      <c r="Y786" t="str">
        <f>IF(ISERROR(FIND("DEF",$G786)),"",MAX(Y$1:Y785)+1)</f>
        <v/>
      </c>
      <c r="Z786">
        <f>IF(ISERROR(FIND("MID",$G786)),"",MAX(Z$1:Z785)+1)</f>
        <v>259</v>
      </c>
      <c r="AA786" t="str">
        <f>IF(ISERROR(FIND("RUC",$G786)),"",MAX(AA$1:AA785)+1)</f>
        <v/>
      </c>
      <c r="AB786" t="str">
        <f>IF(ISERROR(FIND("FWD",$G786)),"",MAX(AB$1:AB785)+1)</f>
        <v/>
      </c>
      <c r="AC786" t="str">
        <f>IF(H786&lt;&gt;"R","",MAX(AC$1:AC785)+1)</f>
        <v/>
      </c>
    </row>
    <row r="787" spans="1:29" x14ac:dyDescent="0.2">
      <c r="A787" t="s">
        <v>2133</v>
      </c>
      <c r="B787" t="s">
        <v>429</v>
      </c>
      <c r="C787" t="s">
        <v>945</v>
      </c>
      <c r="D787" t="s">
        <v>945</v>
      </c>
      <c r="E787" t="s">
        <v>423</v>
      </c>
      <c r="F787" s="42" t="s">
        <v>1507</v>
      </c>
      <c r="G787" t="s">
        <v>1608</v>
      </c>
      <c r="H787" s="3" t="str">
        <f>IF(SUMIFS(SeasonData!BC:BC,SeasonData!B:B,Players19!C297)=(4*23),"R","")</f>
        <v/>
      </c>
      <c r="I787" s="2">
        <f>COUNTIFS(SeasonData!B:B,C787)</f>
        <v>4</v>
      </c>
      <c r="J787" s="25">
        <v>325200</v>
      </c>
      <c r="K787" s="25" t="str">
        <f t="shared" si="24"/>
        <v>MPR</v>
      </c>
      <c r="L787" s="25"/>
      <c r="M787" s="20">
        <f>INDEX(SeasonData!$AY:$AY,MATCH($C787&amp;"_2018",SeasonData!$A:$A,0))</f>
        <v>59.909090909090907</v>
      </c>
      <c r="N787" s="20">
        <f>INDEX(SeasonData!$AY:$AY,MATCH($C787&amp;"_2017",SeasonData!$A:$A,0))</f>
        <v>48.705882352941174</v>
      </c>
      <c r="O787" s="20" t="str">
        <f>INDEX(SeasonData!$AY:$AY,MATCH($C787&amp;"_2016",SeasonData!$A:$A,0))</f>
        <v/>
      </c>
      <c r="P787" s="20" t="str">
        <f>INDEX(SeasonData!$AY:$AY,MATCH($C787&amp;"_2015",SeasonData!$A:$A,0))</f>
        <v/>
      </c>
      <c r="R787" s="18">
        <f>INDEX(SeasonData!BA:BA,MATCH(C787&amp;"_2018",SeasonData!A:A,0))</f>
        <v>1</v>
      </c>
      <c r="S787" s="18">
        <f>INDEX(SeasonData!BA:BA,MATCH(C787&amp;"_2017",SeasonData!A:A,0))</f>
        <v>0.77272727272727271</v>
      </c>
      <c r="T787" s="18">
        <f>INDEX(SeasonData!BA:BA,MATCH(C787&amp;"_2016",SeasonData!A:A,0))</f>
        <v>0</v>
      </c>
      <c r="U787" s="18">
        <f>INDEX(SeasonData!BA:BA,MATCH(C787&amp;"_2015",SeasonData!A:A,0))</f>
        <v>0</v>
      </c>
      <c r="W787" s="13">
        <f t="shared" si="25"/>
        <v>59.906051395413101</v>
      </c>
      <c r="Y787" t="str">
        <f>IF(ISERROR(FIND("DEF",$G787)),"",MAX(Y$1:Y786)+1)</f>
        <v/>
      </c>
      <c r="Z787" t="str">
        <f>IF(ISERROR(FIND("MID",$G787)),"",MAX(Z$1:Z786)+1)</f>
        <v/>
      </c>
      <c r="AA787" t="str">
        <f>IF(ISERROR(FIND("RUC",$G787)),"",MAX(AA$1:AA786)+1)</f>
        <v/>
      </c>
      <c r="AB787">
        <f>IF(ISERROR(FIND("FWD",$G787)),"",MAX(AB$1:AB786)+1)</f>
        <v>300</v>
      </c>
      <c r="AC787" t="str">
        <f>IF(H787&lt;&gt;"R","",MAX(AC$1:AC786)+1)</f>
        <v/>
      </c>
    </row>
    <row r="788" spans="1:29" x14ac:dyDescent="0.2">
      <c r="A788" t="s">
        <v>2133</v>
      </c>
      <c r="B788" t="s">
        <v>127</v>
      </c>
      <c r="C788" t="s">
        <v>917</v>
      </c>
      <c r="D788" t="s">
        <v>917</v>
      </c>
      <c r="E788" t="s">
        <v>116</v>
      </c>
      <c r="F788" s="42" t="s">
        <v>1505</v>
      </c>
      <c r="G788" t="s">
        <v>1608</v>
      </c>
      <c r="H788" s="3" t="str">
        <f>IF(SUMIFS(SeasonData!BC:BC,SeasonData!B:B,Players19!C326)=(4*23),"R","")</f>
        <v>R</v>
      </c>
      <c r="I788" s="2">
        <f>COUNTIFS(SeasonData!B:B,C788)</f>
        <v>4</v>
      </c>
      <c r="J788" s="25">
        <v>380200</v>
      </c>
      <c r="K788" s="25" t="str">
        <f t="shared" si="24"/>
        <v>MPR</v>
      </c>
      <c r="L788" s="25"/>
      <c r="M788" s="20">
        <f>INDEX(SeasonData!$AY:$AY,MATCH($C788&amp;"_2018",SeasonData!$A:$A,0))</f>
        <v>70.045454545454547</v>
      </c>
      <c r="N788" s="20">
        <f>INDEX(SeasonData!$AY:$AY,MATCH($C788&amp;"_2017",SeasonData!$A:$A,0))</f>
        <v>81.318181818181813</v>
      </c>
      <c r="O788" s="20">
        <f>INDEX(SeasonData!$AY:$AY,MATCH($C788&amp;"_2016",SeasonData!$A:$A,0))</f>
        <v>49</v>
      </c>
      <c r="P788" s="20">
        <f>INDEX(SeasonData!$AY:$AY,MATCH($C788&amp;"_2015",SeasonData!$A:$A,0))</f>
        <v>41.272727272727273</v>
      </c>
      <c r="R788" s="18">
        <f>INDEX(SeasonData!BA:BA,MATCH(C788&amp;"_2018",SeasonData!A:A,0))</f>
        <v>1</v>
      </c>
      <c r="S788" s="18">
        <f>INDEX(SeasonData!BA:BA,MATCH(C788&amp;"_2017",SeasonData!A:A,0))</f>
        <v>1</v>
      </c>
      <c r="T788" s="18">
        <f>INDEX(SeasonData!BA:BA,MATCH(C788&amp;"_2016",SeasonData!A:A,0))</f>
        <v>9.0909090909090912E-2</v>
      </c>
      <c r="U788" s="18">
        <f>INDEX(SeasonData!BA:BA,MATCH(C788&amp;"_2015",SeasonData!A:A,0))</f>
        <v>0.5</v>
      </c>
      <c r="W788" s="13">
        <f t="shared" si="25"/>
        <v>70.037763654784925</v>
      </c>
      <c r="Y788" t="str">
        <f>IF(ISERROR(FIND("DEF",$G788)),"",MAX(Y$1:Y787)+1)</f>
        <v/>
      </c>
      <c r="Z788" t="str">
        <f>IF(ISERROR(FIND("MID",$G788)),"",MAX(Z$1:Z787)+1)</f>
        <v/>
      </c>
      <c r="AA788" t="str">
        <f>IF(ISERROR(FIND("RUC",$G788)),"",MAX(AA$1:AA787)+1)</f>
        <v/>
      </c>
      <c r="AB788">
        <f>IF(ISERROR(FIND("FWD",$G788)),"",MAX(AB$1:AB787)+1)</f>
        <v>301</v>
      </c>
      <c r="AC788">
        <f>IF(H788&lt;&gt;"R","",MAX(AC$1:AC787)+1)</f>
        <v>113</v>
      </c>
    </row>
    <row r="789" spans="1:29" x14ac:dyDescent="0.2">
      <c r="A789" t="s">
        <v>2133</v>
      </c>
      <c r="B789" t="s">
        <v>21</v>
      </c>
      <c r="C789" t="s">
        <v>2674</v>
      </c>
      <c r="D789" t="s">
        <v>2674</v>
      </c>
      <c r="E789" t="s">
        <v>116</v>
      </c>
      <c r="F789" s="42" t="s">
        <v>2509</v>
      </c>
      <c r="G789" t="s">
        <v>1607</v>
      </c>
      <c r="H789" s="3" t="str">
        <f>IF(SUMIFS(SeasonData!BC:BC,SeasonData!B:B,Players19!C375)=(4*23),"R","")</f>
        <v/>
      </c>
      <c r="I789" s="2">
        <f>COUNTIFS(SeasonData!B:B,C789)</f>
        <v>4</v>
      </c>
      <c r="J789" s="25">
        <v>117300</v>
      </c>
      <c r="K789" s="25" t="str">
        <f t="shared" si="24"/>
        <v>Rookie</v>
      </c>
      <c r="L789" s="25"/>
      <c r="M789" s="20" t="str">
        <f>INDEX(SeasonData!$AY:$AY,MATCH($C789&amp;"_2018",SeasonData!$A:$A,0))</f>
        <v/>
      </c>
      <c r="N789" s="20" t="str">
        <f>INDEX(SeasonData!$AY:$AY,MATCH($C789&amp;"_2017",SeasonData!$A:$A,0))</f>
        <v/>
      </c>
      <c r="O789" s="20" t="str">
        <f>INDEX(SeasonData!$AY:$AY,MATCH($C789&amp;"_2016",SeasonData!$A:$A,0))</f>
        <v/>
      </c>
      <c r="P789" s="20" t="str">
        <f>INDEX(SeasonData!$AY:$AY,MATCH($C789&amp;"_2015",SeasonData!$A:$A,0))</f>
        <v/>
      </c>
      <c r="R789" s="18">
        <f>INDEX(SeasonData!BA:BA,MATCH(C789&amp;"_2018",SeasonData!A:A,0))</f>
        <v>0</v>
      </c>
      <c r="S789" s="18">
        <f>INDEX(SeasonData!BA:BA,MATCH(C789&amp;"_2017",SeasonData!A:A,0))</f>
        <v>0</v>
      </c>
      <c r="T789" s="18">
        <f>INDEX(SeasonData!BA:BA,MATCH(C789&amp;"_2016",SeasonData!A:A,0))</f>
        <v>0</v>
      </c>
      <c r="U789" s="18">
        <f>INDEX(SeasonData!BA:BA,MATCH(C789&amp;"_2015",SeasonData!A:A,0))</f>
        <v>0</v>
      </c>
      <c r="W789" s="13">
        <f t="shared" si="25"/>
        <v>21.608179054987566</v>
      </c>
      <c r="Y789">
        <f>IF(ISERROR(FIND("DEF",$G789)),"",MAX(Y$1:Y788)+1)</f>
        <v>271</v>
      </c>
      <c r="Z789" t="str">
        <f>IF(ISERROR(FIND("MID",$G789)),"",MAX(Z$1:Z788)+1)</f>
        <v/>
      </c>
      <c r="AA789" t="str">
        <f>IF(ISERROR(FIND("RUC",$G789)),"",MAX(AA$1:AA788)+1)</f>
        <v/>
      </c>
      <c r="AB789" t="str">
        <f>IF(ISERROR(FIND("FWD",$G789)),"",MAX(AB$1:AB788)+1)</f>
        <v/>
      </c>
      <c r="AC789" t="str">
        <f>IF(H789&lt;&gt;"R","",MAX(AC$1:AC788)+1)</f>
        <v/>
      </c>
    </row>
    <row r="790" spans="1:29" x14ac:dyDescent="0.2">
      <c r="A790" t="s">
        <v>2133</v>
      </c>
      <c r="B790" t="s">
        <v>481</v>
      </c>
      <c r="C790" t="s">
        <v>916</v>
      </c>
      <c r="D790" t="s">
        <v>916</v>
      </c>
      <c r="E790" t="s">
        <v>465</v>
      </c>
      <c r="F790" s="42" t="s">
        <v>1504</v>
      </c>
      <c r="G790" t="s">
        <v>1607</v>
      </c>
      <c r="H790" s="3" t="str">
        <f>IF(SUMIFS(SeasonData!BC:BC,SeasonData!B:B,Players19!C646)=(4*23),"R","")</f>
        <v/>
      </c>
      <c r="I790" s="2">
        <f>COUNTIFS(SeasonData!B:B,C790)</f>
        <v>4</v>
      </c>
      <c r="J790" s="25">
        <v>253500</v>
      </c>
      <c r="K790" s="25" t="str">
        <f t="shared" si="24"/>
        <v>MPR</v>
      </c>
      <c r="L790" s="25"/>
      <c r="M790" s="20">
        <f>INDEX(SeasonData!$AY:$AY,MATCH($C790&amp;"_2018",SeasonData!$A:$A,0))</f>
        <v>46.7</v>
      </c>
      <c r="N790" s="20">
        <f>INDEX(SeasonData!$AY:$AY,MATCH($C790&amp;"_2017",SeasonData!$A:$A,0))</f>
        <v>43.3</v>
      </c>
      <c r="O790" s="20">
        <f>INDEX(SeasonData!$AY:$AY,MATCH($C790&amp;"_2016",SeasonData!$A:$A,0))</f>
        <v>47.428571428571431</v>
      </c>
      <c r="P790" s="20">
        <f>INDEX(SeasonData!$AY:$AY,MATCH($C790&amp;"_2015",SeasonData!$A:$A,0))</f>
        <v>63.722222222222221</v>
      </c>
      <c r="R790" s="18">
        <f>INDEX(SeasonData!BA:BA,MATCH(C790&amp;"_2018",SeasonData!A:A,0))</f>
        <v>0.45454545454545453</v>
      </c>
      <c r="S790" s="18">
        <f>INDEX(SeasonData!BA:BA,MATCH(C790&amp;"_2017",SeasonData!A:A,0))</f>
        <v>0.45454545454545453</v>
      </c>
      <c r="T790" s="18">
        <f>INDEX(SeasonData!BA:BA,MATCH(C790&amp;"_2016",SeasonData!A:A,0))</f>
        <v>0.95454545454545459</v>
      </c>
      <c r="U790" s="18">
        <f>INDEX(SeasonData!BA:BA,MATCH(C790&amp;"_2015",SeasonData!A:A,0))</f>
        <v>0.81818181818181823</v>
      </c>
      <c r="W790" s="13">
        <f t="shared" si="25"/>
        <v>46.697982868195638</v>
      </c>
      <c r="Y790">
        <f>IF(ISERROR(FIND("DEF",$G790)),"",MAX(Y$1:Y789)+1)</f>
        <v>272</v>
      </c>
      <c r="Z790" t="str">
        <f>IF(ISERROR(FIND("MID",$G790)),"",MAX(Z$1:Z789)+1)</f>
        <v/>
      </c>
      <c r="AA790" t="str">
        <f>IF(ISERROR(FIND("RUC",$G790)),"",MAX(AA$1:AA789)+1)</f>
        <v/>
      </c>
      <c r="AB790" t="str">
        <f>IF(ISERROR(FIND("FWD",$G790)),"",MAX(AB$1:AB789)+1)</f>
        <v/>
      </c>
      <c r="AC790" t="str">
        <f>IF(H790&lt;&gt;"R","",MAX(AC$1:AC789)+1)</f>
        <v/>
      </c>
    </row>
    <row r="791" spans="1:29" x14ac:dyDescent="0.2">
      <c r="A791" t="s">
        <v>2133</v>
      </c>
      <c r="B791" t="s">
        <v>505</v>
      </c>
      <c r="C791" t="s">
        <v>969</v>
      </c>
      <c r="D791" t="s">
        <v>969</v>
      </c>
      <c r="E791" t="s">
        <v>84</v>
      </c>
      <c r="F791" s="42" t="s">
        <v>2567</v>
      </c>
      <c r="G791" t="s">
        <v>2767</v>
      </c>
      <c r="H791" s="3" t="str">
        <f>IF(SUMIFS(SeasonData!BC:BC,SeasonData!B:B,Players19!C655)=(4*23),"R","")</f>
        <v/>
      </c>
      <c r="I791" s="2">
        <f>COUNTIFS(SeasonData!B:B,C791)</f>
        <v>4</v>
      </c>
      <c r="J791" s="25">
        <v>144900</v>
      </c>
      <c r="K791" s="25" t="str">
        <f t="shared" si="24"/>
        <v>Rookie</v>
      </c>
      <c r="L791" s="25"/>
      <c r="M791" s="20" t="str">
        <f>INDEX(SeasonData!$AY:$AY,MATCH($C791&amp;"_2018",SeasonData!$A:$A,0))</f>
        <v/>
      </c>
      <c r="N791" s="20">
        <f>INDEX(SeasonData!$AY:$AY,MATCH($C791&amp;"_2017",SeasonData!$A:$A,0))</f>
        <v>44.5</v>
      </c>
      <c r="O791" s="20" t="str">
        <f>INDEX(SeasonData!$AY:$AY,MATCH($C791&amp;"_2016",SeasonData!$A:$A,0))</f>
        <v/>
      </c>
      <c r="P791" s="20" t="str">
        <f>INDEX(SeasonData!$AY:$AY,MATCH($C791&amp;"_2015",SeasonData!$A:$A,0))</f>
        <v/>
      </c>
      <c r="R791" s="18">
        <f>INDEX(SeasonData!BA:BA,MATCH(C791&amp;"_2018",SeasonData!A:A,0))</f>
        <v>0</v>
      </c>
      <c r="S791" s="18">
        <f>INDEX(SeasonData!BA:BA,MATCH(C791&amp;"_2017",SeasonData!A:A,0))</f>
        <v>9.0909090909090912E-2</v>
      </c>
      <c r="T791" s="18">
        <f>INDEX(SeasonData!BA:BA,MATCH(C791&amp;"_2016",SeasonData!A:A,0))</f>
        <v>0</v>
      </c>
      <c r="U791" s="18">
        <f>INDEX(SeasonData!BA:BA,MATCH(C791&amp;"_2015",SeasonData!A:A,0))</f>
        <v>0</v>
      </c>
      <c r="W791" s="13">
        <f t="shared" si="25"/>
        <v>26.692456479690524</v>
      </c>
      <c r="Y791" t="str">
        <f>IF(ISERROR(FIND("DEF",$G791)),"",MAX(Y$1:Y790)+1)</f>
        <v/>
      </c>
      <c r="Z791">
        <f>IF(ISERROR(FIND("MID",$G791)),"",MAX(Z$1:Z790)+1)</f>
        <v>260</v>
      </c>
      <c r="AA791" t="str">
        <f>IF(ISERROR(FIND("RUC",$G791)),"",MAX(AA$1:AA790)+1)</f>
        <v/>
      </c>
      <c r="AB791">
        <f>IF(ISERROR(FIND("FWD",$G791)),"",MAX(AB$1:AB790)+1)</f>
        <v>302</v>
      </c>
      <c r="AC791" t="str">
        <f>IF(H791&lt;&gt;"R","",MAX(AC$1:AC790)+1)</f>
        <v/>
      </c>
    </row>
    <row r="792" spans="1:29" x14ac:dyDescent="0.2">
      <c r="A792" t="s">
        <v>2133</v>
      </c>
      <c r="B792" t="s">
        <v>42</v>
      </c>
      <c r="C792" t="s">
        <v>1676</v>
      </c>
      <c r="D792" t="s">
        <v>1676</v>
      </c>
      <c r="E792" t="s">
        <v>316</v>
      </c>
      <c r="F792" s="42" t="s">
        <v>1882</v>
      </c>
      <c r="G792" t="s">
        <v>1608</v>
      </c>
      <c r="H792" s="3" t="str">
        <f>IF(SUMIFS(SeasonData!BC:BC,SeasonData!B:B,Players19!C758)=(4*23),"R","")</f>
        <v/>
      </c>
      <c r="I792" s="2">
        <f>COUNTIFS(SeasonData!B:B,C792)</f>
        <v>4</v>
      </c>
      <c r="J792" s="25">
        <v>199100</v>
      </c>
      <c r="K792" s="25" t="str">
        <f t="shared" si="24"/>
        <v>Rookie</v>
      </c>
      <c r="L792" s="25"/>
      <c r="M792" s="20">
        <f>INDEX(SeasonData!$AY:$AY,MATCH($C792&amp;"_2018",SeasonData!$A:$A,0))</f>
        <v>40.75</v>
      </c>
      <c r="N792" s="20" t="str">
        <f>INDEX(SeasonData!$AY:$AY,MATCH($C792&amp;"_2017",SeasonData!$A:$A,0))</f>
        <v/>
      </c>
      <c r="O792" s="20" t="str">
        <f>INDEX(SeasonData!$AY:$AY,MATCH($C792&amp;"_2016",SeasonData!$A:$A,0))</f>
        <v/>
      </c>
      <c r="P792" s="20" t="str">
        <f>INDEX(SeasonData!$AY:$AY,MATCH($C792&amp;"_2015",SeasonData!$A:$A,0))</f>
        <v/>
      </c>
      <c r="R792" s="18">
        <f>INDEX(SeasonData!BA:BA,MATCH(C792&amp;"_2018",SeasonData!A:A,0))</f>
        <v>0.18181818181818182</v>
      </c>
      <c r="S792" s="18">
        <f>INDEX(SeasonData!BA:BA,MATCH(C792&amp;"_2017",SeasonData!A:A,0))</f>
        <v>0</v>
      </c>
      <c r="T792" s="18">
        <f>INDEX(SeasonData!BA:BA,MATCH(C792&amp;"_2016",SeasonData!A:A,0))</f>
        <v>0</v>
      </c>
      <c r="U792" s="18">
        <f>INDEX(SeasonData!BA:BA,MATCH(C792&amp;"_2015",SeasonData!A:A,0))</f>
        <v>0</v>
      </c>
      <c r="W792" s="13">
        <f t="shared" si="25"/>
        <v>36.676798378926037</v>
      </c>
      <c r="Y792" t="str">
        <f>IF(ISERROR(FIND("DEF",$G792)),"",MAX(Y$1:Y791)+1)</f>
        <v/>
      </c>
      <c r="Z792" t="str">
        <f>IF(ISERROR(FIND("MID",$G792)),"",MAX(Z$1:Z791)+1)</f>
        <v/>
      </c>
      <c r="AA792" t="str">
        <f>IF(ISERROR(FIND("RUC",$G792)),"",MAX(AA$1:AA791)+1)</f>
        <v/>
      </c>
      <c r="AB792">
        <f>IF(ISERROR(FIND("FWD",$G792)),"",MAX(AB$1:AB791)+1)</f>
        <v>303</v>
      </c>
      <c r="AC792" t="str">
        <f>IF(H792&lt;&gt;"R","",MAX(AC$1:AC791)+1)</f>
        <v/>
      </c>
    </row>
    <row r="793" spans="1:29" x14ac:dyDescent="0.2">
      <c r="A793" t="s">
        <v>2199</v>
      </c>
      <c r="B793" t="s">
        <v>345</v>
      </c>
      <c r="C793" t="s">
        <v>953</v>
      </c>
      <c r="D793" t="s">
        <v>953</v>
      </c>
      <c r="E793" t="s">
        <v>40</v>
      </c>
      <c r="F793" s="42" t="s">
        <v>1508</v>
      </c>
      <c r="G793" t="s">
        <v>2767</v>
      </c>
      <c r="H793" s="3" t="str">
        <f>IF(SUMIFS(SeasonData!BC:BC,SeasonData!B:B,Players19!C192)=(4*23),"R","")</f>
        <v/>
      </c>
      <c r="I793" s="2">
        <f>COUNTIFS(SeasonData!B:B,C793)</f>
        <v>4</v>
      </c>
      <c r="J793" s="25">
        <v>123900</v>
      </c>
      <c r="K793" s="25" t="str">
        <f t="shared" si="24"/>
        <v>Rookie</v>
      </c>
      <c r="L793" s="25"/>
      <c r="M793" s="20" t="str">
        <f>INDEX(SeasonData!$AY:$AY,MATCH($C793&amp;"_2018",SeasonData!$A:$A,0))</f>
        <v/>
      </c>
      <c r="N793" s="20" t="str">
        <f>INDEX(SeasonData!$AY:$AY,MATCH($C793&amp;"_2017",SeasonData!$A:$A,0))</f>
        <v/>
      </c>
      <c r="O793" s="20" t="str">
        <f>INDEX(SeasonData!$AY:$AY,MATCH($C793&amp;"_2016",SeasonData!$A:$A,0))</f>
        <v/>
      </c>
      <c r="P793" s="20" t="str">
        <f>INDEX(SeasonData!$AY:$AY,MATCH($C793&amp;"_2015",SeasonData!$A:$A,0))</f>
        <v/>
      </c>
      <c r="R793" s="18">
        <f>INDEX(SeasonData!BA:BA,MATCH(C793&amp;"_2018",SeasonData!A:A,0))</f>
        <v>0</v>
      </c>
      <c r="S793" s="18">
        <f>INDEX(SeasonData!BA:BA,MATCH(C793&amp;"_2017",SeasonData!A:A,0))</f>
        <v>0</v>
      </c>
      <c r="T793" s="18">
        <f>INDEX(SeasonData!BA:BA,MATCH(C793&amp;"_2016",SeasonData!A:A,0))</f>
        <v>0</v>
      </c>
      <c r="U793" s="18">
        <f>INDEX(SeasonData!BA:BA,MATCH(C793&amp;"_2015",SeasonData!A:A,0))</f>
        <v>0</v>
      </c>
      <c r="W793" s="13">
        <f t="shared" si="25"/>
        <v>22.823984526112184</v>
      </c>
      <c r="Y793" t="str">
        <f>IF(ISERROR(FIND("DEF",$G793)),"",MAX(Y$1:Y792)+1)</f>
        <v/>
      </c>
      <c r="Z793">
        <f>IF(ISERROR(FIND("MID",$G793)),"",MAX(Z$1:Z792)+1)</f>
        <v>261</v>
      </c>
      <c r="AA793" t="str">
        <f>IF(ISERROR(FIND("RUC",$G793)),"",MAX(AA$1:AA792)+1)</f>
        <v/>
      </c>
      <c r="AB793">
        <f>IF(ISERROR(FIND("FWD",$G793)),"",MAX(AB$1:AB792)+1)</f>
        <v>304</v>
      </c>
      <c r="AC793" t="str">
        <f>IF(H793&lt;&gt;"R","",MAX(AC$1:AC792)+1)</f>
        <v/>
      </c>
    </row>
    <row r="794" spans="1:29" x14ac:dyDescent="0.2">
      <c r="A794" t="s">
        <v>2371</v>
      </c>
      <c r="B794" t="s">
        <v>281</v>
      </c>
      <c r="C794" t="s">
        <v>940</v>
      </c>
      <c r="D794" t="s">
        <v>940</v>
      </c>
      <c r="E794" t="s">
        <v>465</v>
      </c>
      <c r="F794" s="42" t="s">
        <v>1509</v>
      </c>
      <c r="G794" t="s">
        <v>1608</v>
      </c>
      <c r="H794" s="3" t="str">
        <f>IF(SUMIFS(SeasonData!BC:BC,SeasonData!B:B,Players19!C615)=(4*23),"R","")</f>
        <v/>
      </c>
      <c r="I794" s="2">
        <f>COUNTIFS(SeasonData!B:B,C794)</f>
        <v>4</v>
      </c>
      <c r="J794" s="25">
        <v>318700</v>
      </c>
      <c r="K794" s="25" t="str">
        <f t="shared" si="24"/>
        <v>MPR</v>
      </c>
      <c r="L794" s="25"/>
      <c r="M794" s="20">
        <f>INDEX(SeasonData!$AY:$AY,MATCH($C794&amp;"_2018",SeasonData!$A:$A,0))</f>
        <v>58.714285714285715</v>
      </c>
      <c r="N794" s="20" t="str">
        <f>INDEX(SeasonData!$AY:$AY,MATCH($C794&amp;"_2017",SeasonData!$A:$A,0))</f>
        <v/>
      </c>
      <c r="O794" s="20" t="str">
        <f>INDEX(SeasonData!$AY:$AY,MATCH($C794&amp;"_2016",SeasonData!$A:$A,0))</f>
        <v/>
      </c>
      <c r="P794" s="20" t="str">
        <f>INDEX(SeasonData!$AY:$AY,MATCH($C794&amp;"_2015",SeasonData!$A:$A,0))</f>
        <v/>
      </c>
      <c r="R794" s="18">
        <f>INDEX(SeasonData!BA:BA,MATCH(C794&amp;"_2018",SeasonData!A:A,0))</f>
        <v>0.95454545454545459</v>
      </c>
      <c r="S794" s="18">
        <f>INDEX(SeasonData!BA:BA,MATCH(C794&amp;"_2017",SeasonData!A:A,0))</f>
        <v>0</v>
      </c>
      <c r="T794" s="18">
        <f>INDEX(SeasonData!BA:BA,MATCH(C794&amp;"_2016",SeasonData!A:A,0))</f>
        <v>0</v>
      </c>
      <c r="U794" s="18">
        <f>INDEX(SeasonData!BA:BA,MATCH(C794&amp;"_2015",SeasonData!A:A,0))</f>
        <v>0</v>
      </c>
      <c r="W794" s="13">
        <f t="shared" si="25"/>
        <v>58.708667219305518</v>
      </c>
      <c r="Y794" t="str">
        <f>IF(ISERROR(FIND("DEF",$G794)),"",MAX(Y$1:Y793)+1)</f>
        <v/>
      </c>
      <c r="Z794" t="str">
        <f>IF(ISERROR(FIND("MID",$G794)),"",MAX(Z$1:Z793)+1)</f>
        <v/>
      </c>
      <c r="AA794" t="str">
        <f>IF(ISERROR(FIND("RUC",$G794)),"",MAX(AA$1:AA793)+1)</f>
        <v/>
      </c>
      <c r="AB794">
        <f>IF(ISERROR(FIND("FWD",$G794)),"",MAX(AB$1:AB793)+1)</f>
        <v>305</v>
      </c>
      <c r="AC794" t="str">
        <f>IF(H794&lt;&gt;"R","",MAX(AC$1:AC793)+1)</f>
        <v/>
      </c>
    </row>
    <row r="795" spans="1:29" x14ac:dyDescent="0.2">
      <c r="A795" t="s">
        <v>2148</v>
      </c>
      <c r="B795" t="s">
        <v>238</v>
      </c>
      <c r="C795" t="s">
        <v>1595</v>
      </c>
      <c r="D795" t="s">
        <v>1595</v>
      </c>
      <c r="E795" t="s">
        <v>235</v>
      </c>
      <c r="F795" s="42" t="s">
        <v>1510</v>
      </c>
      <c r="G795" t="s">
        <v>1608</v>
      </c>
      <c r="H795" s="3" t="str">
        <f>IF(SUMIFS(SeasonData!BC:BC,SeasonData!B:B,Players19!C98)=(4*23),"R","")</f>
        <v>R</v>
      </c>
      <c r="I795" s="2">
        <f>COUNTIFS(SeasonData!B:B,C795)</f>
        <v>4</v>
      </c>
      <c r="J795" s="25">
        <v>213300</v>
      </c>
      <c r="K795" s="25" t="str">
        <f t="shared" si="24"/>
        <v>Rookie</v>
      </c>
      <c r="L795" s="25"/>
      <c r="M795" s="20">
        <f>INDEX(SeasonData!$AY:$AY,MATCH($C795&amp;"_2018",SeasonData!$A:$A,0))</f>
        <v>43.666666666666664</v>
      </c>
      <c r="N795" s="20">
        <f>INDEX(SeasonData!$AY:$AY,MATCH($C795&amp;"_2017",SeasonData!$A:$A,0))</f>
        <v>52.833333333333336</v>
      </c>
      <c r="O795" s="20" t="str">
        <f>INDEX(SeasonData!$AY:$AY,MATCH($C795&amp;"_2016",SeasonData!$A:$A,0))</f>
        <v/>
      </c>
      <c r="P795" s="20" t="str">
        <f>INDEX(SeasonData!$AY:$AY,MATCH($C795&amp;"_2015",SeasonData!$A:$A,0))</f>
        <v/>
      </c>
      <c r="R795" s="18">
        <f>INDEX(SeasonData!BA:BA,MATCH(C795&amp;"_2018",SeasonData!A:A,0))</f>
        <v>0.13636363636363635</v>
      </c>
      <c r="S795" s="18">
        <f>INDEX(SeasonData!BA:BA,MATCH(C795&amp;"_2017",SeasonData!A:A,0))</f>
        <v>0.27272727272727271</v>
      </c>
      <c r="T795" s="18">
        <f>INDEX(SeasonData!BA:BA,MATCH(C795&amp;"_2016",SeasonData!A:A,0))</f>
        <v>0</v>
      </c>
      <c r="U795" s="18">
        <f>INDEX(SeasonData!BA:BA,MATCH(C795&amp;"_2015",SeasonData!A:A,0))</f>
        <v>0</v>
      </c>
      <c r="W795" s="13">
        <f t="shared" si="25"/>
        <v>39.292622271345678</v>
      </c>
      <c r="Y795" t="str">
        <f>IF(ISERROR(FIND("DEF",$G795)),"",MAX(Y$1:Y794)+1)</f>
        <v/>
      </c>
      <c r="Z795" t="str">
        <f>IF(ISERROR(FIND("MID",$G795)),"",MAX(Z$1:Z794)+1)</f>
        <v/>
      </c>
      <c r="AA795" t="str">
        <f>IF(ISERROR(FIND("RUC",$G795)),"",MAX(AA$1:AA794)+1)</f>
        <v/>
      </c>
      <c r="AB795">
        <f>IF(ISERROR(FIND("FWD",$G795)),"",MAX(AB$1:AB794)+1)</f>
        <v>306</v>
      </c>
      <c r="AC795">
        <f>IF(H795&lt;&gt;"R","",MAX(AC$1:AC794)+1)</f>
        <v>114</v>
      </c>
    </row>
    <row r="796" spans="1:29" x14ac:dyDescent="0.2">
      <c r="A796" t="s">
        <v>2202</v>
      </c>
      <c r="B796" t="s">
        <v>2203</v>
      </c>
      <c r="C796" t="s">
        <v>2642</v>
      </c>
      <c r="D796" t="s">
        <v>2642</v>
      </c>
      <c r="E796" t="s">
        <v>40</v>
      </c>
      <c r="F796" s="42" t="s">
        <v>2471</v>
      </c>
      <c r="G796" t="s">
        <v>2768</v>
      </c>
      <c r="H796" s="3" t="str">
        <f>IF(SUMIFS(SeasonData!BC:BC,SeasonData!B:B,Players19!C202)=(4*23),"R","")</f>
        <v/>
      </c>
      <c r="I796" s="2">
        <f>COUNTIFS(SeasonData!B:B,C796)</f>
        <v>4</v>
      </c>
      <c r="J796" s="25">
        <v>130800</v>
      </c>
      <c r="K796" s="25" t="str">
        <f t="shared" si="24"/>
        <v>Rookie</v>
      </c>
      <c r="L796" s="25"/>
      <c r="M796" s="20" t="str">
        <f>INDEX(SeasonData!$AY:$AY,MATCH($C796&amp;"_2018",SeasonData!$A:$A,0))</f>
        <v/>
      </c>
      <c r="N796" s="20" t="str">
        <f>INDEX(SeasonData!$AY:$AY,MATCH($C796&amp;"_2017",SeasonData!$A:$A,0))</f>
        <v/>
      </c>
      <c r="O796" s="20" t="str">
        <f>INDEX(SeasonData!$AY:$AY,MATCH($C796&amp;"_2016",SeasonData!$A:$A,0))</f>
        <v/>
      </c>
      <c r="P796" s="20" t="str">
        <f>INDEX(SeasonData!$AY:$AY,MATCH($C796&amp;"_2015",SeasonData!$A:$A,0))</f>
        <v/>
      </c>
      <c r="R796" s="18">
        <f>INDEX(SeasonData!BA:BA,MATCH(C796&amp;"_2018",SeasonData!A:A,0))</f>
        <v>0</v>
      </c>
      <c r="S796" s="18">
        <f>INDEX(SeasonData!BA:BA,MATCH(C796&amp;"_2017",SeasonData!A:A,0))</f>
        <v>0</v>
      </c>
      <c r="T796" s="18">
        <f>INDEX(SeasonData!BA:BA,MATCH(C796&amp;"_2016",SeasonData!A:A,0))</f>
        <v>0</v>
      </c>
      <c r="U796" s="18">
        <f>INDEX(SeasonData!BA:BA,MATCH(C796&amp;"_2015",SeasonData!A:A,0))</f>
        <v>0</v>
      </c>
      <c r="W796" s="13">
        <f t="shared" si="25"/>
        <v>24.095053882287925</v>
      </c>
      <c r="Y796">
        <f>IF(ISERROR(FIND("DEF",$G796)),"",MAX(Y$1:Y795)+1)</f>
        <v>273</v>
      </c>
      <c r="Z796">
        <f>IF(ISERROR(FIND("MID",$G796)),"",MAX(Z$1:Z795)+1)</f>
        <v>262</v>
      </c>
      <c r="AA796" t="str">
        <f>IF(ISERROR(FIND("RUC",$G796)),"",MAX(AA$1:AA795)+1)</f>
        <v/>
      </c>
      <c r="AB796" t="str">
        <f>IF(ISERROR(FIND("FWD",$G796)),"",MAX(AB$1:AB795)+1)</f>
        <v/>
      </c>
      <c r="AC796" t="str">
        <f>IF(H796&lt;&gt;"R","",MAX(AC$1:AC795)+1)</f>
        <v/>
      </c>
    </row>
    <row r="797" spans="1:29" x14ac:dyDescent="0.2">
      <c r="A797" t="s">
        <v>2202</v>
      </c>
      <c r="B797" t="s">
        <v>2347</v>
      </c>
      <c r="C797" t="s">
        <v>2703</v>
      </c>
      <c r="D797" t="s">
        <v>2703</v>
      </c>
      <c r="E797" t="s">
        <v>490</v>
      </c>
      <c r="F797" s="42" t="s">
        <v>2545</v>
      </c>
      <c r="G797" t="s">
        <v>1606</v>
      </c>
      <c r="H797" s="3" t="str">
        <f>IF(SUMIFS(SeasonData!BC:BC,SeasonData!B:B,Players19!C552)=(4*23),"R","")</f>
        <v/>
      </c>
      <c r="I797" s="2">
        <f>COUNTIFS(SeasonData!B:B,C797)</f>
        <v>4</v>
      </c>
      <c r="J797" s="25">
        <v>117300</v>
      </c>
      <c r="K797" s="25" t="str">
        <f t="shared" si="24"/>
        <v>Rookie</v>
      </c>
      <c r="L797" s="25"/>
      <c r="M797" s="20" t="str">
        <f>INDEX(SeasonData!$AY:$AY,MATCH($C797&amp;"_2018",SeasonData!$A:$A,0))</f>
        <v/>
      </c>
      <c r="N797" s="20" t="str">
        <f>INDEX(SeasonData!$AY:$AY,MATCH($C797&amp;"_2017",SeasonData!$A:$A,0))</f>
        <v/>
      </c>
      <c r="O797" s="20" t="str">
        <f>INDEX(SeasonData!$AY:$AY,MATCH($C797&amp;"_2016",SeasonData!$A:$A,0))</f>
        <v/>
      </c>
      <c r="P797" s="20" t="str">
        <f>INDEX(SeasonData!$AY:$AY,MATCH($C797&amp;"_2015",SeasonData!$A:$A,0))</f>
        <v/>
      </c>
      <c r="R797" s="18">
        <f>INDEX(SeasonData!BA:BA,MATCH(C797&amp;"_2018",SeasonData!A:A,0))</f>
        <v>0</v>
      </c>
      <c r="S797" s="18">
        <f>INDEX(SeasonData!BA:BA,MATCH(C797&amp;"_2017",SeasonData!A:A,0))</f>
        <v>0</v>
      </c>
      <c r="T797" s="18">
        <f>INDEX(SeasonData!BA:BA,MATCH(C797&amp;"_2016",SeasonData!A:A,0))</f>
        <v>0</v>
      </c>
      <c r="U797" s="18">
        <f>INDEX(SeasonData!BA:BA,MATCH(C797&amp;"_2015",SeasonData!A:A,0))</f>
        <v>0</v>
      </c>
      <c r="W797" s="13">
        <f t="shared" si="25"/>
        <v>21.608179054987566</v>
      </c>
      <c r="Y797" t="str">
        <f>IF(ISERROR(FIND("DEF",$G797)),"",MAX(Y$1:Y796)+1)</f>
        <v/>
      </c>
      <c r="Z797">
        <f>IF(ISERROR(FIND("MID",$G797)),"",MAX(Z$1:Z796)+1)</f>
        <v>263</v>
      </c>
      <c r="AA797" t="str">
        <f>IF(ISERROR(FIND("RUC",$G797)),"",MAX(AA$1:AA796)+1)</f>
        <v/>
      </c>
      <c r="AB797" t="str">
        <f>IF(ISERROR(FIND("FWD",$G797)),"",MAX(AB$1:AB796)+1)</f>
        <v/>
      </c>
      <c r="AC797" t="str">
        <f>IF(H797&lt;&gt;"R","",MAX(AC$1:AC796)+1)</f>
        <v/>
      </c>
    </row>
    <row r="798" spans="1:29" x14ac:dyDescent="0.2">
      <c r="A798" t="s">
        <v>2202</v>
      </c>
      <c r="B798" t="s">
        <v>2351</v>
      </c>
      <c r="C798" t="s">
        <v>2705</v>
      </c>
      <c r="D798" t="s">
        <v>2705</v>
      </c>
      <c r="E798" t="s">
        <v>465</v>
      </c>
      <c r="F798" s="42" t="s">
        <v>2547</v>
      </c>
      <c r="G798" t="s">
        <v>1606</v>
      </c>
      <c r="H798" s="3" t="str">
        <f>IF(SUMIFS(SeasonData!BC:BC,SeasonData!B:B,Players19!C556)=(4*23),"R","")</f>
        <v/>
      </c>
      <c r="I798" s="2">
        <f>COUNTIFS(SeasonData!B:B,C798)</f>
        <v>4</v>
      </c>
      <c r="J798" s="25">
        <v>117300</v>
      </c>
      <c r="K798" s="25" t="str">
        <f t="shared" si="24"/>
        <v>Rookie</v>
      </c>
      <c r="L798" s="25"/>
      <c r="M798" s="20" t="str">
        <f>INDEX(SeasonData!$AY:$AY,MATCH($C798&amp;"_2018",SeasonData!$A:$A,0))</f>
        <v/>
      </c>
      <c r="N798" s="20" t="str">
        <f>INDEX(SeasonData!$AY:$AY,MATCH($C798&amp;"_2017",SeasonData!$A:$A,0))</f>
        <v/>
      </c>
      <c r="O798" s="20" t="str">
        <f>INDEX(SeasonData!$AY:$AY,MATCH($C798&amp;"_2016",SeasonData!$A:$A,0))</f>
        <v/>
      </c>
      <c r="P798" s="20" t="str">
        <f>INDEX(SeasonData!$AY:$AY,MATCH($C798&amp;"_2015",SeasonData!$A:$A,0))</f>
        <v/>
      </c>
      <c r="R798" s="18">
        <f>INDEX(SeasonData!BA:BA,MATCH(C798&amp;"_2018",SeasonData!A:A,0))</f>
        <v>0</v>
      </c>
      <c r="S798" s="18">
        <f>INDEX(SeasonData!BA:BA,MATCH(C798&amp;"_2017",SeasonData!A:A,0))</f>
        <v>0</v>
      </c>
      <c r="T798" s="18">
        <f>INDEX(SeasonData!BA:BA,MATCH(C798&amp;"_2016",SeasonData!A:A,0))</f>
        <v>0</v>
      </c>
      <c r="U798" s="18">
        <f>INDEX(SeasonData!BA:BA,MATCH(C798&amp;"_2015",SeasonData!A:A,0))</f>
        <v>0</v>
      </c>
      <c r="W798" s="13">
        <f t="shared" si="25"/>
        <v>21.608179054987566</v>
      </c>
      <c r="Y798" t="str">
        <f>IF(ISERROR(FIND("DEF",$G798)),"",MAX(Y$1:Y797)+1)</f>
        <v/>
      </c>
      <c r="Z798">
        <f>IF(ISERROR(FIND("MID",$G798)),"",MAX(Z$1:Z797)+1)</f>
        <v>264</v>
      </c>
      <c r="AA798" t="str">
        <f>IF(ISERROR(FIND("RUC",$G798)),"",MAX(AA$1:AA797)+1)</f>
        <v/>
      </c>
      <c r="AB798" t="str">
        <f>IF(ISERROR(FIND("FWD",$G798)),"",MAX(AB$1:AB797)+1)</f>
        <v/>
      </c>
      <c r="AC798" t="str">
        <f>IF(H798&lt;&gt;"R","",MAX(AC$1:AC797)+1)</f>
        <v/>
      </c>
    </row>
    <row r="799" spans="1:29" x14ac:dyDescent="0.2">
      <c r="A799" t="s">
        <v>2097</v>
      </c>
      <c r="B799" t="s">
        <v>416</v>
      </c>
      <c r="C799" t="s">
        <v>1615</v>
      </c>
      <c r="D799" t="s">
        <v>1952</v>
      </c>
      <c r="E799" t="s">
        <v>514</v>
      </c>
      <c r="F799" s="42" t="s">
        <v>1883</v>
      </c>
      <c r="G799" t="s">
        <v>2767</v>
      </c>
      <c r="H799" s="3" t="str">
        <f>IF(SUMIFS(SeasonData!BC:BC,SeasonData!B:B,Players19!C33)=(4*23),"R","")</f>
        <v>R</v>
      </c>
      <c r="I799" s="2">
        <f>COUNTIFS(SeasonData!B:B,C799)</f>
        <v>4</v>
      </c>
      <c r="J799" s="25">
        <v>275900</v>
      </c>
      <c r="K799" s="25" t="str">
        <f t="shared" si="24"/>
        <v>MPR</v>
      </c>
      <c r="L799" s="25"/>
      <c r="M799" s="20">
        <f>INDEX(SeasonData!$AY:$AY,MATCH($C799&amp;"_2018",SeasonData!$A:$A,0))</f>
        <v>50.833333333333336</v>
      </c>
      <c r="N799" s="20" t="str">
        <f>INDEX(SeasonData!$AY:$AY,MATCH($C799&amp;"_2017",SeasonData!$A:$A,0))</f>
        <v/>
      </c>
      <c r="O799" s="20" t="str">
        <f>INDEX(SeasonData!$AY:$AY,MATCH($C799&amp;"_2016",SeasonData!$A:$A,0))</f>
        <v/>
      </c>
      <c r="P799" s="20" t="str">
        <f>INDEX(SeasonData!$AY:$AY,MATCH($C799&amp;"_2015",SeasonData!$A:$A,0))</f>
        <v/>
      </c>
      <c r="R799" s="18">
        <f>INDEX(SeasonData!BA:BA,MATCH(C799&amp;"_2018",SeasonData!A:A,0))</f>
        <v>0.54545454545454541</v>
      </c>
      <c r="S799" s="18">
        <f>INDEX(SeasonData!BA:BA,MATCH(C799&amp;"_2017",SeasonData!A:A,0))</f>
        <v>0</v>
      </c>
      <c r="T799" s="18">
        <f>INDEX(SeasonData!BA:BA,MATCH(C799&amp;"_2016",SeasonData!A:A,0))</f>
        <v>0</v>
      </c>
      <c r="U799" s="18">
        <f>INDEX(SeasonData!BA:BA,MATCH(C799&amp;"_2015",SeasonData!A:A,0))</f>
        <v>0</v>
      </c>
      <c r="W799" s="13">
        <f t="shared" si="25"/>
        <v>50.824352952012525</v>
      </c>
      <c r="Y799" t="str">
        <f>IF(ISERROR(FIND("DEF",$G799)),"",MAX(Y$1:Y798)+1)</f>
        <v/>
      </c>
      <c r="Z799">
        <f>IF(ISERROR(FIND("MID",$G799)),"",MAX(Z$1:Z798)+1)</f>
        <v>265</v>
      </c>
      <c r="AA799" t="str">
        <f>IF(ISERROR(FIND("RUC",$G799)),"",MAX(AA$1:AA798)+1)</f>
        <v/>
      </c>
      <c r="AB799">
        <f>IF(ISERROR(FIND("FWD",$G799)),"",MAX(AB$1:AB798)+1)</f>
        <v>307</v>
      </c>
      <c r="AC799">
        <f>IF(H799&lt;&gt;"R","",MAX(AC$1:AC798)+1)</f>
        <v>115</v>
      </c>
    </row>
    <row r="800" spans="1:29" x14ac:dyDescent="0.2">
      <c r="A800" t="s">
        <v>2097</v>
      </c>
      <c r="B800" t="s">
        <v>91</v>
      </c>
      <c r="C800" t="s">
        <v>1004</v>
      </c>
      <c r="D800" t="s">
        <v>1004</v>
      </c>
      <c r="E800" t="s">
        <v>84</v>
      </c>
      <c r="F800" s="42" t="s">
        <v>1513</v>
      </c>
      <c r="G800" t="s">
        <v>2767</v>
      </c>
      <c r="H800" s="3" t="str">
        <f>IF(SUMIFS(SeasonData!BC:BC,SeasonData!B:B,Players19!C219)=(4*23),"R","")</f>
        <v/>
      </c>
      <c r="I800" s="2">
        <f>COUNTIFS(SeasonData!B:B,C800)</f>
        <v>4</v>
      </c>
      <c r="J800" s="25">
        <v>392800</v>
      </c>
      <c r="K800" s="25" t="str">
        <f t="shared" si="24"/>
        <v>MPR</v>
      </c>
      <c r="L800" s="25"/>
      <c r="M800" s="20">
        <f>INDEX(SeasonData!$AY:$AY,MATCH($C800&amp;"_2018",SeasonData!$A:$A,0))</f>
        <v>72.352941176470594</v>
      </c>
      <c r="N800" s="20">
        <f>INDEX(SeasonData!$AY:$AY,MATCH($C800&amp;"_2017",SeasonData!$A:$A,0))</f>
        <v>47.941176470588232</v>
      </c>
      <c r="O800" s="20" t="str">
        <f>INDEX(SeasonData!$AY:$AY,MATCH($C800&amp;"_2016",SeasonData!$A:$A,0))</f>
        <v/>
      </c>
      <c r="P800" s="20" t="str">
        <f>INDEX(SeasonData!$AY:$AY,MATCH($C800&amp;"_2015",SeasonData!$A:$A,0))</f>
        <v/>
      </c>
      <c r="R800" s="18">
        <f>INDEX(SeasonData!BA:BA,MATCH(C800&amp;"_2018",SeasonData!A:A,0))</f>
        <v>0.77272727272727271</v>
      </c>
      <c r="S800" s="18">
        <f>INDEX(SeasonData!BA:BA,MATCH(C800&amp;"_2017",SeasonData!A:A,0))</f>
        <v>0.77272727272727271</v>
      </c>
      <c r="T800" s="18">
        <f>INDEX(SeasonData!BA:BA,MATCH(C800&amp;"_2016",SeasonData!A:A,0))</f>
        <v>0</v>
      </c>
      <c r="U800" s="18">
        <f>INDEX(SeasonData!BA:BA,MATCH(C800&amp;"_2015",SeasonData!A:A,0))</f>
        <v>0</v>
      </c>
      <c r="W800" s="13">
        <f t="shared" si="25"/>
        <v>72.358846826931938</v>
      </c>
      <c r="Y800" t="str">
        <f>IF(ISERROR(FIND("DEF",$G800)),"",MAX(Y$1:Y799)+1)</f>
        <v/>
      </c>
      <c r="Z800">
        <f>IF(ISERROR(FIND("MID",$G800)),"",MAX(Z$1:Z799)+1)</f>
        <v>266</v>
      </c>
      <c r="AA800" t="str">
        <f>IF(ISERROR(FIND("RUC",$G800)),"",MAX(AA$1:AA799)+1)</f>
        <v/>
      </c>
      <c r="AB800">
        <f>IF(ISERROR(FIND("FWD",$G800)),"",MAX(AB$1:AB799)+1)</f>
        <v>308</v>
      </c>
      <c r="AC800" t="str">
        <f>IF(H800&lt;&gt;"R","",MAX(AC$1:AC799)+1)</f>
        <v/>
      </c>
    </row>
    <row r="801" spans="1:29" x14ac:dyDescent="0.2">
      <c r="A801" t="s">
        <v>2097</v>
      </c>
      <c r="B801" t="s">
        <v>2215</v>
      </c>
      <c r="C801" t="s">
        <v>2646</v>
      </c>
      <c r="D801" t="s">
        <v>2646</v>
      </c>
      <c r="E801" t="s">
        <v>423</v>
      </c>
      <c r="F801" s="42" t="s">
        <v>2477</v>
      </c>
      <c r="G801" t="s">
        <v>1608</v>
      </c>
      <c r="H801" s="3" t="str">
        <f>IF(SUMIFS(SeasonData!BC:BC,SeasonData!B:B,Players19!C225)=(4*23),"R","")</f>
        <v/>
      </c>
      <c r="I801" s="2">
        <f>COUNTIFS(SeasonData!B:B,C801)</f>
        <v>4</v>
      </c>
      <c r="J801" s="25">
        <v>117300</v>
      </c>
      <c r="K801" s="25" t="str">
        <f t="shared" si="24"/>
        <v>Rookie</v>
      </c>
      <c r="L801" s="25"/>
      <c r="M801" s="20" t="str">
        <f>INDEX(SeasonData!$AY:$AY,MATCH($C801&amp;"_2018",SeasonData!$A:$A,0))</f>
        <v/>
      </c>
      <c r="N801" s="20" t="str">
        <f>INDEX(SeasonData!$AY:$AY,MATCH($C801&amp;"_2017",SeasonData!$A:$A,0))</f>
        <v/>
      </c>
      <c r="O801" s="20" t="str">
        <f>INDEX(SeasonData!$AY:$AY,MATCH($C801&amp;"_2016",SeasonData!$A:$A,0))</f>
        <v/>
      </c>
      <c r="P801" s="20" t="str">
        <f>INDEX(SeasonData!$AY:$AY,MATCH($C801&amp;"_2015",SeasonData!$A:$A,0))</f>
        <v/>
      </c>
      <c r="R801" s="18">
        <f>INDEX(SeasonData!BA:BA,MATCH(C801&amp;"_2018",SeasonData!A:A,0))</f>
        <v>0</v>
      </c>
      <c r="S801" s="18">
        <f>INDEX(SeasonData!BA:BA,MATCH(C801&amp;"_2017",SeasonData!A:A,0))</f>
        <v>0</v>
      </c>
      <c r="T801" s="18">
        <f>INDEX(SeasonData!BA:BA,MATCH(C801&amp;"_2016",SeasonData!A:A,0))</f>
        <v>0</v>
      </c>
      <c r="U801" s="18">
        <f>INDEX(SeasonData!BA:BA,MATCH(C801&amp;"_2015",SeasonData!A:A,0))</f>
        <v>0</v>
      </c>
      <c r="W801" s="13">
        <f t="shared" si="25"/>
        <v>21.608179054987566</v>
      </c>
      <c r="Y801" t="str">
        <f>IF(ISERROR(FIND("DEF",$G801)),"",MAX(Y$1:Y800)+1)</f>
        <v/>
      </c>
      <c r="Z801" t="str">
        <f>IF(ISERROR(FIND("MID",$G801)),"",MAX(Z$1:Z800)+1)</f>
        <v/>
      </c>
      <c r="AA801" t="str">
        <f>IF(ISERROR(FIND("RUC",$G801)),"",MAX(AA$1:AA800)+1)</f>
        <v/>
      </c>
      <c r="AB801">
        <f>IF(ISERROR(FIND("FWD",$G801)),"",MAX(AB$1:AB800)+1)</f>
        <v>309</v>
      </c>
      <c r="AC801" t="str">
        <f>IF(H801&lt;&gt;"R","",MAX(AC$1:AC800)+1)</f>
        <v/>
      </c>
    </row>
    <row r="802" spans="1:29" x14ac:dyDescent="0.2">
      <c r="A802" t="s">
        <v>2097</v>
      </c>
      <c r="B802" t="s">
        <v>130</v>
      </c>
      <c r="C802" t="s">
        <v>2680</v>
      </c>
      <c r="D802" t="s">
        <v>1662</v>
      </c>
      <c r="E802" t="s">
        <v>490</v>
      </c>
      <c r="F802" s="42" t="s">
        <v>1884</v>
      </c>
      <c r="G802" t="s">
        <v>1608</v>
      </c>
      <c r="H802" s="3" t="str">
        <f>IF(SUMIFS(SeasonData!BC:BC,SeasonData!B:B,Players19!C399)=(4*23),"R","")</f>
        <v>R</v>
      </c>
      <c r="I802" s="2">
        <f>COUNTIFS(SeasonData!B:B,C802)</f>
        <v>4</v>
      </c>
      <c r="J802" s="25">
        <v>303100</v>
      </c>
      <c r="K802" s="25" t="str">
        <f t="shared" si="24"/>
        <v>MPR</v>
      </c>
      <c r="L802" s="25"/>
      <c r="M802" s="20">
        <f>INDEX(SeasonData!$AY:$AY,MATCH($C802&amp;"_2018",SeasonData!$A:$A,0))</f>
        <v>55.842105263157897</v>
      </c>
      <c r="N802" s="20" t="str">
        <f>INDEX(SeasonData!$AY:$AY,MATCH($C802&amp;"_2017",SeasonData!$A:$A,0))</f>
        <v/>
      </c>
      <c r="O802" s="20" t="str">
        <f>INDEX(SeasonData!$AY:$AY,MATCH($C802&amp;"_2016",SeasonData!$A:$A,0))</f>
        <v/>
      </c>
      <c r="P802" s="20" t="str">
        <f>INDEX(SeasonData!$AY:$AY,MATCH($C802&amp;"_2015",SeasonData!$A:$A,0))</f>
        <v/>
      </c>
      <c r="R802" s="18">
        <f>INDEX(SeasonData!BA:BA,MATCH(C802&amp;"_2018",SeasonData!A:A,0))</f>
        <v>0.86363636363636365</v>
      </c>
      <c r="S802" s="18">
        <f>INDEX(SeasonData!BA:BA,MATCH(C802&amp;"_2017",SeasonData!A:A,0))</f>
        <v>0</v>
      </c>
      <c r="T802" s="18">
        <f>INDEX(SeasonData!BA:BA,MATCH(C802&amp;"_2016",SeasonData!A:A,0))</f>
        <v>0</v>
      </c>
      <c r="U802" s="18">
        <f>INDEX(SeasonData!BA:BA,MATCH(C802&amp;"_2015",SeasonData!A:A,0))</f>
        <v>0</v>
      </c>
      <c r="W802" s="13">
        <f t="shared" si="25"/>
        <v>55.834945196647325</v>
      </c>
      <c r="Y802" t="str">
        <f>IF(ISERROR(FIND("DEF",$G802)),"",MAX(Y$1:Y801)+1)</f>
        <v/>
      </c>
      <c r="Z802" t="str">
        <f>IF(ISERROR(FIND("MID",$G802)),"",MAX(Z$1:Z801)+1)</f>
        <v/>
      </c>
      <c r="AA802" t="str">
        <f>IF(ISERROR(FIND("RUC",$G802)),"",MAX(AA$1:AA801)+1)</f>
        <v/>
      </c>
      <c r="AB802">
        <f>IF(ISERROR(FIND("FWD",$G802)),"",MAX(AB$1:AB801)+1)</f>
        <v>310</v>
      </c>
      <c r="AC802">
        <f>IF(H802&lt;&gt;"R","",MAX(AC$1:AC801)+1)</f>
        <v>116</v>
      </c>
    </row>
    <row r="803" spans="1:29" x14ac:dyDescent="0.2">
      <c r="A803" t="s">
        <v>2097</v>
      </c>
      <c r="B803" t="s">
        <v>35</v>
      </c>
      <c r="C803" t="s">
        <v>918</v>
      </c>
      <c r="D803" t="s">
        <v>1997</v>
      </c>
      <c r="E803" t="s">
        <v>235</v>
      </c>
      <c r="F803" s="42" t="s">
        <v>1511</v>
      </c>
      <c r="G803" t="s">
        <v>1951</v>
      </c>
      <c r="H803" s="3" t="str">
        <f>IF(SUMIFS(SeasonData!BC:BC,SeasonData!B:B,Players19!C691)=(4*23),"R","")</f>
        <v/>
      </c>
      <c r="I803" s="2">
        <f>COUNTIFS(SeasonData!B:B,C803)</f>
        <v>4</v>
      </c>
      <c r="J803" s="25">
        <v>330600</v>
      </c>
      <c r="K803" s="25" t="str">
        <f t="shared" si="24"/>
        <v>MPR</v>
      </c>
      <c r="L803" s="25"/>
      <c r="M803" s="20">
        <f>INDEX(SeasonData!$AY:$AY,MATCH($C803&amp;"_2018",SeasonData!$A:$A,0))</f>
        <v>67.666666666666671</v>
      </c>
      <c r="N803" s="20">
        <f>INDEX(SeasonData!$AY:$AY,MATCH($C803&amp;"_2017",SeasonData!$A:$A,0))</f>
        <v>91.277777777777771</v>
      </c>
      <c r="O803" s="20">
        <f>INDEX(SeasonData!$AY:$AY,MATCH($C803&amp;"_2016",SeasonData!$A:$A,0))</f>
        <v>77.476190476190482</v>
      </c>
      <c r="P803" s="20">
        <f>INDEX(SeasonData!$AY:$AY,MATCH($C803&amp;"_2015",SeasonData!$A:$A,0))</f>
        <v>78.818181818181813</v>
      </c>
      <c r="R803" s="18">
        <f>INDEX(SeasonData!BA:BA,MATCH(C803&amp;"_2018",SeasonData!A:A,0))</f>
        <v>0.13636363636363635</v>
      </c>
      <c r="S803" s="18">
        <f>INDEX(SeasonData!BA:BA,MATCH(C803&amp;"_2017",SeasonData!A:A,0))</f>
        <v>0.81818181818181823</v>
      </c>
      <c r="T803" s="18">
        <f>INDEX(SeasonData!BA:BA,MATCH(C803&amp;"_2016",SeasonData!A:A,0))</f>
        <v>0.95454545454545459</v>
      </c>
      <c r="U803" s="18">
        <f>INDEX(SeasonData!BA:BA,MATCH(C803&amp;"_2015",SeasonData!A:A,0))</f>
        <v>0.5</v>
      </c>
      <c r="W803" s="13">
        <f t="shared" si="25"/>
        <v>60.900801326333244</v>
      </c>
      <c r="Y803" t="str">
        <f>IF(ISERROR(FIND("DEF",$G803)),"",MAX(Y$1:Y802)+1)</f>
        <v/>
      </c>
      <c r="Z803" t="str">
        <f>IF(ISERROR(FIND("MID",$G803)),"",MAX(Z$1:Z802)+1)</f>
        <v/>
      </c>
      <c r="AA803">
        <f>IF(ISERROR(FIND("RUC",$G803)),"",MAX(AA$1:AA802)+1)</f>
        <v>68</v>
      </c>
      <c r="AB803" t="str">
        <f>IF(ISERROR(FIND("FWD",$G803)),"",MAX(AB$1:AB802)+1)</f>
        <v/>
      </c>
      <c r="AC803" t="str">
        <f>IF(H803&lt;&gt;"R","",MAX(AC$1:AC802)+1)</f>
        <v/>
      </c>
    </row>
    <row r="804" spans="1:29" x14ac:dyDescent="0.2">
      <c r="A804" t="s">
        <v>2243</v>
      </c>
      <c r="B804" t="s">
        <v>243</v>
      </c>
      <c r="C804" t="s">
        <v>982</v>
      </c>
      <c r="D804" t="s">
        <v>982</v>
      </c>
      <c r="E804" t="s">
        <v>235</v>
      </c>
      <c r="F804" s="42" t="s">
        <v>1516</v>
      </c>
      <c r="G804" t="s">
        <v>1607</v>
      </c>
      <c r="H804" s="3" t="str">
        <f>IF(SUMIFS(SeasonData!BC:BC,SeasonData!B:B,Players19!C276)=(4*23),"R","")</f>
        <v>R</v>
      </c>
      <c r="I804" s="2">
        <f>COUNTIFS(SeasonData!B:B,C804)</f>
        <v>4</v>
      </c>
      <c r="J804" s="25">
        <v>203800</v>
      </c>
      <c r="K804" s="25" t="str">
        <f t="shared" si="24"/>
        <v>Rookie</v>
      </c>
      <c r="L804" s="25"/>
      <c r="M804" s="20">
        <f>INDEX(SeasonData!$AY:$AY,MATCH($C804&amp;"_2018",SeasonData!$A:$A,0))</f>
        <v>41.714285714285715</v>
      </c>
      <c r="N804" s="20">
        <f>INDEX(SeasonData!$AY:$AY,MATCH($C804&amp;"_2017",SeasonData!$A:$A,0))</f>
        <v>39.285714285714285</v>
      </c>
      <c r="O804" s="20" t="str">
        <f>INDEX(SeasonData!$AY:$AY,MATCH($C804&amp;"_2016",SeasonData!$A:$A,0))</f>
        <v/>
      </c>
      <c r="P804" s="20" t="str">
        <f>INDEX(SeasonData!$AY:$AY,MATCH($C804&amp;"_2015",SeasonData!$A:$A,0))</f>
        <v/>
      </c>
      <c r="R804" s="18">
        <f>INDEX(SeasonData!BA:BA,MATCH(C804&amp;"_2018",SeasonData!A:A,0))</f>
        <v>0.31818181818181818</v>
      </c>
      <c r="S804" s="18">
        <f>INDEX(SeasonData!BA:BA,MATCH(C804&amp;"_2017",SeasonData!A:A,0))</f>
        <v>0.31818181818181818</v>
      </c>
      <c r="T804" s="18">
        <f>INDEX(SeasonData!BA:BA,MATCH(C804&amp;"_2016",SeasonData!A:A,0))</f>
        <v>0</v>
      </c>
      <c r="U804" s="18">
        <f>INDEX(SeasonData!BA:BA,MATCH(C804&amp;"_2015",SeasonData!A:A,0))</f>
        <v>0</v>
      </c>
      <c r="W804" s="13">
        <f t="shared" si="25"/>
        <v>37.542599244726901</v>
      </c>
      <c r="Y804">
        <f>IF(ISERROR(FIND("DEF",$G804)),"",MAX(Y$1:Y803)+1)</f>
        <v>274</v>
      </c>
      <c r="Z804" t="str">
        <f>IF(ISERROR(FIND("MID",$G804)),"",MAX(Z$1:Z803)+1)</f>
        <v/>
      </c>
      <c r="AA804" t="str">
        <f>IF(ISERROR(FIND("RUC",$G804)),"",MAX(AA$1:AA803)+1)</f>
        <v/>
      </c>
      <c r="AB804" t="str">
        <f>IF(ISERROR(FIND("FWD",$G804)),"",MAX(AB$1:AB803)+1)</f>
        <v/>
      </c>
      <c r="AC804">
        <f>IF(H804&lt;&gt;"R","",MAX(AC$1:AC803)+1)</f>
        <v>117</v>
      </c>
    </row>
    <row r="805" spans="1:29" x14ac:dyDescent="0.2">
      <c r="A805" t="s">
        <v>2243</v>
      </c>
      <c r="B805" t="s">
        <v>258</v>
      </c>
      <c r="C805" t="s">
        <v>919</v>
      </c>
      <c r="D805" t="s">
        <v>919</v>
      </c>
      <c r="E805" t="s">
        <v>235</v>
      </c>
      <c r="F805" s="42" t="s">
        <v>1514</v>
      </c>
      <c r="G805" t="s">
        <v>1607</v>
      </c>
      <c r="H805" s="3" t="str">
        <f>IF(SUMIFS(SeasonData!BC:BC,SeasonData!B:B,Players19!C740)=(4*23),"R","")</f>
        <v/>
      </c>
      <c r="I805" s="2">
        <f>COUNTIFS(SeasonData!B:B,C805)</f>
        <v>4</v>
      </c>
      <c r="J805" s="25">
        <v>460400</v>
      </c>
      <c r="K805" s="25" t="str">
        <f t="shared" si="24"/>
        <v>MPR</v>
      </c>
      <c r="L805" s="25"/>
      <c r="M805" s="20">
        <f>INDEX(SeasonData!$AY:$AY,MATCH($C805&amp;"_2018",SeasonData!$A:$A,0))</f>
        <v>84.818181818181813</v>
      </c>
      <c r="N805" s="20">
        <f>INDEX(SeasonData!$AY:$AY,MATCH($C805&amp;"_2017",SeasonData!$A:$A,0))</f>
        <v>88.13636363636364</v>
      </c>
      <c r="O805" s="20">
        <f>INDEX(SeasonData!$AY:$AY,MATCH($C805&amp;"_2016",SeasonData!$A:$A,0))</f>
        <v>81.454545454545453</v>
      </c>
      <c r="P805" s="20">
        <f>INDEX(SeasonData!$AY:$AY,MATCH($C805&amp;"_2015",SeasonData!$A:$A,0))</f>
        <v>79.318181818181813</v>
      </c>
      <c r="R805" s="18">
        <f>INDEX(SeasonData!BA:BA,MATCH(C805&amp;"_2018",SeasonData!A:A,0))</f>
        <v>1</v>
      </c>
      <c r="S805" s="18">
        <f>INDEX(SeasonData!BA:BA,MATCH(C805&amp;"_2017",SeasonData!A:A,0))</f>
        <v>1</v>
      </c>
      <c r="T805" s="18">
        <f>INDEX(SeasonData!BA:BA,MATCH(C805&amp;"_2016",SeasonData!A:A,0))</f>
        <v>1</v>
      </c>
      <c r="U805" s="18">
        <f>INDEX(SeasonData!BA:BA,MATCH(C805&amp;"_2015",SeasonData!A:A,0))</f>
        <v>1</v>
      </c>
      <c r="W805" s="13">
        <f t="shared" si="25"/>
        <v>84.811642258450775</v>
      </c>
      <c r="Y805">
        <f>IF(ISERROR(FIND("DEF",$G805)),"",MAX(Y$1:Y804)+1)</f>
        <v>275</v>
      </c>
      <c r="Z805" t="str">
        <f>IF(ISERROR(FIND("MID",$G805)),"",MAX(Z$1:Z804)+1)</f>
        <v/>
      </c>
      <c r="AA805" t="str">
        <f>IF(ISERROR(FIND("RUC",$G805)),"",MAX(AA$1:AA804)+1)</f>
        <v/>
      </c>
      <c r="AB805" t="str">
        <f>IF(ISERROR(FIND("FWD",$G805)),"",MAX(AB$1:AB804)+1)</f>
        <v/>
      </c>
      <c r="AC805" t="str">
        <f>IF(H805&lt;&gt;"R","",MAX(AC$1:AC804)+1)</f>
        <v/>
      </c>
    </row>
    <row r="806" spans="1:29" x14ac:dyDescent="0.2">
      <c r="A806" t="s">
        <v>2166</v>
      </c>
      <c r="B806" t="s">
        <v>154</v>
      </c>
      <c r="C806" t="s">
        <v>2633</v>
      </c>
      <c r="D806" t="s">
        <v>2633</v>
      </c>
      <c r="E806" t="s">
        <v>150</v>
      </c>
      <c r="F806" s="42" t="s">
        <v>2459</v>
      </c>
      <c r="G806" t="s">
        <v>1951</v>
      </c>
      <c r="H806" s="3" t="str">
        <f>IF(SUMIFS(SeasonData!BC:BC,SeasonData!B:B,Players19!C122)=(4*23),"R","")</f>
        <v/>
      </c>
      <c r="I806" s="2">
        <f>COUNTIFS(SeasonData!B:B,C806)</f>
        <v>4</v>
      </c>
      <c r="J806" s="25">
        <v>142600</v>
      </c>
      <c r="K806" s="25" t="str">
        <f t="shared" si="24"/>
        <v>Rookie</v>
      </c>
      <c r="L806" s="25"/>
      <c r="M806" s="20" t="str">
        <f>INDEX(SeasonData!$AY:$AY,MATCH($C806&amp;"_2018",SeasonData!$A:$A,0))</f>
        <v/>
      </c>
      <c r="N806" s="20">
        <f>INDEX(SeasonData!$AY:$AY,MATCH($C806&amp;"_2017",SeasonData!$A:$A,0))</f>
        <v>52.53846153846154</v>
      </c>
      <c r="O806" s="20">
        <f>INDEX(SeasonData!$AY:$AY,MATCH($C806&amp;"_2016",SeasonData!$A:$A,0))</f>
        <v>66</v>
      </c>
      <c r="P806" s="20">
        <f>INDEX(SeasonData!$AY:$AY,MATCH($C806&amp;"_2015",SeasonData!$A:$A,0))</f>
        <v>75.89473684210526</v>
      </c>
      <c r="R806" s="18">
        <f>INDEX(SeasonData!BA:BA,MATCH(C806&amp;"_2018",SeasonData!A:A,0))</f>
        <v>0</v>
      </c>
      <c r="S806" s="18">
        <f>INDEX(SeasonData!BA:BA,MATCH(C806&amp;"_2017",SeasonData!A:A,0))</f>
        <v>0.59090909090909094</v>
      </c>
      <c r="T806" s="18">
        <f>INDEX(SeasonData!BA:BA,MATCH(C806&amp;"_2016",SeasonData!A:A,0))</f>
        <v>0.59090909090909094</v>
      </c>
      <c r="U806" s="18">
        <f>INDEX(SeasonData!BA:BA,MATCH(C806&amp;"_2015",SeasonData!A:A,0))</f>
        <v>0.86363636363636365</v>
      </c>
      <c r="W806" s="13">
        <f t="shared" si="25"/>
        <v>26.268766694298609</v>
      </c>
      <c r="Y806" t="str">
        <f>IF(ISERROR(FIND("DEF",$G806)),"",MAX(Y$1:Y805)+1)</f>
        <v/>
      </c>
      <c r="Z806" t="str">
        <f>IF(ISERROR(FIND("MID",$G806)),"",MAX(Z$1:Z805)+1)</f>
        <v/>
      </c>
      <c r="AA806">
        <f>IF(ISERROR(FIND("RUC",$G806)),"",MAX(AA$1:AA805)+1)</f>
        <v>69</v>
      </c>
      <c r="AB806" t="str">
        <f>IF(ISERROR(FIND("FWD",$G806)),"",MAX(AB$1:AB805)+1)</f>
        <v/>
      </c>
      <c r="AC806" t="str">
        <f>IF(H806&lt;&gt;"R","",MAX(AC$1:AC805)+1)</f>
        <v/>
      </c>
    </row>
    <row r="807" spans="1:29" x14ac:dyDescent="0.2">
      <c r="A807" t="s">
        <v>2166</v>
      </c>
      <c r="B807" t="s">
        <v>175</v>
      </c>
      <c r="C807" t="s">
        <v>2696</v>
      </c>
      <c r="D807" t="s">
        <v>1970</v>
      </c>
      <c r="E807" t="s">
        <v>150</v>
      </c>
      <c r="F807" s="42" t="s">
        <v>1515</v>
      </c>
      <c r="G807" t="s">
        <v>1606</v>
      </c>
      <c r="H807" s="3" t="str">
        <f>IF(SUMIFS(SeasonData!BC:BC,SeasonData!B:B,Players19!C497)=(4*23),"R","")</f>
        <v/>
      </c>
      <c r="I807" s="2">
        <f>COUNTIFS(SeasonData!B:B,C807)</f>
        <v>4</v>
      </c>
      <c r="J807" s="25">
        <v>544800</v>
      </c>
      <c r="K807" s="25" t="str">
        <f t="shared" si="24"/>
        <v>Premo</v>
      </c>
      <c r="L807" s="25"/>
      <c r="M807" s="20">
        <f>INDEX(SeasonData!$AY:$AY,MATCH($C807&amp;"_2018",SeasonData!$A:$A,0))</f>
        <v>100.36363636363636</v>
      </c>
      <c r="N807" s="20">
        <f>INDEX(SeasonData!$AY:$AY,MATCH($C807&amp;"_2017",SeasonData!$A:$A,0))</f>
        <v>109.23809523809524</v>
      </c>
      <c r="O807" s="20">
        <f>INDEX(SeasonData!$AY:$AY,MATCH($C807&amp;"_2016",SeasonData!$A:$A,0))</f>
        <v>111.45454545454545</v>
      </c>
      <c r="P807" s="20">
        <f>INDEX(SeasonData!$AY:$AY,MATCH($C807&amp;"_2015",SeasonData!$A:$A,0))</f>
        <v>88.470588235294116</v>
      </c>
      <c r="R807" s="18">
        <f>INDEX(SeasonData!BA:BA,MATCH(C807&amp;"_2018",SeasonData!A:A,0))</f>
        <v>1</v>
      </c>
      <c r="S807" s="18">
        <f>INDEX(SeasonData!BA:BA,MATCH(C807&amp;"_2017",SeasonData!A:A,0))</f>
        <v>0.95454545454545459</v>
      </c>
      <c r="T807" s="18">
        <f>INDEX(SeasonData!BA:BA,MATCH(C807&amp;"_2016",SeasonData!A:A,0))</f>
        <v>1</v>
      </c>
      <c r="U807" s="18">
        <f>INDEX(SeasonData!BA:BA,MATCH(C807&amp;"_2015",SeasonData!A:A,0))</f>
        <v>0.77272727272727271</v>
      </c>
      <c r="W807" s="13">
        <f t="shared" si="25"/>
        <v>100.35921525283227</v>
      </c>
      <c r="Y807" t="str">
        <f>IF(ISERROR(FIND("DEF",$G807)),"",MAX(Y$1:Y806)+1)</f>
        <v/>
      </c>
      <c r="Z807">
        <f>IF(ISERROR(FIND("MID",$G807)),"",MAX(Z$1:Z806)+1)</f>
        <v>267</v>
      </c>
      <c r="AA807" t="str">
        <f>IF(ISERROR(FIND("RUC",$G807)),"",MAX(AA$1:AA806)+1)</f>
        <v/>
      </c>
      <c r="AB807" t="str">
        <f>IF(ISERROR(FIND("FWD",$G807)),"",MAX(AB$1:AB806)+1)</f>
        <v/>
      </c>
      <c r="AC807" t="str">
        <f>IF(H807&lt;&gt;"R","",MAX(AC$1:AC806)+1)</f>
        <v/>
      </c>
    </row>
    <row r="808" spans="1:29" x14ac:dyDescent="0.2">
      <c r="A808" t="s">
        <v>2166</v>
      </c>
      <c r="B808" t="s">
        <v>507</v>
      </c>
      <c r="C808" t="s">
        <v>1981</v>
      </c>
      <c r="D808" t="s">
        <v>1981</v>
      </c>
      <c r="E808" t="s">
        <v>490</v>
      </c>
      <c r="F808" s="42" t="s">
        <v>1596</v>
      </c>
      <c r="G808" t="s">
        <v>2767</v>
      </c>
      <c r="H808" s="3" t="str">
        <f>IF(SUMIFS(SeasonData!BC:BC,SeasonData!B:B,Players19!C695)=(4*23),"R","")</f>
        <v/>
      </c>
      <c r="I808" s="2">
        <f>COUNTIFS(SeasonData!B:B,C808)</f>
        <v>4</v>
      </c>
      <c r="J808" s="25">
        <v>123900</v>
      </c>
      <c r="K808" s="25" t="str">
        <f t="shared" si="24"/>
        <v>Rookie</v>
      </c>
      <c r="L808" s="25"/>
      <c r="M808" s="20" t="str">
        <f>INDEX(SeasonData!$AY:$AY,MATCH($C808&amp;"_2018",SeasonData!$A:$A,0))</f>
        <v/>
      </c>
      <c r="N808" s="20" t="str">
        <f>INDEX(SeasonData!$AY:$AY,MATCH($C808&amp;"_2017",SeasonData!$A:$A,0))</f>
        <v/>
      </c>
      <c r="O808" s="20" t="str">
        <f>INDEX(SeasonData!$AY:$AY,MATCH($C808&amp;"_2016",SeasonData!$A:$A,0))</f>
        <v/>
      </c>
      <c r="P808" s="20" t="str">
        <f>INDEX(SeasonData!$AY:$AY,MATCH($C808&amp;"_2015",SeasonData!$A:$A,0))</f>
        <v/>
      </c>
      <c r="R808" s="18">
        <f>INDEX(SeasonData!BA:BA,MATCH(C808&amp;"_2018",SeasonData!A:A,0))</f>
        <v>0</v>
      </c>
      <c r="S808" s="18">
        <f>INDEX(SeasonData!BA:BA,MATCH(C808&amp;"_2017",SeasonData!A:A,0))</f>
        <v>0</v>
      </c>
      <c r="T808" s="18">
        <f>INDEX(SeasonData!BA:BA,MATCH(C808&amp;"_2016",SeasonData!A:A,0))</f>
        <v>0</v>
      </c>
      <c r="U808" s="18">
        <f>INDEX(SeasonData!BA:BA,MATCH(C808&amp;"_2015",SeasonData!A:A,0))</f>
        <v>0</v>
      </c>
      <c r="W808" s="13">
        <f t="shared" si="25"/>
        <v>22.823984526112184</v>
      </c>
      <c r="Y808" t="str">
        <f>IF(ISERROR(FIND("DEF",$G808)),"",MAX(Y$1:Y807)+1)</f>
        <v/>
      </c>
      <c r="Z808">
        <f>IF(ISERROR(FIND("MID",$G808)),"",MAX(Z$1:Z807)+1)</f>
        <v>268</v>
      </c>
      <c r="AA808" t="str">
        <f>IF(ISERROR(FIND("RUC",$G808)),"",MAX(AA$1:AA807)+1)</f>
        <v/>
      </c>
      <c r="AB808">
        <f>IF(ISERROR(FIND("FWD",$G808)),"",MAX(AB$1:AB807)+1)</f>
        <v>311</v>
      </c>
      <c r="AC808" t="str">
        <f>IF(H808&lt;&gt;"R","",MAX(AC$1:AC807)+1)</f>
        <v/>
      </c>
    </row>
    <row r="809" spans="1:29" x14ac:dyDescent="0.2">
      <c r="A809" t="s">
        <v>2166</v>
      </c>
      <c r="B809" t="s">
        <v>333</v>
      </c>
      <c r="C809" t="s">
        <v>1983</v>
      </c>
      <c r="D809" t="s">
        <v>1983</v>
      </c>
      <c r="E809" t="s">
        <v>490</v>
      </c>
      <c r="F809" s="42" t="s">
        <v>1512</v>
      </c>
      <c r="G809" t="s">
        <v>1607</v>
      </c>
      <c r="H809" s="3" t="str">
        <f>IF(SUMIFS(SeasonData!BC:BC,SeasonData!B:B,Players19!C786)=(4*23),"R","")</f>
        <v>R</v>
      </c>
      <c r="I809" s="2">
        <f>COUNTIFS(SeasonData!B:B,C809)</f>
        <v>4</v>
      </c>
      <c r="J809" s="25">
        <v>407800</v>
      </c>
      <c r="K809" s="25" t="str">
        <f t="shared" si="24"/>
        <v>MPR</v>
      </c>
      <c r="L809" s="25"/>
      <c r="M809" s="20" t="str">
        <f>INDEX(SeasonData!$AY:$AY,MATCH($C809&amp;"_2018",SeasonData!$A:$A,0))</f>
        <v/>
      </c>
      <c r="N809" s="20">
        <f>INDEX(SeasonData!$AY:$AY,MATCH($C809&amp;"_2017",SeasonData!$A:$A,0))</f>
        <v>93.9</v>
      </c>
      <c r="O809" s="20">
        <f>INDEX(SeasonData!$AY:$AY,MATCH($C809&amp;"_2016",SeasonData!$A:$A,0))</f>
        <v>88.25</v>
      </c>
      <c r="P809" s="20">
        <f>INDEX(SeasonData!$AY:$AY,MATCH($C809&amp;"_2015",SeasonData!$A:$A,0))</f>
        <v>69.583333333333329</v>
      </c>
      <c r="R809" s="18">
        <f>INDEX(SeasonData!BA:BA,MATCH(C809&amp;"_2018",SeasonData!A:A,0))</f>
        <v>0</v>
      </c>
      <c r="S809" s="18">
        <f>INDEX(SeasonData!BA:BA,MATCH(C809&amp;"_2017",SeasonData!A:A,0))</f>
        <v>0.90909090909090906</v>
      </c>
      <c r="T809" s="18">
        <f>INDEX(SeasonData!BA:BA,MATCH(C809&amp;"_2016",SeasonData!A:A,0))</f>
        <v>0.90909090909090906</v>
      </c>
      <c r="U809" s="18">
        <f>INDEX(SeasonData!BA:BA,MATCH(C809&amp;"_2015",SeasonData!A:A,0))</f>
        <v>0.54545454545454541</v>
      </c>
      <c r="W809" s="13">
        <f t="shared" si="25"/>
        <v>75.122041079487886</v>
      </c>
      <c r="Y809">
        <f>IF(ISERROR(FIND("DEF",$G809)),"",MAX(Y$1:Y808)+1)</f>
        <v>276</v>
      </c>
      <c r="Z809" t="str">
        <f>IF(ISERROR(FIND("MID",$G809)),"",MAX(Z$1:Z808)+1)</f>
        <v/>
      </c>
      <c r="AA809" t="str">
        <f>IF(ISERROR(FIND("RUC",$G809)),"",MAX(AA$1:AA808)+1)</f>
        <v/>
      </c>
      <c r="AB809" t="str">
        <f>IF(ISERROR(FIND("FWD",$G809)),"",MAX(AB$1:AB808)+1)</f>
        <v/>
      </c>
      <c r="AC809">
        <f>IF(H809&lt;&gt;"R","",MAX(AC$1:AC808)+1)</f>
        <v>118</v>
      </c>
    </row>
    <row r="810" spans="1:29" x14ac:dyDescent="0.2">
      <c r="A810" t="s">
        <v>2174</v>
      </c>
      <c r="B810" t="s">
        <v>447</v>
      </c>
      <c r="C810" t="s">
        <v>920</v>
      </c>
      <c r="D810" t="s">
        <v>920</v>
      </c>
      <c r="E810" t="s">
        <v>443</v>
      </c>
      <c r="F810" s="42" t="s">
        <v>1517</v>
      </c>
      <c r="G810" t="s">
        <v>1607</v>
      </c>
      <c r="H810" s="3" t="str">
        <f>IF(SUMIFS(SeasonData!BC:BC,SeasonData!B:B,Players19!C136)=(4*23),"R","")</f>
        <v/>
      </c>
      <c r="I810" s="2">
        <f>COUNTIFS(SeasonData!B:B,C810)</f>
        <v>4</v>
      </c>
      <c r="J810" s="25">
        <v>328400</v>
      </c>
      <c r="K810" s="25" t="str">
        <f t="shared" si="24"/>
        <v>MPR</v>
      </c>
      <c r="L810" s="25"/>
      <c r="M810" s="20">
        <f>INDEX(SeasonData!$AY:$AY,MATCH($C810&amp;"_2018",SeasonData!$A:$A,0))</f>
        <v>60.5</v>
      </c>
      <c r="N810" s="20">
        <f>INDEX(SeasonData!$AY:$AY,MATCH($C810&amp;"_2017",SeasonData!$A:$A,0))</f>
        <v>64.473684210526315</v>
      </c>
      <c r="O810" s="20">
        <f>INDEX(SeasonData!$AY:$AY,MATCH($C810&amp;"_2016",SeasonData!$A:$A,0))</f>
        <v>45.4</v>
      </c>
      <c r="P810" s="20">
        <f>INDEX(SeasonData!$AY:$AY,MATCH($C810&amp;"_2015",SeasonData!$A:$A,0))</f>
        <v>23</v>
      </c>
      <c r="R810" s="18">
        <f>INDEX(SeasonData!BA:BA,MATCH(C810&amp;"_2018",SeasonData!A:A,0))</f>
        <v>0.81818181818181823</v>
      </c>
      <c r="S810" s="18">
        <f>INDEX(SeasonData!BA:BA,MATCH(C810&amp;"_2017",SeasonData!A:A,0))</f>
        <v>0.86363636363636365</v>
      </c>
      <c r="T810" s="18">
        <f>INDEX(SeasonData!BA:BA,MATCH(C810&amp;"_2016",SeasonData!A:A,0))</f>
        <v>0.22727272727272727</v>
      </c>
      <c r="U810" s="18">
        <f>INDEX(SeasonData!BA:BA,MATCH(C810&amp;"_2015",SeasonData!A:A,0))</f>
        <v>9.0909090909090912E-2</v>
      </c>
      <c r="W810" s="13">
        <f t="shared" si="25"/>
        <v>60.495532835958365</v>
      </c>
      <c r="Y810">
        <f>IF(ISERROR(FIND("DEF",$G810)),"",MAX(Y$1:Y809)+1)</f>
        <v>277</v>
      </c>
      <c r="Z810" t="str">
        <f>IF(ISERROR(FIND("MID",$G810)),"",MAX(Z$1:Z809)+1)</f>
        <v/>
      </c>
      <c r="AA810" t="str">
        <f>IF(ISERROR(FIND("RUC",$G810)),"",MAX(AA$1:AA809)+1)</f>
        <v/>
      </c>
      <c r="AB810" t="str">
        <f>IF(ISERROR(FIND("FWD",$G810)),"",MAX(AB$1:AB809)+1)</f>
        <v/>
      </c>
      <c r="AC810" t="str">
        <f>IF(H810&lt;&gt;"R","",MAX(AC$1:AC809)+1)</f>
        <v/>
      </c>
    </row>
    <row r="811" spans="1:29" x14ac:dyDescent="0.2">
      <c r="A811" t="s">
        <v>2144</v>
      </c>
      <c r="B811" t="s">
        <v>2145</v>
      </c>
      <c r="C811" t="s">
        <v>2624</v>
      </c>
      <c r="D811" t="s">
        <v>2624</v>
      </c>
      <c r="E811" t="s">
        <v>40</v>
      </c>
      <c r="F811" s="42" t="s">
        <v>2448</v>
      </c>
      <c r="G811" t="s">
        <v>1606</v>
      </c>
      <c r="H811" s="3" t="str">
        <f>IF(SUMIFS(SeasonData!BC:BC,SeasonData!B:B,Players19!C96)=(4*23),"R","")</f>
        <v/>
      </c>
      <c r="I811" s="2">
        <f>COUNTIFS(SeasonData!B:B,C811)</f>
        <v>4</v>
      </c>
      <c r="J811" s="25">
        <v>157800</v>
      </c>
      <c r="K811" s="25" t="str">
        <f t="shared" si="24"/>
        <v>Rookie</v>
      </c>
      <c r="L811" s="25"/>
      <c r="M811" s="20" t="str">
        <f>INDEX(SeasonData!$AY:$AY,MATCH($C811&amp;"_2018",SeasonData!$A:$A,0))</f>
        <v/>
      </c>
      <c r="N811" s="20" t="str">
        <f>INDEX(SeasonData!$AY:$AY,MATCH($C811&amp;"_2017",SeasonData!$A:$A,0))</f>
        <v/>
      </c>
      <c r="O811" s="20" t="str">
        <f>INDEX(SeasonData!$AY:$AY,MATCH($C811&amp;"_2016",SeasonData!$A:$A,0))</f>
        <v/>
      </c>
      <c r="P811" s="20" t="str">
        <f>INDEX(SeasonData!$AY:$AY,MATCH($C811&amp;"_2015",SeasonData!$A:$A,0))</f>
        <v/>
      </c>
      <c r="R811" s="18">
        <f>INDEX(SeasonData!BA:BA,MATCH(C811&amp;"_2018",SeasonData!A:A,0))</f>
        <v>0</v>
      </c>
      <c r="S811" s="18">
        <f>INDEX(SeasonData!BA:BA,MATCH(C811&amp;"_2017",SeasonData!A:A,0))</f>
        <v>0</v>
      </c>
      <c r="T811" s="18">
        <f>INDEX(SeasonData!BA:BA,MATCH(C811&amp;"_2016",SeasonData!A:A,0))</f>
        <v>0</v>
      </c>
      <c r="U811" s="18">
        <f>INDEX(SeasonData!BA:BA,MATCH(C811&amp;"_2015",SeasonData!A:A,0))</f>
        <v>0</v>
      </c>
      <c r="W811" s="13">
        <f t="shared" si="25"/>
        <v>29.068803536888645</v>
      </c>
      <c r="Y811" t="str">
        <f>IF(ISERROR(FIND("DEF",$G811)),"",MAX(Y$1:Y810)+1)</f>
        <v/>
      </c>
      <c r="Z811">
        <f>IF(ISERROR(FIND("MID",$G811)),"",MAX(Z$1:Z810)+1)</f>
        <v>269</v>
      </c>
      <c r="AA811" t="str">
        <f>IF(ISERROR(FIND("RUC",$G811)),"",MAX(AA$1:AA810)+1)</f>
        <v/>
      </c>
      <c r="AB811" t="str">
        <f>IF(ISERROR(FIND("FWD",$G811)),"",MAX(AB$1:AB810)+1)</f>
        <v/>
      </c>
      <c r="AC811" t="str">
        <f>IF(H811&lt;&gt;"R","",MAX(AC$1:AC810)+1)</f>
        <v/>
      </c>
    </row>
    <row r="812" spans="1:29" x14ac:dyDescent="0.2">
      <c r="A812" t="s">
        <v>2144</v>
      </c>
      <c r="B812" t="s">
        <v>94</v>
      </c>
      <c r="C812" t="s">
        <v>921</v>
      </c>
      <c r="D812" t="s">
        <v>921</v>
      </c>
      <c r="E812" t="s">
        <v>423</v>
      </c>
      <c r="F812" s="42" t="s">
        <v>1518</v>
      </c>
      <c r="G812" t="s">
        <v>1607</v>
      </c>
      <c r="H812" s="3" t="str">
        <f>IF(SUMIFS(SeasonData!BC:BC,SeasonData!B:B,Players19!C361)=(4*23),"R","")</f>
        <v>R</v>
      </c>
      <c r="I812" s="2">
        <f>COUNTIFS(SeasonData!B:B,C812)</f>
        <v>4</v>
      </c>
      <c r="J812" s="25">
        <v>432200</v>
      </c>
      <c r="K812" s="25" t="str">
        <f t="shared" si="24"/>
        <v>MPR</v>
      </c>
      <c r="L812" s="25"/>
      <c r="M812" s="20">
        <f>INDEX(SeasonData!$AY:$AY,MATCH($C812&amp;"_2018",SeasonData!$A:$A,0))</f>
        <v>79.611111111111114</v>
      </c>
      <c r="N812" s="20">
        <f>INDEX(SeasonData!$AY:$AY,MATCH($C812&amp;"_2017",SeasonData!$A:$A,0))</f>
        <v>83.142857142857139</v>
      </c>
      <c r="O812" s="20">
        <f>INDEX(SeasonData!$AY:$AY,MATCH($C812&amp;"_2016",SeasonData!$A:$A,0))</f>
        <v>56.428571428571431</v>
      </c>
      <c r="P812" s="20">
        <f>INDEX(SeasonData!$AY:$AY,MATCH($C812&amp;"_2015",SeasonData!$A:$A,0))</f>
        <v>47.555555555555557</v>
      </c>
      <c r="R812" s="18">
        <f>INDEX(SeasonData!BA:BA,MATCH(C812&amp;"_2018",SeasonData!A:A,0))</f>
        <v>0.81818181818181823</v>
      </c>
      <c r="S812" s="18">
        <f>INDEX(SeasonData!BA:BA,MATCH(C812&amp;"_2017",SeasonData!A:A,0))</f>
        <v>0.95454545454545459</v>
      </c>
      <c r="T812" s="18">
        <f>INDEX(SeasonData!BA:BA,MATCH(C812&amp;"_2016",SeasonData!A:A,0))</f>
        <v>0.63636363636363635</v>
      </c>
      <c r="U812" s="18">
        <f>INDEX(SeasonData!BA:BA,MATCH(C812&amp;"_2015",SeasonData!A:A,0))</f>
        <v>0.40909090909090912</v>
      </c>
      <c r="W812" s="13">
        <f t="shared" si="25"/>
        <v>79.616837063645576</v>
      </c>
      <c r="Y812">
        <f>IF(ISERROR(FIND("DEF",$G812)),"",MAX(Y$1:Y811)+1)</f>
        <v>278</v>
      </c>
      <c r="Z812" t="str">
        <f>IF(ISERROR(FIND("MID",$G812)),"",MAX(Z$1:Z811)+1)</f>
        <v/>
      </c>
      <c r="AA812" t="str">
        <f>IF(ISERROR(FIND("RUC",$G812)),"",MAX(AA$1:AA811)+1)</f>
        <v/>
      </c>
      <c r="AB812" t="str">
        <f>IF(ISERROR(FIND("FWD",$G812)),"",MAX(AB$1:AB811)+1)</f>
        <v/>
      </c>
      <c r="AC812">
        <f>IF(H812&lt;&gt;"R","",MAX(AC$1:AC811)+1)</f>
        <v>119</v>
      </c>
    </row>
  </sheetData>
  <autoFilter ref="A1:V812" xr:uid="{00000000-0009-0000-0000-000003000000}">
    <sortState ref="A2:V812">
      <sortCondition ref="C1:C812"/>
    </sortState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BG3245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baseColWidth="10" defaultColWidth="8.83203125" defaultRowHeight="15" x14ac:dyDescent="0.2"/>
  <cols>
    <col min="1" max="1" width="22.83203125" customWidth="1"/>
    <col min="2" max="2" width="26.5" bestFit="1" customWidth="1"/>
    <col min="3" max="3" width="15.1640625" bestFit="1" customWidth="1"/>
    <col min="4" max="4" width="8.83203125" bestFit="1" customWidth="1"/>
    <col min="5" max="27" width="11.1640625" bestFit="1" customWidth="1"/>
    <col min="28" max="36" width="7.6640625" bestFit="1" customWidth="1"/>
    <col min="37" max="50" width="8.5" bestFit="1" customWidth="1"/>
    <col min="54" max="54" width="8.83203125" style="20"/>
  </cols>
  <sheetData>
    <row r="1" spans="1:59" ht="48" x14ac:dyDescent="0.2">
      <c r="A1" s="8" t="s">
        <v>518</v>
      </c>
      <c r="B1" s="6" t="s">
        <v>515</v>
      </c>
      <c r="C1" s="6" t="s">
        <v>516</v>
      </c>
      <c r="D1" s="6" t="s">
        <v>517</v>
      </c>
      <c r="E1" s="6" t="s">
        <v>1885</v>
      </c>
      <c r="F1" s="6" t="s">
        <v>1886</v>
      </c>
      <c r="G1" s="6" t="s">
        <v>1887</v>
      </c>
      <c r="H1" s="6" t="s">
        <v>1888</v>
      </c>
      <c r="I1" s="6" t="s">
        <v>1889</v>
      </c>
      <c r="J1" s="6" t="s">
        <v>1890</v>
      </c>
      <c r="K1" s="6" t="s">
        <v>1891</v>
      </c>
      <c r="L1" s="6" t="s">
        <v>1892</v>
      </c>
      <c r="M1" s="6" t="s">
        <v>1893</v>
      </c>
      <c r="N1" s="6" t="s">
        <v>1894</v>
      </c>
      <c r="O1" s="6" t="s">
        <v>1895</v>
      </c>
      <c r="P1" s="6" t="s">
        <v>1896</v>
      </c>
      <c r="Q1" s="6" t="s">
        <v>1897</v>
      </c>
      <c r="R1" s="6" t="s">
        <v>1898</v>
      </c>
      <c r="S1" s="6" t="s">
        <v>1899</v>
      </c>
      <c r="T1" s="6" t="s">
        <v>1900</v>
      </c>
      <c r="U1" s="6" t="s">
        <v>1901</v>
      </c>
      <c r="V1" s="6" t="s">
        <v>1902</v>
      </c>
      <c r="W1" s="6" t="s">
        <v>1903</v>
      </c>
      <c r="X1" s="6" t="s">
        <v>1904</v>
      </c>
      <c r="Y1" s="6" t="s">
        <v>1905</v>
      </c>
      <c r="Z1" s="6" t="s">
        <v>1906</v>
      </c>
      <c r="AA1" s="6" t="s">
        <v>1907</v>
      </c>
      <c r="AB1" s="6" t="s">
        <v>1908</v>
      </c>
      <c r="AC1" s="6" t="s">
        <v>1909</v>
      </c>
      <c r="AD1" s="6" t="s">
        <v>1910</v>
      </c>
      <c r="AE1" s="6" t="s">
        <v>1911</v>
      </c>
      <c r="AF1" s="6" t="s">
        <v>1912</v>
      </c>
      <c r="AG1" s="6" t="s">
        <v>1913</v>
      </c>
      <c r="AH1" s="6" t="s">
        <v>1914</v>
      </c>
      <c r="AI1" s="6" t="s">
        <v>1915</v>
      </c>
      <c r="AJ1" s="6" t="s">
        <v>1916</v>
      </c>
      <c r="AK1" s="6" t="s">
        <v>1917</v>
      </c>
      <c r="AL1" s="6" t="s">
        <v>1918</v>
      </c>
      <c r="AM1" s="6" t="s">
        <v>1919</v>
      </c>
      <c r="AN1" s="6" t="s">
        <v>1920</v>
      </c>
      <c r="AO1" s="6" t="s">
        <v>1921</v>
      </c>
      <c r="AP1" s="6" t="s">
        <v>1922</v>
      </c>
      <c r="AQ1" s="6" t="s">
        <v>1923</v>
      </c>
      <c r="AR1" s="6" t="s">
        <v>1924</v>
      </c>
      <c r="AS1" s="6" t="s">
        <v>1925</v>
      </c>
      <c r="AT1" s="6" t="s">
        <v>1926</v>
      </c>
      <c r="AU1" s="6" t="s">
        <v>1927</v>
      </c>
      <c r="AV1" s="6" t="s">
        <v>1928</v>
      </c>
      <c r="AW1" s="6" t="s">
        <v>1929</v>
      </c>
      <c r="AX1" s="6" t="s">
        <v>1930</v>
      </c>
      <c r="AY1" s="10" t="s">
        <v>1998</v>
      </c>
      <c r="AZ1" s="10" t="s">
        <v>2016</v>
      </c>
      <c r="BA1" s="10" t="s">
        <v>2006</v>
      </c>
      <c r="BB1" s="10" t="s">
        <v>2008</v>
      </c>
      <c r="BC1" s="52" t="s">
        <v>2804</v>
      </c>
      <c r="BD1" s="10" t="s">
        <v>2805</v>
      </c>
      <c r="BE1" s="53" t="s">
        <v>2811</v>
      </c>
      <c r="BF1" s="53" t="s">
        <v>2812</v>
      </c>
      <c r="BG1" s="53" t="s">
        <v>2813</v>
      </c>
    </row>
    <row r="2" spans="1:59" x14ac:dyDescent="0.2">
      <c r="A2" t="str">
        <f t="shared" ref="A2:A65" si="0">B2&amp;"_"&amp;D2</f>
        <v>Ryan Abbott_2018</v>
      </c>
      <c r="B2" t="s">
        <v>979</v>
      </c>
      <c r="C2" t="s">
        <v>235</v>
      </c>
      <c r="D2">
        <v>2018</v>
      </c>
      <c r="E2" s="13">
        <v>123900</v>
      </c>
      <c r="F2" s="13">
        <v>123900</v>
      </c>
      <c r="G2" s="13">
        <v>123900</v>
      </c>
      <c r="H2" s="13">
        <v>123900</v>
      </c>
      <c r="I2" s="13">
        <v>123900</v>
      </c>
      <c r="J2" s="13">
        <v>123900</v>
      </c>
      <c r="K2" s="13">
        <v>123900</v>
      </c>
      <c r="L2" s="13">
        <v>123900</v>
      </c>
      <c r="M2" s="13">
        <v>123900</v>
      </c>
      <c r="N2" s="13">
        <v>123900</v>
      </c>
      <c r="O2" s="13">
        <v>123900</v>
      </c>
      <c r="P2" s="13">
        <v>123900</v>
      </c>
      <c r="Q2" s="13">
        <v>123900</v>
      </c>
      <c r="R2" s="13">
        <v>123900</v>
      </c>
      <c r="S2" s="13">
        <v>123900</v>
      </c>
      <c r="T2" s="13">
        <v>123900</v>
      </c>
      <c r="U2" s="13">
        <v>123900</v>
      </c>
      <c r="V2" s="13">
        <v>123900</v>
      </c>
      <c r="W2" s="13">
        <v>123900</v>
      </c>
      <c r="X2" s="13">
        <v>123900</v>
      </c>
      <c r="Y2" s="13">
        <v>123900</v>
      </c>
      <c r="Z2" s="13">
        <v>123900</v>
      </c>
      <c r="AA2" s="13">
        <v>209100</v>
      </c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>
        <v>100</v>
      </c>
      <c r="AV2" s="13"/>
      <c r="AW2" s="13">
        <v>110</v>
      </c>
      <c r="AX2" s="13">
        <v>59</v>
      </c>
      <c r="AY2" s="14">
        <f>IFERROR(AVERAGEIFS(AB2:AX2,AB2:AX2,"&lt;&gt;"),"")</f>
        <v>89.666666666666671</v>
      </c>
      <c r="AZ2" s="14">
        <f t="shared" ref="AZ2:AZ54" si="1">COUNTIF(AB2:AX2,"&lt;&gt;0")</f>
        <v>23</v>
      </c>
      <c r="BA2" s="19">
        <f>COUNTIF(AB2:AX2,"&lt;&gt;")/22</f>
        <v>0.13636363636363635</v>
      </c>
      <c r="BB2" s="20">
        <f t="shared" ref="BB2:BB54" si="2">STDEV(AB2:AX2)</f>
        <v>27.024680078279076</v>
      </c>
      <c r="BC2">
        <f>COUNTIFS(E2:AA2,0)</f>
        <v>0</v>
      </c>
      <c r="BD2" s="14">
        <f>MATCH(MIN(E2:AA2),E2:AA2,0)</f>
        <v>1</v>
      </c>
      <c r="BE2" s="14" t="str">
        <f>IFERROR(AVERAGE(AB2:AG2),"")</f>
        <v/>
      </c>
      <c r="BF2" s="14" t="str">
        <f>IFERROR(AVERAGE(AH2:AM2),"")</f>
        <v/>
      </c>
      <c r="BG2" s="14">
        <f>IFERROR(AVERAGE(AP2:AX2),"")</f>
        <v>89.666666666666671</v>
      </c>
    </row>
    <row r="3" spans="1:59" x14ac:dyDescent="0.2">
      <c r="A3" t="str">
        <f t="shared" si="0"/>
        <v>Ryan Abbott_2017</v>
      </c>
      <c r="B3" t="s">
        <v>979</v>
      </c>
      <c r="C3" t="s">
        <v>235</v>
      </c>
      <c r="D3">
        <v>2017</v>
      </c>
      <c r="E3" s="13">
        <v>117300</v>
      </c>
      <c r="F3" s="13">
        <v>117300</v>
      </c>
      <c r="G3" s="13">
        <v>117300</v>
      </c>
      <c r="H3" s="13">
        <v>117300</v>
      </c>
      <c r="I3" s="13">
        <v>117300</v>
      </c>
      <c r="J3" s="13">
        <v>117300</v>
      </c>
      <c r="K3" s="13">
        <v>117300</v>
      </c>
      <c r="L3" s="13">
        <v>117300</v>
      </c>
      <c r="M3" s="13">
        <v>117300</v>
      </c>
      <c r="N3" s="13">
        <v>117300</v>
      </c>
      <c r="O3" s="13">
        <v>117300</v>
      </c>
      <c r="P3" s="13">
        <v>117300</v>
      </c>
      <c r="Q3" s="13">
        <v>117300</v>
      </c>
      <c r="R3" s="13">
        <v>117300</v>
      </c>
      <c r="S3" s="13">
        <v>117300</v>
      </c>
      <c r="T3" s="13">
        <v>117300</v>
      </c>
      <c r="U3" s="13">
        <v>117300</v>
      </c>
      <c r="V3" s="13">
        <v>117300</v>
      </c>
      <c r="W3" s="13">
        <v>117300</v>
      </c>
      <c r="X3" s="13">
        <v>117300</v>
      </c>
      <c r="Y3" s="13">
        <v>117300</v>
      </c>
      <c r="Z3" s="13">
        <v>117300</v>
      </c>
      <c r="AA3" s="13">
        <v>117300</v>
      </c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4" t="str">
        <f t="shared" ref="AY3:AY66" si="3">IFERROR(AVERAGEIFS(AB3:AX3,AB3:AX3,"&lt;&gt;"),"")</f>
        <v/>
      </c>
      <c r="AZ3" s="14">
        <f t="shared" si="1"/>
        <v>23</v>
      </c>
      <c r="BA3" s="19">
        <f t="shared" ref="BA3:BA66" si="4">COUNTIF(AB3:AX3,"&lt;&gt;")/22</f>
        <v>0</v>
      </c>
      <c r="BB3" s="20" t="e">
        <f t="shared" si="2"/>
        <v>#DIV/0!</v>
      </c>
      <c r="BC3">
        <f t="shared" ref="BC3:BC66" si="5">COUNTIFS(E3:AA3,0)</f>
        <v>0</v>
      </c>
      <c r="BD3" s="14">
        <f t="shared" ref="BD3:BD66" si="6">MATCH(MIN(E3:AA3),E3:AA3,0)</f>
        <v>1</v>
      </c>
      <c r="BE3" s="14" t="str">
        <f t="shared" ref="BE3:BE66" si="7">IFERROR(AVERAGE(AB3:AG3),"")</f>
        <v/>
      </c>
      <c r="BF3" s="14" t="str">
        <f t="shared" ref="BF3:BF66" si="8">IFERROR(AVERAGE(AH3:AM3),"")</f>
        <v/>
      </c>
      <c r="BG3" s="14" t="str">
        <f t="shared" ref="BG3:BG66" si="9">IFERROR(AVERAGE(AP3:AX3),"")</f>
        <v/>
      </c>
    </row>
    <row r="4" spans="1:59" x14ac:dyDescent="0.2">
      <c r="A4" t="str">
        <f t="shared" si="0"/>
        <v>Ryan Abbott_2016</v>
      </c>
      <c r="B4" t="s">
        <v>979</v>
      </c>
      <c r="C4" t="s">
        <v>235</v>
      </c>
      <c r="D4">
        <v>2016</v>
      </c>
      <c r="E4" s="13">
        <v>0</v>
      </c>
      <c r="F4" s="13">
        <v>0</v>
      </c>
      <c r="G4" s="13">
        <v>0</v>
      </c>
      <c r="H4" s="13">
        <v>0</v>
      </c>
      <c r="I4" s="13">
        <v>0</v>
      </c>
      <c r="J4" s="13">
        <v>0</v>
      </c>
      <c r="K4" s="13">
        <v>0</v>
      </c>
      <c r="L4" s="13">
        <v>0</v>
      </c>
      <c r="M4" s="13">
        <v>0</v>
      </c>
      <c r="N4" s="13">
        <v>0</v>
      </c>
      <c r="O4" s="13">
        <v>0</v>
      </c>
      <c r="P4" s="13">
        <v>0</v>
      </c>
      <c r="Q4" s="13">
        <v>0</v>
      </c>
      <c r="R4" s="13">
        <v>0</v>
      </c>
      <c r="S4" s="13">
        <v>0</v>
      </c>
      <c r="T4" s="13">
        <v>0</v>
      </c>
      <c r="U4" s="13">
        <v>0</v>
      </c>
      <c r="V4" s="13">
        <v>0</v>
      </c>
      <c r="W4" s="13">
        <v>0</v>
      </c>
      <c r="X4" s="13">
        <v>0</v>
      </c>
      <c r="Y4" s="13">
        <v>0</v>
      </c>
      <c r="Z4" s="13">
        <v>0</v>
      </c>
      <c r="AA4" s="13">
        <v>0</v>
      </c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4" t="str">
        <f t="shared" si="3"/>
        <v/>
      </c>
      <c r="AZ4" s="14">
        <f t="shared" si="1"/>
        <v>23</v>
      </c>
      <c r="BA4" s="19">
        <f t="shared" si="4"/>
        <v>0</v>
      </c>
      <c r="BB4" s="20" t="e">
        <f t="shared" si="2"/>
        <v>#DIV/0!</v>
      </c>
      <c r="BC4">
        <f t="shared" si="5"/>
        <v>23</v>
      </c>
      <c r="BD4" s="14">
        <f t="shared" si="6"/>
        <v>1</v>
      </c>
      <c r="BE4" s="14" t="str">
        <f t="shared" si="7"/>
        <v/>
      </c>
      <c r="BF4" s="14" t="str">
        <f t="shared" si="8"/>
        <v/>
      </c>
      <c r="BG4" s="14" t="str">
        <f t="shared" si="9"/>
        <v/>
      </c>
    </row>
    <row r="5" spans="1:59" x14ac:dyDescent="0.2">
      <c r="A5" t="str">
        <f t="shared" si="0"/>
        <v>Ryan Abbott_2015</v>
      </c>
      <c r="B5" t="s">
        <v>979</v>
      </c>
      <c r="C5" t="s">
        <v>235</v>
      </c>
      <c r="D5">
        <v>2015</v>
      </c>
      <c r="E5" s="13">
        <v>0</v>
      </c>
      <c r="F5" s="13">
        <v>0</v>
      </c>
      <c r="G5" s="13">
        <v>0</v>
      </c>
      <c r="H5" s="13">
        <v>0</v>
      </c>
      <c r="I5" s="13">
        <v>0</v>
      </c>
      <c r="J5" s="13">
        <v>0</v>
      </c>
      <c r="K5" s="13">
        <v>0</v>
      </c>
      <c r="L5" s="13">
        <v>0</v>
      </c>
      <c r="M5" s="13">
        <v>0</v>
      </c>
      <c r="N5" s="13">
        <v>0</v>
      </c>
      <c r="O5" s="13">
        <v>0</v>
      </c>
      <c r="P5" s="13">
        <v>0</v>
      </c>
      <c r="Q5" s="13">
        <v>0</v>
      </c>
      <c r="R5" s="13">
        <v>0</v>
      </c>
      <c r="S5" s="13">
        <v>0</v>
      </c>
      <c r="T5" s="13">
        <v>0</v>
      </c>
      <c r="U5" s="13">
        <v>0</v>
      </c>
      <c r="V5" s="13">
        <v>0</v>
      </c>
      <c r="W5" s="13">
        <v>0</v>
      </c>
      <c r="X5" s="13">
        <v>0</v>
      </c>
      <c r="Y5" s="13">
        <v>0</v>
      </c>
      <c r="Z5" s="13">
        <v>0</v>
      </c>
      <c r="AA5" s="13">
        <v>0</v>
      </c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4" t="str">
        <f t="shared" si="3"/>
        <v/>
      </c>
      <c r="AZ5" s="14">
        <f t="shared" si="1"/>
        <v>23</v>
      </c>
      <c r="BA5" s="19">
        <f t="shared" si="4"/>
        <v>0</v>
      </c>
      <c r="BB5" s="20" t="e">
        <f t="shared" si="2"/>
        <v>#DIV/0!</v>
      </c>
      <c r="BC5">
        <f t="shared" si="5"/>
        <v>23</v>
      </c>
      <c r="BD5" s="14">
        <f t="shared" si="6"/>
        <v>1</v>
      </c>
      <c r="BE5" s="14" t="str">
        <f t="shared" si="7"/>
        <v/>
      </c>
      <c r="BF5" s="14" t="str">
        <f t="shared" si="8"/>
        <v/>
      </c>
      <c r="BG5" s="14" t="str">
        <f t="shared" si="9"/>
        <v/>
      </c>
    </row>
    <row r="6" spans="1:59" x14ac:dyDescent="0.2">
      <c r="A6" t="str">
        <f t="shared" si="0"/>
        <v>Gary Jnr Ablett_2018</v>
      </c>
      <c r="B6" t="s">
        <v>2611</v>
      </c>
      <c r="C6" t="s">
        <v>235</v>
      </c>
      <c r="D6">
        <v>2018</v>
      </c>
      <c r="E6" s="13">
        <v>631100</v>
      </c>
      <c r="F6" s="13">
        <v>631100</v>
      </c>
      <c r="G6" s="13">
        <v>631100</v>
      </c>
      <c r="H6" s="13">
        <v>620700</v>
      </c>
      <c r="I6" s="13">
        <v>620700</v>
      </c>
      <c r="J6" s="13">
        <v>620700</v>
      </c>
      <c r="K6" s="13">
        <v>620700</v>
      </c>
      <c r="L6" s="13">
        <v>620700</v>
      </c>
      <c r="M6" s="13">
        <v>602800</v>
      </c>
      <c r="N6" s="13">
        <v>549600</v>
      </c>
      <c r="O6" s="13">
        <v>509000</v>
      </c>
      <c r="P6" s="13">
        <v>487800</v>
      </c>
      <c r="Q6" s="13">
        <v>513800</v>
      </c>
      <c r="R6" s="13">
        <v>531300</v>
      </c>
      <c r="S6" s="13">
        <v>531300</v>
      </c>
      <c r="T6" s="13">
        <v>534300</v>
      </c>
      <c r="U6" s="13">
        <v>499500</v>
      </c>
      <c r="V6" s="13">
        <v>489300</v>
      </c>
      <c r="W6" s="13">
        <v>489000</v>
      </c>
      <c r="X6" s="13">
        <v>518100</v>
      </c>
      <c r="Y6" s="13">
        <v>526200</v>
      </c>
      <c r="Z6" s="13">
        <v>549500</v>
      </c>
      <c r="AA6" s="13">
        <v>565900</v>
      </c>
      <c r="AB6" s="13">
        <v>116</v>
      </c>
      <c r="AC6" s="13">
        <v>144</v>
      </c>
      <c r="AD6" s="13">
        <v>92</v>
      </c>
      <c r="AE6" s="13"/>
      <c r="AF6" s="13"/>
      <c r="AG6" s="13"/>
      <c r="AH6" s="13"/>
      <c r="AI6" s="13">
        <v>98</v>
      </c>
      <c r="AJ6" s="13">
        <v>55</v>
      </c>
      <c r="AK6" s="13">
        <v>86</v>
      </c>
      <c r="AL6" s="13">
        <v>117</v>
      </c>
      <c r="AM6" s="13">
        <v>151</v>
      </c>
      <c r="AN6" s="13">
        <v>80</v>
      </c>
      <c r="AO6" s="13"/>
      <c r="AP6" s="13">
        <v>101</v>
      </c>
      <c r="AQ6" s="13">
        <v>68</v>
      </c>
      <c r="AR6" s="13">
        <v>113</v>
      </c>
      <c r="AS6" s="13">
        <v>118</v>
      </c>
      <c r="AT6" s="13">
        <v>134</v>
      </c>
      <c r="AU6" s="13">
        <v>85</v>
      </c>
      <c r="AV6" s="13">
        <v>158</v>
      </c>
      <c r="AW6" s="13">
        <v>112</v>
      </c>
      <c r="AX6" s="13">
        <v>97</v>
      </c>
      <c r="AY6" s="14">
        <f t="shared" si="3"/>
        <v>106.94444444444444</v>
      </c>
      <c r="AZ6" s="14">
        <f t="shared" si="1"/>
        <v>23</v>
      </c>
      <c r="BA6" s="19">
        <f t="shared" si="4"/>
        <v>0.81818181818181823</v>
      </c>
      <c r="BB6" s="20">
        <f t="shared" si="2"/>
        <v>27.990486245534168</v>
      </c>
      <c r="BC6">
        <f t="shared" si="5"/>
        <v>0</v>
      </c>
      <c r="BD6" s="14">
        <f t="shared" si="6"/>
        <v>12</v>
      </c>
      <c r="BE6" s="14">
        <f t="shared" si="7"/>
        <v>117.33333333333333</v>
      </c>
      <c r="BF6" s="14">
        <f t="shared" si="8"/>
        <v>101.4</v>
      </c>
      <c r="BG6" s="14">
        <f t="shared" si="9"/>
        <v>109.55555555555556</v>
      </c>
    </row>
    <row r="7" spans="1:59" x14ac:dyDescent="0.2">
      <c r="A7" t="str">
        <f t="shared" si="0"/>
        <v>Gary Jnr Ablett_2017</v>
      </c>
      <c r="B7" t="s">
        <v>2611</v>
      </c>
      <c r="C7" t="s">
        <v>235</v>
      </c>
      <c r="D7">
        <v>2017</v>
      </c>
      <c r="E7" s="13">
        <v>620600</v>
      </c>
      <c r="F7" s="13">
        <v>620600</v>
      </c>
      <c r="G7" s="13">
        <v>620600</v>
      </c>
      <c r="H7" s="13">
        <v>592500</v>
      </c>
      <c r="I7" s="13">
        <v>564400</v>
      </c>
      <c r="J7" s="13">
        <v>552000</v>
      </c>
      <c r="K7" s="13">
        <v>585800</v>
      </c>
      <c r="L7" s="13">
        <v>604300</v>
      </c>
      <c r="M7" s="13">
        <v>611800</v>
      </c>
      <c r="N7" s="13">
        <v>611800</v>
      </c>
      <c r="O7" s="13">
        <v>611800</v>
      </c>
      <c r="P7" s="13">
        <v>585300</v>
      </c>
      <c r="Q7" s="13">
        <v>595100</v>
      </c>
      <c r="R7" s="13">
        <v>609600</v>
      </c>
      <c r="S7" s="13">
        <v>609600</v>
      </c>
      <c r="T7" s="13">
        <v>607200</v>
      </c>
      <c r="U7" s="13">
        <v>607200</v>
      </c>
      <c r="V7" s="13">
        <v>610600</v>
      </c>
      <c r="W7" s="13">
        <v>610600</v>
      </c>
      <c r="X7" s="13">
        <v>610600</v>
      </c>
      <c r="Y7" s="13">
        <v>608000</v>
      </c>
      <c r="Z7" s="13">
        <v>608000</v>
      </c>
      <c r="AA7" s="13">
        <v>608000</v>
      </c>
      <c r="AB7" s="13">
        <v>114</v>
      </c>
      <c r="AC7" s="13">
        <v>73</v>
      </c>
      <c r="AD7" s="13">
        <v>112</v>
      </c>
      <c r="AE7" s="13">
        <v>99</v>
      </c>
      <c r="AF7" s="13">
        <v>91</v>
      </c>
      <c r="AG7" s="13">
        <v>210</v>
      </c>
      <c r="AH7" s="13">
        <v>83</v>
      </c>
      <c r="AI7" s="13">
        <v>80</v>
      </c>
      <c r="AJ7" s="13"/>
      <c r="AK7" s="13"/>
      <c r="AL7" s="13">
        <v>139</v>
      </c>
      <c r="AM7" s="13">
        <v>146</v>
      </c>
      <c r="AN7" s="13">
        <v>97</v>
      </c>
      <c r="AO7" s="13"/>
      <c r="AP7" s="13">
        <v>114</v>
      </c>
      <c r="AQ7" s="13"/>
      <c r="AR7" s="13">
        <v>159</v>
      </c>
      <c r="AS7" s="13"/>
      <c r="AT7" s="13"/>
      <c r="AU7" s="13">
        <v>90</v>
      </c>
      <c r="AV7" s="13"/>
      <c r="AW7" s="13"/>
      <c r="AX7" s="13"/>
      <c r="AY7" s="14">
        <f t="shared" si="3"/>
        <v>114.78571428571429</v>
      </c>
      <c r="AZ7" s="14">
        <f t="shared" si="1"/>
        <v>23</v>
      </c>
      <c r="BA7" s="19">
        <f t="shared" si="4"/>
        <v>0.63636363636363635</v>
      </c>
      <c r="BB7" s="20">
        <f t="shared" si="2"/>
        <v>37.521642106571313</v>
      </c>
      <c r="BC7">
        <f t="shared" si="5"/>
        <v>0</v>
      </c>
      <c r="BD7" s="14">
        <f t="shared" si="6"/>
        <v>6</v>
      </c>
      <c r="BE7" s="14">
        <f t="shared" si="7"/>
        <v>116.5</v>
      </c>
      <c r="BF7" s="14">
        <f t="shared" si="8"/>
        <v>112</v>
      </c>
      <c r="BG7" s="14">
        <f t="shared" si="9"/>
        <v>121</v>
      </c>
    </row>
    <row r="8" spans="1:59" x14ac:dyDescent="0.2">
      <c r="A8" t="str">
        <f t="shared" si="0"/>
        <v>Gary Jnr Ablett_2016</v>
      </c>
      <c r="B8" t="s">
        <v>2611</v>
      </c>
      <c r="C8" t="s">
        <v>235</v>
      </c>
      <c r="D8">
        <v>2016</v>
      </c>
      <c r="E8" s="13">
        <v>623200</v>
      </c>
      <c r="F8" s="13">
        <v>623200</v>
      </c>
      <c r="G8" s="13">
        <v>623200</v>
      </c>
      <c r="H8" s="13">
        <v>635500</v>
      </c>
      <c r="I8" s="13">
        <v>631000</v>
      </c>
      <c r="J8" s="13">
        <v>619700</v>
      </c>
      <c r="K8" s="13">
        <v>596400</v>
      </c>
      <c r="L8" s="13">
        <v>565300</v>
      </c>
      <c r="M8" s="13">
        <v>542100</v>
      </c>
      <c r="N8" s="13">
        <v>542100</v>
      </c>
      <c r="O8" s="13">
        <v>541500</v>
      </c>
      <c r="P8" s="13">
        <v>558700</v>
      </c>
      <c r="Q8" s="13">
        <v>582900</v>
      </c>
      <c r="R8" s="13">
        <v>582900</v>
      </c>
      <c r="S8" s="13">
        <v>606200</v>
      </c>
      <c r="T8" s="13">
        <v>610500</v>
      </c>
      <c r="U8" s="13">
        <v>589200</v>
      </c>
      <c r="V8" s="13">
        <v>589200</v>
      </c>
      <c r="W8" s="13">
        <v>589200</v>
      </c>
      <c r="X8" s="13">
        <v>589200</v>
      </c>
      <c r="Y8" s="13">
        <v>589200</v>
      </c>
      <c r="Z8" s="13">
        <v>589200</v>
      </c>
      <c r="AA8" s="13">
        <v>589200</v>
      </c>
      <c r="AB8" s="13">
        <v>139</v>
      </c>
      <c r="AC8" s="13">
        <v>120</v>
      </c>
      <c r="AD8" s="13">
        <v>135</v>
      </c>
      <c r="AE8" s="13">
        <v>109</v>
      </c>
      <c r="AF8" s="13">
        <v>100</v>
      </c>
      <c r="AG8" s="13">
        <v>102</v>
      </c>
      <c r="AH8" s="13">
        <v>82</v>
      </c>
      <c r="AI8" s="13">
        <v>99</v>
      </c>
      <c r="AJ8" s="13"/>
      <c r="AK8" s="13">
        <v>143</v>
      </c>
      <c r="AL8" s="13">
        <v>121</v>
      </c>
      <c r="AM8" s="13">
        <v>127</v>
      </c>
      <c r="AN8" s="13"/>
      <c r="AO8" s="13">
        <v>159</v>
      </c>
      <c r="AP8" s="13">
        <v>87</v>
      </c>
      <c r="AQ8" s="13">
        <v>74</v>
      </c>
      <c r="AR8" s="13"/>
      <c r="AS8" s="13"/>
      <c r="AT8" s="13"/>
      <c r="AU8" s="13"/>
      <c r="AV8" s="13"/>
      <c r="AW8" s="13"/>
      <c r="AX8" s="13"/>
      <c r="AY8" s="14">
        <f t="shared" si="3"/>
        <v>114.07142857142857</v>
      </c>
      <c r="AZ8" s="14">
        <f t="shared" si="1"/>
        <v>23</v>
      </c>
      <c r="BA8" s="19">
        <f t="shared" si="4"/>
        <v>0.63636363636363635</v>
      </c>
      <c r="BB8" s="20">
        <f t="shared" si="2"/>
        <v>25.006043225632446</v>
      </c>
      <c r="BC8">
        <f t="shared" si="5"/>
        <v>0</v>
      </c>
      <c r="BD8" s="14">
        <f t="shared" si="6"/>
        <v>11</v>
      </c>
      <c r="BE8" s="14">
        <f t="shared" si="7"/>
        <v>117.5</v>
      </c>
      <c r="BF8" s="14">
        <f t="shared" si="8"/>
        <v>114.4</v>
      </c>
      <c r="BG8" s="14">
        <f t="shared" si="9"/>
        <v>80.5</v>
      </c>
    </row>
    <row r="9" spans="1:59" x14ac:dyDescent="0.2">
      <c r="A9" t="str">
        <f t="shared" si="0"/>
        <v>Gary Jnr Ablett_2015</v>
      </c>
      <c r="B9" t="s">
        <v>2611</v>
      </c>
      <c r="C9" t="s">
        <v>235</v>
      </c>
      <c r="D9">
        <v>2015</v>
      </c>
      <c r="E9" s="13">
        <v>734600</v>
      </c>
      <c r="F9" s="13">
        <v>734600</v>
      </c>
      <c r="G9" s="13">
        <v>734600</v>
      </c>
      <c r="H9" s="13">
        <v>734600</v>
      </c>
      <c r="I9" s="13">
        <v>734600</v>
      </c>
      <c r="J9" s="13">
        <v>734600</v>
      </c>
      <c r="K9" s="13">
        <v>734600</v>
      </c>
      <c r="L9" s="13">
        <v>734600</v>
      </c>
      <c r="M9" s="13">
        <v>734600</v>
      </c>
      <c r="N9" s="13">
        <v>734600</v>
      </c>
      <c r="O9" s="13">
        <v>734600</v>
      </c>
      <c r="P9" s="13">
        <v>734600</v>
      </c>
      <c r="Q9" s="13">
        <v>734600</v>
      </c>
      <c r="R9" s="13">
        <v>734600</v>
      </c>
      <c r="S9" s="13">
        <v>688900</v>
      </c>
      <c r="T9" s="13">
        <v>669800</v>
      </c>
      <c r="U9" s="13">
        <v>700200</v>
      </c>
      <c r="V9" s="13">
        <v>673300</v>
      </c>
      <c r="W9" s="13">
        <v>673300</v>
      </c>
      <c r="X9" s="13">
        <v>673300</v>
      </c>
      <c r="Y9" s="13">
        <v>673300</v>
      </c>
      <c r="Z9" s="13">
        <v>673300</v>
      </c>
      <c r="AA9" s="13">
        <v>673300</v>
      </c>
      <c r="AB9" s="13">
        <v>119</v>
      </c>
      <c r="AC9" s="13">
        <v>87</v>
      </c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>
        <v>124</v>
      </c>
      <c r="AP9" s="13">
        <v>153</v>
      </c>
      <c r="AQ9" s="13">
        <v>189</v>
      </c>
      <c r="AR9" s="13">
        <v>21</v>
      </c>
      <c r="AS9" s="13"/>
      <c r="AT9" s="13"/>
      <c r="AU9" s="13"/>
      <c r="AV9" s="13"/>
      <c r="AW9" s="13"/>
      <c r="AX9" s="13"/>
      <c r="AY9" s="14">
        <f t="shared" si="3"/>
        <v>115.5</v>
      </c>
      <c r="AZ9" s="14">
        <f t="shared" si="1"/>
        <v>23</v>
      </c>
      <c r="BA9" s="19">
        <f t="shared" si="4"/>
        <v>0.27272727272727271</v>
      </c>
      <c r="BB9" s="20">
        <f t="shared" si="2"/>
        <v>57.681019408467463</v>
      </c>
      <c r="BC9">
        <f t="shared" si="5"/>
        <v>0</v>
      </c>
      <c r="BD9" s="14">
        <f t="shared" si="6"/>
        <v>16</v>
      </c>
      <c r="BE9" s="14">
        <f t="shared" si="7"/>
        <v>103</v>
      </c>
      <c r="BF9" s="14" t="str">
        <f t="shared" si="8"/>
        <v/>
      </c>
      <c r="BG9" s="14">
        <f t="shared" si="9"/>
        <v>121</v>
      </c>
    </row>
    <row r="10" spans="1:59" x14ac:dyDescent="0.2">
      <c r="A10" t="str">
        <f t="shared" si="0"/>
        <v>Marcus Adams_2018</v>
      </c>
      <c r="B10" t="s">
        <v>774</v>
      </c>
      <c r="C10" t="s">
        <v>514</v>
      </c>
      <c r="D10">
        <v>2018</v>
      </c>
      <c r="E10" s="13">
        <v>434900</v>
      </c>
      <c r="F10" s="13">
        <v>434900</v>
      </c>
      <c r="G10" s="13">
        <v>434900</v>
      </c>
      <c r="H10" s="13">
        <v>434900</v>
      </c>
      <c r="I10" s="13">
        <v>434900</v>
      </c>
      <c r="J10" s="13">
        <v>434900</v>
      </c>
      <c r="K10" s="13">
        <v>434900</v>
      </c>
      <c r="L10" s="13">
        <v>434900</v>
      </c>
      <c r="M10" s="13">
        <v>434900</v>
      </c>
      <c r="N10" s="13">
        <v>434900</v>
      </c>
      <c r="O10" s="13">
        <v>434900</v>
      </c>
      <c r="P10" s="13">
        <v>434900</v>
      </c>
      <c r="Q10" s="13">
        <v>434900</v>
      </c>
      <c r="R10" s="13">
        <v>434900</v>
      </c>
      <c r="S10" s="13">
        <v>434900</v>
      </c>
      <c r="T10" s="13">
        <v>434900</v>
      </c>
      <c r="U10" s="13">
        <v>426200</v>
      </c>
      <c r="V10" s="13">
        <v>416300</v>
      </c>
      <c r="W10" s="13">
        <v>398100</v>
      </c>
      <c r="X10" s="13">
        <v>365300</v>
      </c>
      <c r="Y10" s="13">
        <v>365300</v>
      </c>
      <c r="Z10" s="13">
        <v>365300</v>
      </c>
      <c r="AA10" s="13">
        <v>365300</v>
      </c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>
        <v>90</v>
      </c>
      <c r="AP10" s="13">
        <v>68</v>
      </c>
      <c r="AQ10" s="13">
        <v>89</v>
      </c>
      <c r="AR10" s="13">
        <v>81</v>
      </c>
      <c r="AS10" s="13">
        <v>44</v>
      </c>
      <c r="AT10" s="13">
        <v>45</v>
      </c>
      <c r="AU10" s="13"/>
      <c r="AV10" s="13"/>
      <c r="AW10" s="13"/>
      <c r="AX10" s="13"/>
      <c r="AY10" s="14">
        <f t="shared" si="3"/>
        <v>69.5</v>
      </c>
      <c r="AZ10" s="14">
        <f t="shared" si="1"/>
        <v>23</v>
      </c>
      <c r="BA10" s="19">
        <f t="shared" si="4"/>
        <v>0.27272727272727271</v>
      </c>
      <c r="BB10" s="20">
        <f t="shared" si="2"/>
        <v>20.906936647916645</v>
      </c>
      <c r="BC10">
        <f t="shared" si="5"/>
        <v>0</v>
      </c>
      <c r="BD10" s="14">
        <f t="shared" si="6"/>
        <v>20</v>
      </c>
      <c r="BE10" s="14" t="str">
        <f t="shared" si="7"/>
        <v/>
      </c>
      <c r="BF10" s="14" t="str">
        <f t="shared" si="8"/>
        <v/>
      </c>
      <c r="BG10" s="14">
        <f t="shared" si="9"/>
        <v>65.400000000000006</v>
      </c>
    </row>
    <row r="11" spans="1:59" x14ac:dyDescent="0.2">
      <c r="A11" t="str">
        <f t="shared" si="0"/>
        <v>Marcus Adams_2017</v>
      </c>
      <c r="B11" t="s">
        <v>774</v>
      </c>
      <c r="C11" t="s">
        <v>514</v>
      </c>
      <c r="D11">
        <v>2017</v>
      </c>
      <c r="E11" s="13">
        <v>438700</v>
      </c>
      <c r="F11" s="13">
        <v>438700</v>
      </c>
      <c r="G11" s="13">
        <v>438700</v>
      </c>
      <c r="H11" s="13">
        <v>438700</v>
      </c>
      <c r="I11" s="13">
        <v>432000</v>
      </c>
      <c r="J11" s="13">
        <v>441300</v>
      </c>
      <c r="K11" s="13">
        <v>443400</v>
      </c>
      <c r="L11" s="13">
        <v>441500</v>
      </c>
      <c r="M11" s="13">
        <v>417900</v>
      </c>
      <c r="N11" s="13">
        <v>408400</v>
      </c>
      <c r="O11" s="13">
        <v>403400</v>
      </c>
      <c r="P11" s="13">
        <v>403400</v>
      </c>
      <c r="Q11" s="13">
        <v>396500</v>
      </c>
      <c r="R11" s="13">
        <v>396500</v>
      </c>
      <c r="S11" s="13">
        <v>396500</v>
      </c>
      <c r="T11" s="13">
        <v>396500</v>
      </c>
      <c r="U11" s="13">
        <v>396500</v>
      </c>
      <c r="V11" s="13">
        <v>396500</v>
      </c>
      <c r="W11" s="13">
        <v>396500</v>
      </c>
      <c r="X11" s="13">
        <v>396500</v>
      </c>
      <c r="Y11" s="13">
        <v>396500</v>
      </c>
      <c r="Z11" s="13">
        <v>396500</v>
      </c>
      <c r="AA11" s="13">
        <v>396500</v>
      </c>
      <c r="AB11" s="13"/>
      <c r="AC11" s="13">
        <v>90</v>
      </c>
      <c r="AD11" s="13">
        <v>70</v>
      </c>
      <c r="AE11" s="13">
        <v>82</v>
      </c>
      <c r="AF11" s="13">
        <v>121</v>
      </c>
      <c r="AG11" s="13">
        <v>61</v>
      </c>
      <c r="AH11" s="13">
        <v>73</v>
      </c>
      <c r="AI11" s="13">
        <v>73</v>
      </c>
      <c r="AJ11" s="13">
        <v>78</v>
      </c>
      <c r="AK11" s="13">
        <v>78</v>
      </c>
      <c r="AL11" s="13"/>
      <c r="AM11" s="13">
        <v>65</v>
      </c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4">
        <f t="shared" si="3"/>
        <v>79.099999999999994</v>
      </c>
      <c r="AZ11" s="14">
        <f t="shared" si="1"/>
        <v>23</v>
      </c>
      <c r="BA11" s="19">
        <f t="shared" si="4"/>
        <v>0.45454545454545453</v>
      </c>
      <c r="BB11" s="20">
        <f t="shared" si="2"/>
        <v>16.894772367017364</v>
      </c>
      <c r="BC11">
        <f t="shared" si="5"/>
        <v>0</v>
      </c>
      <c r="BD11" s="14">
        <f t="shared" si="6"/>
        <v>13</v>
      </c>
      <c r="BE11" s="14">
        <f t="shared" si="7"/>
        <v>84.8</v>
      </c>
      <c r="BF11" s="14">
        <f t="shared" si="8"/>
        <v>73.400000000000006</v>
      </c>
      <c r="BG11" s="14" t="str">
        <f t="shared" si="9"/>
        <v/>
      </c>
    </row>
    <row r="12" spans="1:59" x14ac:dyDescent="0.2">
      <c r="A12" t="str">
        <f t="shared" si="0"/>
        <v>Marcus Adams_2016</v>
      </c>
      <c r="B12" t="s">
        <v>774</v>
      </c>
      <c r="C12" t="s">
        <v>514</v>
      </c>
      <c r="D12">
        <v>2016</v>
      </c>
      <c r="E12" s="13">
        <v>117300</v>
      </c>
      <c r="F12" s="13">
        <v>117300</v>
      </c>
      <c r="G12" s="13">
        <v>117300</v>
      </c>
      <c r="H12" s="13">
        <v>226000</v>
      </c>
      <c r="I12" s="13">
        <v>301800</v>
      </c>
      <c r="J12" s="13">
        <v>333900</v>
      </c>
      <c r="K12" s="13">
        <v>342400</v>
      </c>
      <c r="L12" s="13">
        <v>349700</v>
      </c>
      <c r="M12" s="13">
        <v>349700</v>
      </c>
      <c r="N12" s="13">
        <v>349700</v>
      </c>
      <c r="O12" s="13">
        <v>355900</v>
      </c>
      <c r="P12" s="13">
        <v>370400</v>
      </c>
      <c r="Q12" s="13">
        <v>370400</v>
      </c>
      <c r="R12" s="13">
        <v>371500</v>
      </c>
      <c r="S12" s="13">
        <v>371500</v>
      </c>
      <c r="T12" s="13">
        <v>360200</v>
      </c>
      <c r="U12" s="13">
        <v>360200</v>
      </c>
      <c r="V12" s="13">
        <v>360200</v>
      </c>
      <c r="W12" s="13">
        <v>360200</v>
      </c>
      <c r="X12" s="13">
        <v>360200</v>
      </c>
      <c r="Y12" s="13">
        <v>360200</v>
      </c>
      <c r="Z12" s="13">
        <v>360200</v>
      </c>
      <c r="AA12" s="13">
        <v>360200</v>
      </c>
      <c r="AB12" s="13">
        <v>82</v>
      </c>
      <c r="AC12" s="13">
        <v>135</v>
      </c>
      <c r="AD12" s="13">
        <v>97</v>
      </c>
      <c r="AE12" s="13">
        <v>72</v>
      </c>
      <c r="AF12" s="13">
        <v>80</v>
      </c>
      <c r="AG12" s="13">
        <v>63</v>
      </c>
      <c r="AH12" s="13">
        <v>77</v>
      </c>
      <c r="AI12" s="13"/>
      <c r="AJ12" s="13"/>
      <c r="AK12" s="13">
        <v>84</v>
      </c>
      <c r="AL12" s="13">
        <v>85</v>
      </c>
      <c r="AM12" s="13"/>
      <c r="AN12" s="13">
        <v>62</v>
      </c>
      <c r="AO12" s="13"/>
      <c r="AP12" s="13">
        <v>50</v>
      </c>
      <c r="AQ12" s="13"/>
      <c r="AR12" s="13"/>
      <c r="AS12" s="13"/>
      <c r="AT12" s="13"/>
      <c r="AU12" s="13"/>
      <c r="AV12" s="13"/>
      <c r="AW12" s="13"/>
      <c r="AX12" s="13"/>
      <c r="AY12" s="14">
        <f t="shared" si="3"/>
        <v>80.63636363636364</v>
      </c>
      <c r="AZ12" s="14">
        <f t="shared" si="1"/>
        <v>23</v>
      </c>
      <c r="BA12" s="19">
        <f t="shared" si="4"/>
        <v>0.5</v>
      </c>
      <c r="BB12" s="20">
        <f t="shared" si="2"/>
        <v>22.227337795033971</v>
      </c>
      <c r="BC12">
        <f t="shared" si="5"/>
        <v>0</v>
      </c>
      <c r="BD12" s="14">
        <f t="shared" si="6"/>
        <v>1</v>
      </c>
      <c r="BE12" s="14">
        <f t="shared" si="7"/>
        <v>88.166666666666671</v>
      </c>
      <c r="BF12" s="14">
        <f t="shared" si="8"/>
        <v>82</v>
      </c>
      <c r="BG12" s="14">
        <f t="shared" si="9"/>
        <v>50</v>
      </c>
    </row>
    <row r="13" spans="1:59" x14ac:dyDescent="0.2">
      <c r="A13" t="str">
        <f t="shared" si="0"/>
        <v>Marcus Adams_2015</v>
      </c>
      <c r="B13" t="s">
        <v>774</v>
      </c>
      <c r="C13" t="s">
        <v>514</v>
      </c>
      <c r="D13">
        <v>2015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0</v>
      </c>
      <c r="O13" s="13">
        <v>0</v>
      </c>
      <c r="P13" s="13">
        <v>0</v>
      </c>
      <c r="Q13" s="13">
        <v>0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  <c r="W13" s="13">
        <v>0</v>
      </c>
      <c r="X13" s="13">
        <v>0</v>
      </c>
      <c r="Y13" s="13">
        <v>0</v>
      </c>
      <c r="Z13" s="13">
        <v>0</v>
      </c>
      <c r="AA13" s="13">
        <v>0</v>
      </c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4" t="str">
        <f t="shared" si="3"/>
        <v/>
      </c>
      <c r="AZ13" s="14">
        <f t="shared" si="1"/>
        <v>23</v>
      </c>
      <c r="BA13" s="19">
        <f t="shared" si="4"/>
        <v>0</v>
      </c>
      <c r="BB13" s="20" t="e">
        <f t="shared" si="2"/>
        <v>#DIV/0!</v>
      </c>
      <c r="BC13">
        <f t="shared" si="5"/>
        <v>23</v>
      </c>
      <c r="BD13" s="14">
        <f t="shared" si="6"/>
        <v>1</v>
      </c>
      <c r="BE13" s="14" t="str">
        <f t="shared" si="7"/>
        <v/>
      </c>
      <c r="BF13" s="14" t="str">
        <f t="shared" si="8"/>
        <v/>
      </c>
      <c r="BG13" s="14" t="str">
        <f t="shared" si="9"/>
        <v/>
      </c>
    </row>
    <row r="14" spans="1:59" x14ac:dyDescent="0.2">
      <c r="A14" t="str">
        <f t="shared" si="0"/>
        <v>Taylor Adams_2018</v>
      </c>
      <c r="B14" t="s">
        <v>880</v>
      </c>
      <c r="C14" t="s">
        <v>116</v>
      </c>
      <c r="D14">
        <v>2018</v>
      </c>
      <c r="E14" s="13">
        <v>591000</v>
      </c>
      <c r="F14" s="13">
        <v>591000</v>
      </c>
      <c r="G14" s="13">
        <v>591000</v>
      </c>
      <c r="H14" s="13">
        <v>536200</v>
      </c>
      <c r="I14" s="13">
        <v>536200</v>
      </c>
      <c r="J14" s="13">
        <v>536200</v>
      </c>
      <c r="K14" s="13">
        <v>536200</v>
      </c>
      <c r="L14" s="13">
        <v>484700</v>
      </c>
      <c r="M14" s="13">
        <v>465000</v>
      </c>
      <c r="N14" s="13">
        <v>445000</v>
      </c>
      <c r="O14" s="13">
        <v>448500</v>
      </c>
      <c r="P14" s="13">
        <v>449800</v>
      </c>
      <c r="Q14" s="13">
        <v>466000</v>
      </c>
      <c r="R14" s="13">
        <v>466000</v>
      </c>
      <c r="S14" s="13">
        <v>478900</v>
      </c>
      <c r="T14" s="13">
        <v>485500</v>
      </c>
      <c r="U14" s="13">
        <v>478200</v>
      </c>
      <c r="V14" s="13">
        <v>482700</v>
      </c>
      <c r="W14" s="13">
        <v>490300</v>
      </c>
      <c r="X14" s="13">
        <v>508400</v>
      </c>
      <c r="Y14" s="13">
        <v>520800</v>
      </c>
      <c r="Z14" s="13">
        <v>519800</v>
      </c>
      <c r="AA14" s="13">
        <v>526900</v>
      </c>
      <c r="AB14" s="13">
        <v>69</v>
      </c>
      <c r="AC14" s="13">
        <v>77</v>
      </c>
      <c r="AD14" s="13">
        <v>83</v>
      </c>
      <c r="AE14" s="13"/>
      <c r="AF14" s="13"/>
      <c r="AG14" s="13"/>
      <c r="AH14" s="13">
        <v>45</v>
      </c>
      <c r="AI14" s="13">
        <v>120</v>
      </c>
      <c r="AJ14" s="13">
        <v>71</v>
      </c>
      <c r="AK14" s="13">
        <v>84</v>
      </c>
      <c r="AL14" s="13">
        <v>117</v>
      </c>
      <c r="AM14" s="13">
        <v>108</v>
      </c>
      <c r="AN14" s="13"/>
      <c r="AO14" s="13">
        <v>86</v>
      </c>
      <c r="AP14" s="13">
        <v>114</v>
      </c>
      <c r="AQ14" s="13">
        <v>81</v>
      </c>
      <c r="AR14" s="13">
        <v>107</v>
      </c>
      <c r="AS14" s="13">
        <v>125</v>
      </c>
      <c r="AT14" s="13">
        <v>109</v>
      </c>
      <c r="AU14" s="13">
        <v>107</v>
      </c>
      <c r="AV14" s="13">
        <v>103</v>
      </c>
      <c r="AW14" s="13">
        <v>126</v>
      </c>
      <c r="AX14" s="13">
        <v>99</v>
      </c>
      <c r="AY14" s="14">
        <f t="shared" si="3"/>
        <v>96.368421052631575</v>
      </c>
      <c r="AZ14" s="14">
        <f t="shared" si="1"/>
        <v>23</v>
      </c>
      <c r="BA14" s="19">
        <f t="shared" si="4"/>
        <v>0.86363636363636365</v>
      </c>
      <c r="BB14" s="20">
        <f t="shared" si="2"/>
        <v>21.917041888589765</v>
      </c>
      <c r="BC14">
        <f t="shared" si="5"/>
        <v>0</v>
      </c>
      <c r="BD14" s="14">
        <f t="shared" si="6"/>
        <v>10</v>
      </c>
      <c r="BE14" s="14">
        <f t="shared" si="7"/>
        <v>76.333333333333329</v>
      </c>
      <c r="BF14" s="14">
        <f t="shared" si="8"/>
        <v>90.833333333333329</v>
      </c>
      <c r="BG14" s="14">
        <f t="shared" si="9"/>
        <v>107.88888888888889</v>
      </c>
    </row>
    <row r="15" spans="1:59" x14ac:dyDescent="0.2">
      <c r="A15" t="str">
        <f t="shared" si="0"/>
        <v>Taylor Adams_2017</v>
      </c>
      <c r="B15" t="s">
        <v>880</v>
      </c>
      <c r="C15" t="s">
        <v>116</v>
      </c>
      <c r="D15">
        <v>2017</v>
      </c>
      <c r="E15" s="13">
        <v>527800</v>
      </c>
      <c r="F15" s="13">
        <v>527800</v>
      </c>
      <c r="G15" s="13">
        <v>527800</v>
      </c>
      <c r="H15" s="13">
        <v>546700</v>
      </c>
      <c r="I15" s="13">
        <v>558300</v>
      </c>
      <c r="J15" s="13">
        <v>552400</v>
      </c>
      <c r="K15" s="13">
        <v>546400</v>
      </c>
      <c r="L15" s="13">
        <v>543000</v>
      </c>
      <c r="M15" s="13">
        <v>555100</v>
      </c>
      <c r="N15" s="13">
        <v>560100</v>
      </c>
      <c r="O15" s="13">
        <v>561300</v>
      </c>
      <c r="P15" s="13">
        <v>557900</v>
      </c>
      <c r="Q15" s="13">
        <v>537800</v>
      </c>
      <c r="R15" s="13">
        <v>537800</v>
      </c>
      <c r="S15" s="13">
        <v>518300</v>
      </c>
      <c r="T15" s="13">
        <v>484000</v>
      </c>
      <c r="U15" s="13">
        <v>463900</v>
      </c>
      <c r="V15" s="13">
        <v>460400</v>
      </c>
      <c r="W15" s="13">
        <v>474600</v>
      </c>
      <c r="X15" s="13">
        <v>513100</v>
      </c>
      <c r="Y15" s="13">
        <v>541500</v>
      </c>
      <c r="Z15" s="13">
        <v>577600</v>
      </c>
      <c r="AA15" s="13">
        <v>587700</v>
      </c>
      <c r="AB15" s="13">
        <v>117</v>
      </c>
      <c r="AC15" s="13">
        <v>111</v>
      </c>
      <c r="AD15" s="13">
        <v>122</v>
      </c>
      <c r="AE15" s="13">
        <v>113</v>
      </c>
      <c r="AF15" s="13">
        <v>78</v>
      </c>
      <c r="AG15" s="13">
        <v>120</v>
      </c>
      <c r="AH15" s="13">
        <v>114</v>
      </c>
      <c r="AI15" s="13">
        <v>113</v>
      </c>
      <c r="AJ15" s="13">
        <v>110</v>
      </c>
      <c r="AK15" s="13">
        <v>109</v>
      </c>
      <c r="AL15" s="13">
        <v>105</v>
      </c>
      <c r="AM15" s="13">
        <v>68</v>
      </c>
      <c r="AN15" s="13"/>
      <c r="AO15" s="13">
        <v>99</v>
      </c>
      <c r="AP15" s="13">
        <v>64</v>
      </c>
      <c r="AQ15" s="13">
        <v>80</v>
      </c>
      <c r="AR15" s="13">
        <v>125</v>
      </c>
      <c r="AS15" s="13">
        <v>103</v>
      </c>
      <c r="AT15" s="13">
        <v>144</v>
      </c>
      <c r="AU15" s="13">
        <v>127</v>
      </c>
      <c r="AV15" s="13">
        <v>138</v>
      </c>
      <c r="AW15" s="13">
        <v>107</v>
      </c>
      <c r="AX15" s="13">
        <v>98</v>
      </c>
      <c r="AY15" s="14">
        <f t="shared" si="3"/>
        <v>107.5</v>
      </c>
      <c r="AZ15" s="14">
        <f t="shared" si="1"/>
        <v>23</v>
      </c>
      <c r="BA15" s="19">
        <f t="shared" si="4"/>
        <v>1</v>
      </c>
      <c r="BB15" s="20">
        <f t="shared" si="2"/>
        <v>20.467744659062255</v>
      </c>
      <c r="BC15">
        <f t="shared" si="5"/>
        <v>0</v>
      </c>
      <c r="BD15" s="14">
        <f t="shared" si="6"/>
        <v>18</v>
      </c>
      <c r="BE15" s="14">
        <f t="shared" si="7"/>
        <v>110.16666666666667</v>
      </c>
      <c r="BF15" s="14">
        <f t="shared" si="8"/>
        <v>103.16666666666667</v>
      </c>
      <c r="BG15" s="14">
        <f t="shared" si="9"/>
        <v>109.55555555555556</v>
      </c>
    </row>
    <row r="16" spans="1:59" x14ac:dyDescent="0.2">
      <c r="A16" t="str">
        <f t="shared" si="0"/>
        <v>Taylor Adams_2016</v>
      </c>
      <c r="B16" t="s">
        <v>880</v>
      </c>
      <c r="C16" t="s">
        <v>116</v>
      </c>
      <c r="D16">
        <v>2016</v>
      </c>
      <c r="E16" s="13">
        <v>528500</v>
      </c>
      <c r="F16" s="13">
        <v>528500</v>
      </c>
      <c r="G16" s="13">
        <v>528500</v>
      </c>
      <c r="H16" s="13">
        <v>521500</v>
      </c>
      <c r="I16" s="13">
        <v>514000</v>
      </c>
      <c r="J16" s="13">
        <v>519300</v>
      </c>
      <c r="K16" s="13">
        <v>519300</v>
      </c>
      <c r="L16" s="13">
        <v>519300</v>
      </c>
      <c r="M16" s="13">
        <v>523200</v>
      </c>
      <c r="N16" s="13">
        <v>529300</v>
      </c>
      <c r="O16" s="13">
        <v>507800</v>
      </c>
      <c r="P16" s="13">
        <v>507800</v>
      </c>
      <c r="Q16" s="13">
        <v>507800</v>
      </c>
      <c r="R16" s="13">
        <v>507800</v>
      </c>
      <c r="S16" s="13">
        <v>507800</v>
      </c>
      <c r="T16" s="13">
        <v>507800</v>
      </c>
      <c r="U16" s="13">
        <v>492700</v>
      </c>
      <c r="V16" s="13">
        <v>481200</v>
      </c>
      <c r="W16" s="13">
        <v>489300</v>
      </c>
      <c r="X16" s="13">
        <v>498700</v>
      </c>
      <c r="Y16" s="13">
        <v>495300</v>
      </c>
      <c r="Z16" s="13">
        <v>480300</v>
      </c>
      <c r="AA16" s="13">
        <v>480300</v>
      </c>
      <c r="AB16" s="13">
        <v>93</v>
      </c>
      <c r="AC16" s="13">
        <v>95</v>
      </c>
      <c r="AD16" s="13">
        <v>107</v>
      </c>
      <c r="AE16" s="13">
        <v>88</v>
      </c>
      <c r="AF16" s="13">
        <v>118</v>
      </c>
      <c r="AG16" s="13"/>
      <c r="AH16" s="13"/>
      <c r="AI16" s="13">
        <v>111</v>
      </c>
      <c r="AJ16" s="13">
        <v>98</v>
      </c>
      <c r="AK16" s="13">
        <v>60</v>
      </c>
      <c r="AL16" s="13"/>
      <c r="AM16" s="13"/>
      <c r="AN16" s="13"/>
      <c r="AO16" s="13"/>
      <c r="AP16" s="13"/>
      <c r="AQ16" s="13">
        <v>114</v>
      </c>
      <c r="AR16" s="13">
        <v>101</v>
      </c>
      <c r="AS16" s="13">
        <v>100</v>
      </c>
      <c r="AT16" s="13">
        <v>123</v>
      </c>
      <c r="AU16" s="13">
        <v>78</v>
      </c>
      <c r="AV16" s="13">
        <v>72</v>
      </c>
      <c r="AW16" s="13"/>
      <c r="AX16" s="13"/>
      <c r="AY16" s="14">
        <f t="shared" si="3"/>
        <v>97</v>
      </c>
      <c r="AZ16" s="14">
        <f t="shared" si="1"/>
        <v>23</v>
      </c>
      <c r="BA16" s="19">
        <f t="shared" si="4"/>
        <v>0.63636363636363635</v>
      </c>
      <c r="BB16" s="20">
        <f t="shared" si="2"/>
        <v>17.940071177287837</v>
      </c>
      <c r="BC16">
        <f t="shared" si="5"/>
        <v>0</v>
      </c>
      <c r="BD16" s="14">
        <f t="shared" si="6"/>
        <v>22</v>
      </c>
      <c r="BE16" s="14">
        <f t="shared" si="7"/>
        <v>100.2</v>
      </c>
      <c r="BF16" s="14">
        <f t="shared" si="8"/>
        <v>89.666666666666671</v>
      </c>
      <c r="BG16" s="14">
        <f t="shared" si="9"/>
        <v>98</v>
      </c>
    </row>
    <row r="17" spans="1:59" x14ac:dyDescent="0.2">
      <c r="A17" t="str">
        <f t="shared" si="0"/>
        <v>Taylor Adams_2015</v>
      </c>
      <c r="B17" t="s">
        <v>880</v>
      </c>
      <c r="C17" t="s">
        <v>116</v>
      </c>
      <c r="D17">
        <v>2015</v>
      </c>
      <c r="E17" s="13">
        <v>378500</v>
      </c>
      <c r="F17" s="13">
        <v>378500</v>
      </c>
      <c r="G17" s="13">
        <v>378500</v>
      </c>
      <c r="H17" s="13">
        <v>378500</v>
      </c>
      <c r="I17" s="13">
        <v>399500</v>
      </c>
      <c r="J17" s="13">
        <v>421500</v>
      </c>
      <c r="K17" s="13">
        <v>431100</v>
      </c>
      <c r="L17" s="13">
        <v>424700</v>
      </c>
      <c r="M17" s="13">
        <v>402300</v>
      </c>
      <c r="N17" s="13">
        <v>399900</v>
      </c>
      <c r="O17" s="13">
        <v>399900</v>
      </c>
      <c r="P17" s="13">
        <v>418900</v>
      </c>
      <c r="Q17" s="13">
        <v>418900</v>
      </c>
      <c r="R17" s="13">
        <v>453100</v>
      </c>
      <c r="S17" s="13">
        <v>483400</v>
      </c>
      <c r="T17" s="13">
        <v>517900</v>
      </c>
      <c r="U17" s="13">
        <v>517900</v>
      </c>
      <c r="V17" s="13">
        <v>517900</v>
      </c>
      <c r="W17" s="13">
        <v>535900</v>
      </c>
      <c r="X17" s="13">
        <v>522100</v>
      </c>
      <c r="Y17" s="13">
        <v>492200</v>
      </c>
      <c r="Z17" s="13">
        <v>458900</v>
      </c>
      <c r="AA17" s="13">
        <v>476500</v>
      </c>
      <c r="AB17" s="13">
        <v>98</v>
      </c>
      <c r="AC17" s="13">
        <v>75</v>
      </c>
      <c r="AD17" s="13"/>
      <c r="AE17" s="13">
        <v>100</v>
      </c>
      <c r="AF17" s="13">
        <v>114</v>
      </c>
      <c r="AG17" s="13">
        <v>60</v>
      </c>
      <c r="AH17" s="13">
        <v>69</v>
      </c>
      <c r="AI17" s="13">
        <v>73</v>
      </c>
      <c r="AJ17" s="13">
        <v>92</v>
      </c>
      <c r="AK17" s="13"/>
      <c r="AL17" s="13">
        <v>115</v>
      </c>
      <c r="AM17" s="13"/>
      <c r="AN17" s="13">
        <v>120</v>
      </c>
      <c r="AO17" s="13">
        <v>101</v>
      </c>
      <c r="AP17" s="13">
        <v>143</v>
      </c>
      <c r="AQ17" s="13"/>
      <c r="AR17" s="13"/>
      <c r="AS17" s="13">
        <v>110</v>
      </c>
      <c r="AT17" s="13">
        <v>40</v>
      </c>
      <c r="AU17" s="13">
        <v>99</v>
      </c>
      <c r="AV17" s="13">
        <v>87</v>
      </c>
      <c r="AW17" s="13">
        <v>136</v>
      </c>
      <c r="AX17" s="13">
        <v>131</v>
      </c>
      <c r="AY17" s="14">
        <f t="shared" si="3"/>
        <v>97.944444444444443</v>
      </c>
      <c r="AZ17" s="14">
        <f t="shared" si="1"/>
        <v>23</v>
      </c>
      <c r="BA17" s="19">
        <f t="shared" si="4"/>
        <v>0.81818181818181823</v>
      </c>
      <c r="BB17" s="20">
        <f t="shared" si="2"/>
        <v>27.337696925721705</v>
      </c>
      <c r="BC17">
        <f t="shared" si="5"/>
        <v>0</v>
      </c>
      <c r="BD17" s="14">
        <f t="shared" si="6"/>
        <v>1</v>
      </c>
      <c r="BE17" s="14">
        <f t="shared" si="7"/>
        <v>89.4</v>
      </c>
      <c r="BF17" s="14">
        <f t="shared" si="8"/>
        <v>87.25</v>
      </c>
      <c r="BG17" s="14">
        <f t="shared" si="9"/>
        <v>106.57142857142857</v>
      </c>
    </row>
    <row r="18" spans="1:59" x14ac:dyDescent="0.2">
      <c r="A18" t="str">
        <f t="shared" si="0"/>
        <v>Brendon Ah Chee_2018</v>
      </c>
      <c r="B18" t="s">
        <v>1598</v>
      </c>
      <c r="C18" t="s">
        <v>465</v>
      </c>
      <c r="D18">
        <v>2018</v>
      </c>
      <c r="E18" s="13">
        <v>255100</v>
      </c>
      <c r="F18" s="13">
        <v>255100</v>
      </c>
      <c r="G18" s="13">
        <v>255100</v>
      </c>
      <c r="H18" s="13">
        <v>255100</v>
      </c>
      <c r="I18" s="13">
        <v>255100</v>
      </c>
      <c r="J18" s="13">
        <v>255100</v>
      </c>
      <c r="K18" s="13">
        <v>255100</v>
      </c>
      <c r="L18" s="13">
        <v>255100</v>
      </c>
      <c r="M18" s="13">
        <v>255100</v>
      </c>
      <c r="N18" s="13">
        <v>255100</v>
      </c>
      <c r="O18" s="13">
        <v>269400</v>
      </c>
      <c r="P18" s="13">
        <v>276200</v>
      </c>
      <c r="Q18" s="13">
        <v>276200</v>
      </c>
      <c r="R18" s="13">
        <v>276200</v>
      </c>
      <c r="S18" s="13">
        <v>276200</v>
      </c>
      <c r="T18" s="13">
        <v>284100</v>
      </c>
      <c r="U18" s="13">
        <v>288500</v>
      </c>
      <c r="V18" s="13">
        <v>288500</v>
      </c>
      <c r="W18" s="13">
        <v>288500</v>
      </c>
      <c r="X18" s="13">
        <v>288500</v>
      </c>
      <c r="Y18" s="13">
        <v>288500</v>
      </c>
      <c r="Z18" s="13">
        <v>290800</v>
      </c>
      <c r="AA18" s="13">
        <v>293100</v>
      </c>
      <c r="AB18" s="13"/>
      <c r="AC18" s="13"/>
      <c r="AD18" s="13"/>
      <c r="AE18" s="13"/>
      <c r="AF18" s="13"/>
      <c r="AG18" s="13"/>
      <c r="AH18" s="13"/>
      <c r="AI18" s="13">
        <v>85</v>
      </c>
      <c r="AJ18" s="13">
        <v>57</v>
      </c>
      <c r="AK18" s="13">
        <v>43</v>
      </c>
      <c r="AL18" s="13">
        <v>77</v>
      </c>
      <c r="AM18" s="13"/>
      <c r="AN18" s="13"/>
      <c r="AO18" s="13"/>
      <c r="AP18" s="13">
        <v>67</v>
      </c>
      <c r="AQ18" s="13">
        <v>40</v>
      </c>
      <c r="AR18" s="13"/>
      <c r="AS18" s="13"/>
      <c r="AT18" s="13"/>
      <c r="AU18" s="13"/>
      <c r="AV18" s="13">
        <v>76</v>
      </c>
      <c r="AW18" s="13">
        <v>69</v>
      </c>
      <c r="AX18" s="13"/>
      <c r="AY18" s="14">
        <f t="shared" si="3"/>
        <v>64.25</v>
      </c>
      <c r="AZ18" s="14">
        <f t="shared" si="1"/>
        <v>23</v>
      </c>
      <c r="BA18" s="19">
        <f t="shared" si="4"/>
        <v>0.36363636363636365</v>
      </c>
      <c r="BB18" s="20">
        <f t="shared" si="2"/>
        <v>16.272237531627734</v>
      </c>
      <c r="BC18">
        <f t="shared" si="5"/>
        <v>0</v>
      </c>
      <c r="BD18" s="14">
        <f t="shared" si="6"/>
        <v>1</v>
      </c>
      <c r="BE18" s="14" t="str">
        <f t="shared" si="7"/>
        <v/>
      </c>
      <c r="BF18" s="14">
        <f t="shared" si="8"/>
        <v>65.5</v>
      </c>
      <c r="BG18" s="14">
        <f t="shared" si="9"/>
        <v>63</v>
      </c>
    </row>
    <row r="19" spans="1:59" x14ac:dyDescent="0.2">
      <c r="A19" t="str">
        <f t="shared" si="0"/>
        <v>Brendon Ah Chee_2017</v>
      </c>
      <c r="B19" t="s">
        <v>1598</v>
      </c>
      <c r="C19" t="s">
        <v>465</v>
      </c>
      <c r="D19">
        <v>2017</v>
      </c>
      <c r="E19" s="13">
        <v>352200</v>
      </c>
      <c r="F19" s="13">
        <v>352200</v>
      </c>
      <c r="G19" s="13">
        <v>352200</v>
      </c>
      <c r="H19" s="13">
        <v>352200</v>
      </c>
      <c r="I19" s="13">
        <v>352200</v>
      </c>
      <c r="J19" s="13">
        <v>352200</v>
      </c>
      <c r="K19" s="13">
        <v>352200</v>
      </c>
      <c r="L19" s="13">
        <v>352200</v>
      </c>
      <c r="M19" s="13">
        <v>352200</v>
      </c>
      <c r="N19" s="13">
        <v>352200</v>
      </c>
      <c r="O19" s="13">
        <v>352200</v>
      </c>
      <c r="P19" s="13">
        <v>355200</v>
      </c>
      <c r="Q19" s="13">
        <v>342600</v>
      </c>
      <c r="R19" s="13">
        <v>342600</v>
      </c>
      <c r="S19" s="13">
        <v>342600</v>
      </c>
      <c r="T19" s="13">
        <v>342600</v>
      </c>
      <c r="U19" s="13">
        <v>342600</v>
      </c>
      <c r="V19" s="13">
        <v>342600</v>
      </c>
      <c r="W19" s="13">
        <v>342600</v>
      </c>
      <c r="X19" s="13">
        <v>342600</v>
      </c>
      <c r="Y19" s="13">
        <v>342600</v>
      </c>
      <c r="Z19" s="13">
        <v>323500</v>
      </c>
      <c r="AA19" s="13">
        <v>323500</v>
      </c>
      <c r="AB19" s="13"/>
      <c r="AC19" s="13"/>
      <c r="AD19" s="13"/>
      <c r="AE19" s="13"/>
      <c r="AF19" s="13"/>
      <c r="AG19" s="13"/>
      <c r="AH19" s="13"/>
      <c r="AI19" s="13">
        <v>63</v>
      </c>
      <c r="AJ19" s="13"/>
      <c r="AK19" s="13">
        <v>63</v>
      </c>
      <c r="AL19" s="13">
        <v>89</v>
      </c>
      <c r="AM19" s="13">
        <v>28</v>
      </c>
      <c r="AN19" s="13"/>
      <c r="AO19" s="13"/>
      <c r="AP19" s="13"/>
      <c r="AQ19" s="13"/>
      <c r="AR19" s="13"/>
      <c r="AS19" s="13"/>
      <c r="AT19" s="13"/>
      <c r="AU19" s="13"/>
      <c r="AV19" s="13">
        <v>47</v>
      </c>
      <c r="AW19" s="13"/>
      <c r="AX19" s="13"/>
      <c r="AY19" s="14">
        <f t="shared" si="3"/>
        <v>58</v>
      </c>
      <c r="AZ19" s="14">
        <f t="shared" si="1"/>
        <v>23</v>
      </c>
      <c r="BA19" s="19">
        <f t="shared" si="4"/>
        <v>0.22727272727272727</v>
      </c>
      <c r="BB19" s="20">
        <f t="shared" si="2"/>
        <v>22.538855339169288</v>
      </c>
      <c r="BC19">
        <f t="shared" si="5"/>
        <v>0</v>
      </c>
      <c r="BD19" s="14">
        <f t="shared" si="6"/>
        <v>22</v>
      </c>
      <c r="BE19" s="14" t="str">
        <f t="shared" si="7"/>
        <v/>
      </c>
      <c r="BF19" s="14">
        <f t="shared" si="8"/>
        <v>60.75</v>
      </c>
      <c r="BG19" s="14">
        <f t="shared" si="9"/>
        <v>47</v>
      </c>
    </row>
    <row r="20" spans="1:59" x14ac:dyDescent="0.2">
      <c r="A20" t="str">
        <f t="shared" si="0"/>
        <v>Brendon Ah Chee_2016</v>
      </c>
      <c r="B20" t="s">
        <v>1598</v>
      </c>
      <c r="C20" t="s">
        <v>465</v>
      </c>
      <c r="D20">
        <v>2016</v>
      </c>
      <c r="E20" s="13">
        <v>334100</v>
      </c>
      <c r="F20" s="13">
        <v>334100</v>
      </c>
      <c r="G20" s="13">
        <v>334100</v>
      </c>
      <c r="H20" s="13">
        <v>343300</v>
      </c>
      <c r="I20" s="13">
        <v>351700</v>
      </c>
      <c r="J20" s="13">
        <v>351700</v>
      </c>
      <c r="K20" s="13">
        <v>364400</v>
      </c>
      <c r="L20" s="13">
        <v>366800</v>
      </c>
      <c r="M20" s="13">
        <v>347100</v>
      </c>
      <c r="N20" s="13">
        <v>347100</v>
      </c>
      <c r="O20" s="13">
        <v>347100</v>
      </c>
      <c r="P20" s="13">
        <v>347100</v>
      </c>
      <c r="Q20" s="13">
        <v>347100</v>
      </c>
      <c r="R20" s="13">
        <v>347100</v>
      </c>
      <c r="S20" s="13">
        <v>347100</v>
      </c>
      <c r="T20" s="13">
        <v>347100</v>
      </c>
      <c r="U20" s="13">
        <v>347100</v>
      </c>
      <c r="V20" s="13">
        <v>325500</v>
      </c>
      <c r="W20" s="13">
        <v>295500</v>
      </c>
      <c r="X20" s="13">
        <v>314000</v>
      </c>
      <c r="Y20" s="13">
        <v>309000</v>
      </c>
      <c r="Z20" s="13">
        <v>309000</v>
      </c>
      <c r="AA20" s="13">
        <v>309000</v>
      </c>
      <c r="AB20" s="13">
        <v>60</v>
      </c>
      <c r="AC20" s="13">
        <v>71</v>
      </c>
      <c r="AD20" s="13">
        <v>86</v>
      </c>
      <c r="AE20" s="13">
        <v>64</v>
      </c>
      <c r="AF20" s="13"/>
      <c r="AG20" s="13">
        <v>85</v>
      </c>
      <c r="AH20" s="13">
        <v>73</v>
      </c>
      <c r="AI20" s="13">
        <v>15</v>
      </c>
      <c r="AJ20" s="13"/>
      <c r="AK20" s="13"/>
      <c r="AL20" s="13"/>
      <c r="AM20" s="13"/>
      <c r="AN20" s="13"/>
      <c r="AO20" s="13"/>
      <c r="AP20" s="13"/>
      <c r="AQ20" s="13"/>
      <c r="AR20" s="13">
        <v>75</v>
      </c>
      <c r="AS20" s="13">
        <v>42</v>
      </c>
      <c r="AT20" s="13">
        <v>108</v>
      </c>
      <c r="AU20" s="13">
        <v>33</v>
      </c>
      <c r="AV20" s="13"/>
      <c r="AW20" s="13"/>
      <c r="AX20" s="13"/>
      <c r="AY20" s="14">
        <f t="shared" si="3"/>
        <v>64.727272727272734</v>
      </c>
      <c r="AZ20" s="14">
        <f t="shared" si="1"/>
        <v>23</v>
      </c>
      <c r="BA20" s="19">
        <f t="shared" si="4"/>
        <v>0.5</v>
      </c>
      <c r="BB20" s="20">
        <f t="shared" si="2"/>
        <v>26.39731391293784</v>
      </c>
      <c r="BC20">
        <f t="shared" si="5"/>
        <v>0</v>
      </c>
      <c r="BD20" s="14">
        <f t="shared" si="6"/>
        <v>19</v>
      </c>
      <c r="BE20" s="14">
        <f t="shared" si="7"/>
        <v>73.2</v>
      </c>
      <c r="BF20" s="14">
        <f t="shared" si="8"/>
        <v>44</v>
      </c>
      <c r="BG20" s="14">
        <f t="shared" si="9"/>
        <v>64.5</v>
      </c>
    </row>
    <row r="21" spans="1:59" x14ac:dyDescent="0.2">
      <c r="A21" t="str">
        <f t="shared" si="0"/>
        <v>Brendon Ah Chee_2015</v>
      </c>
      <c r="B21" t="s">
        <v>1598</v>
      </c>
      <c r="C21" t="s">
        <v>465</v>
      </c>
      <c r="D21">
        <v>2015</v>
      </c>
      <c r="E21" s="13">
        <v>123900</v>
      </c>
      <c r="F21" s="13">
        <v>123900</v>
      </c>
      <c r="G21" s="13">
        <v>123900</v>
      </c>
      <c r="H21" s="13">
        <v>123900</v>
      </c>
      <c r="I21" s="13">
        <v>123900</v>
      </c>
      <c r="J21" s="13">
        <v>123900</v>
      </c>
      <c r="K21" s="13">
        <v>127400</v>
      </c>
      <c r="L21" s="13">
        <v>127400</v>
      </c>
      <c r="M21" s="13">
        <v>127400</v>
      </c>
      <c r="N21" s="13">
        <v>127400</v>
      </c>
      <c r="O21" s="13">
        <v>127400</v>
      </c>
      <c r="P21" s="13">
        <v>127400</v>
      </c>
      <c r="Q21" s="13">
        <v>139400</v>
      </c>
      <c r="R21" s="13">
        <v>139400</v>
      </c>
      <c r="S21" s="13">
        <v>168000</v>
      </c>
      <c r="T21" s="13">
        <v>195200</v>
      </c>
      <c r="U21" s="13">
        <v>205900</v>
      </c>
      <c r="V21" s="13">
        <v>205900</v>
      </c>
      <c r="W21" s="13">
        <v>205900</v>
      </c>
      <c r="X21" s="13">
        <v>205900</v>
      </c>
      <c r="Y21" s="13">
        <v>239600</v>
      </c>
      <c r="Z21" s="13">
        <v>287600</v>
      </c>
      <c r="AA21" s="13">
        <v>351600</v>
      </c>
      <c r="AB21" s="13"/>
      <c r="AC21" s="13"/>
      <c r="AD21" s="13">
        <v>22</v>
      </c>
      <c r="AE21" s="13">
        <v>22</v>
      </c>
      <c r="AF21" s="13"/>
      <c r="AG21" s="13">
        <v>38</v>
      </c>
      <c r="AH21" s="13"/>
      <c r="AI21" s="13"/>
      <c r="AJ21" s="13"/>
      <c r="AK21" s="13"/>
      <c r="AL21" s="13"/>
      <c r="AM21" s="13">
        <v>43</v>
      </c>
      <c r="AN21" s="13"/>
      <c r="AO21" s="13">
        <v>66</v>
      </c>
      <c r="AP21" s="13">
        <v>52</v>
      </c>
      <c r="AQ21" s="13">
        <v>22</v>
      </c>
      <c r="AR21" s="13"/>
      <c r="AS21" s="13"/>
      <c r="AT21" s="13"/>
      <c r="AU21" s="13">
        <v>128</v>
      </c>
      <c r="AV21" s="13">
        <v>107</v>
      </c>
      <c r="AW21" s="13">
        <v>88</v>
      </c>
      <c r="AX21" s="13">
        <v>93</v>
      </c>
      <c r="AY21" s="14">
        <f t="shared" si="3"/>
        <v>61.909090909090907</v>
      </c>
      <c r="AZ21" s="14">
        <f t="shared" si="1"/>
        <v>23</v>
      </c>
      <c r="BA21" s="19">
        <f t="shared" si="4"/>
        <v>0.5</v>
      </c>
      <c r="BB21" s="20">
        <f t="shared" si="2"/>
        <v>37.243669382740855</v>
      </c>
      <c r="BC21">
        <f t="shared" si="5"/>
        <v>0</v>
      </c>
      <c r="BD21" s="14">
        <f t="shared" si="6"/>
        <v>1</v>
      </c>
      <c r="BE21" s="14">
        <f t="shared" si="7"/>
        <v>27.333333333333332</v>
      </c>
      <c r="BF21" s="14">
        <f t="shared" si="8"/>
        <v>43</v>
      </c>
      <c r="BG21" s="14">
        <f t="shared" si="9"/>
        <v>81.666666666666671</v>
      </c>
    </row>
    <row r="22" spans="1:59" x14ac:dyDescent="0.2">
      <c r="A22" t="str">
        <f t="shared" si="0"/>
        <v>Paul Ahern_2018</v>
      </c>
      <c r="B22" t="s">
        <v>1580</v>
      </c>
      <c r="C22" t="s">
        <v>316</v>
      </c>
      <c r="D22">
        <v>2018</v>
      </c>
      <c r="E22" s="13">
        <v>123900</v>
      </c>
      <c r="F22" s="13">
        <v>123900</v>
      </c>
      <c r="G22" s="13">
        <v>123900</v>
      </c>
      <c r="H22" s="13">
        <v>123900</v>
      </c>
      <c r="I22" s="13">
        <v>123900</v>
      </c>
      <c r="J22" s="13">
        <v>123900</v>
      </c>
      <c r="K22" s="13">
        <v>123900</v>
      </c>
      <c r="L22" s="13">
        <v>123900</v>
      </c>
      <c r="M22" s="13">
        <v>123900</v>
      </c>
      <c r="N22" s="13">
        <v>123900</v>
      </c>
      <c r="O22" s="13">
        <v>123900</v>
      </c>
      <c r="P22" s="13">
        <v>123900</v>
      </c>
      <c r="Q22" s="13">
        <v>123900</v>
      </c>
      <c r="R22" s="13">
        <v>123900</v>
      </c>
      <c r="S22" s="13">
        <v>175200</v>
      </c>
      <c r="T22" s="13">
        <v>210200</v>
      </c>
      <c r="U22" s="13">
        <v>246300</v>
      </c>
      <c r="V22" s="13">
        <v>288400</v>
      </c>
      <c r="W22" s="13">
        <v>310700</v>
      </c>
      <c r="X22" s="13">
        <v>346100</v>
      </c>
      <c r="Y22" s="13">
        <v>351800</v>
      </c>
      <c r="Z22" s="13">
        <v>343800</v>
      </c>
      <c r="AA22" s="13">
        <v>310900</v>
      </c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>
        <v>84</v>
      </c>
      <c r="AM22" s="13">
        <v>57</v>
      </c>
      <c r="AN22" s="13"/>
      <c r="AO22" s="13">
        <v>49</v>
      </c>
      <c r="AP22" s="13">
        <v>80</v>
      </c>
      <c r="AQ22" s="13">
        <v>81</v>
      </c>
      <c r="AR22" s="13">
        <v>84</v>
      </c>
      <c r="AS22" s="13">
        <v>62</v>
      </c>
      <c r="AT22" s="13">
        <v>124</v>
      </c>
      <c r="AU22" s="13">
        <v>40</v>
      </c>
      <c r="AV22" s="13">
        <v>35</v>
      </c>
      <c r="AW22" s="13"/>
      <c r="AX22" s="13">
        <v>64</v>
      </c>
      <c r="AY22" s="14">
        <f t="shared" si="3"/>
        <v>69.090909090909093</v>
      </c>
      <c r="AZ22" s="14">
        <f t="shared" si="1"/>
        <v>23</v>
      </c>
      <c r="BA22" s="19">
        <f t="shared" si="4"/>
        <v>0.5</v>
      </c>
      <c r="BB22" s="20">
        <f t="shared" si="2"/>
        <v>25.208945021378995</v>
      </c>
      <c r="BC22">
        <f t="shared" si="5"/>
        <v>0</v>
      </c>
      <c r="BD22" s="14">
        <f t="shared" si="6"/>
        <v>1</v>
      </c>
      <c r="BE22" s="14" t="str">
        <f t="shared" si="7"/>
        <v/>
      </c>
      <c r="BF22" s="14">
        <f t="shared" si="8"/>
        <v>70.5</v>
      </c>
      <c r="BG22" s="14">
        <f t="shared" si="9"/>
        <v>71.25</v>
      </c>
    </row>
    <row r="23" spans="1:59" x14ac:dyDescent="0.2">
      <c r="A23" t="str">
        <f t="shared" si="0"/>
        <v>Paul Ahern_2017</v>
      </c>
      <c r="B23" t="s">
        <v>1580</v>
      </c>
      <c r="C23" t="s">
        <v>316</v>
      </c>
      <c r="D23">
        <v>2017</v>
      </c>
      <c r="E23" s="13">
        <v>123900</v>
      </c>
      <c r="F23" s="13">
        <v>123900</v>
      </c>
      <c r="G23" s="13">
        <v>123900</v>
      </c>
      <c r="H23" s="13">
        <v>123900</v>
      </c>
      <c r="I23" s="13">
        <v>123900</v>
      </c>
      <c r="J23" s="13">
        <v>123900</v>
      </c>
      <c r="K23" s="13">
        <v>123900</v>
      </c>
      <c r="L23" s="13">
        <v>123900</v>
      </c>
      <c r="M23" s="13">
        <v>123900</v>
      </c>
      <c r="N23" s="13">
        <v>123900</v>
      </c>
      <c r="O23" s="13">
        <v>123900</v>
      </c>
      <c r="P23" s="13">
        <v>123900</v>
      </c>
      <c r="Q23" s="13">
        <v>123900</v>
      </c>
      <c r="R23" s="13">
        <v>123900</v>
      </c>
      <c r="S23" s="13">
        <v>123900</v>
      </c>
      <c r="T23" s="13">
        <v>123900</v>
      </c>
      <c r="U23" s="13">
        <v>123900</v>
      </c>
      <c r="V23" s="13">
        <v>123900</v>
      </c>
      <c r="W23" s="13">
        <v>123900</v>
      </c>
      <c r="X23" s="13">
        <v>123900</v>
      </c>
      <c r="Y23" s="13">
        <v>123900</v>
      </c>
      <c r="Z23" s="13">
        <v>123900</v>
      </c>
      <c r="AA23" s="13">
        <v>123900</v>
      </c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4" t="str">
        <f t="shared" si="3"/>
        <v/>
      </c>
      <c r="AZ23" s="14">
        <f t="shared" si="1"/>
        <v>23</v>
      </c>
      <c r="BA23" s="19">
        <f t="shared" si="4"/>
        <v>0</v>
      </c>
      <c r="BB23" s="20" t="e">
        <f t="shared" si="2"/>
        <v>#DIV/0!</v>
      </c>
      <c r="BC23">
        <f t="shared" si="5"/>
        <v>0</v>
      </c>
      <c r="BD23" s="14">
        <f t="shared" si="6"/>
        <v>1</v>
      </c>
      <c r="BE23" s="14" t="str">
        <f t="shared" si="7"/>
        <v/>
      </c>
      <c r="BF23" s="14" t="str">
        <f t="shared" si="8"/>
        <v/>
      </c>
      <c r="BG23" s="14" t="str">
        <f t="shared" si="9"/>
        <v/>
      </c>
    </row>
    <row r="24" spans="1:59" x14ac:dyDescent="0.2">
      <c r="A24" t="str">
        <f t="shared" si="0"/>
        <v>Paul Ahern_2016</v>
      </c>
      <c r="B24" t="s">
        <v>1580</v>
      </c>
      <c r="C24" t="s">
        <v>316</v>
      </c>
      <c r="D24">
        <v>2016</v>
      </c>
      <c r="E24" s="13">
        <v>123900</v>
      </c>
      <c r="F24" s="13">
        <v>123900</v>
      </c>
      <c r="G24" s="13">
        <v>123900</v>
      </c>
      <c r="H24" s="13">
        <v>123900</v>
      </c>
      <c r="I24" s="13">
        <v>123900</v>
      </c>
      <c r="J24" s="13">
        <v>123900</v>
      </c>
      <c r="K24" s="13">
        <v>123900</v>
      </c>
      <c r="L24" s="13">
        <v>123900</v>
      </c>
      <c r="M24" s="13">
        <v>123900</v>
      </c>
      <c r="N24" s="13">
        <v>123900</v>
      </c>
      <c r="O24" s="13">
        <v>123900</v>
      </c>
      <c r="P24" s="13">
        <v>123900</v>
      </c>
      <c r="Q24" s="13">
        <v>123900</v>
      </c>
      <c r="R24" s="13">
        <v>123900</v>
      </c>
      <c r="S24" s="13">
        <v>123900</v>
      </c>
      <c r="T24" s="13">
        <v>123900</v>
      </c>
      <c r="U24" s="13">
        <v>123900</v>
      </c>
      <c r="V24" s="13">
        <v>123900</v>
      </c>
      <c r="W24" s="13">
        <v>123900</v>
      </c>
      <c r="X24" s="13">
        <v>123900</v>
      </c>
      <c r="Y24" s="13">
        <v>123900</v>
      </c>
      <c r="Z24" s="13">
        <v>123900</v>
      </c>
      <c r="AA24" s="13">
        <v>123900</v>
      </c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4" t="str">
        <f t="shared" si="3"/>
        <v/>
      </c>
      <c r="AZ24" s="14">
        <f t="shared" si="1"/>
        <v>23</v>
      </c>
      <c r="BA24" s="19">
        <f t="shared" si="4"/>
        <v>0</v>
      </c>
      <c r="BB24" s="20" t="e">
        <f t="shared" si="2"/>
        <v>#DIV/0!</v>
      </c>
      <c r="BC24">
        <f t="shared" si="5"/>
        <v>0</v>
      </c>
      <c r="BD24" s="14">
        <f t="shared" si="6"/>
        <v>1</v>
      </c>
      <c r="BE24" s="14" t="str">
        <f t="shared" si="7"/>
        <v/>
      </c>
      <c r="BF24" s="14" t="str">
        <f t="shared" si="8"/>
        <v/>
      </c>
      <c r="BG24" s="14" t="str">
        <f t="shared" si="9"/>
        <v/>
      </c>
    </row>
    <row r="25" spans="1:59" x14ac:dyDescent="0.2">
      <c r="A25" t="str">
        <f t="shared" si="0"/>
        <v>Paul Ahern_2015</v>
      </c>
      <c r="B25" t="s">
        <v>1580</v>
      </c>
      <c r="C25" t="s">
        <v>316</v>
      </c>
      <c r="D25">
        <v>2015</v>
      </c>
      <c r="E25" s="13">
        <v>192300</v>
      </c>
      <c r="F25" s="13">
        <v>192300</v>
      </c>
      <c r="G25" s="13">
        <v>192300</v>
      </c>
      <c r="H25" s="13">
        <v>192300</v>
      </c>
      <c r="I25" s="13">
        <v>192300</v>
      </c>
      <c r="J25" s="13">
        <v>192300</v>
      </c>
      <c r="K25" s="13">
        <v>192300</v>
      </c>
      <c r="L25" s="13">
        <v>192300</v>
      </c>
      <c r="M25" s="13">
        <v>192300</v>
      </c>
      <c r="N25" s="13">
        <v>192300</v>
      </c>
      <c r="O25" s="13">
        <v>192300</v>
      </c>
      <c r="P25" s="13">
        <v>192300</v>
      </c>
      <c r="Q25" s="13">
        <v>192300</v>
      </c>
      <c r="R25" s="13">
        <v>192300</v>
      </c>
      <c r="S25" s="13">
        <v>192300</v>
      </c>
      <c r="T25" s="13">
        <v>192300</v>
      </c>
      <c r="U25" s="13">
        <v>192300</v>
      </c>
      <c r="V25" s="13">
        <v>192300</v>
      </c>
      <c r="W25" s="13">
        <v>192300</v>
      </c>
      <c r="X25" s="13">
        <v>192300</v>
      </c>
      <c r="Y25" s="13">
        <v>192300</v>
      </c>
      <c r="Z25" s="13">
        <v>192300</v>
      </c>
      <c r="AA25" s="13">
        <v>192300</v>
      </c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4" t="str">
        <f t="shared" si="3"/>
        <v/>
      </c>
      <c r="AZ25" s="14">
        <f t="shared" si="1"/>
        <v>23</v>
      </c>
      <c r="BA25" s="19">
        <f t="shared" si="4"/>
        <v>0</v>
      </c>
      <c r="BB25" s="20" t="e">
        <f t="shared" si="2"/>
        <v>#DIV/0!</v>
      </c>
      <c r="BC25">
        <f t="shared" si="5"/>
        <v>0</v>
      </c>
      <c r="BD25" s="14">
        <f t="shared" si="6"/>
        <v>1</v>
      </c>
      <c r="BE25" s="14" t="str">
        <f t="shared" si="7"/>
        <v/>
      </c>
      <c r="BF25" s="14" t="str">
        <f t="shared" si="8"/>
        <v/>
      </c>
      <c r="BG25" s="14" t="str">
        <f t="shared" si="9"/>
        <v/>
      </c>
    </row>
    <row r="26" spans="1:59" x14ac:dyDescent="0.2">
      <c r="A26" t="str">
        <f t="shared" si="0"/>
        <v>Ben Ainsworth_2018</v>
      </c>
      <c r="B26" t="s">
        <v>978</v>
      </c>
      <c r="C26" t="s">
        <v>144</v>
      </c>
      <c r="D26">
        <v>2018</v>
      </c>
      <c r="E26" s="13">
        <v>334900</v>
      </c>
      <c r="F26" s="13">
        <v>334900</v>
      </c>
      <c r="G26" s="13">
        <v>334900</v>
      </c>
      <c r="H26" s="13">
        <v>320900</v>
      </c>
      <c r="I26" s="13">
        <v>280700</v>
      </c>
      <c r="J26" s="13">
        <v>258500</v>
      </c>
      <c r="K26" s="13">
        <v>243100</v>
      </c>
      <c r="L26" s="13">
        <v>262700</v>
      </c>
      <c r="M26" s="13">
        <v>287600</v>
      </c>
      <c r="N26" s="13">
        <v>330600</v>
      </c>
      <c r="O26" s="13">
        <v>330600</v>
      </c>
      <c r="P26" s="13">
        <v>359400</v>
      </c>
      <c r="Q26" s="13">
        <v>385400</v>
      </c>
      <c r="R26" s="13">
        <v>386500</v>
      </c>
      <c r="S26" s="13">
        <v>366400</v>
      </c>
      <c r="T26" s="13">
        <v>323500</v>
      </c>
      <c r="U26" s="13">
        <v>323500</v>
      </c>
      <c r="V26" s="13">
        <v>323500</v>
      </c>
      <c r="W26" s="13">
        <v>323500</v>
      </c>
      <c r="X26" s="13">
        <v>323500</v>
      </c>
      <c r="Y26" s="13">
        <v>323500</v>
      </c>
      <c r="Z26" s="13">
        <v>285100</v>
      </c>
      <c r="AA26" s="13">
        <v>273800</v>
      </c>
      <c r="AB26" s="13">
        <v>91</v>
      </c>
      <c r="AC26" s="13">
        <v>39</v>
      </c>
      <c r="AD26" s="13">
        <v>38</v>
      </c>
      <c r="AE26" s="13">
        <v>22</v>
      </c>
      <c r="AF26" s="13">
        <v>55</v>
      </c>
      <c r="AG26" s="13">
        <v>42</v>
      </c>
      <c r="AH26" s="13">
        <v>92</v>
      </c>
      <c r="AI26" s="13">
        <v>80</v>
      </c>
      <c r="AJ26" s="13">
        <v>98</v>
      </c>
      <c r="AK26" s="13"/>
      <c r="AL26" s="13">
        <v>85</v>
      </c>
      <c r="AM26" s="13">
        <v>93</v>
      </c>
      <c r="AN26" s="13">
        <v>56</v>
      </c>
      <c r="AO26" s="13">
        <v>40</v>
      </c>
      <c r="AP26" s="13">
        <v>32</v>
      </c>
      <c r="AQ26" s="13"/>
      <c r="AR26" s="13"/>
      <c r="AS26" s="13"/>
      <c r="AT26" s="13"/>
      <c r="AU26" s="13"/>
      <c r="AV26" s="13">
        <v>41</v>
      </c>
      <c r="AW26" s="13">
        <v>78</v>
      </c>
      <c r="AX26" s="13"/>
      <c r="AY26" s="14">
        <f t="shared" si="3"/>
        <v>61.375</v>
      </c>
      <c r="AZ26" s="14">
        <f t="shared" si="1"/>
        <v>23</v>
      </c>
      <c r="BA26" s="19">
        <f t="shared" si="4"/>
        <v>0.72727272727272729</v>
      </c>
      <c r="BB26" s="20">
        <f t="shared" si="2"/>
        <v>25.968891646224204</v>
      </c>
      <c r="BC26">
        <f t="shared" si="5"/>
        <v>0</v>
      </c>
      <c r="BD26" s="14">
        <f t="shared" si="6"/>
        <v>7</v>
      </c>
      <c r="BE26" s="14">
        <f t="shared" si="7"/>
        <v>47.833333333333336</v>
      </c>
      <c r="BF26" s="14">
        <f t="shared" si="8"/>
        <v>89.6</v>
      </c>
      <c r="BG26" s="14">
        <f t="shared" si="9"/>
        <v>50.333333333333336</v>
      </c>
    </row>
    <row r="27" spans="1:59" x14ac:dyDescent="0.2">
      <c r="A27" t="str">
        <f t="shared" si="0"/>
        <v>Ben Ainsworth_2017</v>
      </c>
      <c r="B27" t="s">
        <v>978</v>
      </c>
      <c r="C27" t="s">
        <v>144</v>
      </c>
      <c r="D27">
        <v>2017</v>
      </c>
      <c r="E27" s="13">
        <v>198300</v>
      </c>
      <c r="F27" s="13">
        <v>198300</v>
      </c>
      <c r="G27" s="13">
        <v>198300</v>
      </c>
      <c r="H27" s="13">
        <v>198300</v>
      </c>
      <c r="I27" s="13">
        <v>198300</v>
      </c>
      <c r="J27" s="13">
        <v>198300</v>
      </c>
      <c r="K27" s="13">
        <v>198300</v>
      </c>
      <c r="L27" s="13">
        <v>198300</v>
      </c>
      <c r="M27" s="13">
        <v>198300</v>
      </c>
      <c r="N27" s="13">
        <v>198300</v>
      </c>
      <c r="O27" s="13">
        <v>198300</v>
      </c>
      <c r="P27" s="13">
        <v>198300</v>
      </c>
      <c r="Q27" s="13">
        <v>242900</v>
      </c>
      <c r="R27" s="13">
        <v>257800</v>
      </c>
      <c r="S27" s="13">
        <v>268800</v>
      </c>
      <c r="T27" s="13">
        <v>287600</v>
      </c>
      <c r="U27" s="13">
        <v>294100</v>
      </c>
      <c r="V27" s="13">
        <v>301000</v>
      </c>
      <c r="W27" s="13">
        <v>296300</v>
      </c>
      <c r="X27" s="13">
        <v>297100</v>
      </c>
      <c r="Y27" s="13">
        <v>297100</v>
      </c>
      <c r="Z27" s="13">
        <v>289700</v>
      </c>
      <c r="AA27" s="13">
        <v>280300</v>
      </c>
      <c r="AB27" s="13">
        <v>79</v>
      </c>
      <c r="AC27" s="13">
        <v>64</v>
      </c>
      <c r="AD27" s="13"/>
      <c r="AE27" s="13"/>
      <c r="AF27" s="13"/>
      <c r="AG27" s="13"/>
      <c r="AH27" s="13"/>
      <c r="AI27" s="13"/>
      <c r="AJ27" s="13"/>
      <c r="AK27" s="13"/>
      <c r="AL27" s="13"/>
      <c r="AM27" s="13">
        <v>73</v>
      </c>
      <c r="AN27" s="13">
        <v>39</v>
      </c>
      <c r="AO27" s="13">
        <v>64</v>
      </c>
      <c r="AP27" s="13">
        <v>99</v>
      </c>
      <c r="AQ27" s="13">
        <v>23</v>
      </c>
      <c r="AR27" s="13">
        <v>69</v>
      </c>
      <c r="AS27" s="13">
        <v>78</v>
      </c>
      <c r="AT27" s="13">
        <v>33</v>
      </c>
      <c r="AU27" s="13"/>
      <c r="AV27" s="13">
        <v>52</v>
      </c>
      <c r="AW27" s="13">
        <v>69</v>
      </c>
      <c r="AX27" s="13">
        <v>50</v>
      </c>
      <c r="AY27" s="14">
        <f t="shared" si="3"/>
        <v>60.92307692307692</v>
      </c>
      <c r="AZ27" s="14">
        <f t="shared" si="1"/>
        <v>23</v>
      </c>
      <c r="BA27" s="19">
        <f t="shared" si="4"/>
        <v>0.59090909090909094</v>
      </c>
      <c r="BB27" s="20">
        <f t="shared" si="2"/>
        <v>20.938248647159021</v>
      </c>
      <c r="BC27">
        <f t="shared" si="5"/>
        <v>0</v>
      </c>
      <c r="BD27" s="14">
        <f t="shared" si="6"/>
        <v>1</v>
      </c>
      <c r="BE27" s="14">
        <f t="shared" si="7"/>
        <v>71.5</v>
      </c>
      <c r="BF27" s="14">
        <f t="shared" si="8"/>
        <v>73</v>
      </c>
      <c r="BG27" s="14">
        <f t="shared" si="9"/>
        <v>59.125</v>
      </c>
    </row>
    <row r="28" spans="1:59" x14ac:dyDescent="0.2">
      <c r="A28" t="str">
        <f t="shared" si="0"/>
        <v>Ben Ainsworth_2016</v>
      </c>
      <c r="B28" t="s">
        <v>978</v>
      </c>
      <c r="C28" t="s">
        <v>144</v>
      </c>
      <c r="D28">
        <v>2016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  <c r="O28" s="13">
        <v>0</v>
      </c>
      <c r="P28" s="13">
        <v>0</v>
      </c>
      <c r="Q28" s="13">
        <v>0</v>
      </c>
      <c r="R28" s="13">
        <v>0</v>
      </c>
      <c r="S28" s="13">
        <v>0</v>
      </c>
      <c r="T28" s="13">
        <v>0</v>
      </c>
      <c r="U28" s="13">
        <v>0</v>
      </c>
      <c r="V28" s="13">
        <v>0</v>
      </c>
      <c r="W28" s="13">
        <v>0</v>
      </c>
      <c r="X28" s="13">
        <v>0</v>
      </c>
      <c r="Y28" s="13">
        <v>0</v>
      </c>
      <c r="Z28" s="13">
        <v>0</v>
      </c>
      <c r="AA28" s="13">
        <v>0</v>
      </c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4" t="str">
        <f t="shared" si="3"/>
        <v/>
      </c>
      <c r="AZ28" s="14">
        <f t="shared" si="1"/>
        <v>23</v>
      </c>
      <c r="BA28" s="19">
        <f t="shared" si="4"/>
        <v>0</v>
      </c>
      <c r="BB28" s="20" t="e">
        <f t="shared" si="2"/>
        <v>#DIV/0!</v>
      </c>
      <c r="BC28">
        <f t="shared" si="5"/>
        <v>23</v>
      </c>
      <c r="BD28" s="14">
        <f t="shared" si="6"/>
        <v>1</v>
      </c>
      <c r="BE28" s="14" t="str">
        <f t="shared" si="7"/>
        <v/>
      </c>
      <c r="BF28" s="14" t="str">
        <f t="shared" si="8"/>
        <v/>
      </c>
      <c r="BG28" s="14" t="str">
        <f t="shared" si="9"/>
        <v/>
      </c>
    </row>
    <row r="29" spans="1:59" x14ac:dyDescent="0.2">
      <c r="A29" t="str">
        <f t="shared" si="0"/>
        <v>Ben Ainsworth_2015</v>
      </c>
      <c r="B29" t="s">
        <v>978</v>
      </c>
      <c r="C29" t="s">
        <v>144</v>
      </c>
      <c r="D29">
        <v>2015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  <c r="M29" s="13">
        <v>0</v>
      </c>
      <c r="N29" s="13">
        <v>0</v>
      </c>
      <c r="O29" s="13">
        <v>0</v>
      </c>
      <c r="P29" s="13">
        <v>0</v>
      </c>
      <c r="Q29" s="13">
        <v>0</v>
      </c>
      <c r="R29" s="13">
        <v>0</v>
      </c>
      <c r="S29" s="13">
        <v>0</v>
      </c>
      <c r="T29" s="13">
        <v>0</v>
      </c>
      <c r="U29" s="13">
        <v>0</v>
      </c>
      <c r="V29" s="13">
        <v>0</v>
      </c>
      <c r="W29" s="13">
        <v>0</v>
      </c>
      <c r="X29" s="13">
        <v>0</v>
      </c>
      <c r="Y29" s="13">
        <v>0</v>
      </c>
      <c r="Z29" s="13">
        <v>0</v>
      </c>
      <c r="AA29" s="13">
        <v>0</v>
      </c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4" t="str">
        <f t="shared" si="3"/>
        <v/>
      </c>
      <c r="AZ29" s="14">
        <f t="shared" si="1"/>
        <v>23</v>
      </c>
      <c r="BA29" s="19">
        <f t="shared" si="4"/>
        <v>0</v>
      </c>
      <c r="BB29" s="20" t="e">
        <f t="shared" si="2"/>
        <v>#DIV/0!</v>
      </c>
      <c r="BC29">
        <f t="shared" si="5"/>
        <v>23</v>
      </c>
      <c r="BD29" s="14">
        <f t="shared" si="6"/>
        <v>1</v>
      </c>
      <c r="BE29" s="14" t="str">
        <f t="shared" si="7"/>
        <v/>
      </c>
      <c r="BF29" s="14" t="str">
        <f t="shared" si="8"/>
        <v/>
      </c>
      <c r="BG29" s="14" t="str">
        <f t="shared" si="9"/>
        <v/>
      </c>
    </row>
    <row r="30" spans="1:59" x14ac:dyDescent="0.2">
      <c r="A30" t="str">
        <f t="shared" si="0"/>
        <v>Brayden Ainsworth_2018</v>
      </c>
      <c r="B30" t="s">
        <v>1703</v>
      </c>
      <c r="C30" t="s">
        <v>465</v>
      </c>
      <c r="D30">
        <v>2018</v>
      </c>
      <c r="E30" s="13">
        <v>117300</v>
      </c>
      <c r="F30" s="13">
        <v>117300</v>
      </c>
      <c r="G30" s="13">
        <v>117300</v>
      </c>
      <c r="H30" s="13">
        <v>117300</v>
      </c>
      <c r="I30" s="13">
        <v>117300</v>
      </c>
      <c r="J30" s="13">
        <v>117300</v>
      </c>
      <c r="K30" s="13">
        <v>117300</v>
      </c>
      <c r="L30" s="13">
        <v>117300</v>
      </c>
      <c r="M30" s="13">
        <v>117300</v>
      </c>
      <c r="N30" s="13">
        <v>117300</v>
      </c>
      <c r="O30" s="13">
        <v>117300</v>
      </c>
      <c r="P30" s="13">
        <v>117300</v>
      </c>
      <c r="Q30" s="13">
        <v>117300</v>
      </c>
      <c r="R30" s="13">
        <v>117300</v>
      </c>
      <c r="S30" s="13">
        <v>117300</v>
      </c>
      <c r="T30" s="13">
        <v>117300</v>
      </c>
      <c r="U30" s="13">
        <v>157400</v>
      </c>
      <c r="V30" s="13">
        <v>157400</v>
      </c>
      <c r="W30" s="13">
        <v>157400</v>
      </c>
      <c r="X30" s="13">
        <v>157400</v>
      </c>
      <c r="Y30" s="13">
        <v>157400</v>
      </c>
      <c r="Z30" s="13">
        <v>157400</v>
      </c>
      <c r="AA30" s="13">
        <v>157400</v>
      </c>
      <c r="AB30" s="13"/>
      <c r="AC30" s="13"/>
      <c r="AD30" s="13"/>
      <c r="AE30" s="13"/>
      <c r="AF30" s="13"/>
      <c r="AG30" s="13"/>
      <c r="AH30" s="13"/>
      <c r="AI30" s="13">
        <v>66</v>
      </c>
      <c r="AJ30" s="13"/>
      <c r="AK30" s="13"/>
      <c r="AL30" s="13"/>
      <c r="AM30" s="13"/>
      <c r="AN30" s="13"/>
      <c r="AO30" s="13"/>
      <c r="AP30" s="13">
        <v>45</v>
      </c>
      <c r="AQ30" s="13">
        <v>51</v>
      </c>
      <c r="AR30" s="13"/>
      <c r="AS30" s="13"/>
      <c r="AT30" s="13"/>
      <c r="AU30" s="13"/>
      <c r="AV30" s="13"/>
      <c r="AW30" s="13"/>
      <c r="AX30" s="13"/>
      <c r="AY30" s="14">
        <f t="shared" si="3"/>
        <v>54</v>
      </c>
      <c r="AZ30" s="14">
        <f t="shared" si="1"/>
        <v>23</v>
      </c>
      <c r="BA30" s="19">
        <f t="shared" si="4"/>
        <v>0.13636363636363635</v>
      </c>
      <c r="BB30" s="20">
        <f t="shared" si="2"/>
        <v>10.816653826391969</v>
      </c>
      <c r="BC30">
        <f t="shared" si="5"/>
        <v>0</v>
      </c>
      <c r="BD30" s="14">
        <f t="shared" si="6"/>
        <v>1</v>
      </c>
      <c r="BE30" s="14" t="str">
        <f t="shared" si="7"/>
        <v/>
      </c>
      <c r="BF30" s="14">
        <f t="shared" si="8"/>
        <v>66</v>
      </c>
      <c r="BG30" s="14">
        <f t="shared" si="9"/>
        <v>48</v>
      </c>
    </row>
    <row r="31" spans="1:59" x14ac:dyDescent="0.2">
      <c r="A31" t="str">
        <f t="shared" si="0"/>
        <v>Brayden Ainsworth_2017</v>
      </c>
      <c r="B31" t="s">
        <v>1703</v>
      </c>
      <c r="C31" t="s">
        <v>465</v>
      </c>
      <c r="D31">
        <v>2017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3">
        <v>0</v>
      </c>
      <c r="N31" s="13">
        <v>0</v>
      </c>
      <c r="O31" s="13">
        <v>0</v>
      </c>
      <c r="P31" s="13">
        <v>0</v>
      </c>
      <c r="Q31" s="13">
        <v>0</v>
      </c>
      <c r="R31" s="13">
        <v>0</v>
      </c>
      <c r="S31" s="13">
        <v>0</v>
      </c>
      <c r="T31" s="13">
        <v>0</v>
      </c>
      <c r="U31" s="13">
        <v>0</v>
      </c>
      <c r="V31" s="13">
        <v>0</v>
      </c>
      <c r="W31" s="13">
        <v>0</v>
      </c>
      <c r="X31" s="13">
        <v>0</v>
      </c>
      <c r="Y31" s="13">
        <v>0</v>
      </c>
      <c r="Z31" s="13">
        <v>0</v>
      </c>
      <c r="AA31" s="13">
        <v>0</v>
      </c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4" t="str">
        <f t="shared" si="3"/>
        <v/>
      </c>
      <c r="AZ31" s="14">
        <f t="shared" si="1"/>
        <v>23</v>
      </c>
      <c r="BA31" s="19">
        <f t="shared" si="4"/>
        <v>0</v>
      </c>
      <c r="BB31" s="20" t="e">
        <f t="shared" si="2"/>
        <v>#DIV/0!</v>
      </c>
      <c r="BC31">
        <f t="shared" si="5"/>
        <v>23</v>
      </c>
      <c r="BD31" s="14">
        <f t="shared" si="6"/>
        <v>1</v>
      </c>
      <c r="BE31" s="14" t="str">
        <f t="shared" si="7"/>
        <v/>
      </c>
      <c r="BF31" s="14" t="str">
        <f t="shared" si="8"/>
        <v/>
      </c>
      <c r="BG31" s="14" t="str">
        <f t="shared" si="9"/>
        <v/>
      </c>
    </row>
    <row r="32" spans="1:59" x14ac:dyDescent="0.2">
      <c r="A32" t="str">
        <f t="shared" si="0"/>
        <v>Brayden Ainsworth_2016</v>
      </c>
      <c r="B32" t="s">
        <v>1703</v>
      </c>
      <c r="C32" t="s">
        <v>465</v>
      </c>
      <c r="D32">
        <v>2016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3">
        <v>0</v>
      </c>
      <c r="N32" s="13">
        <v>0</v>
      </c>
      <c r="O32" s="13">
        <v>0</v>
      </c>
      <c r="P32" s="13">
        <v>0</v>
      </c>
      <c r="Q32" s="13">
        <v>0</v>
      </c>
      <c r="R32" s="13">
        <v>0</v>
      </c>
      <c r="S32" s="13">
        <v>0</v>
      </c>
      <c r="T32" s="13">
        <v>0</v>
      </c>
      <c r="U32" s="13">
        <v>0</v>
      </c>
      <c r="V32" s="13">
        <v>0</v>
      </c>
      <c r="W32" s="13">
        <v>0</v>
      </c>
      <c r="X32" s="13">
        <v>0</v>
      </c>
      <c r="Y32" s="13">
        <v>0</v>
      </c>
      <c r="Z32" s="13">
        <v>0</v>
      </c>
      <c r="AA32" s="13">
        <v>0</v>
      </c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4" t="str">
        <f t="shared" si="3"/>
        <v/>
      </c>
      <c r="AZ32" s="14">
        <f t="shared" si="1"/>
        <v>23</v>
      </c>
      <c r="BA32" s="19">
        <f t="shared" si="4"/>
        <v>0</v>
      </c>
      <c r="BB32" s="20" t="e">
        <f t="shared" si="2"/>
        <v>#DIV/0!</v>
      </c>
      <c r="BC32">
        <f t="shared" si="5"/>
        <v>23</v>
      </c>
      <c r="BD32" s="14">
        <f t="shared" si="6"/>
        <v>1</v>
      </c>
      <c r="BE32" s="14" t="str">
        <f t="shared" si="7"/>
        <v/>
      </c>
      <c r="BF32" s="14" t="str">
        <f t="shared" si="8"/>
        <v/>
      </c>
      <c r="BG32" s="14" t="str">
        <f t="shared" si="9"/>
        <v/>
      </c>
    </row>
    <row r="33" spans="1:59" x14ac:dyDescent="0.2">
      <c r="A33" t="str">
        <f t="shared" si="0"/>
        <v>Brayden Ainsworth_2015</v>
      </c>
      <c r="B33" t="s">
        <v>1703</v>
      </c>
      <c r="C33" t="s">
        <v>465</v>
      </c>
      <c r="D33">
        <v>2015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  <c r="L33" s="13">
        <v>0</v>
      </c>
      <c r="M33" s="13">
        <v>0</v>
      </c>
      <c r="N33" s="13">
        <v>0</v>
      </c>
      <c r="O33" s="13">
        <v>0</v>
      </c>
      <c r="P33" s="13">
        <v>0</v>
      </c>
      <c r="Q33" s="13">
        <v>0</v>
      </c>
      <c r="R33" s="13">
        <v>0</v>
      </c>
      <c r="S33" s="13">
        <v>0</v>
      </c>
      <c r="T33" s="13">
        <v>0</v>
      </c>
      <c r="U33" s="13">
        <v>0</v>
      </c>
      <c r="V33" s="13">
        <v>0</v>
      </c>
      <c r="W33" s="13">
        <v>0</v>
      </c>
      <c r="X33" s="13">
        <v>0</v>
      </c>
      <c r="Y33" s="13">
        <v>0</v>
      </c>
      <c r="Z33" s="13">
        <v>0</v>
      </c>
      <c r="AA33" s="13">
        <v>0</v>
      </c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4" t="str">
        <f t="shared" si="3"/>
        <v/>
      </c>
      <c r="AZ33" s="14">
        <f t="shared" si="1"/>
        <v>23</v>
      </c>
      <c r="BA33" s="19">
        <f t="shared" si="4"/>
        <v>0</v>
      </c>
      <c r="BB33" s="20" t="e">
        <f t="shared" si="2"/>
        <v>#DIV/0!</v>
      </c>
      <c r="BC33">
        <f t="shared" si="5"/>
        <v>23</v>
      </c>
      <c r="BD33" s="14">
        <f t="shared" si="6"/>
        <v>1</v>
      </c>
      <c r="BE33" s="14" t="str">
        <f t="shared" si="7"/>
        <v/>
      </c>
      <c r="BF33" s="14" t="str">
        <f t="shared" si="8"/>
        <v/>
      </c>
      <c r="BG33" s="14" t="str">
        <f t="shared" si="9"/>
        <v/>
      </c>
    </row>
    <row r="34" spans="1:59" x14ac:dyDescent="0.2">
      <c r="A34" t="str">
        <f t="shared" si="0"/>
        <v>James Aish_2018</v>
      </c>
      <c r="B34" t="s">
        <v>689</v>
      </c>
      <c r="C34" t="s">
        <v>116</v>
      </c>
      <c r="D34">
        <v>2018</v>
      </c>
      <c r="E34" s="13">
        <v>312700</v>
      </c>
      <c r="F34" s="13">
        <v>312700</v>
      </c>
      <c r="G34" s="13">
        <v>312700</v>
      </c>
      <c r="H34" s="13">
        <v>336100</v>
      </c>
      <c r="I34" s="13">
        <v>358000</v>
      </c>
      <c r="J34" s="13">
        <v>369000</v>
      </c>
      <c r="K34" s="13">
        <v>341300</v>
      </c>
      <c r="L34" s="13">
        <v>341300</v>
      </c>
      <c r="M34" s="13">
        <v>341300</v>
      </c>
      <c r="N34" s="13">
        <v>341300</v>
      </c>
      <c r="O34" s="13">
        <v>341300</v>
      </c>
      <c r="P34" s="13">
        <v>341300</v>
      </c>
      <c r="Q34" s="13">
        <v>341300</v>
      </c>
      <c r="R34" s="13">
        <v>341300</v>
      </c>
      <c r="S34" s="13">
        <v>341300</v>
      </c>
      <c r="T34" s="13">
        <v>341300</v>
      </c>
      <c r="U34" s="13">
        <v>341300</v>
      </c>
      <c r="V34" s="13">
        <v>341300</v>
      </c>
      <c r="W34" s="13">
        <v>341300</v>
      </c>
      <c r="X34" s="13">
        <v>341300</v>
      </c>
      <c r="Y34" s="13">
        <v>341300</v>
      </c>
      <c r="Z34" s="13">
        <v>327800</v>
      </c>
      <c r="AA34" s="13">
        <v>322700</v>
      </c>
      <c r="AB34" s="13">
        <v>54</v>
      </c>
      <c r="AC34" s="13">
        <v>91</v>
      </c>
      <c r="AD34" s="13">
        <v>93</v>
      </c>
      <c r="AE34" s="13">
        <v>62</v>
      </c>
      <c r="AF34" s="13">
        <v>77</v>
      </c>
      <c r="AG34" s="13">
        <v>18</v>
      </c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>
        <v>85</v>
      </c>
      <c r="AW34" s="13">
        <v>61</v>
      </c>
      <c r="AX34" s="13">
        <v>74</v>
      </c>
      <c r="AY34" s="14">
        <f t="shared" si="3"/>
        <v>68.333333333333329</v>
      </c>
      <c r="AZ34" s="14">
        <f t="shared" si="1"/>
        <v>23</v>
      </c>
      <c r="BA34" s="19">
        <f t="shared" si="4"/>
        <v>0.40909090909090912</v>
      </c>
      <c r="BB34" s="20">
        <f t="shared" si="2"/>
        <v>23.291629397704231</v>
      </c>
      <c r="BC34">
        <f t="shared" si="5"/>
        <v>0</v>
      </c>
      <c r="BD34" s="14">
        <f t="shared" si="6"/>
        <v>1</v>
      </c>
      <c r="BE34" s="14">
        <f t="shared" si="7"/>
        <v>65.833333333333329</v>
      </c>
      <c r="BF34" s="14" t="str">
        <f t="shared" si="8"/>
        <v/>
      </c>
      <c r="BG34" s="14">
        <f t="shared" si="9"/>
        <v>73.333333333333329</v>
      </c>
    </row>
    <row r="35" spans="1:59" x14ac:dyDescent="0.2">
      <c r="A35" t="str">
        <f t="shared" si="0"/>
        <v>James Aish_2017</v>
      </c>
      <c r="B35" t="s">
        <v>689</v>
      </c>
      <c r="C35" t="s">
        <v>116</v>
      </c>
      <c r="D35">
        <v>2017</v>
      </c>
      <c r="E35" s="13">
        <v>340600</v>
      </c>
      <c r="F35" s="13">
        <v>340600</v>
      </c>
      <c r="G35" s="13">
        <v>340600</v>
      </c>
      <c r="H35" s="13">
        <v>340600</v>
      </c>
      <c r="I35" s="13">
        <v>340600</v>
      </c>
      <c r="J35" s="13">
        <v>340600</v>
      </c>
      <c r="K35" s="13">
        <v>340600</v>
      </c>
      <c r="L35" s="13">
        <v>340600</v>
      </c>
      <c r="M35" s="13">
        <v>340600</v>
      </c>
      <c r="N35" s="13">
        <v>317000</v>
      </c>
      <c r="O35" s="13">
        <v>317000</v>
      </c>
      <c r="P35" s="13">
        <v>317000</v>
      </c>
      <c r="Q35" s="13">
        <v>308600</v>
      </c>
      <c r="R35" s="13">
        <v>308600</v>
      </c>
      <c r="S35" s="13">
        <v>291600</v>
      </c>
      <c r="T35" s="13">
        <v>291600</v>
      </c>
      <c r="U35" s="13">
        <v>291600</v>
      </c>
      <c r="V35" s="13">
        <v>291600</v>
      </c>
      <c r="W35" s="13">
        <v>291600</v>
      </c>
      <c r="X35" s="13">
        <v>291600</v>
      </c>
      <c r="Y35" s="13">
        <v>291600</v>
      </c>
      <c r="Z35" s="13">
        <v>287000</v>
      </c>
      <c r="AA35" s="13">
        <v>277900</v>
      </c>
      <c r="AB35" s="13"/>
      <c r="AC35" s="13">
        <v>64</v>
      </c>
      <c r="AD35" s="13"/>
      <c r="AE35" s="13"/>
      <c r="AF35" s="13"/>
      <c r="AG35" s="13"/>
      <c r="AH35" s="13"/>
      <c r="AI35" s="13">
        <v>60</v>
      </c>
      <c r="AJ35" s="13">
        <v>23</v>
      </c>
      <c r="AK35" s="13"/>
      <c r="AL35" s="13"/>
      <c r="AM35" s="13">
        <v>84</v>
      </c>
      <c r="AN35" s="13"/>
      <c r="AO35" s="13">
        <v>36</v>
      </c>
      <c r="AP35" s="13"/>
      <c r="AQ35" s="13"/>
      <c r="AR35" s="13"/>
      <c r="AS35" s="13"/>
      <c r="AT35" s="13"/>
      <c r="AU35" s="13"/>
      <c r="AV35" s="13">
        <v>46</v>
      </c>
      <c r="AW35" s="13">
        <v>71</v>
      </c>
      <c r="AX35" s="13">
        <v>71</v>
      </c>
      <c r="AY35" s="14">
        <f t="shared" si="3"/>
        <v>56.875</v>
      </c>
      <c r="AZ35" s="14">
        <f t="shared" si="1"/>
        <v>23</v>
      </c>
      <c r="BA35" s="19">
        <f t="shared" si="4"/>
        <v>0.36363636363636365</v>
      </c>
      <c r="BB35" s="20">
        <f t="shared" si="2"/>
        <v>20.343040227908062</v>
      </c>
      <c r="BC35">
        <f t="shared" si="5"/>
        <v>0</v>
      </c>
      <c r="BD35" s="14">
        <f t="shared" si="6"/>
        <v>23</v>
      </c>
      <c r="BE35" s="14">
        <f t="shared" si="7"/>
        <v>64</v>
      </c>
      <c r="BF35" s="14">
        <f t="shared" si="8"/>
        <v>55.666666666666664</v>
      </c>
      <c r="BG35" s="14">
        <f t="shared" si="9"/>
        <v>62.666666666666664</v>
      </c>
    </row>
    <row r="36" spans="1:59" x14ac:dyDescent="0.2">
      <c r="A36" t="str">
        <f t="shared" si="0"/>
        <v>James Aish_2016</v>
      </c>
      <c r="B36" t="s">
        <v>689</v>
      </c>
      <c r="C36" t="s">
        <v>116</v>
      </c>
      <c r="D36">
        <v>2016</v>
      </c>
      <c r="E36" s="13">
        <v>275700</v>
      </c>
      <c r="F36" s="13">
        <v>275700</v>
      </c>
      <c r="G36" s="13">
        <v>275700</v>
      </c>
      <c r="H36" s="13">
        <v>275700</v>
      </c>
      <c r="I36" s="13">
        <v>274700</v>
      </c>
      <c r="J36" s="13">
        <v>272100</v>
      </c>
      <c r="K36" s="13">
        <v>272100</v>
      </c>
      <c r="L36" s="13">
        <v>255900</v>
      </c>
      <c r="M36" s="13">
        <v>255900</v>
      </c>
      <c r="N36" s="13">
        <v>255900</v>
      </c>
      <c r="O36" s="13">
        <v>255900</v>
      </c>
      <c r="P36" s="13">
        <v>255900</v>
      </c>
      <c r="Q36" s="13">
        <v>255900</v>
      </c>
      <c r="R36" s="13">
        <v>255900</v>
      </c>
      <c r="S36" s="13">
        <v>246000</v>
      </c>
      <c r="T36" s="13">
        <v>260300</v>
      </c>
      <c r="U36" s="13">
        <v>283600</v>
      </c>
      <c r="V36" s="13">
        <v>303100</v>
      </c>
      <c r="W36" s="13">
        <v>304600</v>
      </c>
      <c r="X36" s="13">
        <v>325800</v>
      </c>
      <c r="Y36" s="13">
        <v>345100</v>
      </c>
      <c r="Z36" s="13">
        <v>379100</v>
      </c>
      <c r="AA36" s="13">
        <v>384800</v>
      </c>
      <c r="AB36" s="13"/>
      <c r="AC36" s="13">
        <v>48</v>
      </c>
      <c r="AD36" s="13">
        <v>51</v>
      </c>
      <c r="AE36" s="13">
        <v>61</v>
      </c>
      <c r="AF36" s="13">
        <v>43</v>
      </c>
      <c r="AG36" s="13"/>
      <c r="AH36" s="13">
        <v>21</v>
      </c>
      <c r="AI36" s="13"/>
      <c r="AJ36" s="13"/>
      <c r="AK36" s="13"/>
      <c r="AL36" s="13"/>
      <c r="AM36" s="13"/>
      <c r="AN36" s="13"/>
      <c r="AO36" s="13">
        <v>69</v>
      </c>
      <c r="AP36" s="13">
        <v>90</v>
      </c>
      <c r="AQ36" s="13">
        <v>51</v>
      </c>
      <c r="AR36" s="13">
        <v>77</v>
      </c>
      <c r="AS36" s="13">
        <v>62</v>
      </c>
      <c r="AT36" s="13">
        <v>98</v>
      </c>
      <c r="AU36" s="13">
        <v>86</v>
      </c>
      <c r="AV36" s="13">
        <v>108</v>
      </c>
      <c r="AW36" s="13">
        <v>54</v>
      </c>
      <c r="AX36" s="13">
        <v>20</v>
      </c>
      <c r="AY36" s="14">
        <f t="shared" si="3"/>
        <v>62.6</v>
      </c>
      <c r="AZ36" s="14">
        <f t="shared" si="1"/>
        <v>23</v>
      </c>
      <c r="BA36" s="19">
        <f t="shared" si="4"/>
        <v>0.68181818181818177</v>
      </c>
      <c r="BB36" s="20">
        <f t="shared" si="2"/>
        <v>25.842379368559918</v>
      </c>
      <c r="BC36">
        <f t="shared" si="5"/>
        <v>0</v>
      </c>
      <c r="BD36" s="14">
        <f t="shared" si="6"/>
        <v>15</v>
      </c>
      <c r="BE36" s="14">
        <f t="shared" si="7"/>
        <v>50.75</v>
      </c>
      <c r="BF36" s="14">
        <f t="shared" si="8"/>
        <v>21</v>
      </c>
      <c r="BG36" s="14">
        <f t="shared" si="9"/>
        <v>71.777777777777771</v>
      </c>
    </row>
    <row r="37" spans="1:59" x14ac:dyDescent="0.2">
      <c r="A37" t="str">
        <f t="shared" si="0"/>
        <v>James Aish_2015</v>
      </c>
      <c r="B37" t="s">
        <v>689</v>
      </c>
      <c r="C37" t="s">
        <v>116</v>
      </c>
      <c r="D37">
        <v>2015</v>
      </c>
      <c r="E37" s="13">
        <v>383200</v>
      </c>
      <c r="F37" s="13">
        <v>383200</v>
      </c>
      <c r="G37" s="13">
        <v>383200</v>
      </c>
      <c r="H37" s="13">
        <v>383200</v>
      </c>
      <c r="I37" s="13">
        <v>339500</v>
      </c>
      <c r="J37" s="13">
        <v>339500</v>
      </c>
      <c r="K37" s="13">
        <v>339500</v>
      </c>
      <c r="L37" s="13">
        <v>317100</v>
      </c>
      <c r="M37" s="13">
        <v>280200</v>
      </c>
      <c r="N37" s="13">
        <v>276800</v>
      </c>
      <c r="O37" s="13">
        <v>276800</v>
      </c>
      <c r="P37" s="13">
        <v>276800</v>
      </c>
      <c r="Q37" s="13">
        <v>276800</v>
      </c>
      <c r="R37" s="13">
        <v>270300</v>
      </c>
      <c r="S37" s="13">
        <v>285100</v>
      </c>
      <c r="T37" s="13">
        <v>281700</v>
      </c>
      <c r="U37" s="13">
        <v>274600</v>
      </c>
      <c r="V37" s="13">
        <v>269100</v>
      </c>
      <c r="W37" s="13">
        <v>269100</v>
      </c>
      <c r="X37" s="13">
        <v>269100</v>
      </c>
      <c r="Y37" s="13">
        <v>269100</v>
      </c>
      <c r="Z37" s="13">
        <v>269100</v>
      </c>
      <c r="AA37" s="13">
        <v>269100</v>
      </c>
      <c r="AB37" s="13">
        <v>44</v>
      </c>
      <c r="AC37" s="13"/>
      <c r="AD37" s="13">
        <v>66</v>
      </c>
      <c r="AE37" s="13">
        <v>19</v>
      </c>
      <c r="AF37" s="13"/>
      <c r="AG37" s="13"/>
      <c r="AH37" s="13">
        <v>67</v>
      </c>
      <c r="AI37" s="13">
        <v>19</v>
      </c>
      <c r="AJ37" s="13">
        <v>73</v>
      </c>
      <c r="AK37" s="13"/>
      <c r="AL37" s="13"/>
      <c r="AM37" s="13"/>
      <c r="AN37" s="13">
        <v>58</v>
      </c>
      <c r="AO37" s="13">
        <v>62</v>
      </c>
      <c r="AP37" s="13">
        <v>41</v>
      </c>
      <c r="AQ37" s="13">
        <v>48</v>
      </c>
      <c r="AR37" s="13">
        <v>65</v>
      </c>
      <c r="AS37" s="13"/>
      <c r="AT37" s="13"/>
      <c r="AU37" s="13"/>
      <c r="AV37" s="13"/>
      <c r="AW37" s="13"/>
      <c r="AX37" s="13"/>
      <c r="AY37" s="14">
        <f t="shared" si="3"/>
        <v>51.090909090909093</v>
      </c>
      <c r="AZ37" s="14">
        <f t="shared" si="1"/>
        <v>23</v>
      </c>
      <c r="BA37" s="19">
        <f t="shared" si="4"/>
        <v>0.5</v>
      </c>
      <c r="BB37" s="20">
        <f t="shared" si="2"/>
        <v>18.806671930219583</v>
      </c>
      <c r="BC37">
        <f t="shared" si="5"/>
        <v>0</v>
      </c>
      <c r="BD37" s="14">
        <f t="shared" si="6"/>
        <v>18</v>
      </c>
      <c r="BE37" s="14">
        <f t="shared" si="7"/>
        <v>43</v>
      </c>
      <c r="BF37" s="14">
        <f t="shared" si="8"/>
        <v>53</v>
      </c>
      <c r="BG37" s="14">
        <f t="shared" si="9"/>
        <v>51.333333333333336</v>
      </c>
    </row>
    <row r="38" spans="1:59" x14ac:dyDescent="0.2">
      <c r="A38" t="str">
        <f t="shared" si="0"/>
        <v>Aliir Aliir_2018</v>
      </c>
      <c r="B38" t="s">
        <v>540</v>
      </c>
      <c r="C38" t="s">
        <v>423</v>
      </c>
      <c r="D38">
        <v>2018</v>
      </c>
      <c r="E38" s="13">
        <v>218100</v>
      </c>
      <c r="F38" s="13">
        <v>218100</v>
      </c>
      <c r="G38" s="13">
        <v>218100</v>
      </c>
      <c r="H38" s="13">
        <v>218100</v>
      </c>
      <c r="I38" s="13">
        <v>218100</v>
      </c>
      <c r="J38" s="13">
        <v>218100</v>
      </c>
      <c r="K38" s="13">
        <v>218100</v>
      </c>
      <c r="L38" s="13">
        <v>218100</v>
      </c>
      <c r="M38" s="13">
        <v>218100</v>
      </c>
      <c r="N38" s="13">
        <v>218100</v>
      </c>
      <c r="O38" s="13">
        <v>218100</v>
      </c>
      <c r="P38" s="13">
        <v>218100</v>
      </c>
      <c r="Q38" s="13">
        <v>218100</v>
      </c>
      <c r="R38" s="13">
        <v>218100</v>
      </c>
      <c r="S38" s="13">
        <v>218100</v>
      </c>
      <c r="T38" s="13">
        <v>241800</v>
      </c>
      <c r="U38" s="13">
        <v>290200</v>
      </c>
      <c r="V38" s="13">
        <v>328300</v>
      </c>
      <c r="W38" s="13">
        <v>379300</v>
      </c>
      <c r="X38" s="13">
        <v>403600</v>
      </c>
      <c r="Y38" s="13">
        <v>422500</v>
      </c>
      <c r="Z38" s="13">
        <v>419200</v>
      </c>
      <c r="AA38" s="13">
        <v>387400</v>
      </c>
      <c r="AB38" s="13"/>
      <c r="AC38" s="13"/>
      <c r="AD38" s="13"/>
      <c r="AE38" s="13">
        <v>32</v>
      </c>
      <c r="AF38" s="13"/>
      <c r="AG38" s="13"/>
      <c r="AH38" s="13"/>
      <c r="AI38" s="13"/>
      <c r="AJ38" s="13"/>
      <c r="AK38" s="13"/>
      <c r="AL38" s="13"/>
      <c r="AM38" s="13"/>
      <c r="AN38" s="13">
        <v>91</v>
      </c>
      <c r="AO38" s="13"/>
      <c r="AP38" s="13">
        <v>64</v>
      </c>
      <c r="AQ38" s="13">
        <v>102</v>
      </c>
      <c r="AR38" s="13">
        <v>97</v>
      </c>
      <c r="AS38" s="13">
        <v>117</v>
      </c>
      <c r="AT38" s="13">
        <v>73</v>
      </c>
      <c r="AU38" s="13">
        <v>101</v>
      </c>
      <c r="AV38" s="13">
        <v>79</v>
      </c>
      <c r="AW38" s="13">
        <v>66</v>
      </c>
      <c r="AX38" s="13">
        <v>53</v>
      </c>
      <c r="AY38" s="14">
        <f t="shared" si="3"/>
        <v>79.545454545454547</v>
      </c>
      <c r="AZ38" s="14">
        <f t="shared" si="1"/>
        <v>23</v>
      </c>
      <c r="BA38" s="19">
        <f t="shared" si="4"/>
        <v>0.5</v>
      </c>
      <c r="BB38" s="20">
        <f t="shared" si="2"/>
        <v>24.973440437247085</v>
      </c>
      <c r="BC38">
        <f t="shared" si="5"/>
        <v>0</v>
      </c>
      <c r="BD38" s="14">
        <f t="shared" si="6"/>
        <v>1</v>
      </c>
      <c r="BE38" s="14">
        <f t="shared" si="7"/>
        <v>32</v>
      </c>
      <c r="BF38" s="14" t="str">
        <f t="shared" si="8"/>
        <v/>
      </c>
      <c r="BG38" s="14">
        <f t="shared" si="9"/>
        <v>83.555555555555557</v>
      </c>
    </row>
    <row r="39" spans="1:59" x14ac:dyDescent="0.2">
      <c r="A39" t="str">
        <f t="shared" si="0"/>
        <v>Aliir Aliir_2017</v>
      </c>
      <c r="B39" t="s">
        <v>540</v>
      </c>
      <c r="C39" t="s">
        <v>423</v>
      </c>
      <c r="D39">
        <v>2017</v>
      </c>
      <c r="E39" s="13">
        <v>364500</v>
      </c>
      <c r="F39" s="13">
        <v>364500</v>
      </c>
      <c r="G39" s="13">
        <v>364500</v>
      </c>
      <c r="H39" s="13">
        <v>364500</v>
      </c>
      <c r="I39" s="13">
        <v>345200</v>
      </c>
      <c r="J39" s="13">
        <v>345200</v>
      </c>
      <c r="K39" s="13">
        <v>345200</v>
      </c>
      <c r="L39" s="13">
        <v>345200</v>
      </c>
      <c r="M39" s="13">
        <v>345200</v>
      </c>
      <c r="N39" s="13">
        <v>345200</v>
      </c>
      <c r="O39" s="13">
        <v>345200</v>
      </c>
      <c r="P39" s="13">
        <v>345200</v>
      </c>
      <c r="Q39" s="13">
        <v>345200</v>
      </c>
      <c r="R39" s="13">
        <v>345200</v>
      </c>
      <c r="S39" s="13">
        <v>345200</v>
      </c>
      <c r="T39" s="13">
        <v>345200</v>
      </c>
      <c r="U39" s="13">
        <v>345200</v>
      </c>
      <c r="V39" s="13">
        <v>345200</v>
      </c>
      <c r="W39" s="13">
        <v>345200</v>
      </c>
      <c r="X39" s="13">
        <v>345200</v>
      </c>
      <c r="Y39" s="13">
        <v>345200</v>
      </c>
      <c r="Z39" s="13">
        <v>345200</v>
      </c>
      <c r="AA39" s="13">
        <v>345200</v>
      </c>
      <c r="AB39" s="13"/>
      <c r="AC39" s="13">
        <v>51</v>
      </c>
      <c r="AD39" s="13">
        <v>67</v>
      </c>
      <c r="AE39" s="13">
        <v>52</v>
      </c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4">
        <f t="shared" si="3"/>
        <v>56.666666666666664</v>
      </c>
      <c r="AZ39" s="14">
        <f t="shared" si="1"/>
        <v>23</v>
      </c>
      <c r="BA39" s="19">
        <f t="shared" si="4"/>
        <v>0.13636363636363635</v>
      </c>
      <c r="BB39" s="20">
        <f t="shared" si="2"/>
        <v>8.9628864398324843</v>
      </c>
      <c r="BC39">
        <f t="shared" si="5"/>
        <v>0</v>
      </c>
      <c r="BD39" s="14">
        <f t="shared" si="6"/>
        <v>5</v>
      </c>
      <c r="BE39" s="14">
        <f t="shared" si="7"/>
        <v>56.666666666666664</v>
      </c>
      <c r="BF39" s="14" t="str">
        <f t="shared" si="8"/>
        <v/>
      </c>
      <c r="BG39" s="14" t="str">
        <f t="shared" si="9"/>
        <v/>
      </c>
    </row>
    <row r="40" spans="1:59" x14ac:dyDescent="0.2">
      <c r="A40" t="str">
        <f t="shared" si="0"/>
        <v>Aliir Aliir_2016</v>
      </c>
      <c r="B40" t="s">
        <v>540</v>
      </c>
      <c r="C40" t="s">
        <v>423</v>
      </c>
      <c r="D40">
        <v>2016</v>
      </c>
      <c r="E40" s="13">
        <v>123900</v>
      </c>
      <c r="F40" s="13">
        <v>123900</v>
      </c>
      <c r="G40" s="13">
        <v>123900</v>
      </c>
      <c r="H40" s="13">
        <v>123900</v>
      </c>
      <c r="I40" s="13">
        <v>123900</v>
      </c>
      <c r="J40" s="13">
        <v>123900</v>
      </c>
      <c r="K40" s="13">
        <v>123900</v>
      </c>
      <c r="L40" s="13">
        <v>123900</v>
      </c>
      <c r="M40" s="13">
        <v>123900</v>
      </c>
      <c r="N40" s="13">
        <v>123900</v>
      </c>
      <c r="O40" s="13">
        <v>123900</v>
      </c>
      <c r="P40" s="13">
        <v>123900</v>
      </c>
      <c r="Q40" s="13">
        <v>123900</v>
      </c>
      <c r="R40" s="13">
        <v>123900</v>
      </c>
      <c r="S40" s="13">
        <v>123900</v>
      </c>
      <c r="T40" s="13">
        <v>123900</v>
      </c>
      <c r="U40" s="13">
        <v>161400</v>
      </c>
      <c r="V40" s="13">
        <v>195700</v>
      </c>
      <c r="W40" s="13">
        <v>231000</v>
      </c>
      <c r="X40" s="13">
        <v>259500</v>
      </c>
      <c r="Y40" s="13">
        <v>293700</v>
      </c>
      <c r="Z40" s="13">
        <v>316700</v>
      </c>
      <c r="AA40" s="13">
        <v>334900</v>
      </c>
      <c r="AB40" s="13"/>
      <c r="AC40" s="13"/>
      <c r="AD40" s="13"/>
      <c r="AE40" s="13"/>
      <c r="AF40" s="13"/>
      <c r="AG40" s="13">
        <v>36</v>
      </c>
      <c r="AH40" s="13"/>
      <c r="AI40" s="13"/>
      <c r="AJ40" s="13"/>
      <c r="AK40" s="13"/>
      <c r="AL40" s="13"/>
      <c r="AM40" s="13"/>
      <c r="AN40" s="13">
        <v>55</v>
      </c>
      <c r="AO40" s="13"/>
      <c r="AP40" s="13"/>
      <c r="AQ40" s="13">
        <v>69</v>
      </c>
      <c r="AR40" s="13">
        <v>53</v>
      </c>
      <c r="AS40" s="13">
        <v>79</v>
      </c>
      <c r="AT40" s="13">
        <v>76</v>
      </c>
      <c r="AU40" s="13">
        <v>84</v>
      </c>
      <c r="AV40" s="13">
        <v>75</v>
      </c>
      <c r="AW40" s="13">
        <v>79</v>
      </c>
      <c r="AX40" s="13">
        <v>64</v>
      </c>
      <c r="AY40" s="14">
        <f t="shared" si="3"/>
        <v>67</v>
      </c>
      <c r="AZ40" s="14">
        <f t="shared" si="1"/>
        <v>23</v>
      </c>
      <c r="BA40" s="19">
        <f t="shared" si="4"/>
        <v>0.45454545454545453</v>
      </c>
      <c r="BB40" s="20">
        <f t="shared" si="2"/>
        <v>15.040685563571303</v>
      </c>
      <c r="BC40">
        <f t="shared" si="5"/>
        <v>0</v>
      </c>
      <c r="BD40" s="14">
        <f t="shared" si="6"/>
        <v>1</v>
      </c>
      <c r="BE40" s="14">
        <f t="shared" si="7"/>
        <v>36</v>
      </c>
      <c r="BF40" s="14" t="str">
        <f t="shared" si="8"/>
        <v/>
      </c>
      <c r="BG40" s="14">
        <f t="shared" si="9"/>
        <v>72.375</v>
      </c>
    </row>
    <row r="41" spans="1:59" x14ac:dyDescent="0.2">
      <c r="A41" t="str">
        <f t="shared" si="0"/>
        <v>Aliir Aliir_2015</v>
      </c>
      <c r="B41" t="s">
        <v>540</v>
      </c>
      <c r="C41" t="s">
        <v>423</v>
      </c>
      <c r="D41">
        <v>2015</v>
      </c>
      <c r="E41" s="13">
        <v>123900</v>
      </c>
      <c r="F41" s="13">
        <v>123900</v>
      </c>
      <c r="G41" s="13">
        <v>123900</v>
      </c>
      <c r="H41" s="13">
        <v>123900</v>
      </c>
      <c r="I41" s="13">
        <v>123900</v>
      </c>
      <c r="J41" s="13">
        <v>123900</v>
      </c>
      <c r="K41" s="13">
        <v>123900</v>
      </c>
      <c r="L41" s="13">
        <v>123900</v>
      </c>
      <c r="M41" s="13">
        <v>123900</v>
      </c>
      <c r="N41" s="13">
        <v>123900</v>
      </c>
      <c r="O41" s="13">
        <v>123900</v>
      </c>
      <c r="P41" s="13">
        <v>123900</v>
      </c>
      <c r="Q41" s="13">
        <v>123900</v>
      </c>
      <c r="R41" s="13">
        <v>123900</v>
      </c>
      <c r="S41" s="13">
        <v>123900</v>
      </c>
      <c r="T41" s="13">
        <v>123900</v>
      </c>
      <c r="U41" s="13">
        <v>123900</v>
      </c>
      <c r="V41" s="13">
        <v>123900</v>
      </c>
      <c r="W41" s="13">
        <v>123900</v>
      </c>
      <c r="X41" s="13">
        <v>123900</v>
      </c>
      <c r="Y41" s="13">
        <v>123900</v>
      </c>
      <c r="Z41" s="13">
        <v>123900</v>
      </c>
      <c r="AA41" s="13">
        <v>123900</v>
      </c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4" t="str">
        <f t="shared" si="3"/>
        <v/>
      </c>
      <c r="AZ41" s="14">
        <f t="shared" si="1"/>
        <v>23</v>
      </c>
      <c r="BA41" s="19">
        <f t="shared" si="4"/>
        <v>0</v>
      </c>
      <c r="BB41" s="20" t="e">
        <f t="shared" si="2"/>
        <v>#DIV/0!</v>
      </c>
      <c r="BC41">
        <f t="shared" si="5"/>
        <v>0</v>
      </c>
      <c r="BD41" s="14">
        <f t="shared" si="6"/>
        <v>1</v>
      </c>
      <c r="BE41" s="14" t="str">
        <f t="shared" si="7"/>
        <v/>
      </c>
      <c r="BF41" s="14" t="str">
        <f t="shared" si="8"/>
        <v/>
      </c>
      <c r="BG41" s="14" t="str">
        <f t="shared" si="9"/>
        <v/>
      </c>
    </row>
    <row r="42" spans="1:59" x14ac:dyDescent="0.2">
      <c r="A42" t="str">
        <f t="shared" si="0"/>
        <v>Matthew Allen_2018</v>
      </c>
      <c r="B42" t="s">
        <v>1571</v>
      </c>
      <c r="C42" t="s">
        <v>465</v>
      </c>
      <c r="D42">
        <v>2018</v>
      </c>
      <c r="E42" s="13">
        <v>123900</v>
      </c>
      <c r="F42" s="13">
        <v>123900</v>
      </c>
      <c r="G42" s="13">
        <v>123900</v>
      </c>
      <c r="H42" s="13">
        <v>123900</v>
      </c>
      <c r="I42" s="13">
        <v>123900</v>
      </c>
      <c r="J42" s="13">
        <v>123900</v>
      </c>
      <c r="K42" s="13">
        <v>123900</v>
      </c>
      <c r="L42" s="13">
        <v>123900</v>
      </c>
      <c r="M42" s="13">
        <v>123900</v>
      </c>
      <c r="N42" s="13">
        <v>123900</v>
      </c>
      <c r="O42" s="13">
        <v>123900</v>
      </c>
      <c r="P42" s="13">
        <v>123900</v>
      </c>
      <c r="Q42" s="13">
        <v>123900</v>
      </c>
      <c r="R42" s="13">
        <v>123900</v>
      </c>
      <c r="S42" s="13">
        <v>123900</v>
      </c>
      <c r="T42" s="13">
        <v>123900</v>
      </c>
      <c r="U42" s="13">
        <v>123900</v>
      </c>
      <c r="V42" s="13">
        <v>123900</v>
      </c>
      <c r="W42" s="13">
        <v>123900</v>
      </c>
      <c r="X42" s="13">
        <v>123900</v>
      </c>
      <c r="Y42" s="13">
        <v>123900</v>
      </c>
      <c r="Z42" s="13">
        <v>123900</v>
      </c>
      <c r="AA42" s="13">
        <v>123900</v>
      </c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4" t="str">
        <f t="shared" si="3"/>
        <v/>
      </c>
      <c r="AZ42" s="14">
        <f t="shared" si="1"/>
        <v>23</v>
      </c>
      <c r="BA42" s="19">
        <f t="shared" si="4"/>
        <v>0</v>
      </c>
      <c r="BB42" s="20" t="e">
        <f t="shared" si="2"/>
        <v>#DIV/0!</v>
      </c>
      <c r="BC42">
        <f t="shared" si="5"/>
        <v>0</v>
      </c>
      <c r="BD42" s="14">
        <f t="shared" si="6"/>
        <v>1</v>
      </c>
      <c r="BE42" s="14" t="str">
        <f t="shared" si="7"/>
        <v/>
      </c>
      <c r="BF42" s="14" t="str">
        <f t="shared" si="8"/>
        <v/>
      </c>
      <c r="BG42" s="14" t="str">
        <f t="shared" si="9"/>
        <v/>
      </c>
    </row>
    <row r="43" spans="1:59" x14ac:dyDescent="0.2">
      <c r="A43" t="str">
        <f t="shared" si="0"/>
        <v>Matthew Allen_2017</v>
      </c>
      <c r="B43" t="s">
        <v>1571</v>
      </c>
      <c r="C43" t="s">
        <v>465</v>
      </c>
      <c r="D43">
        <v>2017</v>
      </c>
      <c r="E43" s="13">
        <v>123900</v>
      </c>
      <c r="F43" s="13">
        <v>123900</v>
      </c>
      <c r="G43" s="13">
        <v>123900</v>
      </c>
      <c r="H43" s="13">
        <v>123900</v>
      </c>
      <c r="I43" s="13">
        <v>123900</v>
      </c>
      <c r="J43" s="13">
        <v>123900</v>
      </c>
      <c r="K43" s="13">
        <v>123900</v>
      </c>
      <c r="L43" s="13">
        <v>123900</v>
      </c>
      <c r="M43" s="13">
        <v>123900</v>
      </c>
      <c r="N43" s="13">
        <v>123900</v>
      </c>
      <c r="O43" s="13">
        <v>123900</v>
      </c>
      <c r="P43" s="13">
        <v>123900</v>
      </c>
      <c r="Q43" s="13">
        <v>123900</v>
      </c>
      <c r="R43" s="13">
        <v>123900</v>
      </c>
      <c r="S43" s="13">
        <v>123900</v>
      </c>
      <c r="T43" s="13">
        <v>123900</v>
      </c>
      <c r="U43" s="13">
        <v>123900</v>
      </c>
      <c r="V43" s="13">
        <v>123900</v>
      </c>
      <c r="W43" s="13">
        <v>123900</v>
      </c>
      <c r="X43" s="13">
        <v>123900</v>
      </c>
      <c r="Y43" s="13">
        <v>123900</v>
      </c>
      <c r="Z43" s="13">
        <v>123900</v>
      </c>
      <c r="AA43" s="13">
        <v>123900</v>
      </c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4" t="str">
        <f t="shared" si="3"/>
        <v/>
      </c>
      <c r="AZ43" s="14">
        <f t="shared" si="1"/>
        <v>23</v>
      </c>
      <c r="BA43" s="19">
        <f t="shared" si="4"/>
        <v>0</v>
      </c>
      <c r="BB43" s="20" t="e">
        <f t="shared" si="2"/>
        <v>#DIV/0!</v>
      </c>
      <c r="BC43">
        <f t="shared" si="5"/>
        <v>0</v>
      </c>
      <c r="BD43" s="14">
        <f t="shared" si="6"/>
        <v>1</v>
      </c>
      <c r="BE43" s="14" t="str">
        <f t="shared" si="7"/>
        <v/>
      </c>
      <c r="BF43" s="14" t="str">
        <f t="shared" si="8"/>
        <v/>
      </c>
      <c r="BG43" s="14" t="str">
        <f t="shared" si="9"/>
        <v/>
      </c>
    </row>
    <row r="44" spans="1:59" x14ac:dyDescent="0.2">
      <c r="A44" t="str">
        <f t="shared" si="0"/>
        <v>Matthew Allen_2016</v>
      </c>
      <c r="B44" t="s">
        <v>1571</v>
      </c>
      <c r="C44" t="s">
        <v>465</v>
      </c>
      <c r="D44">
        <v>2016</v>
      </c>
      <c r="E44" s="13">
        <v>117300</v>
      </c>
      <c r="F44" s="13">
        <v>117300</v>
      </c>
      <c r="G44" s="13">
        <v>117300</v>
      </c>
      <c r="H44" s="13">
        <v>117300</v>
      </c>
      <c r="I44" s="13">
        <v>117300</v>
      </c>
      <c r="J44" s="13">
        <v>117300</v>
      </c>
      <c r="K44" s="13">
        <v>117300</v>
      </c>
      <c r="L44" s="13">
        <v>117300</v>
      </c>
      <c r="M44" s="13">
        <v>117300</v>
      </c>
      <c r="N44" s="13">
        <v>117300</v>
      </c>
      <c r="O44" s="13">
        <v>117300</v>
      </c>
      <c r="P44" s="13">
        <v>117300</v>
      </c>
      <c r="Q44" s="13">
        <v>117300</v>
      </c>
      <c r="R44" s="13">
        <v>117300</v>
      </c>
      <c r="S44" s="13">
        <v>117300</v>
      </c>
      <c r="T44" s="13">
        <v>117300</v>
      </c>
      <c r="U44" s="13">
        <v>117300</v>
      </c>
      <c r="V44" s="13">
        <v>117300</v>
      </c>
      <c r="W44" s="13">
        <v>117300</v>
      </c>
      <c r="X44" s="13">
        <v>117300</v>
      </c>
      <c r="Y44" s="13">
        <v>117300</v>
      </c>
      <c r="Z44" s="13">
        <v>117300</v>
      </c>
      <c r="AA44" s="13">
        <v>117300</v>
      </c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4" t="str">
        <f t="shared" si="3"/>
        <v/>
      </c>
      <c r="AZ44" s="14">
        <f t="shared" si="1"/>
        <v>23</v>
      </c>
      <c r="BA44" s="19">
        <f t="shared" si="4"/>
        <v>0</v>
      </c>
      <c r="BB44" s="20" t="e">
        <f t="shared" si="2"/>
        <v>#DIV/0!</v>
      </c>
      <c r="BC44">
        <f t="shared" si="5"/>
        <v>0</v>
      </c>
      <c r="BD44" s="14">
        <f t="shared" si="6"/>
        <v>1</v>
      </c>
      <c r="BE44" s="14" t="str">
        <f t="shared" si="7"/>
        <v/>
      </c>
      <c r="BF44" s="14" t="str">
        <f t="shared" si="8"/>
        <v/>
      </c>
      <c r="BG44" s="14" t="str">
        <f t="shared" si="9"/>
        <v/>
      </c>
    </row>
    <row r="45" spans="1:59" x14ac:dyDescent="0.2">
      <c r="A45" t="str">
        <f t="shared" si="0"/>
        <v>Matthew Allen_2015</v>
      </c>
      <c r="B45" t="s">
        <v>1571</v>
      </c>
      <c r="C45" t="s">
        <v>465</v>
      </c>
      <c r="D45">
        <v>2015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  <c r="L45" s="13">
        <v>0</v>
      </c>
      <c r="M45" s="13">
        <v>0</v>
      </c>
      <c r="N45" s="13">
        <v>0</v>
      </c>
      <c r="O45" s="13">
        <v>0</v>
      </c>
      <c r="P45" s="13">
        <v>0</v>
      </c>
      <c r="Q45" s="13">
        <v>0</v>
      </c>
      <c r="R45" s="13">
        <v>0</v>
      </c>
      <c r="S45" s="13">
        <v>0</v>
      </c>
      <c r="T45" s="13">
        <v>0</v>
      </c>
      <c r="U45" s="13">
        <v>0</v>
      </c>
      <c r="V45" s="13">
        <v>0</v>
      </c>
      <c r="W45" s="13">
        <v>0</v>
      </c>
      <c r="X45" s="13">
        <v>0</v>
      </c>
      <c r="Y45" s="13">
        <v>0</v>
      </c>
      <c r="Z45" s="13">
        <v>0</v>
      </c>
      <c r="AA45" s="13">
        <v>0</v>
      </c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4" t="str">
        <f t="shared" si="3"/>
        <v/>
      </c>
      <c r="AZ45" s="14">
        <f t="shared" si="1"/>
        <v>23</v>
      </c>
      <c r="BA45" s="19">
        <f t="shared" si="4"/>
        <v>0</v>
      </c>
      <c r="BB45" s="20" t="e">
        <f t="shared" si="2"/>
        <v>#DIV/0!</v>
      </c>
      <c r="BC45">
        <f t="shared" si="5"/>
        <v>23</v>
      </c>
      <c r="BD45" s="14">
        <f t="shared" si="6"/>
        <v>1</v>
      </c>
      <c r="BE45" s="14" t="str">
        <f t="shared" si="7"/>
        <v/>
      </c>
      <c r="BF45" s="14" t="str">
        <f t="shared" si="8"/>
        <v/>
      </c>
      <c r="BG45" s="14" t="str">
        <f t="shared" si="9"/>
        <v/>
      </c>
    </row>
    <row r="46" spans="1:59" x14ac:dyDescent="0.2">
      <c r="A46" t="str">
        <f t="shared" si="0"/>
        <v>Oscar Allen_2018</v>
      </c>
      <c r="B46" t="s">
        <v>1700</v>
      </c>
      <c r="C46" t="s">
        <v>465</v>
      </c>
      <c r="D46">
        <v>2018</v>
      </c>
      <c r="E46" s="13">
        <v>117300</v>
      </c>
      <c r="F46" s="13">
        <v>117300</v>
      </c>
      <c r="G46" s="13">
        <v>117300</v>
      </c>
      <c r="H46" s="13">
        <v>117300</v>
      </c>
      <c r="I46" s="13">
        <v>117300</v>
      </c>
      <c r="J46" s="13">
        <v>117300</v>
      </c>
      <c r="K46" s="13">
        <v>117300</v>
      </c>
      <c r="L46" s="13">
        <v>117300</v>
      </c>
      <c r="M46" s="13">
        <v>117300</v>
      </c>
      <c r="N46" s="13">
        <v>117300</v>
      </c>
      <c r="O46" s="13">
        <v>117300</v>
      </c>
      <c r="P46" s="13">
        <v>117300</v>
      </c>
      <c r="Q46" s="13">
        <v>117300</v>
      </c>
      <c r="R46" s="13">
        <v>117300</v>
      </c>
      <c r="S46" s="13">
        <v>117300</v>
      </c>
      <c r="T46" s="13">
        <v>117300</v>
      </c>
      <c r="U46" s="13">
        <v>117300</v>
      </c>
      <c r="V46" s="13">
        <v>117300</v>
      </c>
      <c r="W46" s="13">
        <v>117300</v>
      </c>
      <c r="X46" s="13">
        <v>117300</v>
      </c>
      <c r="Y46" s="13">
        <v>117300</v>
      </c>
      <c r="Z46" s="13">
        <v>117300</v>
      </c>
      <c r="AA46" s="13">
        <v>117300</v>
      </c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>
        <v>52</v>
      </c>
      <c r="AR46" s="13"/>
      <c r="AS46" s="13"/>
      <c r="AT46" s="13"/>
      <c r="AU46" s="13"/>
      <c r="AV46" s="13"/>
      <c r="AW46" s="13"/>
      <c r="AX46" s="13">
        <v>57</v>
      </c>
      <c r="AY46" s="14">
        <f t="shared" si="3"/>
        <v>54.5</v>
      </c>
      <c r="AZ46" s="14">
        <f t="shared" si="1"/>
        <v>23</v>
      </c>
      <c r="BA46" s="19">
        <f t="shared" si="4"/>
        <v>9.0909090909090912E-2</v>
      </c>
      <c r="BB46" s="20">
        <f t="shared" si="2"/>
        <v>3.5355339059327378</v>
      </c>
      <c r="BC46">
        <f t="shared" si="5"/>
        <v>0</v>
      </c>
      <c r="BD46" s="14">
        <f t="shared" si="6"/>
        <v>1</v>
      </c>
      <c r="BE46" s="14" t="str">
        <f t="shared" si="7"/>
        <v/>
      </c>
      <c r="BF46" s="14" t="str">
        <f t="shared" si="8"/>
        <v/>
      </c>
      <c r="BG46" s="14">
        <f t="shared" si="9"/>
        <v>54.5</v>
      </c>
    </row>
    <row r="47" spans="1:59" x14ac:dyDescent="0.2">
      <c r="A47" t="str">
        <f t="shared" si="0"/>
        <v>Oscar Allen_2017</v>
      </c>
      <c r="B47" t="s">
        <v>1700</v>
      </c>
      <c r="C47" t="s">
        <v>465</v>
      </c>
      <c r="D47">
        <v>2017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  <c r="L47" s="13">
        <v>0</v>
      </c>
      <c r="M47" s="13">
        <v>0</v>
      </c>
      <c r="N47" s="13">
        <v>0</v>
      </c>
      <c r="O47" s="13">
        <v>0</v>
      </c>
      <c r="P47" s="13">
        <v>0</v>
      </c>
      <c r="Q47" s="13">
        <v>0</v>
      </c>
      <c r="R47" s="13">
        <v>0</v>
      </c>
      <c r="S47" s="13">
        <v>0</v>
      </c>
      <c r="T47" s="13">
        <v>0</v>
      </c>
      <c r="U47" s="13">
        <v>0</v>
      </c>
      <c r="V47" s="13">
        <v>0</v>
      </c>
      <c r="W47" s="13">
        <v>0</v>
      </c>
      <c r="X47" s="13">
        <v>0</v>
      </c>
      <c r="Y47" s="13">
        <v>0</v>
      </c>
      <c r="Z47" s="13">
        <v>0</v>
      </c>
      <c r="AA47" s="13">
        <v>0</v>
      </c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4" t="str">
        <f t="shared" si="3"/>
        <v/>
      </c>
      <c r="AZ47" s="14">
        <f t="shared" si="1"/>
        <v>23</v>
      </c>
      <c r="BA47" s="19">
        <f t="shared" si="4"/>
        <v>0</v>
      </c>
      <c r="BB47" s="20" t="e">
        <f t="shared" si="2"/>
        <v>#DIV/0!</v>
      </c>
      <c r="BC47">
        <f t="shared" si="5"/>
        <v>23</v>
      </c>
      <c r="BD47" s="14">
        <f t="shared" si="6"/>
        <v>1</v>
      </c>
      <c r="BE47" s="14" t="str">
        <f t="shared" si="7"/>
        <v/>
      </c>
      <c r="BF47" s="14" t="str">
        <f t="shared" si="8"/>
        <v/>
      </c>
      <c r="BG47" s="14" t="str">
        <f t="shared" si="9"/>
        <v/>
      </c>
    </row>
    <row r="48" spans="1:59" x14ac:dyDescent="0.2">
      <c r="A48" t="str">
        <f t="shared" si="0"/>
        <v>Oscar Allen_2016</v>
      </c>
      <c r="B48" t="s">
        <v>1700</v>
      </c>
      <c r="C48" t="s">
        <v>465</v>
      </c>
      <c r="D48">
        <v>2016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  <c r="L48" s="13">
        <v>0</v>
      </c>
      <c r="M48" s="13">
        <v>0</v>
      </c>
      <c r="N48" s="13">
        <v>0</v>
      </c>
      <c r="O48" s="13">
        <v>0</v>
      </c>
      <c r="P48" s="13">
        <v>0</v>
      </c>
      <c r="Q48" s="13">
        <v>0</v>
      </c>
      <c r="R48" s="13">
        <v>0</v>
      </c>
      <c r="S48" s="13">
        <v>0</v>
      </c>
      <c r="T48" s="13">
        <v>0</v>
      </c>
      <c r="U48" s="13">
        <v>0</v>
      </c>
      <c r="V48" s="13">
        <v>0</v>
      </c>
      <c r="W48" s="13">
        <v>0</v>
      </c>
      <c r="X48" s="13">
        <v>0</v>
      </c>
      <c r="Y48" s="13">
        <v>0</v>
      </c>
      <c r="Z48" s="13">
        <v>0</v>
      </c>
      <c r="AA48" s="13">
        <v>0</v>
      </c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4" t="str">
        <f t="shared" si="3"/>
        <v/>
      </c>
      <c r="AZ48" s="14">
        <f t="shared" si="1"/>
        <v>23</v>
      </c>
      <c r="BA48" s="19">
        <f t="shared" si="4"/>
        <v>0</v>
      </c>
      <c r="BB48" s="20" t="e">
        <f t="shared" si="2"/>
        <v>#DIV/0!</v>
      </c>
      <c r="BC48">
        <f t="shared" si="5"/>
        <v>23</v>
      </c>
      <c r="BD48" s="14">
        <f t="shared" si="6"/>
        <v>1</v>
      </c>
      <c r="BE48" s="14" t="str">
        <f t="shared" si="7"/>
        <v/>
      </c>
      <c r="BF48" s="14" t="str">
        <f t="shared" si="8"/>
        <v/>
      </c>
      <c r="BG48" s="14" t="str">
        <f t="shared" si="9"/>
        <v/>
      </c>
    </row>
    <row r="49" spans="1:59" x14ac:dyDescent="0.2">
      <c r="A49" t="str">
        <f t="shared" si="0"/>
        <v>Oscar Allen_2015</v>
      </c>
      <c r="B49" t="s">
        <v>1700</v>
      </c>
      <c r="C49" t="s">
        <v>465</v>
      </c>
      <c r="D49">
        <v>2015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  <c r="L49" s="13">
        <v>0</v>
      </c>
      <c r="M49" s="13">
        <v>0</v>
      </c>
      <c r="N49" s="13">
        <v>0</v>
      </c>
      <c r="O49" s="13">
        <v>0</v>
      </c>
      <c r="P49" s="13">
        <v>0</v>
      </c>
      <c r="Q49" s="13">
        <v>0</v>
      </c>
      <c r="R49" s="13">
        <v>0</v>
      </c>
      <c r="S49" s="13">
        <v>0</v>
      </c>
      <c r="T49" s="13">
        <v>0</v>
      </c>
      <c r="U49" s="13">
        <v>0</v>
      </c>
      <c r="V49" s="13">
        <v>0</v>
      </c>
      <c r="W49" s="13">
        <v>0</v>
      </c>
      <c r="X49" s="13">
        <v>0</v>
      </c>
      <c r="Y49" s="13">
        <v>0</v>
      </c>
      <c r="Z49" s="13">
        <v>0</v>
      </c>
      <c r="AA49" s="13">
        <v>0</v>
      </c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4" t="str">
        <f t="shared" si="3"/>
        <v/>
      </c>
      <c r="AZ49" s="14">
        <f t="shared" si="1"/>
        <v>23</v>
      </c>
      <c r="BA49" s="19">
        <f t="shared" si="4"/>
        <v>0</v>
      </c>
      <c r="BB49" s="20" t="e">
        <f t="shared" si="2"/>
        <v>#DIV/0!</v>
      </c>
      <c r="BC49">
        <f t="shared" si="5"/>
        <v>23</v>
      </c>
      <c r="BD49" s="14">
        <f t="shared" si="6"/>
        <v>1</v>
      </c>
      <c r="BE49" s="14" t="str">
        <f t="shared" si="7"/>
        <v/>
      </c>
      <c r="BF49" s="14" t="str">
        <f t="shared" si="8"/>
        <v/>
      </c>
      <c r="BG49" s="14" t="str">
        <f t="shared" si="9"/>
        <v/>
      </c>
    </row>
    <row r="50" spans="1:59" x14ac:dyDescent="0.2">
      <c r="A50" t="str">
        <f t="shared" si="0"/>
        <v>Jacob Allison_2018</v>
      </c>
      <c r="B50" t="s">
        <v>1009</v>
      </c>
      <c r="C50" t="s">
        <v>514</v>
      </c>
      <c r="D50">
        <v>2018</v>
      </c>
      <c r="E50" s="13">
        <v>266500</v>
      </c>
      <c r="F50" s="13">
        <v>266500</v>
      </c>
      <c r="G50" s="13">
        <v>266500</v>
      </c>
      <c r="H50" s="13">
        <v>266500</v>
      </c>
      <c r="I50" s="13">
        <v>266500</v>
      </c>
      <c r="J50" s="13">
        <v>266500</v>
      </c>
      <c r="K50" s="13">
        <v>266500</v>
      </c>
      <c r="L50" s="13">
        <v>256600</v>
      </c>
      <c r="M50" s="13">
        <v>256600</v>
      </c>
      <c r="N50" s="13">
        <v>256600</v>
      </c>
      <c r="O50" s="13">
        <v>256600</v>
      </c>
      <c r="P50" s="13">
        <v>256600</v>
      </c>
      <c r="Q50" s="13">
        <v>256600</v>
      </c>
      <c r="R50" s="13">
        <v>256600</v>
      </c>
      <c r="S50" s="13">
        <v>256600</v>
      </c>
      <c r="T50" s="13">
        <v>256600</v>
      </c>
      <c r="U50" s="13">
        <v>256600</v>
      </c>
      <c r="V50" s="13">
        <v>256600</v>
      </c>
      <c r="W50" s="13">
        <v>256600</v>
      </c>
      <c r="X50" s="13">
        <v>256600</v>
      </c>
      <c r="Y50" s="13">
        <v>256600</v>
      </c>
      <c r="Z50" s="13">
        <v>256600</v>
      </c>
      <c r="AA50" s="13">
        <v>256600</v>
      </c>
      <c r="AB50" s="13"/>
      <c r="AC50" s="13"/>
      <c r="AD50" s="13"/>
      <c r="AE50" s="13"/>
      <c r="AF50" s="13">
        <v>62</v>
      </c>
      <c r="AG50" s="13">
        <v>43</v>
      </c>
      <c r="AH50" s="13">
        <v>32</v>
      </c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4">
        <f t="shared" si="3"/>
        <v>45.666666666666664</v>
      </c>
      <c r="AZ50" s="14">
        <f t="shared" si="1"/>
        <v>23</v>
      </c>
      <c r="BA50" s="19">
        <f t="shared" si="4"/>
        <v>0.13636363636363635</v>
      </c>
      <c r="BB50" s="20">
        <f t="shared" si="2"/>
        <v>15.176736583776286</v>
      </c>
      <c r="BC50">
        <f t="shared" si="5"/>
        <v>0</v>
      </c>
      <c r="BD50" s="14">
        <f t="shared" si="6"/>
        <v>8</v>
      </c>
      <c r="BE50" s="14">
        <f t="shared" si="7"/>
        <v>52.5</v>
      </c>
      <c r="BF50" s="14">
        <f t="shared" si="8"/>
        <v>32</v>
      </c>
      <c r="BG50" s="14" t="str">
        <f t="shared" si="9"/>
        <v/>
      </c>
    </row>
    <row r="51" spans="1:59" x14ac:dyDescent="0.2">
      <c r="A51" t="str">
        <f t="shared" si="0"/>
        <v>Jacob Allison_2017</v>
      </c>
      <c r="B51" t="s">
        <v>1009</v>
      </c>
      <c r="C51" t="s">
        <v>514</v>
      </c>
      <c r="D51">
        <v>2017</v>
      </c>
      <c r="E51" s="13">
        <v>117300</v>
      </c>
      <c r="F51" s="13">
        <v>117300</v>
      </c>
      <c r="G51" s="13">
        <v>117300</v>
      </c>
      <c r="H51" s="13">
        <v>117300</v>
      </c>
      <c r="I51" s="13">
        <v>117300</v>
      </c>
      <c r="J51" s="13">
        <v>117300</v>
      </c>
      <c r="K51" s="13">
        <v>117300</v>
      </c>
      <c r="L51" s="13">
        <v>117300</v>
      </c>
      <c r="M51" s="13">
        <v>117300</v>
      </c>
      <c r="N51" s="13">
        <v>117300</v>
      </c>
      <c r="O51" s="13">
        <v>117300</v>
      </c>
      <c r="P51" s="13">
        <v>117300</v>
      </c>
      <c r="Q51" s="13">
        <v>117300</v>
      </c>
      <c r="R51" s="13">
        <v>117300</v>
      </c>
      <c r="S51" s="13">
        <v>117300</v>
      </c>
      <c r="T51" s="13">
        <v>117300</v>
      </c>
      <c r="U51" s="13">
        <v>117300</v>
      </c>
      <c r="V51" s="13">
        <v>117300</v>
      </c>
      <c r="W51" s="13">
        <v>117300</v>
      </c>
      <c r="X51" s="13">
        <v>117300</v>
      </c>
      <c r="Y51" s="13">
        <v>117300</v>
      </c>
      <c r="Z51" s="13">
        <v>168700</v>
      </c>
      <c r="AA51" s="13">
        <v>211200</v>
      </c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>
        <v>53</v>
      </c>
      <c r="AU51" s="13">
        <v>68</v>
      </c>
      <c r="AV51" s="13">
        <v>66</v>
      </c>
      <c r="AW51" s="13">
        <v>64</v>
      </c>
      <c r="AX51" s="13">
        <v>52</v>
      </c>
      <c r="AY51" s="14">
        <f t="shared" si="3"/>
        <v>60.6</v>
      </c>
      <c r="AZ51" s="14">
        <f t="shared" si="1"/>
        <v>23</v>
      </c>
      <c r="BA51" s="19">
        <f t="shared" si="4"/>
        <v>0.22727272727272727</v>
      </c>
      <c r="BB51" s="20">
        <f t="shared" si="2"/>
        <v>7.5365774725667212</v>
      </c>
      <c r="BC51">
        <f t="shared" si="5"/>
        <v>0</v>
      </c>
      <c r="BD51" s="14">
        <f t="shared" si="6"/>
        <v>1</v>
      </c>
      <c r="BE51" s="14" t="str">
        <f t="shared" si="7"/>
        <v/>
      </c>
      <c r="BF51" s="14" t="str">
        <f t="shared" si="8"/>
        <v/>
      </c>
      <c r="BG51" s="14">
        <f t="shared" si="9"/>
        <v>60.6</v>
      </c>
    </row>
    <row r="52" spans="1:59" x14ac:dyDescent="0.2">
      <c r="A52" t="str">
        <f t="shared" si="0"/>
        <v>Jacob Allison_2016</v>
      </c>
      <c r="B52" t="s">
        <v>1009</v>
      </c>
      <c r="C52" t="s">
        <v>514</v>
      </c>
      <c r="D52">
        <v>2016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  <c r="L52" s="13">
        <v>0</v>
      </c>
      <c r="M52" s="13">
        <v>0</v>
      </c>
      <c r="N52" s="13">
        <v>0</v>
      </c>
      <c r="O52" s="13">
        <v>0</v>
      </c>
      <c r="P52" s="13">
        <v>0</v>
      </c>
      <c r="Q52" s="13">
        <v>0</v>
      </c>
      <c r="R52" s="13">
        <v>0</v>
      </c>
      <c r="S52" s="13">
        <v>0</v>
      </c>
      <c r="T52" s="13">
        <v>0</v>
      </c>
      <c r="U52" s="13">
        <v>0</v>
      </c>
      <c r="V52" s="13">
        <v>0</v>
      </c>
      <c r="W52" s="13">
        <v>0</v>
      </c>
      <c r="X52" s="13">
        <v>0</v>
      </c>
      <c r="Y52" s="13">
        <v>0</v>
      </c>
      <c r="Z52" s="13">
        <v>0</v>
      </c>
      <c r="AA52" s="13">
        <v>0</v>
      </c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4" t="str">
        <f t="shared" si="3"/>
        <v/>
      </c>
      <c r="AZ52" s="14">
        <f t="shared" si="1"/>
        <v>23</v>
      </c>
      <c r="BA52" s="19">
        <f t="shared" si="4"/>
        <v>0</v>
      </c>
      <c r="BB52" s="20" t="e">
        <f t="shared" si="2"/>
        <v>#DIV/0!</v>
      </c>
      <c r="BC52">
        <f t="shared" si="5"/>
        <v>23</v>
      </c>
      <c r="BD52" s="14">
        <f t="shared" si="6"/>
        <v>1</v>
      </c>
      <c r="BE52" s="14" t="str">
        <f t="shared" si="7"/>
        <v/>
      </c>
      <c r="BF52" s="14" t="str">
        <f t="shared" si="8"/>
        <v/>
      </c>
      <c r="BG52" s="14" t="str">
        <f t="shared" si="9"/>
        <v/>
      </c>
    </row>
    <row r="53" spans="1:59" x14ac:dyDescent="0.2">
      <c r="A53" t="str">
        <f t="shared" si="0"/>
        <v>Jacob Allison_2015</v>
      </c>
      <c r="B53" t="s">
        <v>1009</v>
      </c>
      <c r="C53" t="s">
        <v>514</v>
      </c>
      <c r="D53">
        <v>2015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  <c r="L53" s="13">
        <v>0</v>
      </c>
      <c r="M53" s="13">
        <v>0</v>
      </c>
      <c r="N53" s="13">
        <v>0</v>
      </c>
      <c r="O53" s="13">
        <v>0</v>
      </c>
      <c r="P53" s="13">
        <v>0</v>
      </c>
      <c r="Q53" s="13">
        <v>0</v>
      </c>
      <c r="R53" s="13">
        <v>0</v>
      </c>
      <c r="S53" s="13">
        <v>0</v>
      </c>
      <c r="T53" s="13">
        <v>0</v>
      </c>
      <c r="U53" s="13">
        <v>0</v>
      </c>
      <c r="V53" s="13">
        <v>0</v>
      </c>
      <c r="W53" s="13">
        <v>0</v>
      </c>
      <c r="X53" s="13">
        <v>0</v>
      </c>
      <c r="Y53" s="13">
        <v>0</v>
      </c>
      <c r="Z53" s="13">
        <v>0</v>
      </c>
      <c r="AA53" s="13">
        <v>0</v>
      </c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4" t="str">
        <f t="shared" si="3"/>
        <v/>
      </c>
      <c r="AZ53" s="14">
        <f t="shared" si="1"/>
        <v>23</v>
      </c>
      <c r="BA53" s="19">
        <f t="shared" si="4"/>
        <v>0</v>
      </c>
      <c r="BB53" s="20" t="e">
        <f t="shared" si="2"/>
        <v>#DIV/0!</v>
      </c>
      <c r="BC53">
        <f t="shared" si="5"/>
        <v>23</v>
      </c>
      <c r="BD53" s="14">
        <f t="shared" si="6"/>
        <v>1</v>
      </c>
      <c r="BE53" s="14" t="str">
        <f t="shared" si="7"/>
        <v/>
      </c>
      <c r="BF53" s="14" t="str">
        <f t="shared" si="8"/>
        <v/>
      </c>
      <c r="BG53" s="14" t="str">
        <f t="shared" si="9"/>
        <v/>
      </c>
    </row>
    <row r="54" spans="1:59" x14ac:dyDescent="0.2">
      <c r="A54" t="str">
        <f t="shared" si="0"/>
        <v>Joel Amartey_2018</v>
      </c>
      <c r="B54" t="s">
        <v>1697</v>
      </c>
      <c r="C54" t="s">
        <v>423</v>
      </c>
      <c r="D54">
        <v>2018</v>
      </c>
      <c r="E54" s="13">
        <v>102400</v>
      </c>
      <c r="F54" s="13">
        <v>102400</v>
      </c>
      <c r="G54" s="13">
        <v>102400</v>
      </c>
      <c r="H54" s="13">
        <v>102400</v>
      </c>
      <c r="I54" s="13">
        <v>102400</v>
      </c>
      <c r="J54" s="13">
        <v>102400</v>
      </c>
      <c r="K54" s="13">
        <v>102400</v>
      </c>
      <c r="L54" s="13">
        <v>102400</v>
      </c>
      <c r="M54" s="13">
        <v>102400</v>
      </c>
      <c r="N54" s="13">
        <v>102400</v>
      </c>
      <c r="O54" s="13">
        <v>102400</v>
      </c>
      <c r="P54" s="13">
        <v>102400</v>
      </c>
      <c r="Q54" s="13">
        <v>102400</v>
      </c>
      <c r="R54" s="13">
        <v>102400</v>
      </c>
      <c r="S54" s="13">
        <v>102400</v>
      </c>
      <c r="T54" s="13">
        <v>102400</v>
      </c>
      <c r="U54" s="13">
        <v>102400</v>
      </c>
      <c r="V54" s="13">
        <v>102400</v>
      </c>
      <c r="W54" s="13">
        <v>102400</v>
      </c>
      <c r="X54" s="13">
        <v>102400</v>
      </c>
      <c r="Y54" s="13">
        <v>102400</v>
      </c>
      <c r="Z54" s="13">
        <v>102400</v>
      </c>
      <c r="AA54" s="13">
        <v>102400</v>
      </c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4" t="str">
        <f t="shared" si="3"/>
        <v/>
      </c>
      <c r="AZ54" s="14">
        <f t="shared" si="1"/>
        <v>23</v>
      </c>
      <c r="BA54" s="19">
        <f t="shared" si="4"/>
        <v>0</v>
      </c>
      <c r="BB54" s="20" t="e">
        <f t="shared" si="2"/>
        <v>#DIV/0!</v>
      </c>
      <c r="BC54">
        <f t="shared" si="5"/>
        <v>0</v>
      </c>
      <c r="BD54" s="14">
        <f t="shared" si="6"/>
        <v>1</v>
      </c>
      <c r="BE54" s="14" t="str">
        <f t="shared" si="7"/>
        <v/>
      </c>
      <c r="BF54" s="14" t="str">
        <f t="shared" si="8"/>
        <v/>
      </c>
      <c r="BG54" s="14" t="str">
        <f t="shared" si="9"/>
        <v/>
      </c>
    </row>
    <row r="55" spans="1:59" x14ac:dyDescent="0.2">
      <c r="A55" t="str">
        <f t="shared" si="0"/>
        <v>Joel Amartey_2017</v>
      </c>
      <c r="B55" t="s">
        <v>1697</v>
      </c>
      <c r="C55" t="s">
        <v>423</v>
      </c>
      <c r="D55">
        <v>2017</v>
      </c>
      <c r="E55" s="13">
        <v>0</v>
      </c>
      <c r="F55" s="13">
        <v>0</v>
      </c>
      <c r="G55" s="13">
        <v>0</v>
      </c>
      <c r="H55" s="13">
        <v>0</v>
      </c>
      <c r="I55" s="13">
        <v>0</v>
      </c>
      <c r="J55" s="13">
        <v>0</v>
      </c>
      <c r="K55" s="13">
        <v>0</v>
      </c>
      <c r="L55" s="13">
        <v>0</v>
      </c>
      <c r="M55" s="13">
        <v>0</v>
      </c>
      <c r="N55" s="13">
        <v>0</v>
      </c>
      <c r="O55" s="13">
        <v>0</v>
      </c>
      <c r="P55" s="13">
        <v>0</v>
      </c>
      <c r="Q55" s="13">
        <v>0</v>
      </c>
      <c r="R55" s="13">
        <v>0</v>
      </c>
      <c r="S55" s="13">
        <v>0</v>
      </c>
      <c r="T55" s="13">
        <v>0</v>
      </c>
      <c r="U55" s="13">
        <v>0</v>
      </c>
      <c r="V55" s="13">
        <v>0</v>
      </c>
      <c r="W55" s="13">
        <v>0</v>
      </c>
      <c r="X55" s="13">
        <v>0</v>
      </c>
      <c r="Y55" s="13">
        <v>0</v>
      </c>
      <c r="Z55" s="13">
        <v>0</v>
      </c>
      <c r="AA55" s="13">
        <v>0</v>
      </c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4" t="str">
        <f t="shared" si="3"/>
        <v/>
      </c>
      <c r="AZ55" s="14">
        <f t="shared" ref="AZ55:AZ102" si="10">COUNTIF(AB55:AX55,"&lt;&gt;0")</f>
        <v>23</v>
      </c>
      <c r="BA55" s="19">
        <f t="shared" si="4"/>
        <v>0</v>
      </c>
      <c r="BB55" s="20" t="e">
        <f t="shared" ref="BB55:BB102" si="11">STDEV(AB55:AX55)</f>
        <v>#DIV/0!</v>
      </c>
      <c r="BC55">
        <f t="shared" si="5"/>
        <v>23</v>
      </c>
      <c r="BD55" s="14">
        <f t="shared" si="6"/>
        <v>1</v>
      </c>
      <c r="BE55" s="14" t="str">
        <f t="shared" si="7"/>
        <v/>
      </c>
      <c r="BF55" s="14" t="str">
        <f t="shared" si="8"/>
        <v/>
      </c>
      <c r="BG55" s="14" t="str">
        <f t="shared" si="9"/>
        <v/>
      </c>
    </row>
    <row r="56" spans="1:59" x14ac:dyDescent="0.2">
      <c r="A56" t="str">
        <f t="shared" si="0"/>
        <v>Joel Amartey_2016</v>
      </c>
      <c r="B56" t="s">
        <v>1697</v>
      </c>
      <c r="C56" t="s">
        <v>423</v>
      </c>
      <c r="D56">
        <v>2016</v>
      </c>
      <c r="E56" s="13">
        <v>0</v>
      </c>
      <c r="F56" s="13">
        <v>0</v>
      </c>
      <c r="G56" s="13">
        <v>0</v>
      </c>
      <c r="H56" s="13">
        <v>0</v>
      </c>
      <c r="I56" s="13">
        <v>0</v>
      </c>
      <c r="J56" s="13">
        <v>0</v>
      </c>
      <c r="K56" s="13">
        <v>0</v>
      </c>
      <c r="L56" s="13">
        <v>0</v>
      </c>
      <c r="M56" s="13">
        <v>0</v>
      </c>
      <c r="N56" s="13">
        <v>0</v>
      </c>
      <c r="O56" s="13">
        <v>0</v>
      </c>
      <c r="P56" s="13">
        <v>0</v>
      </c>
      <c r="Q56" s="13">
        <v>0</v>
      </c>
      <c r="R56" s="13">
        <v>0</v>
      </c>
      <c r="S56" s="13">
        <v>0</v>
      </c>
      <c r="T56" s="13">
        <v>0</v>
      </c>
      <c r="U56" s="13">
        <v>0</v>
      </c>
      <c r="V56" s="13">
        <v>0</v>
      </c>
      <c r="W56" s="13">
        <v>0</v>
      </c>
      <c r="X56" s="13">
        <v>0</v>
      </c>
      <c r="Y56" s="13">
        <v>0</v>
      </c>
      <c r="Z56" s="13">
        <v>0</v>
      </c>
      <c r="AA56" s="13">
        <v>0</v>
      </c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4" t="str">
        <f t="shared" si="3"/>
        <v/>
      </c>
      <c r="AZ56" s="14">
        <f t="shared" si="10"/>
        <v>23</v>
      </c>
      <c r="BA56" s="19">
        <f t="shared" si="4"/>
        <v>0</v>
      </c>
      <c r="BB56" s="20" t="e">
        <f t="shared" si="11"/>
        <v>#DIV/0!</v>
      </c>
      <c r="BC56">
        <f t="shared" si="5"/>
        <v>23</v>
      </c>
      <c r="BD56" s="14">
        <f t="shared" si="6"/>
        <v>1</v>
      </c>
      <c r="BE56" s="14" t="str">
        <f t="shared" si="7"/>
        <v/>
      </c>
      <c r="BF56" s="14" t="str">
        <f t="shared" si="8"/>
        <v/>
      </c>
      <c r="BG56" s="14" t="str">
        <f t="shared" si="9"/>
        <v/>
      </c>
    </row>
    <row r="57" spans="1:59" x14ac:dyDescent="0.2">
      <c r="A57" t="str">
        <f t="shared" si="0"/>
        <v>Joel Amartey_2015</v>
      </c>
      <c r="B57" t="s">
        <v>1697</v>
      </c>
      <c r="C57" t="s">
        <v>423</v>
      </c>
      <c r="D57">
        <v>2015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  <c r="L57" s="13">
        <v>0</v>
      </c>
      <c r="M57" s="13">
        <v>0</v>
      </c>
      <c r="N57" s="13">
        <v>0</v>
      </c>
      <c r="O57" s="13">
        <v>0</v>
      </c>
      <c r="P57" s="13">
        <v>0</v>
      </c>
      <c r="Q57" s="13">
        <v>0</v>
      </c>
      <c r="R57" s="13">
        <v>0</v>
      </c>
      <c r="S57" s="13">
        <v>0</v>
      </c>
      <c r="T57" s="13">
        <v>0</v>
      </c>
      <c r="U57" s="13">
        <v>0</v>
      </c>
      <c r="V57" s="13">
        <v>0</v>
      </c>
      <c r="W57" s="13">
        <v>0</v>
      </c>
      <c r="X57" s="13">
        <v>0</v>
      </c>
      <c r="Y57" s="13">
        <v>0</v>
      </c>
      <c r="Z57" s="13">
        <v>0</v>
      </c>
      <c r="AA57" s="13">
        <v>0</v>
      </c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4" t="str">
        <f t="shared" si="3"/>
        <v/>
      </c>
      <c r="AZ57" s="14">
        <f t="shared" si="10"/>
        <v>23</v>
      </c>
      <c r="BA57" s="19">
        <f t="shared" si="4"/>
        <v>0</v>
      </c>
      <c r="BB57" s="20" t="e">
        <f t="shared" si="11"/>
        <v>#DIV/0!</v>
      </c>
      <c r="BC57">
        <f t="shared" si="5"/>
        <v>23</v>
      </c>
      <c r="BD57" s="14">
        <f t="shared" si="6"/>
        <v>1</v>
      </c>
      <c r="BE57" s="14" t="str">
        <f t="shared" si="7"/>
        <v/>
      </c>
      <c r="BF57" s="14" t="str">
        <f t="shared" si="8"/>
        <v/>
      </c>
      <c r="BG57" s="14" t="str">
        <f t="shared" si="9"/>
        <v/>
      </c>
    </row>
    <row r="58" spans="1:59" x14ac:dyDescent="0.2">
      <c r="A58" t="str">
        <f t="shared" si="0"/>
        <v>Patrick Ambrose_2018</v>
      </c>
      <c r="B58" t="s">
        <v>818</v>
      </c>
      <c r="C58" t="s">
        <v>150</v>
      </c>
      <c r="D58">
        <v>2018</v>
      </c>
      <c r="E58" s="13">
        <v>309700</v>
      </c>
      <c r="F58" s="13">
        <v>309700</v>
      </c>
      <c r="G58" s="13">
        <v>309700</v>
      </c>
      <c r="H58" s="13">
        <v>309700</v>
      </c>
      <c r="I58" s="13">
        <v>309700</v>
      </c>
      <c r="J58" s="13">
        <v>309700</v>
      </c>
      <c r="K58" s="13">
        <v>309700</v>
      </c>
      <c r="L58" s="13">
        <v>309700</v>
      </c>
      <c r="M58" s="13">
        <v>325500</v>
      </c>
      <c r="N58" s="13">
        <v>332400</v>
      </c>
      <c r="O58" s="13">
        <v>326000</v>
      </c>
      <c r="P58" s="13">
        <v>326000</v>
      </c>
      <c r="Q58" s="13">
        <v>326000</v>
      </c>
      <c r="R58" s="13">
        <v>326000</v>
      </c>
      <c r="S58" s="13">
        <v>326000</v>
      </c>
      <c r="T58" s="13">
        <v>294100</v>
      </c>
      <c r="U58" s="13">
        <v>252300</v>
      </c>
      <c r="V58" s="13">
        <v>252300</v>
      </c>
      <c r="W58" s="13">
        <v>252300</v>
      </c>
      <c r="X58" s="13">
        <v>252300</v>
      </c>
      <c r="Y58" s="13">
        <v>252300</v>
      </c>
      <c r="Z58" s="13">
        <v>252300</v>
      </c>
      <c r="AA58" s="13">
        <v>252300</v>
      </c>
      <c r="AB58" s="13"/>
      <c r="AC58" s="13"/>
      <c r="AD58" s="13"/>
      <c r="AE58" s="13"/>
      <c r="AF58" s="13"/>
      <c r="AG58" s="13">
        <v>73</v>
      </c>
      <c r="AH58" s="13">
        <v>53</v>
      </c>
      <c r="AI58" s="13">
        <v>96</v>
      </c>
      <c r="AJ58" s="13">
        <v>63</v>
      </c>
      <c r="AK58" s="13">
        <v>26</v>
      </c>
      <c r="AL58" s="13"/>
      <c r="AM58" s="13"/>
      <c r="AN58" s="13"/>
      <c r="AO58" s="13"/>
      <c r="AP58" s="13">
        <v>39</v>
      </c>
      <c r="AQ58" s="13">
        <v>21</v>
      </c>
      <c r="AR58" s="13"/>
      <c r="AS58" s="13"/>
      <c r="AT58" s="13"/>
      <c r="AU58" s="13"/>
      <c r="AV58" s="13"/>
      <c r="AW58" s="13"/>
      <c r="AX58" s="13"/>
      <c r="AY58" s="14">
        <f t="shared" si="3"/>
        <v>53</v>
      </c>
      <c r="AZ58" s="14">
        <f t="shared" si="10"/>
        <v>23</v>
      </c>
      <c r="BA58" s="19">
        <f t="shared" si="4"/>
        <v>0.31818181818181818</v>
      </c>
      <c r="BB58" s="20">
        <f t="shared" si="11"/>
        <v>26.764404221527766</v>
      </c>
      <c r="BC58">
        <f t="shared" si="5"/>
        <v>0</v>
      </c>
      <c r="BD58" s="14">
        <f t="shared" si="6"/>
        <v>17</v>
      </c>
      <c r="BE58" s="14">
        <f t="shared" si="7"/>
        <v>73</v>
      </c>
      <c r="BF58" s="14">
        <f t="shared" si="8"/>
        <v>59.5</v>
      </c>
      <c r="BG58" s="14">
        <f t="shared" si="9"/>
        <v>30</v>
      </c>
    </row>
    <row r="59" spans="1:59" x14ac:dyDescent="0.2">
      <c r="A59" t="str">
        <f t="shared" si="0"/>
        <v>Patrick Ambrose_2017</v>
      </c>
      <c r="B59" t="s">
        <v>818</v>
      </c>
      <c r="C59" t="s">
        <v>150</v>
      </c>
      <c r="D59">
        <v>2017</v>
      </c>
      <c r="E59" s="13">
        <v>308900</v>
      </c>
      <c r="F59" s="13">
        <v>308900</v>
      </c>
      <c r="G59" s="13">
        <v>308900</v>
      </c>
      <c r="H59" s="13">
        <v>320500</v>
      </c>
      <c r="I59" s="13">
        <v>317100</v>
      </c>
      <c r="J59" s="13">
        <v>306800</v>
      </c>
      <c r="K59" s="13">
        <v>306800</v>
      </c>
      <c r="L59" s="13">
        <v>306800</v>
      </c>
      <c r="M59" s="13">
        <v>306800</v>
      </c>
      <c r="N59" s="13">
        <v>306800</v>
      </c>
      <c r="O59" s="13">
        <v>306800</v>
      </c>
      <c r="P59" s="13">
        <v>306800</v>
      </c>
      <c r="Q59" s="13">
        <v>306800</v>
      </c>
      <c r="R59" s="13">
        <v>306800</v>
      </c>
      <c r="S59" s="13">
        <v>306800</v>
      </c>
      <c r="T59" s="13">
        <v>306800</v>
      </c>
      <c r="U59" s="13">
        <v>306800</v>
      </c>
      <c r="V59" s="13">
        <v>306800</v>
      </c>
      <c r="W59" s="13">
        <v>306800</v>
      </c>
      <c r="X59" s="13">
        <v>306800</v>
      </c>
      <c r="Y59" s="13">
        <v>275600</v>
      </c>
      <c r="Z59" s="13">
        <v>266400</v>
      </c>
      <c r="AA59" s="13">
        <v>262400</v>
      </c>
      <c r="AB59" s="13">
        <v>66</v>
      </c>
      <c r="AC59" s="13">
        <v>61</v>
      </c>
      <c r="AD59" s="13">
        <v>79</v>
      </c>
      <c r="AE59" s="13">
        <v>40</v>
      </c>
      <c r="AF59" s="13">
        <v>43</v>
      </c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>
        <v>32</v>
      </c>
      <c r="AV59" s="13">
        <v>71</v>
      </c>
      <c r="AW59" s="13">
        <v>49</v>
      </c>
      <c r="AX59" s="13">
        <v>66</v>
      </c>
      <c r="AY59" s="14">
        <f t="shared" si="3"/>
        <v>56.333333333333336</v>
      </c>
      <c r="AZ59" s="14">
        <f t="shared" si="10"/>
        <v>23</v>
      </c>
      <c r="BA59" s="19">
        <f t="shared" si="4"/>
        <v>0.40909090909090912</v>
      </c>
      <c r="BB59" s="20">
        <f t="shared" si="11"/>
        <v>15.921683328090658</v>
      </c>
      <c r="BC59">
        <f t="shared" si="5"/>
        <v>0</v>
      </c>
      <c r="BD59" s="14">
        <f t="shared" si="6"/>
        <v>23</v>
      </c>
      <c r="BE59" s="14">
        <f t="shared" si="7"/>
        <v>57.8</v>
      </c>
      <c r="BF59" s="14" t="str">
        <f t="shared" si="8"/>
        <v/>
      </c>
      <c r="BG59" s="14">
        <f t="shared" si="9"/>
        <v>54.5</v>
      </c>
    </row>
    <row r="60" spans="1:59" x14ac:dyDescent="0.2">
      <c r="A60" t="str">
        <f t="shared" si="0"/>
        <v>Patrick Ambrose_2016</v>
      </c>
      <c r="B60" t="s">
        <v>818</v>
      </c>
      <c r="C60" t="s">
        <v>150</v>
      </c>
      <c r="D60">
        <v>2016</v>
      </c>
      <c r="E60" s="13">
        <v>323100</v>
      </c>
      <c r="F60" s="13">
        <v>323100</v>
      </c>
      <c r="G60" s="13">
        <v>323100</v>
      </c>
      <c r="H60" s="13">
        <v>332900</v>
      </c>
      <c r="I60" s="13">
        <v>331100</v>
      </c>
      <c r="J60" s="13">
        <v>331100</v>
      </c>
      <c r="K60" s="13">
        <v>331100</v>
      </c>
      <c r="L60" s="13">
        <v>331100</v>
      </c>
      <c r="M60" s="13">
        <v>323400</v>
      </c>
      <c r="N60" s="13">
        <v>313900</v>
      </c>
      <c r="O60" s="13">
        <v>308500</v>
      </c>
      <c r="P60" s="13">
        <v>295000</v>
      </c>
      <c r="Q60" s="13">
        <v>275500</v>
      </c>
      <c r="R60" s="13">
        <v>258400</v>
      </c>
      <c r="S60" s="13">
        <v>258400</v>
      </c>
      <c r="T60" s="13">
        <v>258400</v>
      </c>
      <c r="U60" s="13">
        <v>253200</v>
      </c>
      <c r="V60" s="13">
        <v>239200</v>
      </c>
      <c r="W60" s="13">
        <v>241700</v>
      </c>
      <c r="X60" s="13">
        <v>249800</v>
      </c>
      <c r="Y60" s="13">
        <v>275200</v>
      </c>
      <c r="Z60" s="13">
        <v>288400</v>
      </c>
      <c r="AA60" s="13">
        <v>293800</v>
      </c>
      <c r="AB60" s="13">
        <v>62</v>
      </c>
      <c r="AC60" s="13">
        <v>67</v>
      </c>
      <c r="AD60" s="13">
        <v>83</v>
      </c>
      <c r="AE60" s="13">
        <v>42</v>
      </c>
      <c r="AF60" s="13"/>
      <c r="AG60" s="13"/>
      <c r="AH60" s="13"/>
      <c r="AI60" s="13">
        <v>54</v>
      </c>
      <c r="AJ60" s="13">
        <v>76</v>
      </c>
      <c r="AK60" s="13">
        <v>46</v>
      </c>
      <c r="AL60" s="13">
        <v>32</v>
      </c>
      <c r="AM60" s="13">
        <v>55</v>
      </c>
      <c r="AN60" s="13">
        <v>44</v>
      </c>
      <c r="AO60" s="13"/>
      <c r="AP60" s="13"/>
      <c r="AQ60" s="13">
        <v>45</v>
      </c>
      <c r="AR60" s="13">
        <v>34</v>
      </c>
      <c r="AS60" s="13">
        <v>74</v>
      </c>
      <c r="AT60" s="13">
        <v>60</v>
      </c>
      <c r="AU60" s="13">
        <v>79</v>
      </c>
      <c r="AV60" s="13">
        <v>62</v>
      </c>
      <c r="AW60" s="13">
        <v>50</v>
      </c>
      <c r="AX60" s="13">
        <v>57</v>
      </c>
      <c r="AY60" s="14">
        <f t="shared" si="3"/>
        <v>56.777777777777779</v>
      </c>
      <c r="AZ60" s="14">
        <f t="shared" si="10"/>
        <v>23</v>
      </c>
      <c r="BA60" s="19">
        <f t="shared" si="4"/>
        <v>0.81818181818181823</v>
      </c>
      <c r="BB60" s="20">
        <f t="shared" si="11"/>
        <v>15.035470045100821</v>
      </c>
      <c r="BC60">
        <f t="shared" si="5"/>
        <v>0</v>
      </c>
      <c r="BD60" s="14">
        <f t="shared" si="6"/>
        <v>18</v>
      </c>
      <c r="BE60" s="14">
        <f t="shared" si="7"/>
        <v>63.5</v>
      </c>
      <c r="BF60" s="14">
        <f t="shared" si="8"/>
        <v>52.6</v>
      </c>
      <c r="BG60" s="14">
        <f t="shared" si="9"/>
        <v>57.625</v>
      </c>
    </row>
    <row r="61" spans="1:59" x14ac:dyDescent="0.2">
      <c r="A61" t="str">
        <f t="shared" si="0"/>
        <v>Patrick Ambrose_2015</v>
      </c>
      <c r="B61" t="s">
        <v>818</v>
      </c>
      <c r="C61" t="s">
        <v>150</v>
      </c>
      <c r="D61">
        <v>2015</v>
      </c>
      <c r="E61" s="13">
        <v>305000</v>
      </c>
      <c r="F61" s="13">
        <v>305000</v>
      </c>
      <c r="G61" s="13">
        <v>305000</v>
      </c>
      <c r="H61" s="13">
        <v>311700</v>
      </c>
      <c r="I61" s="13">
        <v>308400</v>
      </c>
      <c r="J61" s="13">
        <v>323900</v>
      </c>
      <c r="K61" s="13">
        <v>328000</v>
      </c>
      <c r="L61" s="13">
        <v>342500</v>
      </c>
      <c r="M61" s="13">
        <v>332400</v>
      </c>
      <c r="N61" s="13">
        <v>334600</v>
      </c>
      <c r="O61" s="13">
        <v>325000</v>
      </c>
      <c r="P61" s="13">
        <v>316300</v>
      </c>
      <c r="Q61" s="13">
        <v>316300</v>
      </c>
      <c r="R61" s="13">
        <v>316300</v>
      </c>
      <c r="S61" s="13">
        <v>316300</v>
      </c>
      <c r="T61" s="13">
        <v>302600</v>
      </c>
      <c r="U61" s="13">
        <v>292800</v>
      </c>
      <c r="V61" s="13">
        <v>284300</v>
      </c>
      <c r="W61" s="13">
        <v>274300</v>
      </c>
      <c r="X61" s="13">
        <v>274300</v>
      </c>
      <c r="Y61" s="13">
        <v>274300</v>
      </c>
      <c r="Z61" s="13">
        <v>263600</v>
      </c>
      <c r="AA61" s="13">
        <v>263600</v>
      </c>
      <c r="AB61" s="13">
        <v>74</v>
      </c>
      <c r="AC61" s="13">
        <v>63</v>
      </c>
      <c r="AD61" s="13">
        <v>59</v>
      </c>
      <c r="AE61" s="13">
        <v>56</v>
      </c>
      <c r="AF61" s="13">
        <v>105</v>
      </c>
      <c r="AG61" s="13">
        <v>42</v>
      </c>
      <c r="AH61" s="13">
        <v>82</v>
      </c>
      <c r="AI61" s="13">
        <v>57</v>
      </c>
      <c r="AJ61" s="13">
        <v>64</v>
      </c>
      <c r="AK61" s="13">
        <v>55</v>
      </c>
      <c r="AL61" s="13">
        <v>54</v>
      </c>
      <c r="AM61" s="13"/>
      <c r="AN61" s="13"/>
      <c r="AO61" s="13"/>
      <c r="AP61" s="13">
        <v>47</v>
      </c>
      <c r="AQ61" s="13">
        <v>56</v>
      </c>
      <c r="AR61" s="13">
        <v>55</v>
      </c>
      <c r="AS61" s="13">
        <v>38</v>
      </c>
      <c r="AT61" s="13"/>
      <c r="AU61" s="13"/>
      <c r="AV61" s="13">
        <v>51</v>
      </c>
      <c r="AW61" s="13"/>
      <c r="AX61" s="13"/>
      <c r="AY61" s="14">
        <f t="shared" si="3"/>
        <v>59.875</v>
      </c>
      <c r="AZ61" s="14">
        <f t="shared" si="10"/>
        <v>23</v>
      </c>
      <c r="BA61" s="19">
        <f t="shared" si="4"/>
        <v>0.72727272727272729</v>
      </c>
      <c r="BB61" s="20">
        <f t="shared" si="11"/>
        <v>16.157041808449961</v>
      </c>
      <c r="BC61">
        <f t="shared" si="5"/>
        <v>0</v>
      </c>
      <c r="BD61" s="14">
        <f t="shared" si="6"/>
        <v>22</v>
      </c>
      <c r="BE61" s="14">
        <f t="shared" si="7"/>
        <v>66.5</v>
      </c>
      <c r="BF61" s="14">
        <f t="shared" si="8"/>
        <v>62.4</v>
      </c>
      <c r="BG61" s="14">
        <f t="shared" si="9"/>
        <v>49.4</v>
      </c>
    </row>
    <row r="62" spans="1:59" x14ac:dyDescent="0.2">
      <c r="A62" t="str">
        <f t="shared" si="0"/>
        <v>Karl Amon_2018</v>
      </c>
      <c r="B62" t="s">
        <v>737</v>
      </c>
      <c r="C62" t="s">
        <v>40</v>
      </c>
      <c r="D62">
        <v>2018</v>
      </c>
      <c r="E62" s="13">
        <v>370500</v>
      </c>
      <c r="F62" s="13">
        <v>370500</v>
      </c>
      <c r="G62" s="13">
        <v>370500</v>
      </c>
      <c r="H62" s="13">
        <v>370500</v>
      </c>
      <c r="I62" s="13">
        <v>370500</v>
      </c>
      <c r="J62" s="13">
        <v>370500</v>
      </c>
      <c r="K62" s="13">
        <v>346400</v>
      </c>
      <c r="L62" s="13">
        <v>334800</v>
      </c>
      <c r="M62" s="13">
        <v>334800</v>
      </c>
      <c r="N62" s="13">
        <v>334800</v>
      </c>
      <c r="O62" s="13">
        <v>334800</v>
      </c>
      <c r="P62" s="13">
        <v>334800</v>
      </c>
      <c r="Q62" s="13">
        <v>334800</v>
      </c>
      <c r="R62" s="13">
        <v>334800</v>
      </c>
      <c r="S62" s="13">
        <v>334800</v>
      </c>
      <c r="T62" s="13">
        <v>334800</v>
      </c>
      <c r="U62" s="13">
        <v>334800</v>
      </c>
      <c r="V62" s="13">
        <v>334700</v>
      </c>
      <c r="W62" s="13">
        <v>317300</v>
      </c>
      <c r="X62" s="13">
        <v>317300</v>
      </c>
      <c r="Y62" s="13">
        <v>317300</v>
      </c>
      <c r="Z62" s="13">
        <v>317300</v>
      </c>
      <c r="AA62" s="13">
        <v>317300</v>
      </c>
      <c r="AB62" s="13"/>
      <c r="AC62" s="13"/>
      <c r="AD62" s="13"/>
      <c r="AE62" s="13">
        <v>50</v>
      </c>
      <c r="AF62" s="13">
        <v>45</v>
      </c>
      <c r="AG62" s="13">
        <v>71</v>
      </c>
      <c r="AH62" s="13">
        <v>65</v>
      </c>
      <c r="AI62" s="13"/>
      <c r="AJ62" s="13"/>
      <c r="AK62" s="13"/>
      <c r="AL62" s="13"/>
      <c r="AM62" s="13"/>
      <c r="AN62" s="13"/>
      <c r="AO62" s="13"/>
      <c r="AP62" s="13"/>
      <c r="AQ62" s="13"/>
      <c r="AR62" s="13">
        <v>68</v>
      </c>
      <c r="AS62" s="13">
        <v>33</v>
      </c>
      <c r="AT62" s="13"/>
      <c r="AU62" s="13"/>
      <c r="AV62" s="13"/>
      <c r="AW62" s="13"/>
      <c r="AX62" s="13"/>
      <c r="AY62" s="14">
        <f t="shared" si="3"/>
        <v>55.333333333333336</v>
      </c>
      <c r="AZ62" s="14">
        <f t="shared" si="10"/>
        <v>23</v>
      </c>
      <c r="BA62" s="19">
        <f t="shared" si="4"/>
        <v>0.27272727272727271</v>
      </c>
      <c r="BB62" s="20">
        <f t="shared" si="11"/>
        <v>15.055453054181612</v>
      </c>
      <c r="BC62">
        <f t="shared" si="5"/>
        <v>0</v>
      </c>
      <c r="BD62" s="14">
        <f t="shared" si="6"/>
        <v>19</v>
      </c>
      <c r="BE62" s="14">
        <f t="shared" si="7"/>
        <v>55.333333333333336</v>
      </c>
      <c r="BF62" s="14">
        <f t="shared" si="8"/>
        <v>65</v>
      </c>
      <c r="BG62" s="14">
        <f t="shared" si="9"/>
        <v>50.5</v>
      </c>
    </row>
    <row r="63" spans="1:59" x14ac:dyDescent="0.2">
      <c r="A63" t="str">
        <f t="shared" si="0"/>
        <v>Karl Amon_2017</v>
      </c>
      <c r="B63" t="s">
        <v>737</v>
      </c>
      <c r="C63" t="s">
        <v>40</v>
      </c>
      <c r="D63">
        <v>2017</v>
      </c>
      <c r="E63" s="13">
        <v>327500</v>
      </c>
      <c r="F63" s="13">
        <v>327500</v>
      </c>
      <c r="G63" s="13">
        <v>327500</v>
      </c>
      <c r="H63" s="13">
        <v>312300</v>
      </c>
      <c r="I63" s="13">
        <v>307400</v>
      </c>
      <c r="J63" s="13">
        <v>303100</v>
      </c>
      <c r="K63" s="13">
        <v>324900</v>
      </c>
      <c r="L63" s="13">
        <v>324900</v>
      </c>
      <c r="M63" s="13">
        <v>355500</v>
      </c>
      <c r="N63" s="13">
        <v>355500</v>
      </c>
      <c r="O63" s="13">
        <v>362200</v>
      </c>
      <c r="P63" s="13">
        <v>362200</v>
      </c>
      <c r="Q63" s="13">
        <v>362200</v>
      </c>
      <c r="R63" s="13">
        <v>362200</v>
      </c>
      <c r="S63" s="13">
        <v>362200</v>
      </c>
      <c r="T63" s="13">
        <v>362200</v>
      </c>
      <c r="U63" s="13">
        <v>362200</v>
      </c>
      <c r="V63" s="13">
        <v>362200</v>
      </c>
      <c r="W63" s="13">
        <v>362200</v>
      </c>
      <c r="X63" s="13">
        <v>359200</v>
      </c>
      <c r="Y63" s="13">
        <v>326000</v>
      </c>
      <c r="Z63" s="13">
        <v>321000</v>
      </c>
      <c r="AA63" s="13">
        <v>317800</v>
      </c>
      <c r="AB63" s="13">
        <v>53</v>
      </c>
      <c r="AC63" s="13">
        <v>77</v>
      </c>
      <c r="AD63" s="13">
        <v>27</v>
      </c>
      <c r="AE63" s="13">
        <v>68</v>
      </c>
      <c r="AF63" s="13">
        <v>75</v>
      </c>
      <c r="AG63" s="13">
        <v>84</v>
      </c>
      <c r="AH63" s="13"/>
      <c r="AI63" s="13">
        <v>101</v>
      </c>
      <c r="AJ63" s="13"/>
      <c r="AK63" s="13">
        <v>39</v>
      </c>
      <c r="AL63" s="13"/>
      <c r="AM63" s="13"/>
      <c r="AN63" s="13"/>
      <c r="AO63" s="13"/>
      <c r="AP63" s="13"/>
      <c r="AQ63" s="13"/>
      <c r="AR63" s="13"/>
      <c r="AS63" s="13"/>
      <c r="AT63" s="13">
        <v>71</v>
      </c>
      <c r="AU63" s="13">
        <v>32</v>
      </c>
      <c r="AV63" s="13">
        <v>83</v>
      </c>
      <c r="AW63" s="13">
        <v>72</v>
      </c>
      <c r="AX63" s="13">
        <v>94</v>
      </c>
      <c r="AY63" s="14">
        <f t="shared" si="3"/>
        <v>67.384615384615387</v>
      </c>
      <c r="AZ63" s="14">
        <f t="shared" si="10"/>
        <v>23</v>
      </c>
      <c r="BA63" s="19">
        <f t="shared" si="4"/>
        <v>0.59090909090909094</v>
      </c>
      <c r="BB63" s="20">
        <f t="shared" si="11"/>
        <v>23.164406825769216</v>
      </c>
      <c r="BC63">
        <f t="shared" si="5"/>
        <v>0</v>
      </c>
      <c r="BD63" s="14">
        <f t="shared" si="6"/>
        <v>6</v>
      </c>
      <c r="BE63" s="14">
        <f t="shared" si="7"/>
        <v>64</v>
      </c>
      <c r="BF63" s="14">
        <f t="shared" si="8"/>
        <v>70</v>
      </c>
      <c r="BG63" s="14">
        <f t="shared" si="9"/>
        <v>70.400000000000006</v>
      </c>
    </row>
    <row r="64" spans="1:59" x14ac:dyDescent="0.2">
      <c r="A64" t="str">
        <f t="shared" si="0"/>
        <v>Karl Amon_2016</v>
      </c>
      <c r="B64" t="s">
        <v>737</v>
      </c>
      <c r="C64" t="s">
        <v>40</v>
      </c>
      <c r="D64">
        <v>2016</v>
      </c>
      <c r="E64" s="13">
        <v>282900</v>
      </c>
      <c r="F64" s="13">
        <v>282900</v>
      </c>
      <c r="G64" s="13">
        <v>282900</v>
      </c>
      <c r="H64" s="13">
        <v>282900</v>
      </c>
      <c r="I64" s="13">
        <v>282900</v>
      </c>
      <c r="J64" s="13">
        <v>273300</v>
      </c>
      <c r="K64" s="13">
        <v>273300</v>
      </c>
      <c r="L64" s="13">
        <v>273300</v>
      </c>
      <c r="M64" s="13">
        <v>267000</v>
      </c>
      <c r="N64" s="13">
        <v>282100</v>
      </c>
      <c r="O64" s="13">
        <v>302700</v>
      </c>
      <c r="P64" s="13">
        <v>302700</v>
      </c>
      <c r="Q64" s="13">
        <v>302700</v>
      </c>
      <c r="R64" s="13">
        <v>305900</v>
      </c>
      <c r="S64" s="13">
        <v>305900</v>
      </c>
      <c r="T64" s="13">
        <v>304000</v>
      </c>
      <c r="U64" s="13">
        <v>305600</v>
      </c>
      <c r="V64" s="13">
        <v>310000</v>
      </c>
      <c r="W64" s="13">
        <v>310000</v>
      </c>
      <c r="X64" s="13">
        <v>328100</v>
      </c>
      <c r="Y64" s="13">
        <v>320200</v>
      </c>
      <c r="Z64" s="13">
        <v>308900</v>
      </c>
      <c r="AA64" s="13">
        <v>287300</v>
      </c>
      <c r="AB64" s="13"/>
      <c r="AC64" s="13"/>
      <c r="AD64" s="13">
        <v>77</v>
      </c>
      <c r="AE64" s="13">
        <v>20</v>
      </c>
      <c r="AF64" s="13">
        <v>47</v>
      </c>
      <c r="AG64" s="13"/>
      <c r="AH64" s="13"/>
      <c r="AI64" s="13">
        <v>81</v>
      </c>
      <c r="AJ64" s="13">
        <v>66</v>
      </c>
      <c r="AK64" s="13">
        <v>69</v>
      </c>
      <c r="AL64" s="13"/>
      <c r="AM64" s="13"/>
      <c r="AN64" s="13">
        <v>59</v>
      </c>
      <c r="AO64" s="13"/>
      <c r="AP64" s="13">
        <v>51</v>
      </c>
      <c r="AQ64" s="13">
        <v>77</v>
      </c>
      <c r="AR64" s="13">
        <v>69</v>
      </c>
      <c r="AS64" s="13"/>
      <c r="AT64" s="13">
        <v>87</v>
      </c>
      <c r="AU64" s="13">
        <v>29</v>
      </c>
      <c r="AV64" s="13">
        <v>57</v>
      </c>
      <c r="AW64" s="13">
        <v>56</v>
      </c>
      <c r="AX64" s="13">
        <v>58</v>
      </c>
      <c r="AY64" s="14">
        <f t="shared" si="3"/>
        <v>60.2</v>
      </c>
      <c r="AZ64" s="14">
        <f t="shared" si="10"/>
        <v>23</v>
      </c>
      <c r="BA64" s="19">
        <f t="shared" si="4"/>
        <v>0.68181818181818177</v>
      </c>
      <c r="BB64" s="20">
        <f t="shared" si="11"/>
        <v>18.490151818893061</v>
      </c>
      <c r="BC64">
        <f t="shared" si="5"/>
        <v>0</v>
      </c>
      <c r="BD64" s="14">
        <f t="shared" si="6"/>
        <v>9</v>
      </c>
      <c r="BE64" s="14">
        <f t="shared" si="7"/>
        <v>48</v>
      </c>
      <c r="BF64" s="14">
        <f t="shared" si="8"/>
        <v>72</v>
      </c>
      <c r="BG64" s="14">
        <f t="shared" si="9"/>
        <v>60.5</v>
      </c>
    </row>
    <row r="65" spans="1:59" x14ac:dyDescent="0.2">
      <c r="A65" t="str">
        <f t="shared" si="0"/>
        <v>Karl Amon_2015</v>
      </c>
      <c r="B65" t="s">
        <v>737</v>
      </c>
      <c r="C65" t="s">
        <v>40</v>
      </c>
      <c r="D65">
        <v>2015</v>
      </c>
      <c r="E65" s="13">
        <v>123900</v>
      </c>
      <c r="F65" s="13">
        <v>123900</v>
      </c>
      <c r="G65" s="13">
        <v>123900</v>
      </c>
      <c r="H65" s="13">
        <v>123900</v>
      </c>
      <c r="I65" s="13">
        <v>123900</v>
      </c>
      <c r="J65" s="13">
        <v>123900</v>
      </c>
      <c r="K65" s="13">
        <v>123900</v>
      </c>
      <c r="L65" s="13">
        <v>123900</v>
      </c>
      <c r="M65" s="13">
        <v>123900</v>
      </c>
      <c r="N65" s="13">
        <v>141200</v>
      </c>
      <c r="O65" s="13">
        <v>168800</v>
      </c>
      <c r="P65" s="13">
        <v>168800</v>
      </c>
      <c r="Q65" s="13">
        <v>168800</v>
      </c>
      <c r="R65" s="13">
        <v>168800</v>
      </c>
      <c r="S65" s="13">
        <v>168800</v>
      </c>
      <c r="T65" s="13">
        <v>199400</v>
      </c>
      <c r="U65" s="13">
        <v>199400</v>
      </c>
      <c r="V65" s="13">
        <v>199400</v>
      </c>
      <c r="W65" s="13">
        <v>199400</v>
      </c>
      <c r="X65" s="13">
        <v>199400</v>
      </c>
      <c r="Y65" s="13">
        <v>199400</v>
      </c>
      <c r="Z65" s="13">
        <v>199400</v>
      </c>
      <c r="AA65" s="13">
        <v>250000</v>
      </c>
      <c r="AB65" s="13"/>
      <c r="AC65" s="13"/>
      <c r="AD65" s="13"/>
      <c r="AE65" s="13"/>
      <c r="AF65" s="13"/>
      <c r="AG65" s="13"/>
      <c r="AH65" s="13">
        <v>29</v>
      </c>
      <c r="AI65" s="13">
        <v>20</v>
      </c>
      <c r="AJ65" s="13">
        <v>64</v>
      </c>
      <c r="AK65" s="13">
        <v>62</v>
      </c>
      <c r="AL65" s="13"/>
      <c r="AM65" s="13"/>
      <c r="AN65" s="13"/>
      <c r="AO65" s="13"/>
      <c r="AP65" s="13">
        <v>43</v>
      </c>
      <c r="AQ65" s="13"/>
      <c r="AR65" s="13"/>
      <c r="AS65" s="13"/>
      <c r="AT65" s="13"/>
      <c r="AU65" s="13"/>
      <c r="AV65" s="13"/>
      <c r="AW65" s="13">
        <v>133</v>
      </c>
      <c r="AX65" s="13">
        <v>16</v>
      </c>
      <c r="AY65" s="14">
        <f t="shared" si="3"/>
        <v>52.428571428571431</v>
      </c>
      <c r="AZ65" s="14">
        <f t="shared" si="10"/>
        <v>23</v>
      </c>
      <c r="BA65" s="19">
        <f t="shared" si="4"/>
        <v>0.31818181818181818</v>
      </c>
      <c r="BB65" s="20">
        <f t="shared" si="11"/>
        <v>40.277608100354151</v>
      </c>
      <c r="BC65">
        <f t="shared" si="5"/>
        <v>0</v>
      </c>
      <c r="BD65" s="14">
        <f t="shared" si="6"/>
        <v>1</v>
      </c>
      <c r="BE65" s="14" t="str">
        <f t="shared" si="7"/>
        <v/>
      </c>
      <c r="BF65" s="14">
        <f t="shared" si="8"/>
        <v>43.75</v>
      </c>
      <c r="BG65" s="14">
        <f t="shared" si="9"/>
        <v>64</v>
      </c>
    </row>
    <row r="66" spans="1:59" x14ac:dyDescent="0.2">
      <c r="A66" t="str">
        <f t="shared" ref="A66:A129" si="12">B66&amp;"_"&amp;D66</f>
        <v>Harris Andrews_2018</v>
      </c>
      <c r="B66" t="s">
        <v>646</v>
      </c>
      <c r="C66" t="s">
        <v>514</v>
      </c>
      <c r="D66">
        <v>2018</v>
      </c>
      <c r="E66" s="13">
        <v>380100</v>
      </c>
      <c r="F66" s="13">
        <v>380100</v>
      </c>
      <c r="G66" s="13">
        <v>380100</v>
      </c>
      <c r="H66" s="13">
        <v>370700</v>
      </c>
      <c r="I66" s="13">
        <v>380300</v>
      </c>
      <c r="J66" s="13">
        <v>409800</v>
      </c>
      <c r="K66" s="13">
        <v>441200</v>
      </c>
      <c r="L66" s="13">
        <v>454000</v>
      </c>
      <c r="M66" s="13">
        <v>452000</v>
      </c>
      <c r="N66" s="13">
        <v>465000</v>
      </c>
      <c r="O66" s="13">
        <v>480200</v>
      </c>
      <c r="P66" s="13">
        <v>489100</v>
      </c>
      <c r="Q66" s="13">
        <v>510800</v>
      </c>
      <c r="R66" s="13">
        <v>510800</v>
      </c>
      <c r="S66" s="13">
        <v>495900</v>
      </c>
      <c r="T66" s="13">
        <v>495900</v>
      </c>
      <c r="U66" s="13">
        <v>495900</v>
      </c>
      <c r="V66" s="13">
        <v>495900</v>
      </c>
      <c r="W66" s="13">
        <v>495900</v>
      </c>
      <c r="X66" s="13">
        <v>467500</v>
      </c>
      <c r="Y66" s="13">
        <v>405900</v>
      </c>
      <c r="Z66" s="13">
        <v>391600</v>
      </c>
      <c r="AA66" s="13">
        <v>409000</v>
      </c>
      <c r="AB66" s="13">
        <v>67</v>
      </c>
      <c r="AC66" s="13">
        <v>81</v>
      </c>
      <c r="AD66" s="13">
        <v>57</v>
      </c>
      <c r="AE66" s="13">
        <v>101</v>
      </c>
      <c r="AF66" s="13">
        <v>130</v>
      </c>
      <c r="AG66" s="13">
        <v>82</v>
      </c>
      <c r="AH66" s="13">
        <v>80</v>
      </c>
      <c r="AI66" s="13">
        <v>107</v>
      </c>
      <c r="AJ66" s="13">
        <v>115</v>
      </c>
      <c r="AK66" s="13">
        <v>91</v>
      </c>
      <c r="AL66" s="13">
        <v>102</v>
      </c>
      <c r="AM66" s="13">
        <v>152</v>
      </c>
      <c r="AN66" s="13"/>
      <c r="AO66" s="13">
        <v>22</v>
      </c>
      <c r="AP66" s="13"/>
      <c r="AQ66" s="13"/>
      <c r="AR66" s="13"/>
      <c r="AS66" s="13"/>
      <c r="AT66" s="13">
        <v>66</v>
      </c>
      <c r="AU66" s="13">
        <v>61</v>
      </c>
      <c r="AV66" s="13">
        <v>91</v>
      </c>
      <c r="AW66" s="13">
        <v>96</v>
      </c>
      <c r="AX66" s="13">
        <v>91</v>
      </c>
      <c r="AY66" s="14">
        <f t="shared" si="3"/>
        <v>88.444444444444443</v>
      </c>
      <c r="AZ66" s="14">
        <f t="shared" si="10"/>
        <v>23</v>
      </c>
      <c r="BA66" s="19">
        <f t="shared" si="4"/>
        <v>0.81818181818181823</v>
      </c>
      <c r="BB66" s="20">
        <f t="shared" si="11"/>
        <v>29.227751160643479</v>
      </c>
      <c r="BC66">
        <f t="shared" si="5"/>
        <v>0</v>
      </c>
      <c r="BD66" s="14">
        <f t="shared" si="6"/>
        <v>4</v>
      </c>
      <c r="BE66" s="14">
        <f t="shared" si="7"/>
        <v>86.333333333333329</v>
      </c>
      <c r="BF66" s="14">
        <f t="shared" si="8"/>
        <v>107.83333333333333</v>
      </c>
      <c r="BG66" s="14">
        <f t="shared" si="9"/>
        <v>81</v>
      </c>
    </row>
    <row r="67" spans="1:59" x14ac:dyDescent="0.2">
      <c r="A67" t="str">
        <f t="shared" si="12"/>
        <v>Harris Andrews_2017</v>
      </c>
      <c r="B67" t="s">
        <v>646</v>
      </c>
      <c r="C67" t="s">
        <v>514</v>
      </c>
      <c r="D67">
        <v>2017</v>
      </c>
      <c r="E67" s="13">
        <v>356500</v>
      </c>
      <c r="F67" s="13">
        <v>356500</v>
      </c>
      <c r="G67" s="13">
        <v>356500</v>
      </c>
      <c r="H67" s="13">
        <v>367300</v>
      </c>
      <c r="I67" s="13">
        <v>373500</v>
      </c>
      <c r="J67" s="13">
        <v>367200</v>
      </c>
      <c r="K67" s="13">
        <v>364200</v>
      </c>
      <c r="L67" s="13">
        <v>352100</v>
      </c>
      <c r="M67" s="13">
        <v>351900</v>
      </c>
      <c r="N67" s="13">
        <v>359700</v>
      </c>
      <c r="O67" s="13">
        <v>359500</v>
      </c>
      <c r="P67" s="13">
        <v>359500</v>
      </c>
      <c r="Q67" s="13">
        <v>361000</v>
      </c>
      <c r="R67" s="13">
        <v>343600</v>
      </c>
      <c r="S67" s="13">
        <v>339700</v>
      </c>
      <c r="T67" s="13">
        <v>337900</v>
      </c>
      <c r="U67" s="13">
        <v>329800</v>
      </c>
      <c r="V67" s="13">
        <v>327600</v>
      </c>
      <c r="W67" s="13">
        <v>330500</v>
      </c>
      <c r="X67" s="13">
        <v>344500</v>
      </c>
      <c r="Y67" s="13">
        <v>356000</v>
      </c>
      <c r="Z67" s="13">
        <v>352400</v>
      </c>
      <c r="AA67" s="13">
        <v>348800</v>
      </c>
      <c r="AB67" s="13">
        <v>83</v>
      </c>
      <c r="AC67" s="13">
        <v>81</v>
      </c>
      <c r="AD67" s="13">
        <v>68</v>
      </c>
      <c r="AE67" s="13">
        <v>80</v>
      </c>
      <c r="AF67" s="13">
        <v>56</v>
      </c>
      <c r="AG67" s="13">
        <v>73</v>
      </c>
      <c r="AH67" s="13">
        <v>57</v>
      </c>
      <c r="AI67" s="13">
        <v>77</v>
      </c>
      <c r="AJ67" s="13">
        <v>90</v>
      </c>
      <c r="AK67" s="13">
        <v>44</v>
      </c>
      <c r="AL67" s="13"/>
      <c r="AM67" s="13">
        <v>80</v>
      </c>
      <c r="AN67" s="13">
        <v>49</v>
      </c>
      <c r="AO67" s="13">
        <v>64</v>
      </c>
      <c r="AP67" s="13">
        <v>85</v>
      </c>
      <c r="AQ67" s="13">
        <v>34</v>
      </c>
      <c r="AR67" s="13">
        <v>73</v>
      </c>
      <c r="AS67" s="13">
        <v>96</v>
      </c>
      <c r="AT67" s="13">
        <v>61</v>
      </c>
      <c r="AU67" s="13">
        <v>77</v>
      </c>
      <c r="AV67" s="13">
        <v>69</v>
      </c>
      <c r="AW67" s="13">
        <v>59</v>
      </c>
      <c r="AX67" s="13">
        <v>65</v>
      </c>
      <c r="AY67" s="14">
        <f t="shared" ref="AY67:AY130" si="13">IFERROR(AVERAGEIFS(AB67:AX67,AB67:AX67,"&lt;&gt;"),"")</f>
        <v>69.13636363636364</v>
      </c>
      <c r="AZ67" s="14">
        <f t="shared" si="10"/>
        <v>23</v>
      </c>
      <c r="BA67" s="19">
        <f t="shared" ref="BA67:BA130" si="14">COUNTIF(AB67:AX67,"&lt;&gt;")/22</f>
        <v>1</v>
      </c>
      <c r="BB67" s="20">
        <f t="shared" si="11"/>
        <v>15.332180457317795</v>
      </c>
      <c r="BC67">
        <f t="shared" ref="BC67:BC130" si="15">COUNTIFS(E67:AA67,0)</f>
        <v>0</v>
      </c>
      <c r="BD67" s="14">
        <f t="shared" ref="BD67:BD130" si="16">MATCH(MIN(E67:AA67),E67:AA67,0)</f>
        <v>18</v>
      </c>
      <c r="BE67" s="14">
        <f t="shared" ref="BE67:BE130" si="17">IFERROR(AVERAGE(AB67:AG67),"")</f>
        <v>73.5</v>
      </c>
      <c r="BF67" s="14">
        <f t="shared" ref="BF67:BF130" si="18">IFERROR(AVERAGE(AH67:AM67),"")</f>
        <v>69.599999999999994</v>
      </c>
      <c r="BG67" s="14">
        <f t="shared" ref="BG67:BG130" si="19">IFERROR(AVERAGE(AP67:AX67),"")</f>
        <v>68.777777777777771</v>
      </c>
    </row>
    <row r="68" spans="1:59" x14ac:dyDescent="0.2">
      <c r="A68" t="str">
        <f t="shared" si="12"/>
        <v>Harris Andrews_2016</v>
      </c>
      <c r="B68" t="s">
        <v>646</v>
      </c>
      <c r="C68" t="s">
        <v>514</v>
      </c>
      <c r="D68">
        <v>2016</v>
      </c>
      <c r="E68" s="13">
        <v>346500</v>
      </c>
      <c r="F68" s="13">
        <v>346500</v>
      </c>
      <c r="G68" s="13">
        <v>346500</v>
      </c>
      <c r="H68" s="13">
        <v>326200</v>
      </c>
      <c r="I68" s="13">
        <v>321300</v>
      </c>
      <c r="J68" s="13">
        <v>330600</v>
      </c>
      <c r="K68" s="13">
        <v>339500</v>
      </c>
      <c r="L68" s="13">
        <v>347600</v>
      </c>
      <c r="M68" s="13">
        <v>347600</v>
      </c>
      <c r="N68" s="13">
        <v>347600</v>
      </c>
      <c r="O68" s="13">
        <v>347600</v>
      </c>
      <c r="P68" s="13">
        <v>347600</v>
      </c>
      <c r="Q68" s="13">
        <v>345900</v>
      </c>
      <c r="R68" s="13">
        <v>345900</v>
      </c>
      <c r="S68" s="13">
        <v>338900</v>
      </c>
      <c r="T68" s="13">
        <v>338900</v>
      </c>
      <c r="U68" s="13">
        <v>338700</v>
      </c>
      <c r="V68" s="13">
        <v>327700</v>
      </c>
      <c r="W68" s="13">
        <v>316900</v>
      </c>
      <c r="X68" s="13">
        <v>295500</v>
      </c>
      <c r="Y68" s="13">
        <v>292400</v>
      </c>
      <c r="Z68" s="13">
        <v>310100</v>
      </c>
      <c r="AA68" s="13">
        <v>338000</v>
      </c>
      <c r="AB68" s="13">
        <v>37</v>
      </c>
      <c r="AC68" s="13">
        <v>62</v>
      </c>
      <c r="AD68" s="13">
        <v>59</v>
      </c>
      <c r="AE68" s="13">
        <v>60</v>
      </c>
      <c r="AF68" s="13">
        <v>90</v>
      </c>
      <c r="AG68" s="13">
        <v>64</v>
      </c>
      <c r="AH68" s="13">
        <v>66</v>
      </c>
      <c r="AI68" s="13"/>
      <c r="AJ68" s="13"/>
      <c r="AK68" s="13"/>
      <c r="AL68" s="13"/>
      <c r="AM68" s="13">
        <v>75</v>
      </c>
      <c r="AN68" s="13"/>
      <c r="AO68" s="13">
        <v>53</v>
      </c>
      <c r="AP68" s="13"/>
      <c r="AQ68" s="13">
        <v>76</v>
      </c>
      <c r="AR68" s="13">
        <v>53</v>
      </c>
      <c r="AS68" s="13">
        <v>48</v>
      </c>
      <c r="AT68" s="13">
        <v>46</v>
      </c>
      <c r="AU68" s="13">
        <v>82</v>
      </c>
      <c r="AV68" s="13">
        <v>94</v>
      </c>
      <c r="AW68" s="13">
        <v>80</v>
      </c>
      <c r="AX68" s="13">
        <v>69</v>
      </c>
      <c r="AY68" s="14">
        <f t="shared" si="13"/>
        <v>65.529411764705884</v>
      </c>
      <c r="AZ68" s="14">
        <f t="shared" si="10"/>
        <v>23</v>
      </c>
      <c r="BA68" s="19">
        <f t="shared" si="14"/>
        <v>0.77272727272727271</v>
      </c>
      <c r="BB68" s="20">
        <f t="shared" si="11"/>
        <v>15.823707084067031</v>
      </c>
      <c r="BC68">
        <f t="shared" si="15"/>
        <v>0</v>
      </c>
      <c r="BD68" s="14">
        <f t="shared" si="16"/>
        <v>21</v>
      </c>
      <c r="BE68" s="14">
        <f t="shared" si="17"/>
        <v>62</v>
      </c>
      <c r="BF68" s="14">
        <f t="shared" si="18"/>
        <v>70.5</v>
      </c>
      <c r="BG68" s="14">
        <f t="shared" si="19"/>
        <v>68.5</v>
      </c>
    </row>
    <row r="69" spans="1:59" x14ac:dyDescent="0.2">
      <c r="A69" t="str">
        <f t="shared" si="12"/>
        <v>Harris Andrews_2015</v>
      </c>
      <c r="B69" t="s">
        <v>646</v>
      </c>
      <c r="C69" t="s">
        <v>514</v>
      </c>
      <c r="D69">
        <v>2015</v>
      </c>
      <c r="E69" s="13">
        <v>117300</v>
      </c>
      <c r="F69" s="13">
        <v>117300</v>
      </c>
      <c r="G69" s="13">
        <v>117300</v>
      </c>
      <c r="H69" s="13">
        <v>117300</v>
      </c>
      <c r="I69" s="13">
        <v>117300</v>
      </c>
      <c r="J69" s="13">
        <v>154200</v>
      </c>
      <c r="K69" s="13">
        <v>185700</v>
      </c>
      <c r="L69" s="13">
        <v>231500</v>
      </c>
      <c r="M69" s="13">
        <v>253200</v>
      </c>
      <c r="N69" s="13">
        <v>260000</v>
      </c>
      <c r="O69" s="13">
        <v>235800</v>
      </c>
      <c r="P69" s="13">
        <v>235800</v>
      </c>
      <c r="Q69" s="13">
        <v>235800</v>
      </c>
      <c r="R69" s="13">
        <v>233000</v>
      </c>
      <c r="S69" s="13">
        <v>234100</v>
      </c>
      <c r="T69" s="13">
        <v>250300</v>
      </c>
      <c r="U69" s="13">
        <v>271800</v>
      </c>
      <c r="V69" s="13">
        <v>295600</v>
      </c>
      <c r="W69" s="13">
        <v>338800</v>
      </c>
      <c r="X69" s="13">
        <v>366300</v>
      </c>
      <c r="Y69" s="13">
        <v>393200</v>
      </c>
      <c r="Z69" s="13">
        <v>404400</v>
      </c>
      <c r="AA69" s="13">
        <v>397300</v>
      </c>
      <c r="AB69" s="13"/>
      <c r="AC69" s="13"/>
      <c r="AD69" s="13">
        <v>62</v>
      </c>
      <c r="AE69" s="13">
        <v>32</v>
      </c>
      <c r="AF69" s="13">
        <v>60</v>
      </c>
      <c r="AG69" s="13">
        <v>72</v>
      </c>
      <c r="AH69" s="13">
        <v>83</v>
      </c>
      <c r="AI69" s="13">
        <v>32</v>
      </c>
      <c r="AJ69" s="13">
        <v>51</v>
      </c>
      <c r="AK69" s="13">
        <v>16</v>
      </c>
      <c r="AL69" s="13"/>
      <c r="AM69" s="13"/>
      <c r="AN69" s="13">
        <v>67</v>
      </c>
      <c r="AO69" s="13">
        <v>57</v>
      </c>
      <c r="AP69" s="13">
        <v>51</v>
      </c>
      <c r="AQ69" s="13">
        <v>89</v>
      </c>
      <c r="AR69" s="13">
        <v>79</v>
      </c>
      <c r="AS69" s="13">
        <v>109</v>
      </c>
      <c r="AT69" s="13">
        <v>80</v>
      </c>
      <c r="AU69" s="13">
        <v>95</v>
      </c>
      <c r="AV69" s="13">
        <v>92</v>
      </c>
      <c r="AW69" s="13">
        <v>45</v>
      </c>
      <c r="AX69" s="13">
        <v>48</v>
      </c>
      <c r="AY69" s="14">
        <f t="shared" si="13"/>
        <v>64.21052631578948</v>
      </c>
      <c r="AZ69" s="14">
        <f t="shared" si="10"/>
        <v>23</v>
      </c>
      <c r="BA69" s="19">
        <f t="shared" si="14"/>
        <v>0.86363636363636365</v>
      </c>
      <c r="BB69" s="20">
        <f t="shared" si="11"/>
        <v>24.364315772065826</v>
      </c>
      <c r="BC69">
        <f t="shared" si="15"/>
        <v>0</v>
      </c>
      <c r="BD69" s="14">
        <f t="shared" si="16"/>
        <v>1</v>
      </c>
      <c r="BE69" s="14">
        <f t="shared" si="17"/>
        <v>56.5</v>
      </c>
      <c r="BF69" s="14">
        <f t="shared" si="18"/>
        <v>45.5</v>
      </c>
      <c r="BG69" s="14">
        <f t="shared" si="19"/>
        <v>76.444444444444443</v>
      </c>
    </row>
    <row r="70" spans="1:59" x14ac:dyDescent="0.2">
      <c r="A70" t="str">
        <f t="shared" si="12"/>
        <v>Flynn Appleby_2018</v>
      </c>
      <c r="B70" t="s">
        <v>1627</v>
      </c>
      <c r="C70" t="s">
        <v>116</v>
      </c>
      <c r="D70">
        <v>2018</v>
      </c>
      <c r="E70" s="13">
        <v>121900</v>
      </c>
      <c r="F70" s="13">
        <v>121900</v>
      </c>
      <c r="G70" s="13">
        <v>121900</v>
      </c>
      <c r="H70" s="13">
        <v>121900</v>
      </c>
      <c r="I70" s="13">
        <v>121900</v>
      </c>
      <c r="J70" s="13">
        <v>121900</v>
      </c>
      <c r="K70" s="13">
        <v>121900</v>
      </c>
      <c r="L70" s="13">
        <v>121900</v>
      </c>
      <c r="M70" s="13">
        <v>167300</v>
      </c>
      <c r="N70" s="13">
        <v>197100</v>
      </c>
      <c r="O70" s="13">
        <v>222000</v>
      </c>
      <c r="P70" s="13">
        <v>229500</v>
      </c>
      <c r="Q70" s="13">
        <v>229500</v>
      </c>
      <c r="R70" s="13">
        <v>229500</v>
      </c>
      <c r="S70" s="13">
        <v>232200</v>
      </c>
      <c r="T70" s="13">
        <v>226400</v>
      </c>
      <c r="U70" s="13">
        <v>227900</v>
      </c>
      <c r="V70" s="13">
        <v>227900</v>
      </c>
      <c r="W70" s="13">
        <v>227900</v>
      </c>
      <c r="X70" s="13">
        <v>227900</v>
      </c>
      <c r="Y70" s="13">
        <v>227900</v>
      </c>
      <c r="Z70" s="13">
        <v>227900</v>
      </c>
      <c r="AA70" s="13">
        <v>227900</v>
      </c>
      <c r="AB70" s="13"/>
      <c r="AC70" s="13"/>
      <c r="AD70" s="13"/>
      <c r="AE70" s="13"/>
      <c r="AF70" s="13"/>
      <c r="AG70" s="13">
        <v>58</v>
      </c>
      <c r="AH70" s="13">
        <v>57</v>
      </c>
      <c r="AI70" s="13">
        <v>60</v>
      </c>
      <c r="AJ70" s="13">
        <v>51</v>
      </c>
      <c r="AK70" s="13">
        <v>63</v>
      </c>
      <c r="AL70" s="13">
        <v>36</v>
      </c>
      <c r="AM70" s="13"/>
      <c r="AN70" s="13"/>
      <c r="AO70" s="13">
        <v>46</v>
      </c>
      <c r="AP70" s="13">
        <v>47</v>
      </c>
      <c r="AQ70" s="13">
        <v>49</v>
      </c>
      <c r="AR70" s="13"/>
      <c r="AS70" s="13"/>
      <c r="AT70" s="13"/>
      <c r="AU70" s="13"/>
      <c r="AV70" s="13"/>
      <c r="AW70" s="13"/>
      <c r="AX70" s="13"/>
      <c r="AY70" s="14">
        <f t="shared" si="13"/>
        <v>51.888888888888886</v>
      </c>
      <c r="AZ70" s="14">
        <f t="shared" si="10"/>
        <v>23</v>
      </c>
      <c r="BA70" s="19">
        <f t="shared" si="14"/>
        <v>0.40909090909090912</v>
      </c>
      <c r="BB70" s="20">
        <f t="shared" si="11"/>
        <v>8.4623348498574149</v>
      </c>
      <c r="BC70">
        <f t="shared" si="15"/>
        <v>0</v>
      </c>
      <c r="BD70" s="14">
        <f t="shared" si="16"/>
        <v>1</v>
      </c>
      <c r="BE70" s="14">
        <f t="shared" si="17"/>
        <v>58</v>
      </c>
      <c r="BF70" s="14">
        <f t="shared" si="18"/>
        <v>53.4</v>
      </c>
      <c r="BG70" s="14">
        <f t="shared" si="19"/>
        <v>48</v>
      </c>
    </row>
    <row r="71" spans="1:59" x14ac:dyDescent="0.2">
      <c r="A71" t="str">
        <f t="shared" si="12"/>
        <v>Flynn Appleby_2017</v>
      </c>
      <c r="B71" t="s">
        <v>1627</v>
      </c>
      <c r="C71" t="s">
        <v>116</v>
      </c>
      <c r="D71">
        <v>2017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  <c r="L71" s="13">
        <v>0</v>
      </c>
      <c r="M71" s="13">
        <v>0</v>
      </c>
      <c r="N71" s="13">
        <v>0</v>
      </c>
      <c r="O71" s="13">
        <v>0</v>
      </c>
      <c r="P71" s="13">
        <v>0</v>
      </c>
      <c r="Q71" s="13">
        <v>0</v>
      </c>
      <c r="R71" s="13">
        <v>0</v>
      </c>
      <c r="S71" s="13">
        <v>0</v>
      </c>
      <c r="T71" s="13">
        <v>0</v>
      </c>
      <c r="U71" s="13">
        <v>0</v>
      </c>
      <c r="V71" s="13">
        <v>0</v>
      </c>
      <c r="W71" s="13">
        <v>0</v>
      </c>
      <c r="X71" s="13">
        <v>0</v>
      </c>
      <c r="Y71" s="13">
        <v>0</v>
      </c>
      <c r="Z71" s="13">
        <v>0</v>
      </c>
      <c r="AA71" s="13">
        <v>0</v>
      </c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4" t="str">
        <f t="shared" si="13"/>
        <v/>
      </c>
      <c r="AZ71" s="14">
        <f t="shared" si="10"/>
        <v>23</v>
      </c>
      <c r="BA71" s="19">
        <f t="shared" si="14"/>
        <v>0</v>
      </c>
      <c r="BB71" s="20" t="e">
        <f t="shared" si="11"/>
        <v>#DIV/0!</v>
      </c>
      <c r="BC71">
        <f t="shared" si="15"/>
        <v>23</v>
      </c>
      <c r="BD71" s="14">
        <f t="shared" si="16"/>
        <v>1</v>
      </c>
      <c r="BE71" s="14" t="str">
        <f t="shared" si="17"/>
        <v/>
      </c>
      <c r="BF71" s="14" t="str">
        <f t="shared" si="18"/>
        <v/>
      </c>
      <c r="BG71" s="14" t="str">
        <f t="shared" si="19"/>
        <v/>
      </c>
    </row>
    <row r="72" spans="1:59" x14ac:dyDescent="0.2">
      <c r="A72" t="str">
        <f t="shared" si="12"/>
        <v>Flynn Appleby_2016</v>
      </c>
      <c r="B72" t="s">
        <v>1627</v>
      </c>
      <c r="C72" t="s">
        <v>116</v>
      </c>
      <c r="D72">
        <v>2016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  <c r="L72" s="13">
        <v>0</v>
      </c>
      <c r="M72" s="13">
        <v>0</v>
      </c>
      <c r="N72" s="13">
        <v>0</v>
      </c>
      <c r="O72" s="13">
        <v>0</v>
      </c>
      <c r="P72" s="13">
        <v>0</v>
      </c>
      <c r="Q72" s="13">
        <v>0</v>
      </c>
      <c r="R72" s="13">
        <v>0</v>
      </c>
      <c r="S72" s="13">
        <v>0</v>
      </c>
      <c r="T72" s="13">
        <v>0</v>
      </c>
      <c r="U72" s="13">
        <v>0</v>
      </c>
      <c r="V72" s="13">
        <v>0</v>
      </c>
      <c r="W72" s="13">
        <v>0</v>
      </c>
      <c r="X72" s="13">
        <v>0</v>
      </c>
      <c r="Y72" s="13">
        <v>0</v>
      </c>
      <c r="Z72" s="13">
        <v>0</v>
      </c>
      <c r="AA72" s="13">
        <v>0</v>
      </c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4" t="str">
        <f t="shared" si="13"/>
        <v/>
      </c>
      <c r="AZ72" s="14">
        <f t="shared" si="10"/>
        <v>23</v>
      </c>
      <c r="BA72" s="19">
        <f t="shared" si="14"/>
        <v>0</v>
      </c>
      <c r="BB72" s="20" t="e">
        <f t="shared" si="11"/>
        <v>#DIV/0!</v>
      </c>
      <c r="BC72">
        <f t="shared" si="15"/>
        <v>23</v>
      </c>
      <c r="BD72" s="14">
        <f t="shared" si="16"/>
        <v>1</v>
      </c>
      <c r="BE72" s="14" t="str">
        <f t="shared" si="17"/>
        <v/>
      </c>
      <c r="BF72" s="14" t="str">
        <f t="shared" si="18"/>
        <v/>
      </c>
      <c r="BG72" s="14" t="str">
        <f t="shared" si="19"/>
        <v/>
      </c>
    </row>
    <row r="73" spans="1:59" x14ac:dyDescent="0.2">
      <c r="A73" t="str">
        <f t="shared" si="12"/>
        <v>Flynn Appleby_2015</v>
      </c>
      <c r="B73" t="s">
        <v>1627</v>
      </c>
      <c r="C73" t="s">
        <v>116</v>
      </c>
      <c r="D73">
        <v>2015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  <c r="L73" s="13">
        <v>0</v>
      </c>
      <c r="M73" s="13">
        <v>0</v>
      </c>
      <c r="N73" s="13">
        <v>0</v>
      </c>
      <c r="O73" s="13">
        <v>0</v>
      </c>
      <c r="P73" s="13">
        <v>0</v>
      </c>
      <c r="Q73" s="13">
        <v>0</v>
      </c>
      <c r="R73" s="13">
        <v>0</v>
      </c>
      <c r="S73" s="13">
        <v>0</v>
      </c>
      <c r="T73" s="13">
        <v>0</v>
      </c>
      <c r="U73" s="13">
        <v>0</v>
      </c>
      <c r="V73" s="13">
        <v>0</v>
      </c>
      <c r="W73" s="13">
        <v>0</v>
      </c>
      <c r="X73" s="13">
        <v>0</v>
      </c>
      <c r="Y73" s="13">
        <v>0</v>
      </c>
      <c r="Z73" s="13">
        <v>0</v>
      </c>
      <c r="AA73" s="13">
        <v>0</v>
      </c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4" t="str">
        <f t="shared" si="13"/>
        <v/>
      </c>
      <c r="AZ73" s="14">
        <f t="shared" si="10"/>
        <v>23</v>
      </c>
      <c r="BA73" s="19">
        <f t="shared" si="14"/>
        <v>0</v>
      </c>
      <c r="BB73" s="20" t="e">
        <f t="shared" si="11"/>
        <v>#DIV/0!</v>
      </c>
      <c r="BC73">
        <f t="shared" si="15"/>
        <v>23</v>
      </c>
      <c r="BD73" s="14">
        <f t="shared" si="16"/>
        <v>1</v>
      </c>
      <c r="BE73" s="14" t="str">
        <f t="shared" si="17"/>
        <v/>
      </c>
      <c r="BF73" s="14" t="str">
        <f t="shared" si="18"/>
        <v/>
      </c>
      <c r="BG73" s="14" t="str">
        <f t="shared" si="19"/>
        <v/>
      </c>
    </row>
    <row r="74" spans="1:59" x14ac:dyDescent="0.2">
      <c r="A74" t="str">
        <f t="shared" si="12"/>
        <v>David Armitage_2018</v>
      </c>
      <c r="B74" t="s">
        <v>615</v>
      </c>
      <c r="C74" t="s">
        <v>399</v>
      </c>
      <c r="D74">
        <v>2018</v>
      </c>
      <c r="E74" s="13">
        <v>310100</v>
      </c>
      <c r="F74" s="13">
        <v>310100</v>
      </c>
      <c r="G74" s="13">
        <v>310100</v>
      </c>
      <c r="H74" s="13">
        <v>318000</v>
      </c>
      <c r="I74" s="13">
        <v>318000</v>
      </c>
      <c r="J74" s="13">
        <v>318000</v>
      </c>
      <c r="K74" s="13">
        <v>318000</v>
      </c>
      <c r="L74" s="13">
        <v>319400</v>
      </c>
      <c r="M74" s="13">
        <v>299100</v>
      </c>
      <c r="N74" s="13">
        <v>271200</v>
      </c>
      <c r="O74" s="13">
        <v>271200</v>
      </c>
      <c r="P74" s="13">
        <v>271200</v>
      </c>
      <c r="Q74" s="13">
        <v>271200</v>
      </c>
      <c r="R74" s="13">
        <v>257400</v>
      </c>
      <c r="S74" s="13">
        <v>257400</v>
      </c>
      <c r="T74" s="13">
        <v>287800</v>
      </c>
      <c r="U74" s="13">
        <v>353000</v>
      </c>
      <c r="V74" s="13">
        <v>411500</v>
      </c>
      <c r="W74" s="13">
        <v>443500</v>
      </c>
      <c r="X74" s="13">
        <v>443500</v>
      </c>
      <c r="Y74" s="13">
        <v>452400</v>
      </c>
      <c r="Z74" s="13">
        <v>456000</v>
      </c>
      <c r="AA74" s="13">
        <v>429200</v>
      </c>
      <c r="AB74" s="13">
        <v>79</v>
      </c>
      <c r="AC74" s="13">
        <v>76</v>
      </c>
      <c r="AD74" s="13">
        <v>47</v>
      </c>
      <c r="AE74" s="13"/>
      <c r="AF74" s="13"/>
      <c r="AG74" s="13"/>
      <c r="AH74" s="13">
        <v>70</v>
      </c>
      <c r="AI74" s="13">
        <v>30</v>
      </c>
      <c r="AJ74" s="13">
        <v>18</v>
      </c>
      <c r="AK74" s="13"/>
      <c r="AL74" s="13"/>
      <c r="AM74" s="13"/>
      <c r="AN74" s="13">
        <v>84</v>
      </c>
      <c r="AO74" s="13"/>
      <c r="AP74" s="13">
        <v>124</v>
      </c>
      <c r="AQ74" s="13">
        <v>115</v>
      </c>
      <c r="AR74" s="13">
        <v>108</v>
      </c>
      <c r="AS74" s="13">
        <v>101</v>
      </c>
      <c r="AT74" s="13"/>
      <c r="AU74" s="13">
        <v>84</v>
      </c>
      <c r="AV74" s="13">
        <v>102</v>
      </c>
      <c r="AW74" s="13">
        <v>80</v>
      </c>
      <c r="AX74" s="13">
        <v>52</v>
      </c>
      <c r="AY74" s="14">
        <f t="shared" si="13"/>
        <v>78</v>
      </c>
      <c r="AZ74" s="14">
        <f t="shared" si="10"/>
        <v>23</v>
      </c>
      <c r="BA74" s="19">
        <f t="shared" si="14"/>
        <v>0.68181818181818177</v>
      </c>
      <c r="BB74" s="20">
        <f t="shared" si="11"/>
        <v>30.678051716868481</v>
      </c>
      <c r="BC74">
        <f t="shared" si="15"/>
        <v>0</v>
      </c>
      <c r="BD74" s="14">
        <f t="shared" si="16"/>
        <v>14</v>
      </c>
      <c r="BE74" s="14">
        <f t="shared" si="17"/>
        <v>67.333333333333329</v>
      </c>
      <c r="BF74" s="14">
        <f t="shared" si="18"/>
        <v>39.333333333333336</v>
      </c>
      <c r="BG74" s="14">
        <f t="shared" si="19"/>
        <v>95.75</v>
      </c>
    </row>
    <row r="75" spans="1:59" x14ac:dyDescent="0.2">
      <c r="A75" t="str">
        <f t="shared" si="12"/>
        <v>David Armitage_2017</v>
      </c>
      <c r="B75" t="s">
        <v>615</v>
      </c>
      <c r="C75" t="s">
        <v>399</v>
      </c>
      <c r="D75">
        <v>2017</v>
      </c>
      <c r="E75" s="13">
        <v>474800</v>
      </c>
      <c r="F75" s="13">
        <v>474800</v>
      </c>
      <c r="G75" s="13">
        <v>474800</v>
      </c>
      <c r="H75" s="13">
        <v>474800</v>
      </c>
      <c r="I75" s="13">
        <v>474800</v>
      </c>
      <c r="J75" s="13">
        <v>474800</v>
      </c>
      <c r="K75" s="13">
        <v>474800</v>
      </c>
      <c r="L75" s="13">
        <v>474800</v>
      </c>
      <c r="M75" s="13">
        <v>474800</v>
      </c>
      <c r="N75" s="13">
        <v>474800</v>
      </c>
      <c r="O75" s="13">
        <v>474800</v>
      </c>
      <c r="P75" s="13">
        <v>474800</v>
      </c>
      <c r="Q75" s="13">
        <v>474800</v>
      </c>
      <c r="R75" s="13">
        <v>474800</v>
      </c>
      <c r="S75" s="13">
        <v>474800</v>
      </c>
      <c r="T75" s="13">
        <v>474800</v>
      </c>
      <c r="U75" s="13">
        <v>474800</v>
      </c>
      <c r="V75" s="13">
        <v>474800</v>
      </c>
      <c r="W75" s="13">
        <v>474800</v>
      </c>
      <c r="X75" s="13">
        <v>474800</v>
      </c>
      <c r="Y75" s="13">
        <v>474800</v>
      </c>
      <c r="Z75" s="13">
        <v>474800</v>
      </c>
      <c r="AA75" s="13">
        <v>474800</v>
      </c>
      <c r="AB75" s="13">
        <v>74</v>
      </c>
      <c r="AC75" s="13"/>
      <c r="AD75" s="13"/>
      <c r="AE75" s="13">
        <v>67</v>
      </c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4">
        <f t="shared" si="13"/>
        <v>70.5</v>
      </c>
      <c r="AZ75" s="14">
        <f t="shared" si="10"/>
        <v>23</v>
      </c>
      <c r="BA75" s="19">
        <f t="shared" si="14"/>
        <v>9.0909090909090912E-2</v>
      </c>
      <c r="BB75" s="20">
        <f t="shared" si="11"/>
        <v>4.9497474683058327</v>
      </c>
      <c r="BC75">
        <f t="shared" si="15"/>
        <v>0</v>
      </c>
      <c r="BD75" s="14">
        <f t="shared" si="16"/>
        <v>1</v>
      </c>
      <c r="BE75" s="14">
        <f t="shared" si="17"/>
        <v>70.5</v>
      </c>
      <c r="BF75" s="14" t="str">
        <f t="shared" si="18"/>
        <v/>
      </c>
      <c r="BG75" s="14" t="str">
        <f t="shared" si="19"/>
        <v/>
      </c>
    </row>
    <row r="76" spans="1:59" x14ac:dyDescent="0.2">
      <c r="A76" t="str">
        <f t="shared" si="12"/>
        <v>David Armitage_2016</v>
      </c>
      <c r="B76" t="s">
        <v>615</v>
      </c>
      <c r="C76" t="s">
        <v>399</v>
      </c>
      <c r="D76">
        <v>2016</v>
      </c>
      <c r="E76" s="13">
        <v>591800</v>
      </c>
      <c r="F76" s="13">
        <v>591800</v>
      </c>
      <c r="G76" s="13">
        <v>591800</v>
      </c>
      <c r="H76" s="13">
        <v>559500</v>
      </c>
      <c r="I76" s="13">
        <v>537600</v>
      </c>
      <c r="J76" s="13">
        <v>527500</v>
      </c>
      <c r="K76" s="13">
        <v>516700</v>
      </c>
      <c r="L76" s="13">
        <v>489300</v>
      </c>
      <c r="M76" s="13">
        <v>455100</v>
      </c>
      <c r="N76" s="13">
        <v>434700</v>
      </c>
      <c r="O76" s="13">
        <v>456300</v>
      </c>
      <c r="P76" s="13">
        <v>477900</v>
      </c>
      <c r="Q76" s="13">
        <v>491000</v>
      </c>
      <c r="R76" s="13">
        <v>491000</v>
      </c>
      <c r="S76" s="13">
        <v>462800</v>
      </c>
      <c r="T76" s="13">
        <v>437100</v>
      </c>
      <c r="U76" s="13">
        <v>421800</v>
      </c>
      <c r="V76" s="13">
        <v>413900</v>
      </c>
      <c r="W76" s="13">
        <v>416100</v>
      </c>
      <c r="X76" s="13">
        <v>396300</v>
      </c>
      <c r="Y76" s="13">
        <v>388200</v>
      </c>
      <c r="Z76" s="13">
        <v>390500</v>
      </c>
      <c r="AA76" s="13">
        <v>395700</v>
      </c>
      <c r="AB76" s="13">
        <v>100</v>
      </c>
      <c r="AC76" s="13">
        <v>87</v>
      </c>
      <c r="AD76" s="13">
        <v>88</v>
      </c>
      <c r="AE76" s="13">
        <v>105</v>
      </c>
      <c r="AF76" s="13">
        <v>99</v>
      </c>
      <c r="AG76" s="13">
        <v>81</v>
      </c>
      <c r="AH76" s="13">
        <v>65</v>
      </c>
      <c r="AI76" s="13">
        <v>70</v>
      </c>
      <c r="AJ76" s="13">
        <v>91</v>
      </c>
      <c r="AK76" s="13">
        <v>149</v>
      </c>
      <c r="AL76" s="13">
        <v>82</v>
      </c>
      <c r="AM76" s="13">
        <v>86</v>
      </c>
      <c r="AN76" s="13"/>
      <c r="AO76" s="13">
        <v>66</v>
      </c>
      <c r="AP76" s="13">
        <v>67</v>
      </c>
      <c r="AQ76" s="13">
        <v>96</v>
      </c>
      <c r="AR76" s="13">
        <v>77</v>
      </c>
      <c r="AS76" s="13">
        <v>87</v>
      </c>
      <c r="AT76" s="13">
        <v>48</v>
      </c>
      <c r="AU76" s="13">
        <v>92</v>
      </c>
      <c r="AV76" s="13">
        <v>106</v>
      </c>
      <c r="AW76" s="13">
        <v>56</v>
      </c>
      <c r="AX76" s="13">
        <v>122</v>
      </c>
      <c r="AY76" s="14">
        <f t="shared" si="13"/>
        <v>87.272727272727266</v>
      </c>
      <c r="AZ76" s="14">
        <f t="shared" si="10"/>
        <v>23</v>
      </c>
      <c r="BA76" s="19">
        <f t="shared" si="14"/>
        <v>1</v>
      </c>
      <c r="BB76" s="20">
        <f t="shared" si="11"/>
        <v>22.303494960339467</v>
      </c>
      <c r="BC76">
        <f t="shared" si="15"/>
        <v>0</v>
      </c>
      <c r="BD76" s="14">
        <f t="shared" si="16"/>
        <v>21</v>
      </c>
      <c r="BE76" s="14">
        <f t="shared" si="17"/>
        <v>93.333333333333329</v>
      </c>
      <c r="BF76" s="14">
        <f t="shared" si="18"/>
        <v>90.5</v>
      </c>
      <c r="BG76" s="14">
        <f t="shared" si="19"/>
        <v>83.444444444444443</v>
      </c>
    </row>
    <row r="77" spans="1:59" x14ac:dyDescent="0.2">
      <c r="A77" t="str">
        <f t="shared" si="12"/>
        <v>David Armitage_2015</v>
      </c>
      <c r="B77" t="s">
        <v>615</v>
      </c>
      <c r="C77" t="s">
        <v>399</v>
      </c>
      <c r="D77">
        <v>2015</v>
      </c>
      <c r="E77" s="13">
        <v>502000</v>
      </c>
      <c r="F77" s="13">
        <v>502000</v>
      </c>
      <c r="G77" s="13">
        <v>502000</v>
      </c>
      <c r="H77" s="13">
        <v>522900</v>
      </c>
      <c r="I77" s="13">
        <v>551400</v>
      </c>
      <c r="J77" s="13">
        <v>575200</v>
      </c>
      <c r="K77" s="13">
        <v>590500</v>
      </c>
      <c r="L77" s="13">
        <v>603300</v>
      </c>
      <c r="M77" s="13">
        <v>597500</v>
      </c>
      <c r="N77" s="13">
        <v>593200</v>
      </c>
      <c r="O77" s="13">
        <v>586800</v>
      </c>
      <c r="P77" s="13">
        <v>571900</v>
      </c>
      <c r="Q77" s="13">
        <v>571900</v>
      </c>
      <c r="R77" s="13">
        <v>547000</v>
      </c>
      <c r="S77" s="13">
        <v>555400</v>
      </c>
      <c r="T77" s="13">
        <v>565800</v>
      </c>
      <c r="U77" s="13">
        <v>575400</v>
      </c>
      <c r="V77" s="13">
        <v>537000</v>
      </c>
      <c r="W77" s="13">
        <v>515200</v>
      </c>
      <c r="X77" s="13">
        <v>493700</v>
      </c>
      <c r="Y77" s="13">
        <v>512500</v>
      </c>
      <c r="Z77" s="13">
        <v>512500</v>
      </c>
      <c r="AA77" s="13">
        <v>517100</v>
      </c>
      <c r="AB77" s="13">
        <v>77</v>
      </c>
      <c r="AC77" s="13">
        <v>129</v>
      </c>
      <c r="AD77" s="13">
        <v>139</v>
      </c>
      <c r="AE77" s="13">
        <v>108</v>
      </c>
      <c r="AF77" s="13">
        <v>137</v>
      </c>
      <c r="AG77" s="13">
        <v>134</v>
      </c>
      <c r="AH77" s="13">
        <v>111</v>
      </c>
      <c r="AI77" s="13">
        <v>101</v>
      </c>
      <c r="AJ77" s="13">
        <v>134</v>
      </c>
      <c r="AK77" s="13">
        <v>101</v>
      </c>
      <c r="AL77" s="13">
        <v>79</v>
      </c>
      <c r="AM77" s="13"/>
      <c r="AN77" s="13">
        <v>104</v>
      </c>
      <c r="AO77" s="13">
        <v>159</v>
      </c>
      <c r="AP77" s="13">
        <v>89</v>
      </c>
      <c r="AQ77" s="13">
        <v>109</v>
      </c>
      <c r="AR77" s="13">
        <v>63</v>
      </c>
      <c r="AS77" s="13">
        <v>103</v>
      </c>
      <c r="AT77" s="13">
        <v>97</v>
      </c>
      <c r="AU77" s="13">
        <v>143</v>
      </c>
      <c r="AV77" s="13"/>
      <c r="AW77" s="13">
        <v>85</v>
      </c>
      <c r="AX77" s="13">
        <v>101</v>
      </c>
      <c r="AY77" s="14">
        <f t="shared" si="13"/>
        <v>109.66666666666667</v>
      </c>
      <c r="AZ77" s="14">
        <f t="shared" si="10"/>
        <v>23</v>
      </c>
      <c r="BA77" s="19">
        <f t="shared" si="14"/>
        <v>0.95454545454545459</v>
      </c>
      <c r="BB77" s="20">
        <f t="shared" si="11"/>
        <v>24.898460461107486</v>
      </c>
      <c r="BC77">
        <f t="shared" si="15"/>
        <v>0</v>
      </c>
      <c r="BD77" s="14">
        <f t="shared" si="16"/>
        <v>20</v>
      </c>
      <c r="BE77" s="14">
        <f t="shared" si="17"/>
        <v>120.66666666666667</v>
      </c>
      <c r="BF77" s="14">
        <f t="shared" si="18"/>
        <v>105.2</v>
      </c>
      <c r="BG77" s="14">
        <f t="shared" si="19"/>
        <v>98.75</v>
      </c>
    </row>
    <row r="78" spans="1:59" x14ac:dyDescent="0.2">
      <c r="A78" t="str">
        <f t="shared" si="12"/>
        <v>David Astbury_2018</v>
      </c>
      <c r="B78" t="s">
        <v>617</v>
      </c>
      <c r="C78" t="s">
        <v>369</v>
      </c>
      <c r="D78">
        <v>2018</v>
      </c>
      <c r="E78" s="13">
        <v>402600</v>
      </c>
      <c r="F78" s="13">
        <v>402600</v>
      </c>
      <c r="G78" s="13">
        <v>402600</v>
      </c>
      <c r="H78" s="13">
        <v>407400</v>
      </c>
      <c r="I78" s="13">
        <v>413600</v>
      </c>
      <c r="J78" s="13">
        <v>425300</v>
      </c>
      <c r="K78" s="13">
        <v>414900</v>
      </c>
      <c r="L78" s="13">
        <v>401200</v>
      </c>
      <c r="M78" s="13">
        <v>373700</v>
      </c>
      <c r="N78" s="13">
        <v>354200</v>
      </c>
      <c r="O78" s="13">
        <v>332500</v>
      </c>
      <c r="P78" s="13">
        <v>321600</v>
      </c>
      <c r="Q78" s="13">
        <v>321600</v>
      </c>
      <c r="R78" s="13">
        <v>321600</v>
      </c>
      <c r="S78" s="13">
        <v>321600</v>
      </c>
      <c r="T78" s="13">
        <v>322100</v>
      </c>
      <c r="U78" s="13">
        <v>330000</v>
      </c>
      <c r="V78" s="13">
        <v>350700</v>
      </c>
      <c r="W78" s="13">
        <v>360500</v>
      </c>
      <c r="X78" s="13">
        <v>367700</v>
      </c>
      <c r="Y78" s="13">
        <v>357400</v>
      </c>
      <c r="Z78" s="13">
        <v>339500</v>
      </c>
      <c r="AA78" s="13">
        <v>305600</v>
      </c>
      <c r="AB78" s="13">
        <v>104</v>
      </c>
      <c r="AC78" s="13">
        <v>77</v>
      </c>
      <c r="AD78" s="13">
        <v>69</v>
      </c>
      <c r="AE78" s="13">
        <v>107</v>
      </c>
      <c r="AF78" s="13">
        <v>92</v>
      </c>
      <c r="AG78" s="13">
        <v>30</v>
      </c>
      <c r="AH78" s="13">
        <v>95</v>
      </c>
      <c r="AI78" s="13">
        <v>55</v>
      </c>
      <c r="AJ78" s="13">
        <v>32</v>
      </c>
      <c r="AK78" s="13">
        <v>77</v>
      </c>
      <c r="AL78" s="13">
        <v>66</v>
      </c>
      <c r="AM78" s="13">
        <v>52</v>
      </c>
      <c r="AN78" s="13"/>
      <c r="AO78" s="13"/>
      <c r="AP78" s="13">
        <v>80</v>
      </c>
      <c r="AQ78" s="13">
        <v>83</v>
      </c>
      <c r="AR78" s="13">
        <v>85</v>
      </c>
      <c r="AS78" s="13">
        <v>69</v>
      </c>
      <c r="AT78" s="13">
        <v>83</v>
      </c>
      <c r="AU78" s="13">
        <v>51</v>
      </c>
      <c r="AV78" s="13">
        <v>46</v>
      </c>
      <c r="AW78" s="13"/>
      <c r="AX78" s="13">
        <v>37</v>
      </c>
      <c r="AY78" s="14">
        <f t="shared" si="13"/>
        <v>69.5</v>
      </c>
      <c r="AZ78" s="14">
        <f t="shared" si="10"/>
        <v>23</v>
      </c>
      <c r="BA78" s="19">
        <f t="shared" si="14"/>
        <v>0.90909090909090906</v>
      </c>
      <c r="BB78" s="20">
        <f t="shared" si="11"/>
        <v>22.972523633794854</v>
      </c>
      <c r="BC78">
        <f t="shared" si="15"/>
        <v>0</v>
      </c>
      <c r="BD78" s="14">
        <f t="shared" si="16"/>
        <v>23</v>
      </c>
      <c r="BE78" s="14">
        <f t="shared" si="17"/>
        <v>79.833333333333329</v>
      </c>
      <c r="BF78" s="14">
        <f t="shared" si="18"/>
        <v>62.833333333333336</v>
      </c>
      <c r="BG78" s="14">
        <f t="shared" si="19"/>
        <v>66.75</v>
      </c>
    </row>
    <row r="79" spans="1:59" x14ac:dyDescent="0.2">
      <c r="A79" t="str">
        <f t="shared" si="12"/>
        <v>David Astbury_2017</v>
      </c>
      <c r="B79" t="s">
        <v>617</v>
      </c>
      <c r="C79" t="s">
        <v>369</v>
      </c>
      <c r="D79">
        <v>2017</v>
      </c>
      <c r="E79" s="13">
        <v>357100</v>
      </c>
      <c r="F79" s="13">
        <v>357100</v>
      </c>
      <c r="G79" s="13">
        <v>357100</v>
      </c>
      <c r="H79" s="13">
        <v>334200</v>
      </c>
      <c r="I79" s="13">
        <v>327200</v>
      </c>
      <c r="J79" s="13">
        <v>327200</v>
      </c>
      <c r="K79" s="13">
        <v>336900</v>
      </c>
      <c r="L79" s="13">
        <v>345800</v>
      </c>
      <c r="M79" s="13">
        <v>355700</v>
      </c>
      <c r="N79" s="13">
        <v>358000</v>
      </c>
      <c r="O79" s="13">
        <v>356900</v>
      </c>
      <c r="P79" s="13">
        <v>370700</v>
      </c>
      <c r="Q79" s="13">
        <v>370700</v>
      </c>
      <c r="R79" s="13">
        <v>393600</v>
      </c>
      <c r="S79" s="13">
        <v>406900</v>
      </c>
      <c r="T79" s="13">
        <v>402000</v>
      </c>
      <c r="U79" s="13">
        <v>403600</v>
      </c>
      <c r="V79" s="13">
        <v>405800</v>
      </c>
      <c r="W79" s="13">
        <v>408300</v>
      </c>
      <c r="X79" s="13">
        <v>397500</v>
      </c>
      <c r="Y79" s="13">
        <v>397400</v>
      </c>
      <c r="Z79" s="13">
        <v>394500</v>
      </c>
      <c r="AA79" s="13">
        <v>384500</v>
      </c>
      <c r="AB79" s="13">
        <v>58</v>
      </c>
      <c r="AC79" s="13">
        <v>44</v>
      </c>
      <c r="AD79" s="13">
        <v>55</v>
      </c>
      <c r="AE79" s="13">
        <v>81</v>
      </c>
      <c r="AF79" s="13">
        <v>55</v>
      </c>
      <c r="AG79" s="13">
        <v>78</v>
      </c>
      <c r="AH79" s="13">
        <v>84</v>
      </c>
      <c r="AI79" s="13">
        <v>64</v>
      </c>
      <c r="AJ79" s="13">
        <v>66</v>
      </c>
      <c r="AK79" s="13">
        <v>78</v>
      </c>
      <c r="AL79" s="13">
        <v>98</v>
      </c>
      <c r="AM79" s="13"/>
      <c r="AN79" s="13">
        <v>93</v>
      </c>
      <c r="AO79" s="13">
        <v>70</v>
      </c>
      <c r="AP79" s="13">
        <v>68</v>
      </c>
      <c r="AQ79" s="13">
        <v>105</v>
      </c>
      <c r="AR79" s="13">
        <v>73</v>
      </c>
      <c r="AS79" s="13">
        <v>71</v>
      </c>
      <c r="AT79" s="13">
        <v>77</v>
      </c>
      <c r="AU79" s="13">
        <v>92</v>
      </c>
      <c r="AV79" s="13">
        <v>65</v>
      </c>
      <c r="AW79" s="13">
        <v>59</v>
      </c>
      <c r="AX79" s="13">
        <v>77</v>
      </c>
      <c r="AY79" s="14">
        <f t="shared" si="13"/>
        <v>73.227272727272734</v>
      </c>
      <c r="AZ79" s="14">
        <f t="shared" si="10"/>
        <v>23</v>
      </c>
      <c r="BA79" s="19">
        <f t="shared" si="14"/>
        <v>1</v>
      </c>
      <c r="BB79" s="20">
        <f t="shared" si="11"/>
        <v>15.146685377404449</v>
      </c>
      <c r="BC79">
        <f t="shared" si="15"/>
        <v>0</v>
      </c>
      <c r="BD79" s="14">
        <f t="shared" si="16"/>
        <v>5</v>
      </c>
      <c r="BE79" s="14">
        <f t="shared" si="17"/>
        <v>61.833333333333336</v>
      </c>
      <c r="BF79" s="14">
        <f t="shared" si="18"/>
        <v>78</v>
      </c>
      <c r="BG79" s="14">
        <f t="shared" si="19"/>
        <v>76.333333333333329</v>
      </c>
    </row>
    <row r="80" spans="1:59" x14ac:dyDescent="0.2">
      <c r="A80" t="str">
        <f t="shared" si="12"/>
        <v>David Astbury_2016</v>
      </c>
      <c r="B80" t="s">
        <v>617</v>
      </c>
      <c r="C80" t="s">
        <v>369</v>
      </c>
      <c r="D80">
        <v>2016</v>
      </c>
      <c r="E80" s="13">
        <v>308900</v>
      </c>
      <c r="F80" s="13">
        <v>308900</v>
      </c>
      <c r="G80" s="13">
        <v>308900</v>
      </c>
      <c r="H80" s="13">
        <v>304200</v>
      </c>
      <c r="I80" s="13">
        <v>296200</v>
      </c>
      <c r="J80" s="13">
        <v>292400</v>
      </c>
      <c r="K80" s="13">
        <v>303200</v>
      </c>
      <c r="L80" s="13">
        <v>303200</v>
      </c>
      <c r="M80" s="13">
        <v>303200</v>
      </c>
      <c r="N80" s="13">
        <v>303200</v>
      </c>
      <c r="O80" s="13">
        <v>317300</v>
      </c>
      <c r="P80" s="13">
        <v>324000</v>
      </c>
      <c r="Q80" s="13">
        <v>318800</v>
      </c>
      <c r="R80" s="13">
        <v>318800</v>
      </c>
      <c r="S80" s="13">
        <v>300900</v>
      </c>
      <c r="T80" s="13">
        <v>305100</v>
      </c>
      <c r="U80" s="13">
        <v>326200</v>
      </c>
      <c r="V80" s="13">
        <v>347000</v>
      </c>
      <c r="W80" s="13">
        <v>346700</v>
      </c>
      <c r="X80" s="13">
        <v>338700</v>
      </c>
      <c r="Y80" s="13">
        <v>341800</v>
      </c>
      <c r="Z80" s="13">
        <v>349600</v>
      </c>
      <c r="AA80" s="13">
        <v>353300</v>
      </c>
      <c r="AB80" s="13">
        <v>67</v>
      </c>
      <c r="AC80" s="13">
        <v>63</v>
      </c>
      <c r="AD80" s="13">
        <v>41</v>
      </c>
      <c r="AE80" s="13">
        <v>57</v>
      </c>
      <c r="AF80" s="13">
        <v>67</v>
      </c>
      <c r="AG80" s="13">
        <v>72</v>
      </c>
      <c r="AH80" s="13"/>
      <c r="AI80" s="13"/>
      <c r="AJ80" s="13"/>
      <c r="AK80" s="13">
        <v>75</v>
      </c>
      <c r="AL80" s="13">
        <v>58</v>
      </c>
      <c r="AM80" s="13">
        <v>50</v>
      </c>
      <c r="AN80" s="13"/>
      <c r="AO80" s="13">
        <v>45</v>
      </c>
      <c r="AP80" s="13">
        <v>95</v>
      </c>
      <c r="AQ80" s="13">
        <v>92</v>
      </c>
      <c r="AR80" s="13">
        <v>60</v>
      </c>
      <c r="AS80" s="13">
        <v>61</v>
      </c>
      <c r="AT80" s="13">
        <v>75</v>
      </c>
      <c r="AU80" s="13">
        <v>81</v>
      </c>
      <c r="AV80" s="13">
        <v>74</v>
      </c>
      <c r="AW80" s="13">
        <v>70</v>
      </c>
      <c r="AX80" s="13">
        <v>44</v>
      </c>
      <c r="AY80" s="14">
        <f t="shared" si="13"/>
        <v>65.631578947368425</v>
      </c>
      <c r="AZ80" s="14">
        <f t="shared" si="10"/>
        <v>23</v>
      </c>
      <c r="BA80" s="19">
        <f t="shared" si="14"/>
        <v>0.86363636363636365</v>
      </c>
      <c r="BB80" s="20">
        <f t="shared" si="11"/>
        <v>14.982250707330644</v>
      </c>
      <c r="BC80">
        <f t="shared" si="15"/>
        <v>0</v>
      </c>
      <c r="BD80" s="14">
        <f t="shared" si="16"/>
        <v>6</v>
      </c>
      <c r="BE80" s="14">
        <f t="shared" si="17"/>
        <v>61.166666666666664</v>
      </c>
      <c r="BF80" s="14">
        <f t="shared" si="18"/>
        <v>61</v>
      </c>
      <c r="BG80" s="14">
        <f t="shared" si="19"/>
        <v>72.444444444444443</v>
      </c>
    </row>
    <row r="81" spans="1:59" x14ac:dyDescent="0.2">
      <c r="A81" t="str">
        <f t="shared" si="12"/>
        <v>David Astbury_2015</v>
      </c>
      <c r="B81" t="s">
        <v>617</v>
      </c>
      <c r="C81" t="s">
        <v>369</v>
      </c>
      <c r="D81">
        <v>2015</v>
      </c>
      <c r="E81" s="13">
        <v>368200</v>
      </c>
      <c r="F81" s="13">
        <v>368200</v>
      </c>
      <c r="G81" s="13">
        <v>368200</v>
      </c>
      <c r="H81" s="13">
        <v>368200</v>
      </c>
      <c r="I81" s="13">
        <v>368200</v>
      </c>
      <c r="J81" s="13">
        <v>359700</v>
      </c>
      <c r="K81" s="13">
        <v>334000</v>
      </c>
      <c r="L81" s="13">
        <v>334000</v>
      </c>
      <c r="M81" s="13">
        <v>334000</v>
      </c>
      <c r="N81" s="13">
        <v>334000</v>
      </c>
      <c r="O81" s="13">
        <v>334000</v>
      </c>
      <c r="P81" s="13">
        <v>334000</v>
      </c>
      <c r="Q81" s="13">
        <v>334000</v>
      </c>
      <c r="R81" s="13">
        <v>334000</v>
      </c>
      <c r="S81" s="13">
        <v>334000</v>
      </c>
      <c r="T81" s="13">
        <v>334000</v>
      </c>
      <c r="U81" s="13">
        <v>334000</v>
      </c>
      <c r="V81" s="13">
        <v>334000</v>
      </c>
      <c r="W81" s="13">
        <v>334000</v>
      </c>
      <c r="X81" s="13">
        <v>334000</v>
      </c>
      <c r="Y81" s="13">
        <v>334000</v>
      </c>
      <c r="Z81" s="13">
        <v>334000</v>
      </c>
      <c r="AA81" s="13">
        <v>334000</v>
      </c>
      <c r="AB81" s="13"/>
      <c r="AC81" s="13"/>
      <c r="AD81" s="13">
        <v>72</v>
      </c>
      <c r="AE81" s="13">
        <v>63</v>
      </c>
      <c r="AF81" s="13">
        <v>66</v>
      </c>
      <c r="AG81" s="13">
        <v>28</v>
      </c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4">
        <f t="shared" si="13"/>
        <v>57.25</v>
      </c>
      <c r="AZ81" s="14">
        <f t="shared" si="10"/>
        <v>23</v>
      </c>
      <c r="BA81" s="19">
        <f t="shared" si="14"/>
        <v>0.18181818181818182</v>
      </c>
      <c r="BB81" s="20">
        <f t="shared" si="11"/>
        <v>19.855729651664781</v>
      </c>
      <c r="BC81">
        <f t="shared" si="15"/>
        <v>0</v>
      </c>
      <c r="BD81" s="14">
        <f t="shared" si="16"/>
        <v>7</v>
      </c>
      <c r="BE81" s="14">
        <f t="shared" si="17"/>
        <v>57.25</v>
      </c>
      <c r="BF81" s="14" t="str">
        <f t="shared" si="18"/>
        <v/>
      </c>
      <c r="BG81" s="14" t="str">
        <f t="shared" si="19"/>
        <v/>
      </c>
    </row>
    <row r="82" spans="1:59" x14ac:dyDescent="0.2">
      <c r="A82" t="str">
        <f t="shared" si="12"/>
        <v>Rory Atkins_2018</v>
      </c>
      <c r="B82" t="s">
        <v>838</v>
      </c>
      <c r="C82" t="s">
        <v>1</v>
      </c>
      <c r="D82">
        <v>2018</v>
      </c>
      <c r="E82" s="13">
        <v>434100</v>
      </c>
      <c r="F82" s="13">
        <v>434100</v>
      </c>
      <c r="G82" s="13">
        <v>434100</v>
      </c>
      <c r="H82" s="13">
        <v>398200</v>
      </c>
      <c r="I82" s="13">
        <v>402700</v>
      </c>
      <c r="J82" s="13">
        <v>426700</v>
      </c>
      <c r="K82" s="13">
        <v>441900</v>
      </c>
      <c r="L82" s="13">
        <v>433500</v>
      </c>
      <c r="M82" s="13">
        <v>430300</v>
      </c>
      <c r="N82" s="13">
        <v>413900</v>
      </c>
      <c r="O82" s="13">
        <v>412400</v>
      </c>
      <c r="P82" s="13">
        <v>384900</v>
      </c>
      <c r="Q82" s="13">
        <v>362500</v>
      </c>
      <c r="R82" s="13">
        <v>335800</v>
      </c>
      <c r="S82" s="13">
        <v>335800</v>
      </c>
      <c r="T82" s="13">
        <v>335800</v>
      </c>
      <c r="U82" s="13">
        <v>335800</v>
      </c>
      <c r="V82" s="13">
        <v>339300</v>
      </c>
      <c r="W82" s="13">
        <v>351800</v>
      </c>
      <c r="X82" s="13">
        <v>373300</v>
      </c>
      <c r="Y82" s="13">
        <v>389300</v>
      </c>
      <c r="Z82" s="13">
        <v>385800</v>
      </c>
      <c r="AA82" s="13">
        <v>374600</v>
      </c>
      <c r="AB82" s="13">
        <v>39</v>
      </c>
      <c r="AC82" s="13">
        <v>59</v>
      </c>
      <c r="AD82" s="13">
        <v>80</v>
      </c>
      <c r="AE82" s="13">
        <v>105</v>
      </c>
      <c r="AF82" s="13">
        <v>104</v>
      </c>
      <c r="AG82" s="13">
        <v>78</v>
      </c>
      <c r="AH82" s="13">
        <v>63</v>
      </c>
      <c r="AI82" s="13">
        <v>113</v>
      </c>
      <c r="AJ82" s="13">
        <v>47</v>
      </c>
      <c r="AK82" s="13">
        <v>85</v>
      </c>
      <c r="AL82" s="13">
        <v>54</v>
      </c>
      <c r="AM82" s="13">
        <v>44</v>
      </c>
      <c r="AN82" s="13">
        <v>60</v>
      </c>
      <c r="AO82" s="13"/>
      <c r="AP82" s="13"/>
      <c r="AQ82" s="13"/>
      <c r="AR82" s="13">
        <v>109</v>
      </c>
      <c r="AS82" s="13">
        <v>67</v>
      </c>
      <c r="AT82" s="13">
        <v>88</v>
      </c>
      <c r="AU82" s="13">
        <v>111</v>
      </c>
      <c r="AV82" s="13">
        <v>33</v>
      </c>
      <c r="AW82" s="13">
        <v>78</v>
      </c>
      <c r="AX82" s="13">
        <v>115</v>
      </c>
      <c r="AY82" s="14">
        <f t="shared" si="13"/>
        <v>76.599999999999994</v>
      </c>
      <c r="AZ82" s="14">
        <f t="shared" si="10"/>
        <v>23</v>
      </c>
      <c r="BA82" s="19">
        <f t="shared" si="14"/>
        <v>0.90909090909090906</v>
      </c>
      <c r="BB82" s="20">
        <f t="shared" si="11"/>
        <v>26.589273658455031</v>
      </c>
      <c r="BC82">
        <f t="shared" si="15"/>
        <v>0</v>
      </c>
      <c r="BD82" s="14">
        <f t="shared" si="16"/>
        <v>14</v>
      </c>
      <c r="BE82" s="14">
        <f t="shared" si="17"/>
        <v>77.5</v>
      </c>
      <c r="BF82" s="14">
        <f t="shared" si="18"/>
        <v>67.666666666666671</v>
      </c>
      <c r="BG82" s="14">
        <f t="shared" si="19"/>
        <v>85.857142857142861</v>
      </c>
    </row>
    <row r="83" spans="1:59" x14ac:dyDescent="0.2">
      <c r="A83" t="str">
        <f t="shared" si="12"/>
        <v>Rory Atkins_2017</v>
      </c>
      <c r="B83" t="s">
        <v>838</v>
      </c>
      <c r="C83" t="s">
        <v>1</v>
      </c>
      <c r="D83">
        <v>2017</v>
      </c>
      <c r="E83" s="13">
        <v>405100</v>
      </c>
      <c r="F83" s="13">
        <v>405100</v>
      </c>
      <c r="G83" s="13">
        <v>405100</v>
      </c>
      <c r="H83" s="13">
        <v>413500</v>
      </c>
      <c r="I83" s="13">
        <v>407200</v>
      </c>
      <c r="J83" s="13">
        <v>414500</v>
      </c>
      <c r="K83" s="13">
        <v>425400</v>
      </c>
      <c r="L83" s="13">
        <v>429900</v>
      </c>
      <c r="M83" s="13">
        <v>426200</v>
      </c>
      <c r="N83" s="13">
        <v>422600</v>
      </c>
      <c r="O83" s="13">
        <v>436200</v>
      </c>
      <c r="P83" s="13">
        <v>436300</v>
      </c>
      <c r="Q83" s="13">
        <v>432400</v>
      </c>
      <c r="R83" s="13">
        <v>432400</v>
      </c>
      <c r="S83" s="13">
        <v>410600</v>
      </c>
      <c r="T83" s="13">
        <v>390100</v>
      </c>
      <c r="U83" s="13">
        <v>392100</v>
      </c>
      <c r="V83" s="13">
        <v>380500</v>
      </c>
      <c r="W83" s="13">
        <v>385300</v>
      </c>
      <c r="X83" s="13">
        <v>364200</v>
      </c>
      <c r="Y83" s="13">
        <v>349200</v>
      </c>
      <c r="Z83" s="13">
        <v>358800</v>
      </c>
      <c r="AA83" s="13">
        <v>367700</v>
      </c>
      <c r="AB83" s="13">
        <v>116</v>
      </c>
      <c r="AC83" s="13">
        <v>68</v>
      </c>
      <c r="AD83" s="13">
        <v>71</v>
      </c>
      <c r="AE83" s="13">
        <v>89</v>
      </c>
      <c r="AF83" s="13">
        <v>94</v>
      </c>
      <c r="AG83" s="13">
        <v>85</v>
      </c>
      <c r="AH83" s="13">
        <v>80</v>
      </c>
      <c r="AI83" s="13">
        <v>80</v>
      </c>
      <c r="AJ83" s="13">
        <v>82</v>
      </c>
      <c r="AK83" s="13">
        <v>117</v>
      </c>
      <c r="AL83" s="13">
        <v>59</v>
      </c>
      <c r="AM83" s="13">
        <v>71</v>
      </c>
      <c r="AN83" s="13"/>
      <c r="AO83" s="13">
        <v>75</v>
      </c>
      <c r="AP83" s="13">
        <v>52</v>
      </c>
      <c r="AQ83" s="13">
        <v>110</v>
      </c>
      <c r="AR83" s="13">
        <v>46</v>
      </c>
      <c r="AS83" s="13">
        <v>83</v>
      </c>
      <c r="AT83" s="13">
        <v>55</v>
      </c>
      <c r="AU83" s="13">
        <v>48</v>
      </c>
      <c r="AV83" s="13">
        <v>130</v>
      </c>
      <c r="AW83" s="13">
        <v>59</v>
      </c>
      <c r="AX83" s="13">
        <v>67</v>
      </c>
      <c r="AY83" s="14">
        <f t="shared" si="13"/>
        <v>78.954545454545453</v>
      </c>
      <c r="AZ83" s="14">
        <f t="shared" si="10"/>
        <v>23</v>
      </c>
      <c r="BA83" s="19">
        <f t="shared" si="14"/>
        <v>1</v>
      </c>
      <c r="BB83" s="20">
        <f t="shared" si="11"/>
        <v>23.224529874225411</v>
      </c>
      <c r="BC83">
        <f t="shared" si="15"/>
        <v>0</v>
      </c>
      <c r="BD83" s="14">
        <f t="shared" si="16"/>
        <v>21</v>
      </c>
      <c r="BE83" s="14">
        <f t="shared" si="17"/>
        <v>87.166666666666671</v>
      </c>
      <c r="BF83" s="14">
        <f t="shared" si="18"/>
        <v>81.5</v>
      </c>
      <c r="BG83" s="14">
        <f t="shared" si="19"/>
        <v>72.222222222222229</v>
      </c>
    </row>
    <row r="84" spans="1:59" x14ac:dyDescent="0.2">
      <c r="A84" t="str">
        <f t="shared" si="12"/>
        <v>Rory Atkins_2016</v>
      </c>
      <c r="B84" t="s">
        <v>838</v>
      </c>
      <c r="C84" t="s">
        <v>1</v>
      </c>
      <c r="D84">
        <v>2016</v>
      </c>
      <c r="E84" s="13">
        <v>303700</v>
      </c>
      <c r="F84" s="13">
        <v>303700</v>
      </c>
      <c r="G84" s="13">
        <v>303700</v>
      </c>
      <c r="H84" s="13">
        <v>294200</v>
      </c>
      <c r="I84" s="13">
        <v>299400</v>
      </c>
      <c r="J84" s="13">
        <v>324100</v>
      </c>
      <c r="K84" s="13">
        <v>361300</v>
      </c>
      <c r="L84" s="13">
        <v>374700</v>
      </c>
      <c r="M84" s="13">
        <v>369300</v>
      </c>
      <c r="N84" s="13">
        <v>364500</v>
      </c>
      <c r="O84" s="13">
        <v>373000</v>
      </c>
      <c r="P84" s="13">
        <v>378200</v>
      </c>
      <c r="Q84" s="13">
        <v>375400</v>
      </c>
      <c r="R84" s="13">
        <v>375400</v>
      </c>
      <c r="S84" s="13">
        <v>375400</v>
      </c>
      <c r="T84" s="13">
        <v>378500</v>
      </c>
      <c r="U84" s="13">
        <v>384900</v>
      </c>
      <c r="V84" s="13">
        <v>376400</v>
      </c>
      <c r="W84" s="13">
        <v>365600</v>
      </c>
      <c r="X84" s="13">
        <v>347100</v>
      </c>
      <c r="Y84" s="13">
        <v>339700</v>
      </c>
      <c r="Z84" s="13">
        <v>354200</v>
      </c>
      <c r="AA84" s="13">
        <v>376700</v>
      </c>
      <c r="AB84" s="13">
        <v>64</v>
      </c>
      <c r="AC84" s="13">
        <v>57</v>
      </c>
      <c r="AD84" s="13">
        <v>36</v>
      </c>
      <c r="AE84" s="13">
        <v>92</v>
      </c>
      <c r="AF84" s="13">
        <v>103</v>
      </c>
      <c r="AG84" s="13">
        <v>79</v>
      </c>
      <c r="AH84" s="13">
        <v>63</v>
      </c>
      <c r="AI84" s="13">
        <v>68</v>
      </c>
      <c r="AJ84" s="13">
        <v>79</v>
      </c>
      <c r="AK84" s="13">
        <v>91</v>
      </c>
      <c r="AL84" s="13">
        <v>65</v>
      </c>
      <c r="AM84" s="13">
        <v>65</v>
      </c>
      <c r="AN84" s="13"/>
      <c r="AO84" s="13">
        <v>98</v>
      </c>
      <c r="AP84" s="13">
        <v>69</v>
      </c>
      <c r="AQ84" s="13">
        <v>76</v>
      </c>
      <c r="AR84" s="13">
        <v>71</v>
      </c>
      <c r="AS84" s="13">
        <v>60</v>
      </c>
      <c r="AT84" s="13">
        <v>53</v>
      </c>
      <c r="AU84" s="13">
        <v>85</v>
      </c>
      <c r="AV84" s="13">
        <v>106</v>
      </c>
      <c r="AW84" s="13">
        <v>80</v>
      </c>
      <c r="AX84" s="13">
        <v>78</v>
      </c>
      <c r="AY84" s="14">
        <f t="shared" si="13"/>
        <v>74.454545454545453</v>
      </c>
      <c r="AZ84" s="14">
        <f t="shared" si="10"/>
        <v>23</v>
      </c>
      <c r="BA84" s="19">
        <f t="shared" si="14"/>
        <v>1</v>
      </c>
      <c r="BB84" s="20">
        <f t="shared" si="11"/>
        <v>17.042600049587985</v>
      </c>
      <c r="BC84">
        <f t="shared" si="15"/>
        <v>0</v>
      </c>
      <c r="BD84" s="14">
        <f t="shared" si="16"/>
        <v>4</v>
      </c>
      <c r="BE84" s="14">
        <f t="shared" si="17"/>
        <v>71.833333333333329</v>
      </c>
      <c r="BF84" s="14">
        <f t="shared" si="18"/>
        <v>71.833333333333329</v>
      </c>
      <c r="BG84" s="14">
        <f t="shared" si="19"/>
        <v>75.333333333333329</v>
      </c>
    </row>
    <row r="85" spans="1:59" x14ac:dyDescent="0.2">
      <c r="A85" t="str">
        <f t="shared" si="12"/>
        <v>Rory Atkins_2015</v>
      </c>
      <c r="B85" t="s">
        <v>838</v>
      </c>
      <c r="C85" t="s">
        <v>1</v>
      </c>
      <c r="D85">
        <v>2015</v>
      </c>
      <c r="E85" s="13">
        <v>123900</v>
      </c>
      <c r="F85" s="13">
        <v>123900</v>
      </c>
      <c r="G85" s="13">
        <v>123900</v>
      </c>
      <c r="H85" s="13">
        <v>123900</v>
      </c>
      <c r="I85" s="13">
        <v>123900</v>
      </c>
      <c r="J85" s="13">
        <v>123900</v>
      </c>
      <c r="K85" s="13">
        <v>123900</v>
      </c>
      <c r="L85" s="13">
        <v>123900</v>
      </c>
      <c r="M85" s="13">
        <v>123900</v>
      </c>
      <c r="N85" s="13">
        <v>123900</v>
      </c>
      <c r="O85" s="13">
        <v>123900</v>
      </c>
      <c r="P85" s="13">
        <v>123900</v>
      </c>
      <c r="Q85" s="13">
        <v>123900</v>
      </c>
      <c r="R85" s="13">
        <v>123900</v>
      </c>
      <c r="S85" s="13">
        <v>123900</v>
      </c>
      <c r="T85" s="13">
        <v>123900</v>
      </c>
      <c r="U85" s="13">
        <v>123900</v>
      </c>
      <c r="V85" s="13">
        <v>123900</v>
      </c>
      <c r="W85" s="13">
        <v>123900</v>
      </c>
      <c r="X85" s="13">
        <v>148400</v>
      </c>
      <c r="Y85" s="13">
        <v>176800</v>
      </c>
      <c r="Z85" s="13">
        <v>232500</v>
      </c>
      <c r="AA85" s="13">
        <v>268000</v>
      </c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>
        <v>26</v>
      </c>
      <c r="AR85" s="13">
        <v>16</v>
      </c>
      <c r="AS85" s="13"/>
      <c r="AT85" s="13">
        <v>89</v>
      </c>
      <c r="AU85" s="13">
        <v>50</v>
      </c>
      <c r="AV85" s="13">
        <v>97</v>
      </c>
      <c r="AW85" s="13">
        <v>77</v>
      </c>
      <c r="AX85" s="13">
        <v>39</v>
      </c>
      <c r="AY85" s="14">
        <f t="shared" si="13"/>
        <v>56.285714285714285</v>
      </c>
      <c r="AZ85" s="14">
        <f t="shared" si="10"/>
        <v>23</v>
      </c>
      <c r="BA85" s="19">
        <f t="shared" si="14"/>
        <v>0.31818181818181818</v>
      </c>
      <c r="BB85" s="20">
        <f t="shared" si="11"/>
        <v>31.716001669579381</v>
      </c>
      <c r="BC85">
        <f t="shared" si="15"/>
        <v>0</v>
      </c>
      <c r="BD85" s="14">
        <f t="shared" si="16"/>
        <v>1</v>
      </c>
      <c r="BE85" s="14" t="str">
        <f t="shared" si="17"/>
        <v/>
      </c>
      <c r="BF85" s="14" t="str">
        <f t="shared" si="18"/>
        <v/>
      </c>
      <c r="BG85" s="14">
        <f t="shared" si="19"/>
        <v>56.285714285714285</v>
      </c>
    </row>
    <row r="86" spans="1:59" x14ac:dyDescent="0.2">
      <c r="A86" t="str">
        <f t="shared" si="12"/>
        <v>Joe Atley_2018</v>
      </c>
      <c r="B86" t="s">
        <v>954</v>
      </c>
      <c r="C86" t="s">
        <v>40</v>
      </c>
      <c r="D86">
        <v>2018</v>
      </c>
      <c r="E86" s="13">
        <v>180900</v>
      </c>
      <c r="F86" s="13">
        <v>180900</v>
      </c>
      <c r="G86" s="13">
        <v>180900</v>
      </c>
      <c r="H86" s="13">
        <v>180900</v>
      </c>
      <c r="I86" s="13">
        <v>180900</v>
      </c>
      <c r="J86" s="13">
        <v>180900</v>
      </c>
      <c r="K86" s="13">
        <v>180900</v>
      </c>
      <c r="L86" s="13">
        <v>180900</v>
      </c>
      <c r="M86" s="13">
        <v>180900</v>
      </c>
      <c r="N86" s="13">
        <v>180900</v>
      </c>
      <c r="O86" s="13">
        <v>180900</v>
      </c>
      <c r="P86" s="13">
        <v>180900</v>
      </c>
      <c r="Q86" s="13">
        <v>180900</v>
      </c>
      <c r="R86" s="13">
        <v>180900</v>
      </c>
      <c r="S86" s="13">
        <v>180900</v>
      </c>
      <c r="T86" s="13">
        <v>180900</v>
      </c>
      <c r="U86" s="13">
        <v>180900</v>
      </c>
      <c r="V86" s="13">
        <v>180900</v>
      </c>
      <c r="W86" s="13">
        <v>180900</v>
      </c>
      <c r="X86" s="13">
        <v>180900</v>
      </c>
      <c r="Y86" s="13">
        <v>180900</v>
      </c>
      <c r="Z86" s="13">
        <v>180900</v>
      </c>
      <c r="AA86" s="13">
        <v>180900</v>
      </c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4" t="str">
        <f t="shared" si="13"/>
        <v/>
      </c>
      <c r="AZ86" s="14">
        <f t="shared" si="10"/>
        <v>23</v>
      </c>
      <c r="BA86" s="19">
        <f t="shared" si="14"/>
        <v>0</v>
      </c>
      <c r="BB86" s="20" t="e">
        <f t="shared" si="11"/>
        <v>#DIV/0!</v>
      </c>
      <c r="BC86">
        <f t="shared" si="15"/>
        <v>0</v>
      </c>
      <c r="BD86" s="14">
        <f t="shared" si="16"/>
        <v>1</v>
      </c>
      <c r="BE86" s="14" t="str">
        <f t="shared" si="17"/>
        <v/>
      </c>
      <c r="BF86" s="14" t="str">
        <f t="shared" si="18"/>
        <v/>
      </c>
      <c r="BG86" s="14" t="str">
        <f t="shared" si="19"/>
        <v/>
      </c>
    </row>
    <row r="87" spans="1:59" x14ac:dyDescent="0.2">
      <c r="A87" t="str">
        <f t="shared" si="12"/>
        <v>Joe Atley_2017</v>
      </c>
      <c r="B87" t="s">
        <v>954</v>
      </c>
      <c r="C87" t="s">
        <v>40</v>
      </c>
      <c r="D87">
        <v>2017</v>
      </c>
      <c r="E87" s="13">
        <v>117300</v>
      </c>
      <c r="F87" s="13">
        <v>117300</v>
      </c>
      <c r="G87" s="13">
        <v>117300</v>
      </c>
      <c r="H87" s="13">
        <v>117300</v>
      </c>
      <c r="I87" s="13">
        <v>117300</v>
      </c>
      <c r="J87" s="13">
        <v>117300</v>
      </c>
      <c r="K87" s="13">
        <v>117300</v>
      </c>
      <c r="L87" s="13">
        <v>117300</v>
      </c>
      <c r="M87" s="13">
        <v>117300</v>
      </c>
      <c r="N87" s="13">
        <v>117300</v>
      </c>
      <c r="O87" s="13">
        <v>117300</v>
      </c>
      <c r="P87" s="13">
        <v>117300</v>
      </c>
      <c r="Q87" s="13">
        <v>117300</v>
      </c>
      <c r="R87" s="13">
        <v>117300</v>
      </c>
      <c r="S87" s="13">
        <v>117300</v>
      </c>
      <c r="T87" s="13">
        <v>117300</v>
      </c>
      <c r="U87" s="13">
        <v>117300</v>
      </c>
      <c r="V87" s="13">
        <v>117300</v>
      </c>
      <c r="W87" s="13">
        <v>148700</v>
      </c>
      <c r="X87" s="13">
        <v>148700</v>
      </c>
      <c r="Y87" s="13">
        <v>148700</v>
      </c>
      <c r="Z87" s="13">
        <v>148700</v>
      </c>
      <c r="AA87" s="13">
        <v>148700</v>
      </c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>
        <v>45</v>
      </c>
      <c r="AR87" s="13">
        <v>31</v>
      </c>
      <c r="AS87" s="13">
        <v>65</v>
      </c>
      <c r="AT87" s="13"/>
      <c r="AU87" s="13"/>
      <c r="AV87" s="13"/>
      <c r="AW87" s="13"/>
      <c r="AX87" s="13"/>
      <c r="AY87" s="14">
        <f t="shared" si="13"/>
        <v>47</v>
      </c>
      <c r="AZ87" s="14">
        <f t="shared" si="10"/>
        <v>23</v>
      </c>
      <c r="BA87" s="19">
        <f t="shared" si="14"/>
        <v>0.13636363636363635</v>
      </c>
      <c r="BB87" s="20">
        <f t="shared" si="11"/>
        <v>17.088007490635061</v>
      </c>
      <c r="BC87">
        <f t="shared" si="15"/>
        <v>0</v>
      </c>
      <c r="BD87" s="14">
        <f t="shared" si="16"/>
        <v>1</v>
      </c>
      <c r="BE87" s="14" t="str">
        <f t="shared" si="17"/>
        <v/>
      </c>
      <c r="BF87" s="14" t="str">
        <f t="shared" si="18"/>
        <v/>
      </c>
      <c r="BG87" s="14">
        <f t="shared" si="19"/>
        <v>47</v>
      </c>
    </row>
    <row r="88" spans="1:59" x14ac:dyDescent="0.2">
      <c r="A88" t="str">
        <f t="shared" si="12"/>
        <v>Joe Atley_2016</v>
      </c>
      <c r="B88" t="s">
        <v>954</v>
      </c>
      <c r="C88" t="s">
        <v>40</v>
      </c>
      <c r="D88">
        <v>2016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  <c r="L88" s="13">
        <v>0</v>
      </c>
      <c r="M88" s="13">
        <v>0</v>
      </c>
      <c r="N88" s="13">
        <v>0</v>
      </c>
      <c r="O88" s="13">
        <v>0</v>
      </c>
      <c r="P88" s="13">
        <v>0</v>
      </c>
      <c r="Q88" s="13">
        <v>0</v>
      </c>
      <c r="R88" s="13">
        <v>0</v>
      </c>
      <c r="S88" s="13">
        <v>0</v>
      </c>
      <c r="T88" s="13">
        <v>0</v>
      </c>
      <c r="U88" s="13">
        <v>0</v>
      </c>
      <c r="V88" s="13">
        <v>0</v>
      </c>
      <c r="W88" s="13">
        <v>0</v>
      </c>
      <c r="X88" s="13">
        <v>0</v>
      </c>
      <c r="Y88" s="13">
        <v>0</v>
      </c>
      <c r="Z88" s="13">
        <v>0</v>
      </c>
      <c r="AA88" s="13">
        <v>0</v>
      </c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4" t="str">
        <f t="shared" si="13"/>
        <v/>
      </c>
      <c r="AZ88" s="14">
        <f t="shared" si="10"/>
        <v>23</v>
      </c>
      <c r="BA88" s="19">
        <f t="shared" si="14"/>
        <v>0</v>
      </c>
      <c r="BB88" s="20" t="e">
        <f t="shared" si="11"/>
        <v>#DIV/0!</v>
      </c>
      <c r="BC88">
        <f t="shared" si="15"/>
        <v>23</v>
      </c>
      <c r="BD88" s="14">
        <f t="shared" si="16"/>
        <v>1</v>
      </c>
      <c r="BE88" s="14" t="str">
        <f t="shared" si="17"/>
        <v/>
      </c>
      <c r="BF88" s="14" t="str">
        <f t="shared" si="18"/>
        <v/>
      </c>
      <c r="BG88" s="14" t="str">
        <f t="shared" si="19"/>
        <v/>
      </c>
    </row>
    <row r="89" spans="1:59" x14ac:dyDescent="0.2">
      <c r="A89" t="str">
        <f t="shared" si="12"/>
        <v>Joe Atley_2015</v>
      </c>
      <c r="B89" t="s">
        <v>954</v>
      </c>
      <c r="C89" t="s">
        <v>40</v>
      </c>
      <c r="D89">
        <v>2015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  <c r="L89" s="13">
        <v>0</v>
      </c>
      <c r="M89" s="13">
        <v>0</v>
      </c>
      <c r="N89" s="13">
        <v>0</v>
      </c>
      <c r="O89" s="13">
        <v>0</v>
      </c>
      <c r="P89" s="13">
        <v>0</v>
      </c>
      <c r="Q89" s="13">
        <v>0</v>
      </c>
      <c r="R89" s="13">
        <v>0</v>
      </c>
      <c r="S89" s="13">
        <v>0</v>
      </c>
      <c r="T89" s="13">
        <v>0</v>
      </c>
      <c r="U89" s="13">
        <v>0</v>
      </c>
      <c r="V89" s="13">
        <v>0</v>
      </c>
      <c r="W89" s="13">
        <v>0</v>
      </c>
      <c r="X89" s="13">
        <v>0</v>
      </c>
      <c r="Y89" s="13">
        <v>0</v>
      </c>
      <c r="Z89" s="13">
        <v>0</v>
      </c>
      <c r="AA89" s="13">
        <v>0</v>
      </c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4" t="str">
        <f t="shared" si="13"/>
        <v/>
      </c>
      <c r="AZ89" s="14">
        <f t="shared" si="10"/>
        <v>23</v>
      </c>
      <c r="BA89" s="19">
        <f t="shared" si="14"/>
        <v>0</v>
      </c>
      <c r="BB89" s="20" t="e">
        <f t="shared" si="11"/>
        <v>#DIV/0!</v>
      </c>
      <c r="BC89">
        <f t="shared" si="15"/>
        <v>23</v>
      </c>
      <c r="BD89" s="14">
        <f t="shared" si="16"/>
        <v>1</v>
      </c>
      <c r="BE89" s="14" t="str">
        <f t="shared" si="17"/>
        <v/>
      </c>
      <c r="BF89" s="14" t="str">
        <f t="shared" si="18"/>
        <v/>
      </c>
      <c r="BG89" s="14" t="str">
        <f t="shared" si="19"/>
        <v/>
      </c>
    </row>
    <row r="90" spans="1:59" x14ac:dyDescent="0.2">
      <c r="A90" t="str">
        <f t="shared" si="12"/>
        <v>Shaun Atley_2018</v>
      </c>
      <c r="B90" t="s">
        <v>871</v>
      </c>
      <c r="C90" t="s">
        <v>316</v>
      </c>
      <c r="D90">
        <v>2018</v>
      </c>
      <c r="E90" s="13">
        <v>373800</v>
      </c>
      <c r="F90" s="13">
        <v>373800</v>
      </c>
      <c r="G90" s="13">
        <v>373800</v>
      </c>
      <c r="H90" s="13">
        <v>359900</v>
      </c>
      <c r="I90" s="13">
        <v>384000</v>
      </c>
      <c r="J90" s="13">
        <v>413800</v>
      </c>
      <c r="K90" s="13">
        <v>423500</v>
      </c>
      <c r="L90" s="13">
        <v>398900</v>
      </c>
      <c r="M90" s="13">
        <v>368800</v>
      </c>
      <c r="N90" s="13">
        <v>355100</v>
      </c>
      <c r="O90" s="13">
        <v>361300</v>
      </c>
      <c r="P90" s="13">
        <v>372100</v>
      </c>
      <c r="Q90" s="13">
        <v>375900</v>
      </c>
      <c r="R90" s="13">
        <v>375900</v>
      </c>
      <c r="S90" s="13">
        <v>369000</v>
      </c>
      <c r="T90" s="13">
        <v>351300</v>
      </c>
      <c r="U90" s="13">
        <v>336600</v>
      </c>
      <c r="V90" s="13">
        <v>321300</v>
      </c>
      <c r="W90" s="13">
        <v>303100</v>
      </c>
      <c r="X90" s="13">
        <v>297500</v>
      </c>
      <c r="Y90" s="13">
        <v>296600</v>
      </c>
      <c r="Z90" s="13">
        <v>298900</v>
      </c>
      <c r="AA90" s="13">
        <v>289300</v>
      </c>
      <c r="AB90" s="13">
        <v>54</v>
      </c>
      <c r="AC90" s="13">
        <v>67</v>
      </c>
      <c r="AD90" s="13">
        <v>70</v>
      </c>
      <c r="AE90" s="13">
        <v>128</v>
      </c>
      <c r="AF90" s="13">
        <v>93</v>
      </c>
      <c r="AG90" s="13">
        <v>46</v>
      </c>
      <c r="AH90" s="13">
        <v>59</v>
      </c>
      <c r="AI90" s="13">
        <v>68</v>
      </c>
      <c r="AJ90" s="13">
        <v>65</v>
      </c>
      <c r="AK90" s="13">
        <v>94</v>
      </c>
      <c r="AL90" s="13">
        <v>82</v>
      </c>
      <c r="AM90" s="13">
        <v>58</v>
      </c>
      <c r="AN90" s="13"/>
      <c r="AO90" s="13">
        <v>72</v>
      </c>
      <c r="AP90" s="13">
        <v>56</v>
      </c>
      <c r="AQ90" s="13">
        <v>54</v>
      </c>
      <c r="AR90" s="13">
        <v>61</v>
      </c>
      <c r="AS90" s="13">
        <v>41</v>
      </c>
      <c r="AT90" s="13">
        <v>71</v>
      </c>
      <c r="AU90" s="13">
        <v>69</v>
      </c>
      <c r="AV90" s="13">
        <v>48</v>
      </c>
      <c r="AW90" s="13">
        <v>59</v>
      </c>
      <c r="AX90" s="13">
        <v>63</v>
      </c>
      <c r="AY90" s="14">
        <f t="shared" si="13"/>
        <v>67.181818181818187</v>
      </c>
      <c r="AZ90" s="14">
        <f t="shared" si="10"/>
        <v>23</v>
      </c>
      <c r="BA90" s="19">
        <f t="shared" si="14"/>
        <v>1</v>
      </c>
      <c r="BB90" s="20">
        <f t="shared" si="11"/>
        <v>19.032894741764373</v>
      </c>
      <c r="BC90">
        <f t="shared" si="15"/>
        <v>0</v>
      </c>
      <c r="BD90" s="14">
        <f t="shared" si="16"/>
        <v>23</v>
      </c>
      <c r="BE90" s="14">
        <f t="shared" si="17"/>
        <v>76.333333333333329</v>
      </c>
      <c r="BF90" s="14">
        <f t="shared" si="18"/>
        <v>71</v>
      </c>
      <c r="BG90" s="14">
        <f t="shared" si="19"/>
        <v>58</v>
      </c>
    </row>
    <row r="91" spans="1:59" x14ac:dyDescent="0.2">
      <c r="A91" t="str">
        <f t="shared" si="12"/>
        <v>Shaun Atley_2017</v>
      </c>
      <c r="B91" t="s">
        <v>871</v>
      </c>
      <c r="C91" t="s">
        <v>316</v>
      </c>
      <c r="D91">
        <v>2017</v>
      </c>
      <c r="E91" s="13">
        <v>353400</v>
      </c>
      <c r="F91" s="13">
        <v>353400</v>
      </c>
      <c r="G91" s="13">
        <v>353400</v>
      </c>
      <c r="H91" s="13">
        <v>362800</v>
      </c>
      <c r="I91" s="13">
        <v>363500</v>
      </c>
      <c r="J91" s="13">
        <v>359800</v>
      </c>
      <c r="K91" s="13">
        <v>343600</v>
      </c>
      <c r="L91" s="13">
        <v>337300</v>
      </c>
      <c r="M91" s="13">
        <v>320900</v>
      </c>
      <c r="N91" s="13">
        <v>312800</v>
      </c>
      <c r="O91" s="13">
        <v>316000</v>
      </c>
      <c r="P91" s="13">
        <v>322800</v>
      </c>
      <c r="Q91" s="13">
        <v>322800</v>
      </c>
      <c r="R91" s="13">
        <v>336800</v>
      </c>
      <c r="S91" s="13">
        <v>332000</v>
      </c>
      <c r="T91" s="13">
        <v>339000</v>
      </c>
      <c r="U91" s="13">
        <v>343000</v>
      </c>
      <c r="V91" s="13">
        <v>360800</v>
      </c>
      <c r="W91" s="13">
        <v>370000</v>
      </c>
      <c r="X91" s="13">
        <v>375600</v>
      </c>
      <c r="Y91" s="13">
        <v>367700</v>
      </c>
      <c r="Z91" s="13">
        <v>354200</v>
      </c>
      <c r="AA91" s="13">
        <v>341700</v>
      </c>
      <c r="AB91" s="13">
        <v>71</v>
      </c>
      <c r="AC91" s="13">
        <v>83</v>
      </c>
      <c r="AD91" s="13">
        <v>73</v>
      </c>
      <c r="AE91" s="13">
        <v>58</v>
      </c>
      <c r="AF91" s="13">
        <v>73</v>
      </c>
      <c r="AG91" s="13">
        <v>44</v>
      </c>
      <c r="AH91" s="13">
        <v>70</v>
      </c>
      <c r="AI91" s="13">
        <v>48</v>
      </c>
      <c r="AJ91" s="13">
        <v>52</v>
      </c>
      <c r="AK91" s="13">
        <v>91</v>
      </c>
      <c r="AL91" s="13">
        <v>59</v>
      </c>
      <c r="AM91" s="13"/>
      <c r="AN91" s="13">
        <v>71</v>
      </c>
      <c r="AO91" s="13">
        <v>57</v>
      </c>
      <c r="AP91" s="13">
        <v>85</v>
      </c>
      <c r="AQ91" s="13">
        <v>69</v>
      </c>
      <c r="AR91" s="13">
        <v>91</v>
      </c>
      <c r="AS91" s="13">
        <v>77</v>
      </c>
      <c r="AT91" s="13">
        <v>67</v>
      </c>
      <c r="AU91" s="13">
        <v>65</v>
      </c>
      <c r="AV91" s="13">
        <v>60</v>
      </c>
      <c r="AW91" s="13">
        <v>61</v>
      </c>
      <c r="AX91" s="13">
        <v>71</v>
      </c>
      <c r="AY91" s="14">
        <f t="shared" si="13"/>
        <v>68</v>
      </c>
      <c r="AZ91" s="14">
        <f t="shared" si="10"/>
        <v>23</v>
      </c>
      <c r="BA91" s="19">
        <f t="shared" si="14"/>
        <v>1</v>
      </c>
      <c r="BB91" s="20">
        <f t="shared" si="11"/>
        <v>12.709201765799831</v>
      </c>
      <c r="BC91">
        <f t="shared" si="15"/>
        <v>0</v>
      </c>
      <c r="BD91" s="14">
        <f t="shared" si="16"/>
        <v>10</v>
      </c>
      <c r="BE91" s="14">
        <f t="shared" si="17"/>
        <v>67</v>
      </c>
      <c r="BF91" s="14">
        <f t="shared" si="18"/>
        <v>64</v>
      </c>
      <c r="BG91" s="14">
        <f t="shared" si="19"/>
        <v>71.777777777777771</v>
      </c>
    </row>
    <row r="92" spans="1:59" x14ac:dyDescent="0.2">
      <c r="A92" t="str">
        <f t="shared" si="12"/>
        <v>Shaun Atley_2016</v>
      </c>
      <c r="B92" t="s">
        <v>871</v>
      </c>
      <c r="C92" t="s">
        <v>316</v>
      </c>
      <c r="D92">
        <v>2016</v>
      </c>
      <c r="E92" s="13">
        <v>356700</v>
      </c>
      <c r="F92" s="13">
        <v>356700</v>
      </c>
      <c r="G92" s="13">
        <v>356700</v>
      </c>
      <c r="H92" s="13">
        <v>339500</v>
      </c>
      <c r="I92" s="13">
        <v>316100</v>
      </c>
      <c r="J92" s="13">
        <v>325000</v>
      </c>
      <c r="K92" s="13">
        <v>327400</v>
      </c>
      <c r="L92" s="13">
        <v>345300</v>
      </c>
      <c r="M92" s="13">
        <v>346700</v>
      </c>
      <c r="N92" s="13">
        <v>343900</v>
      </c>
      <c r="O92" s="13">
        <v>325200</v>
      </c>
      <c r="P92" s="13">
        <v>319200</v>
      </c>
      <c r="Q92" s="13">
        <v>318800</v>
      </c>
      <c r="R92" s="13">
        <v>334200</v>
      </c>
      <c r="S92" s="13">
        <v>324500</v>
      </c>
      <c r="T92" s="13">
        <v>324500</v>
      </c>
      <c r="U92" s="13">
        <v>311300</v>
      </c>
      <c r="V92" s="13">
        <v>290900</v>
      </c>
      <c r="W92" s="13">
        <v>293900</v>
      </c>
      <c r="X92" s="13">
        <v>303700</v>
      </c>
      <c r="Y92" s="13">
        <v>319400</v>
      </c>
      <c r="Z92" s="13">
        <v>328500</v>
      </c>
      <c r="AA92" s="13">
        <v>330900</v>
      </c>
      <c r="AB92" s="13">
        <v>70</v>
      </c>
      <c r="AC92" s="13">
        <v>30</v>
      </c>
      <c r="AD92" s="13">
        <v>71</v>
      </c>
      <c r="AE92" s="13">
        <v>46</v>
      </c>
      <c r="AF92" s="13">
        <v>88</v>
      </c>
      <c r="AG92" s="13">
        <v>62</v>
      </c>
      <c r="AH92" s="13">
        <v>85</v>
      </c>
      <c r="AI92" s="13">
        <v>61</v>
      </c>
      <c r="AJ92" s="13">
        <v>55</v>
      </c>
      <c r="AK92" s="13">
        <v>48</v>
      </c>
      <c r="AL92" s="13">
        <v>78</v>
      </c>
      <c r="AM92" s="13">
        <v>65</v>
      </c>
      <c r="AN92" s="13">
        <v>89</v>
      </c>
      <c r="AO92" s="13">
        <v>27</v>
      </c>
      <c r="AP92" s="13"/>
      <c r="AQ92" s="13">
        <v>50</v>
      </c>
      <c r="AR92" s="13">
        <v>67</v>
      </c>
      <c r="AS92" s="13">
        <v>69</v>
      </c>
      <c r="AT92" s="13">
        <v>68</v>
      </c>
      <c r="AU92" s="13">
        <v>87</v>
      </c>
      <c r="AV92" s="13">
        <v>64</v>
      </c>
      <c r="AW92" s="13">
        <v>58</v>
      </c>
      <c r="AX92" s="13">
        <v>91</v>
      </c>
      <c r="AY92" s="14">
        <f t="shared" si="13"/>
        <v>64.954545454545453</v>
      </c>
      <c r="AZ92" s="14">
        <f t="shared" si="10"/>
        <v>23</v>
      </c>
      <c r="BA92" s="19">
        <f t="shared" si="14"/>
        <v>1</v>
      </c>
      <c r="BB92" s="20">
        <f t="shared" si="11"/>
        <v>17.785701246539841</v>
      </c>
      <c r="BC92">
        <f t="shared" si="15"/>
        <v>0</v>
      </c>
      <c r="BD92" s="14">
        <f t="shared" si="16"/>
        <v>18</v>
      </c>
      <c r="BE92" s="14">
        <f t="shared" si="17"/>
        <v>61.166666666666664</v>
      </c>
      <c r="BF92" s="14">
        <f t="shared" si="18"/>
        <v>65.333333333333329</v>
      </c>
      <c r="BG92" s="14">
        <f t="shared" si="19"/>
        <v>69.25</v>
      </c>
    </row>
    <row r="93" spans="1:59" x14ac:dyDescent="0.2">
      <c r="A93" t="str">
        <f t="shared" si="12"/>
        <v>Shaun Atley_2015</v>
      </c>
      <c r="B93" t="s">
        <v>871</v>
      </c>
      <c r="C93" t="s">
        <v>316</v>
      </c>
      <c r="D93">
        <v>2015</v>
      </c>
      <c r="E93" s="13">
        <v>387700</v>
      </c>
      <c r="F93" s="13">
        <v>387700</v>
      </c>
      <c r="G93" s="13">
        <v>387700</v>
      </c>
      <c r="H93" s="13">
        <v>382500</v>
      </c>
      <c r="I93" s="13">
        <v>355300</v>
      </c>
      <c r="J93" s="13">
        <v>333000</v>
      </c>
      <c r="K93" s="13">
        <v>316600</v>
      </c>
      <c r="L93" s="13">
        <v>299800</v>
      </c>
      <c r="M93" s="13">
        <v>289000</v>
      </c>
      <c r="N93" s="13">
        <v>273200</v>
      </c>
      <c r="O93" s="13">
        <v>273200</v>
      </c>
      <c r="P93" s="13">
        <v>273200</v>
      </c>
      <c r="Q93" s="13">
        <v>290100</v>
      </c>
      <c r="R93" s="13">
        <v>290100</v>
      </c>
      <c r="S93" s="13">
        <v>295300</v>
      </c>
      <c r="T93" s="13">
        <v>321000</v>
      </c>
      <c r="U93" s="13">
        <v>334100</v>
      </c>
      <c r="V93" s="13">
        <v>350100</v>
      </c>
      <c r="W93" s="13">
        <v>358600</v>
      </c>
      <c r="X93" s="13">
        <v>359900</v>
      </c>
      <c r="Y93" s="13">
        <v>367100</v>
      </c>
      <c r="Z93" s="13">
        <v>365100</v>
      </c>
      <c r="AA93" s="13">
        <v>348400</v>
      </c>
      <c r="AB93" s="13">
        <v>98</v>
      </c>
      <c r="AC93" s="13">
        <v>63</v>
      </c>
      <c r="AD93" s="13">
        <v>57</v>
      </c>
      <c r="AE93" s="13">
        <v>46</v>
      </c>
      <c r="AF93" s="13">
        <v>59</v>
      </c>
      <c r="AG93" s="13">
        <v>57</v>
      </c>
      <c r="AH93" s="13">
        <v>35</v>
      </c>
      <c r="AI93" s="13">
        <v>62</v>
      </c>
      <c r="AJ93" s="13">
        <v>39</v>
      </c>
      <c r="AK93" s="13"/>
      <c r="AL93" s="13"/>
      <c r="AM93" s="13">
        <v>100</v>
      </c>
      <c r="AN93" s="13"/>
      <c r="AO93" s="13">
        <v>44</v>
      </c>
      <c r="AP93" s="13">
        <v>89</v>
      </c>
      <c r="AQ93" s="13">
        <v>87</v>
      </c>
      <c r="AR93" s="13">
        <v>63</v>
      </c>
      <c r="AS93" s="13">
        <v>81</v>
      </c>
      <c r="AT93" s="13">
        <v>76</v>
      </c>
      <c r="AU93" s="13">
        <v>78</v>
      </c>
      <c r="AV93" s="13">
        <v>67</v>
      </c>
      <c r="AW93" s="13">
        <v>41</v>
      </c>
      <c r="AX93" s="13">
        <v>80</v>
      </c>
      <c r="AY93" s="14">
        <f t="shared" si="13"/>
        <v>66.099999999999994</v>
      </c>
      <c r="AZ93" s="14">
        <f t="shared" si="10"/>
        <v>23</v>
      </c>
      <c r="BA93" s="19">
        <f t="shared" si="14"/>
        <v>0.90909090909090906</v>
      </c>
      <c r="BB93" s="20">
        <f t="shared" si="11"/>
        <v>19.5472437147058</v>
      </c>
      <c r="BC93">
        <f t="shared" si="15"/>
        <v>0</v>
      </c>
      <c r="BD93" s="14">
        <f t="shared" si="16"/>
        <v>10</v>
      </c>
      <c r="BE93" s="14">
        <f t="shared" si="17"/>
        <v>63.333333333333336</v>
      </c>
      <c r="BF93" s="14">
        <f t="shared" si="18"/>
        <v>59</v>
      </c>
      <c r="BG93" s="14">
        <f t="shared" si="19"/>
        <v>73.555555555555557</v>
      </c>
    </row>
    <row r="94" spans="1:59" x14ac:dyDescent="0.2">
      <c r="A94" t="str">
        <f t="shared" si="12"/>
        <v>Mark Baguley_2018</v>
      </c>
      <c r="B94" t="s">
        <v>776</v>
      </c>
      <c r="C94" t="s">
        <v>150</v>
      </c>
      <c r="D94">
        <v>2018</v>
      </c>
      <c r="E94" s="13">
        <v>368600</v>
      </c>
      <c r="F94" s="13">
        <v>368600</v>
      </c>
      <c r="G94" s="13">
        <v>368600</v>
      </c>
      <c r="H94" s="13">
        <v>368600</v>
      </c>
      <c r="I94" s="13">
        <v>368600</v>
      </c>
      <c r="J94" s="13">
        <v>330900</v>
      </c>
      <c r="K94" s="13">
        <v>310700</v>
      </c>
      <c r="L94" s="13">
        <v>306500</v>
      </c>
      <c r="M94" s="13">
        <v>314700</v>
      </c>
      <c r="N94" s="13">
        <v>337400</v>
      </c>
      <c r="O94" s="13">
        <v>351900</v>
      </c>
      <c r="P94" s="13">
        <v>359000</v>
      </c>
      <c r="Q94" s="13">
        <v>337800</v>
      </c>
      <c r="R94" s="13">
        <v>337800</v>
      </c>
      <c r="S94" s="13">
        <v>318900</v>
      </c>
      <c r="T94" s="13">
        <v>302400</v>
      </c>
      <c r="U94" s="13">
        <v>297900</v>
      </c>
      <c r="V94" s="13">
        <v>305000</v>
      </c>
      <c r="W94" s="13">
        <v>321000</v>
      </c>
      <c r="X94" s="13">
        <v>332700</v>
      </c>
      <c r="Y94" s="13">
        <v>330100</v>
      </c>
      <c r="Z94" s="13">
        <v>321000</v>
      </c>
      <c r="AA94" s="13">
        <v>276500</v>
      </c>
      <c r="AB94" s="13"/>
      <c r="AC94" s="13"/>
      <c r="AD94" s="13">
        <v>47</v>
      </c>
      <c r="AE94" s="13">
        <v>53</v>
      </c>
      <c r="AF94" s="13">
        <v>32</v>
      </c>
      <c r="AG94" s="13">
        <v>66</v>
      </c>
      <c r="AH94" s="13">
        <v>78</v>
      </c>
      <c r="AI94" s="13">
        <v>59</v>
      </c>
      <c r="AJ94" s="13">
        <v>104</v>
      </c>
      <c r="AK94" s="13">
        <v>72</v>
      </c>
      <c r="AL94" s="13">
        <v>51</v>
      </c>
      <c r="AM94" s="13">
        <v>47</v>
      </c>
      <c r="AN94" s="13"/>
      <c r="AO94" s="13">
        <v>64</v>
      </c>
      <c r="AP94" s="13">
        <v>47</v>
      </c>
      <c r="AQ94" s="13">
        <v>64</v>
      </c>
      <c r="AR94" s="13">
        <v>87</v>
      </c>
      <c r="AS94" s="13">
        <v>72</v>
      </c>
      <c r="AT94" s="13">
        <v>64</v>
      </c>
      <c r="AU94" s="13">
        <v>63</v>
      </c>
      <c r="AV94" s="13">
        <v>56</v>
      </c>
      <c r="AW94" s="13">
        <v>24</v>
      </c>
      <c r="AX94" s="13">
        <v>59</v>
      </c>
      <c r="AY94" s="14">
        <f t="shared" si="13"/>
        <v>60.45</v>
      </c>
      <c r="AZ94" s="14">
        <f t="shared" si="10"/>
        <v>23</v>
      </c>
      <c r="BA94" s="19">
        <f t="shared" si="14"/>
        <v>0.90909090909090906</v>
      </c>
      <c r="BB94" s="20">
        <f t="shared" si="11"/>
        <v>17.919336806337093</v>
      </c>
      <c r="BC94">
        <f t="shared" si="15"/>
        <v>0</v>
      </c>
      <c r="BD94" s="14">
        <f t="shared" si="16"/>
        <v>23</v>
      </c>
      <c r="BE94" s="14">
        <f t="shared" si="17"/>
        <v>49.5</v>
      </c>
      <c r="BF94" s="14">
        <f t="shared" si="18"/>
        <v>68.5</v>
      </c>
      <c r="BG94" s="14">
        <f t="shared" si="19"/>
        <v>59.555555555555557</v>
      </c>
    </row>
    <row r="95" spans="1:59" x14ac:dyDescent="0.2">
      <c r="A95" t="str">
        <f t="shared" si="12"/>
        <v>Mark Baguley_2017</v>
      </c>
      <c r="B95" t="s">
        <v>776</v>
      </c>
      <c r="C95" t="s">
        <v>150</v>
      </c>
      <c r="D95">
        <v>2017</v>
      </c>
      <c r="E95" s="13">
        <v>403700</v>
      </c>
      <c r="F95" s="13">
        <v>403700</v>
      </c>
      <c r="G95" s="13">
        <v>403700</v>
      </c>
      <c r="H95" s="13">
        <v>381600</v>
      </c>
      <c r="I95" s="13">
        <v>350200</v>
      </c>
      <c r="J95" s="13">
        <v>332600</v>
      </c>
      <c r="K95" s="13">
        <v>323000</v>
      </c>
      <c r="L95" s="13">
        <v>322100</v>
      </c>
      <c r="M95" s="13">
        <v>300400</v>
      </c>
      <c r="N95" s="13">
        <v>298500</v>
      </c>
      <c r="O95" s="13">
        <v>311700</v>
      </c>
      <c r="P95" s="13">
        <v>334300</v>
      </c>
      <c r="Q95" s="13">
        <v>325800</v>
      </c>
      <c r="R95" s="13">
        <v>325800</v>
      </c>
      <c r="S95" s="13">
        <v>302500</v>
      </c>
      <c r="T95" s="13">
        <v>289200</v>
      </c>
      <c r="U95" s="13">
        <v>298900</v>
      </c>
      <c r="V95" s="13">
        <v>318200</v>
      </c>
      <c r="W95" s="13">
        <v>321400</v>
      </c>
      <c r="X95" s="13">
        <v>322700</v>
      </c>
      <c r="Y95" s="13">
        <v>323600</v>
      </c>
      <c r="Z95" s="13">
        <v>323600</v>
      </c>
      <c r="AA95" s="13">
        <v>354700</v>
      </c>
      <c r="AB95" s="13">
        <v>78</v>
      </c>
      <c r="AC95" s="13">
        <v>58</v>
      </c>
      <c r="AD95" s="13">
        <v>50</v>
      </c>
      <c r="AE95" s="13">
        <v>45</v>
      </c>
      <c r="AF95" s="13">
        <v>70</v>
      </c>
      <c r="AG95" s="13">
        <v>59</v>
      </c>
      <c r="AH95" s="13">
        <v>58</v>
      </c>
      <c r="AI95" s="13">
        <v>24</v>
      </c>
      <c r="AJ95" s="13">
        <v>90</v>
      </c>
      <c r="AK95" s="13">
        <v>91</v>
      </c>
      <c r="AL95" s="13">
        <v>54</v>
      </c>
      <c r="AM95" s="13">
        <v>32</v>
      </c>
      <c r="AN95" s="13"/>
      <c r="AO95" s="13">
        <v>53</v>
      </c>
      <c r="AP95" s="13">
        <v>65</v>
      </c>
      <c r="AQ95" s="13">
        <v>76</v>
      </c>
      <c r="AR95" s="13">
        <v>81</v>
      </c>
      <c r="AS95" s="13">
        <v>41</v>
      </c>
      <c r="AT95" s="13">
        <v>74</v>
      </c>
      <c r="AU95" s="13">
        <v>82</v>
      </c>
      <c r="AV95" s="13"/>
      <c r="AW95" s="13">
        <v>110</v>
      </c>
      <c r="AX95" s="13">
        <v>117</v>
      </c>
      <c r="AY95" s="14">
        <f t="shared" si="13"/>
        <v>67.047619047619051</v>
      </c>
      <c r="AZ95" s="14">
        <f t="shared" si="10"/>
        <v>23</v>
      </c>
      <c r="BA95" s="19">
        <f t="shared" si="14"/>
        <v>0.95454545454545459</v>
      </c>
      <c r="BB95" s="20">
        <f t="shared" si="11"/>
        <v>23.720194329887331</v>
      </c>
      <c r="BC95">
        <f t="shared" si="15"/>
        <v>0</v>
      </c>
      <c r="BD95" s="14">
        <f t="shared" si="16"/>
        <v>16</v>
      </c>
      <c r="BE95" s="14">
        <f t="shared" si="17"/>
        <v>60</v>
      </c>
      <c r="BF95" s="14">
        <f t="shared" si="18"/>
        <v>58.166666666666664</v>
      </c>
      <c r="BG95" s="14">
        <f t="shared" si="19"/>
        <v>80.75</v>
      </c>
    </row>
    <row r="96" spans="1:59" x14ac:dyDescent="0.2">
      <c r="A96" t="str">
        <f t="shared" si="12"/>
        <v>Mark Baguley_2016</v>
      </c>
      <c r="B96" t="s">
        <v>776</v>
      </c>
      <c r="C96" t="s">
        <v>150</v>
      </c>
      <c r="D96">
        <v>2016</v>
      </c>
      <c r="E96" s="13">
        <v>430700</v>
      </c>
      <c r="F96" s="13">
        <v>430700</v>
      </c>
      <c r="G96" s="13">
        <v>430700</v>
      </c>
      <c r="H96" s="13">
        <v>424800</v>
      </c>
      <c r="I96" s="13">
        <v>427400</v>
      </c>
      <c r="J96" s="13">
        <v>411400</v>
      </c>
      <c r="K96" s="13">
        <v>411400</v>
      </c>
      <c r="L96" s="13">
        <v>393600</v>
      </c>
      <c r="M96" s="13">
        <v>395200</v>
      </c>
      <c r="N96" s="13">
        <v>395900</v>
      </c>
      <c r="O96" s="13">
        <v>395100</v>
      </c>
      <c r="P96" s="13">
        <v>369300</v>
      </c>
      <c r="Q96" s="13">
        <v>369300</v>
      </c>
      <c r="R96" s="13">
        <v>369300</v>
      </c>
      <c r="S96" s="13">
        <v>369300</v>
      </c>
      <c r="T96" s="13">
        <v>369300</v>
      </c>
      <c r="U96" s="13">
        <v>369300</v>
      </c>
      <c r="V96" s="13">
        <v>369300</v>
      </c>
      <c r="W96" s="13">
        <v>369300</v>
      </c>
      <c r="X96" s="13">
        <v>369300</v>
      </c>
      <c r="Y96" s="13">
        <v>369300</v>
      </c>
      <c r="Z96" s="13">
        <v>369300</v>
      </c>
      <c r="AA96" s="13">
        <v>369300</v>
      </c>
      <c r="AB96" s="13">
        <v>71</v>
      </c>
      <c r="AC96" s="13">
        <v>107</v>
      </c>
      <c r="AD96" s="13">
        <v>62</v>
      </c>
      <c r="AE96" s="13">
        <v>87</v>
      </c>
      <c r="AF96" s="13">
        <v>65</v>
      </c>
      <c r="AG96" s="13"/>
      <c r="AH96" s="13">
        <v>52</v>
      </c>
      <c r="AI96" s="13">
        <v>120</v>
      </c>
      <c r="AJ96" s="13">
        <v>66</v>
      </c>
      <c r="AK96" s="13">
        <v>50</v>
      </c>
      <c r="AL96" s="13">
        <v>62</v>
      </c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4">
        <f t="shared" si="13"/>
        <v>74.2</v>
      </c>
      <c r="AZ96" s="14">
        <f t="shared" si="10"/>
        <v>23</v>
      </c>
      <c r="BA96" s="19">
        <f t="shared" si="14"/>
        <v>0.45454545454545453</v>
      </c>
      <c r="BB96" s="20">
        <f t="shared" si="11"/>
        <v>23.275165591963749</v>
      </c>
      <c r="BC96">
        <f t="shared" si="15"/>
        <v>0</v>
      </c>
      <c r="BD96" s="14">
        <f t="shared" si="16"/>
        <v>12</v>
      </c>
      <c r="BE96" s="14">
        <f t="shared" si="17"/>
        <v>78.400000000000006</v>
      </c>
      <c r="BF96" s="14">
        <f t="shared" si="18"/>
        <v>70</v>
      </c>
      <c r="BG96" s="14" t="str">
        <f t="shared" si="19"/>
        <v/>
      </c>
    </row>
    <row r="97" spans="1:59" x14ac:dyDescent="0.2">
      <c r="A97" t="str">
        <f t="shared" si="12"/>
        <v>Mark Baguley_2015</v>
      </c>
      <c r="B97" t="s">
        <v>776</v>
      </c>
      <c r="C97" t="s">
        <v>150</v>
      </c>
      <c r="D97">
        <v>2015</v>
      </c>
      <c r="E97" s="13">
        <v>427700</v>
      </c>
      <c r="F97" s="13">
        <v>427700</v>
      </c>
      <c r="G97" s="13">
        <v>427700</v>
      </c>
      <c r="H97" s="13">
        <v>411600</v>
      </c>
      <c r="I97" s="13">
        <v>412000</v>
      </c>
      <c r="J97" s="13">
        <v>399900</v>
      </c>
      <c r="K97" s="13">
        <v>390900</v>
      </c>
      <c r="L97" s="13">
        <v>371200</v>
      </c>
      <c r="M97" s="13">
        <v>370300</v>
      </c>
      <c r="N97" s="13">
        <v>381200</v>
      </c>
      <c r="O97" s="13">
        <v>395200</v>
      </c>
      <c r="P97" s="13">
        <v>406200</v>
      </c>
      <c r="Q97" s="13">
        <v>406200</v>
      </c>
      <c r="R97" s="13">
        <v>403700</v>
      </c>
      <c r="S97" s="13">
        <v>393400</v>
      </c>
      <c r="T97" s="13">
        <v>390000</v>
      </c>
      <c r="U97" s="13">
        <v>393500</v>
      </c>
      <c r="V97" s="13">
        <v>401600</v>
      </c>
      <c r="W97" s="13">
        <v>396000</v>
      </c>
      <c r="X97" s="13">
        <v>402700</v>
      </c>
      <c r="Y97" s="13">
        <v>398000</v>
      </c>
      <c r="Z97" s="13">
        <v>395200</v>
      </c>
      <c r="AA97" s="13">
        <v>391500</v>
      </c>
      <c r="AB97" s="13">
        <v>61</v>
      </c>
      <c r="AC97" s="13">
        <v>86</v>
      </c>
      <c r="AD97" s="13">
        <v>70</v>
      </c>
      <c r="AE97" s="13">
        <v>90</v>
      </c>
      <c r="AF97" s="13">
        <v>59</v>
      </c>
      <c r="AG97" s="13">
        <v>70</v>
      </c>
      <c r="AH97" s="13">
        <v>60</v>
      </c>
      <c r="AI97" s="13">
        <v>89</v>
      </c>
      <c r="AJ97" s="13">
        <v>96</v>
      </c>
      <c r="AK97" s="13">
        <v>72</v>
      </c>
      <c r="AL97" s="13">
        <v>91</v>
      </c>
      <c r="AM97" s="13"/>
      <c r="AN97" s="13">
        <v>73</v>
      </c>
      <c r="AO97" s="13">
        <v>51</v>
      </c>
      <c r="AP97" s="13">
        <v>101</v>
      </c>
      <c r="AQ97" s="13">
        <v>87</v>
      </c>
      <c r="AR97" s="13">
        <v>69</v>
      </c>
      <c r="AS97" s="13">
        <v>74</v>
      </c>
      <c r="AT97" s="13">
        <v>112</v>
      </c>
      <c r="AU97" s="13">
        <v>48</v>
      </c>
      <c r="AV97" s="13">
        <v>78</v>
      </c>
      <c r="AW97" s="13">
        <v>108</v>
      </c>
      <c r="AX97" s="13">
        <v>111</v>
      </c>
      <c r="AY97" s="14">
        <f t="shared" si="13"/>
        <v>79.818181818181813</v>
      </c>
      <c r="AZ97" s="14">
        <f t="shared" si="10"/>
        <v>23</v>
      </c>
      <c r="BA97" s="19">
        <f t="shared" si="14"/>
        <v>1</v>
      </c>
      <c r="BB97" s="20">
        <f t="shared" si="11"/>
        <v>18.763278126718863</v>
      </c>
      <c r="BC97">
        <f t="shared" si="15"/>
        <v>0</v>
      </c>
      <c r="BD97" s="14">
        <f t="shared" si="16"/>
        <v>9</v>
      </c>
      <c r="BE97" s="14">
        <f t="shared" si="17"/>
        <v>72.666666666666671</v>
      </c>
      <c r="BF97" s="14">
        <f t="shared" si="18"/>
        <v>81.599999999999994</v>
      </c>
      <c r="BG97" s="14">
        <f t="shared" si="19"/>
        <v>87.555555555555557</v>
      </c>
    </row>
    <row r="98" spans="1:59" x14ac:dyDescent="0.2">
      <c r="A98" t="str">
        <f t="shared" si="12"/>
        <v>Zac Bailey_2018</v>
      </c>
      <c r="B98" t="s">
        <v>1615</v>
      </c>
      <c r="C98" t="s">
        <v>514</v>
      </c>
      <c r="D98">
        <v>2018</v>
      </c>
      <c r="E98" s="13">
        <v>139800</v>
      </c>
      <c r="F98" s="13">
        <v>139800</v>
      </c>
      <c r="G98" s="13">
        <v>139800</v>
      </c>
      <c r="H98" s="13">
        <v>139800</v>
      </c>
      <c r="I98" s="13">
        <v>139800</v>
      </c>
      <c r="J98" s="13">
        <v>139800</v>
      </c>
      <c r="K98" s="13">
        <v>153300</v>
      </c>
      <c r="L98" s="13">
        <v>180800</v>
      </c>
      <c r="M98" s="13">
        <v>203100</v>
      </c>
      <c r="N98" s="13">
        <v>214900</v>
      </c>
      <c r="O98" s="13">
        <v>212700</v>
      </c>
      <c r="P98" s="13">
        <v>222700</v>
      </c>
      <c r="Q98" s="13">
        <v>231200</v>
      </c>
      <c r="R98" s="13">
        <v>231200</v>
      </c>
      <c r="S98" s="13">
        <v>245000</v>
      </c>
      <c r="T98" s="13">
        <v>245000</v>
      </c>
      <c r="U98" s="13">
        <v>245000</v>
      </c>
      <c r="V98" s="13">
        <v>245000</v>
      </c>
      <c r="W98" s="13">
        <v>245000</v>
      </c>
      <c r="X98" s="13">
        <v>245000</v>
      </c>
      <c r="Y98" s="13">
        <v>245000</v>
      </c>
      <c r="Z98" s="13">
        <v>245000</v>
      </c>
      <c r="AA98" s="13">
        <v>265700</v>
      </c>
      <c r="AB98" s="13"/>
      <c r="AC98" s="13"/>
      <c r="AD98" s="13"/>
      <c r="AE98" s="13">
        <v>15</v>
      </c>
      <c r="AF98" s="13">
        <v>41</v>
      </c>
      <c r="AG98" s="13">
        <v>57</v>
      </c>
      <c r="AH98" s="13">
        <v>55</v>
      </c>
      <c r="AI98" s="13">
        <v>47</v>
      </c>
      <c r="AJ98" s="13">
        <v>47</v>
      </c>
      <c r="AK98" s="13">
        <v>30</v>
      </c>
      <c r="AL98" s="13">
        <v>73</v>
      </c>
      <c r="AM98" s="13">
        <v>51</v>
      </c>
      <c r="AN98" s="13"/>
      <c r="AO98" s="13">
        <v>47</v>
      </c>
      <c r="AP98" s="13"/>
      <c r="AQ98" s="13"/>
      <c r="AR98" s="13"/>
      <c r="AS98" s="13"/>
      <c r="AT98" s="13"/>
      <c r="AU98" s="13"/>
      <c r="AV98" s="13"/>
      <c r="AW98" s="13">
        <v>60</v>
      </c>
      <c r="AX98" s="13">
        <v>87</v>
      </c>
      <c r="AY98" s="14">
        <f t="shared" si="13"/>
        <v>50.833333333333336</v>
      </c>
      <c r="AZ98" s="14">
        <f t="shared" si="10"/>
        <v>23</v>
      </c>
      <c r="BA98" s="19">
        <f t="shared" si="14"/>
        <v>0.54545454545454541</v>
      </c>
      <c r="BB98" s="20">
        <f t="shared" si="11"/>
        <v>18.580700316253537</v>
      </c>
      <c r="BC98">
        <f t="shared" si="15"/>
        <v>0</v>
      </c>
      <c r="BD98" s="14">
        <f t="shared" si="16"/>
        <v>1</v>
      </c>
      <c r="BE98" s="14">
        <f t="shared" si="17"/>
        <v>37.666666666666664</v>
      </c>
      <c r="BF98" s="14">
        <f t="shared" si="18"/>
        <v>50.5</v>
      </c>
      <c r="BG98" s="14">
        <f t="shared" si="19"/>
        <v>73.5</v>
      </c>
    </row>
    <row r="99" spans="1:59" x14ac:dyDescent="0.2">
      <c r="A99" t="str">
        <f t="shared" si="12"/>
        <v>Zac Bailey_2017</v>
      </c>
      <c r="B99" t="s">
        <v>1615</v>
      </c>
      <c r="C99" t="s">
        <v>514</v>
      </c>
      <c r="D99">
        <v>2017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  <c r="L99" s="13">
        <v>0</v>
      </c>
      <c r="M99" s="13">
        <v>0</v>
      </c>
      <c r="N99" s="13">
        <v>0</v>
      </c>
      <c r="O99" s="13">
        <v>0</v>
      </c>
      <c r="P99" s="13">
        <v>0</v>
      </c>
      <c r="Q99" s="13">
        <v>0</v>
      </c>
      <c r="R99" s="13">
        <v>0</v>
      </c>
      <c r="S99" s="13">
        <v>0</v>
      </c>
      <c r="T99" s="13">
        <v>0</v>
      </c>
      <c r="U99" s="13">
        <v>0</v>
      </c>
      <c r="V99" s="13">
        <v>0</v>
      </c>
      <c r="W99" s="13">
        <v>0</v>
      </c>
      <c r="X99" s="13">
        <v>0</v>
      </c>
      <c r="Y99" s="13">
        <v>0</v>
      </c>
      <c r="Z99" s="13">
        <v>0</v>
      </c>
      <c r="AA99" s="13">
        <v>0</v>
      </c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4" t="str">
        <f t="shared" si="13"/>
        <v/>
      </c>
      <c r="AZ99" s="14">
        <f t="shared" si="10"/>
        <v>23</v>
      </c>
      <c r="BA99" s="19">
        <f t="shared" si="14"/>
        <v>0</v>
      </c>
      <c r="BB99" s="20" t="e">
        <f t="shared" si="11"/>
        <v>#DIV/0!</v>
      </c>
      <c r="BC99">
        <f t="shared" si="15"/>
        <v>23</v>
      </c>
      <c r="BD99" s="14">
        <f t="shared" si="16"/>
        <v>1</v>
      </c>
      <c r="BE99" s="14" t="str">
        <f t="shared" si="17"/>
        <v/>
      </c>
      <c r="BF99" s="14" t="str">
        <f t="shared" si="18"/>
        <v/>
      </c>
      <c r="BG99" s="14" t="str">
        <f t="shared" si="19"/>
        <v/>
      </c>
    </row>
    <row r="100" spans="1:59" x14ac:dyDescent="0.2">
      <c r="A100" t="str">
        <f t="shared" si="12"/>
        <v>Zac Bailey_2016</v>
      </c>
      <c r="B100" t="s">
        <v>1615</v>
      </c>
      <c r="C100" t="s">
        <v>514</v>
      </c>
      <c r="D100">
        <v>2016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  <c r="L100" s="13">
        <v>0</v>
      </c>
      <c r="M100" s="13">
        <v>0</v>
      </c>
      <c r="N100" s="13">
        <v>0</v>
      </c>
      <c r="O100" s="13">
        <v>0</v>
      </c>
      <c r="P100" s="13">
        <v>0</v>
      </c>
      <c r="Q100" s="13">
        <v>0</v>
      </c>
      <c r="R100" s="13">
        <v>0</v>
      </c>
      <c r="S100" s="13">
        <v>0</v>
      </c>
      <c r="T100" s="13">
        <v>0</v>
      </c>
      <c r="U100" s="13">
        <v>0</v>
      </c>
      <c r="V100" s="13">
        <v>0</v>
      </c>
      <c r="W100" s="13">
        <v>0</v>
      </c>
      <c r="X100" s="13">
        <v>0</v>
      </c>
      <c r="Y100" s="13">
        <v>0</v>
      </c>
      <c r="Z100" s="13">
        <v>0</v>
      </c>
      <c r="AA100" s="13">
        <v>0</v>
      </c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4" t="str">
        <f t="shared" si="13"/>
        <v/>
      </c>
      <c r="AZ100" s="14">
        <f t="shared" si="10"/>
        <v>23</v>
      </c>
      <c r="BA100" s="19">
        <f t="shared" si="14"/>
        <v>0</v>
      </c>
      <c r="BB100" s="20" t="e">
        <f t="shared" si="11"/>
        <v>#DIV/0!</v>
      </c>
      <c r="BC100">
        <f t="shared" si="15"/>
        <v>23</v>
      </c>
      <c r="BD100" s="14">
        <f t="shared" si="16"/>
        <v>1</v>
      </c>
      <c r="BE100" s="14" t="str">
        <f t="shared" si="17"/>
        <v/>
      </c>
      <c r="BF100" s="14" t="str">
        <f t="shared" si="18"/>
        <v/>
      </c>
      <c r="BG100" s="14" t="str">
        <f t="shared" si="19"/>
        <v/>
      </c>
    </row>
    <row r="101" spans="1:59" x14ac:dyDescent="0.2">
      <c r="A101" t="str">
        <f t="shared" si="12"/>
        <v>Zac Bailey_2015</v>
      </c>
      <c r="B101" t="s">
        <v>1615</v>
      </c>
      <c r="C101" t="s">
        <v>514</v>
      </c>
      <c r="D101">
        <v>2015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  <c r="L101" s="13">
        <v>0</v>
      </c>
      <c r="M101" s="13">
        <v>0</v>
      </c>
      <c r="N101" s="13">
        <v>0</v>
      </c>
      <c r="O101" s="13">
        <v>0</v>
      </c>
      <c r="P101" s="13">
        <v>0</v>
      </c>
      <c r="Q101" s="13">
        <v>0</v>
      </c>
      <c r="R101" s="13">
        <v>0</v>
      </c>
      <c r="S101" s="13">
        <v>0</v>
      </c>
      <c r="T101" s="13">
        <v>0</v>
      </c>
      <c r="U101" s="13">
        <v>0</v>
      </c>
      <c r="V101" s="13">
        <v>0</v>
      </c>
      <c r="W101" s="13">
        <v>0</v>
      </c>
      <c r="X101" s="13">
        <v>0</v>
      </c>
      <c r="Y101" s="13">
        <v>0</v>
      </c>
      <c r="Z101" s="13">
        <v>0</v>
      </c>
      <c r="AA101" s="13">
        <v>0</v>
      </c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4" t="str">
        <f t="shared" si="13"/>
        <v/>
      </c>
      <c r="AZ101" s="14">
        <f t="shared" si="10"/>
        <v>23</v>
      </c>
      <c r="BA101" s="19">
        <f t="shared" si="14"/>
        <v>0</v>
      </c>
      <c r="BB101" s="20" t="e">
        <f t="shared" si="11"/>
        <v>#DIV/0!</v>
      </c>
      <c r="BC101">
        <f t="shared" si="15"/>
        <v>23</v>
      </c>
      <c r="BD101" s="14">
        <f t="shared" si="16"/>
        <v>1</v>
      </c>
      <c r="BE101" s="14" t="str">
        <f t="shared" si="17"/>
        <v/>
      </c>
      <c r="BF101" s="14" t="str">
        <f t="shared" si="18"/>
        <v/>
      </c>
      <c r="BG101" s="14" t="str">
        <f t="shared" si="19"/>
        <v/>
      </c>
    </row>
    <row r="102" spans="1:59" x14ac:dyDescent="0.2">
      <c r="A102" t="str">
        <f t="shared" si="12"/>
        <v>Liam Baker_2018</v>
      </c>
      <c r="B102" t="s">
        <v>1688</v>
      </c>
      <c r="C102" t="s">
        <v>369</v>
      </c>
      <c r="D102">
        <v>2018</v>
      </c>
      <c r="E102" s="13">
        <v>103900</v>
      </c>
      <c r="F102" s="13">
        <v>103900</v>
      </c>
      <c r="G102" s="13">
        <v>103900</v>
      </c>
      <c r="H102" s="13">
        <v>103900</v>
      </c>
      <c r="I102" s="13">
        <v>103900</v>
      </c>
      <c r="J102" s="13">
        <v>103900</v>
      </c>
      <c r="K102" s="13">
        <v>103900</v>
      </c>
      <c r="L102" s="13">
        <v>103900</v>
      </c>
      <c r="M102" s="13">
        <v>103900</v>
      </c>
      <c r="N102" s="13">
        <v>103900</v>
      </c>
      <c r="O102" s="13">
        <v>103900</v>
      </c>
      <c r="P102" s="13">
        <v>103900</v>
      </c>
      <c r="Q102" s="13">
        <v>103900</v>
      </c>
      <c r="R102" s="13">
        <v>103900</v>
      </c>
      <c r="S102" s="13">
        <v>103900</v>
      </c>
      <c r="T102" s="13">
        <v>103900</v>
      </c>
      <c r="U102" s="13">
        <v>103900</v>
      </c>
      <c r="V102" s="13">
        <v>103900</v>
      </c>
      <c r="W102" s="13">
        <v>103900</v>
      </c>
      <c r="X102" s="13">
        <v>103900</v>
      </c>
      <c r="Y102" s="13">
        <v>103900</v>
      </c>
      <c r="Z102" s="13">
        <v>103900</v>
      </c>
      <c r="AA102" s="13">
        <v>125000</v>
      </c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>
        <v>45</v>
      </c>
      <c r="AU102" s="13">
        <v>32</v>
      </c>
      <c r="AV102" s="13"/>
      <c r="AW102" s="13">
        <v>35</v>
      </c>
      <c r="AX102" s="13"/>
      <c r="AY102" s="14">
        <f t="shared" si="13"/>
        <v>37.333333333333336</v>
      </c>
      <c r="AZ102" s="14">
        <f t="shared" si="10"/>
        <v>23</v>
      </c>
      <c r="BA102" s="19">
        <f t="shared" si="14"/>
        <v>0.13636363636363635</v>
      </c>
      <c r="BB102" s="20">
        <f t="shared" si="11"/>
        <v>6.8068592855540571</v>
      </c>
      <c r="BC102">
        <f t="shared" si="15"/>
        <v>0</v>
      </c>
      <c r="BD102" s="14">
        <f t="shared" si="16"/>
        <v>1</v>
      </c>
      <c r="BE102" s="14" t="str">
        <f t="shared" si="17"/>
        <v/>
      </c>
      <c r="BF102" s="14" t="str">
        <f t="shared" si="18"/>
        <v/>
      </c>
      <c r="BG102" s="14">
        <f t="shared" si="19"/>
        <v>37.333333333333336</v>
      </c>
    </row>
    <row r="103" spans="1:59" x14ac:dyDescent="0.2">
      <c r="A103" t="str">
        <f t="shared" si="12"/>
        <v>Liam Baker_2017</v>
      </c>
      <c r="B103" t="s">
        <v>1688</v>
      </c>
      <c r="C103" t="s">
        <v>369</v>
      </c>
      <c r="D103">
        <v>2017</v>
      </c>
      <c r="E103" s="13">
        <v>0</v>
      </c>
      <c r="F103" s="13">
        <v>0</v>
      </c>
      <c r="G103" s="13">
        <v>0</v>
      </c>
      <c r="H103" s="13">
        <v>0</v>
      </c>
      <c r="I103" s="13">
        <v>0</v>
      </c>
      <c r="J103" s="13">
        <v>0</v>
      </c>
      <c r="K103" s="13">
        <v>0</v>
      </c>
      <c r="L103" s="13">
        <v>0</v>
      </c>
      <c r="M103" s="13">
        <v>0</v>
      </c>
      <c r="N103" s="13">
        <v>0</v>
      </c>
      <c r="O103" s="13">
        <v>0</v>
      </c>
      <c r="P103" s="13">
        <v>0</v>
      </c>
      <c r="Q103" s="13">
        <v>0</v>
      </c>
      <c r="R103" s="13">
        <v>0</v>
      </c>
      <c r="S103" s="13">
        <v>0</v>
      </c>
      <c r="T103" s="13">
        <v>0</v>
      </c>
      <c r="U103" s="13">
        <v>0</v>
      </c>
      <c r="V103" s="13">
        <v>0</v>
      </c>
      <c r="W103" s="13">
        <v>0</v>
      </c>
      <c r="X103" s="13">
        <v>0</v>
      </c>
      <c r="Y103" s="13">
        <v>0</v>
      </c>
      <c r="Z103" s="13">
        <v>0</v>
      </c>
      <c r="AA103" s="13">
        <v>0</v>
      </c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4" t="str">
        <f t="shared" si="13"/>
        <v/>
      </c>
      <c r="AZ103" s="14">
        <f t="shared" ref="AZ103:AZ166" si="20">COUNTIF(AB103:AX103,"&lt;&gt;0")</f>
        <v>23</v>
      </c>
      <c r="BA103" s="19">
        <f t="shared" si="14"/>
        <v>0</v>
      </c>
      <c r="BB103" s="20" t="e">
        <f t="shared" ref="BB103:BB166" si="21">STDEV(AB103:AX103)</f>
        <v>#DIV/0!</v>
      </c>
      <c r="BC103">
        <f t="shared" si="15"/>
        <v>23</v>
      </c>
      <c r="BD103" s="14">
        <f t="shared" si="16"/>
        <v>1</v>
      </c>
      <c r="BE103" s="14" t="str">
        <f t="shared" si="17"/>
        <v/>
      </c>
      <c r="BF103" s="14" t="str">
        <f t="shared" si="18"/>
        <v/>
      </c>
      <c r="BG103" s="14" t="str">
        <f t="shared" si="19"/>
        <v/>
      </c>
    </row>
    <row r="104" spans="1:59" x14ac:dyDescent="0.2">
      <c r="A104" t="str">
        <f t="shared" si="12"/>
        <v>Liam Baker_2016</v>
      </c>
      <c r="B104" t="s">
        <v>1688</v>
      </c>
      <c r="C104" t="s">
        <v>369</v>
      </c>
      <c r="D104">
        <v>2016</v>
      </c>
      <c r="E104" s="13">
        <v>0</v>
      </c>
      <c r="F104" s="13">
        <v>0</v>
      </c>
      <c r="G104" s="13">
        <v>0</v>
      </c>
      <c r="H104" s="13">
        <v>0</v>
      </c>
      <c r="I104" s="13">
        <v>0</v>
      </c>
      <c r="J104" s="13">
        <v>0</v>
      </c>
      <c r="K104" s="13">
        <v>0</v>
      </c>
      <c r="L104" s="13">
        <v>0</v>
      </c>
      <c r="M104" s="13">
        <v>0</v>
      </c>
      <c r="N104" s="13">
        <v>0</v>
      </c>
      <c r="O104" s="13">
        <v>0</v>
      </c>
      <c r="P104" s="13">
        <v>0</v>
      </c>
      <c r="Q104" s="13">
        <v>0</v>
      </c>
      <c r="R104" s="13">
        <v>0</v>
      </c>
      <c r="S104" s="13">
        <v>0</v>
      </c>
      <c r="T104" s="13">
        <v>0</v>
      </c>
      <c r="U104" s="13">
        <v>0</v>
      </c>
      <c r="V104" s="13">
        <v>0</v>
      </c>
      <c r="W104" s="13">
        <v>0</v>
      </c>
      <c r="X104" s="13">
        <v>0</v>
      </c>
      <c r="Y104" s="13">
        <v>0</v>
      </c>
      <c r="Z104" s="13">
        <v>0</v>
      </c>
      <c r="AA104" s="13">
        <v>0</v>
      </c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4" t="str">
        <f t="shared" si="13"/>
        <v/>
      </c>
      <c r="AZ104" s="14">
        <f t="shared" si="20"/>
        <v>23</v>
      </c>
      <c r="BA104" s="19">
        <f t="shared" si="14"/>
        <v>0</v>
      </c>
      <c r="BB104" s="20" t="e">
        <f t="shared" si="21"/>
        <v>#DIV/0!</v>
      </c>
      <c r="BC104">
        <f t="shared" si="15"/>
        <v>23</v>
      </c>
      <c r="BD104" s="14">
        <f t="shared" si="16"/>
        <v>1</v>
      </c>
      <c r="BE104" s="14" t="str">
        <f t="shared" si="17"/>
        <v/>
      </c>
      <c r="BF104" s="14" t="str">
        <f t="shared" si="18"/>
        <v/>
      </c>
      <c r="BG104" s="14" t="str">
        <f t="shared" si="19"/>
        <v/>
      </c>
    </row>
    <row r="105" spans="1:59" x14ac:dyDescent="0.2">
      <c r="A105" t="str">
        <f t="shared" si="12"/>
        <v>Liam Baker_2015</v>
      </c>
      <c r="B105" t="s">
        <v>1688</v>
      </c>
      <c r="C105" t="s">
        <v>369</v>
      </c>
      <c r="D105">
        <v>2015</v>
      </c>
      <c r="E105" s="13">
        <v>0</v>
      </c>
      <c r="F105" s="13">
        <v>0</v>
      </c>
      <c r="G105" s="13">
        <v>0</v>
      </c>
      <c r="H105" s="13">
        <v>0</v>
      </c>
      <c r="I105" s="13">
        <v>0</v>
      </c>
      <c r="J105" s="13">
        <v>0</v>
      </c>
      <c r="K105" s="13">
        <v>0</v>
      </c>
      <c r="L105" s="13">
        <v>0</v>
      </c>
      <c r="M105" s="13">
        <v>0</v>
      </c>
      <c r="N105" s="13">
        <v>0</v>
      </c>
      <c r="O105" s="13">
        <v>0</v>
      </c>
      <c r="P105" s="13">
        <v>0</v>
      </c>
      <c r="Q105" s="13">
        <v>0</v>
      </c>
      <c r="R105" s="13">
        <v>0</v>
      </c>
      <c r="S105" s="13">
        <v>0</v>
      </c>
      <c r="T105" s="13">
        <v>0</v>
      </c>
      <c r="U105" s="13">
        <v>0</v>
      </c>
      <c r="V105" s="13">
        <v>0</v>
      </c>
      <c r="W105" s="13">
        <v>0</v>
      </c>
      <c r="X105" s="13">
        <v>0</v>
      </c>
      <c r="Y105" s="13">
        <v>0</v>
      </c>
      <c r="Z105" s="13">
        <v>0</v>
      </c>
      <c r="AA105" s="13">
        <v>0</v>
      </c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4" t="str">
        <f t="shared" si="13"/>
        <v/>
      </c>
      <c r="AZ105" s="14">
        <f t="shared" si="20"/>
        <v>23</v>
      </c>
      <c r="BA105" s="19">
        <f t="shared" si="14"/>
        <v>0</v>
      </c>
      <c r="BB105" s="20" t="e">
        <f t="shared" si="21"/>
        <v>#DIV/0!</v>
      </c>
      <c r="BC105">
        <f t="shared" si="15"/>
        <v>23</v>
      </c>
      <c r="BD105" s="14">
        <f t="shared" si="16"/>
        <v>1</v>
      </c>
      <c r="BE105" s="14" t="str">
        <f t="shared" si="17"/>
        <v/>
      </c>
      <c r="BF105" s="14" t="str">
        <f t="shared" si="18"/>
        <v/>
      </c>
      <c r="BG105" s="14" t="str">
        <f t="shared" si="19"/>
        <v/>
      </c>
    </row>
    <row r="106" spans="1:59" x14ac:dyDescent="0.2">
      <c r="A106" t="str">
        <f t="shared" si="12"/>
        <v>Oskar Baker_2018</v>
      </c>
      <c r="B106" t="s">
        <v>1672</v>
      </c>
      <c r="C106" t="s">
        <v>288</v>
      </c>
      <c r="D106">
        <v>2018</v>
      </c>
      <c r="E106" s="13">
        <v>117300</v>
      </c>
      <c r="F106" s="13">
        <v>117300</v>
      </c>
      <c r="G106" s="13">
        <v>117300</v>
      </c>
      <c r="H106" s="13">
        <v>117300</v>
      </c>
      <c r="I106" s="13">
        <v>117300</v>
      </c>
      <c r="J106" s="13">
        <v>117300</v>
      </c>
      <c r="K106" s="13">
        <v>117300</v>
      </c>
      <c r="L106" s="13">
        <v>117300</v>
      </c>
      <c r="M106" s="13">
        <v>117300</v>
      </c>
      <c r="N106" s="13">
        <v>117300</v>
      </c>
      <c r="O106" s="13">
        <v>117300</v>
      </c>
      <c r="P106" s="13">
        <v>117300</v>
      </c>
      <c r="Q106" s="13">
        <v>117300</v>
      </c>
      <c r="R106" s="13">
        <v>117300</v>
      </c>
      <c r="S106" s="13">
        <v>117300</v>
      </c>
      <c r="T106" s="13">
        <v>117300</v>
      </c>
      <c r="U106" s="13">
        <v>117300</v>
      </c>
      <c r="V106" s="13">
        <v>117300</v>
      </c>
      <c r="W106" s="13">
        <v>117300</v>
      </c>
      <c r="X106" s="13">
        <v>117300</v>
      </c>
      <c r="Y106" s="13">
        <v>117300</v>
      </c>
      <c r="Z106" s="13">
        <v>117300</v>
      </c>
      <c r="AA106" s="13">
        <v>117300</v>
      </c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4" t="str">
        <f t="shared" si="13"/>
        <v/>
      </c>
      <c r="AZ106" s="14">
        <f t="shared" si="20"/>
        <v>23</v>
      </c>
      <c r="BA106" s="19">
        <f t="shared" si="14"/>
        <v>0</v>
      </c>
      <c r="BB106" s="20" t="e">
        <f t="shared" si="21"/>
        <v>#DIV/0!</v>
      </c>
      <c r="BC106">
        <f t="shared" si="15"/>
        <v>0</v>
      </c>
      <c r="BD106" s="14">
        <f t="shared" si="16"/>
        <v>1</v>
      </c>
      <c r="BE106" s="14" t="str">
        <f t="shared" si="17"/>
        <v/>
      </c>
      <c r="BF106" s="14" t="str">
        <f t="shared" si="18"/>
        <v/>
      </c>
      <c r="BG106" s="14" t="str">
        <f t="shared" si="19"/>
        <v/>
      </c>
    </row>
    <row r="107" spans="1:59" x14ac:dyDescent="0.2">
      <c r="A107" t="str">
        <f t="shared" si="12"/>
        <v>Oskar Baker_2017</v>
      </c>
      <c r="B107" t="s">
        <v>1672</v>
      </c>
      <c r="C107" t="s">
        <v>288</v>
      </c>
      <c r="D107">
        <v>2017</v>
      </c>
      <c r="E107" s="13">
        <v>0</v>
      </c>
      <c r="F107" s="13">
        <v>0</v>
      </c>
      <c r="G107" s="13">
        <v>0</v>
      </c>
      <c r="H107" s="13">
        <v>0</v>
      </c>
      <c r="I107" s="13">
        <v>0</v>
      </c>
      <c r="J107" s="13">
        <v>0</v>
      </c>
      <c r="K107" s="13">
        <v>0</v>
      </c>
      <c r="L107" s="13">
        <v>0</v>
      </c>
      <c r="M107" s="13">
        <v>0</v>
      </c>
      <c r="N107" s="13">
        <v>0</v>
      </c>
      <c r="O107" s="13">
        <v>0</v>
      </c>
      <c r="P107" s="13">
        <v>0</v>
      </c>
      <c r="Q107" s="13">
        <v>0</v>
      </c>
      <c r="R107" s="13">
        <v>0</v>
      </c>
      <c r="S107" s="13">
        <v>0</v>
      </c>
      <c r="T107" s="13">
        <v>0</v>
      </c>
      <c r="U107" s="13">
        <v>0</v>
      </c>
      <c r="V107" s="13">
        <v>0</v>
      </c>
      <c r="W107" s="13">
        <v>0</v>
      </c>
      <c r="X107" s="13">
        <v>0</v>
      </c>
      <c r="Y107" s="13">
        <v>0</v>
      </c>
      <c r="Z107" s="13">
        <v>0</v>
      </c>
      <c r="AA107" s="13">
        <v>0</v>
      </c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4" t="str">
        <f t="shared" si="13"/>
        <v/>
      </c>
      <c r="AZ107" s="14">
        <f t="shared" si="20"/>
        <v>23</v>
      </c>
      <c r="BA107" s="19">
        <f t="shared" si="14"/>
        <v>0</v>
      </c>
      <c r="BB107" s="20" t="e">
        <f t="shared" si="21"/>
        <v>#DIV/0!</v>
      </c>
      <c r="BC107">
        <f t="shared" si="15"/>
        <v>23</v>
      </c>
      <c r="BD107" s="14">
        <f t="shared" si="16"/>
        <v>1</v>
      </c>
      <c r="BE107" s="14" t="str">
        <f t="shared" si="17"/>
        <v/>
      </c>
      <c r="BF107" s="14" t="str">
        <f t="shared" si="18"/>
        <v/>
      </c>
      <c r="BG107" s="14" t="str">
        <f t="shared" si="19"/>
        <v/>
      </c>
    </row>
    <row r="108" spans="1:59" x14ac:dyDescent="0.2">
      <c r="A108" t="str">
        <f t="shared" si="12"/>
        <v>Oskar Baker_2016</v>
      </c>
      <c r="B108" t="s">
        <v>1672</v>
      </c>
      <c r="C108" t="s">
        <v>288</v>
      </c>
      <c r="D108">
        <v>2016</v>
      </c>
      <c r="E108" s="13">
        <v>0</v>
      </c>
      <c r="F108" s="13">
        <v>0</v>
      </c>
      <c r="G108" s="13">
        <v>0</v>
      </c>
      <c r="H108" s="13">
        <v>0</v>
      </c>
      <c r="I108" s="13">
        <v>0</v>
      </c>
      <c r="J108" s="13">
        <v>0</v>
      </c>
      <c r="K108" s="13">
        <v>0</v>
      </c>
      <c r="L108" s="13">
        <v>0</v>
      </c>
      <c r="M108" s="13">
        <v>0</v>
      </c>
      <c r="N108" s="13">
        <v>0</v>
      </c>
      <c r="O108" s="13">
        <v>0</v>
      </c>
      <c r="P108" s="13">
        <v>0</v>
      </c>
      <c r="Q108" s="13">
        <v>0</v>
      </c>
      <c r="R108" s="13">
        <v>0</v>
      </c>
      <c r="S108" s="13">
        <v>0</v>
      </c>
      <c r="T108" s="13">
        <v>0</v>
      </c>
      <c r="U108" s="13">
        <v>0</v>
      </c>
      <c r="V108" s="13">
        <v>0</v>
      </c>
      <c r="W108" s="13">
        <v>0</v>
      </c>
      <c r="X108" s="13">
        <v>0</v>
      </c>
      <c r="Y108" s="13">
        <v>0</v>
      </c>
      <c r="Z108" s="13">
        <v>0</v>
      </c>
      <c r="AA108" s="13">
        <v>0</v>
      </c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4" t="str">
        <f t="shared" si="13"/>
        <v/>
      </c>
      <c r="AZ108" s="14">
        <f t="shared" si="20"/>
        <v>23</v>
      </c>
      <c r="BA108" s="19">
        <f t="shared" si="14"/>
        <v>0</v>
      </c>
      <c r="BB108" s="20" t="e">
        <f t="shared" si="21"/>
        <v>#DIV/0!</v>
      </c>
      <c r="BC108">
        <f t="shared" si="15"/>
        <v>23</v>
      </c>
      <c r="BD108" s="14">
        <f t="shared" si="16"/>
        <v>1</v>
      </c>
      <c r="BE108" s="14" t="str">
        <f t="shared" si="17"/>
        <v/>
      </c>
      <c r="BF108" s="14" t="str">
        <f t="shared" si="18"/>
        <v/>
      </c>
      <c r="BG108" s="14" t="str">
        <f t="shared" si="19"/>
        <v/>
      </c>
    </row>
    <row r="109" spans="1:59" x14ac:dyDescent="0.2">
      <c r="A109" t="str">
        <f t="shared" si="12"/>
        <v>Oskar Baker_2015</v>
      </c>
      <c r="B109" t="s">
        <v>1672</v>
      </c>
      <c r="C109" t="s">
        <v>288</v>
      </c>
      <c r="D109">
        <v>2015</v>
      </c>
      <c r="E109" s="13">
        <v>0</v>
      </c>
      <c r="F109" s="13">
        <v>0</v>
      </c>
      <c r="G109" s="13">
        <v>0</v>
      </c>
      <c r="H109" s="13">
        <v>0</v>
      </c>
      <c r="I109" s="13">
        <v>0</v>
      </c>
      <c r="J109" s="13">
        <v>0</v>
      </c>
      <c r="K109" s="13">
        <v>0</v>
      </c>
      <c r="L109" s="13">
        <v>0</v>
      </c>
      <c r="M109" s="13">
        <v>0</v>
      </c>
      <c r="N109" s="13">
        <v>0</v>
      </c>
      <c r="O109" s="13">
        <v>0</v>
      </c>
      <c r="P109" s="13">
        <v>0</v>
      </c>
      <c r="Q109" s="13">
        <v>0</v>
      </c>
      <c r="R109" s="13">
        <v>0</v>
      </c>
      <c r="S109" s="13">
        <v>0</v>
      </c>
      <c r="T109" s="13">
        <v>0</v>
      </c>
      <c r="U109" s="13">
        <v>0</v>
      </c>
      <c r="V109" s="13">
        <v>0</v>
      </c>
      <c r="W109" s="13">
        <v>0</v>
      </c>
      <c r="X109" s="13">
        <v>0</v>
      </c>
      <c r="Y109" s="13">
        <v>0</v>
      </c>
      <c r="Z109" s="13">
        <v>0</v>
      </c>
      <c r="AA109" s="13">
        <v>0</v>
      </c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4" t="str">
        <f t="shared" si="13"/>
        <v/>
      </c>
      <c r="AZ109" s="14">
        <f t="shared" si="20"/>
        <v>23</v>
      </c>
      <c r="BA109" s="19">
        <f t="shared" si="14"/>
        <v>0</v>
      </c>
      <c r="BB109" s="20" t="e">
        <f t="shared" si="21"/>
        <v>#DIV/0!</v>
      </c>
      <c r="BC109">
        <f t="shared" si="15"/>
        <v>23</v>
      </c>
      <c r="BD109" s="14">
        <f t="shared" si="16"/>
        <v>1</v>
      </c>
      <c r="BE109" s="14" t="str">
        <f t="shared" si="17"/>
        <v/>
      </c>
      <c r="BF109" s="14" t="str">
        <f t="shared" si="18"/>
        <v/>
      </c>
      <c r="BG109" s="14" t="str">
        <f t="shared" si="19"/>
        <v/>
      </c>
    </row>
    <row r="110" spans="1:59" x14ac:dyDescent="0.2">
      <c r="A110" t="str">
        <f t="shared" si="12"/>
        <v>Hayden Ballantyne_2018</v>
      </c>
      <c r="B110" t="s">
        <v>650</v>
      </c>
      <c r="C110" t="s">
        <v>184</v>
      </c>
      <c r="D110">
        <v>2018</v>
      </c>
      <c r="E110" s="13">
        <v>285300</v>
      </c>
      <c r="F110" s="13">
        <v>285300</v>
      </c>
      <c r="G110" s="13">
        <v>285300</v>
      </c>
      <c r="H110" s="13">
        <v>297600</v>
      </c>
      <c r="I110" s="13">
        <v>304900</v>
      </c>
      <c r="J110" s="13">
        <v>302900</v>
      </c>
      <c r="K110" s="13">
        <v>284200</v>
      </c>
      <c r="L110" s="13">
        <v>278500</v>
      </c>
      <c r="M110" s="13">
        <v>265200</v>
      </c>
      <c r="N110" s="13">
        <v>252200</v>
      </c>
      <c r="O110" s="13">
        <v>227000</v>
      </c>
      <c r="P110" s="13">
        <v>227000</v>
      </c>
      <c r="Q110" s="13">
        <v>207600</v>
      </c>
      <c r="R110" s="13">
        <v>193900</v>
      </c>
      <c r="S110" s="13">
        <v>193900</v>
      </c>
      <c r="T110" s="13">
        <v>203400</v>
      </c>
      <c r="U110" s="13">
        <v>203400</v>
      </c>
      <c r="V110" s="13">
        <v>203400</v>
      </c>
      <c r="W110" s="13">
        <v>203400</v>
      </c>
      <c r="X110" s="13">
        <v>203400</v>
      </c>
      <c r="Y110" s="13">
        <v>209100</v>
      </c>
      <c r="Z110" s="13">
        <v>231800</v>
      </c>
      <c r="AA110" s="13">
        <v>239900</v>
      </c>
      <c r="AB110" s="13">
        <v>40</v>
      </c>
      <c r="AC110" s="13">
        <v>77</v>
      </c>
      <c r="AD110" s="13">
        <v>80</v>
      </c>
      <c r="AE110" s="13">
        <v>34</v>
      </c>
      <c r="AF110" s="13">
        <v>60</v>
      </c>
      <c r="AG110" s="13">
        <v>44</v>
      </c>
      <c r="AH110" s="13">
        <v>53</v>
      </c>
      <c r="AI110" s="13">
        <v>41</v>
      </c>
      <c r="AJ110" s="13">
        <v>37</v>
      </c>
      <c r="AK110" s="13">
        <v>17</v>
      </c>
      <c r="AL110" s="13"/>
      <c r="AM110" s="13">
        <v>40</v>
      </c>
      <c r="AN110" s="13">
        <v>37</v>
      </c>
      <c r="AO110" s="13"/>
      <c r="AP110" s="13">
        <v>63</v>
      </c>
      <c r="AQ110" s="13"/>
      <c r="AR110" s="13"/>
      <c r="AS110" s="13"/>
      <c r="AT110" s="13"/>
      <c r="AU110" s="13">
        <v>38</v>
      </c>
      <c r="AV110" s="13">
        <v>79</v>
      </c>
      <c r="AW110" s="13">
        <v>10</v>
      </c>
      <c r="AX110" s="13">
        <v>85</v>
      </c>
      <c r="AY110" s="14">
        <f t="shared" si="13"/>
        <v>49.117647058823529</v>
      </c>
      <c r="AZ110" s="14">
        <f t="shared" si="20"/>
        <v>23</v>
      </c>
      <c r="BA110" s="19">
        <f t="shared" si="14"/>
        <v>0.77272727272727271</v>
      </c>
      <c r="BB110" s="20">
        <f t="shared" si="21"/>
        <v>21.942773163792374</v>
      </c>
      <c r="BC110">
        <f t="shared" si="15"/>
        <v>0</v>
      </c>
      <c r="BD110" s="14">
        <f t="shared" si="16"/>
        <v>14</v>
      </c>
      <c r="BE110" s="14">
        <f t="shared" si="17"/>
        <v>55.833333333333336</v>
      </c>
      <c r="BF110" s="14">
        <f t="shared" si="18"/>
        <v>37.6</v>
      </c>
      <c r="BG110" s="14">
        <f t="shared" si="19"/>
        <v>55</v>
      </c>
    </row>
    <row r="111" spans="1:59" x14ac:dyDescent="0.2">
      <c r="A111" t="str">
        <f t="shared" si="12"/>
        <v>Hayden Ballantyne_2017</v>
      </c>
      <c r="B111" t="s">
        <v>650</v>
      </c>
      <c r="C111" t="s">
        <v>184</v>
      </c>
      <c r="D111">
        <v>2017</v>
      </c>
      <c r="E111" s="13">
        <v>324500</v>
      </c>
      <c r="F111" s="13">
        <v>324500</v>
      </c>
      <c r="G111" s="13">
        <v>324500</v>
      </c>
      <c r="H111" s="13">
        <v>324500</v>
      </c>
      <c r="I111" s="13">
        <v>324500</v>
      </c>
      <c r="J111" s="13">
        <v>324500</v>
      </c>
      <c r="K111" s="13">
        <v>324500</v>
      </c>
      <c r="L111" s="13">
        <v>324500</v>
      </c>
      <c r="M111" s="13">
        <v>324500</v>
      </c>
      <c r="N111" s="13">
        <v>324500</v>
      </c>
      <c r="O111" s="13">
        <v>324500</v>
      </c>
      <c r="P111" s="13">
        <v>324500</v>
      </c>
      <c r="Q111" s="13">
        <v>324500</v>
      </c>
      <c r="R111" s="13">
        <v>324500</v>
      </c>
      <c r="S111" s="13">
        <v>324500</v>
      </c>
      <c r="T111" s="13">
        <v>324500</v>
      </c>
      <c r="U111" s="13">
        <v>303000</v>
      </c>
      <c r="V111" s="13">
        <v>279500</v>
      </c>
      <c r="W111" s="13">
        <v>252200</v>
      </c>
      <c r="X111" s="13">
        <v>250200</v>
      </c>
      <c r="Y111" s="13">
        <v>252800</v>
      </c>
      <c r="Z111" s="13">
        <v>255500</v>
      </c>
      <c r="AA111" s="13">
        <v>261000</v>
      </c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>
        <v>61</v>
      </c>
      <c r="AP111" s="13">
        <v>59</v>
      </c>
      <c r="AQ111" s="13">
        <v>25</v>
      </c>
      <c r="AR111" s="13">
        <v>44</v>
      </c>
      <c r="AS111" s="13">
        <v>37</v>
      </c>
      <c r="AT111" s="13">
        <v>66</v>
      </c>
      <c r="AU111" s="13">
        <v>54</v>
      </c>
      <c r="AV111" s="13">
        <v>39</v>
      </c>
      <c r="AW111" s="13">
        <v>74</v>
      </c>
      <c r="AX111" s="13">
        <v>60</v>
      </c>
      <c r="AY111" s="14">
        <f t="shared" si="13"/>
        <v>51.9</v>
      </c>
      <c r="AZ111" s="14">
        <f t="shared" si="20"/>
        <v>23</v>
      </c>
      <c r="BA111" s="19">
        <f t="shared" si="14"/>
        <v>0.45454545454545453</v>
      </c>
      <c r="BB111" s="20">
        <f t="shared" si="21"/>
        <v>15.147056919855206</v>
      </c>
      <c r="BC111">
        <f t="shared" si="15"/>
        <v>0</v>
      </c>
      <c r="BD111" s="14">
        <f t="shared" si="16"/>
        <v>20</v>
      </c>
      <c r="BE111" s="14" t="str">
        <f t="shared" si="17"/>
        <v/>
      </c>
      <c r="BF111" s="14" t="str">
        <f t="shared" si="18"/>
        <v/>
      </c>
      <c r="BG111" s="14">
        <f t="shared" si="19"/>
        <v>50.888888888888886</v>
      </c>
    </row>
    <row r="112" spans="1:59" x14ac:dyDescent="0.2">
      <c r="A112" t="str">
        <f t="shared" si="12"/>
        <v>Hayden Ballantyne_2016</v>
      </c>
      <c r="B112" t="s">
        <v>650</v>
      </c>
      <c r="C112" t="s">
        <v>184</v>
      </c>
      <c r="D112">
        <v>2016</v>
      </c>
      <c r="E112" s="13">
        <v>301400</v>
      </c>
      <c r="F112" s="13">
        <v>301400</v>
      </c>
      <c r="G112" s="13">
        <v>301400</v>
      </c>
      <c r="H112" s="13">
        <v>305700</v>
      </c>
      <c r="I112" s="13">
        <v>315100</v>
      </c>
      <c r="J112" s="13">
        <v>302900</v>
      </c>
      <c r="K112" s="13">
        <v>279900</v>
      </c>
      <c r="L112" s="13">
        <v>264300</v>
      </c>
      <c r="M112" s="13">
        <v>275500</v>
      </c>
      <c r="N112" s="13">
        <v>294600</v>
      </c>
      <c r="O112" s="13">
        <v>288100</v>
      </c>
      <c r="P112" s="13">
        <v>294600</v>
      </c>
      <c r="Q112" s="13">
        <v>323600</v>
      </c>
      <c r="R112" s="13">
        <v>361000</v>
      </c>
      <c r="S112" s="13">
        <v>374000</v>
      </c>
      <c r="T112" s="13">
        <v>374000</v>
      </c>
      <c r="U112" s="13">
        <v>360900</v>
      </c>
      <c r="V112" s="13">
        <v>336500</v>
      </c>
      <c r="W112" s="13">
        <v>336500</v>
      </c>
      <c r="X112" s="13">
        <v>336500</v>
      </c>
      <c r="Y112" s="13">
        <v>320500</v>
      </c>
      <c r="Z112" s="13">
        <v>301300</v>
      </c>
      <c r="AA112" s="13">
        <v>288300</v>
      </c>
      <c r="AB112" s="13">
        <v>59</v>
      </c>
      <c r="AC112" s="13">
        <v>61</v>
      </c>
      <c r="AD112" s="13">
        <v>67</v>
      </c>
      <c r="AE112" s="13">
        <v>73</v>
      </c>
      <c r="AF112" s="13">
        <v>17</v>
      </c>
      <c r="AG112" s="13">
        <v>36</v>
      </c>
      <c r="AH112" s="13">
        <v>78</v>
      </c>
      <c r="AI112" s="13">
        <v>68</v>
      </c>
      <c r="AJ112" s="13">
        <v>62</v>
      </c>
      <c r="AK112" s="13">
        <v>32</v>
      </c>
      <c r="AL112" s="13">
        <v>93</v>
      </c>
      <c r="AM112" s="13">
        <v>118</v>
      </c>
      <c r="AN112" s="13">
        <v>74</v>
      </c>
      <c r="AO112" s="13">
        <v>57</v>
      </c>
      <c r="AP112" s="13"/>
      <c r="AQ112" s="13">
        <v>65</v>
      </c>
      <c r="AR112" s="13">
        <v>43</v>
      </c>
      <c r="AS112" s="13"/>
      <c r="AT112" s="13"/>
      <c r="AU112" s="13">
        <v>64</v>
      </c>
      <c r="AV112" s="13">
        <v>48</v>
      </c>
      <c r="AW112" s="13">
        <v>45</v>
      </c>
      <c r="AX112" s="13">
        <v>33</v>
      </c>
      <c r="AY112" s="14">
        <f t="shared" si="13"/>
        <v>59.65</v>
      </c>
      <c r="AZ112" s="14">
        <f t="shared" si="20"/>
        <v>23</v>
      </c>
      <c r="BA112" s="19">
        <f t="shared" si="14"/>
        <v>0.90909090909090906</v>
      </c>
      <c r="BB112" s="20">
        <f t="shared" si="21"/>
        <v>22.831822206367104</v>
      </c>
      <c r="BC112">
        <f t="shared" si="15"/>
        <v>0</v>
      </c>
      <c r="BD112" s="14">
        <f t="shared" si="16"/>
        <v>8</v>
      </c>
      <c r="BE112" s="14">
        <f t="shared" si="17"/>
        <v>52.166666666666664</v>
      </c>
      <c r="BF112" s="14">
        <f t="shared" si="18"/>
        <v>75.166666666666671</v>
      </c>
      <c r="BG112" s="14">
        <f t="shared" si="19"/>
        <v>49.666666666666664</v>
      </c>
    </row>
    <row r="113" spans="1:59" x14ac:dyDescent="0.2">
      <c r="A113" t="str">
        <f t="shared" si="12"/>
        <v>Hayden Ballantyne_2015</v>
      </c>
      <c r="B113" t="s">
        <v>650</v>
      </c>
      <c r="C113" t="s">
        <v>184</v>
      </c>
      <c r="D113">
        <v>2015</v>
      </c>
      <c r="E113" s="13">
        <v>408800</v>
      </c>
      <c r="F113" s="13">
        <v>408800</v>
      </c>
      <c r="G113" s="13">
        <v>408800</v>
      </c>
      <c r="H113" s="13">
        <v>408800</v>
      </c>
      <c r="I113" s="13">
        <v>408800</v>
      </c>
      <c r="J113" s="13">
        <v>373700</v>
      </c>
      <c r="K113" s="13">
        <v>347900</v>
      </c>
      <c r="L113" s="13">
        <v>324600</v>
      </c>
      <c r="M113" s="13">
        <v>329800</v>
      </c>
      <c r="N113" s="13">
        <v>339800</v>
      </c>
      <c r="O113" s="13">
        <v>358800</v>
      </c>
      <c r="P113" s="13">
        <v>351000</v>
      </c>
      <c r="Q113" s="13">
        <v>351000</v>
      </c>
      <c r="R113" s="13">
        <v>341800</v>
      </c>
      <c r="S113" s="13">
        <v>320700</v>
      </c>
      <c r="T113" s="13">
        <v>297000</v>
      </c>
      <c r="U113" s="13">
        <v>266100</v>
      </c>
      <c r="V113" s="13">
        <v>266100</v>
      </c>
      <c r="W113" s="13">
        <v>266100</v>
      </c>
      <c r="X113" s="13">
        <v>266100</v>
      </c>
      <c r="Y113" s="13">
        <v>266100</v>
      </c>
      <c r="Z113" s="13">
        <v>266100</v>
      </c>
      <c r="AA113" s="13">
        <v>266100</v>
      </c>
      <c r="AB113" s="13">
        <v>48</v>
      </c>
      <c r="AC113" s="13">
        <v>70</v>
      </c>
      <c r="AD113" s="13"/>
      <c r="AE113" s="13"/>
      <c r="AF113" s="13">
        <v>47</v>
      </c>
      <c r="AG113" s="13">
        <v>48</v>
      </c>
      <c r="AH113" s="13">
        <v>60</v>
      </c>
      <c r="AI113" s="13">
        <v>97</v>
      </c>
      <c r="AJ113" s="13">
        <v>62</v>
      </c>
      <c r="AK113" s="13">
        <v>85</v>
      </c>
      <c r="AL113" s="13">
        <v>48</v>
      </c>
      <c r="AM113" s="13"/>
      <c r="AN113" s="13">
        <v>55</v>
      </c>
      <c r="AO113" s="13">
        <v>51</v>
      </c>
      <c r="AP113" s="13">
        <v>30</v>
      </c>
      <c r="AQ113" s="13">
        <v>25</v>
      </c>
      <c r="AR113" s="13"/>
      <c r="AS113" s="13"/>
      <c r="AT113" s="13"/>
      <c r="AU113" s="13"/>
      <c r="AV113" s="13"/>
      <c r="AW113" s="13"/>
      <c r="AX113" s="13"/>
      <c r="AY113" s="14">
        <f t="shared" si="13"/>
        <v>55.846153846153847</v>
      </c>
      <c r="AZ113" s="14">
        <f t="shared" si="20"/>
        <v>23</v>
      </c>
      <c r="BA113" s="19">
        <f t="shared" si="14"/>
        <v>0.59090909090909094</v>
      </c>
      <c r="BB113" s="20">
        <f t="shared" si="21"/>
        <v>19.802550988219306</v>
      </c>
      <c r="BC113">
        <f t="shared" si="15"/>
        <v>0</v>
      </c>
      <c r="BD113" s="14">
        <f t="shared" si="16"/>
        <v>17</v>
      </c>
      <c r="BE113" s="14">
        <f t="shared" si="17"/>
        <v>53.25</v>
      </c>
      <c r="BF113" s="14">
        <f t="shared" si="18"/>
        <v>70.400000000000006</v>
      </c>
      <c r="BG113" s="14">
        <f t="shared" si="19"/>
        <v>27.5</v>
      </c>
    </row>
    <row r="114" spans="1:59" x14ac:dyDescent="0.2">
      <c r="A114" t="str">
        <f t="shared" si="12"/>
        <v>Charlie Ballard_2018</v>
      </c>
      <c r="B114" t="s">
        <v>1652</v>
      </c>
      <c r="C114" t="s">
        <v>144</v>
      </c>
      <c r="D114">
        <v>2018</v>
      </c>
      <c r="E114" s="13">
        <v>117300</v>
      </c>
      <c r="F114" s="13">
        <v>117300</v>
      </c>
      <c r="G114" s="13">
        <v>117300</v>
      </c>
      <c r="H114" s="13">
        <v>117300</v>
      </c>
      <c r="I114" s="13">
        <v>117300</v>
      </c>
      <c r="J114" s="13">
        <v>117300</v>
      </c>
      <c r="K114" s="13">
        <v>117300</v>
      </c>
      <c r="L114" s="13">
        <v>117300</v>
      </c>
      <c r="M114" s="13">
        <v>117300</v>
      </c>
      <c r="N114" s="13">
        <v>124500</v>
      </c>
      <c r="O114" s="13">
        <v>124500</v>
      </c>
      <c r="P114" s="13">
        <v>133600</v>
      </c>
      <c r="Q114" s="13">
        <v>148800</v>
      </c>
      <c r="R114" s="13">
        <v>176700</v>
      </c>
      <c r="S114" s="13">
        <v>197700</v>
      </c>
      <c r="T114" s="13">
        <v>202100</v>
      </c>
      <c r="U114" s="13">
        <v>200000</v>
      </c>
      <c r="V114" s="13">
        <v>211500</v>
      </c>
      <c r="W114" s="13">
        <v>229100</v>
      </c>
      <c r="X114" s="13">
        <v>229100</v>
      </c>
      <c r="Y114" s="13">
        <v>229100</v>
      </c>
      <c r="Z114" s="13">
        <v>229100</v>
      </c>
      <c r="AA114" s="13">
        <v>229100</v>
      </c>
      <c r="AB114" s="13"/>
      <c r="AC114" s="13"/>
      <c r="AD114" s="13"/>
      <c r="AE114" s="13"/>
      <c r="AF114" s="13"/>
      <c r="AG114" s="13"/>
      <c r="AH114" s="13">
        <v>33</v>
      </c>
      <c r="AI114" s="13">
        <v>42</v>
      </c>
      <c r="AJ114" s="13">
        <v>12</v>
      </c>
      <c r="AK114" s="13"/>
      <c r="AL114" s="13">
        <v>41</v>
      </c>
      <c r="AM114" s="13">
        <v>62</v>
      </c>
      <c r="AN114" s="13">
        <v>49</v>
      </c>
      <c r="AO114" s="13">
        <v>43</v>
      </c>
      <c r="AP114" s="13">
        <v>39</v>
      </c>
      <c r="AQ114" s="13">
        <v>37</v>
      </c>
      <c r="AR114" s="13">
        <v>72</v>
      </c>
      <c r="AS114" s="13">
        <v>60</v>
      </c>
      <c r="AT114" s="13"/>
      <c r="AU114" s="13"/>
      <c r="AV114" s="13"/>
      <c r="AW114" s="13"/>
      <c r="AX114" s="13"/>
      <c r="AY114" s="14">
        <f t="shared" si="13"/>
        <v>44.545454545454547</v>
      </c>
      <c r="AZ114" s="14">
        <f t="shared" si="20"/>
        <v>23</v>
      </c>
      <c r="BA114" s="19">
        <f t="shared" si="14"/>
        <v>0.5</v>
      </c>
      <c r="BB114" s="20">
        <f t="shared" si="21"/>
        <v>16.18248211099667</v>
      </c>
      <c r="BC114">
        <f t="shared" si="15"/>
        <v>0</v>
      </c>
      <c r="BD114" s="14">
        <f t="shared" si="16"/>
        <v>1</v>
      </c>
      <c r="BE114" s="14" t="str">
        <f t="shared" si="17"/>
        <v/>
      </c>
      <c r="BF114" s="14">
        <f t="shared" si="18"/>
        <v>38</v>
      </c>
      <c r="BG114" s="14">
        <f t="shared" si="19"/>
        <v>52</v>
      </c>
    </row>
    <row r="115" spans="1:59" x14ac:dyDescent="0.2">
      <c r="A115" t="str">
        <f t="shared" si="12"/>
        <v>Charlie Ballard_2017</v>
      </c>
      <c r="B115" t="s">
        <v>1652</v>
      </c>
      <c r="C115" t="s">
        <v>144</v>
      </c>
      <c r="D115">
        <v>2017</v>
      </c>
      <c r="E115" s="13">
        <v>0</v>
      </c>
      <c r="F115" s="13">
        <v>0</v>
      </c>
      <c r="G115" s="13">
        <v>0</v>
      </c>
      <c r="H115" s="13">
        <v>0</v>
      </c>
      <c r="I115" s="13">
        <v>0</v>
      </c>
      <c r="J115" s="13">
        <v>0</v>
      </c>
      <c r="K115" s="13">
        <v>0</v>
      </c>
      <c r="L115" s="13">
        <v>0</v>
      </c>
      <c r="M115" s="13">
        <v>0</v>
      </c>
      <c r="N115" s="13">
        <v>0</v>
      </c>
      <c r="O115" s="13">
        <v>0</v>
      </c>
      <c r="P115" s="13">
        <v>0</v>
      </c>
      <c r="Q115" s="13">
        <v>0</v>
      </c>
      <c r="R115" s="13">
        <v>0</v>
      </c>
      <c r="S115" s="13">
        <v>0</v>
      </c>
      <c r="T115" s="13">
        <v>0</v>
      </c>
      <c r="U115" s="13">
        <v>0</v>
      </c>
      <c r="V115" s="13">
        <v>0</v>
      </c>
      <c r="W115" s="13">
        <v>0</v>
      </c>
      <c r="X115" s="13">
        <v>0</v>
      </c>
      <c r="Y115" s="13">
        <v>0</v>
      </c>
      <c r="Z115" s="13">
        <v>0</v>
      </c>
      <c r="AA115" s="13">
        <v>0</v>
      </c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4" t="str">
        <f t="shared" si="13"/>
        <v/>
      </c>
      <c r="AZ115" s="14">
        <f t="shared" si="20"/>
        <v>23</v>
      </c>
      <c r="BA115" s="19">
        <f t="shared" si="14"/>
        <v>0</v>
      </c>
      <c r="BB115" s="20" t="e">
        <f t="shared" si="21"/>
        <v>#DIV/0!</v>
      </c>
      <c r="BC115">
        <f t="shared" si="15"/>
        <v>23</v>
      </c>
      <c r="BD115" s="14">
        <f t="shared" si="16"/>
        <v>1</v>
      </c>
      <c r="BE115" s="14" t="str">
        <f t="shared" si="17"/>
        <v/>
      </c>
      <c r="BF115" s="14" t="str">
        <f t="shared" si="18"/>
        <v/>
      </c>
      <c r="BG115" s="14" t="str">
        <f t="shared" si="19"/>
        <v/>
      </c>
    </row>
    <row r="116" spans="1:59" x14ac:dyDescent="0.2">
      <c r="A116" t="str">
        <f t="shared" si="12"/>
        <v>Charlie Ballard_2016</v>
      </c>
      <c r="B116" t="s">
        <v>1652</v>
      </c>
      <c r="C116" t="s">
        <v>144</v>
      </c>
      <c r="D116">
        <v>2016</v>
      </c>
      <c r="E116" s="13">
        <v>0</v>
      </c>
      <c r="F116" s="13">
        <v>0</v>
      </c>
      <c r="G116" s="13">
        <v>0</v>
      </c>
      <c r="H116" s="13">
        <v>0</v>
      </c>
      <c r="I116" s="13">
        <v>0</v>
      </c>
      <c r="J116" s="13">
        <v>0</v>
      </c>
      <c r="K116" s="13">
        <v>0</v>
      </c>
      <c r="L116" s="13">
        <v>0</v>
      </c>
      <c r="M116" s="13">
        <v>0</v>
      </c>
      <c r="N116" s="13">
        <v>0</v>
      </c>
      <c r="O116" s="13">
        <v>0</v>
      </c>
      <c r="P116" s="13">
        <v>0</v>
      </c>
      <c r="Q116" s="13">
        <v>0</v>
      </c>
      <c r="R116" s="13">
        <v>0</v>
      </c>
      <c r="S116" s="13">
        <v>0</v>
      </c>
      <c r="T116" s="13">
        <v>0</v>
      </c>
      <c r="U116" s="13">
        <v>0</v>
      </c>
      <c r="V116" s="13">
        <v>0</v>
      </c>
      <c r="W116" s="13">
        <v>0</v>
      </c>
      <c r="X116" s="13">
        <v>0</v>
      </c>
      <c r="Y116" s="13">
        <v>0</v>
      </c>
      <c r="Z116" s="13">
        <v>0</v>
      </c>
      <c r="AA116" s="13">
        <v>0</v>
      </c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4" t="str">
        <f t="shared" si="13"/>
        <v/>
      </c>
      <c r="AZ116" s="14">
        <f t="shared" si="20"/>
        <v>23</v>
      </c>
      <c r="BA116" s="19">
        <f t="shared" si="14"/>
        <v>0</v>
      </c>
      <c r="BB116" s="20" t="e">
        <f t="shared" si="21"/>
        <v>#DIV/0!</v>
      </c>
      <c r="BC116">
        <f t="shared" si="15"/>
        <v>23</v>
      </c>
      <c r="BD116" s="14">
        <f t="shared" si="16"/>
        <v>1</v>
      </c>
      <c r="BE116" s="14" t="str">
        <f t="shared" si="17"/>
        <v/>
      </c>
      <c r="BF116" s="14" t="str">
        <f t="shared" si="18"/>
        <v/>
      </c>
      <c r="BG116" s="14" t="str">
        <f t="shared" si="19"/>
        <v/>
      </c>
    </row>
    <row r="117" spans="1:59" x14ac:dyDescent="0.2">
      <c r="A117" t="str">
        <f t="shared" si="12"/>
        <v>Charlie Ballard_2015</v>
      </c>
      <c r="B117" t="s">
        <v>1652</v>
      </c>
      <c r="C117" t="s">
        <v>144</v>
      </c>
      <c r="D117">
        <v>2015</v>
      </c>
      <c r="E117" s="13">
        <v>0</v>
      </c>
      <c r="F117" s="13">
        <v>0</v>
      </c>
      <c r="G117" s="13">
        <v>0</v>
      </c>
      <c r="H117" s="13">
        <v>0</v>
      </c>
      <c r="I117" s="13">
        <v>0</v>
      </c>
      <c r="J117" s="13">
        <v>0</v>
      </c>
      <c r="K117" s="13">
        <v>0</v>
      </c>
      <c r="L117" s="13">
        <v>0</v>
      </c>
      <c r="M117" s="13">
        <v>0</v>
      </c>
      <c r="N117" s="13">
        <v>0</v>
      </c>
      <c r="O117" s="13">
        <v>0</v>
      </c>
      <c r="P117" s="13">
        <v>0</v>
      </c>
      <c r="Q117" s="13">
        <v>0</v>
      </c>
      <c r="R117" s="13">
        <v>0</v>
      </c>
      <c r="S117" s="13">
        <v>0</v>
      </c>
      <c r="T117" s="13">
        <v>0</v>
      </c>
      <c r="U117" s="13">
        <v>0</v>
      </c>
      <c r="V117" s="13">
        <v>0</v>
      </c>
      <c r="W117" s="13">
        <v>0</v>
      </c>
      <c r="X117" s="13">
        <v>0</v>
      </c>
      <c r="Y117" s="13">
        <v>0</v>
      </c>
      <c r="Z117" s="13">
        <v>0</v>
      </c>
      <c r="AA117" s="13">
        <v>0</v>
      </c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4" t="str">
        <f t="shared" si="13"/>
        <v/>
      </c>
      <c r="AZ117" s="14">
        <f t="shared" si="20"/>
        <v>23</v>
      </c>
      <c r="BA117" s="19">
        <f t="shared" si="14"/>
        <v>0</v>
      </c>
      <c r="BB117" s="20" t="e">
        <f t="shared" si="21"/>
        <v>#DIV/0!</v>
      </c>
      <c r="BC117">
        <f t="shared" si="15"/>
        <v>23</v>
      </c>
      <c r="BD117" s="14">
        <f t="shared" si="16"/>
        <v>1</v>
      </c>
      <c r="BE117" s="14" t="str">
        <f t="shared" si="17"/>
        <v/>
      </c>
      <c r="BF117" s="14" t="str">
        <f t="shared" si="18"/>
        <v/>
      </c>
      <c r="BG117" s="14" t="str">
        <f t="shared" si="19"/>
        <v/>
      </c>
    </row>
    <row r="118" spans="1:59" x14ac:dyDescent="0.2">
      <c r="A118" t="str">
        <f t="shared" si="12"/>
        <v>Connor Ballenden_2018</v>
      </c>
      <c r="B118" t="s">
        <v>1618</v>
      </c>
      <c r="C118" t="s">
        <v>514</v>
      </c>
      <c r="D118">
        <v>2018</v>
      </c>
      <c r="E118" s="13">
        <v>117300</v>
      </c>
      <c r="F118" s="13">
        <v>117300</v>
      </c>
      <c r="G118" s="13">
        <v>117300</v>
      </c>
      <c r="H118" s="13">
        <v>117300</v>
      </c>
      <c r="I118" s="13">
        <v>117300</v>
      </c>
      <c r="J118" s="13">
        <v>117300</v>
      </c>
      <c r="K118" s="13">
        <v>117300</v>
      </c>
      <c r="L118" s="13">
        <v>117300</v>
      </c>
      <c r="M118" s="13">
        <v>117300</v>
      </c>
      <c r="N118" s="13">
        <v>117300</v>
      </c>
      <c r="O118" s="13">
        <v>117300</v>
      </c>
      <c r="P118" s="13">
        <v>117300</v>
      </c>
      <c r="Q118" s="13">
        <v>117300</v>
      </c>
      <c r="R118" s="13">
        <v>117300</v>
      </c>
      <c r="S118" s="13">
        <v>117300</v>
      </c>
      <c r="T118" s="13">
        <v>117300</v>
      </c>
      <c r="U118" s="13">
        <v>117300</v>
      </c>
      <c r="V118" s="13">
        <v>117300</v>
      </c>
      <c r="W118" s="13">
        <v>117300</v>
      </c>
      <c r="X118" s="13">
        <v>117300</v>
      </c>
      <c r="Y118" s="13">
        <v>117300</v>
      </c>
      <c r="Z118" s="13">
        <v>117300</v>
      </c>
      <c r="AA118" s="13">
        <v>117300</v>
      </c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4" t="str">
        <f t="shared" si="13"/>
        <v/>
      </c>
      <c r="AZ118" s="14">
        <f t="shared" si="20"/>
        <v>23</v>
      </c>
      <c r="BA118" s="19">
        <f t="shared" si="14"/>
        <v>0</v>
      </c>
      <c r="BB118" s="20" t="e">
        <f t="shared" si="21"/>
        <v>#DIV/0!</v>
      </c>
      <c r="BC118">
        <f t="shared" si="15"/>
        <v>0</v>
      </c>
      <c r="BD118" s="14">
        <f t="shared" si="16"/>
        <v>1</v>
      </c>
      <c r="BE118" s="14" t="str">
        <f t="shared" si="17"/>
        <v/>
      </c>
      <c r="BF118" s="14" t="str">
        <f t="shared" si="18"/>
        <v/>
      </c>
      <c r="BG118" s="14" t="str">
        <f t="shared" si="19"/>
        <v/>
      </c>
    </row>
    <row r="119" spans="1:59" x14ac:dyDescent="0.2">
      <c r="A119" t="str">
        <f t="shared" si="12"/>
        <v>Connor Ballenden_2017</v>
      </c>
      <c r="B119" t="s">
        <v>1618</v>
      </c>
      <c r="C119" t="s">
        <v>514</v>
      </c>
      <c r="D119">
        <v>2017</v>
      </c>
      <c r="E119" s="13">
        <v>0</v>
      </c>
      <c r="F119" s="13">
        <v>0</v>
      </c>
      <c r="G119" s="13">
        <v>0</v>
      </c>
      <c r="H119" s="13">
        <v>0</v>
      </c>
      <c r="I119" s="13">
        <v>0</v>
      </c>
      <c r="J119" s="13">
        <v>0</v>
      </c>
      <c r="K119" s="13">
        <v>0</v>
      </c>
      <c r="L119" s="13">
        <v>0</v>
      </c>
      <c r="M119" s="13">
        <v>0</v>
      </c>
      <c r="N119" s="13">
        <v>0</v>
      </c>
      <c r="O119" s="13">
        <v>0</v>
      </c>
      <c r="P119" s="13">
        <v>0</v>
      </c>
      <c r="Q119" s="13">
        <v>0</v>
      </c>
      <c r="R119" s="13">
        <v>0</v>
      </c>
      <c r="S119" s="13">
        <v>0</v>
      </c>
      <c r="T119" s="13">
        <v>0</v>
      </c>
      <c r="U119" s="13">
        <v>0</v>
      </c>
      <c r="V119" s="13">
        <v>0</v>
      </c>
      <c r="W119" s="13">
        <v>0</v>
      </c>
      <c r="X119" s="13">
        <v>0</v>
      </c>
      <c r="Y119" s="13">
        <v>0</v>
      </c>
      <c r="Z119" s="13">
        <v>0</v>
      </c>
      <c r="AA119" s="13">
        <v>0</v>
      </c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4" t="str">
        <f t="shared" si="13"/>
        <v/>
      </c>
      <c r="AZ119" s="14">
        <f t="shared" si="20"/>
        <v>23</v>
      </c>
      <c r="BA119" s="19">
        <f t="shared" si="14"/>
        <v>0</v>
      </c>
      <c r="BB119" s="20" t="e">
        <f t="shared" si="21"/>
        <v>#DIV/0!</v>
      </c>
      <c r="BC119">
        <f t="shared" si="15"/>
        <v>23</v>
      </c>
      <c r="BD119" s="14">
        <f t="shared" si="16"/>
        <v>1</v>
      </c>
      <c r="BE119" s="14" t="str">
        <f t="shared" si="17"/>
        <v/>
      </c>
      <c r="BF119" s="14" t="str">
        <f t="shared" si="18"/>
        <v/>
      </c>
      <c r="BG119" s="14" t="str">
        <f t="shared" si="19"/>
        <v/>
      </c>
    </row>
    <row r="120" spans="1:59" x14ac:dyDescent="0.2">
      <c r="A120" t="str">
        <f t="shared" si="12"/>
        <v>Connor Ballenden_2016</v>
      </c>
      <c r="B120" t="s">
        <v>1618</v>
      </c>
      <c r="C120" t="s">
        <v>514</v>
      </c>
      <c r="D120">
        <v>2016</v>
      </c>
      <c r="E120" s="13">
        <v>0</v>
      </c>
      <c r="F120" s="13">
        <v>0</v>
      </c>
      <c r="G120" s="13">
        <v>0</v>
      </c>
      <c r="H120" s="13">
        <v>0</v>
      </c>
      <c r="I120" s="13">
        <v>0</v>
      </c>
      <c r="J120" s="13">
        <v>0</v>
      </c>
      <c r="K120" s="13">
        <v>0</v>
      </c>
      <c r="L120" s="13">
        <v>0</v>
      </c>
      <c r="M120" s="13">
        <v>0</v>
      </c>
      <c r="N120" s="13">
        <v>0</v>
      </c>
      <c r="O120" s="13">
        <v>0</v>
      </c>
      <c r="P120" s="13">
        <v>0</v>
      </c>
      <c r="Q120" s="13">
        <v>0</v>
      </c>
      <c r="R120" s="13">
        <v>0</v>
      </c>
      <c r="S120" s="13">
        <v>0</v>
      </c>
      <c r="T120" s="13">
        <v>0</v>
      </c>
      <c r="U120" s="13">
        <v>0</v>
      </c>
      <c r="V120" s="13">
        <v>0</v>
      </c>
      <c r="W120" s="13">
        <v>0</v>
      </c>
      <c r="X120" s="13">
        <v>0</v>
      </c>
      <c r="Y120" s="13">
        <v>0</v>
      </c>
      <c r="Z120" s="13">
        <v>0</v>
      </c>
      <c r="AA120" s="13">
        <v>0</v>
      </c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4" t="str">
        <f t="shared" si="13"/>
        <v/>
      </c>
      <c r="AZ120" s="14">
        <f t="shared" si="20"/>
        <v>23</v>
      </c>
      <c r="BA120" s="19">
        <f t="shared" si="14"/>
        <v>0</v>
      </c>
      <c r="BB120" s="20" t="e">
        <f t="shared" si="21"/>
        <v>#DIV/0!</v>
      </c>
      <c r="BC120">
        <f t="shared" si="15"/>
        <v>23</v>
      </c>
      <c r="BD120" s="14">
        <f t="shared" si="16"/>
        <v>1</v>
      </c>
      <c r="BE120" s="14" t="str">
        <f t="shared" si="17"/>
        <v/>
      </c>
      <c r="BF120" s="14" t="str">
        <f t="shared" si="18"/>
        <v/>
      </c>
      <c r="BG120" s="14" t="str">
        <f t="shared" si="19"/>
        <v/>
      </c>
    </row>
    <row r="121" spans="1:59" x14ac:dyDescent="0.2">
      <c r="A121" t="str">
        <f t="shared" si="12"/>
        <v>Connor Ballenden_2015</v>
      </c>
      <c r="B121" t="s">
        <v>1618</v>
      </c>
      <c r="C121" t="s">
        <v>514</v>
      </c>
      <c r="D121">
        <v>2015</v>
      </c>
      <c r="E121" s="13">
        <v>0</v>
      </c>
      <c r="F121" s="13">
        <v>0</v>
      </c>
      <c r="G121" s="13">
        <v>0</v>
      </c>
      <c r="H121" s="13">
        <v>0</v>
      </c>
      <c r="I121" s="13">
        <v>0</v>
      </c>
      <c r="J121" s="13">
        <v>0</v>
      </c>
      <c r="K121" s="13">
        <v>0</v>
      </c>
      <c r="L121" s="13">
        <v>0</v>
      </c>
      <c r="M121" s="13">
        <v>0</v>
      </c>
      <c r="N121" s="13">
        <v>0</v>
      </c>
      <c r="O121" s="13">
        <v>0</v>
      </c>
      <c r="P121" s="13">
        <v>0</v>
      </c>
      <c r="Q121" s="13">
        <v>0</v>
      </c>
      <c r="R121" s="13">
        <v>0</v>
      </c>
      <c r="S121" s="13">
        <v>0</v>
      </c>
      <c r="T121" s="13">
        <v>0</v>
      </c>
      <c r="U121" s="13">
        <v>0</v>
      </c>
      <c r="V121" s="13">
        <v>0</v>
      </c>
      <c r="W121" s="13">
        <v>0</v>
      </c>
      <c r="X121" s="13">
        <v>0</v>
      </c>
      <c r="Y121" s="13">
        <v>0</v>
      </c>
      <c r="Z121" s="13">
        <v>0</v>
      </c>
      <c r="AA121" s="13">
        <v>0</v>
      </c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4" t="str">
        <f t="shared" si="13"/>
        <v/>
      </c>
      <c r="AZ121" s="14">
        <f t="shared" si="20"/>
        <v>23</v>
      </c>
      <c r="BA121" s="19">
        <f t="shared" si="14"/>
        <v>0</v>
      </c>
      <c r="BB121" s="20" t="e">
        <f t="shared" si="21"/>
        <v>#DIV/0!</v>
      </c>
      <c r="BC121">
        <f t="shared" si="15"/>
        <v>23</v>
      </c>
      <c r="BD121" s="14">
        <f t="shared" si="16"/>
        <v>1</v>
      </c>
      <c r="BE121" s="14" t="str">
        <f t="shared" si="17"/>
        <v/>
      </c>
      <c r="BF121" s="14" t="str">
        <f t="shared" si="18"/>
        <v/>
      </c>
      <c r="BG121" s="14" t="str">
        <f t="shared" si="19"/>
        <v/>
      </c>
    </row>
    <row r="122" spans="1:59" x14ac:dyDescent="0.2">
      <c r="A122" t="str">
        <f t="shared" si="12"/>
        <v>Noah Balta_2018</v>
      </c>
      <c r="B122" t="s">
        <v>1685</v>
      </c>
      <c r="C122" t="s">
        <v>369</v>
      </c>
      <c r="D122">
        <v>2018</v>
      </c>
      <c r="E122" s="13">
        <v>117300</v>
      </c>
      <c r="F122" s="13">
        <v>117300</v>
      </c>
      <c r="G122" s="13">
        <v>117300</v>
      </c>
      <c r="H122" s="13">
        <v>117300</v>
      </c>
      <c r="I122" s="13">
        <v>117300</v>
      </c>
      <c r="J122" s="13">
        <v>117300</v>
      </c>
      <c r="K122" s="13">
        <v>117300</v>
      </c>
      <c r="L122" s="13">
        <v>117300</v>
      </c>
      <c r="M122" s="13">
        <v>117300</v>
      </c>
      <c r="N122" s="13">
        <v>117300</v>
      </c>
      <c r="O122" s="13">
        <v>117300</v>
      </c>
      <c r="P122" s="13">
        <v>117300</v>
      </c>
      <c r="Q122" s="13">
        <v>117300</v>
      </c>
      <c r="R122" s="13">
        <v>117300</v>
      </c>
      <c r="S122" s="13">
        <v>117300</v>
      </c>
      <c r="T122" s="13">
        <v>117300</v>
      </c>
      <c r="U122" s="13">
        <v>117300</v>
      </c>
      <c r="V122" s="13">
        <v>117300</v>
      </c>
      <c r="W122" s="13">
        <v>117300</v>
      </c>
      <c r="X122" s="13">
        <v>117300</v>
      </c>
      <c r="Y122" s="13">
        <v>117300</v>
      </c>
      <c r="Z122" s="13">
        <v>117300</v>
      </c>
      <c r="AA122" s="13">
        <v>117300</v>
      </c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4" t="str">
        <f t="shared" si="13"/>
        <v/>
      </c>
      <c r="AZ122" s="14">
        <f t="shared" si="20"/>
        <v>23</v>
      </c>
      <c r="BA122" s="19">
        <f t="shared" si="14"/>
        <v>0</v>
      </c>
      <c r="BB122" s="20" t="e">
        <f t="shared" si="21"/>
        <v>#DIV/0!</v>
      </c>
      <c r="BC122">
        <f t="shared" si="15"/>
        <v>0</v>
      </c>
      <c r="BD122" s="14">
        <f t="shared" si="16"/>
        <v>1</v>
      </c>
      <c r="BE122" s="14" t="str">
        <f t="shared" si="17"/>
        <v/>
      </c>
      <c r="BF122" s="14" t="str">
        <f t="shared" si="18"/>
        <v/>
      </c>
      <c r="BG122" s="14" t="str">
        <f t="shared" si="19"/>
        <v/>
      </c>
    </row>
    <row r="123" spans="1:59" x14ac:dyDescent="0.2">
      <c r="A123" t="str">
        <f t="shared" si="12"/>
        <v>Noah Balta_2017</v>
      </c>
      <c r="B123" t="s">
        <v>1685</v>
      </c>
      <c r="C123" t="s">
        <v>369</v>
      </c>
      <c r="D123">
        <v>2017</v>
      </c>
      <c r="E123" s="13">
        <v>0</v>
      </c>
      <c r="F123" s="13">
        <v>0</v>
      </c>
      <c r="G123" s="13">
        <v>0</v>
      </c>
      <c r="H123" s="13">
        <v>0</v>
      </c>
      <c r="I123" s="13">
        <v>0</v>
      </c>
      <c r="J123" s="13">
        <v>0</v>
      </c>
      <c r="K123" s="13">
        <v>0</v>
      </c>
      <c r="L123" s="13">
        <v>0</v>
      </c>
      <c r="M123" s="13">
        <v>0</v>
      </c>
      <c r="N123" s="13">
        <v>0</v>
      </c>
      <c r="O123" s="13">
        <v>0</v>
      </c>
      <c r="P123" s="13">
        <v>0</v>
      </c>
      <c r="Q123" s="13">
        <v>0</v>
      </c>
      <c r="R123" s="13">
        <v>0</v>
      </c>
      <c r="S123" s="13">
        <v>0</v>
      </c>
      <c r="T123" s="13">
        <v>0</v>
      </c>
      <c r="U123" s="13">
        <v>0</v>
      </c>
      <c r="V123" s="13">
        <v>0</v>
      </c>
      <c r="W123" s="13">
        <v>0</v>
      </c>
      <c r="X123" s="13">
        <v>0</v>
      </c>
      <c r="Y123" s="13">
        <v>0</v>
      </c>
      <c r="Z123" s="13">
        <v>0</v>
      </c>
      <c r="AA123" s="13">
        <v>0</v>
      </c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4" t="str">
        <f t="shared" si="13"/>
        <v/>
      </c>
      <c r="AZ123" s="14">
        <f t="shared" si="20"/>
        <v>23</v>
      </c>
      <c r="BA123" s="19">
        <f t="shared" si="14"/>
        <v>0</v>
      </c>
      <c r="BB123" s="20" t="e">
        <f t="shared" si="21"/>
        <v>#DIV/0!</v>
      </c>
      <c r="BC123">
        <f t="shared" si="15"/>
        <v>23</v>
      </c>
      <c r="BD123" s="14">
        <f t="shared" si="16"/>
        <v>1</v>
      </c>
      <c r="BE123" s="14" t="str">
        <f t="shared" si="17"/>
        <v/>
      </c>
      <c r="BF123" s="14" t="str">
        <f t="shared" si="18"/>
        <v/>
      </c>
      <c r="BG123" s="14" t="str">
        <f t="shared" si="19"/>
        <v/>
      </c>
    </row>
    <row r="124" spans="1:59" x14ac:dyDescent="0.2">
      <c r="A124" t="str">
        <f t="shared" si="12"/>
        <v>Noah Balta_2016</v>
      </c>
      <c r="B124" t="s">
        <v>1685</v>
      </c>
      <c r="C124" t="s">
        <v>369</v>
      </c>
      <c r="D124">
        <v>2016</v>
      </c>
      <c r="E124" s="13">
        <v>0</v>
      </c>
      <c r="F124" s="13">
        <v>0</v>
      </c>
      <c r="G124" s="13">
        <v>0</v>
      </c>
      <c r="H124" s="13">
        <v>0</v>
      </c>
      <c r="I124" s="13">
        <v>0</v>
      </c>
      <c r="J124" s="13">
        <v>0</v>
      </c>
      <c r="K124" s="13">
        <v>0</v>
      </c>
      <c r="L124" s="13">
        <v>0</v>
      </c>
      <c r="M124" s="13">
        <v>0</v>
      </c>
      <c r="N124" s="13">
        <v>0</v>
      </c>
      <c r="O124" s="13">
        <v>0</v>
      </c>
      <c r="P124" s="13">
        <v>0</v>
      </c>
      <c r="Q124" s="13">
        <v>0</v>
      </c>
      <c r="R124" s="13">
        <v>0</v>
      </c>
      <c r="S124" s="13">
        <v>0</v>
      </c>
      <c r="T124" s="13">
        <v>0</v>
      </c>
      <c r="U124" s="13">
        <v>0</v>
      </c>
      <c r="V124" s="13">
        <v>0</v>
      </c>
      <c r="W124" s="13">
        <v>0</v>
      </c>
      <c r="X124" s="13">
        <v>0</v>
      </c>
      <c r="Y124" s="13">
        <v>0</v>
      </c>
      <c r="Z124" s="13">
        <v>0</v>
      </c>
      <c r="AA124" s="13">
        <v>0</v>
      </c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4" t="str">
        <f t="shared" si="13"/>
        <v/>
      </c>
      <c r="AZ124" s="14">
        <f t="shared" si="20"/>
        <v>23</v>
      </c>
      <c r="BA124" s="19">
        <f t="shared" si="14"/>
        <v>0</v>
      </c>
      <c r="BB124" s="20" t="e">
        <f t="shared" si="21"/>
        <v>#DIV/0!</v>
      </c>
      <c r="BC124">
        <f t="shared" si="15"/>
        <v>23</v>
      </c>
      <c r="BD124" s="14">
        <f t="shared" si="16"/>
        <v>1</v>
      </c>
      <c r="BE124" s="14" t="str">
        <f t="shared" si="17"/>
        <v/>
      </c>
      <c r="BF124" s="14" t="str">
        <f t="shared" si="18"/>
        <v/>
      </c>
      <c r="BG124" s="14" t="str">
        <f t="shared" si="19"/>
        <v/>
      </c>
    </row>
    <row r="125" spans="1:59" x14ac:dyDescent="0.2">
      <c r="A125" t="str">
        <f t="shared" si="12"/>
        <v>Noah Balta_2015</v>
      </c>
      <c r="B125" t="s">
        <v>1685</v>
      </c>
      <c r="C125" t="s">
        <v>369</v>
      </c>
      <c r="D125">
        <v>2015</v>
      </c>
      <c r="E125" s="13">
        <v>0</v>
      </c>
      <c r="F125" s="13">
        <v>0</v>
      </c>
      <c r="G125" s="13">
        <v>0</v>
      </c>
      <c r="H125" s="13">
        <v>0</v>
      </c>
      <c r="I125" s="13">
        <v>0</v>
      </c>
      <c r="J125" s="13">
        <v>0</v>
      </c>
      <c r="K125" s="13">
        <v>0</v>
      </c>
      <c r="L125" s="13">
        <v>0</v>
      </c>
      <c r="M125" s="13">
        <v>0</v>
      </c>
      <c r="N125" s="13">
        <v>0</v>
      </c>
      <c r="O125" s="13">
        <v>0</v>
      </c>
      <c r="P125" s="13">
        <v>0</v>
      </c>
      <c r="Q125" s="13">
        <v>0</v>
      </c>
      <c r="R125" s="13">
        <v>0</v>
      </c>
      <c r="S125" s="13">
        <v>0</v>
      </c>
      <c r="T125" s="13">
        <v>0</v>
      </c>
      <c r="U125" s="13">
        <v>0</v>
      </c>
      <c r="V125" s="13">
        <v>0</v>
      </c>
      <c r="W125" s="13">
        <v>0</v>
      </c>
      <c r="X125" s="13">
        <v>0</v>
      </c>
      <c r="Y125" s="13">
        <v>0</v>
      </c>
      <c r="Z125" s="13">
        <v>0</v>
      </c>
      <c r="AA125" s="13">
        <v>0</v>
      </c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4" t="str">
        <f t="shared" si="13"/>
        <v/>
      </c>
      <c r="AZ125" s="14">
        <f t="shared" si="20"/>
        <v>23</v>
      </c>
      <c r="BA125" s="19">
        <f t="shared" si="14"/>
        <v>0</v>
      </c>
      <c r="BB125" s="20" t="e">
        <f t="shared" si="21"/>
        <v>#DIV/0!</v>
      </c>
      <c r="BC125">
        <f t="shared" si="15"/>
        <v>23</v>
      </c>
      <c r="BD125" s="14">
        <f t="shared" si="16"/>
        <v>1</v>
      </c>
      <c r="BE125" s="14" t="str">
        <f t="shared" si="17"/>
        <v/>
      </c>
      <c r="BF125" s="14" t="str">
        <f t="shared" si="18"/>
        <v/>
      </c>
      <c r="BG125" s="14" t="str">
        <f t="shared" si="19"/>
        <v/>
      </c>
    </row>
    <row r="126" spans="1:59" x14ac:dyDescent="0.2">
      <c r="A126" t="str">
        <f t="shared" si="12"/>
        <v>Bailey Banfield_2018</v>
      </c>
      <c r="B126" t="s">
        <v>1645</v>
      </c>
      <c r="C126" t="s">
        <v>184</v>
      </c>
      <c r="D126">
        <v>2018</v>
      </c>
      <c r="E126" s="13">
        <v>123400</v>
      </c>
      <c r="F126" s="13">
        <v>123400</v>
      </c>
      <c r="G126" s="13">
        <v>123400</v>
      </c>
      <c r="H126" s="13">
        <v>172900</v>
      </c>
      <c r="I126" s="13">
        <v>218100</v>
      </c>
      <c r="J126" s="13">
        <v>252900</v>
      </c>
      <c r="K126" s="13">
        <v>269900</v>
      </c>
      <c r="L126" s="13">
        <v>273500</v>
      </c>
      <c r="M126" s="13">
        <v>266500</v>
      </c>
      <c r="N126" s="13">
        <v>263000</v>
      </c>
      <c r="O126" s="13">
        <v>267100</v>
      </c>
      <c r="P126" s="13">
        <v>284900</v>
      </c>
      <c r="Q126" s="13">
        <v>301600</v>
      </c>
      <c r="R126" s="13">
        <v>318000</v>
      </c>
      <c r="S126" s="13">
        <v>318000</v>
      </c>
      <c r="T126" s="13">
        <v>312800</v>
      </c>
      <c r="U126" s="13">
        <v>309900</v>
      </c>
      <c r="V126" s="13">
        <v>318200</v>
      </c>
      <c r="W126" s="13">
        <v>338700</v>
      </c>
      <c r="X126" s="13">
        <v>358500</v>
      </c>
      <c r="Y126" s="13">
        <v>347100</v>
      </c>
      <c r="Z126" s="13">
        <v>347100</v>
      </c>
      <c r="AA126" s="13">
        <v>329400</v>
      </c>
      <c r="AB126" s="13">
        <v>51</v>
      </c>
      <c r="AC126" s="13">
        <v>64</v>
      </c>
      <c r="AD126" s="13">
        <v>69</v>
      </c>
      <c r="AE126" s="13">
        <v>69</v>
      </c>
      <c r="AF126" s="13">
        <v>67</v>
      </c>
      <c r="AG126" s="13">
        <v>52</v>
      </c>
      <c r="AH126" s="13">
        <v>50</v>
      </c>
      <c r="AI126" s="13">
        <v>47</v>
      </c>
      <c r="AJ126" s="13">
        <v>56</v>
      </c>
      <c r="AK126" s="13">
        <v>64</v>
      </c>
      <c r="AL126" s="13">
        <v>80</v>
      </c>
      <c r="AM126" s="13">
        <v>66</v>
      </c>
      <c r="AN126" s="13">
        <v>72</v>
      </c>
      <c r="AO126" s="13"/>
      <c r="AP126" s="13">
        <v>45</v>
      </c>
      <c r="AQ126" s="13">
        <v>68</v>
      </c>
      <c r="AR126" s="13">
        <v>95</v>
      </c>
      <c r="AS126" s="13">
        <v>78</v>
      </c>
      <c r="AT126" s="13">
        <v>79</v>
      </c>
      <c r="AU126" s="13">
        <v>38</v>
      </c>
      <c r="AV126" s="13"/>
      <c r="AW126" s="13">
        <v>58</v>
      </c>
      <c r="AX126" s="13"/>
      <c r="AY126" s="14">
        <f t="shared" si="13"/>
        <v>63.4</v>
      </c>
      <c r="AZ126" s="14">
        <f t="shared" si="20"/>
        <v>23</v>
      </c>
      <c r="BA126" s="19">
        <f t="shared" si="14"/>
        <v>0.90909090909090906</v>
      </c>
      <c r="BB126" s="20">
        <f t="shared" si="21"/>
        <v>13.97139935725839</v>
      </c>
      <c r="BC126">
        <f t="shared" si="15"/>
        <v>0</v>
      </c>
      <c r="BD126" s="14">
        <f t="shared" si="16"/>
        <v>1</v>
      </c>
      <c r="BE126" s="14">
        <f t="shared" si="17"/>
        <v>62</v>
      </c>
      <c r="BF126" s="14">
        <f t="shared" si="18"/>
        <v>60.5</v>
      </c>
      <c r="BG126" s="14">
        <f t="shared" si="19"/>
        <v>65.857142857142861</v>
      </c>
    </row>
    <row r="127" spans="1:59" x14ac:dyDescent="0.2">
      <c r="A127" t="str">
        <f t="shared" si="12"/>
        <v>Bailey Banfield_2017</v>
      </c>
      <c r="B127" t="s">
        <v>1645</v>
      </c>
      <c r="C127" t="s">
        <v>184</v>
      </c>
      <c r="D127">
        <v>2017</v>
      </c>
      <c r="E127" s="13">
        <v>0</v>
      </c>
      <c r="F127" s="13">
        <v>0</v>
      </c>
      <c r="G127" s="13">
        <v>0</v>
      </c>
      <c r="H127" s="13">
        <v>0</v>
      </c>
      <c r="I127" s="13">
        <v>0</v>
      </c>
      <c r="J127" s="13">
        <v>0</v>
      </c>
      <c r="K127" s="13">
        <v>0</v>
      </c>
      <c r="L127" s="13">
        <v>0</v>
      </c>
      <c r="M127" s="13">
        <v>0</v>
      </c>
      <c r="N127" s="13">
        <v>0</v>
      </c>
      <c r="O127" s="13">
        <v>0</v>
      </c>
      <c r="P127" s="13">
        <v>0</v>
      </c>
      <c r="Q127" s="13">
        <v>0</v>
      </c>
      <c r="R127" s="13">
        <v>0</v>
      </c>
      <c r="S127" s="13">
        <v>0</v>
      </c>
      <c r="T127" s="13">
        <v>0</v>
      </c>
      <c r="U127" s="13">
        <v>0</v>
      </c>
      <c r="V127" s="13">
        <v>0</v>
      </c>
      <c r="W127" s="13">
        <v>0</v>
      </c>
      <c r="X127" s="13">
        <v>0</v>
      </c>
      <c r="Y127" s="13">
        <v>0</v>
      </c>
      <c r="Z127" s="13">
        <v>0</v>
      </c>
      <c r="AA127" s="13">
        <v>0</v>
      </c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4" t="str">
        <f t="shared" si="13"/>
        <v/>
      </c>
      <c r="AZ127" s="14">
        <f t="shared" si="20"/>
        <v>23</v>
      </c>
      <c r="BA127" s="19">
        <f t="shared" si="14"/>
        <v>0</v>
      </c>
      <c r="BB127" s="20" t="e">
        <f t="shared" si="21"/>
        <v>#DIV/0!</v>
      </c>
      <c r="BC127">
        <f t="shared" si="15"/>
        <v>23</v>
      </c>
      <c r="BD127" s="14">
        <f t="shared" si="16"/>
        <v>1</v>
      </c>
      <c r="BE127" s="14" t="str">
        <f t="shared" si="17"/>
        <v/>
      </c>
      <c r="BF127" s="14" t="str">
        <f t="shared" si="18"/>
        <v/>
      </c>
      <c r="BG127" s="14" t="str">
        <f t="shared" si="19"/>
        <v/>
      </c>
    </row>
    <row r="128" spans="1:59" x14ac:dyDescent="0.2">
      <c r="A128" t="str">
        <f t="shared" si="12"/>
        <v>Bailey Banfield_2016</v>
      </c>
      <c r="B128" t="s">
        <v>1645</v>
      </c>
      <c r="C128" t="s">
        <v>184</v>
      </c>
      <c r="D128">
        <v>2016</v>
      </c>
      <c r="E128" s="13">
        <v>0</v>
      </c>
      <c r="F128" s="13">
        <v>0</v>
      </c>
      <c r="G128" s="13">
        <v>0</v>
      </c>
      <c r="H128" s="13">
        <v>0</v>
      </c>
      <c r="I128" s="13">
        <v>0</v>
      </c>
      <c r="J128" s="13">
        <v>0</v>
      </c>
      <c r="K128" s="13">
        <v>0</v>
      </c>
      <c r="L128" s="13">
        <v>0</v>
      </c>
      <c r="M128" s="13">
        <v>0</v>
      </c>
      <c r="N128" s="13">
        <v>0</v>
      </c>
      <c r="O128" s="13">
        <v>0</v>
      </c>
      <c r="P128" s="13">
        <v>0</v>
      </c>
      <c r="Q128" s="13">
        <v>0</v>
      </c>
      <c r="R128" s="13">
        <v>0</v>
      </c>
      <c r="S128" s="13">
        <v>0</v>
      </c>
      <c r="T128" s="13">
        <v>0</v>
      </c>
      <c r="U128" s="13">
        <v>0</v>
      </c>
      <c r="V128" s="13">
        <v>0</v>
      </c>
      <c r="W128" s="13">
        <v>0</v>
      </c>
      <c r="X128" s="13">
        <v>0</v>
      </c>
      <c r="Y128" s="13">
        <v>0</v>
      </c>
      <c r="Z128" s="13">
        <v>0</v>
      </c>
      <c r="AA128" s="13">
        <v>0</v>
      </c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4" t="str">
        <f t="shared" si="13"/>
        <v/>
      </c>
      <c r="AZ128" s="14">
        <f t="shared" si="20"/>
        <v>23</v>
      </c>
      <c r="BA128" s="19">
        <f t="shared" si="14"/>
        <v>0</v>
      </c>
      <c r="BB128" s="20" t="e">
        <f t="shared" si="21"/>
        <v>#DIV/0!</v>
      </c>
      <c r="BC128">
        <f t="shared" si="15"/>
        <v>23</v>
      </c>
      <c r="BD128" s="14">
        <f t="shared" si="16"/>
        <v>1</v>
      </c>
      <c r="BE128" s="14" t="str">
        <f t="shared" si="17"/>
        <v/>
      </c>
      <c r="BF128" s="14" t="str">
        <f t="shared" si="18"/>
        <v/>
      </c>
      <c r="BG128" s="14" t="str">
        <f t="shared" si="19"/>
        <v/>
      </c>
    </row>
    <row r="129" spans="1:59" x14ac:dyDescent="0.2">
      <c r="A129" t="str">
        <f t="shared" si="12"/>
        <v>Bailey Banfield_2015</v>
      </c>
      <c r="B129" t="s">
        <v>1645</v>
      </c>
      <c r="C129" t="s">
        <v>184</v>
      </c>
      <c r="D129">
        <v>2015</v>
      </c>
      <c r="E129" s="13">
        <v>0</v>
      </c>
      <c r="F129" s="13">
        <v>0</v>
      </c>
      <c r="G129" s="13">
        <v>0</v>
      </c>
      <c r="H129" s="13">
        <v>0</v>
      </c>
      <c r="I129" s="13">
        <v>0</v>
      </c>
      <c r="J129" s="13">
        <v>0</v>
      </c>
      <c r="K129" s="13">
        <v>0</v>
      </c>
      <c r="L129" s="13">
        <v>0</v>
      </c>
      <c r="M129" s="13">
        <v>0</v>
      </c>
      <c r="N129" s="13">
        <v>0</v>
      </c>
      <c r="O129" s="13">
        <v>0</v>
      </c>
      <c r="P129" s="13">
        <v>0</v>
      </c>
      <c r="Q129" s="13">
        <v>0</v>
      </c>
      <c r="R129" s="13">
        <v>0</v>
      </c>
      <c r="S129" s="13">
        <v>0</v>
      </c>
      <c r="T129" s="13">
        <v>0</v>
      </c>
      <c r="U129" s="13">
        <v>0</v>
      </c>
      <c r="V129" s="13">
        <v>0</v>
      </c>
      <c r="W129" s="13">
        <v>0</v>
      </c>
      <c r="X129" s="13">
        <v>0</v>
      </c>
      <c r="Y129" s="13">
        <v>0</v>
      </c>
      <c r="Z129" s="13">
        <v>0</v>
      </c>
      <c r="AA129" s="13">
        <v>0</v>
      </c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4" t="str">
        <f t="shared" si="13"/>
        <v/>
      </c>
      <c r="AZ129" s="14">
        <f t="shared" si="20"/>
        <v>23</v>
      </c>
      <c r="BA129" s="19">
        <f t="shared" si="14"/>
        <v>0</v>
      </c>
      <c r="BB129" s="20" t="e">
        <f t="shared" si="21"/>
        <v>#DIV/0!</v>
      </c>
      <c r="BC129">
        <f t="shared" si="15"/>
        <v>23</v>
      </c>
      <c r="BD129" s="14">
        <f t="shared" si="16"/>
        <v>1</v>
      </c>
      <c r="BE129" s="14" t="str">
        <f t="shared" si="17"/>
        <v/>
      </c>
      <c r="BF129" s="14" t="str">
        <f t="shared" si="18"/>
        <v/>
      </c>
      <c r="BG129" s="14" t="str">
        <f t="shared" si="19"/>
        <v/>
      </c>
    </row>
    <row r="130" spans="1:59" x14ac:dyDescent="0.2">
      <c r="A130" t="str">
        <f t="shared" ref="A130:A193" si="22">B130&amp;"_"&amp;D130</f>
        <v>Tom Barrass_2018</v>
      </c>
      <c r="B130" t="s">
        <v>902</v>
      </c>
      <c r="C130" t="s">
        <v>465</v>
      </c>
      <c r="D130">
        <v>2018</v>
      </c>
      <c r="E130" s="13">
        <v>388100</v>
      </c>
      <c r="F130" s="13">
        <v>388100</v>
      </c>
      <c r="G130" s="13">
        <v>388100</v>
      </c>
      <c r="H130" s="13">
        <v>396400</v>
      </c>
      <c r="I130" s="13">
        <v>399200</v>
      </c>
      <c r="J130" s="13">
        <v>361500</v>
      </c>
      <c r="K130" s="13">
        <v>338900</v>
      </c>
      <c r="L130" s="13">
        <v>290000</v>
      </c>
      <c r="M130" s="13">
        <v>293300</v>
      </c>
      <c r="N130" s="13">
        <v>301300</v>
      </c>
      <c r="O130" s="13">
        <v>333100</v>
      </c>
      <c r="P130" s="13">
        <v>351900</v>
      </c>
      <c r="Q130" s="13">
        <v>351900</v>
      </c>
      <c r="R130" s="13">
        <v>351900</v>
      </c>
      <c r="S130" s="13">
        <v>351900</v>
      </c>
      <c r="T130" s="13">
        <v>351900</v>
      </c>
      <c r="U130" s="13">
        <v>351900</v>
      </c>
      <c r="V130" s="13">
        <v>351900</v>
      </c>
      <c r="W130" s="13">
        <v>351900</v>
      </c>
      <c r="X130" s="13">
        <v>363100</v>
      </c>
      <c r="Y130" s="13">
        <v>370000</v>
      </c>
      <c r="Z130" s="13">
        <v>374300</v>
      </c>
      <c r="AA130" s="13">
        <v>385500</v>
      </c>
      <c r="AB130" s="13">
        <v>101</v>
      </c>
      <c r="AC130" s="13">
        <v>112</v>
      </c>
      <c r="AD130" s="13">
        <v>36</v>
      </c>
      <c r="AE130" s="13">
        <v>91</v>
      </c>
      <c r="AF130" s="13">
        <v>23</v>
      </c>
      <c r="AG130" s="13">
        <v>50</v>
      </c>
      <c r="AH130" s="13">
        <v>20</v>
      </c>
      <c r="AI130" s="13">
        <v>112</v>
      </c>
      <c r="AJ130" s="13">
        <v>63</v>
      </c>
      <c r="AK130" s="13">
        <v>77</v>
      </c>
      <c r="AL130" s="13">
        <v>102</v>
      </c>
      <c r="AM130" s="13"/>
      <c r="AN130" s="13"/>
      <c r="AO130" s="13"/>
      <c r="AP130" s="13"/>
      <c r="AQ130" s="13"/>
      <c r="AR130" s="13"/>
      <c r="AS130" s="13"/>
      <c r="AT130" s="13">
        <v>62</v>
      </c>
      <c r="AU130" s="13">
        <v>75</v>
      </c>
      <c r="AV130" s="13">
        <v>101</v>
      </c>
      <c r="AW130" s="13">
        <v>77</v>
      </c>
      <c r="AX130" s="13">
        <v>64</v>
      </c>
      <c r="AY130" s="14">
        <f t="shared" si="13"/>
        <v>72.875</v>
      </c>
      <c r="AZ130" s="14">
        <f t="shared" si="20"/>
        <v>23</v>
      </c>
      <c r="BA130" s="19">
        <f t="shared" si="14"/>
        <v>0.72727272727272729</v>
      </c>
      <c r="BB130" s="20">
        <f t="shared" si="21"/>
        <v>29.799049201834166</v>
      </c>
      <c r="BC130">
        <f t="shared" si="15"/>
        <v>0</v>
      </c>
      <c r="BD130" s="14">
        <f t="shared" si="16"/>
        <v>8</v>
      </c>
      <c r="BE130" s="14">
        <f t="shared" si="17"/>
        <v>68.833333333333329</v>
      </c>
      <c r="BF130" s="14">
        <f t="shared" si="18"/>
        <v>74.8</v>
      </c>
      <c r="BG130" s="14">
        <f t="shared" si="19"/>
        <v>75.8</v>
      </c>
    </row>
    <row r="131" spans="1:59" x14ac:dyDescent="0.2">
      <c r="A131" t="str">
        <f t="shared" si="22"/>
        <v>Tom Barrass_2017</v>
      </c>
      <c r="B131" t="s">
        <v>902</v>
      </c>
      <c r="C131" t="s">
        <v>465</v>
      </c>
      <c r="D131">
        <v>2017</v>
      </c>
      <c r="E131" s="13">
        <v>380200</v>
      </c>
      <c r="F131" s="13">
        <v>380200</v>
      </c>
      <c r="G131" s="13">
        <v>380200</v>
      </c>
      <c r="H131" s="13">
        <v>380200</v>
      </c>
      <c r="I131" s="13">
        <v>373700</v>
      </c>
      <c r="J131" s="13">
        <v>367800</v>
      </c>
      <c r="K131" s="13">
        <v>366400</v>
      </c>
      <c r="L131" s="13">
        <v>380100</v>
      </c>
      <c r="M131" s="13">
        <v>381000</v>
      </c>
      <c r="N131" s="13">
        <v>374500</v>
      </c>
      <c r="O131" s="13">
        <v>374500</v>
      </c>
      <c r="P131" s="13">
        <v>374500</v>
      </c>
      <c r="Q131" s="13">
        <v>374500</v>
      </c>
      <c r="R131" s="13">
        <v>353200</v>
      </c>
      <c r="S131" s="13">
        <v>347700</v>
      </c>
      <c r="T131" s="13">
        <v>347400</v>
      </c>
      <c r="U131" s="13">
        <v>354600</v>
      </c>
      <c r="V131" s="13">
        <v>349000</v>
      </c>
      <c r="W131" s="13">
        <v>338200</v>
      </c>
      <c r="X131" s="13">
        <v>339500</v>
      </c>
      <c r="Y131" s="13">
        <v>339500</v>
      </c>
      <c r="Z131" s="13">
        <v>339500</v>
      </c>
      <c r="AA131" s="13">
        <v>348700</v>
      </c>
      <c r="AB131" s="13"/>
      <c r="AC131" s="13">
        <v>84</v>
      </c>
      <c r="AD131" s="13">
        <v>61</v>
      </c>
      <c r="AE131" s="13">
        <v>63</v>
      </c>
      <c r="AF131" s="13">
        <v>81</v>
      </c>
      <c r="AG131" s="13">
        <v>69</v>
      </c>
      <c r="AH131" s="13">
        <v>95</v>
      </c>
      <c r="AI131" s="13">
        <v>62</v>
      </c>
      <c r="AJ131" s="13">
        <v>52</v>
      </c>
      <c r="AK131" s="13"/>
      <c r="AL131" s="13"/>
      <c r="AM131" s="13"/>
      <c r="AN131" s="13">
        <v>58</v>
      </c>
      <c r="AO131" s="13">
        <v>85</v>
      </c>
      <c r="AP131" s="13">
        <v>63</v>
      </c>
      <c r="AQ131" s="13">
        <v>75</v>
      </c>
      <c r="AR131" s="13">
        <v>61</v>
      </c>
      <c r="AS131" s="13">
        <v>49</v>
      </c>
      <c r="AT131" s="13">
        <v>96</v>
      </c>
      <c r="AU131" s="13"/>
      <c r="AV131" s="13"/>
      <c r="AW131" s="13">
        <v>81</v>
      </c>
      <c r="AX131" s="13">
        <v>65</v>
      </c>
      <c r="AY131" s="14">
        <f t="shared" ref="AY131:AY194" si="23">IFERROR(AVERAGEIFS(AB131:AX131,AB131:AX131,"&lt;&gt;"),"")</f>
        <v>70.588235294117652</v>
      </c>
      <c r="AZ131" s="14">
        <f t="shared" si="20"/>
        <v>23</v>
      </c>
      <c r="BA131" s="19">
        <f t="shared" ref="BA131:BA194" si="24">COUNTIF(AB131:AX131,"&lt;&gt;")/22</f>
        <v>0.77272727272727271</v>
      </c>
      <c r="BB131" s="20">
        <f t="shared" si="21"/>
        <v>14.234899119459069</v>
      </c>
      <c r="BC131">
        <f t="shared" ref="BC131:BC194" si="25">COUNTIFS(E131:AA131,0)</f>
        <v>0</v>
      </c>
      <c r="BD131" s="14">
        <f t="shared" ref="BD131:BD194" si="26">MATCH(MIN(E131:AA131),E131:AA131,0)</f>
        <v>19</v>
      </c>
      <c r="BE131" s="14">
        <f t="shared" ref="BE131:BE194" si="27">IFERROR(AVERAGE(AB131:AG131),"")</f>
        <v>71.599999999999994</v>
      </c>
      <c r="BF131" s="14">
        <f t="shared" ref="BF131:BF194" si="28">IFERROR(AVERAGE(AH131:AM131),"")</f>
        <v>69.666666666666671</v>
      </c>
      <c r="BG131" s="14">
        <f t="shared" ref="BG131:BG194" si="29">IFERROR(AVERAGE(AP131:AX131),"")</f>
        <v>70</v>
      </c>
    </row>
    <row r="132" spans="1:59" x14ac:dyDescent="0.2">
      <c r="A132" t="str">
        <f t="shared" si="22"/>
        <v>Tom Barrass_2016</v>
      </c>
      <c r="B132" t="s">
        <v>902</v>
      </c>
      <c r="C132" t="s">
        <v>465</v>
      </c>
      <c r="D132">
        <v>2016</v>
      </c>
      <c r="E132" s="13">
        <v>238000</v>
      </c>
      <c r="F132" s="13">
        <v>238000</v>
      </c>
      <c r="G132" s="13">
        <v>238000</v>
      </c>
      <c r="H132" s="13">
        <v>238000</v>
      </c>
      <c r="I132" s="13">
        <v>238000</v>
      </c>
      <c r="J132" s="13">
        <v>238000</v>
      </c>
      <c r="K132" s="13">
        <v>238000</v>
      </c>
      <c r="L132" s="13">
        <v>238000</v>
      </c>
      <c r="M132" s="13">
        <v>238000</v>
      </c>
      <c r="N132" s="13">
        <v>238000</v>
      </c>
      <c r="O132" s="13">
        <v>238000</v>
      </c>
      <c r="P132" s="13">
        <v>238000</v>
      </c>
      <c r="Q132" s="13">
        <v>238000</v>
      </c>
      <c r="R132" s="13">
        <v>238000</v>
      </c>
      <c r="S132" s="13">
        <v>238000</v>
      </c>
      <c r="T132" s="13">
        <v>253200</v>
      </c>
      <c r="U132" s="13">
        <v>268300</v>
      </c>
      <c r="V132" s="13">
        <v>293700</v>
      </c>
      <c r="W132" s="13">
        <v>310000</v>
      </c>
      <c r="X132" s="13">
        <v>310000</v>
      </c>
      <c r="Y132" s="13">
        <v>323100</v>
      </c>
      <c r="Z132" s="13">
        <v>319800</v>
      </c>
      <c r="AA132" s="13">
        <v>319800</v>
      </c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>
        <v>51</v>
      </c>
      <c r="AN132" s="13">
        <v>57</v>
      </c>
      <c r="AO132" s="13"/>
      <c r="AP132" s="13">
        <v>69</v>
      </c>
      <c r="AQ132" s="13">
        <v>61</v>
      </c>
      <c r="AR132" s="13">
        <v>92</v>
      </c>
      <c r="AS132" s="13">
        <v>65</v>
      </c>
      <c r="AT132" s="13"/>
      <c r="AU132" s="13">
        <v>65</v>
      </c>
      <c r="AV132" s="13">
        <v>63</v>
      </c>
      <c r="AW132" s="13"/>
      <c r="AX132" s="13">
        <v>106</v>
      </c>
      <c r="AY132" s="14">
        <f t="shared" si="23"/>
        <v>69.888888888888886</v>
      </c>
      <c r="AZ132" s="14">
        <f t="shared" si="20"/>
        <v>23</v>
      </c>
      <c r="BA132" s="19">
        <f t="shared" si="24"/>
        <v>0.40909090909090912</v>
      </c>
      <c r="BB132" s="20">
        <f t="shared" si="21"/>
        <v>17.645427484510297</v>
      </c>
      <c r="BC132">
        <f t="shared" si="25"/>
        <v>0</v>
      </c>
      <c r="BD132" s="14">
        <f t="shared" si="26"/>
        <v>1</v>
      </c>
      <c r="BE132" s="14" t="str">
        <f t="shared" si="27"/>
        <v/>
      </c>
      <c r="BF132" s="14">
        <f t="shared" si="28"/>
        <v>51</v>
      </c>
      <c r="BG132" s="14">
        <f t="shared" si="29"/>
        <v>74.428571428571431</v>
      </c>
    </row>
    <row r="133" spans="1:59" x14ac:dyDescent="0.2">
      <c r="A133" t="str">
        <f t="shared" si="22"/>
        <v>Tom Barrass_2015</v>
      </c>
      <c r="B133" t="s">
        <v>902</v>
      </c>
      <c r="C133" t="s">
        <v>465</v>
      </c>
      <c r="D133">
        <v>2015</v>
      </c>
      <c r="E133" s="13">
        <v>123900</v>
      </c>
      <c r="F133" s="13">
        <v>123900</v>
      </c>
      <c r="G133" s="13">
        <v>123900</v>
      </c>
      <c r="H133" s="13">
        <v>123900</v>
      </c>
      <c r="I133" s="13">
        <v>123900</v>
      </c>
      <c r="J133" s="13">
        <v>123900</v>
      </c>
      <c r="K133" s="13">
        <v>123900</v>
      </c>
      <c r="L133" s="13">
        <v>123900</v>
      </c>
      <c r="M133" s="13">
        <v>123900</v>
      </c>
      <c r="N133" s="13">
        <v>123900</v>
      </c>
      <c r="O133" s="13">
        <v>123900</v>
      </c>
      <c r="P133" s="13">
        <v>123900</v>
      </c>
      <c r="Q133" s="13">
        <v>123900</v>
      </c>
      <c r="R133" s="13">
        <v>123900</v>
      </c>
      <c r="S133" s="13">
        <v>123900</v>
      </c>
      <c r="T133" s="13">
        <v>123900</v>
      </c>
      <c r="U133" s="13">
        <v>123900</v>
      </c>
      <c r="V133" s="13">
        <v>123900</v>
      </c>
      <c r="W133" s="13">
        <v>123900</v>
      </c>
      <c r="X133" s="13">
        <v>123900</v>
      </c>
      <c r="Y133" s="13">
        <v>123900</v>
      </c>
      <c r="Z133" s="13">
        <v>123900</v>
      </c>
      <c r="AA133" s="13">
        <v>173300</v>
      </c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>
        <v>50</v>
      </c>
      <c r="AS133" s="13">
        <v>71</v>
      </c>
      <c r="AT133" s="13"/>
      <c r="AU133" s="13"/>
      <c r="AV133" s="13"/>
      <c r="AW133" s="13">
        <v>68</v>
      </c>
      <c r="AX133" s="13"/>
      <c r="AY133" s="14">
        <f t="shared" si="23"/>
        <v>63</v>
      </c>
      <c r="AZ133" s="14">
        <f t="shared" si="20"/>
        <v>23</v>
      </c>
      <c r="BA133" s="19">
        <f t="shared" si="24"/>
        <v>0.13636363636363635</v>
      </c>
      <c r="BB133" s="20">
        <f t="shared" si="21"/>
        <v>11.357816691600547</v>
      </c>
      <c r="BC133">
        <f t="shared" si="25"/>
        <v>0</v>
      </c>
      <c r="BD133" s="14">
        <f t="shared" si="26"/>
        <v>1</v>
      </c>
      <c r="BE133" s="14" t="str">
        <f t="shared" si="27"/>
        <v/>
      </c>
      <c r="BF133" s="14" t="str">
        <f t="shared" si="28"/>
        <v/>
      </c>
      <c r="BG133" s="14">
        <f t="shared" si="29"/>
        <v>63</v>
      </c>
    </row>
    <row r="134" spans="1:59" x14ac:dyDescent="0.2">
      <c r="A134" t="str">
        <f t="shared" si="22"/>
        <v>Ryan Bastinac_2018</v>
      </c>
      <c r="B134" t="s">
        <v>842</v>
      </c>
      <c r="C134" t="s">
        <v>514</v>
      </c>
      <c r="D134">
        <v>2018</v>
      </c>
      <c r="E134" s="13">
        <v>434000</v>
      </c>
      <c r="F134" s="13">
        <v>434000</v>
      </c>
      <c r="G134" s="13">
        <v>434000</v>
      </c>
      <c r="H134" s="13">
        <v>434000</v>
      </c>
      <c r="I134" s="13">
        <v>434000</v>
      </c>
      <c r="J134" s="13">
        <v>434000</v>
      </c>
      <c r="K134" s="13">
        <v>434000</v>
      </c>
      <c r="L134" s="13">
        <v>434000</v>
      </c>
      <c r="M134" s="13">
        <v>434000</v>
      </c>
      <c r="N134" s="13">
        <v>434000</v>
      </c>
      <c r="O134" s="13">
        <v>434000</v>
      </c>
      <c r="P134" s="13">
        <v>434000</v>
      </c>
      <c r="Q134" s="13">
        <v>434000</v>
      </c>
      <c r="R134" s="13">
        <v>434000</v>
      </c>
      <c r="S134" s="13">
        <v>434000</v>
      </c>
      <c r="T134" s="13">
        <v>434000</v>
      </c>
      <c r="U134" s="13">
        <v>434000</v>
      </c>
      <c r="V134" s="13">
        <v>434000</v>
      </c>
      <c r="W134" s="13">
        <v>434000</v>
      </c>
      <c r="X134" s="13">
        <v>434000</v>
      </c>
      <c r="Y134" s="13">
        <v>434000</v>
      </c>
      <c r="Z134" s="13">
        <v>434000</v>
      </c>
      <c r="AA134" s="13">
        <v>434000</v>
      </c>
      <c r="AB134" s="13"/>
      <c r="AC134" s="13"/>
      <c r="AD134" s="13"/>
      <c r="AE134" s="13"/>
      <c r="AF134" s="13">
        <v>70</v>
      </c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>
        <v>43</v>
      </c>
      <c r="AV134" s="13"/>
      <c r="AW134" s="13"/>
      <c r="AX134" s="13"/>
      <c r="AY134" s="14">
        <f t="shared" si="23"/>
        <v>56.5</v>
      </c>
      <c r="AZ134" s="14">
        <f t="shared" si="20"/>
        <v>23</v>
      </c>
      <c r="BA134" s="19">
        <f t="shared" si="24"/>
        <v>9.0909090909090912E-2</v>
      </c>
      <c r="BB134" s="20">
        <f t="shared" si="21"/>
        <v>19.091883092036785</v>
      </c>
      <c r="BC134">
        <f t="shared" si="25"/>
        <v>0</v>
      </c>
      <c r="BD134" s="14">
        <f t="shared" si="26"/>
        <v>1</v>
      </c>
      <c r="BE134" s="14">
        <f t="shared" si="27"/>
        <v>70</v>
      </c>
      <c r="BF134" s="14" t="str">
        <f t="shared" si="28"/>
        <v/>
      </c>
      <c r="BG134" s="14">
        <f t="shared" si="29"/>
        <v>43</v>
      </c>
    </row>
    <row r="135" spans="1:59" x14ac:dyDescent="0.2">
      <c r="A135" t="str">
        <f t="shared" si="22"/>
        <v>Ryan Bastinac_2017</v>
      </c>
      <c r="B135" t="s">
        <v>842</v>
      </c>
      <c r="C135" t="s">
        <v>514</v>
      </c>
      <c r="D135">
        <v>2017</v>
      </c>
      <c r="E135" s="13">
        <v>453600</v>
      </c>
      <c r="F135" s="13">
        <v>453600</v>
      </c>
      <c r="G135" s="13">
        <v>453600</v>
      </c>
      <c r="H135" s="13">
        <v>453600</v>
      </c>
      <c r="I135" s="13">
        <v>453600</v>
      </c>
      <c r="J135" s="13">
        <v>413400</v>
      </c>
      <c r="K135" s="13">
        <v>413400</v>
      </c>
      <c r="L135" s="13">
        <v>413400</v>
      </c>
      <c r="M135" s="13">
        <v>413400</v>
      </c>
      <c r="N135" s="13">
        <v>413400</v>
      </c>
      <c r="O135" s="13">
        <v>376800</v>
      </c>
      <c r="P135" s="13">
        <v>376800</v>
      </c>
      <c r="Q135" s="13">
        <v>356700</v>
      </c>
      <c r="R135" s="13">
        <v>373900</v>
      </c>
      <c r="S135" s="13">
        <v>402700</v>
      </c>
      <c r="T135" s="13">
        <v>435400</v>
      </c>
      <c r="U135" s="13">
        <v>437400</v>
      </c>
      <c r="V135" s="13">
        <v>440500</v>
      </c>
      <c r="W135" s="13">
        <v>420900</v>
      </c>
      <c r="X135" s="13">
        <v>417400</v>
      </c>
      <c r="Y135" s="13">
        <v>411600</v>
      </c>
      <c r="Z135" s="13">
        <v>428400</v>
      </c>
      <c r="AA135" s="13">
        <v>437700</v>
      </c>
      <c r="AB135" s="13">
        <v>70</v>
      </c>
      <c r="AC135" s="13">
        <v>55</v>
      </c>
      <c r="AD135" s="13"/>
      <c r="AE135" s="13"/>
      <c r="AF135" s="13">
        <v>50</v>
      </c>
      <c r="AG135" s="13"/>
      <c r="AH135" s="13"/>
      <c r="AI135" s="13"/>
      <c r="AJ135" s="13"/>
      <c r="AK135" s="13">
        <v>56</v>
      </c>
      <c r="AL135" s="13"/>
      <c r="AM135" s="13">
        <v>70</v>
      </c>
      <c r="AN135" s="13">
        <v>122</v>
      </c>
      <c r="AO135" s="13">
        <v>92</v>
      </c>
      <c r="AP135" s="13">
        <v>99</v>
      </c>
      <c r="AQ135" s="13">
        <v>73</v>
      </c>
      <c r="AR135" s="13">
        <v>96</v>
      </c>
      <c r="AS135" s="13">
        <v>51</v>
      </c>
      <c r="AT135" s="13">
        <v>98</v>
      </c>
      <c r="AU135" s="13">
        <v>90</v>
      </c>
      <c r="AV135" s="13">
        <v>99</v>
      </c>
      <c r="AW135" s="13">
        <v>91</v>
      </c>
      <c r="AX135" s="13">
        <v>51</v>
      </c>
      <c r="AY135" s="14">
        <f t="shared" si="23"/>
        <v>78.9375</v>
      </c>
      <c r="AZ135" s="14">
        <f t="shared" si="20"/>
        <v>23</v>
      </c>
      <c r="BA135" s="19">
        <f t="shared" si="24"/>
        <v>0.72727272727272729</v>
      </c>
      <c r="BB135" s="20">
        <f t="shared" si="21"/>
        <v>22.278446235468635</v>
      </c>
      <c r="BC135">
        <f t="shared" si="25"/>
        <v>0</v>
      </c>
      <c r="BD135" s="14">
        <f t="shared" si="26"/>
        <v>13</v>
      </c>
      <c r="BE135" s="14">
        <f t="shared" si="27"/>
        <v>58.333333333333336</v>
      </c>
      <c r="BF135" s="14">
        <f t="shared" si="28"/>
        <v>63</v>
      </c>
      <c r="BG135" s="14">
        <f t="shared" si="29"/>
        <v>83.111111111111114</v>
      </c>
    </row>
    <row r="136" spans="1:59" x14ac:dyDescent="0.2">
      <c r="A136" t="str">
        <f t="shared" si="22"/>
        <v>Ryan Bastinac_2016</v>
      </c>
      <c r="B136" t="s">
        <v>842</v>
      </c>
      <c r="C136" t="s">
        <v>514</v>
      </c>
      <c r="D136">
        <v>2016</v>
      </c>
      <c r="E136" s="13">
        <v>390700</v>
      </c>
      <c r="F136" s="13">
        <v>390700</v>
      </c>
      <c r="G136" s="13">
        <v>390700</v>
      </c>
      <c r="H136" s="13">
        <v>397500</v>
      </c>
      <c r="I136" s="13">
        <v>419300</v>
      </c>
      <c r="J136" s="13">
        <v>441800</v>
      </c>
      <c r="K136" s="13">
        <v>452400</v>
      </c>
      <c r="L136" s="13">
        <v>447600</v>
      </c>
      <c r="M136" s="13">
        <v>419900</v>
      </c>
      <c r="N136" s="13">
        <v>400000</v>
      </c>
      <c r="O136" s="13">
        <v>375700</v>
      </c>
      <c r="P136" s="13">
        <v>380600</v>
      </c>
      <c r="Q136" s="13">
        <v>390400</v>
      </c>
      <c r="R136" s="13">
        <v>419800</v>
      </c>
      <c r="S136" s="13">
        <v>442300</v>
      </c>
      <c r="T136" s="13">
        <v>442300</v>
      </c>
      <c r="U136" s="13">
        <v>445900</v>
      </c>
      <c r="V136" s="13">
        <v>411400</v>
      </c>
      <c r="W136" s="13">
        <v>390200</v>
      </c>
      <c r="X136" s="13">
        <v>373000</v>
      </c>
      <c r="Y136" s="13">
        <v>394800</v>
      </c>
      <c r="Z136" s="13">
        <v>413200</v>
      </c>
      <c r="AA136" s="13">
        <v>432900</v>
      </c>
      <c r="AB136" s="13">
        <v>68</v>
      </c>
      <c r="AC136" s="13">
        <v>89</v>
      </c>
      <c r="AD136" s="13">
        <v>88</v>
      </c>
      <c r="AE136" s="13">
        <v>106</v>
      </c>
      <c r="AF136" s="13">
        <v>102</v>
      </c>
      <c r="AG136" s="13">
        <v>75</v>
      </c>
      <c r="AH136" s="13">
        <v>81</v>
      </c>
      <c r="AI136" s="13">
        <v>47</v>
      </c>
      <c r="AJ136" s="13">
        <v>78</v>
      </c>
      <c r="AK136" s="13">
        <v>60</v>
      </c>
      <c r="AL136" s="13">
        <v>98</v>
      </c>
      <c r="AM136" s="13">
        <v>93</v>
      </c>
      <c r="AN136" s="13">
        <v>117</v>
      </c>
      <c r="AO136" s="13">
        <v>96</v>
      </c>
      <c r="AP136" s="13"/>
      <c r="AQ136" s="13">
        <v>62</v>
      </c>
      <c r="AR136" s="13">
        <v>36</v>
      </c>
      <c r="AS136" s="13">
        <v>107</v>
      </c>
      <c r="AT136" s="13">
        <v>59</v>
      </c>
      <c r="AU136" s="13">
        <v>115</v>
      </c>
      <c r="AV136" s="13">
        <v>113</v>
      </c>
      <c r="AW136" s="13">
        <v>73</v>
      </c>
      <c r="AX136" s="13">
        <v>71</v>
      </c>
      <c r="AY136" s="14">
        <f t="shared" si="23"/>
        <v>83.36363636363636</v>
      </c>
      <c r="AZ136" s="14">
        <f t="shared" si="20"/>
        <v>23</v>
      </c>
      <c r="BA136" s="19">
        <f t="shared" si="24"/>
        <v>1</v>
      </c>
      <c r="BB136" s="20">
        <f t="shared" si="21"/>
        <v>22.584329701187684</v>
      </c>
      <c r="BC136">
        <f t="shared" si="25"/>
        <v>0</v>
      </c>
      <c r="BD136" s="14">
        <f t="shared" si="26"/>
        <v>20</v>
      </c>
      <c r="BE136" s="14">
        <f t="shared" si="27"/>
        <v>88</v>
      </c>
      <c r="BF136" s="14">
        <f t="shared" si="28"/>
        <v>76.166666666666671</v>
      </c>
      <c r="BG136" s="14">
        <f t="shared" si="29"/>
        <v>79.5</v>
      </c>
    </row>
    <row r="137" spans="1:59" x14ac:dyDescent="0.2">
      <c r="A137" t="str">
        <f t="shared" si="22"/>
        <v>Ryan Bastinac_2015</v>
      </c>
      <c r="B137" t="s">
        <v>842</v>
      </c>
      <c r="C137" t="s">
        <v>514</v>
      </c>
      <c r="D137">
        <v>2015</v>
      </c>
      <c r="E137" s="13">
        <v>415800</v>
      </c>
      <c r="F137" s="13">
        <v>415800</v>
      </c>
      <c r="G137" s="13">
        <v>415800</v>
      </c>
      <c r="H137" s="13">
        <v>415800</v>
      </c>
      <c r="I137" s="13">
        <v>419500</v>
      </c>
      <c r="J137" s="13">
        <v>417300</v>
      </c>
      <c r="K137" s="13">
        <v>387900</v>
      </c>
      <c r="L137" s="13">
        <v>364600</v>
      </c>
      <c r="M137" s="13">
        <v>342100</v>
      </c>
      <c r="N137" s="13">
        <v>348000</v>
      </c>
      <c r="O137" s="13">
        <v>347700</v>
      </c>
      <c r="P137" s="13">
        <v>349400</v>
      </c>
      <c r="Q137" s="13">
        <v>349400</v>
      </c>
      <c r="R137" s="13">
        <v>349400</v>
      </c>
      <c r="S137" s="13">
        <v>349400</v>
      </c>
      <c r="T137" s="13">
        <v>361100</v>
      </c>
      <c r="U137" s="13">
        <v>368600</v>
      </c>
      <c r="V137" s="13">
        <v>387300</v>
      </c>
      <c r="W137" s="13">
        <v>392600</v>
      </c>
      <c r="X137" s="13">
        <v>392600</v>
      </c>
      <c r="Y137" s="13">
        <v>392600</v>
      </c>
      <c r="Z137" s="13">
        <v>380400</v>
      </c>
      <c r="AA137" s="13">
        <v>359600</v>
      </c>
      <c r="AB137" s="13">
        <v>85</v>
      </c>
      <c r="AC137" s="13"/>
      <c r="AD137" s="13">
        <v>80</v>
      </c>
      <c r="AE137" s="13">
        <v>91</v>
      </c>
      <c r="AF137" s="13">
        <v>75</v>
      </c>
      <c r="AG137" s="13">
        <v>17</v>
      </c>
      <c r="AH137" s="13">
        <v>87</v>
      </c>
      <c r="AI137" s="13">
        <v>62</v>
      </c>
      <c r="AJ137" s="13">
        <v>68</v>
      </c>
      <c r="AK137" s="13">
        <v>75</v>
      </c>
      <c r="AL137" s="13">
        <v>67</v>
      </c>
      <c r="AM137" s="13"/>
      <c r="AN137" s="13"/>
      <c r="AO137" s="13"/>
      <c r="AP137" s="13">
        <v>91</v>
      </c>
      <c r="AQ137" s="13">
        <v>73</v>
      </c>
      <c r="AR137" s="13">
        <v>102</v>
      </c>
      <c r="AS137" s="13">
        <v>71</v>
      </c>
      <c r="AT137" s="13"/>
      <c r="AU137" s="13"/>
      <c r="AV137" s="13">
        <v>40</v>
      </c>
      <c r="AW137" s="13">
        <v>75</v>
      </c>
      <c r="AX137" s="13">
        <v>72</v>
      </c>
      <c r="AY137" s="14">
        <f t="shared" si="23"/>
        <v>72.411764705882348</v>
      </c>
      <c r="AZ137" s="14">
        <f t="shared" si="20"/>
        <v>23</v>
      </c>
      <c r="BA137" s="19">
        <f t="shared" si="24"/>
        <v>0.77272727272727271</v>
      </c>
      <c r="BB137" s="20">
        <f t="shared" si="21"/>
        <v>19.837019759560068</v>
      </c>
      <c r="BC137">
        <f t="shared" si="25"/>
        <v>0</v>
      </c>
      <c r="BD137" s="14">
        <f t="shared" si="26"/>
        <v>9</v>
      </c>
      <c r="BE137" s="14">
        <f t="shared" si="27"/>
        <v>69.599999999999994</v>
      </c>
      <c r="BF137" s="14">
        <f t="shared" si="28"/>
        <v>71.8</v>
      </c>
      <c r="BG137" s="14">
        <f t="shared" si="29"/>
        <v>74.857142857142861</v>
      </c>
    </row>
    <row r="138" spans="1:59" x14ac:dyDescent="0.2">
      <c r="A138" t="str">
        <f t="shared" si="22"/>
        <v>Josh Battle_2018</v>
      </c>
      <c r="B138" t="s">
        <v>948</v>
      </c>
      <c r="C138" t="s">
        <v>399</v>
      </c>
      <c r="D138">
        <v>2018</v>
      </c>
      <c r="E138" s="13">
        <v>123900</v>
      </c>
      <c r="F138" s="13">
        <v>123900</v>
      </c>
      <c r="G138" s="13">
        <v>123900</v>
      </c>
      <c r="H138" s="13">
        <v>123900</v>
      </c>
      <c r="I138" s="13">
        <v>123900</v>
      </c>
      <c r="J138" s="13">
        <v>123900</v>
      </c>
      <c r="K138" s="13">
        <v>123900</v>
      </c>
      <c r="L138" s="13">
        <v>123900</v>
      </c>
      <c r="M138" s="13">
        <v>123900</v>
      </c>
      <c r="N138" s="13">
        <v>123900</v>
      </c>
      <c r="O138" s="13">
        <v>123900</v>
      </c>
      <c r="P138" s="13">
        <v>123900</v>
      </c>
      <c r="Q138" s="13">
        <v>123900</v>
      </c>
      <c r="R138" s="13">
        <v>123900</v>
      </c>
      <c r="S138" s="13">
        <v>123900</v>
      </c>
      <c r="T138" s="13">
        <v>185300</v>
      </c>
      <c r="U138" s="13">
        <v>185300</v>
      </c>
      <c r="V138" s="13">
        <v>185300</v>
      </c>
      <c r="W138" s="13">
        <v>210400</v>
      </c>
      <c r="X138" s="13">
        <v>213500</v>
      </c>
      <c r="Y138" s="13">
        <v>186700</v>
      </c>
      <c r="Z138" s="13">
        <v>186700</v>
      </c>
      <c r="AA138" s="13">
        <v>186700</v>
      </c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>
        <v>77</v>
      </c>
      <c r="AN138" s="13">
        <v>64</v>
      </c>
      <c r="AO138" s="13"/>
      <c r="AP138" s="13">
        <v>73</v>
      </c>
      <c r="AQ138" s="13"/>
      <c r="AR138" s="13"/>
      <c r="AS138" s="13">
        <v>33</v>
      </c>
      <c r="AT138" s="13">
        <v>30</v>
      </c>
      <c r="AU138" s="13">
        <v>8</v>
      </c>
      <c r="AV138" s="13"/>
      <c r="AW138" s="13"/>
      <c r="AX138" s="13"/>
      <c r="AY138" s="14">
        <f t="shared" si="23"/>
        <v>47.5</v>
      </c>
      <c r="AZ138" s="14">
        <f t="shared" si="20"/>
        <v>23</v>
      </c>
      <c r="BA138" s="19">
        <f t="shared" si="24"/>
        <v>0.27272727272727271</v>
      </c>
      <c r="BB138" s="20">
        <f t="shared" si="21"/>
        <v>27.819058215547123</v>
      </c>
      <c r="BC138">
        <f t="shared" si="25"/>
        <v>0</v>
      </c>
      <c r="BD138" s="14">
        <f t="shared" si="26"/>
        <v>1</v>
      </c>
      <c r="BE138" s="14" t="str">
        <f t="shared" si="27"/>
        <v/>
      </c>
      <c r="BF138" s="14">
        <f t="shared" si="28"/>
        <v>77</v>
      </c>
      <c r="BG138" s="14">
        <f t="shared" si="29"/>
        <v>36</v>
      </c>
    </row>
    <row r="139" spans="1:59" x14ac:dyDescent="0.2">
      <c r="A139" t="str">
        <f t="shared" si="22"/>
        <v>Josh Battle_2017</v>
      </c>
      <c r="B139" t="s">
        <v>948</v>
      </c>
      <c r="C139" t="s">
        <v>399</v>
      </c>
      <c r="D139">
        <v>2017</v>
      </c>
      <c r="E139" s="13">
        <v>117300</v>
      </c>
      <c r="F139" s="13">
        <v>117300</v>
      </c>
      <c r="G139" s="13">
        <v>117300</v>
      </c>
      <c r="H139" s="13">
        <v>117300</v>
      </c>
      <c r="I139" s="13">
        <v>117300</v>
      </c>
      <c r="J139" s="13">
        <v>117300</v>
      </c>
      <c r="K139" s="13">
        <v>117300</v>
      </c>
      <c r="L139" s="13">
        <v>117300</v>
      </c>
      <c r="M139" s="13">
        <v>117300</v>
      </c>
      <c r="N139" s="13">
        <v>117300</v>
      </c>
      <c r="O139" s="13">
        <v>117300</v>
      </c>
      <c r="P139" s="13">
        <v>117300</v>
      </c>
      <c r="Q139" s="13">
        <v>117300</v>
      </c>
      <c r="R139" s="13">
        <v>117300</v>
      </c>
      <c r="S139" s="13">
        <v>117300</v>
      </c>
      <c r="T139" s="13">
        <v>117300</v>
      </c>
      <c r="U139" s="13">
        <v>117300</v>
      </c>
      <c r="V139" s="13">
        <v>117300</v>
      </c>
      <c r="W139" s="13">
        <v>117300</v>
      </c>
      <c r="X139" s="13">
        <v>117300</v>
      </c>
      <c r="Y139" s="13">
        <v>117300</v>
      </c>
      <c r="Z139" s="13">
        <v>117300</v>
      </c>
      <c r="AA139" s="13">
        <v>117300</v>
      </c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>
        <v>8</v>
      </c>
      <c r="AS139" s="13"/>
      <c r="AT139" s="13"/>
      <c r="AU139" s="13"/>
      <c r="AV139" s="13"/>
      <c r="AW139" s="13"/>
      <c r="AX139" s="13"/>
      <c r="AY139" s="14">
        <f t="shared" si="23"/>
        <v>8</v>
      </c>
      <c r="AZ139" s="14">
        <f t="shared" si="20"/>
        <v>23</v>
      </c>
      <c r="BA139" s="19">
        <f t="shared" si="24"/>
        <v>4.5454545454545456E-2</v>
      </c>
      <c r="BB139" s="20" t="e">
        <f t="shared" si="21"/>
        <v>#DIV/0!</v>
      </c>
      <c r="BC139">
        <f t="shared" si="25"/>
        <v>0</v>
      </c>
      <c r="BD139" s="14">
        <f t="shared" si="26"/>
        <v>1</v>
      </c>
      <c r="BE139" s="14" t="str">
        <f t="shared" si="27"/>
        <v/>
      </c>
      <c r="BF139" s="14" t="str">
        <f t="shared" si="28"/>
        <v/>
      </c>
      <c r="BG139" s="14">
        <f t="shared" si="29"/>
        <v>8</v>
      </c>
    </row>
    <row r="140" spans="1:59" x14ac:dyDescent="0.2">
      <c r="A140" t="str">
        <f t="shared" si="22"/>
        <v>Josh Battle_2016</v>
      </c>
      <c r="B140" t="s">
        <v>948</v>
      </c>
      <c r="C140" t="s">
        <v>399</v>
      </c>
      <c r="D140">
        <v>2016</v>
      </c>
      <c r="E140" s="13">
        <v>0</v>
      </c>
      <c r="F140" s="13">
        <v>0</v>
      </c>
      <c r="G140" s="13">
        <v>0</v>
      </c>
      <c r="H140" s="13">
        <v>0</v>
      </c>
      <c r="I140" s="13">
        <v>0</v>
      </c>
      <c r="J140" s="13">
        <v>0</v>
      </c>
      <c r="K140" s="13">
        <v>0</v>
      </c>
      <c r="L140" s="13">
        <v>0</v>
      </c>
      <c r="M140" s="13">
        <v>0</v>
      </c>
      <c r="N140" s="13">
        <v>0</v>
      </c>
      <c r="O140" s="13">
        <v>0</v>
      </c>
      <c r="P140" s="13">
        <v>0</v>
      </c>
      <c r="Q140" s="13">
        <v>0</v>
      </c>
      <c r="R140" s="13">
        <v>0</v>
      </c>
      <c r="S140" s="13">
        <v>0</v>
      </c>
      <c r="T140" s="13">
        <v>0</v>
      </c>
      <c r="U140" s="13">
        <v>0</v>
      </c>
      <c r="V140" s="13">
        <v>0</v>
      </c>
      <c r="W140" s="13">
        <v>0</v>
      </c>
      <c r="X140" s="13">
        <v>0</v>
      </c>
      <c r="Y140" s="13">
        <v>0</v>
      </c>
      <c r="Z140" s="13">
        <v>0</v>
      </c>
      <c r="AA140" s="13">
        <v>0</v>
      </c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4" t="str">
        <f t="shared" si="23"/>
        <v/>
      </c>
      <c r="AZ140" s="14">
        <f t="shared" si="20"/>
        <v>23</v>
      </c>
      <c r="BA140" s="19">
        <f t="shared" si="24"/>
        <v>0</v>
      </c>
      <c r="BB140" s="20" t="e">
        <f t="shared" si="21"/>
        <v>#DIV/0!</v>
      </c>
      <c r="BC140">
        <f t="shared" si="25"/>
        <v>23</v>
      </c>
      <c r="BD140" s="14">
        <f t="shared" si="26"/>
        <v>1</v>
      </c>
      <c r="BE140" s="14" t="str">
        <f t="shared" si="27"/>
        <v/>
      </c>
      <c r="BF140" s="14" t="str">
        <f t="shared" si="28"/>
        <v/>
      </c>
      <c r="BG140" s="14" t="str">
        <f t="shared" si="29"/>
        <v/>
      </c>
    </row>
    <row r="141" spans="1:59" x14ac:dyDescent="0.2">
      <c r="A141" t="str">
        <f t="shared" si="22"/>
        <v>Josh Battle_2015</v>
      </c>
      <c r="B141" t="s">
        <v>948</v>
      </c>
      <c r="C141" t="s">
        <v>399</v>
      </c>
      <c r="D141">
        <v>2015</v>
      </c>
      <c r="E141" s="13">
        <v>0</v>
      </c>
      <c r="F141" s="13">
        <v>0</v>
      </c>
      <c r="G141" s="13">
        <v>0</v>
      </c>
      <c r="H141" s="13">
        <v>0</v>
      </c>
      <c r="I141" s="13">
        <v>0</v>
      </c>
      <c r="J141" s="13">
        <v>0</v>
      </c>
      <c r="K141" s="13">
        <v>0</v>
      </c>
      <c r="L141" s="13">
        <v>0</v>
      </c>
      <c r="M141" s="13">
        <v>0</v>
      </c>
      <c r="N141" s="13">
        <v>0</v>
      </c>
      <c r="O141" s="13">
        <v>0</v>
      </c>
      <c r="P141" s="13">
        <v>0</v>
      </c>
      <c r="Q141" s="13">
        <v>0</v>
      </c>
      <c r="R141" s="13">
        <v>0</v>
      </c>
      <c r="S141" s="13">
        <v>0</v>
      </c>
      <c r="T141" s="13">
        <v>0</v>
      </c>
      <c r="U141" s="13">
        <v>0</v>
      </c>
      <c r="V141" s="13">
        <v>0</v>
      </c>
      <c r="W141" s="13">
        <v>0</v>
      </c>
      <c r="X141" s="13">
        <v>0</v>
      </c>
      <c r="Y141" s="13">
        <v>0</v>
      </c>
      <c r="Z141" s="13">
        <v>0</v>
      </c>
      <c r="AA141" s="13">
        <v>0</v>
      </c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4" t="str">
        <f t="shared" si="23"/>
        <v/>
      </c>
      <c r="AZ141" s="14">
        <f t="shared" si="20"/>
        <v>23</v>
      </c>
      <c r="BA141" s="19">
        <f t="shared" si="24"/>
        <v>0</v>
      </c>
      <c r="BB141" s="20" t="e">
        <f t="shared" si="21"/>
        <v>#DIV/0!</v>
      </c>
      <c r="BC141">
        <f t="shared" si="25"/>
        <v>23</v>
      </c>
      <c r="BD141" s="14">
        <f t="shared" si="26"/>
        <v>1</v>
      </c>
      <c r="BE141" s="14" t="str">
        <f t="shared" si="27"/>
        <v/>
      </c>
      <c r="BF141" s="14" t="str">
        <f t="shared" si="28"/>
        <v/>
      </c>
      <c r="BG141" s="14" t="str">
        <f t="shared" si="29"/>
        <v/>
      </c>
    </row>
    <row r="142" spans="1:59" x14ac:dyDescent="0.2">
      <c r="A142" t="str">
        <f t="shared" si="22"/>
        <v>Dayne Beams_2018</v>
      </c>
      <c r="B142" t="s">
        <v>619</v>
      </c>
      <c r="C142" t="s">
        <v>116</v>
      </c>
      <c r="D142">
        <v>2018</v>
      </c>
      <c r="E142" s="13">
        <v>557600</v>
      </c>
      <c r="F142" s="13">
        <v>557600</v>
      </c>
      <c r="G142" s="13">
        <v>557600</v>
      </c>
      <c r="H142" s="13">
        <v>557600</v>
      </c>
      <c r="I142" s="13">
        <v>505300</v>
      </c>
      <c r="J142" s="13">
        <v>469000</v>
      </c>
      <c r="K142" s="13">
        <v>472500</v>
      </c>
      <c r="L142" s="13">
        <v>485500</v>
      </c>
      <c r="M142" s="13">
        <v>489300</v>
      </c>
      <c r="N142" s="13">
        <v>482400</v>
      </c>
      <c r="O142" s="13">
        <v>492400</v>
      </c>
      <c r="P142" s="13">
        <v>524800</v>
      </c>
      <c r="Q142" s="13">
        <v>515000</v>
      </c>
      <c r="R142" s="13">
        <v>515000</v>
      </c>
      <c r="S142" s="13">
        <v>490100</v>
      </c>
      <c r="T142" s="13">
        <v>474900</v>
      </c>
      <c r="U142" s="13">
        <v>513100</v>
      </c>
      <c r="V142" s="13">
        <v>546400</v>
      </c>
      <c r="W142" s="13">
        <v>548200</v>
      </c>
      <c r="X142" s="13">
        <v>547400</v>
      </c>
      <c r="Y142" s="13">
        <v>534600</v>
      </c>
      <c r="Z142" s="13">
        <v>534700</v>
      </c>
      <c r="AA142" s="13">
        <v>552200</v>
      </c>
      <c r="AB142" s="13">
        <v>69</v>
      </c>
      <c r="AC142" s="13">
        <v>59</v>
      </c>
      <c r="AD142" s="13"/>
      <c r="AE142" s="13">
        <v>83</v>
      </c>
      <c r="AF142" s="13">
        <v>73</v>
      </c>
      <c r="AG142" s="13">
        <v>130</v>
      </c>
      <c r="AH142" s="13">
        <v>108</v>
      </c>
      <c r="AI142" s="13">
        <v>63</v>
      </c>
      <c r="AJ142" s="13">
        <v>109</v>
      </c>
      <c r="AK142" s="13">
        <v>140</v>
      </c>
      <c r="AL142" s="13">
        <v>119</v>
      </c>
      <c r="AM142" s="13">
        <v>37</v>
      </c>
      <c r="AN142" s="13"/>
      <c r="AO142" s="13">
        <v>100</v>
      </c>
      <c r="AP142" s="13">
        <v>129</v>
      </c>
      <c r="AQ142" s="13">
        <v>148</v>
      </c>
      <c r="AR142" s="13">
        <v>111</v>
      </c>
      <c r="AS142" s="13">
        <v>80</v>
      </c>
      <c r="AT142" s="13">
        <v>143</v>
      </c>
      <c r="AU142" s="13">
        <v>85</v>
      </c>
      <c r="AV142" s="13">
        <v>102</v>
      </c>
      <c r="AW142" s="13">
        <v>144</v>
      </c>
      <c r="AX142" s="13">
        <v>125</v>
      </c>
      <c r="AY142" s="14">
        <f t="shared" si="23"/>
        <v>102.71428571428571</v>
      </c>
      <c r="AZ142" s="14">
        <f t="shared" si="20"/>
        <v>23</v>
      </c>
      <c r="BA142" s="19">
        <f t="shared" si="24"/>
        <v>0.95454545454545459</v>
      </c>
      <c r="BB142" s="20">
        <f t="shared" si="21"/>
        <v>31.744515836822675</v>
      </c>
      <c r="BC142">
        <f t="shared" si="25"/>
        <v>0</v>
      </c>
      <c r="BD142" s="14">
        <f t="shared" si="26"/>
        <v>6</v>
      </c>
      <c r="BE142" s="14">
        <f t="shared" si="27"/>
        <v>82.8</v>
      </c>
      <c r="BF142" s="14">
        <f t="shared" si="28"/>
        <v>96</v>
      </c>
      <c r="BG142" s="14">
        <f t="shared" si="29"/>
        <v>118.55555555555556</v>
      </c>
    </row>
    <row r="143" spans="1:59" x14ac:dyDescent="0.2">
      <c r="A143" t="str">
        <f t="shared" si="22"/>
        <v>Dayne Beams_2017</v>
      </c>
      <c r="B143" t="s">
        <v>619</v>
      </c>
      <c r="C143" t="s">
        <v>116</v>
      </c>
      <c r="D143">
        <v>2017</v>
      </c>
      <c r="E143" s="13">
        <v>432500</v>
      </c>
      <c r="F143" s="13">
        <v>432500</v>
      </c>
      <c r="G143" s="13">
        <v>432500</v>
      </c>
      <c r="H143" s="13">
        <v>462900</v>
      </c>
      <c r="I143" s="13">
        <v>484300</v>
      </c>
      <c r="J143" s="13">
        <v>491500</v>
      </c>
      <c r="K143" s="13">
        <v>476900</v>
      </c>
      <c r="L143" s="13">
        <v>476900</v>
      </c>
      <c r="M143" s="13">
        <v>476900</v>
      </c>
      <c r="N143" s="13">
        <v>485000</v>
      </c>
      <c r="O143" s="13">
        <v>502800</v>
      </c>
      <c r="P143" s="13">
        <v>502800</v>
      </c>
      <c r="Q143" s="13">
        <v>552000</v>
      </c>
      <c r="R143" s="13">
        <v>558600</v>
      </c>
      <c r="S143" s="13">
        <v>512200</v>
      </c>
      <c r="T143" s="13">
        <v>512200</v>
      </c>
      <c r="U143" s="13">
        <v>437000</v>
      </c>
      <c r="V143" s="13">
        <v>396600</v>
      </c>
      <c r="W143" s="13">
        <v>419400</v>
      </c>
      <c r="X143" s="13">
        <v>463700</v>
      </c>
      <c r="Y143" s="13">
        <v>492900</v>
      </c>
      <c r="Z143" s="13">
        <v>517200</v>
      </c>
      <c r="AA143" s="13">
        <v>547000</v>
      </c>
      <c r="AB143" s="13">
        <v>91</v>
      </c>
      <c r="AC143" s="13">
        <v>120</v>
      </c>
      <c r="AD143" s="13">
        <v>109</v>
      </c>
      <c r="AE143" s="13">
        <v>90</v>
      </c>
      <c r="AF143" s="13">
        <v>100</v>
      </c>
      <c r="AG143" s="13">
        <v>66</v>
      </c>
      <c r="AH143" s="13"/>
      <c r="AI143" s="13"/>
      <c r="AJ143" s="13">
        <v>132</v>
      </c>
      <c r="AK143" s="13">
        <v>127</v>
      </c>
      <c r="AL143" s="13"/>
      <c r="AM143" s="13">
        <v>146</v>
      </c>
      <c r="AN143" s="13">
        <v>66</v>
      </c>
      <c r="AO143" s="13">
        <v>12</v>
      </c>
      <c r="AP143" s="13"/>
      <c r="AQ143" s="13">
        <v>58</v>
      </c>
      <c r="AR143" s="13">
        <v>100</v>
      </c>
      <c r="AS143" s="13">
        <v>131</v>
      </c>
      <c r="AT143" s="13">
        <v>121</v>
      </c>
      <c r="AU143" s="13">
        <v>94</v>
      </c>
      <c r="AV143" s="13">
        <v>138</v>
      </c>
      <c r="AW143" s="13">
        <v>148</v>
      </c>
      <c r="AX143" s="13">
        <v>78</v>
      </c>
      <c r="AY143" s="14">
        <f t="shared" si="23"/>
        <v>101.42105263157895</v>
      </c>
      <c r="AZ143" s="14">
        <f t="shared" si="20"/>
        <v>23</v>
      </c>
      <c r="BA143" s="19">
        <f t="shared" si="24"/>
        <v>0.86363636363636365</v>
      </c>
      <c r="BB143" s="20">
        <f t="shared" si="21"/>
        <v>34.946492097798888</v>
      </c>
      <c r="BC143">
        <f t="shared" si="25"/>
        <v>0</v>
      </c>
      <c r="BD143" s="14">
        <f t="shared" si="26"/>
        <v>18</v>
      </c>
      <c r="BE143" s="14">
        <f t="shared" si="27"/>
        <v>96</v>
      </c>
      <c r="BF143" s="14">
        <f t="shared" si="28"/>
        <v>135</v>
      </c>
      <c r="BG143" s="14">
        <f t="shared" si="29"/>
        <v>108.5</v>
      </c>
    </row>
    <row r="144" spans="1:59" x14ac:dyDescent="0.2">
      <c r="A144" t="str">
        <f t="shared" si="22"/>
        <v>Dayne Beams_2016</v>
      </c>
      <c r="B144" t="s">
        <v>619</v>
      </c>
      <c r="C144" t="s">
        <v>116</v>
      </c>
      <c r="D144">
        <v>2016</v>
      </c>
      <c r="E144" s="13">
        <v>612100</v>
      </c>
      <c r="F144" s="13">
        <v>612100</v>
      </c>
      <c r="G144" s="13">
        <v>612100</v>
      </c>
      <c r="H144" s="13">
        <v>612100</v>
      </c>
      <c r="I144" s="13">
        <v>612100</v>
      </c>
      <c r="J144" s="13">
        <v>612100</v>
      </c>
      <c r="K144" s="13">
        <v>612100</v>
      </c>
      <c r="L144" s="13">
        <v>612100</v>
      </c>
      <c r="M144" s="13">
        <v>612100</v>
      </c>
      <c r="N144" s="13">
        <v>612100</v>
      </c>
      <c r="O144" s="13">
        <v>612100</v>
      </c>
      <c r="P144" s="13">
        <v>612100</v>
      </c>
      <c r="Q144" s="13">
        <v>612100</v>
      </c>
      <c r="R144" s="13">
        <v>612100</v>
      </c>
      <c r="S144" s="13">
        <v>612100</v>
      </c>
      <c r="T144" s="13">
        <v>612100</v>
      </c>
      <c r="U144" s="13">
        <v>612100</v>
      </c>
      <c r="V144" s="13">
        <v>612100</v>
      </c>
      <c r="W144" s="13">
        <v>612100</v>
      </c>
      <c r="X144" s="13">
        <v>612100</v>
      </c>
      <c r="Y144" s="13">
        <v>612100</v>
      </c>
      <c r="Z144" s="13">
        <v>612100</v>
      </c>
      <c r="AA144" s="13">
        <v>612100</v>
      </c>
      <c r="AB144" s="13"/>
      <c r="AC144" s="13"/>
      <c r="AD144" s="13"/>
      <c r="AE144" s="13"/>
      <c r="AF144" s="13"/>
      <c r="AG144" s="13"/>
      <c r="AH144" s="13">
        <v>93</v>
      </c>
      <c r="AI144" s="13">
        <v>66</v>
      </c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4">
        <f t="shared" si="23"/>
        <v>79.5</v>
      </c>
      <c r="AZ144" s="14">
        <f t="shared" si="20"/>
        <v>23</v>
      </c>
      <c r="BA144" s="19">
        <f t="shared" si="24"/>
        <v>9.0909090909090912E-2</v>
      </c>
      <c r="BB144" s="20">
        <f t="shared" si="21"/>
        <v>19.091883092036785</v>
      </c>
      <c r="BC144">
        <f t="shared" si="25"/>
        <v>0</v>
      </c>
      <c r="BD144" s="14">
        <f t="shared" si="26"/>
        <v>1</v>
      </c>
      <c r="BE144" s="14" t="str">
        <f t="shared" si="27"/>
        <v/>
      </c>
      <c r="BF144" s="14">
        <f t="shared" si="28"/>
        <v>79.5</v>
      </c>
      <c r="BG144" s="14" t="str">
        <f t="shared" si="29"/>
        <v/>
      </c>
    </row>
    <row r="145" spans="1:59" x14ac:dyDescent="0.2">
      <c r="A145" t="str">
        <f t="shared" si="22"/>
        <v>Dayne Beams_2015</v>
      </c>
      <c r="B145" t="s">
        <v>619</v>
      </c>
      <c r="C145" t="s">
        <v>116</v>
      </c>
      <c r="D145">
        <v>2015</v>
      </c>
      <c r="E145" s="13">
        <v>621000</v>
      </c>
      <c r="F145" s="13">
        <v>621000</v>
      </c>
      <c r="G145" s="13">
        <v>621000</v>
      </c>
      <c r="H145" s="13">
        <v>599300</v>
      </c>
      <c r="I145" s="13">
        <v>571200</v>
      </c>
      <c r="J145" s="13">
        <v>567300</v>
      </c>
      <c r="K145" s="13">
        <v>552500</v>
      </c>
      <c r="L145" s="13">
        <v>567800</v>
      </c>
      <c r="M145" s="13">
        <v>575700</v>
      </c>
      <c r="N145" s="13">
        <v>596100</v>
      </c>
      <c r="O145" s="13">
        <v>606100</v>
      </c>
      <c r="P145" s="13">
        <v>606100</v>
      </c>
      <c r="Q145" s="13">
        <v>612900</v>
      </c>
      <c r="R145" s="13">
        <v>609900</v>
      </c>
      <c r="S145" s="13">
        <v>603700</v>
      </c>
      <c r="T145" s="13">
        <v>615200</v>
      </c>
      <c r="U145" s="13">
        <v>607000</v>
      </c>
      <c r="V145" s="13">
        <v>607000</v>
      </c>
      <c r="W145" s="13">
        <v>590000</v>
      </c>
      <c r="X145" s="13">
        <v>590000</v>
      </c>
      <c r="Y145" s="13">
        <v>590000</v>
      </c>
      <c r="Z145" s="13">
        <v>590000</v>
      </c>
      <c r="AA145" s="13">
        <v>590000</v>
      </c>
      <c r="AB145" s="13">
        <v>108</v>
      </c>
      <c r="AC145" s="13">
        <v>73</v>
      </c>
      <c r="AD145" s="13">
        <v>138</v>
      </c>
      <c r="AE145" s="13">
        <v>82</v>
      </c>
      <c r="AF145" s="13">
        <v>113</v>
      </c>
      <c r="AG145" s="13">
        <v>111</v>
      </c>
      <c r="AH145" s="13">
        <v>141</v>
      </c>
      <c r="AI145" s="13">
        <v>104</v>
      </c>
      <c r="AJ145" s="13">
        <v>144</v>
      </c>
      <c r="AK145" s="13">
        <v>127</v>
      </c>
      <c r="AL145" s="13"/>
      <c r="AM145" s="13">
        <v>105</v>
      </c>
      <c r="AN145" s="13">
        <v>126</v>
      </c>
      <c r="AO145" s="13">
        <v>115</v>
      </c>
      <c r="AP145" s="13">
        <v>142</v>
      </c>
      <c r="AQ145" s="13">
        <v>89</v>
      </c>
      <c r="AR145" s="13"/>
      <c r="AS145" s="13">
        <v>97</v>
      </c>
      <c r="AT145" s="13"/>
      <c r="AU145" s="13"/>
      <c r="AV145" s="13"/>
      <c r="AW145" s="13"/>
      <c r="AX145" s="13"/>
      <c r="AY145" s="14">
        <f t="shared" si="23"/>
        <v>113.4375</v>
      </c>
      <c r="AZ145" s="14">
        <f t="shared" si="20"/>
        <v>23</v>
      </c>
      <c r="BA145" s="19">
        <f t="shared" si="24"/>
        <v>0.72727272727272729</v>
      </c>
      <c r="BB145" s="20">
        <f t="shared" si="21"/>
        <v>21.823439233997927</v>
      </c>
      <c r="BC145">
        <f t="shared" si="25"/>
        <v>0</v>
      </c>
      <c r="BD145" s="14">
        <f t="shared" si="26"/>
        <v>7</v>
      </c>
      <c r="BE145" s="14">
        <f t="shared" si="27"/>
        <v>104.16666666666667</v>
      </c>
      <c r="BF145" s="14">
        <f t="shared" si="28"/>
        <v>124.2</v>
      </c>
      <c r="BG145" s="14">
        <f t="shared" si="29"/>
        <v>109.33333333333333</v>
      </c>
    </row>
    <row r="146" spans="1:59" x14ac:dyDescent="0.2">
      <c r="A146" t="str">
        <f t="shared" si="22"/>
        <v>Toby Bedford_2018</v>
      </c>
      <c r="B146" t="s">
        <v>2614</v>
      </c>
      <c r="C146" t="s">
        <v>288</v>
      </c>
      <c r="D146">
        <v>2018</v>
      </c>
      <c r="E146" s="13">
        <v>0</v>
      </c>
      <c r="F146" s="13">
        <v>0</v>
      </c>
      <c r="G146" s="13">
        <v>0</v>
      </c>
      <c r="H146" s="13">
        <v>0</v>
      </c>
      <c r="I146" s="13">
        <v>0</v>
      </c>
      <c r="J146" s="13">
        <v>0</v>
      </c>
      <c r="K146" s="13">
        <v>0</v>
      </c>
      <c r="L146" s="13">
        <v>0</v>
      </c>
      <c r="M146" s="13">
        <v>0</v>
      </c>
      <c r="N146" s="13">
        <v>0</v>
      </c>
      <c r="O146" s="13">
        <v>0</v>
      </c>
      <c r="P146" s="13">
        <v>0</v>
      </c>
      <c r="Q146" s="13">
        <v>0</v>
      </c>
      <c r="R146" s="13">
        <v>0</v>
      </c>
      <c r="S146" s="13">
        <v>0</v>
      </c>
      <c r="T146" s="13">
        <v>0</v>
      </c>
      <c r="U146" s="13">
        <v>0</v>
      </c>
      <c r="V146" s="13">
        <v>0</v>
      </c>
      <c r="W146" s="13">
        <v>0</v>
      </c>
      <c r="X146" s="13">
        <v>0</v>
      </c>
      <c r="Y146" s="13">
        <v>0</v>
      </c>
      <c r="Z146" s="13">
        <v>0</v>
      </c>
      <c r="AA146" s="13">
        <v>0</v>
      </c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4" t="str">
        <f t="shared" si="23"/>
        <v/>
      </c>
      <c r="AZ146" s="14">
        <f t="shared" si="20"/>
        <v>23</v>
      </c>
      <c r="BA146" s="19">
        <f t="shared" si="24"/>
        <v>0</v>
      </c>
      <c r="BB146" s="20" t="e">
        <f t="shared" si="21"/>
        <v>#DIV/0!</v>
      </c>
      <c r="BC146">
        <f t="shared" si="25"/>
        <v>23</v>
      </c>
      <c r="BD146" s="14">
        <f t="shared" si="26"/>
        <v>1</v>
      </c>
      <c r="BE146" s="14" t="str">
        <f t="shared" si="27"/>
        <v/>
      </c>
      <c r="BF146" s="14" t="str">
        <f t="shared" si="28"/>
        <v/>
      </c>
      <c r="BG146" s="14" t="str">
        <f t="shared" si="29"/>
        <v/>
      </c>
    </row>
    <row r="147" spans="1:59" x14ac:dyDescent="0.2">
      <c r="A147" t="str">
        <f t="shared" si="22"/>
        <v>Toby Bedford_2017</v>
      </c>
      <c r="B147" t="s">
        <v>2614</v>
      </c>
      <c r="C147" t="s">
        <v>288</v>
      </c>
      <c r="D147">
        <v>2017</v>
      </c>
      <c r="E147" s="13">
        <v>0</v>
      </c>
      <c r="F147" s="13">
        <v>0</v>
      </c>
      <c r="G147" s="13">
        <v>0</v>
      </c>
      <c r="H147" s="13">
        <v>0</v>
      </c>
      <c r="I147" s="13">
        <v>0</v>
      </c>
      <c r="J147" s="13">
        <v>0</v>
      </c>
      <c r="K147" s="13">
        <v>0</v>
      </c>
      <c r="L147" s="13">
        <v>0</v>
      </c>
      <c r="M147" s="13">
        <v>0</v>
      </c>
      <c r="N147" s="13">
        <v>0</v>
      </c>
      <c r="O147" s="13">
        <v>0</v>
      </c>
      <c r="P147" s="13">
        <v>0</v>
      </c>
      <c r="Q147" s="13">
        <v>0</v>
      </c>
      <c r="R147" s="13">
        <v>0</v>
      </c>
      <c r="S147" s="13">
        <v>0</v>
      </c>
      <c r="T147" s="13">
        <v>0</v>
      </c>
      <c r="U147" s="13">
        <v>0</v>
      </c>
      <c r="V147" s="13">
        <v>0</v>
      </c>
      <c r="W147" s="13">
        <v>0</v>
      </c>
      <c r="X147" s="13">
        <v>0</v>
      </c>
      <c r="Y147" s="13">
        <v>0</v>
      </c>
      <c r="Z147" s="13">
        <v>0</v>
      </c>
      <c r="AA147" s="13">
        <v>0</v>
      </c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4" t="str">
        <f t="shared" si="23"/>
        <v/>
      </c>
      <c r="AZ147" s="14">
        <f t="shared" si="20"/>
        <v>23</v>
      </c>
      <c r="BA147" s="19">
        <f t="shared" si="24"/>
        <v>0</v>
      </c>
      <c r="BB147" s="20" t="e">
        <f t="shared" si="21"/>
        <v>#DIV/0!</v>
      </c>
      <c r="BC147">
        <f t="shared" si="25"/>
        <v>23</v>
      </c>
      <c r="BD147" s="14">
        <f t="shared" si="26"/>
        <v>1</v>
      </c>
      <c r="BE147" s="14" t="str">
        <f t="shared" si="27"/>
        <v/>
      </c>
      <c r="BF147" s="14" t="str">
        <f t="shared" si="28"/>
        <v/>
      </c>
      <c r="BG147" s="14" t="str">
        <f t="shared" si="29"/>
        <v/>
      </c>
    </row>
    <row r="148" spans="1:59" x14ac:dyDescent="0.2">
      <c r="A148" t="str">
        <f t="shared" si="22"/>
        <v>Toby Bedford_2016</v>
      </c>
      <c r="B148" t="s">
        <v>2614</v>
      </c>
      <c r="C148" t="s">
        <v>288</v>
      </c>
      <c r="D148">
        <v>2016</v>
      </c>
      <c r="E148" s="13">
        <v>0</v>
      </c>
      <c r="F148" s="13">
        <v>0</v>
      </c>
      <c r="G148" s="13">
        <v>0</v>
      </c>
      <c r="H148" s="13">
        <v>0</v>
      </c>
      <c r="I148" s="13">
        <v>0</v>
      </c>
      <c r="J148" s="13">
        <v>0</v>
      </c>
      <c r="K148" s="13">
        <v>0</v>
      </c>
      <c r="L148" s="13">
        <v>0</v>
      </c>
      <c r="M148" s="13">
        <v>0</v>
      </c>
      <c r="N148" s="13">
        <v>0</v>
      </c>
      <c r="O148" s="13">
        <v>0</v>
      </c>
      <c r="P148" s="13">
        <v>0</v>
      </c>
      <c r="Q148" s="13">
        <v>0</v>
      </c>
      <c r="R148" s="13">
        <v>0</v>
      </c>
      <c r="S148" s="13">
        <v>0</v>
      </c>
      <c r="T148" s="13">
        <v>0</v>
      </c>
      <c r="U148" s="13">
        <v>0</v>
      </c>
      <c r="V148" s="13">
        <v>0</v>
      </c>
      <c r="W148" s="13">
        <v>0</v>
      </c>
      <c r="X148" s="13">
        <v>0</v>
      </c>
      <c r="Y148" s="13">
        <v>0</v>
      </c>
      <c r="Z148" s="13">
        <v>0</v>
      </c>
      <c r="AA148" s="13">
        <v>0</v>
      </c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4" t="str">
        <f t="shared" si="23"/>
        <v/>
      </c>
      <c r="AZ148" s="14">
        <f t="shared" si="20"/>
        <v>23</v>
      </c>
      <c r="BA148" s="19">
        <f t="shared" si="24"/>
        <v>0</v>
      </c>
      <c r="BB148" s="20" t="e">
        <f t="shared" si="21"/>
        <v>#DIV/0!</v>
      </c>
      <c r="BC148">
        <f t="shared" si="25"/>
        <v>23</v>
      </c>
      <c r="BD148" s="14">
        <f t="shared" si="26"/>
        <v>1</v>
      </c>
      <c r="BE148" s="14" t="str">
        <f t="shared" si="27"/>
        <v/>
      </c>
      <c r="BF148" s="14" t="str">
        <f t="shared" si="28"/>
        <v/>
      </c>
      <c r="BG148" s="14" t="str">
        <f t="shared" si="29"/>
        <v/>
      </c>
    </row>
    <row r="149" spans="1:59" x14ac:dyDescent="0.2">
      <c r="A149" t="str">
        <f t="shared" si="22"/>
        <v>Toby Bedford_2015</v>
      </c>
      <c r="B149" t="s">
        <v>2614</v>
      </c>
      <c r="C149" t="s">
        <v>288</v>
      </c>
      <c r="D149">
        <v>2015</v>
      </c>
      <c r="E149" s="13">
        <v>0</v>
      </c>
      <c r="F149" s="13">
        <v>0</v>
      </c>
      <c r="G149" s="13">
        <v>0</v>
      </c>
      <c r="H149" s="13">
        <v>0</v>
      </c>
      <c r="I149" s="13">
        <v>0</v>
      </c>
      <c r="J149" s="13">
        <v>0</v>
      </c>
      <c r="K149" s="13">
        <v>0</v>
      </c>
      <c r="L149" s="13">
        <v>0</v>
      </c>
      <c r="M149" s="13">
        <v>0</v>
      </c>
      <c r="N149" s="13">
        <v>0</v>
      </c>
      <c r="O149" s="13">
        <v>0</v>
      </c>
      <c r="P149" s="13">
        <v>0</v>
      </c>
      <c r="Q149" s="13">
        <v>0</v>
      </c>
      <c r="R149" s="13">
        <v>0</v>
      </c>
      <c r="S149" s="13">
        <v>0</v>
      </c>
      <c r="T149" s="13">
        <v>0</v>
      </c>
      <c r="U149" s="13">
        <v>0</v>
      </c>
      <c r="V149" s="13">
        <v>0</v>
      </c>
      <c r="W149" s="13">
        <v>0</v>
      </c>
      <c r="X149" s="13">
        <v>0</v>
      </c>
      <c r="Y149" s="13">
        <v>0</v>
      </c>
      <c r="Z149" s="13">
        <v>0</v>
      </c>
      <c r="AA149" s="13">
        <v>0</v>
      </c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4" t="str">
        <f t="shared" si="23"/>
        <v/>
      </c>
      <c r="AZ149" s="14">
        <f t="shared" si="20"/>
        <v>23</v>
      </c>
      <c r="BA149" s="19">
        <f t="shared" si="24"/>
        <v>0</v>
      </c>
      <c r="BB149" s="20" t="e">
        <f t="shared" si="21"/>
        <v>#DIV/0!</v>
      </c>
      <c r="BC149">
        <f t="shared" si="25"/>
        <v>23</v>
      </c>
      <c r="BD149" s="14">
        <f t="shared" si="26"/>
        <v>1</v>
      </c>
      <c r="BE149" s="14" t="str">
        <f t="shared" si="27"/>
        <v/>
      </c>
      <c r="BF149" s="14" t="str">
        <f t="shared" si="28"/>
        <v/>
      </c>
      <c r="BG149" s="14" t="str">
        <f t="shared" si="29"/>
        <v/>
      </c>
    </row>
    <row r="150" spans="1:59" x14ac:dyDescent="0.2">
      <c r="A150" t="str">
        <f t="shared" si="22"/>
        <v>Joshua Begley_2018</v>
      </c>
      <c r="B150" t="s">
        <v>1953</v>
      </c>
      <c r="C150" t="s">
        <v>150</v>
      </c>
      <c r="D150">
        <v>2018</v>
      </c>
      <c r="E150" s="13">
        <v>209700</v>
      </c>
      <c r="F150" s="13">
        <v>209700</v>
      </c>
      <c r="G150" s="13">
        <v>209700</v>
      </c>
      <c r="H150" s="13">
        <v>225100</v>
      </c>
      <c r="I150" s="13">
        <v>221900</v>
      </c>
      <c r="J150" s="13">
        <v>199500</v>
      </c>
      <c r="K150" s="13">
        <v>199500</v>
      </c>
      <c r="L150" s="13">
        <v>199500</v>
      </c>
      <c r="M150" s="13">
        <v>199500</v>
      </c>
      <c r="N150" s="13">
        <v>199500</v>
      </c>
      <c r="O150" s="13">
        <v>199500</v>
      </c>
      <c r="P150" s="13">
        <v>199500</v>
      </c>
      <c r="Q150" s="13">
        <v>199500</v>
      </c>
      <c r="R150" s="13">
        <v>199500</v>
      </c>
      <c r="S150" s="13">
        <v>199500</v>
      </c>
      <c r="T150" s="13">
        <v>199500</v>
      </c>
      <c r="U150" s="13">
        <v>199500</v>
      </c>
      <c r="V150" s="13">
        <v>199500</v>
      </c>
      <c r="W150" s="13">
        <v>199500</v>
      </c>
      <c r="X150" s="13">
        <v>199500</v>
      </c>
      <c r="Y150" s="13">
        <v>199500</v>
      </c>
      <c r="Z150" s="13">
        <v>199500</v>
      </c>
      <c r="AA150" s="13">
        <v>199500</v>
      </c>
      <c r="AB150" s="13">
        <v>61</v>
      </c>
      <c r="AC150" s="13">
        <v>52</v>
      </c>
      <c r="AD150" s="13">
        <v>46</v>
      </c>
      <c r="AE150" s="13">
        <v>27</v>
      </c>
      <c r="AF150" s="13">
        <v>7</v>
      </c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4">
        <f t="shared" si="23"/>
        <v>38.6</v>
      </c>
      <c r="AZ150" s="14">
        <f t="shared" si="20"/>
        <v>23</v>
      </c>
      <c r="BA150" s="19">
        <f t="shared" si="24"/>
        <v>0.22727272727272727</v>
      </c>
      <c r="BB150" s="20">
        <f t="shared" si="21"/>
        <v>21.617122842783679</v>
      </c>
      <c r="BC150">
        <f t="shared" si="25"/>
        <v>0</v>
      </c>
      <c r="BD150" s="14">
        <f t="shared" si="26"/>
        <v>6</v>
      </c>
      <c r="BE150" s="14">
        <f t="shared" si="27"/>
        <v>38.6</v>
      </c>
      <c r="BF150" s="14" t="str">
        <f t="shared" si="28"/>
        <v/>
      </c>
      <c r="BG150" s="14" t="str">
        <f t="shared" si="29"/>
        <v/>
      </c>
    </row>
    <row r="151" spans="1:59" x14ac:dyDescent="0.2">
      <c r="A151" t="str">
        <f t="shared" si="22"/>
        <v>Joshua Begley_2017</v>
      </c>
      <c r="B151" t="s">
        <v>1953</v>
      </c>
      <c r="C151" t="s">
        <v>150</v>
      </c>
      <c r="D151">
        <v>2017</v>
      </c>
      <c r="E151" s="13">
        <v>117300</v>
      </c>
      <c r="F151" s="13">
        <v>117300</v>
      </c>
      <c r="G151" s="13">
        <v>117300</v>
      </c>
      <c r="H151" s="13">
        <v>117300</v>
      </c>
      <c r="I151" s="13">
        <v>117300</v>
      </c>
      <c r="J151" s="13">
        <v>117300</v>
      </c>
      <c r="K151" s="13">
        <v>117300</v>
      </c>
      <c r="L151" s="13">
        <v>117300</v>
      </c>
      <c r="M151" s="13">
        <v>117300</v>
      </c>
      <c r="N151" s="13">
        <v>117300</v>
      </c>
      <c r="O151" s="13">
        <v>117300</v>
      </c>
      <c r="P151" s="13">
        <v>117300</v>
      </c>
      <c r="Q151" s="13">
        <v>117300</v>
      </c>
      <c r="R151" s="13">
        <v>117300</v>
      </c>
      <c r="S151" s="13">
        <v>117300</v>
      </c>
      <c r="T151" s="13">
        <v>117300</v>
      </c>
      <c r="U151" s="13">
        <v>117300</v>
      </c>
      <c r="V151" s="13">
        <v>117300</v>
      </c>
      <c r="W151" s="13">
        <v>117300</v>
      </c>
      <c r="X151" s="13">
        <v>117300</v>
      </c>
      <c r="Y151" s="13">
        <v>117300</v>
      </c>
      <c r="Z151" s="13">
        <v>117300</v>
      </c>
      <c r="AA151" s="13">
        <v>117300</v>
      </c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>
        <v>69</v>
      </c>
      <c r="AX151" s="13">
        <v>40</v>
      </c>
      <c r="AY151" s="14">
        <f t="shared" si="23"/>
        <v>54.5</v>
      </c>
      <c r="AZ151" s="14">
        <f t="shared" si="20"/>
        <v>23</v>
      </c>
      <c r="BA151" s="19">
        <f t="shared" si="24"/>
        <v>9.0909090909090912E-2</v>
      </c>
      <c r="BB151" s="20">
        <f t="shared" si="21"/>
        <v>20.506096654409877</v>
      </c>
      <c r="BC151">
        <f t="shared" si="25"/>
        <v>0</v>
      </c>
      <c r="BD151" s="14">
        <f t="shared" si="26"/>
        <v>1</v>
      </c>
      <c r="BE151" s="14" t="str">
        <f t="shared" si="27"/>
        <v/>
      </c>
      <c r="BF151" s="14" t="str">
        <f t="shared" si="28"/>
        <v/>
      </c>
      <c r="BG151" s="14">
        <f t="shared" si="29"/>
        <v>54.5</v>
      </c>
    </row>
    <row r="152" spans="1:59" x14ac:dyDescent="0.2">
      <c r="A152" t="str">
        <f t="shared" si="22"/>
        <v>Joshua Begley_2016</v>
      </c>
      <c r="B152" t="s">
        <v>1953</v>
      </c>
      <c r="C152" t="s">
        <v>150</v>
      </c>
      <c r="D152">
        <v>2016</v>
      </c>
      <c r="E152" s="13">
        <v>0</v>
      </c>
      <c r="F152" s="13">
        <v>0</v>
      </c>
      <c r="G152" s="13">
        <v>0</v>
      </c>
      <c r="H152" s="13">
        <v>0</v>
      </c>
      <c r="I152" s="13">
        <v>0</v>
      </c>
      <c r="J152" s="13">
        <v>0</v>
      </c>
      <c r="K152" s="13">
        <v>0</v>
      </c>
      <c r="L152" s="13">
        <v>0</v>
      </c>
      <c r="M152" s="13">
        <v>0</v>
      </c>
      <c r="N152" s="13">
        <v>0</v>
      </c>
      <c r="O152" s="13">
        <v>0</v>
      </c>
      <c r="P152" s="13">
        <v>0</v>
      </c>
      <c r="Q152" s="13">
        <v>0</v>
      </c>
      <c r="R152" s="13">
        <v>0</v>
      </c>
      <c r="S152" s="13">
        <v>0</v>
      </c>
      <c r="T152" s="13">
        <v>0</v>
      </c>
      <c r="U152" s="13">
        <v>0</v>
      </c>
      <c r="V152" s="13">
        <v>0</v>
      </c>
      <c r="W152" s="13">
        <v>0</v>
      </c>
      <c r="X152" s="13">
        <v>0</v>
      </c>
      <c r="Y152" s="13">
        <v>0</v>
      </c>
      <c r="Z152" s="13">
        <v>0</v>
      </c>
      <c r="AA152" s="13">
        <v>0</v>
      </c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4" t="str">
        <f t="shared" si="23"/>
        <v/>
      </c>
      <c r="AZ152" s="14">
        <f t="shared" si="20"/>
        <v>23</v>
      </c>
      <c r="BA152" s="19">
        <f t="shared" si="24"/>
        <v>0</v>
      </c>
      <c r="BB152" s="20" t="e">
        <f t="shared" si="21"/>
        <v>#DIV/0!</v>
      </c>
      <c r="BC152">
        <f t="shared" si="25"/>
        <v>23</v>
      </c>
      <c r="BD152" s="14">
        <f t="shared" si="26"/>
        <v>1</v>
      </c>
      <c r="BE152" s="14" t="str">
        <f t="shared" si="27"/>
        <v/>
      </c>
      <c r="BF152" s="14" t="str">
        <f t="shared" si="28"/>
        <v/>
      </c>
      <c r="BG152" s="14" t="str">
        <f t="shared" si="29"/>
        <v/>
      </c>
    </row>
    <row r="153" spans="1:59" x14ac:dyDescent="0.2">
      <c r="A153" t="str">
        <f t="shared" si="22"/>
        <v>Joshua Begley_2015</v>
      </c>
      <c r="B153" t="s">
        <v>1953</v>
      </c>
      <c r="C153" t="s">
        <v>150</v>
      </c>
      <c r="D153">
        <v>2015</v>
      </c>
      <c r="E153" s="13">
        <v>0</v>
      </c>
      <c r="F153" s="13">
        <v>0</v>
      </c>
      <c r="G153" s="13">
        <v>0</v>
      </c>
      <c r="H153" s="13">
        <v>0</v>
      </c>
      <c r="I153" s="13">
        <v>0</v>
      </c>
      <c r="J153" s="13">
        <v>0</v>
      </c>
      <c r="K153" s="13">
        <v>0</v>
      </c>
      <c r="L153" s="13">
        <v>0</v>
      </c>
      <c r="M153" s="13">
        <v>0</v>
      </c>
      <c r="N153" s="13">
        <v>0</v>
      </c>
      <c r="O153" s="13">
        <v>0</v>
      </c>
      <c r="P153" s="13">
        <v>0</v>
      </c>
      <c r="Q153" s="13">
        <v>0</v>
      </c>
      <c r="R153" s="13">
        <v>0</v>
      </c>
      <c r="S153" s="13">
        <v>0</v>
      </c>
      <c r="T153" s="13">
        <v>0</v>
      </c>
      <c r="U153" s="13">
        <v>0</v>
      </c>
      <c r="V153" s="13">
        <v>0</v>
      </c>
      <c r="W153" s="13">
        <v>0</v>
      </c>
      <c r="X153" s="13">
        <v>0</v>
      </c>
      <c r="Y153" s="13">
        <v>0</v>
      </c>
      <c r="Z153" s="13">
        <v>0</v>
      </c>
      <c r="AA153" s="13">
        <v>0</v>
      </c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4" t="str">
        <f t="shared" si="23"/>
        <v/>
      </c>
      <c r="AZ153" s="14">
        <f t="shared" si="20"/>
        <v>23</v>
      </c>
      <c r="BA153" s="19">
        <f t="shared" si="24"/>
        <v>0</v>
      </c>
      <c r="BB153" s="20" t="e">
        <f t="shared" si="21"/>
        <v>#DIV/0!</v>
      </c>
      <c r="BC153">
        <f t="shared" si="25"/>
        <v>23</v>
      </c>
      <c r="BD153" s="14">
        <f t="shared" si="26"/>
        <v>1</v>
      </c>
      <c r="BE153" s="14" t="str">
        <f t="shared" si="27"/>
        <v/>
      </c>
      <c r="BF153" s="14" t="str">
        <f t="shared" si="28"/>
        <v/>
      </c>
      <c r="BG153" s="14" t="str">
        <f t="shared" si="29"/>
        <v/>
      </c>
    </row>
    <row r="154" spans="1:59" x14ac:dyDescent="0.2">
      <c r="A154" t="str">
        <f t="shared" si="22"/>
        <v>James Bell_2018</v>
      </c>
      <c r="B154" t="s">
        <v>1695</v>
      </c>
      <c r="C154" t="s">
        <v>423</v>
      </c>
      <c r="D154">
        <v>2018</v>
      </c>
      <c r="E154" s="13">
        <v>102400</v>
      </c>
      <c r="F154" s="13">
        <v>102400</v>
      </c>
      <c r="G154" s="13">
        <v>102400</v>
      </c>
      <c r="H154" s="13">
        <v>102400</v>
      </c>
      <c r="I154" s="13">
        <v>102400</v>
      </c>
      <c r="J154" s="13">
        <v>102400</v>
      </c>
      <c r="K154" s="13">
        <v>102400</v>
      </c>
      <c r="L154" s="13">
        <v>102400</v>
      </c>
      <c r="M154" s="13">
        <v>102400</v>
      </c>
      <c r="N154" s="13">
        <v>102400</v>
      </c>
      <c r="O154" s="13">
        <v>102400</v>
      </c>
      <c r="P154" s="13">
        <v>102400</v>
      </c>
      <c r="Q154" s="13">
        <v>102400</v>
      </c>
      <c r="R154" s="13">
        <v>102400</v>
      </c>
      <c r="S154" s="13">
        <v>102400</v>
      </c>
      <c r="T154" s="13">
        <v>102400</v>
      </c>
      <c r="U154" s="13">
        <v>102400</v>
      </c>
      <c r="V154" s="13">
        <v>102400</v>
      </c>
      <c r="W154" s="13">
        <v>102400</v>
      </c>
      <c r="X154" s="13">
        <v>102400</v>
      </c>
      <c r="Y154" s="13">
        <v>102400</v>
      </c>
      <c r="Z154" s="13">
        <v>102400</v>
      </c>
      <c r="AA154" s="13">
        <v>102400</v>
      </c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4" t="str">
        <f t="shared" si="23"/>
        <v/>
      </c>
      <c r="AZ154" s="14">
        <f t="shared" si="20"/>
        <v>23</v>
      </c>
      <c r="BA154" s="19">
        <f t="shared" si="24"/>
        <v>0</v>
      </c>
      <c r="BB154" s="20" t="e">
        <f t="shared" si="21"/>
        <v>#DIV/0!</v>
      </c>
      <c r="BC154">
        <f t="shared" si="25"/>
        <v>0</v>
      </c>
      <c r="BD154" s="14">
        <f t="shared" si="26"/>
        <v>1</v>
      </c>
      <c r="BE154" s="14" t="str">
        <f t="shared" si="27"/>
        <v/>
      </c>
      <c r="BF154" s="14" t="str">
        <f t="shared" si="28"/>
        <v/>
      </c>
      <c r="BG154" s="14" t="str">
        <f t="shared" si="29"/>
        <v/>
      </c>
    </row>
    <row r="155" spans="1:59" x14ac:dyDescent="0.2">
      <c r="A155" t="str">
        <f t="shared" si="22"/>
        <v>James Bell_2017</v>
      </c>
      <c r="B155" t="s">
        <v>1695</v>
      </c>
      <c r="C155" t="s">
        <v>423</v>
      </c>
      <c r="D155">
        <v>2017</v>
      </c>
      <c r="E155" s="13">
        <v>0</v>
      </c>
      <c r="F155" s="13">
        <v>0</v>
      </c>
      <c r="G155" s="13">
        <v>0</v>
      </c>
      <c r="H155" s="13">
        <v>0</v>
      </c>
      <c r="I155" s="13">
        <v>0</v>
      </c>
      <c r="J155" s="13">
        <v>0</v>
      </c>
      <c r="K155" s="13">
        <v>0</v>
      </c>
      <c r="L155" s="13">
        <v>0</v>
      </c>
      <c r="M155" s="13">
        <v>0</v>
      </c>
      <c r="N155" s="13">
        <v>0</v>
      </c>
      <c r="O155" s="13">
        <v>0</v>
      </c>
      <c r="P155" s="13">
        <v>0</v>
      </c>
      <c r="Q155" s="13">
        <v>0</v>
      </c>
      <c r="R155" s="13">
        <v>0</v>
      </c>
      <c r="S155" s="13">
        <v>0</v>
      </c>
      <c r="T155" s="13">
        <v>0</v>
      </c>
      <c r="U155" s="13">
        <v>0</v>
      </c>
      <c r="V155" s="13">
        <v>0</v>
      </c>
      <c r="W155" s="13">
        <v>0</v>
      </c>
      <c r="X155" s="13">
        <v>0</v>
      </c>
      <c r="Y155" s="13">
        <v>0</v>
      </c>
      <c r="Z155" s="13">
        <v>0</v>
      </c>
      <c r="AA155" s="13">
        <v>0</v>
      </c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4" t="str">
        <f t="shared" si="23"/>
        <v/>
      </c>
      <c r="AZ155" s="14">
        <f t="shared" si="20"/>
        <v>23</v>
      </c>
      <c r="BA155" s="19">
        <f t="shared" si="24"/>
        <v>0</v>
      </c>
      <c r="BB155" s="20" t="e">
        <f t="shared" si="21"/>
        <v>#DIV/0!</v>
      </c>
      <c r="BC155">
        <f t="shared" si="25"/>
        <v>23</v>
      </c>
      <c r="BD155" s="14">
        <f t="shared" si="26"/>
        <v>1</v>
      </c>
      <c r="BE155" s="14" t="str">
        <f t="shared" si="27"/>
        <v/>
      </c>
      <c r="BF155" s="14" t="str">
        <f t="shared" si="28"/>
        <v/>
      </c>
      <c r="BG155" s="14" t="str">
        <f t="shared" si="29"/>
        <v/>
      </c>
    </row>
    <row r="156" spans="1:59" x14ac:dyDescent="0.2">
      <c r="A156" t="str">
        <f t="shared" si="22"/>
        <v>James Bell_2016</v>
      </c>
      <c r="B156" t="s">
        <v>1695</v>
      </c>
      <c r="C156" t="s">
        <v>423</v>
      </c>
      <c r="D156">
        <v>2016</v>
      </c>
      <c r="E156" s="13">
        <v>0</v>
      </c>
      <c r="F156" s="13">
        <v>0</v>
      </c>
      <c r="G156" s="13">
        <v>0</v>
      </c>
      <c r="H156" s="13">
        <v>0</v>
      </c>
      <c r="I156" s="13">
        <v>0</v>
      </c>
      <c r="J156" s="13">
        <v>0</v>
      </c>
      <c r="K156" s="13">
        <v>0</v>
      </c>
      <c r="L156" s="13">
        <v>0</v>
      </c>
      <c r="M156" s="13">
        <v>0</v>
      </c>
      <c r="N156" s="13">
        <v>0</v>
      </c>
      <c r="O156" s="13">
        <v>0</v>
      </c>
      <c r="P156" s="13">
        <v>0</v>
      </c>
      <c r="Q156" s="13">
        <v>0</v>
      </c>
      <c r="R156" s="13">
        <v>0</v>
      </c>
      <c r="S156" s="13">
        <v>0</v>
      </c>
      <c r="T156" s="13">
        <v>0</v>
      </c>
      <c r="U156" s="13">
        <v>0</v>
      </c>
      <c r="V156" s="13">
        <v>0</v>
      </c>
      <c r="W156" s="13">
        <v>0</v>
      </c>
      <c r="X156" s="13">
        <v>0</v>
      </c>
      <c r="Y156" s="13">
        <v>0</v>
      </c>
      <c r="Z156" s="13">
        <v>0</v>
      </c>
      <c r="AA156" s="13">
        <v>0</v>
      </c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4" t="str">
        <f t="shared" si="23"/>
        <v/>
      </c>
      <c r="AZ156" s="14">
        <f t="shared" si="20"/>
        <v>23</v>
      </c>
      <c r="BA156" s="19">
        <f t="shared" si="24"/>
        <v>0</v>
      </c>
      <c r="BB156" s="20" t="e">
        <f t="shared" si="21"/>
        <v>#DIV/0!</v>
      </c>
      <c r="BC156">
        <f t="shared" si="25"/>
        <v>23</v>
      </c>
      <c r="BD156" s="14">
        <f t="shared" si="26"/>
        <v>1</v>
      </c>
      <c r="BE156" s="14" t="str">
        <f t="shared" si="27"/>
        <v/>
      </c>
      <c r="BF156" s="14" t="str">
        <f t="shared" si="28"/>
        <v/>
      </c>
      <c r="BG156" s="14" t="str">
        <f t="shared" si="29"/>
        <v/>
      </c>
    </row>
    <row r="157" spans="1:59" x14ac:dyDescent="0.2">
      <c r="A157" t="str">
        <f t="shared" si="22"/>
        <v>James Bell_2015</v>
      </c>
      <c r="B157" t="s">
        <v>1695</v>
      </c>
      <c r="C157" t="s">
        <v>423</v>
      </c>
      <c r="D157">
        <v>2015</v>
      </c>
      <c r="E157" s="13">
        <v>0</v>
      </c>
      <c r="F157" s="13">
        <v>0</v>
      </c>
      <c r="G157" s="13">
        <v>0</v>
      </c>
      <c r="H157" s="13">
        <v>0</v>
      </c>
      <c r="I157" s="13">
        <v>0</v>
      </c>
      <c r="J157" s="13">
        <v>0</v>
      </c>
      <c r="K157" s="13">
        <v>0</v>
      </c>
      <c r="L157" s="13">
        <v>0</v>
      </c>
      <c r="M157" s="13">
        <v>0</v>
      </c>
      <c r="N157" s="13">
        <v>0</v>
      </c>
      <c r="O157" s="13">
        <v>0</v>
      </c>
      <c r="P157" s="13">
        <v>0</v>
      </c>
      <c r="Q157" s="13">
        <v>0</v>
      </c>
      <c r="R157" s="13">
        <v>0</v>
      </c>
      <c r="S157" s="13">
        <v>0</v>
      </c>
      <c r="T157" s="13">
        <v>0</v>
      </c>
      <c r="U157" s="13">
        <v>0</v>
      </c>
      <c r="V157" s="13">
        <v>0</v>
      </c>
      <c r="W157" s="13">
        <v>0</v>
      </c>
      <c r="X157" s="13">
        <v>0</v>
      </c>
      <c r="Y157" s="13">
        <v>0</v>
      </c>
      <c r="Z157" s="13">
        <v>0</v>
      </c>
      <c r="AA157" s="13">
        <v>0</v>
      </c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4" t="str">
        <f t="shared" si="23"/>
        <v/>
      </c>
      <c r="AZ157" s="14">
        <f t="shared" si="20"/>
        <v>23</v>
      </c>
      <c r="BA157" s="19">
        <f t="shared" si="24"/>
        <v>0</v>
      </c>
      <c r="BB157" s="20" t="e">
        <f t="shared" si="21"/>
        <v>#DIV/0!</v>
      </c>
      <c r="BC157">
        <f t="shared" si="25"/>
        <v>23</v>
      </c>
      <c r="BD157" s="14">
        <f t="shared" si="26"/>
        <v>1</v>
      </c>
      <c r="BE157" s="14" t="str">
        <f t="shared" si="27"/>
        <v/>
      </c>
      <c r="BF157" s="14" t="str">
        <f t="shared" si="28"/>
        <v/>
      </c>
      <c r="BG157" s="14" t="str">
        <f t="shared" si="29"/>
        <v/>
      </c>
    </row>
    <row r="158" spans="1:59" x14ac:dyDescent="0.2">
      <c r="A158" t="str">
        <f t="shared" si="22"/>
        <v>Tom Bellchambers_2018</v>
      </c>
      <c r="B158" t="s">
        <v>1591</v>
      </c>
      <c r="C158" t="s">
        <v>150</v>
      </c>
      <c r="D158">
        <v>2018</v>
      </c>
      <c r="E158" s="13">
        <v>504500</v>
      </c>
      <c r="F158" s="13">
        <v>504500</v>
      </c>
      <c r="G158" s="13">
        <v>504500</v>
      </c>
      <c r="H158" s="13">
        <v>483000</v>
      </c>
      <c r="I158" s="13">
        <v>467000</v>
      </c>
      <c r="J158" s="13">
        <v>458800</v>
      </c>
      <c r="K158" s="13">
        <v>458800</v>
      </c>
      <c r="L158" s="13">
        <v>464700</v>
      </c>
      <c r="M158" s="13">
        <v>473200</v>
      </c>
      <c r="N158" s="13">
        <v>460800</v>
      </c>
      <c r="O158" s="13">
        <v>449400</v>
      </c>
      <c r="P158" s="13">
        <v>466600</v>
      </c>
      <c r="Q158" s="13">
        <v>487200</v>
      </c>
      <c r="R158" s="13">
        <v>487200</v>
      </c>
      <c r="S158" s="13">
        <v>509500</v>
      </c>
      <c r="T158" s="13">
        <v>489600</v>
      </c>
      <c r="U158" s="13">
        <v>488700</v>
      </c>
      <c r="V158" s="13">
        <v>475700</v>
      </c>
      <c r="W158" s="13">
        <v>475000</v>
      </c>
      <c r="X158" s="13">
        <v>473200</v>
      </c>
      <c r="Y158" s="13">
        <v>470400</v>
      </c>
      <c r="Z158" s="13">
        <v>452600</v>
      </c>
      <c r="AA158" s="13">
        <v>445400</v>
      </c>
      <c r="AB158" s="13">
        <v>89</v>
      </c>
      <c r="AC158" s="13">
        <v>83</v>
      </c>
      <c r="AD158" s="13">
        <v>80</v>
      </c>
      <c r="AE158" s="13">
        <v>85</v>
      </c>
      <c r="AF158" s="13">
        <v>90</v>
      </c>
      <c r="AG158" s="13"/>
      <c r="AH158" s="13">
        <v>112</v>
      </c>
      <c r="AI158" s="13">
        <v>97</v>
      </c>
      <c r="AJ158" s="13">
        <v>49</v>
      </c>
      <c r="AK158" s="13">
        <v>105</v>
      </c>
      <c r="AL158" s="13">
        <v>154</v>
      </c>
      <c r="AM158" s="13">
        <v>70</v>
      </c>
      <c r="AN158" s="13"/>
      <c r="AO158" s="13">
        <v>121</v>
      </c>
      <c r="AP158" s="13">
        <v>76</v>
      </c>
      <c r="AQ158" s="13">
        <v>101</v>
      </c>
      <c r="AR158" s="13">
        <v>92</v>
      </c>
      <c r="AS158" s="13">
        <v>97</v>
      </c>
      <c r="AT158" s="13">
        <v>98</v>
      </c>
      <c r="AU158" s="13">
        <v>90</v>
      </c>
      <c r="AV158" s="13">
        <v>62</v>
      </c>
      <c r="AW158" s="13">
        <v>112</v>
      </c>
      <c r="AX158" s="13"/>
      <c r="AY158" s="14">
        <f t="shared" si="23"/>
        <v>93.15</v>
      </c>
      <c r="AZ158" s="14">
        <f t="shared" si="20"/>
        <v>23</v>
      </c>
      <c r="BA158" s="19">
        <f t="shared" si="24"/>
        <v>0.90909090909090906</v>
      </c>
      <c r="BB158" s="20">
        <f t="shared" si="21"/>
        <v>22.448244568574303</v>
      </c>
      <c r="BC158">
        <f t="shared" si="25"/>
        <v>0</v>
      </c>
      <c r="BD158" s="14">
        <f t="shared" si="26"/>
        <v>23</v>
      </c>
      <c r="BE158" s="14">
        <f t="shared" si="27"/>
        <v>85.4</v>
      </c>
      <c r="BF158" s="14">
        <f t="shared" si="28"/>
        <v>97.833333333333329</v>
      </c>
      <c r="BG158" s="14">
        <f t="shared" si="29"/>
        <v>91</v>
      </c>
    </row>
    <row r="159" spans="1:59" x14ac:dyDescent="0.2">
      <c r="A159" t="str">
        <f t="shared" si="22"/>
        <v>Tom Bellchambers_2017</v>
      </c>
      <c r="B159" t="s">
        <v>1591</v>
      </c>
      <c r="C159" t="s">
        <v>150</v>
      </c>
      <c r="D159">
        <v>2017</v>
      </c>
      <c r="E159" s="13">
        <v>305100</v>
      </c>
      <c r="F159" s="13">
        <v>305100</v>
      </c>
      <c r="G159" s="13">
        <v>305100</v>
      </c>
      <c r="H159" s="13">
        <v>305100</v>
      </c>
      <c r="I159" s="13">
        <v>305100</v>
      </c>
      <c r="J159" s="13">
        <v>305100</v>
      </c>
      <c r="K159" s="13">
        <v>305100</v>
      </c>
      <c r="L159" s="13">
        <v>305100</v>
      </c>
      <c r="M159" s="13">
        <v>305100</v>
      </c>
      <c r="N159" s="13">
        <v>305100</v>
      </c>
      <c r="O159" s="13">
        <v>305100</v>
      </c>
      <c r="P159" s="13">
        <v>349000</v>
      </c>
      <c r="Q159" s="13">
        <v>372800</v>
      </c>
      <c r="R159" s="13">
        <v>372800</v>
      </c>
      <c r="S159" s="13">
        <v>397400</v>
      </c>
      <c r="T159" s="13">
        <v>395900</v>
      </c>
      <c r="U159" s="13">
        <v>404400</v>
      </c>
      <c r="V159" s="13">
        <v>412200</v>
      </c>
      <c r="W159" s="13">
        <v>434300</v>
      </c>
      <c r="X159" s="13">
        <v>433900</v>
      </c>
      <c r="Y159" s="13">
        <v>406900</v>
      </c>
      <c r="Z159" s="13">
        <v>406900</v>
      </c>
      <c r="AA159" s="13">
        <v>401600</v>
      </c>
      <c r="AB159" s="13"/>
      <c r="AC159" s="13"/>
      <c r="AD159" s="13"/>
      <c r="AE159" s="13"/>
      <c r="AF159" s="13"/>
      <c r="AG159" s="13">
        <v>94</v>
      </c>
      <c r="AH159" s="13"/>
      <c r="AI159" s="13"/>
      <c r="AJ159" s="13"/>
      <c r="AK159" s="13">
        <v>87</v>
      </c>
      <c r="AL159" s="13">
        <v>98</v>
      </c>
      <c r="AM159" s="13">
        <v>73</v>
      </c>
      <c r="AN159" s="13"/>
      <c r="AO159" s="13">
        <v>103</v>
      </c>
      <c r="AP159" s="13">
        <v>57</v>
      </c>
      <c r="AQ159" s="13">
        <v>95</v>
      </c>
      <c r="AR159" s="13">
        <v>107</v>
      </c>
      <c r="AS159" s="13">
        <v>95</v>
      </c>
      <c r="AT159" s="13">
        <v>58</v>
      </c>
      <c r="AU159" s="13">
        <v>48</v>
      </c>
      <c r="AV159" s="13"/>
      <c r="AW159" s="13">
        <v>128</v>
      </c>
      <c r="AX159" s="13">
        <v>150</v>
      </c>
      <c r="AY159" s="14">
        <f t="shared" si="23"/>
        <v>91.769230769230774</v>
      </c>
      <c r="AZ159" s="14">
        <f t="shared" si="20"/>
        <v>23</v>
      </c>
      <c r="BA159" s="19">
        <f t="shared" si="24"/>
        <v>0.59090909090909094</v>
      </c>
      <c r="BB159" s="20">
        <f t="shared" si="21"/>
        <v>28.52821365523916</v>
      </c>
      <c r="BC159">
        <f t="shared" si="25"/>
        <v>0</v>
      </c>
      <c r="BD159" s="14">
        <f t="shared" si="26"/>
        <v>1</v>
      </c>
      <c r="BE159" s="14">
        <f t="shared" si="27"/>
        <v>94</v>
      </c>
      <c r="BF159" s="14">
        <f t="shared" si="28"/>
        <v>86</v>
      </c>
      <c r="BG159" s="14">
        <f t="shared" si="29"/>
        <v>92.25</v>
      </c>
    </row>
    <row r="160" spans="1:59" x14ac:dyDescent="0.2">
      <c r="A160" t="str">
        <f t="shared" si="22"/>
        <v>Tom Bellchambers_2016</v>
      </c>
      <c r="B160" t="s">
        <v>1591</v>
      </c>
      <c r="C160" t="s">
        <v>150</v>
      </c>
      <c r="D160">
        <v>2016</v>
      </c>
      <c r="E160" s="13">
        <v>302500</v>
      </c>
      <c r="F160" s="13">
        <v>302500</v>
      </c>
      <c r="G160" s="13">
        <v>302500</v>
      </c>
      <c r="H160" s="13">
        <v>317400</v>
      </c>
      <c r="I160" s="13">
        <v>319600</v>
      </c>
      <c r="J160" s="13">
        <v>327400</v>
      </c>
      <c r="K160" s="13">
        <v>330000</v>
      </c>
      <c r="L160" s="13">
        <v>333400</v>
      </c>
      <c r="M160" s="13">
        <v>324800</v>
      </c>
      <c r="N160" s="13">
        <v>314100</v>
      </c>
      <c r="O160" s="13">
        <v>294900</v>
      </c>
      <c r="P160" s="13">
        <v>294900</v>
      </c>
      <c r="Q160" s="13">
        <v>294900</v>
      </c>
      <c r="R160" s="13">
        <v>294900</v>
      </c>
      <c r="S160" s="13">
        <v>294900</v>
      </c>
      <c r="T160" s="13">
        <v>294900</v>
      </c>
      <c r="U160" s="13">
        <v>294900</v>
      </c>
      <c r="V160" s="13">
        <v>294900</v>
      </c>
      <c r="W160" s="13">
        <v>294900</v>
      </c>
      <c r="X160" s="13">
        <v>294900</v>
      </c>
      <c r="Y160" s="13">
        <v>294900</v>
      </c>
      <c r="Z160" s="13">
        <v>294900</v>
      </c>
      <c r="AA160" s="13">
        <v>294900</v>
      </c>
      <c r="AB160" s="13">
        <v>82</v>
      </c>
      <c r="AC160" s="13">
        <v>61</v>
      </c>
      <c r="AD160" s="13">
        <v>70</v>
      </c>
      <c r="AE160" s="13">
        <v>63</v>
      </c>
      <c r="AF160" s="13">
        <v>76</v>
      </c>
      <c r="AG160" s="13">
        <v>63</v>
      </c>
      <c r="AH160" s="13">
        <v>66</v>
      </c>
      <c r="AI160" s="13">
        <v>50</v>
      </c>
      <c r="AJ160" s="13">
        <v>53</v>
      </c>
      <c r="AK160" s="13">
        <v>39</v>
      </c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4">
        <f t="shared" si="23"/>
        <v>62.3</v>
      </c>
      <c r="AZ160" s="14">
        <f t="shared" si="20"/>
        <v>23</v>
      </c>
      <c r="BA160" s="19">
        <f t="shared" si="24"/>
        <v>0.45454545454545453</v>
      </c>
      <c r="BB160" s="20">
        <f t="shared" si="21"/>
        <v>12.614365708279671</v>
      </c>
      <c r="BC160">
        <f t="shared" si="25"/>
        <v>0</v>
      </c>
      <c r="BD160" s="14">
        <f t="shared" si="26"/>
        <v>11</v>
      </c>
      <c r="BE160" s="14">
        <f t="shared" si="27"/>
        <v>69.166666666666671</v>
      </c>
      <c r="BF160" s="14">
        <f t="shared" si="28"/>
        <v>52</v>
      </c>
      <c r="BG160" s="14" t="str">
        <f t="shared" si="29"/>
        <v/>
      </c>
    </row>
    <row r="161" spans="1:59" x14ac:dyDescent="0.2">
      <c r="A161" t="str">
        <f t="shared" si="22"/>
        <v>Tom Bellchambers_2015</v>
      </c>
      <c r="B161" t="s">
        <v>1591</v>
      </c>
      <c r="C161" t="s">
        <v>150</v>
      </c>
      <c r="D161">
        <v>2015</v>
      </c>
      <c r="E161" s="13">
        <v>437500</v>
      </c>
      <c r="F161" s="13">
        <v>437500</v>
      </c>
      <c r="G161" s="13">
        <v>437500</v>
      </c>
      <c r="H161" s="13">
        <v>437500</v>
      </c>
      <c r="I161" s="13">
        <v>437500</v>
      </c>
      <c r="J161" s="13">
        <v>437500</v>
      </c>
      <c r="K161" s="13">
        <v>437500</v>
      </c>
      <c r="L161" s="13">
        <v>437500</v>
      </c>
      <c r="M161" s="13">
        <v>437500</v>
      </c>
      <c r="N161" s="13">
        <v>437500</v>
      </c>
      <c r="O161" s="13">
        <v>437500</v>
      </c>
      <c r="P161" s="13">
        <v>437500</v>
      </c>
      <c r="Q161" s="13">
        <v>407200</v>
      </c>
      <c r="R161" s="13">
        <v>380100</v>
      </c>
      <c r="S161" s="13">
        <v>348200</v>
      </c>
      <c r="T161" s="13">
        <v>348200</v>
      </c>
      <c r="U161" s="13">
        <v>348200</v>
      </c>
      <c r="V161" s="13">
        <v>348200</v>
      </c>
      <c r="W161" s="13">
        <v>348200</v>
      </c>
      <c r="X161" s="13">
        <v>314300</v>
      </c>
      <c r="Y161" s="13">
        <v>314300</v>
      </c>
      <c r="Z161" s="13">
        <v>314300</v>
      </c>
      <c r="AA161" s="13">
        <v>314300</v>
      </c>
      <c r="AB161" s="13"/>
      <c r="AC161" s="13"/>
      <c r="AD161" s="13"/>
      <c r="AE161" s="13"/>
      <c r="AF161" s="13"/>
      <c r="AG161" s="13"/>
      <c r="AH161" s="13"/>
      <c r="AI161" s="13"/>
      <c r="AJ161" s="13">
        <v>83</v>
      </c>
      <c r="AK161" s="13"/>
      <c r="AL161" s="13">
        <v>56</v>
      </c>
      <c r="AM161" s="13">
        <v>54</v>
      </c>
      <c r="AN161" s="13">
        <v>71</v>
      </c>
      <c r="AO161" s="13">
        <v>28</v>
      </c>
      <c r="AP161" s="13"/>
      <c r="AQ161" s="13"/>
      <c r="AR161" s="13"/>
      <c r="AS161" s="13"/>
      <c r="AT161" s="13">
        <v>33</v>
      </c>
      <c r="AU161" s="13"/>
      <c r="AV161" s="13"/>
      <c r="AW161" s="13"/>
      <c r="AX161" s="13">
        <v>69</v>
      </c>
      <c r="AY161" s="14">
        <f t="shared" si="23"/>
        <v>56.285714285714285</v>
      </c>
      <c r="AZ161" s="14">
        <f t="shared" si="20"/>
        <v>23</v>
      </c>
      <c r="BA161" s="19">
        <f t="shared" si="24"/>
        <v>0.31818181818181818</v>
      </c>
      <c r="BB161" s="20">
        <f t="shared" si="21"/>
        <v>20.163616455671555</v>
      </c>
      <c r="BC161">
        <f t="shared" si="25"/>
        <v>0</v>
      </c>
      <c r="BD161" s="14">
        <f t="shared" si="26"/>
        <v>20</v>
      </c>
      <c r="BE161" s="14" t="str">
        <f t="shared" si="27"/>
        <v/>
      </c>
      <c r="BF161" s="14">
        <f t="shared" si="28"/>
        <v>64.333333333333329</v>
      </c>
      <c r="BG161" s="14">
        <f t="shared" si="29"/>
        <v>51</v>
      </c>
    </row>
    <row r="162" spans="1:59" x14ac:dyDescent="0.2">
      <c r="A162" t="str">
        <f t="shared" si="22"/>
        <v>Harley Bennell_2018</v>
      </c>
      <c r="B162" t="s">
        <v>928</v>
      </c>
      <c r="C162" t="s">
        <v>184</v>
      </c>
      <c r="D162">
        <v>2018</v>
      </c>
      <c r="E162" s="13">
        <v>254800</v>
      </c>
      <c r="F162" s="13">
        <v>254800</v>
      </c>
      <c r="G162" s="13">
        <v>254800</v>
      </c>
      <c r="H162" s="13">
        <v>254800</v>
      </c>
      <c r="I162" s="13">
        <v>254800</v>
      </c>
      <c r="J162" s="13">
        <v>254800</v>
      </c>
      <c r="K162" s="13">
        <v>254800</v>
      </c>
      <c r="L162" s="13">
        <v>254800</v>
      </c>
      <c r="M162" s="13">
        <v>254800</v>
      </c>
      <c r="N162" s="13">
        <v>254800</v>
      </c>
      <c r="O162" s="13">
        <v>254800</v>
      </c>
      <c r="P162" s="13">
        <v>254800</v>
      </c>
      <c r="Q162" s="13">
        <v>254800</v>
      </c>
      <c r="R162" s="13">
        <v>254800</v>
      </c>
      <c r="S162" s="13">
        <v>254800</v>
      </c>
      <c r="T162" s="13">
        <v>254800</v>
      </c>
      <c r="U162" s="13">
        <v>254800</v>
      </c>
      <c r="V162" s="13">
        <v>254800</v>
      </c>
      <c r="W162" s="13">
        <v>254800</v>
      </c>
      <c r="X162" s="13">
        <v>254800</v>
      </c>
      <c r="Y162" s="13">
        <v>254800</v>
      </c>
      <c r="Z162" s="13">
        <v>254800</v>
      </c>
      <c r="AA162" s="13">
        <v>254800</v>
      </c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4" t="str">
        <f t="shared" si="23"/>
        <v/>
      </c>
      <c r="AZ162" s="14">
        <f t="shared" si="20"/>
        <v>23</v>
      </c>
      <c r="BA162" s="19">
        <f t="shared" si="24"/>
        <v>0</v>
      </c>
      <c r="BB162" s="20" t="e">
        <f t="shared" si="21"/>
        <v>#DIV/0!</v>
      </c>
      <c r="BC162">
        <f t="shared" si="25"/>
        <v>0</v>
      </c>
      <c r="BD162" s="14">
        <f t="shared" si="26"/>
        <v>1</v>
      </c>
      <c r="BE162" s="14" t="str">
        <f t="shared" si="27"/>
        <v/>
      </c>
      <c r="BF162" s="14" t="str">
        <f t="shared" si="28"/>
        <v/>
      </c>
      <c r="BG162" s="14" t="str">
        <f t="shared" si="29"/>
        <v/>
      </c>
    </row>
    <row r="163" spans="1:59" x14ac:dyDescent="0.2">
      <c r="A163" t="str">
        <f t="shared" si="22"/>
        <v>Harley Bennell_2017</v>
      </c>
      <c r="B163" t="s">
        <v>928</v>
      </c>
      <c r="C163" t="s">
        <v>184</v>
      </c>
      <c r="D163">
        <v>2017</v>
      </c>
      <c r="E163" s="13">
        <v>387000</v>
      </c>
      <c r="F163" s="13">
        <v>387000</v>
      </c>
      <c r="G163" s="13">
        <v>387000</v>
      </c>
      <c r="H163" s="13">
        <v>387000</v>
      </c>
      <c r="I163" s="13">
        <v>387000</v>
      </c>
      <c r="J163" s="13">
        <v>387000</v>
      </c>
      <c r="K163" s="13">
        <v>387000</v>
      </c>
      <c r="L163" s="13">
        <v>387000</v>
      </c>
      <c r="M163" s="13">
        <v>387000</v>
      </c>
      <c r="N163" s="13">
        <v>387000</v>
      </c>
      <c r="O163" s="13">
        <v>387000</v>
      </c>
      <c r="P163" s="13">
        <v>387000</v>
      </c>
      <c r="Q163" s="13">
        <v>387000</v>
      </c>
      <c r="R163" s="13">
        <v>387000</v>
      </c>
      <c r="S163" s="13">
        <v>387000</v>
      </c>
      <c r="T163" s="13">
        <v>387000</v>
      </c>
      <c r="U163" s="13">
        <v>387000</v>
      </c>
      <c r="V163" s="13">
        <v>387000</v>
      </c>
      <c r="W163" s="13">
        <v>387000</v>
      </c>
      <c r="X163" s="13">
        <v>387000</v>
      </c>
      <c r="Y163" s="13">
        <v>387000</v>
      </c>
      <c r="Z163" s="13">
        <v>387000</v>
      </c>
      <c r="AA163" s="13">
        <v>387000</v>
      </c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>
        <v>62</v>
      </c>
      <c r="AX163" s="13">
        <v>41</v>
      </c>
      <c r="AY163" s="14">
        <f t="shared" si="23"/>
        <v>51.5</v>
      </c>
      <c r="AZ163" s="14">
        <f t="shared" si="20"/>
        <v>23</v>
      </c>
      <c r="BA163" s="19">
        <f t="shared" si="24"/>
        <v>9.0909090909090912E-2</v>
      </c>
      <c r="BB163" s="20">
        <f t="shared" si="21"/>
        <v>14.849242404917497</v>
      </c>
      <c r="BC163">
        <f t="shared" si="25"/>
        <v>0</v>
      </c>
      <c r="BD163" s="14">
        <f t="shared" si="26"/>
        <v>1</v>
      </c>
      <c r="BE163" s="14" t="str">
        <f t="shared" si="27"/>
        <v/>
      </c>
      <c r="BF163" s="14" t="str">
        <f t="shared" si="28"/>
        <v/>
      </c>
      <c r="BG163" s="14">
        <f t="shared" si="29"/>
        <v>51.5</v>
      </c>
    </row>
    <row r="164" spans="1:59" x14ac:dyDescent="0.2">
      <c r="A164" t="str">
        <f t="shared" si="22"/>
        <v>Harley Bennell_2016</v>
      </c>
      <c r="B164" t="s">
        <v>928</v>
      </c>
      <c r="C164" t="s">
        <v>184</v>
      </c>
      <c r="D164">
        <v>2016</v>
      </c>
      <c r="E164" s="13">
        <v>548600</v>
      </c>
      <c r="F164" s="13">
        <v>548600</v>
      </c>
      <c r="G164" s="13">
        <v>548600</v>
      </c>
      <c r="H164" s="13">
        <v>548600</v>
      </c>
      <c r="I164" s="13">
        <v>548600</v>
      </c>
      <c r="J164" s="13">
        <v>548600</v>
      </c>
      <c r="K164" s="13">
        <v>548600</v>
      </c>
      <c r="L164" s="13">
        <v>548600</v>
      </c>
      <c r="M164" s="13">
        <v>548600</v>
      </c>
      <c r="N164" s="13">
        <v>548600</v>
      </c>
      <c r="O164" s="13">
        <v>548600</v>
      </c>
      <c r="P164" s="13">
        <v>548600</v>
      </c>
      <c r="Q164" s="13">
        <v>548600</v>
      </c>
      <c r="R164" s="13">
        <v>548600</v>
      </c>
      <c r="S164" s="13">
        <v>548600</v>
      </c>
      <c r="T164" s="13">
        <v>548600</v>
      </c>
      <c r="U164" s="13">
        <v>548600</v>
      </c>
      <c r="V164" s="13">
        <v>548600</v>
      </c>
      <c r="W164" s="13">
        <v>548600</v>
      </c>
      <c r="X164" s="13">
        <v>548600</v>
      </c>
      <c r="Y164" s="13">
        <v>548600</v>
      </c>
      <c r="Z164" s="13">
        <v>548600</v>
      </c>
      <c r="AA164" s="13">
        <v>548600</v>
      </c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4" t="str">
        <f t="shared" si="23"/>
        <v/>
      </c>
      <c r="AZ164" s="14">
        <f t="shared" si="20"/>
        <v>23</v>
      </c>
      <c r="BA164" s="19">
        <f t="shared" si="24"/>
        <v>0</v>
      </c>
      <c r="BB164" s="20" t="e">
        <f t="shared" si="21"/>
        <v>#DIV/0!</v>
      </c>
      <c r="BC164">
        <f t="shared" si="25"/>
        <v>0</v>
      </c>
      <c r="BD164" s="14">
        <f t="shared" si="26"/>
        <v>1</v>
      </c>
      <c r="BE164" s="14" t="str">
        <f t="shared" si="27"/>
        <v/>
      </c>
      <c r="BF164" s="14" t="str">
        <f t="shared" si="28"/>
        <v/>
      </c>
      <c r="BG164" s="14" t="str">
        <f t="shared" si="29"/>
        <v/>
      </c>
    </row>
    <row r="165" spans="1:59" x14ac:dyDescent="0.2">
      <c r="A165" t="str">
        <f t="shared" si="22"/>
        <v>Harley Bennell_2015</v>
      </c>
      <c r="B165" t="s">
        <v>928</v>
      </c>
      <c r="C165" t="s">
        <v>184</v>
      </c>
      <c r="D165">
        <v>2015</v>
      </c>
      <c r="E165" s="13">
        <v>514600</v>
      </c>
      <c r="F165" s="13">
        <v>514600</v>
      </c>
      <c r="G165" s="13">
        <v>514600</v>
      </c>
      <c r="H165" s="13">
        <v>500900</v>
      </c>
      <c r="I165" s="13">
        <v>485400</v>
      </c>
      <c r="J165" s="13">
        <v>496100</v>
      </c>
      <c r="K165" s="13">
        <v>496100</v>
      </c>
      <c r="L165" s="13">
        <v>498900</v>
      </c>
      <c r="M165" s="13">
        <v>517000</v>
      </c>
      <c r="N165" s="13">
        <v>499000</v>
      </c>
      <c r="O165" s="13">
        <v>499000</v>
      </c>
      <c r="P165" s="13">
        <v>499000</v>
      </c>
      <c r="Q165" s="13">
        <v>499000</v>
      </c>
      <c r="R165" s="13">
        <v>508700</v>
      </c>
      <c r="S165" s="13">
        <v>508700</v>
      </c>
      <c r="T165" s="13">
        <v>508700</v>
      </c>
      <c r="U165" s="13">
        <v>508700</v>
      </c>
      <c r="V165" s="13">
        <v>522200</v>
      </c>
      <c r="W165" s="13">
        <v>560600</v>
      </c>
      <c r="X165" s="13">
        <v>574900</v>
      </c>
      <c r="Y165" s="13">
        <v>560800</v>
      </c>
      <c r="Z165" s="13">
        <v>532600</v>
      </c>
      <c r="AA165" s="13">
        <v>502100</v>
      </c>
      <c r="AB165" s="13">
        <v>96</v>
      </c>
      <c r="AC165" s="13">
        <v>94</v>
      </c>
      <c r="AD165" s="13">
        <v>84</v>
      </c>
      <c r="AE165" s="13">
        <v>85</v>
      </c>
      <c r="AF165" s="13">
        <v>146</v>
      </c>
      <c r="AG165" s="13"/>
      <c r="AH165" s="13">
        <v>72</v>
      </c>
      <c r="AI165" s="13">
        <v>120</v>
      </c>
      <c r="AJ165" s="13">
        <v>75</v>
      </c>
      <c r="AK165" s="13"/>
      <c r="AL165" s="13"/>
      <c r="AM165" s="13"/>
      <c r="AN165" s="13">
        <v>124</v>
      </c>
      <c r="AO165" s="13"/>
      <c r="AP165" s="13"/>
      <c r="AQ165" s="13"/>
      <c r="AR165" s="13">
        <v>140</v>
      </c>
      <c r="AS165" s="13">
        <v>139</v>
      </c>
      <c r="AT165" s="13">
        <v>93</v>
      </c>
      <c r="AU165" s="13">
        <v>85</v>
      </c>
      <c r="AV165" s="13">
        <v>102</v>
      </c>
      <c r="AW165" s="13">
        <v>70</v>
      </c>
      <c r="AX165" s="13"/>
      <c r="AY165" s="14">
        <f t="shared" si="23"/>
        <v>101.66666666666667</v>
      </c>
      <c r="AZ165" s="14">
        <f t="shared" si="20"/>
        <v>23</v>
      </c>
      <c r="BA165" s="19">
        <f t="shared" si="24"/>
        <v>0.68181818181818177</v>
      </c>
      <c r="BB165" s="20">
        <f t="shared" si="21"/>
        <v>25.761728720461818</v>
      </c>
      <c r="BC165">
        <f t="shared" si="25"/>
        <v>0</v>
      </c>
      <c r="BD165" s="14">
        <f t="shared" si="26"/>
        <v>5</v>
      </c>
      <c r="BE165" s="14">
        <f t="shared" si="27"/>
        <v>101</v>
      </c>
      <c r="BF165" s="14">
        <f t="shared" si="28"/>
        <v>89</v>
      </c>
      <c r="BG165" s="14">
        <f t="shared" si="29"/>
        <v>104.83333333333333</v>
      </c>
    </row>
    <row r="166" spans="1:59" x14ac:dyDescent="0.2">
      <c r="A166" t="str">
        <f t="shared" si="22"/>
        <v>Jarrod Berry_2018</v>
      </c>
      <c r="B166" t="s">
        <v>1013</v>
      </c>
      <c r="C166" t="s">
        <v>514</v>
      </c>
      <c r="D166">
        <v>2018</v>
      </c>
      <c r="E166" s="13">
        <v>339100</v>
      </c>
      <c r="F166" s="13">
        <v>339100</v>
      </c>
      <c r="G166" s="13">
        <v>339100</v>
      </c>
      <c r="H166" s="13">
        <v>350500</v>
      </c>
      <c r="I166" s="13">
        <v>335700</v>
      </c>
      <c r="J166" s="13">
        <v>334600</v>
      </c>
      <c r="K166" s="13">
        <v>342100</v>
      </c>
      <c r="L166" s="13">
        <v>348300</v>
      </c>
      <c r="M166" s="13">
        <v>341700</v>
      </c>
      <c r="N166" s="13">
        <v>333500</v>
      </c>
      <c r="O166" s="13">
        <v>342800</v>
      </c>
      <c r="P166" s="13">
        <v>342800</v>
      </c>
      <c r="Q166" s="13">
        <v>347800</v>
      </c>
      <c r="R166" s="13">
        <v>347800</v>
      </c>
      <c r="S166" s="13">
        <v>348400</v>
      </c>
      <c r="T166" s="13">
        <v>360700</v>
      </c>
      <c r="U166" s="13">
        <v>378000</v>
      </c>
      <c r="V166" s="13">
        <v>403000</v>
      </c>
      <c r="W166" s="13">
        <v>405700</v>
      </c>
      <c r="X166" s="13">
        <v>390800</v>
      </c>
      <c r="Y166" s="13">
        <v>389600</v>
      </c>
      <c r="Z166" s="13">
        <v>405400</v>
      </c>
      <c r="AA166" s="13">
        <v>448800</v>
      </c>
      <c r="AB166" s="13">
        <v>103</v>
      </c>
      <c r="AC166" s="13">
        <v>75</v>
      </c>
      <c r="AD166" s="13">
        <v>49</v>
      </c>
      <c r="AE166" s="13">
        <v>49</v>
      </c>
      <c r="AF166" s="13">
        <v>96</v>
      </c>
      <c r="AG166" s="13">
        <v>70</v>
      </c>
      <c r="AH166" s="13">
        <v>52</v>
      </c>
      <c r="AI166" s="13">
        <v>73</v>
      </c>
      <c r="AJ166" s="13">
        <v>63</v>
      </c>
      <c r="AK166" s="13">
        <v>85</v>
      </c>
      <c r="AL166" s="13"/>
      <c r="AM166" s="13">
        <v>71</v>
      </c>
      <c r="AN166" s="13"/>
      <c r="AO166" s="13">
        <v>56</v>
      </c>
      <c r="AP166" s="13">
        <v>114</v>
      </c>
      <c r="AQ166" s="13">
        <v>90</v>
      </c>
      <c r="AR166" s="13">
        <v>83</v>
      </c>
      <c r="AS166" s="13">
        <v>80</v>
      </c>
      <c r="AT166" s="13">
        <v>52</v>
      </c>
      <c r="AU166" s="13">
        <v>106</v>
      </c>
      <c r="AV166" s="13">
        <v>118</v>
      </c>
      <c r="AW166" s="13">
        <v>77</v>
      </c>
      <c r="AX166" s="13">
        <v>118</v>
      </c>
      <c r="AY166" s="14">
        <f t="shared" si="23"/>
        <v>80</v>
      </c>
      <c r="AZ166" s="14">
        <f t="shared" si="20"/>
        <v>23</v>
      </c>
      <c r="BA166" s="19">
        <f t="shared" si="24"/>
        <v>0.95454545454545459</v>
      </c>
      <c r="BB166" s="20">
        <f t="shared" si="21"/>
        <v>22.647295644292718</v>
      </c>
      <c r="BC166">
        <f t="shared" si="25"/>
        <v>0</v>
      </c>
      <c r="BD166" s="14">
        <f t="shared" si="26"/>
        <v>10</v>
      </c>
      <c r="BE166" s="14">
        <f t="shared" si="27"/>
        <v>73.666666666666671</v>
      </c>
      <c r="BF166" s="14">
        <f t="shared" si="28"/>
        <v>68.8</v>
      </c>
      <c r="BG166" s="14">
        <f t="shared" si="29"/>
        <v>93.111111111111114</v>
      </c>
    </row>
    <row r="167" spans="1:59" x14ac:dyDescent="0.2">
      <c r="A167" t="str">
        <f t="shared" si="22"/>
        <v>Jarrod Berry_2017</v>
      </c>
      <c r="B167" t="s">
        <v>1013</v>
      </c>
      <c r="C167" t="s">
        <v>514</v>
      </c>
      <c r="D167">
        <v>2017</v>
      </c>
      <c r="E167" s="13">
        <v>139800</v>
      </c>
      <c r="F167" s="13">
        <v>139800</v>
      </c>
      <c r="G167" s="13">
        <v>139800</v>
      </c>
      <c r="H167" s="13">
        <v>139800</v>
      </c>
      <c r="I167" s="13">
        <v>139800</v>
      </c>
      <c r="J167" s="13">
        <v>136900</v>
      </c>
      <c r="K167" s="13">
        <v>147900</v>
      </c>
      <c r="L167" s="13">
        <v>170000</v>
      </c>
      <c r="M167" s="13">
        <v>211400</v>
      </c>
      <c r="N167" s="13">
        <v>248000</v>
      </c>
      <c r="O167" s="13">
        <v>269500</v>
      </c>
      <c r="P167" s="13">
        <v>269500</v>
      </c>
      <c r="Q167" s="13">
        <v>291400</v>
      </c>
      <c r="R167" s="13">
        <v>293500</v>
      </c>
      <c r="S167" s="13">
        <v>307600</v>
      </c>
      <c r="T167" s="13">
        <v>310300</v>
      </c>
      <c r="U167" s="13">
        <v>330400</v>
      </c>
      <c r="V167" s="13">
        <v>340500</v>
      </c>
      <c r="W167" s="13">
        <v>351500</v>
      </c>
      <c r="X167" s="13">
        <v>351500</v>
      </c>
      <c r="Y167" s="13">
        <v>362800</v>
      </c>
      <c r="Z167" s="13">
        <v>362800</v>
      </c>
      <c r="AA167" s="13">
        <v>362800</v>
      </c>
      <c r="AB167" s="13"/>
      <c r="AC167" s="13"/>
      <c r="AD167" s="13">
        <v>32</v>
      </c>
      <c r="AE167" s="13">
        <v>29</v>
      </c>
      <c r="AF167" s="13">
        <v>14</v>
      </c>
      <c r="AG167" s="13">
        <v>62</v>
      </c>
      <c r="AH167" s="13">
        <v>60</v>
      </c>
      <c r="AI167" s="13">
        <v>71</v>
      </c>
      <c r="AJ167" s="13">
        <v>75</v>
      </c>
      <c r="AK167" s="13">
        <v>48</v>
      </c>
      <c r="AL167" s="13"/>
      <c r="AM167" s="13">
        <v>84</v>
      </c>
      <c r="AN167" s="13">
        <v>44</v>
      </c>
      <c r="AO167" s="13">
        <v>76</v>
      </c>
      <c r="AP167" s="13">
        <v>69</v>
      </c>
      <c r="AQ167" s="13">
        <v>85</v>
      </c>
      <c r="AR167" s="13">
        <v>66</v>
      </c>
      <c r="AS167" s="13">
        <v>78</v>
      </c>
      <c r="AT167" s="13"/>
      <c r="AU167" s="13">
        <v>94</v>
      </c>
      <c r="AV167" s="13"/>
      <c r="AW167" s="13"/>
      <c r="AX167" s="13"/>
      <c r="AY167" s="14">
        <f t="shared" si="23"/>
        <v>61.6875</v>
      </c>
      <c r="AZ167" s="14">
        <f t="shared" ref="AZ167:AZ222" si="30">COUNTIF(AB167:AX167,"&lt;&gt;0")</f>
        <v>23</v>
      </c>
      <c r="BA167" s="19">
        <f t="shared" si="24"/>
        <v>0.72727272727272729</v>
      </c>
      <c r="BB167" s="20">
        <f t="shared" ref="BB167:BB222" si="31">STDEV(AB167:AX167)</f>
        <v>22.538023427088721</v>
      </c>
      <c r="BC167">
        <f t="shared" si="25"/>
        <v>0</v>
      </c>
      <c r="BD167" s="14">
        <f t="shared" si="26"/>
        <v>6</v>
      </c>
      <c r="BE167" s="14">
        <f t="shared" si="27"/>
        <v>34.25</v>
      </c>
      <c r="BF167" s="14">
        <f t="shared" si="28"/>
        <v>67.599999999999994</v>
      </c>
      <c r="BG167" s="14">
        <f t="shared" si="29"/>
        <v>78.400000000000006</v>
      </c>
    </row>
    <row r="168" spans="1:59" x14ac:dyDescent="0.2">
      <c r="A168" t="str">
        <f t="shared" si="22"/>
        <v>Jarrod Berry_2016</v>
      </c>
      <c r="B168" t="s">
        <v>1013</v>
      </c>
      <c r="C168" t="s">
        <v>514</v>
      </c>
      <c r="D168">
        <v>2016</v>
      </c>
      <c r="E168" s="13">
        <v>0</v>
      </c>
      <c r="F168" s="13">
        <v>0</v>
      </c>
      <c r="G168" s="13">
        <v>0</v>
      </c>
      <c r="H168" s="13">
        <v>0</v>
      </c>
      <c r="I168" s="13">
        <v>0</v>
      </c>
      <c r="J168" s="13">
        <v>0</v>
      </c>
      <c r="K168" s="13">
        <v>0</v>
      </c>
      <c r="L168" s="13">
        <v>0</v>
      </c>
      <c r="M168" s="13">
        <v>0</v>
      </c>
      <c r="N168" s="13">
        <v>0</v>
      </c>
      <c r="O168" s="13">
        <v>0</v>
      </c>
      <c r="P168" s="13">
        <v>0</v>
      </c>
      <c r="Q168" s="13">
        <v>0</v>
      </c>
      <c r="R168" s="13">
        <v>0</v>
      </c>
      <c r="S168" s="13">
        <v>0</v>
      </c>
      <c r="T168" s="13">
        <v>0</v>
      </c>
      <c r="U168" s="13">
        <v>0</v>
      </c>
      <c r="V168" s="13">
        <v>0</v>
      </c>
      <c r="W168" s="13">
        <v>0</v>
      </c>
      <c r="X168" s="13">
        <v>0</v>
      </c>
      <c r="Y168" s="13">
        <v>0</v>
      </c>
      <c r="Z168" s="13">
        <v>0</v>
      </c>
      <c r="AA168" s="13">
        <v>0</v>
      </c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4" t="str">
        <f t="shared" si="23"/>
        <v/>
      </c>
      <c r="AZ168" s="14">
        <f t="shared" si="30"/>
        <v>23</v>
      </c>
      <c r="BA168" s="19">
        <f t="shared" si="24"/>
        <v>0</v>
      </c>
      <c r="BB168" s="20" t="e">
        <f t="shared" si="31"/>
        <v>#DIV/0!</v>
      </c>
      <c r="BC168">
        <f t="shared" si="25"/>
        <v>23</v>
      </c>
      <c r="BD168" s="14">
        <f t="shared" si="26"/>
        <v>1</v>
      </c>
      <c r="BE168" s="14" t="str">
        <f t="shared" si="27"/>
        <v/>
      </c>
      <c r="BF168" s="14" t="str">
        <f t="shared" si="28"/>
        <v/>
      </c>
      <c r="BG168" s="14" t="str">
        <f t="shared" si="29"/>
        <v/>
      </c>
    </row>
    <row r="169" spans="1:59" x14ac:dyDescent="0.2">
      <c r="A169" t="str">
        <f t="shared" si="22"/>
        <v>Jarrod Berry_2015</v>
      </c>
      <c r="B169" t="s">
        <v>1013</v>
      </c>
      <c r="C169" t="s">
        <v>514</v>
      </c>
      <c r="D169">
        <v>2015</v>
      </c>
      <c r="E169" s="13">
        <v>0</v>
      </c>
      <c r="F169" s="13">
        <v>0</v>
      </c>
      <c r="G169" s="13">
        <v>0</v>
      </c>
      <c r="H169" s="13">
        <v>0</v>
      </c>
      <c r="I169" s="13">
        <v>0</v>
      </c>
      <c r="J169" s="13">
        <v>0</v>
      </c>
      <c r="K169" s="13">
        <v>0</v>
      </c>
      <c r="L169" s="13">
        <v>0</v>
      </c>
      <c r="M169" s="13">
        <v>0</v>
      </c>
      <c r="N169" s="13">
        <v>0</v>
      </c>
      <c r="O169" s="13">
        <v>0</v>
      </c>
      <c r="P169" s="13">
        <v>0</v>
      </c>
      <c r="Q169" s="13">
        <v>0</v>
      </c>
      <c r="R169" s="13">
        <v>0</v>
      </c>
      <c r="S169" s="13">
        <v>0</v>
      </c>
      <c r="T169" s="13">
        <v>0</v>
      </c>
      <c r="U169" s="13">
        <v>0</v>
      </c>
      <c r="V169" s="13">
        <v>0</v>
      </c>
      <c r="W169" s="13">
        <v>0</v>
      </c>
      <c r="X169" s="13">
        <v>0</v>
      </c>
      <c r="Y169" s="13">
        <v>0</v>
      </c>
      <c r="Z169" s="13">
        <v>0</v>
      </c>
      <c r="AA169" s="13">
        <v>0</v>
      </c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4" t="str">
        <f t="shared" si="23"/>
        <v/>
      </c>
      <c r="AZ169" s="14">
        <f t="shared" si="30"/>
        <v>23</v>
      </c>
      <c r="BA169" s="19">
        <f t="shared" si="24"/>
        <v>0</v>
      </c>
      <c r="BB169" s="20" t="e">
        <f t="shared" si="31"/>
        <v>#DIV/0!</v>
      </c>
      <c r="BC169">
        <f t="shared" si="25"/>
        <v>23</v>
      </c>
      <c r="BD169" s="14">
        <f t="shared" si="26"/>
        <v>1</v>
      </c>
      <c r="BE169" s="14" t="str">
        <f t="shared" si="27"/>
        <v/>
      </c>
      <c r="BF169" s="14" t="str">
        <f t="shared" si="28"/>
        <v/>
      </c>
      <c r="BG169" s="14" t="str">
        <f t="shared" si="29"/>
        <v/>
      </c>
    </row>
    <row r="170" spans="1:59" x14ac:dyDescent="0.2">
      <c r="A170" t="str">
        <f t="shared" si="22"/>
        <v>Thomas Berry_2018</v>
      </c>
      <c r="B170" t="s">
        <v>2615</v>
      </c>
      <c r="C170" t="s">
        <v>514</v>
      </c>
      <c r="D170">
        <v>2018</v>
      </c>
      <c r="E170" s="13">
        <v>0</v>
      </c>
      <c r="F170" s="13">
        <v>0</v>
      </c>
      <c r="G170" s="13">
        <v>0</v>
      </c>
      <c r="H170" s="13">
        <v>0</v>
      </c>
      <c r="I170" s="13">
        <v>0</v>
      </c>
      <c r="J170" s="13">
        <v>0</v>
      </c>
      <c r="K170" s="13">
        <v>0</v>
      </c>
      <c r="L170" s="13">
        <v>0</v>
      </c>
      <c r="M170" s="13">
        <v>0</v>
      </c>
      <c r="N170" s="13">
        <v>0</v>
      </c>
      <c r="O170" s="13">
        <v>0</v>
      </c>
      <c r="P170" s="13">
        <v>0</v>
      </c>
      <c r="Q170" s="13">
        <v>0</v>
      </c>
      <c r="R170" s="13">
        <v>0</v>
      </c>
      <c r="S170" s="13">
        <v>0</v>
      </c>
      <c r="T170" s="13">
        <v>0</v>
      </c>
      <c r="U170" s="13">
        <v>0</v>
      </c>
      <c r="V170" s="13">
        <v>0</v>
      </c>
      <c r="W170" s="13">
        <v>0</v>
      </c>
      <c r="X170" s="13">
        <v>0</v>
      </c>
      <c r="Y170" s="13">
        <v>0</v>
      </c>
      <c r="Z170" s="13">
        <v>0</v>
      </c>
      <c r="AA170" s="13">
        <v>0</v>
      </c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4" t="str">
        <f t="shared" si="23"/>
        <v/>
      </c>
      <c r="AZ170" s="14">
        <f t="shared" si="30"/>
        <v>23</v>
      </c>
      <c r="BA170" s="19">
        <f t="shared" si="24"/>
        <v>0</v>
      </c>
      <c r="BB170" s="20" t="e">
        <f t="shared" si="31"/>
        <v>#DIV/0!</v>
      </c>
      <c r="BC170">
        <f t="shared" si="25"/>
        <v>23</v>
      </c>
      <c r="BD170" s="14">
        <f t="shared" si="26"/>
        <v>1</v>
      </c>
      <c r="BE170" s="14" t="str">
        <f t="shared" si="27"/>
        <v/>
      </c>
      <c r="BF170" s="14" t="str">
        <f t="shared" si="28"/>
        <v/>
      </c>
      <c r="BG170" s="14" t="str">
        <f t="shared" si="29"/>
        <v/>
      </c>
    </row>
    <row r="171" spans="1:59" x14ac:dyDescent="0.2">
      <c r="A171" t="str">
        <f t="shared" si="22"/>
        <v>Thomas Berry_2017</v>
      </c>
      <c r="B171" t="s">
        <v>2615</v>
      </c>
      <c r="C171" t="s">
        <v>514</v>
      </c>
      <c r="D171">
        <v>2017</v>
      </c>
      <c r="E171" s="13">
        <v>0</v>
      </c>
      <c r="F171" s="13">
        <v>0</v>
      </c>
      <c r="G171" s="13">
        <v>0</v>
      </c>
      <c r="H171" s="13">
        <v>0</v>
      </c>
      <c r="I171" s="13">
        <v>0</v>
      </c>
      <c r="J171" s="13">
        <v>0</v>
      </c>
      <c r="K171" s="13">
        <v>0</v>
      </c>
      <c r="L171" s="13">
        <v>0</v>
      </c>
      <c r="M171" s="13">
        <v>0</v>
      </c>
      <c r="N171" s="13">
        <v>0</v>
      </c>
      <c r="O171" s="13">
        <v>0</v>
      </c>
      <c r="P171" s="13">
        <v>0</v>
      </c>
      <c r="Q171" s="13">
        <v>0</v>
      </c>
      <c r="R171" s="13">
        <v>0</v>
      </c>
      <c r="S171" s="13">
        <v>0</v>
      </c>
      <c r="T171" s="13">
        <v>0</v>
      </c>
      <c r="U171" s="13">
        <v>0</v>
      </c>
      <c r="V171" s="13">
        <v>0</v>
      </c>
      <c r="W171" s="13">
        <v>0</v>
      </c>
      <c r="X171" s="13">
        <v>0</v>
      </c>
      <c r="Y171" s="13">
        <v>0</v>
      </c>
      <c r="Z171" s="13">
        <v>0</v>
      </c>
      <c r="AA171" s="13">
        <v>0</v>
      </c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4" t="str">
        <f t="shared" si="23"/>
        <v/>
      </c>
      <c r="AZ171" s="14">
        <f t="shared" si="30"/>
        <v>23</v>
      </c>
      <c r="BA171" s="19">
        <f t="shared" si="24"/>
        <v>0</v>
      </c>
      <c r="BB171" s="20" t="e">
        <f t="shared" si="31"/>
        <v>#DIV/0!</v>
      </c>
      <c r="BC171">
        <f t="shared" si="25"/>
        <v>23</v>
      </c>
      <c r="BD171" s="14">
        <f t="shared" si="26"/>
        <v>1</v>
      </c>
      <c r="BE171" s="14" t="str">
        <f t="shared" si="27"/>
        <v/>
      </c>
      <c r="BF171" s="14" t="str">
        <f t="shared" si="28"/>
        <v/>
      </c>
      <c r="BG171" s="14" t="str">
        <f t="shared" si="29"/>
        <v/>
      </c>
    </row>
    <row r="172" spans="1:59" x14ac:dyDescent="0.2">
      <c r="A172" t="str">
        <f t="shared" si="22"/>
        <v>Thomas Berry_2016</v>
      </c>
      <c r="B172" t="s">
        <v>2615</v>
      </c>
      <c r="C172" t="s">
        <v>514</v>
      </c>
      <c r="D172">
        <v>2016</v>
      </c>
      <c r="E172" s="13">
        <v>0</v>
      </c>
      <c r="F172" s="13">
        <v>0</v>
      </c>
      <c r="G172" s="13">
        <v>0</v>
      </c>
      <c r="H172" s="13">
        <v>0</v>
      </c>
      <c r="I172" s="13">
        <v>0</v>
      </c>
      <c r="J172" s="13">
        <v>0</v>
      </c>
      <c r="K172" s="13">
        <v>0</v>
      </c>
      <c r="L172" s="13">
        <v>0</v>
      </c>
      <c r="M172" s="13">
        <v>0</v>
      </c>
      <c r="N172" s="13">
        <v>0</v>
      </c>
      <c r="O172" s="13">
        <v>0</v>
      </c>
      <c r="P172" s="13">
        <v>0</v>
      </c>
      <c r="Q172" s="13">
        <v>0</v>
      </c>
      <c r="R172" s="13">
        <v>0</v>
      </c>
      <c r="S172" s="13">
        <v>0</v>
      </c>
      <c r="T172" s="13">
        <v>0</v>
      </c>
      <c r="U172" s="13">
        <v>0</v>
      </c>
      <c r="V172" s="13">
        <v>0</v>
      </c>
      <c r="W172" s="13">
        <v>0</v>
      </c>
      <c r="X172" s="13">
        <v>0</v>
      </c>
      <c r="Y172" s="13">
        <v>0</v>
      </c>
      <c r="Z172" s="13">
        <v>0</v>
      </c>
      <c r="AA172" s="13">
        <v>0</v>
      </c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4" t="str">
        <f t="shared" si="23"/>
        <v/>
      </c>
      <c r="AZ172" s="14">
        <f t="shared" si="30"/>
        <v>23</v>
      </c>
      <c r="BA172" s="19">
        <f t="shared" si="24"/>
        <v>0</v>
      </c>
      <c r="BB172" s="20" t="e">
        <f t="shared" si="31"/>
        <v>#DIV/0!</v>
      </c>
      <c r="BC172">
        <f t="shared" si="25"/>
        <v>23</v>
      </c>
      <c r="BD172" s="14">
        <f t="shared" si="26"/>
        <v>1</v>
      </c>
      <c r="BE172" s="14" t="str">
        <f t="shared" si="27"/>
        <v/>
      </c>
      <c r="BF172" s="14" t="str">
        <f t="shared" si="28"/>
        <v/>
      </c>
      <c r="BG172" s="14" t="str">
        <f t="shared" si="29"/>
        <v/>
      </c>
    </row>
    <row r="173" spans="1:59" x14ac:dyDescent="0.2">
      <c r="A173" t="str">
        <f t="shared" si="22"/>
        <v>Thomas Berry_2015</v>
      </c>
      <c r="B173" t="s">
        <v>2615</v>
      </c>
      <c r="C173" t="s">
        <v>514</v>
      </c>
      <c r="D173">
        <v>2015</v>
      </c>
      <c r="E173" s="13">
        <v>0</v>
      </c>
      <c r="F173" s="13">
        <v>0</v>
      </c>
      <c r="G173" s="13">
        <v>0</v>
      </c>
      <c r="H173" s="13">
        <v>0</v>
      </c>
      <c r="I173" s="13">
        <v>0</v>
      </c>
      <c r="J173" s="13">
        <v>0</v>
      </c>
      <c r="K173" s="13">
        <v>0</v>
      </c>
      <c r="L173" s="13">
        <v>0</v>
      </c>
      <c r="M173" s="13">
        <v>0</v>
      </c>
      <c r="N173" s="13">
        <v>0</v>
      </c>
      <c r="O173" s="13">
        <v>0</v>
      </c>
      <c r="P173" s="13">
        <v>0</v>
      </c>
      <c r="Q173" s="13">
        <v>0</v>
      </c>
      <c r="R173" s="13">
        <v>0</v>
      </c>
      <c r="S173" s="13">
        <v>0</v>
      </c>
      <c r="T173" s="13">
        <v>0</v>
      </c>
      <c r="U173" s="13">
        <v>0</v>
      </c>
      <c r="V173" s="13">
        <v>0</v>
      </c>
      <c r="W173" s="13">
        <v>0</v>
      </c>
      <c r="X173" s="13">
        <v>0</v>
      </c>
      <c r="Y173" s="13">
        <v>0</v>
      </c>
      <c r="Z173" s="13">
        <v>0</v>
      </c>
      <c r="AA173" s="13">
        <v>0</v>
      </c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4" t="str">
        <f t="shared" si="23"/>
        <v/>
      </c>
      <c r="AZ173" s="14">
        <f t="shared" si="30"/>
        <v>23</v>
      </c>
      <c r="BA173" s="19">
        <f t="shared" si="24"/>
        <v>0</v>
      </c>
      <c r="BB173" s="20" t="e">
        <f t="shared" si="31"/>
        <v>#DIV/0!</v>
      </c>
      <c r="BC173">
        <f t="shared" si="25"/>
        <v>23</v>
      </c>
      <c r="BD173" s="14">
        <f t="shared" si="26"/>
        <v>1</v>
      </c>
      <c r="BE173" s="14" t="str">
        <f t="shared" si="27"/>
        <v/>
      </c>
      <c r="BF173" s="14" t="str">
        <f t="shared" si="28"/>
        <v/>
      </c>
      <c r="BG173" s="14" t="str">
        <f t="shared" si="29"/>
        <v/>
      </c>
    </row>
    <row r="174" spans="1:59" x14ac:dyDescent="0.2">
      <c r="A174" t="str">
        <f t="shared" si="22"/>
        <v>Eddie Betts_2018</v>
      </c>
      <c r="B174" t="s">
        <v>634</v>
      </c>
      <c r="C174" t="s">
        <v>1</v>
      </c>
      <c r="D174">
        <v>2018</v>
      </c>
      <c r="E174" s="13">
        <v>436400</v>
      </c>
      <c r="F174" s="13">
        <v>436400</v>
      </c>
      <c r="G174" s="13">
        <v>436400</v>
      </c>
      <c r="H174" s="13">
        <v>415600</v>
      </c>
      <c r="I174" s="13">
        <v>390400</v>
      </c>
      <c r="J174" s="13">
        <v>390400</v>
      </c>
      <c r="K174" s="13">
        <v>390400</v>
      </c>
      <c r="L174" s="13">
        <v>374300</v>
      </c>
      <c r="M174" s="13">
        <v>354900</v>
      </c>
      <c r="N174" s="13">
        <v>363200</v>
      </c>
      <c r="O174" s="13">
        <v>347500</v>
      </c>
      <c r="P174" s="13">
        <v>345000</v>
      </c>
      <c r="Q174" s="13">
        <v>343600</v>
      </c>
      <c r="R174" s="13">
        <v>346000</v>
      </c>
      <c r="S174" s="13">
        <v>346000</v>
      </c>
      <c r="T174" s="13">
        <v>346000</v>
      </c>
      <c r="U174" s="13">
        <v>346000</v>
      </c>
      <c r="V174" s="13">
        <v>336500</v>
      </c>
      <c r="W174" s="13">
        <v>332000</v>
      </c>
      <c r="X174" s="13">
        <v>348700</v>
      </c>
      <c r="Y174" s="13">
        <v>359500</v>
      </c>
      <c r="Z174" s="13">
        <v>340200</v>
      </c>
      <c r="AA174" s="13">
        <v>304200</v>
      </c>
      <c r="AB174" s="13">
        <v>56</v>
      </c>
      <c r="AC174" s="13">
        <v>77</v>
      </c>
      <c r="AD174" s="13">
        <v>80</v>
      </c>
      <c r="AE174" s="13">
        <v>31</v>
      </c>
      <c r="AF174" s="13"/>
      <c r="AG174" s="13"/>
      <c r="AH174" s="13">
        <v>86</v>
      </c>
      <c r="AI174" s="13">
        <v>65</v>
      </c>
      <c r="AJ174" s="13">
        <v>82</v>
      </c>
      <c r="AK174" s="13">
        <v>36</v>
      </c>
      <c r="AL174" s="13">
        <v>85</v>
      </c>
      <c r="AM174" s="13">
        <v>85</v>
      </c>
      <c r="AN174" s="13">
        <v>42</v>
      </c>
      <c r="AO174" s="13"/>
      <c r="AP174" s="13"/>
      <c r="AQ174" s="13"/>
      <c r="AR174" s="13">
        <v>63</v>
      </c>
      <c r="AS174" s="13">
        <v>91</v>
      </c>
      <c r="AT174" s="13">
        <v>87</v>
      </c>
      <c r="AU174" s="13">
        <v>61</v>
      </c>
      <c r="AV174" s="13">
        <v>30</v>
      </c>
      <c r="AW174" s="13">
        <v>53</v>
      </c>
      <c r="AX174" s="13">
        <v>95</v>
      </c>
      <c r="AY174" s="14">
        <f t="shared" si="23"/>
        <v>66.944444444444443</v>
      </c>
      <c r="AZ174" s="14">
        <f t="shared" si="30"/>
        <v>23</v>
      </c>
      <c r="BA174" s="19">
        <f t="shared" si="24"/>
        <v>0.81818181818181823</v>
      </c>
      <c r="BB174" s="20">
        <f t="shared" si="31"/>
        <v>21.539217917480933</v>
      </c>
      <c r="BC174">
        <f t="shared" si="25"/>
        <v>0</v>
      </c>
      <c r="BD174" s="14">
        <f t="shared" si="26"/>
        <v>23</v>
      </c>
      <c r="BE174" s="14">
        <f t="shared" si="27"/>
        <v>61</v>
      </c>
      <c r="BF174" s="14">
        <f t="shared" si="28"/>
        <v>73.166666666666671</v>
      </c>
      <c r="BG174" s="14">
        <f t="shared" si="29"/>
        <v>68.571428571428569</v>
      </c>
    </row>
    <row r="175" spans="1:59" x14ac:dyDescent="0.2">
      <c r="A175" t="str">
        <f t="shared" si="22"/>
        <v>Eddie Betts_2017</v>
      </c>
      <c r="B175" t="s">
        <v>634</v>
      </c>
      <c r="C175" t="s">
        <v>1</v>
      </c>
      <c r="D175">
        <v>2017</v>
      </c>
      <c r="E175" s="13">
        <v>481000</v>
      </c>
      <c r="F175" s="13">
        <v>481000</v>
      </c>
      <c r="G175" s="13">
        <v>481000</v>
      </c>
      <c r="H175" s="13">
        <v>470900</v>
      </c>
      <c r="I175" s="13">
        <v>492500</v>
      </c>
      <c r="J175" s="13">
        <v>501600</v>
      </c>
      <c r="K175" s="13">
        <v>503600</v>
      </c>
      <c r="L175" s="13">
        <v>470700</v>
      </c>
      <c r="M175" s="13">
        <v>437600</v>
      </c>
      <c r="N175" s="13">
        <v>428300</v>
      </c>
      <c r="O175" s="13">
        <v>424900</v>
      </c>
      <c r="P175" s="13">
        <v>424400</v>
      </c>
      <c r="Q175" s="13">
        <v>410200</v>
      </c>
      <c r="R175" s="13">
        <v>410200</v>
      </c>
      <c r="S175" s="13">
        <v>392000</v>
      </c>
      <c r="T175" s="13">
        <v>380800</v>
      </c>
      <c r="U175" s="13">
        <v>369300</v>
      </c>
      <c r="V175" s="13">
        <v>368700</v>
      </c>
      <c r="W175" s="13">
        <v>363400</v>
      </c>
      <c r="X175" s="13">
        <v>363400</v>
      </c>
      <c r="Y175" s="13">
        <v>385800</v>
      </c>
      <c r="Z175" s="13">
        <v>381300</v>
      </c>
      <c r="AA175" s="13">
        <v>381500</v>
      </c>
      <c r="AB175" s="13">
        <v>84</v>
      </c>
      <c r="AC175" s="13">
        <v>90</v>
      </c>
      <c r="AD175" s="13">
        <v>84</v>
      </c>
      <c r="AE175" s="13">
        <v>150</v>
      </c>
      <c r="AF175" s="13">
        <v>74</v>
      </c>
      <c r="AG175" s="13">
        <v>75</v>
      </c>
      <c r="AH175" s="13">
        <v>72</v>
      </c>
      <c r="AI175" s="13">
        <v>56</v>
      </c>
      <c r="AJ175" s="13">
        <v>108</v>
      </c>
      <c r="AK175" s="13">
        <v>80</v>
      </c>
      <c r="AL175" s="13">
        <v>62</v>
      </c>
      <c r="AM175" s="13">
        <v>75</v>
      </c>
      <c r="AN175" s="13"/>
      <c r="AO175" s="13">
        <v>63</v>
      </c>
      <c r="AP175" s="13">
        <v>70</v>
      </c>
      <c r="AQ175" s="13">
        <v>68</v>
      </c>
      <c r="AR175" s="13">
        <v>81</v>
      </c>
      <c r="AS175" s="13">
        <v>60</v>
      </c>
      <c r="AT175" s="13"/>
      <c r="AU175" s="13">
        <v>129</v>
      </c>
      <c r="AV175" s="13">
        <v>34</v>
      </c>
      <c r="AW175" s="13">
        <v>68</v>
      </c>
      <c r="AX175" s="13">
        <v>84</v>
      </c>
      <c r="AY175" s="14">
        <f t="shared" si="23"/>
        <v>79.38095238095238</v>
      </c>
      <c r="AZ175" s="14">
        <f t="shared" si="30"/>
        <v>23</v>
      </c>
      <c r="BA175" s="19">
        <f t="shared" si="24"/>
        <v>0.95454545454545459</v>
      </c>
      <c r="BB175" s="20">
        <f t="shared" si="31"/>
        <v>24.968933077879367</v>
      </c>
      <c r="BC175">
        <f t="shared" si="25"/>
        <v>0</v>
      </c>
      <c r="BD175" s="14">
        <f t="shared" si="26"/>
        <v>19</v>
      </c>
      <c r="BE175" s="14">
        <f t="shared" si="27"/>
        <v>92.833333333333329</v>
      </c>
      <c r="BF175" s="14">
        <f t="shared" si="28"/>
        <v>75.5</v>
      </c>
      <c r="BG175" s="14">
        <f t="shared" si="29"/>
        <v>74.25</v>
      </c>
    </row>
    <row r="176" spans="1:59" x14ac:dyDescent="0.2">
      <c r="A176" t="str">
        <f t="shared" si="22"/>
        <v>Eddie Betts_2016</v>
      </c>
      <c r="B176" t="s">
        <v>634</v>
      </c>
      <c r="C176" t="s">
        <v>1</v>
      </c>
      <c r="D176">
        <v>2016</v>
      </c>
      <c r="E176" s="13">
        <v>464800</v>
      </c>
      <c r="F176" s="13">
        <v>464800</v>
      </c>
      <c r="G176" s="13">
        <v>464800</v>
      </c>
      <c r="H176" s="13">
        <v>488600</v>
      </c>
      <c r="I176" s="13">
        <v>526900</v>
      </c>
      <c r="J176" s="13">
        <v>517900</v>
      </c>
      <c r="K176" s="13">
        <v>505100</v>
      </c>
      <c r="L176" s="13">
        <v>464000</v>
      </c>
      <c r="M176" s="13">
        <v>448000</v>
      </c>
      <c r="N176" s="13">
        <v>426400</v>
      </c>
      <c r="O176" s="13">
        <v>431700</v>
      </c>
      <c r="P176" s="13">
        <v>419200</v>
      </c>
      <c r="Q176" s="13">
        <v>415300</v>
      </c>
      <c r="R176" s="13">
        <v>415300</v>
      </c>
      <c r="S176" s="13">
        <v>401600</v>
      </c>
      <c r="T176" s="13">
        <v>414500</v>
      </c>
      <c r="U176" s="13">
        <v>424100</v>
      </c>
      <c r="V176" s="13">
        <v>427400</v>
      </c>
      <c r="W176" s="13">
        <v>404100</v>
      </c>
      <c r="X176" s="13">
        <v>408500</v>
      </c>
      <c r="Y176" s="13">
        <v>413300</v>
      </c>
      <c r="Z176" s="13">
        <v>447600</v>
      </c>
      <c r="AA176" s="13">
        <v>454800</v>
      </c>
      <c r="AB176" s="13">
        <v>79</v>
      </c>
      <c r="AC176" s="13">
        <v>142</v>
      </c>
      <c r="AD176" s="13">
        <v>106</v>
      </c>
      <c r="AE176" s="13">
        <v>126</v>
      </c>
      <c r="AF176" s="13">
        <v>56</v>
      </c>
      <c r="AG176" s="13">
        <v>93</v>
      </c>
      <c r="AH176" s="13">
        <v>58</v>
      </c>
      <c r="AI176" s="13">
        <v>88</v>
      </c>
      <c r="AJ176" s="13">
        <v>73</v>
      </c>
      <c r="AK176" s="13">
        <v>107</v>
      </c>
      <c r="AL176" s="13">
        <v>50</v>
      </c>
      <c r="AM176" s="13">
        <v>86</v>
      </c>
      <c r="AN176" s="13"/>
      <c r="AO176" s="13">
        <v>85</v>
      </c>
      <c r="AP176" s="13">
        <v>99</v>
      </c>
      <c r="AQ176" s="13">
        <v>88</v>
      </c>
      <c r="AR176" s="13">
        <v>80</v>
      </c>
      <c r="AS176" s="13">
        <v>42</v>
      </c>
      <c r="AT176" s="13">
        <v>138</v>
      </c>
      <c r="AU176" s="13">
        <v>84</v>
      </c>
      <c r="AV176" s="13">
        <v>113</v>
      </c>
      <c r="AW176" s="13">
        <v>97</v>
      </c>
      <c r="AX176" s="13">
        <v>55</v>
      </c>
      <c r="AY176" s="14">
        <f t="shared" si="23"/>
        <v>88.409090909090907</v>
      </c>
      <c r="AZ176" s="14">
        <f t="shared" si="30"/>
        <v>23</v>
      </c>
      <c r="BA176" s="19">
        <f t="shared" si="24"/>
        <v>1</v>
      </c>
      <c r="BB176" s="20">
        <f t="shared" si="31"/>
        <v>27.049617708607602</v>
      </c>
      <c r="BC176">
        <f t="shared" si="25"/>
        <v>0</v>
      </c>
      <c r="BD176" s="14">
        <f t="shared" si="26"/>
        <v>15</v>
      </c>
      <c r="BE176" s="14">
        <f t="shared" si="27"/>
        <v>100.33333333333333</v>
      </c>
      <c r="BF176" s="14">
        <f t="shared" si="28"/>
        <v>77</v>
      </c>
      <c r="BG176" s="14">
        <f t="shared" si="29"/>
        <v>88.444444444444443</v>
      </c>
    </row>
    <row r="177" spans="1:59" x14ac:dyDescent="0.2">
      <c r="A177" t="str">
        <f t="shared" si="22"/>
        <v>Eddie Betts_2015</v>
      </c>
      <c r="B177" t="s">
        <v>634</v>
      </c>
      <c r="C177" t="s">
        <v>1</v>
      </c>
      <c r="D177">
        <v>2015</v>
      </c>
      <c r="E177" s="13">
        <v>426600</v>
      </c>
      <c r="F177" s="13">
        <v>426600</v>
      </c>
      <c r="G177" s="13">
        <v>426600</v>
      </c>
      <c r="H177" s="13">
        <v>462400</v>
      </c>
      <c r="I177" s="13">
        <v>452200</v>
      </c>
      <c r="J177" s="13">
        <v>453200</v>
      </c>
      <c r="K177" s="13">
        <v>466700</v>
      </c>
      <c r="L177" s="13">
        <v>504100</v>
      </c>
      <c r="M177" s="13">
        <v>515100</v>
      </c>
      <c r="N177" s="13">
        <v>496700</v>
      </c>
      <c r="O177" s="13">
        <v>448800</v>
      </c>
      <c r="P177" s="13">
        <v>448800</v>
      </c>
      <c r="Q177" s="13">
        <v>406500</v>
      </c>
      <c r="R177" s="13">
        <v>389400</v>
      </c>
      <c r="S177" s="13">
        <v>389400</v>
      </c>
      <c r="T177" s="13">
        <v>387100</v>
      </c>
      <c r="U177" s="13">
        <v>375900</v>
      </c>
      <c r="V177" s="13">
        <v>360200</v>
      </c>
      <c r="W177" s="13">
        <v>334900</v>
      </c>
      <c r="X177" s="13">
        <v>341500</v>
      </c>
      <c r="Y177" s="13">
        <v>358800</v>
      </c>
      <c r="Z177" s="13">
        <v>384000</v>
      </c>
      <c r="AA177" s="13">
        <v>411300</v>
      </c>
      <c r="AB177" s="13">
        <v>154</v>
      </c>
      <c r="AC177" s="13">
        <v>92</v>
      </c>
      <c r="AD177" s="13">
        <v>88</v>
      </c>
      <c r="AE177" s="13">
        <v>72</v>
      </c>
      <c r="AF177" s="13">
        <v>113</v>
      </c>
      <c r="AG177" s="13">
        <v>117</v>
      </c>
      <c r="AH177" s="13">
        <v>134</v>
      </c>
      <c r="AI177" s="13">
        <v>74</v>
      </c>
      <c r="AJ177" s="13">
        <v>57</v>
      </c>
      <c r="AK177" s="13">
        <v>54</v>
      </c>
      <c r="AL177" s="13"/>
      <c r="AM177" s="13">
        <v>60</v>
      </c>
      <c r="AN177" s="13">
        <v>89</v>
      </c>
      <c r="AO177" s="13"/>
      <c r="AP177" s="13">
        <v>76</v>
      </c>
      <c r="AQ177" s="13">
        <v>39</v>
      </c>
      <c r="AR177" s="13">
        <v>77</v>
      </c>
      <c r="AS177" s="13">
        <v>44</v>
      </c>
      <c r="AT177" s="13">
        <v>97</v>
      </c>
      <c r="AU177" s="13">
        <v>106</v>
      </c>
      <c r="AV177" s="13">
        <v>75</v>
      </c>
      <c r="AW177" s="13">
        <v>117</v>
      </c>
      <c r="AX177" s="13">
        <v>74</v>
      </c>
      <c r="AY177" s="14">
        <f t="shared" si="23"/>
        <v>86.142857142857139</v>
      </c>
      <c r="AZ177" s="14">
        <f t="shared" si="30"/>
        <v>23</v>
      </c>
      <c r="BA177" s="19">
        <f t="shared" si="24"/>
        <v>0.95454545454545459</v>
      </c>
      <c r="BB177" s="20">
        <f t="shared" si="31"/>
        <v>29.536901859006321</v>
      </c>
      <c r="BC177">
        <f t="shared" si="25"/>
        <v>0</v>
      </c>
      <c r="BD177" s="14">
        <f t="shared" si="26"/>
        <v>19</v>
      </c>
      <c r="BE177" s="14">
        <f t="shared" si="27"/>
        <v>106</v>
      </c>
      <c r="BF177" s="14">
        <f t="shared" si="28"/>
        <v>75.8</v>
      </c>
      <c r="BG177" s="14">
        <f t="shared" si="29"/>
        <v>78.333333333333329</v>
      </c>
    </row>
    <row r="178" spans="1:59" x14ac:dyDescent="0.2">
      <c r="A178" t="str">
        <f t="shared" si="22"/>
        <v>Brett Bewley_2018</v>
      </c>
      <c r="B178" t="s">
        <v>2616</v>
      </c>
      <c r="C178" t="s">
        <v>184</v>
      </c>
      <c r="D178">
        <v>2018</v>
      </c>
      <c r="E178" s="13">
        <v>0</v>
      </c>
      <c r="F178" s="13">
        <v>0</v>
      </c>
      <c r="G178" s="13">
        <v>0</v>
      </c>
      <c r="H178" s="13">
        <v>0</v>
      </c>
      <c r="I178" s="13">
        <v>0</v>
      </c>
      <c r="J178" s="13">
        <v>0</v>
      </c>
      <c r="K178" s="13">
        <v>0</v>
      </c>
      <c r="L178" s="13">
        <v>0</v>
      </c>
      <c r="M178" s="13">
        <v>0</v>
      </c>
      <c r="N178" s="13">
        <v>0</v>
      </c>
      <c r="O178" s="13">
        <v>0</v>
      </c>
      <c r="P178" s="13">
        <v>0</v>
      </c>
      <c r="Q178" s="13">
        <v>0</v>
      </c>
      <c r="R178" s="13">
        <v>0</v>
      </c>
      <c r="S178" s="13">
        <v>0</v>
      </c>
      <c r="T178" s="13">
        <v>0</v>
      </c>
      <c r="U178" s="13">
        <v>0</v>
      </c>
      <c r="V178" s="13">
        <v>0</v>
      </c>
      <c r="W178" s="13">
        <v>0</v>
      </c>
      <c r="X178" s="13">
        <v>0</v>
      </c>
      <c r="Y178" s="13">
        <v>0</v>
      </c>
      <c r="Z178" s="13">
        <v>0</v>
      </c>
      <c r="AA178" s="13">
        <v>0</v>
      </c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4" t="str">
        <f t="shared" si="23"/>
        <v/>
      </c>
      <c r="AZ178" s="14">
        <f t="shared" si="30"/>
        <v>23</v>
      </c>
      <c r="BA178" s="19">
        <f t="shared" si="24"/>
        <v>0</v>
      </c>
      <c r="BB178" s="20" t="e">
        <f t="shared" si="31"/>
        <v>#DIV/0!</v>
      </c>
      <c r="BC178">
        <f t="shared" si="25"/>
        <v>23</v>
      </c>
      <c r="BD178" s="14">
        <f t="shared" si="26"/>
        <v>1</v>
      </c>
      <c r="BE178" s="14" t="str">
        <f t="shared" si="27"/>
        <v/>
      </c>
      <c r="BF178" s="14" t="str">
        <f t="shared" si="28"/>
        <v/>
      </c>
      <c r="BG178" s="14" t="str">
        <f t="shared" si="29"/>
        <v/>
      </c>
    </row>
    <row r="179" spans="1:59" x14ac:dyDescent="0.2">
      <c r="A179" t="str">
        <f t="shared" si="22"/>
        <v>Brett Bewley_2017</v>
      </c>
      <c r="B179" t="s">
        <v>2616</v>
      </c>
      <c r="C179" t="s">
        <v>184</v>
      </c>
      <c r="D179">
        <v>2017</v>
      </c>
      <c r="E179" s="13">
        <v>0</v>
      </c>
      <c r="F179" s="13">
        <v>0</v>
      </c>
      <c r="G179" s="13">
        <v>0</v>
      </c>
      <c r="H179" s="13">
        <v>0</v>
      </c>
      <c r="I179" s="13">
        <v>0</v>
      </c>
      <c r="J179" s="13">
        <v>0</v>
      </c>
      <c r="K179" s="13">
        <v>0</v>
      </c>
      <c r="L179" s="13">
        <v>0</v>
      </c>
      <c r="M179" s="13">
        <v>0</v>
      </c>
      <c r="N179" s="13">
        <v>0</v>
      </c>
      <c r="O179" s="13">
        <v>0</v>
      </c>
      <c r="P179" s="13">
        <v>0</v>
      </c>
      <c r="Q179" s="13">
        <v>0</v>
      </c>
      <c r="R179" s="13">
        <v>0</v>
      </c>
      <c r="S179" s="13">
        <v>0</v>
      </c>
      <c r="T179" s="13">
        <v>0</v>
      </c>
      <c r="U179" s="13">
        <v>0</v>
      </c>
      <c r="V179" s="13">
        <v>0</v>
      </c>
      <c r="W179" s="13">
        <v>0</v>
      </c>
      <c r="X179" s="13">
        <v>0</v>
      </c>
      <c r="Y179" s="13">
        <v>0</v>
      </c>
      <c r="Z179" s="13">
        <v>0</v>
      </c>
      <c r="AA179" s="13">
        <v>0</v>
      </c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4" t="str">
        <f t="shared" si="23"/>
        <v/>
      </c>
      <c r="AZ179" s="14">
        <f t="shared" si="30"/>
        <v>23</v>
      </c>
      <c r="BA179" s="19">
        <f t="shared" si="24"/>
        <v>0</v>
      </c>
      <c r="BB179" s="20" t="e">
        <f t="shared" si="31"/>
        <v>#DIV/0!</v>
      </c>
      <c r="BC179">
        <f t="shared" si="25"/>
        <v>23</v>
      </c>
      <c r="BD179" s="14">
        <f t="shared" si="26"/>
        <v>1</v>
      </c>
      <c r="BE179" s="14" t="str">
        <f t="shared" si="27"/>
        <v/>
      </c>
      <c r="BF179" s="14" t="str">
        <f t="shared" si="28"/>
        <v/>
      </c>
      <c r="BG179" s="14" t="str">
        <f t="shared" si="29"/>
        <v/>
      </c>
    </row>
    <row r="180" spans="1:59" x14ac:dyDescent="0.2">
      <c r="A180" t="str">
        <f t="shared" si="22"/>
        <v>Brett Bewley_2016</v>
      </c>
      <c r="B180" t="s">
        <v>2616</v>
      </c>
      <c r="C180" t="s">
        <v>184</v>
      </c>
      <c r="D180">
        <v>2016</v>
      </c>
      <c r="E180" s="13">
        <v>0</v>
      </c>
      <c r="F180" s="13">
        <v>0</v>
      </c>
      <c r="G180" s="13">
        <v>0</v>
      </c>
      <c r="H180" s="13">
        <v>0</v>
      </c>
      <c r="I180" s="13">
        <v>0</v>
      </c>
      <c r="J180" s="13">
        <v>0</v>
      </c>
      <c r="K180" s="13">
        <v>0</v>
      </c>
      <c r="L180" s="13">
        <v>0</v>
      </c>
      <c r="M180" s="13">
        <v>0</v>
      </c>
      <c r="N180" s="13">
        <v>0</v>
      </c>
      <c r="O180" s="13">
        <v>0</v>
      </c>
      <c r="P180" s="13">
        <v>0</v>
      </c>
      <c r="Q180" s="13">
        <v>0</v>
      </c>
      <c r="R180" s="13">
        <v>0</v>
      </c>
      <c r="S180" s="13">
        <v>0</v>
      </c>
      <c r="T180" s="13">
        <v>0</v>
      </c>
      <c r="U180" s="13">
        <v>0</v>
      </c>
      <c r="V180" s="13">
        <v>0</v>
      </c>
      <c r="W180" s="13">
        <v>0</v>
      </c>
      <c r="X180" s="13">
        <v>0</v>
      </c>
      <c r="Y180" s="13">
        <v>0</v>
      </c>
      <c r="Z180" s="13">
        <v>0</v>
      </c>
      <c r="AA180" s="13">
        <v>0</v>
      </c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4" t="str">
        <f t="shared" si="23"/>
        <v/>
      </c>
      <c r="AZ180" s="14">
        <f t="shared" si="30"/>
        <v>23</v>
      </c>
      <c r="BA180" s="19">
        <f t="shared" si="24"/>
        <v>0</v>
      </c>
      <c r="BB180" s="20" t="e">
        <f t="shared" si="31"/>
        <v>#DIV/0!</v>
      </c>
      <c r="BC180">
        <f t="shared" si="25"/>
        <v>23</v>
      </c>
      <c r="BD180" s="14">
        <f t="shared" si="26"/>
        <v>1</v>
      </c>
      <c r="BE180" s="14" t="str">
        <f t="shared" si="27"/>
        <v/>
      </c>
      <c r="BF180" s="14" t="str">
        <f t="shared" si="28"/>
        <v/>
      </c>
      <c r="BG180" s="14" t="str">
        <f t="shared" si="29"/>
        <v/>
      </c>
    </row>
    <row r="181" spans="1:59" x14ac:dyDescent="0.2">
      <c r="A181" t="str">
        <f t="shared" si="22"/>
        <v>Brett Bewley_2015</v>
      </c>
      <c r="B181" t="s">
        <v>2616</v>
      </c>
      <c r="C181" t="s">
        <v>184</v>
      </c>
      <c r="D181">
        <v>2015</v>
      </c>
      <c r="E181" s="13">
        <v>0</v>
      </c>
      <c r="F181" s="13">
        <v>0</v>
      </c>
      <c r="G181" s="13">
        <v>0</v>
      </c>
      <c r="H181" s="13">
        <v>0</v>
      </c>
      <c r="I181" s="13">
        <v>0</v>
      </c>
      <c r="J181" s="13">
        <v>0</v>
      </c>
      <c r="K181" s="13">
        <v>0</v>
      </c>
      <c r="L181" s="13">
        <v>0</v>
      </c>
      <c r="M181" s="13">
        <v>0</v>
      </c>
      <c r="N181" s="13">
        <v>0</v>
      </c>
      <c r="O181" s="13">
        <v>0</v>
      </c>
      <c r="P181" s="13">
        <v>0</v>
      </c>
      <c r="Q181" s="13">
        <v>0</v>
      </c>
      <c r="R181" s="13">
        <v>0</v>
      </c>
      <c r="S181" s="13">
        <v>0</v>
      </c>
      <c r="T181" s="13">
        <v>0</v>
      </c>
      <c r="U181" s="13">
        <v>0</v>
      </c>
      <c r="V181" s="13">
        <v>0</v>
      </c>
      <c r="W181" s="13">
        <v>0</v>
      </c>
      <c r="X181" s="13">
        <v>0</v>
      </c>
      <c r="Y181" s="13">
        <v>0</v>
      </c>
      <c r="Z181" s="13">
        <v>0</v>
      </c>
      <c r="AA181" s="13">
        <v>0</v>
      </c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4" t="str">
        <f t="shared" si="23"/>
        <v/>
      </c>
      <c r="AZ181" s="14">
        <f t="shared" si="30"/>
        <v>23</v>
      </c>
      <c r="BA181" s="19">
        <f t="shared" si="24"/>
        <v>0</v>
      </c>
      <c r="BB181" s="20" t="e">
        <f t="shared" si="31"/>
        <v>#DIV/0!</v>
      </c>
      <c r="BC181">
        <f t="shared" si="25"/>
        <v>23</v>
      </c>
      <c r="BD181" s="14">
        <f t="shared" si="26"/>
        <v>1</v>
      </c>
      <c r="BE181" s="14" t="str">
        <f t="shared" si="27"/>
        <v/>
      </c>
      <c r="BF181" s="14" t="str">
        <f t="shared" si="28"/>
        <v/>
      </c>
      <c r="BG181" s="14" t="str">
        <f t="shared" si="29"/>
        <v/>
      </c>
    </row>
    <row r="182" spans="1:59" x14ac:dyDescent="0.2">
      <c r="A182" t="str">
        <f t="shared" si="22"/>
        <v>Jed Bews_2018</v>
      </c>
      <c r="B182" t="s">
        <v>707</v>
      </c>
      <c r="C182" t="s">
        <v>235</v>
      </c>
      <c r="D182">
        <v>2018</v>
      </c>
      <c r="E182" s="13">
        <v>318900</v>
      </c>
      <c r="F182" s="13">
        <v>318900</v>
      </c>
      <c r="G182" s="13">
        <v>318900</v>
      </c>
      <c r="H182" s="13">
        <v>304800</v>
      </c>
      <c r="I182" s="13">
        <v>297600</v>
      </c>
      <c r="J182" s="13">
        <v>294000</v>
      </c>
      <c r="K182" s="13">
        <v>282200</v>
      </c>
      <c r="L182" s="13">
        <v>279700</v>
      </c>
      <c r="M182" s="13">
        <v>267000</v>
      </c>
      <c r="N182" s="13">
        <v>240600</v>
      </c>
      <c r="O182" s="13">
        <v>202800</v>
      </c>
      <c r="P182" s="13">
        <v>188600</v>
      </c>
      <c r="Q182" s="13">
        <v>193400</v>
      </c>
      <c r="R182" s="13">
        <v>210300</v>
      </c>
      <c r="S182" s="13">
        <v>210300</v>
      </c>
      <c r="T182" s="13">
        <v>220200</v>
      </c>
      <c r="U182" s="13">
        <v>217600</v>
      </c>
      <c r="V182" s="13">
        <v>217600</v>
      </c>
      <c r="W182" s="13">
        <v>221500</v>
      </c>
      <c r="X182" s="13">
        <v>215900</v>
      </c>
      <c r="Y182" s="13">
        <v>195900</v>
      </c>
      <c r="Z182" s="13">
        <v>195900</v>
      </c>
      <c r="AA182" s="13">
        <v>179300</v>
      </c>
      <c r="AB182" s="13">
        <v>46</v>
      </c>
      <c r="AC182" s="13">
        <v>31</v>
      </c>
      <c r="AD182" s="13">
        <v>81</v>
      </c>
      <c r="AE182" s="13">
        <v>51</v>
      </c>
      <c r="AF182" s="13">
        <v>34</v>
      </c>
      <c r="AG182" s="13">
        <v>63</v>
      </c>
      <c r="AH182" s="13">
        <v>66</v>
      </c>
      <c r="AI182" s="13">
        <v>11</v>
      </c>
      <c r="AJ182" s="13">
        <v>25</v>
      </c>
      <c r="AK182" s="13">
        <v>24</v>
      </c>
      <c r="AL182" s="13">
        <v>41</v>
      </c>
      <c r="AM182" s="13">
        <v>60</v>
      </c>
      <c r="AN182" s="13">
        <v>53</v>
      </c>
      <c r="AO182" s="13"/>
      <c r="AP182" s="13">
        <v>38</v>
      </c>
      <c r="AQ182" s="13">
        <v>38</v>
      </c>
      <c r="AR182" s="13">
        <v>57</v>
      </c>
      <c r="AS182" s="13">
        <v>47</v>
      </c>
      <c r="AT182" s="13">
        <v>19</v>
      </c>
      <c r="AU182" s="13">
        <v>22</v>
      </c>
      <c r="AV182" s="13"/>
      <c r="AW182" s="13"/>
      <c r="AX182" s="13">
        <v>43</v>
      </c>
      <c r="AY182" s="14">
        <f t="shared" si="23"/>
        <v>42.5</v>
      </c>
      <c r="AZ182" s="14">
        <f t="shared" si="30"/>
        <v>23</v>
      </c>
      <c r="BA182" s="19">
        <f t="shared" si="24"/>
        <v>0.90909090909090906</v>
      </c>
      <c r="BB182" s="20">
        <f t="shared" si="31"/>
        <v>17.839931555214466</v>
      </c>
      <c r="BC182">
        <f t="shared" si="25"/>
        <v>0</v>
      </c>
      <c r="BD182" s="14">
        <f t="shared" si="26"/>
        <v>23</v>
      </c>
      <c r="BE182" s="14">
        <f t="shared" si="27"/>
        <v>51</v>
      </c>
      <c r="BF182" s="14">
        <f t="shared" si="28"/>
        <v>37.833333333333336</v>
      </c>
      <c r="BG182" s="14">
        <f t="shared" si="29"/>
        <v>37.714285714285715</v>
      </c>
    </row>
    <row r="183" spans="1:59" x14ac:dyDescent="0.2">
      <c r="A183" t="str">
        <f t="shared" si="22"/>
        <v>Jed Bews_2017</v>
      </c>
      <c r="B183" t="s">
        <v>707</v>
      </c>
      <c r="C183" t="s">
        <v>235</v>
      </c>
      <c r="D183">
        <v>2017</v>
      </c>
      <c r="E183" s="13">
        <v>294600</v>
      </c>
      <c r="F183" s="13">
        <v>294600</v>
      </c>
      <c r="G183" s="13">
        <v>294600</v>
      </c>
      <c r="H183" s="13">
        <v>294600</v>
      </c>
      <c r="I183" s="13">
        <v>294600</v>
      </c>
      <c r="J183" s="13">
        <v>294600</v>
      </c>
      <c r="K183" s="13">
        <v>294600</v>
      </c>
      <c r="L183" s="13">
        <v>294600</v>
      </c>
      <c r="M183" s="13">
        <v>293500</v>
      </c>
      <c r="N183" s="13">
        <v>276800</v>
      </c>
      <c r="O183" s="13">
        <v>265800</v>
      </c>
      <c r="P183" s="13">
        <v>265800</v>
      </c>
      <c r="Q183" s="13">
        <v>265800</v>
      </c>
      <c r="R183" s="13">
        <v>248400</v>
      </c>
      <c r="S183" s="13">
        <v>248000</v>
      </c>
      <c r="T183" s="13">
        <v>250900</v>
      </c>
      <c r="U183" s="13">
        <v>268000</v>
      </c>
      <c r="V183" s="13">
        <v>279500</v>
      </c>
      <c r="W183" s="13">
        <v>301000</v>
      </c>
      <c r="X183" s="13">
        <v>314800</v>
      </c>
      <c r="Y183" s="13">
        <v>311200</v>
      </c>
      <c r="Z183" s="13">
        <v>297400</v>
      </c>
      <c r="AA183" s="13">
        <v>295700</v>
      </c>
      <c r="AB183" s="13"/>
      <c r="AC183" s="13"/>
      <c r="AD183" s="13"/>
      <c r="AE183" s="13"/>
      <c r="AF183" s="13"/>
      <c r="AG183" s="13">
        <v>70</v>
      </c>
      <c r="AH183" s="13">
        <v>52</v>
      </c>
      <c r="AI183" s="13">
        <v>49</v>
      </c>
      <c r="AJ183" s="13">
        <v>34</v>
      </c>
      <c r="AK183" s="13">
        <v>55</v>
      </c>
      <c r="AL183" s="13"/>
      <c r="AM183" s="13"/>
      <c r="AN183" s="13">
        <v>28</v>
      </c>
      <c r="AO183" s="13">
        <v>62</v>
      </c>
      <c r="AP183" s="13">
        <v>64</v>
      </c>
      <c r="AQ183" s="13">
        <v>62</v>
      </c>
      <c r="AR183" s="13">
        <v>60</v>
      </c>
      <c r="AS183" s="13">
        <v>94</v>
      </c>
      <c r="AT183" s="13">
        <v>58</v>
      </c>
      <c r="AU183" s="13">
        <v>30</v>
      </c>
      <c r="AV183" s="13">
        <v>69</v>
      </c>
      <c r="AW183" s="13">
        <v>77</v>
      </c>
      <c r="AX183" s="13">
        <v>64</v>
      </c>
      <c r="AY183" s="14">
        <f t="shared" si="23"/>
        <v>58</v>
      </c>
      <c r="AZ183" s="14">
        <f t="shared" si="30"/>
        <v>23</v>
      </c>
      <c r="BA183" s="19">
        <f t="shared" si="24"/>
        <v>0.72727272727272729</v>
      </c>
      <c r="BB183" s="20">
        <f t="shared" si="31"/>
        <v>17.158088471621774</v>
      </c>
      <c r="BC183">
        <f t="shared" si="25"/>
        <v>0</v>
      </c>
      <c r="BD183" s="14">
        <f t="shared" si="26"/>
        <v>15</v>
      </c>
      <c r="BE183" s="14">
        <f t="shared" si="27"/>
        <v>70</v>
      </c>
      <c r="BF183" s="14">
        <f t="shared" si="28"/>
        <v>47.5</v>
      </c>
      <c r="BG183" s="14">
        <f t="shared" si="29"/>
        <v>64.222222222222229</v>
      </c>
    </row>
    <row r="184" spans="1:59" x14ac:dyDescent="0.2">
      <c r="A184" t="str">
        <f t="shared" si="22"/>
        <v>Jed Bews_2016</v>
      </c>
      <c r="B184" t="s">
        <v>707</v>
      </c>
      <c r="C184" t="s">
        <v>235</v>
      </c>
      <c r="D184">
        <v>2016</v>
      </c>
      <c r="E184" s="13">
        <v>245900</v>
      </c>
      <c r="F184" s="13">
        <v>245900</v>
      </c>
      <c r="G184" s="13">
        <v>245900</v>
      </c>
      <c r="H184" s="13">
        <v>245900</v>
      </c>
      <c r="I184" s="13">
        <v>245900</v>
      </c>
      <c r="J184" s="13">
        <v>245900</v>
      </c>
      <c r="K184" s="13">
        <v>245900</v>
      </c>
      <c r="L184" s="13">
        <v>245900</v>
      </c>
      <c r="M184" s="13">
        <v>245900</v>
      </c>
      <c r="N184" s="13">
        <v>266600</v>
      </c>
      <c r="O184" s="13">
        <v>266600</v>
      </c>
      <c r="P184" s="13">
        <v>266600</v>
      </c>
      <c r="Q184" s="13">
        <v>266600</v>
      </c>
      <c r="R184" s="13">
        <v>266600</v>
      </c>
      <c r="S184" s="13">
        <v>266600</v>
      </c>
      <c r="T184" s="13">
        <v>266600</v>
      </c>
      <c r="U184" s="13">
        <v>266600</v>
      </c>
      <c r="V184" s="13">
        <v>266600</v>
      </c>
      <c r="W184" s="13">
        <v>280100</v>
      </c>
      <c r="X184" s="13">
        <v>270800</v>
      </c>
      <c r="Y184" s="13">
        <v>260000</v>
      </c>
      <c r="Z184" s="13">
        <v>260000</v>
      </c>
      <c r="AA184" s="13">
        <v>260000</v>
      </c>
      <c r="AB184" s="13"/>
      <c r="AC184" s="13"/>
      <c r="AD184" s="13"/>
      <c r="AE184" s="13"/>
      <c r="AF184" s="13"/>
      <c r="AG184" s="13">
        <v>66</v>
      </c>
      <c r="AH184" s="13"/>
      <c r="AI184" s="13">
        <v>78</v>
      </c>
      <c r="AJ184" s="13">
        <v>50</v>
      </c>
      <c r="AK184" s="13"/>
      <c r="AL184" s="13"/>
      <c r="AM184" s="13"/>
      <c r="AN184" s="13"/>
      <c r="AO184" s="13"/>
      <c r="AP184" s="13"/>
      <c r="AQ184" s="13"/>
      <c r="AR184" s="13"/>
      <c r="AS184" s="13">
        <v>67</v>
      </c>
      <c r="AT184" s="13">
        <v>35</v>
      </c>
      <c r="AU184" s="13">
        <v>41</v>
      </c>
      <c r="AV184" s="13"/>
      <c r="AW184" s="13"/>
      <c r="AX184" s="13">
        <v>42</v>
      </c>
      <c r="AY184" s="14">
        <f t="shared" si="23"/>
        <v>54.142857142857146</v>
      </c>
      <c r="AZ184" s="14">
        <f t="shared" si="30"/>
        <v>23</v>
      </c>
      <c r="BA184" s="19">
        <f t="shared" si="24"/>
        <v>0.31818181818181818</v>
      </c>
      <c r="BB184" s="20">
        <f t="shared" si="31"/>
        <v>16.221678616680116</v>
      </c>
      <c r="BC184">
        <f t="shared" si="25"/>
        <v>0</v>
      </c>
      <c r="BD184" s="14">
        <f t="shared" si="26"/>
        <v>1</v>
      </c>
      <c r="BE184" s="14">
        <f t="shared" si="27"/>
        <v>66</v>
      </c>
      <c r="BF184" s="14">
        <f t="shared" si="28"/>
        <v>64</v>
      </c>
      <c r="BG184" s="14">
        <f t="shared" si="29"/>
        <v>46.25</v>
      </c>
    </row>
    <row r="185" spans="1:59" x14ac:dyDescent="0.2">
      <c r="A185" t="str">
        <f t="shared" si="22"/>
        <v>Jed Bews_2015</v>
      </c>
      <c r="B185" t="s">
        <v>707</v>
      </c>
      <c r="C185" t="s">
        <v>235</v>
      </c>
      <c r="D185">
        <v>2015</v>
      </c>
      <c r="E185" s="13">
        <v>204300</v>
      </c>
      <c r="F185" s="13">
        <v>204300</v>
      </c>
      <c r="G185" s="13">
        <v>204300</v>
      </c>
      <c r="H185" s="13">
        <v>191000</v>
      </c>
      <c r="I185" s="13">
        <v>194200</v>
      </c>
      <c r="J185" s="13">
        <v>203300</v>
      </c>
      <c r="K185" s="13">
        <v>218000</v>
      </c>
      <c r="L185" s="13">
        <v>222200</v>
      </c>
      <c r="M185" s="13">
        <v>232200</v>
      </c>
      <c r="N185" s="13">
        <v>236100</v>
      </c>
      <c r="O185" s="13">
        <v>246500</v>
      </c>
      <c r="P185" s="13">
        <v>245100</v>
      </c>
      <c r="Q185" s="13">
        <v>248300</v>
      </c>
      <c r="R185" s="13">
        <v>248300</v>
      </c>
      <c r="S185" s="13">
        <v>248300</v>
      </c>
      <c r="T185" s="13">
        <v>239600</v>
      </c>
      <c r="U185" s="13">
        <v>243100</v>
      </c>
      <c r="V185" s="13">
        <v>243100</v>
      </c>
      <c r="W185" s="13">
        <v>243100</v>
      </c>
      <c r="X185" s="13">
        <v>243100</v>
      </c>
      <c r="Y185" s="13">
        <v>243100</v>
      </c>
      <c r="Z185" s="13">
        <v>237200</v>
      </c>
      <c r="AA185" s="13">
        <v>238300</v>
      </c>
      <c r="AB185" s="13">
        <v>30</v>
      </c>
      <c r="AC185" s="13">
        <v>18</v>
      </c>
      <c r="AD185" s="13">
        <v>43</v>
      </c>
      <c r="AE185" s="13">
        <v>60</v>
      </c>
      <c r="AF185" s="13">
        <v>34</v>
      </c>
      <c r="AG185" s="13">
        <v>61</v>
      </c>
      <c r="AH185" s="13">
        <v>45</v>
      </c>
      <c r="AI185" s="13">
        <v>49</v>
      </c>
      <c r="AJ185" s="13">
        <v>53</v>
      </c>
      <c r="AK185" s="13">
        <v>61</v>
      </c>
      <c r="AL185" s="13">
        <v>29</v>
      </c>
      <c r="AM185" s="13">
        <v>63</v>
      </c>
      <c r="AN185" s="13"/>
      <c r="AO185" s="13"/>
      <c r="AP185" s="13">
        <v>35</v>
      </c>
      <c r="AQ185" s="13">
        <v>52</v>
      </c>
      <c r="AR185" s="13"/>
      <c r="AS185" s="13"/>
      <c r="AT185" s="13"/>
      <c r="AU185" s="13"/>
      <c r="AV185" s="13">
        <v>49</v>
      </c>
      <c r="AW185" s="13">
        <v>47</v>
      </c>
      <c r="AX185" s="13"/>
      <c r="AY185" s="14">
        <f t="shared" si="23"/>
        <v>45.5625</v>
      </c>
      <c r="AZ185" s="14">
        <f t="shared" si="30"/>
        <v>23</v>
      </c>
      <c r="BA185" s="19">
        <f t="shared" si="24"/>
        <v>0.72727272727272729</v>
      </c>
      <c r="BB185" s="20">
        <f t="shared" si="31"/>
        <v>13.266342123333521</v>
      </c>
      <c r="BC185">
        <f t="shared" si="25"/>
        <v>0</v>
      </c>
      <c r="BD185" s="14">
        <f t="shared" si="26"/>
        <v>4</v>
      </c>
      <c r="BE185" s="14">
        <f t="shared" si="27"/>
        <v>41</v>
      </c>
      <c r="BF185" s="14">
        <f t="shared" si="28"/>
        <v>50</v>
      </c>
      <c r="BG185" s="14">
        <f t="shared" si="29"/>
        <v>45.75</v>
      </c>
    </row>
    <row r="186" spans="1:59" x14ac:dyDescent="0.2">
      <c r="A186" t="str">
        <f t="shared" si="22"/>
        <v>Grant Birchall_2018</v>
      </c>
      <c r="B186" t="s">
        <v>644</v>
      </c>
      <c r="C186" t="s">
        <v>260</v>
      </c>
      <c r="D186">
        <v>2018</v>
      </c>
      <c r="E186" s="13">
        <v>277100</v>
      </c>
      <c r="F186" s="13">
        <v>277100</v>
      </c>
      <c r="G186" s="13">
        <v>277100</v>
      </c>
      <c r="H186" s="13">
        <v>277100</v>
      </c>
      <c r="I186" s="13">
        <v>277100</v>
      </c>
      <c r="J186" s="13">
        <v>277100</v>
      </c>
      <c r="K186" s="13">
        <v>277100</v>
      </c>
      <c r="L186" s="13">
        <v>277100</v>
      </c>
      <c r="M186" s="13">
        <v>277100</v>
      </c>
      <c r="N186" s="13">
        <v>277100</v>
      </c>
      <c r="O186" s="13">
        <v>277100</v>
      </c>
      <c r="P186" s="13">
        <v>277100</v>
      </c>
      <c r="Q186" s="13">
        <v>277100</v>
      </c>
      <c r="R186" s="13">
        <v>277100</v>
      </c>
      <c r="S186" s="13">
        <v>277100</v>
      </c>
      <c r="T186" s="13">
        <v>277100</v>
      </c>
      <c r="U186" s="13">
        <v>277100</v>
      </c>
      <c r="V186" s="13">
        <v>277100</v>
      </c>
      <c r="W186" s="13">
        <v>277100</v>
      </c>
      <c r="X186" s="13">
        <v>277100</v>
      </c>
      <c r="Y186" s="13">
        <v>277100</v>
      </c>
      <c r="Z186" s="13">
        <v>277100</v>
      </c>
      <c r="AA186" s="13">
        <v>277100</v>
      </c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4" t="str">
        <f t="shared" si="23"/>
        <v/>
      </c>
      <c r="AZ186" s="14">
        <f t="shared" si="30"/>
        <v>23</v>
      </c>
      <c r="BA186" s="19">
        <f t="shared" si="24"/>
        <v>0</v>
      </c>
      <c r="BB186" s="20" t="e">
        <f t="shared" si="31"/>
        <v>#DIV/0!</v>
      </c>
      <c r="BC186">
        <f t="shared" si="25"/>
        <v>0</v>
      </c>
      <c r="BD186" s="14">
        <f t="shared" si="26"/>
        <v>1</v>
      </c>
      <c r="BE186" s="14" t="str">
        <f t="shared" si="27"/>
        <v/>
      </c>
      <c r="BF186" s="14" t="str">
        <f t="shared" si="28"/>
        <v/>
      </c>
      <c r="BG186" s="14" t="str">
        <f t="shared" si="29"/>
        <v/>
      </c>
    </row>
    <row r="187" spans="1:59" x14ac:dyDescent="0.2">
      <c r="A187" t="str">
        <f t="shared" si="22"/>
        <v>Grant Birchall_2017</v>
      </c>
      <c r="B187" t="s">
        <v>644</v>
      </c>
      <c r="C187" t="s">
        <v>260</v>
      </c>
      <c r="D187">
        <v>2017</v>
      </c>
      <c r="E187" s="13">
        <v>457500</v>
      </c>
      <c r="F187" s="13">
        <v>457500</v>
      </c>
      <c r="G187" s="13">
        <v>457500</v>
      </c>
      <c r="H187" s="13">
        <v>457500</v>
      </c>
      <c r="I187" s="13">
        <v>457500</v>
      </c>
      <c r="J187" s="13">
        <v>457500</v>
      </c>
      <c r="K187" s="13">
        <v>457500</v>
      </c>
      <c r="L187" s="13">
        <v>408100</v>
      </c>
      <c r="M187" s="13">
        <v>408100</v>
      </c>
      <c r="N187" s="13">
        <v>408100</v>
      </c>
      <c r="O187" s="13">
        <v>408100</v>
      </c>
      <c r="P187" s="13">
        <v>408100</v>
      </c>
      <c r="Q187" s="13">
        <v>408100</v>
      </c>
      <c r="R187" s="13">
        <v>408100</v>
      </c>
      <c r="S187" s="13">
        <v>386000</v>
      </c>
      <c r="T187" s="13">
        <v>356900</v>
      </c>
      <c r="U187" s="13">
        <v>356900</v>
      </c>
      <c r="V187" s="13">
        <v>356900</v>
      </c>
      <c r="W187" s="13">
        <v>356900</v>
      </c>
      <c r="X187" s="13">
        <v>356900</v>
      </c>
      <c r="Y187" s="13">
        <v>356900</v>
      </c>
      <c r="Z187" s="13">
        <v>356900</v>
      </c>
      <c r="AA187" s="13">
        <v>356900</v>
      </c>
      <c r="AB187" s="13">
        <v>69</v>
      </c>
      <c r="AC187" s="13">
        <v>82</v>
      </c>
      <c r="AD187" s="13"/>
      <c r="AE187" s="13"/>
      <c r="AF187" s="13"/>
      <c r="AG187" s="13"/>
      <c r="AH187" s="13">
        <v>6</v>
      </c>
      <c r="AI187" s="13"/>
      <c r="AJ187" s="13"/>
      <c r="AK187" s="13"/>
      <c r="AL187" s="13"/>
      <c r="AM187" s="13"/>
      <c r="AN187" s="13"/>
      <c r="AO187" s="13">
        <v>102</v>
      </c>
      <c r="AP187" s="13">
        <v>56</v>
      </c>
      <c r="AQ187" s="13"/>
      <c r="AR187" s="13"/>
      <c r="AS187" s="13"/>
      <c r="AT187" s="13"/>
      <c r="AU187" s="13"/>
      <c r="AV187" s="13"/>
      <c r="AW187" s="13"/>
      <c r="AX187" s="13"/>
      <c r="AY187" s="14">
        <f t="shared" si="23"/>
        <v>63</v>
      </c>
      <c r="AZ187" s="14">
        <f t="shared" si="30"/>
        <v>23</v>
      </c>
      <c r="BA187" s="19">
        <f t="shared" si="24"/>
        <v>0.22727272727272727</v>
      </c>
      <c r="BB187" s="20">
        <f t="shared" si="31"/>
        <v>36.110940170535578</v>
      </c>
      <c r="BC187">
        <f t="shared" si="25"/>
        <v>0</v>
      </c>
      <c r="BD187" s="14">
        <f t="shared" si="26"/>
        <v>16</v>
      </c>
      <c r="BE187" s="14">
        <f t="shared" si="27"/>
        <v>75.5</v>
      </c>
      <c r="BF187" s="14">
        <f t="shared" si="28"/>
        <v>6</v>
      </c>
      <c r="BG187" s="14">
        <f t="shared" si="29"/>
        <v>56</v>
      </c>
    </row>
    <row r="188" spans="1:59" x14ac:dyDescent="0.2">
      <c r="A188" t="str">
        <f t="shared" si="22"/>
        <v>Grant Birchall_2016</v>
      </c>
      <c r="B188" t="s">
        <v>644</v>
      </c>
      <c r="C188" t="s">
        <v>260</v>
      </c>
      <c r="D188">
        <v>2016</v>
      </c>
      <c r="E188" s="13">
        <v>465000</v>
      </c>
      <c r="F188" s="13">
        <v>465000</v>
      </c>
      <c r="G188" s="13">
        <v>465000</v>
      </c>
      <c r="H188" s="13">
        <v>455900</v>
      </c>
      <c r="I188" s="13">
        <v>453600</v>
      </c>
      <c r="J188" s="13">
        <v>438700</v>
      </c>
      <c r="K188" s="13">
        <v>434100</v>
      </c>
      <c r="L188" s="13">
        <v>425300</v>
      </c>
      <c r="M188" s="13">
        <v>425500</v>
      </c>
      <c r="N188" s="13">
        <v>407600</v>
      </c>
      <c r="O188" s="13">
        <v>394900</v>
      </c>
      <c r="P188" s="13">
        <v>385500</v>
      </c>
      <c r="Q188" s="13">
        <v>396100</v>
      </c>
      <c r="R188" s="13">
        <v>392800</v>
      </c>
      <c r="S188" s="13">
        <v>414100</v>
      </c>
      <c r="T188" s="13">
        <v>414100</v>
      </c>
      <c r="U188" s="13">
        <v>419400</v>
      </c>
      <c r="V188" s="13">
        <v>424500</v>
      </c>
      <c r="W188" s="13">
        <v>421600</v>
      </c>
      <c r="X188" s="13">
        <v>440100</v>
      </c>
      <c r="Y188" s="13">
        <v>447200</v>
      </c>
      <c r="Z188" s="13">
        <v>441800</v>
      </c>
      <c r="AA188" s="13">
        <v>426600</v>
      </c>
      <c r="AB188" s="13">
        <v>92</v>
      </c>
      <c r="AC188" s="13">
        <v>86</v>
      </c>
      <c r="AD188" s="13">
        <v>75</v>
      </c>
      <c r="AE188" s="13">
        <v>102</v>
      </c>
      <c r="AF188" s="13">
        <v>55</v>
      </c>
      <c r="AG188" s="13">
        <v>90</v>
      </c>
      <c r="AH188" s="13">
        <v>93</v>
      </c>
      <c r="AI188" s="13">
        <v>70</v>
      </c>
      <c r="AJ188" s="13">
        <v>51</v>
      </c>
      <c r="AK188" s="13">
        <v>95</v>
      </c>
      <c r="AL188" s="13">
        <v>69</v>
      </c>
      <c r="AM188" s="13">
        <v>92</v>
      </c>
      <c r="AN188" s="13">
        <v>76</v>
      </c>
      <c r="AO188" s="13">
        <v>119</v>
      </c>
      <c r="AP188" s="13"/>
      <c r="AQ188" s="13">
        <v>67</v>
      </c>
      <c r="AR188" s="13">
        <v>82</v>
      </c>
      <c r="AS188" s="13">
        <v>106</v>
      </c>
      <c r="AT188" s="13">
        <v>115</v>
      </c>
      <c r="AU188" s="13">
        <v>68</v>
      </c>
      <c r="AV188" s="13">
        <v>82</v>
      </c>
      <c r="AW188" s="13">
        <v>89</v>
      </c>
      <c r="AX188" s="13">
        <v>76</v>
      </c>
      <c r="AY188" s="14">
        <f t="shared" si="23"/>
        <v>84.090909090909093</v>
      </c>
      <c r="AZ188" s="14">
        <f t="shared" si="30"/>
        <v>23</v>
      </c>
      <c r="BA188" s="19">
        <f t="shared" si="24"/>
        <v>1</v>
      </c>
      <c r="BB188" s="20">
        <f t="shared" si="31"/>
        <v>17.595749191506151</v>
      </c>
      <c r="BC188">
        <f t="shared" si="25"/>
        <v>0</v>
      </c>
      <c r="BD188" s="14">
        <f t="shared" si="26"/>
        <v>12</v>
      </c>
      <c r="BE188" s="14">
        <f t="shared" si="27"/>
        <v>83.333333333333329</v>
      </c>
      <c r="BF188" s="14">
        <f t="shared" si="28"/>
        <v>78.333333333333329</v>
      </c>
      <c r="BG188" s="14">
        <f t="shared" si="29"/>
        <v>85.625</v>
      </c>
    </row>
    <row r="189" spans="1:59" x14ac:dyDescent="0.2">
      <c r="A189" t="str">
        <f t="shared" si="22"/>
        <v>Grant Birchall_2015</v>
      </c>
      <c r="B189" t="s">
        <v>644</v>
      </c>
      <c r="C189" t="s">
        <v>260</v>
      </c>
      <c r="D189">
        <v>2015</v>
      </c>
      <c r="E189" s="13">
        <v>477900</v>
      </c>
      <c r="F189" s="13">
        <v>477900</v>
      </c>
      <c r="G189" s="13">
        <v>477900</v>
      </c>
      <c r="H189" s="13">
        <v>477900</v>
      </c>
      <c r="I189" s="13">
        <v>479000</v>
      </c>
      <c r="J189" s="13">
        <v>484800</v>
      </c>
      <c r="K189" s="13">
        <v>476800</v>
      </c>
      <c r="L189" s="13">
        <v>475900</v>
      </c>
      <c r="M189" s="13">
        <v>462100</v>
      </c>
      <c r="N189" s="13">
        <v>462100</v>
      </c>
      <c r="O189" s="13">
        <v>462100</v>
      </c>
      <c r="P189" s="13">
        <v>462100</v>
      </c>
      <c r="Q189" s="13">
        <v>462100</v>
      </c>
      <c r="R189" s="13">
        <v>438700</v>
      </c>
      <c r="S189" s="13">
        <v>404700</v>
      </c>
      <c r="T189" s="13">
        <v>397100</v>
      </c>
      <c r="U189" s="13">
        <v>400000</v>
      </c>
      <c r="V189" s="13">
        <v>408700</v>
      </c>
      <c r="W189" s="13">
        <v>407900</v>
      </c>
      <c r="X189" s="13">
        <v>401300</v>
      </c>
      <c r="Y189" s="13">
        <v>409200</v>
      </c>
      <c r="Z189" s="13">
        <v>413000</v>
      </c>
      <c r="AA189" s="13">
        <v>421500</v>
      </c>
      <c r="AB189" s="13"/>
      <c r="AC189" s="13">
        <v>82</v>
      </c>
      <c r="AD189" s="13">
        <v>128</v>
      </c>
      <c r="AE189" s="13">
        <v>76</v>
      </c>
      <c r="AF189" s="13">
        <v>95</v>
      </c>
      <c r="AG189" s="13">
        <v>100</v>
      </c>
      <c r="AH189" s="13">
        <v>88</v>
      </c>
      <c r="AI189" s="13">
        <v>64</v>
      </c>
      <c r="AJ189" s="13"/>
      <c r="AK189" s="13"/>
      <c r="AL189" s="13"/>
      <c r="AM189" s="13"/>
      <c r="AN189" s="13">
        <v>70</v>
      </c>
      <c r="AO189" s="13">
        <v>48</v>
      </c>
      <c r="AP189" s="13">
        <v>104</v>
      </c>
      <c r="AQ189" s="13">
        <v>90</v>
      </c>
      <c r="AR189" s="13">
        <v>68</v>
      </c>
      <c r="AS189" s="13">
        <v>87</v>
      </c>
      <c r="AT189" s="13">
        <v>77</v>
      </c>
      <c r="AU189" s="13">
        <v>98</v>
      </c>
      <c r="AV189" s="13">
        <v>85</v>
      </c>
      <c r="AW189" s="13">
        <v>90</v>
      </c>
      <c r="AX189" s="13">
        <v>100</v>
      </c>
      <c r="AY189" s="14">
        <f t="shared" si="23"/>
        <v>86.111111111111114</v>
      </c>
      <c r="AZ189" s="14">
        <f t="shared" si="30"/>
        <v>23</v>
      </c>
      <c r="BA189" s="19">
        <f t="shared" si="24"/>
        <v>0.81818181818181823</v>
      </c>
      <c r="BB189" s="20">
        <f t="shared" si="31"/>
        <v>17.90132722285891</v>
      </c>
      <c r="BC189">
        <f t="shared" si="25"/>
        <v>0</v>
      </c>
      <c r="BD189" s="14">
        <f t="shared" si="26"/>
        <v>16</v>
      </c>
      <c r="BE189" s="14">
        <f t="shared" si="27"/>
        <v>96.2</v>
      </c>
      <c r="BF189" s="14">
        <f t="shared" si="28"/>
        <v>76</v>
      </c>
      <c r="BG189" s="14">
        <f t="shared" si="29"/>
        <v>88.777777777777771</v>
      </c>
    </row>
    <row r="190" spans="1:59" x14ac:dyDescent="0.2">
      <c r="A190" t="str">
        <f t="shared" si="22"/>
        <v>Connor Blakely_2018</v>
      </c>
      <c r="B190" t="s">
        <v>588</v>
      </c>
      <c r="C190" t="s">
        <v>184</v>
      </c>
      <c r="D190">
        <v>2018</v>
      </c>
      <c r="E190" s="13">
        <v>490300</v>
      </c>
      <c r="F190" s="13">
        <v>490300</v>
      </c>
      <c r="G190" s="13">
        <v>490300</v>
      </c>
      <c r="H190" s="13">
        <v>478400</v>
      </c>
      <c r="I190" s="13">
        <v>470900</v>
      </c>
      <c r="J190" s="13">
        <v>455300</v>
      </c>
      <c r="K190" s="13">
        <v>455700</v>
      </c>
      <c r="L190" s="13">
        <v>453900</v>
      </c>
      <c r="M190" s="13">
        <v>461300</v>
      </c>
      <c r="N190" s="13">
        <v>453500</v>
      </c>
      <c r="O190" s="13">
        <v>441800</v>
      </c>
      <c r="P190" s="13">
        <v>410000</v>
      </c>
      <c r="Q190" s="13">
        <v>391100</v>
      </c>
      <c r="R190" s="13">
        <v>402700</v>
      </c>
      <c r="S190" s="13">
        <v>402700</v>
      </c>
      <c r="T190" s="13">
        <v>402700</v>
      </c>
      <c r="U190" s="13">
        <v>402700</v>
      </c>
      <c r="V190" s="13">
        <v>402700</v>
      </c>
      <c r="W190" s="13">
        <v>402700</v>
      </c>
      <c r="X190" s="13">
        <v>402700</v>
      </c>
      <c r="Y190" s="13">
        <v>402700</v>
      </c>
      <c r="Z190" s="13">
        <v>402700</v>
      </c>
      <c r="AA190" s="13">
        <v>402700</v>
      </c>
      <c r="AB190" s="13">
        <v>67</v>
      </c>
      <c r="AC190" s="13">
        <v>115</v>
      </c>
      <c r="AD190" s="13">
        <v>83</v>
      </c>
      <c r="AE190" s="13">
        <v>66</v>
      </c>
      <c r="AF190" s="13">
        <v>92</v>
      </c>
      <c r="AG190" s="13">
        <v>113</v>
      </c>
      <c r="AH190" s="13">
        <v>63</v>
      </c>
      <c r="AI190" s="13">
        <v>114</v>
      </c>
      <c r="AJ190" s="13">
        <v>84</v>
      </c>
      <c r="AK190" s="13">
        <v>48</v>
      </c>
      <c r="AL190" s="13">
        <v>62</v>
      </c>
      <c r="AM190" s="13">
        <v>96</v>
      </c>
      <c r="AN190" s="13">
        <v>103</v>
      </c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4">
        <f t="shared" si="23"/>
        <v>85.07692307692308</v>
      </c>
      <c r="AZ190" s="14">
        <f t="shared" si="30"/>
        <v>23</v>
      </c>
      <c r="BA190" s="19">
        <f t="shared" si="24"/>
        <v>0.59090909090909094</v>
      </c>
      <c r="BB190" s="20">
        <f t="shared" si="31"/>
        <v>22.529467882684738</v>
      </c>
      <c r="BC190">
        <f t="shared" si="25"/>
        <v>0</v>
      </c>
      <c r="BD190" s="14">
        <f t="shared" si="26"/>
        <v>13</v>
      </c>
      <c r="BE190" s="14">
        <f t="shared" si="27"/>
        <v>89.333333333333329</v>
      </c>
      <c r="BF190" s="14">
        <f t="shared" si="28"/>
        <v>77.833333333333329</v>
      </c>
      <c r="BG190" s="14" t="str">
        <f t="shared" si="29"/>
        <v/>
      </c>
    </row>
    <row r="191" spans="1:59" x14ac:dyDescent="0.2">
      <c r="A191" t="str">
        <f t="shared" si="22"/>
        <v>Connor Blakely_2017</v>
      </c>
      <c r="B191" t="s">
        <v>588</v>
      </c>
      <c r="C191" t="s">
        <v>184</v>
      </c>
      <c r="D191">
        <v>2017</v>
      </c>
      <c r="E191" s="13">
        <v>400400</v>
      </c>
      <c r="F191" s="13">
        <v>400400</v>
      </c>
      <c r="G191" s="13">
        <v>400400</v>
      </c>
      <c r="H191" s="13">
        <v>372100</v>
      </c>
      <c r="I191" s="13">
        <v>338300</v>
      </c>
      <c r="J191" s="13">
        <v>338000</v>
      </c>
      <c r="K191" s="13">
        <v>351200</v>
      </c>
      <c r="L191" s="13">
        <v>382700</v>
      </c>
      <c r="M191" s="13">
        <v>420800</v>
      </c>
      <c r="N191" s="13">
        <v>462700</v>
      </c>
      <c r="O191" s="13">
        <v>489000</v>
      </c>
      <c r="P191" s="13">
        <v>512600</v>
      </c>
      <c r="Q191" s="13">
        <v>506100</v>
      </c>
      <c r="R191" s="13">
        <v>506100</v>
      </c>
      <c r="S191" s="13">
        <v>508800</v>
      </c>
      <c r="T191" s="13">
        <v>508800</v>
      </c>
      <c r="U191" s="13">
        <v>515500</v>
      </c>
      <c r="V191" s="13">
        <v>540900</v>
      </c>
      <c r="W191" s="13">
        <v>560800</v>
      </c>
      <c r="X191" s="13">
        <v>520900</v>
      </c>
      <c r="Y191" s="13">
        <v>520900</v>
      </c>
      <c r="Z191" s="13">
        <v>520900</v>
      </c>
      <c r="AA191" s="13">
        <v>520900</v>
      </c>
      <c r="AB191" s="13">
        <v>88</v>
      </c>
      <c r="AC191" s="13">
        <v>13</v>
      </c>
      <c r="AD191" s="13">
        <v>69</v>
      </c>
      <c r="AE191" s="13">
        <v>60</v>
      </c>
      <c r="AF191" s="13">
        <v>68</v>
      </c>
      <c r="AG191" s="13">
        <v>100</v>
      </c>
      <c r="AH191" s="13">
        <v>108</v>
      </c>
      <c r="AI191" s="13">
        <v>103</v>
      </c>
      <c r="AJ191" s="13">
        <v>130</v>
      </c>
      <c r="AK191" s="13">
        <v>98</v>
      </c>
      <c r="AL191" s="13">
        <v>114</v>
      </c>
      <c r="AM191" s="13">
        <v>74</v>
      </c>
      <c r="AN191" s="13"/>
      <c r="AO191" s="13">
        <v>115</v>
      </c>
      <c r="AP191" s="13"/>
      <c r="AQ191" s="13">
        <v>129</v>
      </c>
      <c r="AR191" s="13">
        <v>121</v>
      </c>
      <c r="AS191" s="13">
        <v>119</v>
      </c>
      <c r="AT191" s="13">
        <v>7</v>
      </c>
      <c r="AU191" s="13"/>
      <c r="AV191" s="13"/>
      <c r="AW191" s="13"/>
      <c r="AX191" s="13"/>
      <c r="AY191" s="14">
        <f t="shared" si="23"/>
        <v>89.17647058823529</v>
      </c>
      <c r="AZ191" s="14">
        <f t="shared" si="30"/>
        <v>23</v>
      </c>
      <c r="BA191" s="19">
        <f t="shared" si="24"/>
        <v>0.77272727272727271</v>
      </c>
      <c r="BB191" s="20">
        <f t="shared" si="31"/>
        <v>36.803932014999518</v>
      </c>
      <c r="BC191">
        <f t="shared" si="25"/>
        <v>0</v>
      </c>
      <c r="BD191" s="14">
        <f t="shared" si="26"/>
        <v>6</v>
      </c>
      <c r="BE191" s="14">
        <f t="shared" si="27"/>
        <v>66.333333333333329</v>
      </c>
      <c r="BF191" s="14">
        <f t="shared" si="28"/>
        <v>104.5</v>
      </c>
      <c r="BG191" s="14">
        <f t="shared" si="29"/>
        <v>94</v>
      </c>
    </row>
    <row r="192" spans="1:59" x14ac:dyDescent="0.2">
      <c r="A192" t="str">
        <f t="shared" si="22"/>
        <v>Connor Blakely_2016</v>
      </c>
      <c r="B192" t="s">
        <v>588</v>
      </c>
      <c r="C192" t="s">
        <v>184</v>
      </c>
      <c r="D192">
        <v>2016</v>
      </c>
      <c r="E192" s="13">
        <v>159700</v>
      </c>
      <c r="F192" s="13">
        <v>159700</v>
      </c>
      <c r="G192" s="13">
        <v>159700</v>
      </c>
      <c r="H192" s="13">
        <v>159700</v>
      </c>
      <c r="I192" s="13">
        <v>159700</v>
      </c>
      <c r="J192" s="13">
        <v>159700</v>
      </c>
      <c r="K192" s="13">
        <v>159700</v>
      </c>
      <c r="L192" s="13">
        <v>159700</v>
      </c>
      <c r="M192" s="13">
        <v>179300</v>
      </c>
      <c r="N192" s="13">
        <v>227800</v>
      </c>
      <c r="O192" s="13">
        <v>281700</v>
      </c>
      <c r="P192" s="13">
        <v>344500</v>
      </c>
      <c r="Q192" s="13">
        <v>365600</v>
      </c>
      <c r="R192" s="13">
        <v>368400</v>
      </c>
      <c r="S192" s="13">
        <v>363200</v>
      </c>
      <c r="T192" s="13">
        <v>363200</v>
      </c>
      <c r="U192" s="13">
        <v>369300</v>
      </c>
      <c r="V192" s="13">
        <v>374600</v>
      </c>
      <c r="W192" s="13">
        <v>378700</v>
      </c>
      <c r="X192" s="13">
        <v>378700</v>
      </c>
      <c r="Y192" s="13">
        <v>378700</v>
      </c>
      <c r="Z192" s="13">
        <v>379100</v>
      </c>
      <c r="AA192" s="13">
        <v>369100</v>
      </c>
      <c r="AB192" s="13"/>
      <c r="AC192" s="13"/>
      <c r="AD192" s="13"/>
      <c r="AE192" s="13"/>
      <c r="AF192" s="13"/>
      <c r="AG192" s="13">
        <v>44</v>
      </c>
      <c r="AH192" s="13">
        <v>55</v>
      </c>
      <c r="AI192" s="13">
        <v>40</v>
      </c>
      <c r="AJ192" s="13">
        <v>122</v>
      </c>
      <c r="AK192" s="13">
        <v>97</v>
      </c>
      <c r="AL192" s="13">
        <v>92</v>
      </c>
      <c r="AM192" s="13">
        <v>66</v>
      </c>
      <c r="AN192" s="13">
        <v>74</v>
      </c>
      <c r="AO192" s="13">
        <v>72</v>
      </c>
      <c r="AP192" s="13"/>
      <c r="AQ192" s="13">
        <v>87</v>
      </c>
      <c r="AR192" s="13">
        <v>79</v>
      </c>
      <c r="AS192" s="13">
        <v>74</v>
      </c>
      <c r="AT192" s="13"/>
      <c r="AU192" s="13"/>
      <c r="AV192" s="13">
        <v>83</v>
      </c>
      <c r="AW192" s="13">
        <v>55</v>
      </c>
      <c r="AX192" s="13">
        <v>64</v>
      </c>
      <c r="AY192" s="14">
        <f t="shared" si="23"/>
        <v>73.599999999999994</v>
      </c>
      <c r="AZ192" s="14">
        <f t="shared" si="30"/>
        <v>23</v>
      </c>
      <c r="BA192" s="19">
        <f t="shared" si="24"/>
        <v>0.68181818181818177</v>
      </c>
      <c r="BB192" s="20">
        <f t="shared" si="31"/>
        <v>21.340103092534498</v>
      </c>
      <c r="BC192">
        <f t="shared" si="25"/>
        <v>0</v>
      </c>
      <c r="BD192" s="14">
        <f t="shared" si="26"/>
        <v>1</v>
      </c>
      <c r="BE192" s="14">
        <f t="shared" si="27"/>
        <v>44</v>
      </c>
      <c r="BF192" s="14">
        <f t="shared" si="28"/>
        <v>78.666666666666671</v>
      </c>
      <c r="BG192" s="14">
        <f t="shared" si="29"/>
        <v>73.666666666666671</v>
      </c>
    </row>
    <row r="193" spans="1:59" x14ac:dyDescent="0.2">
      <c r="A193" t="str">
        <f t="shared" si="22"/>
        <v>Connor Blakely_2015</v>
      </c>
      <c r="B193" t="s">
        <v>588</v>
      </c>
      <c r="C193" t="s">
        <v>184</v>
      </c>
      <c r="D193">
        <v>2015</v>
      </c>
      <c r="E193" s="13">
        <v>117300</v>
      </c>
      <c r="F193" s="13">
        <v>117300</v>
      </c>
      <c r="G193" s="13">
        <v>117300</v>
      </c>
      <c r="H193" s="13">
        <v>117300</v>
      </c>
      <c r="I193" s="13">
        <v>117300</v>
      </c>
      <c r="J193" s="13">
        <v>117300</v>
      </c>
      <c r="K193" s="13">
        <v>117300</v>
      </c>
      <c r="L193" s="13">
        <v>117300</v>
      </c>
      <c r="M193" s="13">
        <v>117300</v>
      </c>
      <c r="N193" s="13">
        <v>117300</v>
      </c>
      <c r="O193" s="13">
        <v>117300</v>
      </c>
      <c r="P193" s="13">
        <v>117300</v>
      </c>
      <c r="Q193" s="13">
        <v>117300</v>
      </c>
      <c r="R193" s="13">
        <v>117300</v>
      </c>
      <c r="S193" s="13">
        <v>117300</v>
      </c>
      <c r="T193" s="13">
        <v>117300</v>
      </c>
      <c r="U193" s="13">
        <v>117300</v>
      </c>
      <c r="V193" s="13">
        <v>117300</v>
      </c>
      <c r="W193" s="13">
        <v>117300</v>
      </c>
      <c r="X193" s="13">
        <v>117300</v>
      </c>
      <c r="Y193" s="13">
        <v>117300</v>
      </c>
      <c r="Z193" s="13">
        <v>117300</v>
      </c>
      <c r="AA193" s="13">
        <v>117300</v>
      </c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>
        <v>37</v>
      </c>
      <c r="AY193" s="14">
        <f t="shared" si="23"/>
        <v>37</v>
      </c>
      <c r="AZ193" s="14">
        <f t="shared" si="30"/>
        <v>23</v>
      </c>
      <c r="BA193" s="19">
        <f t="shared" si="24"/>
        <v>4.5454545454545456E-2</v>
      </c>
      <c r="BB193" s="20" t="e">
        <f t="shared" si="31"/>
        <v>#DIV/0!</v>
      </c>
      <c r="BC193">
        <f t="shared" si="25"/>
        <v>0</v>
      </c>
      <c r="BD193" s="14">
        <f t="shared" si="26"/>
        <v>1</v>
      </c>
      <c r="BE193" s="14" t="str">
        <f t="shared" si="27"/>
        <v/>
      </c>
      <c r="BF193" s="14" t="str">
        <f t="shared" si="28"/>
        <v/>
      </c>
      <c r="BG193" s="14">
        <f t="shared" si="29"/>
        <v>37</v>
      </c>
    </row>
    <row r="194" spans="1:59" x14ac:dyDescent="0.2">
      <c r="A194" t="str">
        <f t="shared" ref="A194:A257" si="32">B194&amp;"_"&amp;D194</f>
        <v>Mark Blicavs_2018</v>
      </c>
      <c r="B194" t="s">
        <v>777</v>
      </c>
      <c r="C194" t="s">
        <v>235</v>
      </c>
      <c r="D194">
        <v>2018</v>
      </c>
      <c r="E194" s="13">
        <v>448600</v>
      </c>
      <c r="F194" s="13">
        <v>448600</v>
      </c>
      <c r="G194" s="13">
        <v>448600</v>
      </c>
      <c r="H194" s="13">
        <v>418800</v>
      </c>
      <c r="I194" s="13">
        <v>409400</v>
      </c>
      <c r="J194" s="13">
        <v>399600</v>
      </c>
      <c r="K194" s="13">
        <v>388900</v>
      </c>
      <c r="L194" s="13">
        <v>391100</v>
      </c>
      <c r="M194" s="13">
        <v>397600</v>
      </c>
      <c r="N194" s="13">
        <v>384100</v>
      </c>
      <c r="O194" s="13">
        <v>367800</v>
      </c>
      <c r="P194" s="13">
        <v>359400</v>
      </c>
      <c r="Q194" s="13">
        <v>368400</v>
      </c>
      <c r="R194" s="13">
        <v>393200</v>
      </c>
      <c r="S194" s="13">
        <v>393200</v>
      </c>
      <c r="T194" s="13">
        <v>403600</v>
      </c>
      <c r="U194" s="13">
        <v>401300</v>
      </c>
      <c r="V194" s="13">
        <v>388000</v>
      </c>
      <c r="W194" s="13">
        <v>380100</v>
      </c>
      <c r="X194" s="13">
        <v>369500</v>
      </c>
      <c r="Y194" s="13">
        <v>376500</v>
      </c>
      <c r="Z194" s="13">
        <v>379100</v>
      </c>
      <c r="AA194" s="13">
        <v>365700</v>
      </c>
      <c r="AB194" s="13">
        <v>42</v>
      </c>
      <c r="AC194" s="13">
        <v>67</v>
      </c>
      <c r="AD194" s="13">
        <v>91</v>
      </c>
      <c r="AE194" s="13">
        <v>67</v>
      </c>
      <c r="AF194" s="13">
        <v>60</v>
      </c>
      <c r="AG194" s="13">
        <v>86</v>
      </c>
      <c r="AH194" s="13">
        <v>91</v>
      </c>
      <c r="AI194" s="13">
        <v>73</v>
      </c>
      <c r="AJ194" s="13">
        <v>46</v>
      </c>
      <c r="AK194" s="13">
        <v>75</v>
      </c>
      <c r="AL194" s="13">
        <v>81</v>
      </c>
      <c r="AM194" s="13">
        <v>82</v>
      </c>
      <c r="AN194" s="13">
        <v>114</v>
      </c>
      <c r="AO194" s="13"/>
      <c r="AP194" s="13">
        <v>68</v>
      </c>
      <c r="AQ194" s="13">
        <v>60</v>
      </c>
      <c r="AR194" s="13">
        <v>87</v>
      </c>
      <c r="AS194" s="13">
        <v>73</v>
      </c>
      <c r="AT194" s="13">
        <v>49</v>
      </c>
      <c r="AU194" s="13">
        <v>121</v>
      </c>
      <c r="AV194" s="13">
        <v>68</v>
      </c>
      <c r="AW194" s="13">
        <v>40</v>
      </c>
      <c r="AX194" s="13">
        <v>101</v>
      </c>
      <c r="AY194" s="14">
        <f t="shared" si="23"/>
        <v>74.63636363636364</v>
      </c>
      <c r="AZ194" s="14">
        <f t="shared" si="30"/>
        <v>23</v>
      </c>
      <c r="BA194" s="19">
        <f t="shared" si="24"/>
        <v>1</v>
      </c>
      <c r="BB194" s="20">
        <f t="shared" si="31"/>
        <v>21.477663822912476</v>
      </c>
      <c r="BC194">
        <f t="shared" si="25"/>
        <v>0</v>
      </c>
      <c r="BD194" s="14">
        <f t="shared" si="26"/>
        <v>12</v>
      </c>
      <c r="BE194" s="14">
        <f t="shared" si="27"/>
        <v>68.833333333333329</v>
      </c>
      <c r="BF194" s="14">
        <f t="shared" si="28"/>
        <v>74.666666666666671</v>
      </c>
      <c r="BG194" s="14">
        <f t="shared" si="29"/>
        <v>74.111111111111114</v>
      </c>
    </row>
    <row r="195" spans="1:59" x14ac:dyDescent="0.2">
      <c r="A195" t="str">
        <f t="shared" si="32"/>
        <v>Mark Blicavs_2017</v>
      </c>
      <c r="B195" t="s">
        <v>777</v>
      </c>
      <c r="C195" t="s">
        <v>235</v>
      </c>
      <c r="D195">
        <v>2017</v>
      </c>
      <c r="E195" s="13">
        <v>491600</v>
      </c>
      <c r="F195" s="13">
        <v>491600</v>
      </c>
      <c r="G195" s="13">
        <v>491600</v>
      </c>
      <c r="H195" s="13">
        <v>460900</v>
      </c>
      <c r="I195" s="13">
        <v>442700</v>
      </c>
      <c r="J195" s="13">
        <v>443400</v>
      </c>
      <c r="K195" s="13">
        <v>427100</v>
      </c>
      <c r="L195" s="13">
        <v>406600</v>
      </c>
      <c r="M195" s="13">
        <v>365400</v>
      </c>
      <c r="N195" s="13">
        <v>337600</v>
      </c>
      <c r="O195" s="13">
        <v>343200</v>
      </c>
      <c r="P195" s="13">
        <v>358900</v>
      </c>
      <c r="Q195" s="13">
        <v>358900</v>
      </c>
      <c r="R195" s="13">
        <v>358900</v>
      </c>
      <c r="S195" s="13">
        <v>403700</v>
      </c>
      <c r="T195" s="13">
        <v>433000</v>
      </c>
      <c r="U195" s="13">
        <v>482400</v>
      </c>
      <c r="V195" s="13">
        <v>490000</v>
      </c>
      <c r="W195" s="13">
        <v>499900</v>
      </c>
      <c r="X195" s="13">
        <v>499900</v>
      </c>
      <c r="Y195" s="13">
        <v>499900</v>
      </c>
      <c r="Z195" s="13">
        <v>499900</v>
      </c>
      <c r="AA195" s="13">
        <v>499900</v>
      </c>
      <c r="AB195" s="13">
        <v>52</v>
      </c>
      <c r="AC195" s="13">
        <v>73</v>
      </c>
      <c r="AD195" s="13">
        <v>93</v>
      </c>
      <c r="AE195" s="13">
        <v>63</v>
      </c>
      <c r="AF195" s="13">
        <v>104</v>
      </c>
      <c r="AG195" s="13">
        <v>57</v>
      </c>
      <c r="AH195" s="13">
        <v>43</v>
      </c>
      <c r="AI195" s="13">
        <v>47</v>
      </c>
      <c r="AJ195" s="13">
        <v>62</v>
      </c>
      <c r="AK195" s="13">
        <v>102</v>
      </c>
      <c r="AL195" s="13">
        <v>74</v>
      </c>
      <c r="AM195" s="13"/>
      <c r="AN195" s="13"/>
      <c r="AO195" s="13">
        <v>135</v>
      </c>
      <c r="AP195" s="13">
        <v>97</v>
      </c>
      <c r="AQ195" s="13">
        <v>137</v>
      </c>
      <c r="AR195" s="13">
        <v>71</v>
      </c>
      <c r="AS195" s="13">
        <v>108</v>
      </c>
      <c r="AT195" s="13"/>
      <c r="AU195" s="13"/>
      <c r="AV195" s="13"/>
      <c r="AW195" s="13"/>
      <c r="AX195" s="13">
        <v>69</v>
      </c>
      <c r="AY195" s="14">
        <f t="shared" ref="AY195:AY258" si="33">IFERROR(AVERAGEIFS(AB195:AX195,AB195:AX195,"&lt;&gt;"),"")</f>
        <v>81.588235294117652</v>
      </c>
      <c r="AZ195" s="14">
        <f t="shared" si="30"/>
        <v>23</v>
      </c>
      <c r="BA195" s="19">
        <f t="shared" ref="BA195:BA258" si="34">COUNTIF(AB195:AX195,"&lt;&gt;")/22</f>
        <v>0.77272727272727271</v>
      </c>
      <c r="BB195" s="20">
        <f t="shared" si="31"/>
        <v>28.727292823048547</v>
      </c>
      <c r="BC195">
        <f t="shared" ref="BC195:BC258" si="35">COUNTIFS(E195:AA195,0)</f>
        <v>0</v>
      </c>
      <c r="BD195" s="14">
        <f t="shared" ref="BD195:BD258" si="36">MATCH(MIN(E195:AA195),E195:AA195,0)</f>
        <v>10</v>
      </c>
      <c r="BE195" s="14">
        <f t="shared" ref="BE195:BE258" si="37">IFERROR(AVERAGE(AB195:AG195),"")</f>
        <v>73.666666666666671</v>
      </c>
      <c r="BF195" s="14">
        <f t="shared" ref="BF195:BF258" si="38">IFERROR(AVERAGE(AH195:AM195),"")</f>
        <v>65.599999999999994</v>
      </c>
      <c r="BG195" s="14">
        <f t="shared" ref="BG195:BG258" si="39">IFERROR(AVERAGE(AP195:AX195),"")</f>
        <v>96.4</v>
      </c>
    </row>
    <row r="196" spans="1:59" x14ac:dyDescent="0.2">
      <c r="A196" t="str">
        <f t="shared" si="32"/>
        <v>Mark Blicavs_2016</v>
      </c>
      <c r="B196" t="s">
        <v>777</v>
      </c>
      <c r="C196" t="s">
        <v>235</v>
      </c>
      <c r="D196">
        <v>2016</v>
      </c>
      <c r="E196" s="13">
        <v>562700</v>
      </c>
      <c r="F196" s="13">
        <v>562700</v>
      </c>
      <c r="G196" s="13">
        <v>562700</v>
      </c>
      <c r="H196" s="13">
        <v>573500</v>
      </c>
      <c r="I196" s="13">
        <v>549300</v>
      </c>
      <c r="J196" s="13">
        <v>532200</v>
      </c>
      <c r="K196" s="13">
        <v>511300</v>
      </c>
      <c r="L196" s="13">
        <v>513600</v>
      </c>
      <c r="M196" s="13">
        <v>500000</v>
      </c>
      <c r="N196" s="13">
        <v>496000</v>
      </c>
      <c r="O196" s="13">
        <v>474100</v>
      </c>
      <c r="P196" s="13">
        <v>458300</v>
      </c>
      <c r="Q196" s="13">
        <v>431600</v>
      </c>
      <c r="R196" s="13">
        <v>432000</v>
      </c>
      <c r="S196" s="13">
        <v>433200</v>
      </c>
      <c r="T196" s="13">
        <v>433200</v>
      </c>
      <c r="U196" s="13">
        <v>435200</v>
      </c>
      <c r="V196" s="13">
        <v>417500</v>
      </c>
      <c r="W196" s="13">
        <v>404300</v>
      </c>
      <c r="X196" s="13">
        <v>400400</v>
      </c>
      <c r="Y196" s="13">
        <v>404700</v>
      </c>
      <c r="Z196" s="13">
        <v>406800</v>
      </c>
      <c r="AA196" s="13">
        <v>405500</v>
      </c>
      <c r="AB196" s="13">
        <v>123</v>
      </c>
      <c r="AC196" s="13">
        <v>115</v>
      </c>
      <c r="AD196" s="13">
        <v>117</v>
      </c>
      <c r="AE196" s="13">
        <v>51</v>
      </c>
      <c r="AF196" s="13">
        <v>115</v>
      </c>
      <c r="AG196" s="13">
        <v>99</v>
      </c>
      <c r="AH196" s="13">
        <v>95</v>
      </c>
      <c r="AI196" s="13">
        <v>80</v>
      </c>
      <c r="AJ196" s="13">
        <v>115</v>
      </c>
      <c r="AK196" s="13">
        <v>53</v>
      </c>
      <c r="AL196" s="13">
        <v>80</v>
      </c>
      <c r="AM196" s="13">
        <v>82</v>
      </c>
      <c r="AN196" s="13">
        <v>105</v>
      </c>
      <c r="AO196" s="13">
        <v>78</v>
      </c>
      <c r="AP196" s="13"/>
      <c r="AQ196" s="13">
        <v>83</v>
      </c>
      <c r="AR196" s="13">
        <v>65</v>
      </c>
      <c r="AS196" s="13">
        <v>79</v>
      </c>
      <c r="AT196" s="13">
        <v>97</v>
      </c>
      <c r="AU196" s="13">
        <v>82</v>
      </c>
      <c r="AV196" s="13">
        <v>77</v>
      </c>
      <c r="AW196" s="13">
        <v>90</v>
      </c>
      <c r="AX196" s="13">
        <v>107</v>
      </c>
      <c r="AY196" s="14">
        <f t="shared" si="33"/>
        <v>90.36363636363636</v>
      </c>
      <c r="AZ196" s="14">
        <f t="shared" si="30"/>
        <v>23</v>
      </c>
      <c r="BA196" s="19">
        <f t="shared" si="34"/>
        <v>1</v>
      </c>
      <c r="BB196" s="20">
        <f t="shared" si="31"/>
        <v>20.336562088410069</v>
      </c>
      <c r="BC196">
        <f t="shared" si="35"/>
        <v>0</v>
      </c>
      <c r="BD196" s="14">
        <f t="shared" si="36"/>
        <v>20</v>
      </c>
      <c r="BE196" s="14">
        <f t="shared" si="37"/>
        <v>103.33333333333333</v>
      </c>
      <c r="BF196" s="14">
        <f t="shared" si="38"/>
        <v>84.166666666666671</v>
      </c>
      <c r="BG196" s="14">
        <f t="shared" si="39"/>
        <v>85</v>
      </c>
    </row>
    <row r="197" spans="1:59" x14ac:dyDescent="0.2">
      <c r="A197" t="str">
        <f t="shared" si="32"/>
        <v>Mark Blicavs_2015</v>
      </c>
      <c r="B197" t="s">
        <v>777</v>
      </c>
      <c r="C197" t="s">
        <v>235</v>
      </c>
      <c r="D197">
        <v>2015</v>
      </c>
      <c r="E197" s="13">
        <v>371900</v>
      </c>
      <c r="F197" s="13">
        <v>371900</v>
      </c>
      <c r="G197" s="13">
        <v>371900</v>
      </c>
      <c r="H197" s="13">
        <v>405200</v>
      </c>
      <c r="I197" s="13">
        <v>428500</v>
      </c>
      <c r="J197" s="13">
        <v>461800</v>
      </c>
      <c r="K197" s="13">
        <v>478700</v>
      </c>
      <c r="L197" s="13">
        <v>490100</v>
      </c>
      <c r="M197" s="13">
        <v>509100</v>
      </c>
      <c r="N197" s="13">
        <v>510400</v>
      </c>
      <c r="O197" s="13">
        <v>522000</v>
      </c>
      <c r="P197" s="13">
        <v>529400</v>
      </c>
      <c r="Q197" s="13">
        <v>567400</v>
      </c>
      <c r="R197" s="13">
        <v>567400</v>
      </c>
      <c r="S197" s="13">
        <v>567400</v>
      </c>
      <c r="T197" s="13">
        <v>583600</v>
      </c>
      <c r="U197" s="13">
        <v>586700</v>
      </c>
      <c r="V197" s="13">
        <v>549700</v>
      </c>
      <c r="W197" s="13">
        <v>525900</v>
      </c>
      <c r="X197" s="13">
        <v>512100</v>
      </c>
      <c r="Y197" s="13">
        <v>514700</v>
      </c>
      <c r="Z197" s="13">
        <v>510700</v>
      </c>
      <c r="AA197" s="13">
        <v>509600</v>
      </c>
      <c r="AB197" s="13">
        <v>99</v>
      </c>
      <c r="AC197" s="13">
        <v>73</v>
      </c>
      <c r="AD197" s="13">
        <v>124</v>
      </c>
      <c r="AE197" s="13">
        <v>97</v>
      </c>
      <c r="AF197" s="13">
        <v>111</v>
      </c>
      <c r="AG197" s="13">
        <v>107</v>
      </c>
      <c r="AH197" s="13">
        <v>94</v>
      </c>
      <c r="AI197" s="13">
        <v>134</v>
      </c>
      <c r="AJ197" s="13">
        <v>78</v>
      </c>
      <c r="AK197" s="13">
        <v>116</v>
      </c>
      <c r="AL197" s="13">
        <v>132</v>
      </c>
      <c r="AM197" s="13">
        <v>153</v>
      </c>
      <c r="AN197" s="13"/>
      <c r="AO197" s="13"/>
      <c r="AP197" s="13">
        <v>87</v>
      </c>
      <c r="AQ197" s="13">
        <v>113</v>
      </c>
      <c r="AR197" s="13">
        <v>71</v>
      </c>
      <c r="AS197" s="13">
        <v>94</v>
      </c>
      <c r="AT197" s="13">
        <v>122</v>
      </c>
      <c r="AU197" s="13">
        <v>101</v>
      </c>
      <c r="AV197" s="13">
        <v>84</v>
      </c>
      <c r="AW197" s="13">
        <v>126</v>
      </c>
      <c r="AX197" s="13">
        <v>74</v>
      </c>
      <c r="AY197" s="14">
        <f t="shared" si="33"/>
        <v>104.28571428571429</v>
      </c>
      <c r="AZ197" s="14">
        <f t="shared" si="30"/>
        <v>23</v>
      </c>
      <c r="BA197" s="19">
        <f t="shared" si="34"/>
        <v>0.95454545454545459</v>
      </c>
      <c r="BB197" s="20">
        <f t="shared" si="31"/>
        <v>22.552478482736337</v>
      </c>
      <c r="BC197">
        <f t="shared" si="35"/>
        <v>0</v>
      </c>
      <c r="BD197" s="14">
        <f t="shared" si="36"/>
        <v>1</v>
      </c>
      <c r="BE197" s="14">
        <f t="shared" si="37"/>
        <v>101.83333333333333</v>
      </c>
      <c r="BF197" s="14">
        <f t="shared" si="38"/>
        <v>117.83333333333333</v>
      </c>
      <c r="BG197" s="14">
        <f t="shared" si="39"/>
        <v>96.888888888888886</v>
      </c>
    </row>
    <row r="198" spans="1:59" x14ac:dyDescent="0.2">
      <c r="A198" t="str">
        <f t="shared" si="32"/>
        <v>Travis Boak_2018</v>
      </c>
      <c r="B198" t="s">
        <v>910</v>
      </c>
      <c r="C198" t="s">
        <v>40</v>
      </c>
      <c r="D198">
        <v>2018</v>
      </c>
      <c r="E198" s="13">
        <v>467800</v>
      </c>
      <c r="F198" s="13">
        <v>467800</v>
      </c>
      <c r="G198" s="13">
        <v>467800</v>
      </c>
      <c r="H198" s="13">
        <v>472800</v>
      </c>
      <c r="I198" s="13">
        <v>468500</v>
      </c>
      <c r="J198" s="13">
        <v>460700</v>
      </c>
      <c r="K198" s="13">
        <v>466500</v>
      </c>
      <c r="L198" s="13">
        <v>477900</v>
      </c>
      <c r="M198" s="13">
        <v>478400</v>
      </c>
      <c r="N198" s="13">
        <v>485500</v>
      </c>
      <c r="O198" s="13">
        <v>485500</v>
      </c>
      <c r="P198" s="13">
        <v>476400</v>
      </c>
      <c r="Q198" s="13">
        <v>463600</v>
      </c>
      <c r="R198" s="13">
        <v>428000</v>
      </c>
      <c r="S198" s="13">
        <v>412800</v>
      </c>
      <c r="T198" s="13">
        <v>399600</v>
      </c>
      <c r="U198" s="13">
        <v>400100</v>
      </c>
      <c r="V198" s="13">
        <v>399000</v>
      </c>
      <c r="W198" s="13">
        <v>403700</v>
      </c>
      <c r="X198" s="13">
        <v>404000</v>
      </c>
      <c r="Y198" s="13">
        <v>405500</v>
      </c>
      <c r="Z198" s="13">
        <v>400200</v>
      </c>
      <c r="AA198" s="13">
        <v>421800</v>
      </c>
      <c r="AB198" s="13">
        <v>98</v>
      </c>
      <c r="AC198" s="13">
        <v>111</v>
      </c>
      <c r="AD198" s="13">
        <v>80</v>
      </c>
      <c r="AE198" s="13">
        <v>77</v>
      </c>
      <c r="AF198" s="13">
        <v>100</v>
      </c>
      <c r="AG198" s="13">
        <v>109</v>
      </c>
      <c r="AH198" s="13">
        <v>95</v>
      </c>
      <c r="AI198" s="13">
        <v>85</v>
      </c>
      <c r="AJ198" s="13">
        <v>125</v>
      </c>
      <c r="AK198" s="13"/>
      <c r="AL198" s="13">
        <v>61</v>
      </c>
      <c r="AM198" s="13">
        <v>74</v>
      </c>
      <c r="AN198" s="13">
        <v>64</v>
      </c>
      <c r="AO198" s="13">
        <v>87</v>
      </c>
      <c r="AP198" s="13">
        <v>72</v>
      </c>
      <c r="AQ198" s="13">
        <v>87</v>
      </c>
      <c r="AR198" s="13">
        <v>83</v>
      </c>
      <c r="AS198" s="13">
        <v>85</v>
      </c>
      <c r="AT198" s="13">
        <v>80</v>
      </c>
      <c r="AU198" s="13">
        <v>87</v>
      </c>
      <c r="AV198" s="13">
        <v>71</v>
      </c>
      <c r="AW198" s="13">
        <v>117</v>
      </c>
      <c r="AX198" s="13">
        <v>89</v>
      </c>
      <c r="AY198" s="14">
        <f t="shared" si="33"/>
        <v>88.045454545454547</v>
      </c>
      <c r="AZ198" s="14">
        <f t="shared" si="30"/>
        <v>23</v>
      </c>
      <c r="BA198" s="19">
        <f t="shared" si="34"/>
        <v>1</v>
      </c>
      <c r="BB198" s="20">
        <f t="shared" si="31"/>
        <v>16.640390542370032</v>
      </c>
      <c r="BC198">
        <f t="shared" si="35"/>
        <v>0</v>
      </c>
      <c r="BD198" s="14">
        <f t="shared" si="36"/>
        <v>18</v>
      </c>
      <c r="BE198" s="14">
        <f t="shared" si="37"/>
        <v>95.833333333333329</v>
      </c>
      <c r="BF198" s="14">
        <f t="shared" si="38"/>
        <v>88</v>
      </c>
      <c r="BG198" s="14">
        <f t="shared" si="39"/>
        <v>85.666666666666671</v>
      </c>
    </row>
    <row r="199" spans="1:59" x14ac:dyDescent="0.2">
      <c r="A199" t="str">
        <f t="shared" si="32"/>
        <v>Travis Boak_2017</v>
      </c>
      <c r="B199" t="s">
        <v>910</v>
      </c>
      <c r="C199" t="s">
        <v>40</v>
      </c>
      <c r="D199">
        <v>2017</v>
      </c>
      <c r="E199" s="13">
        <v>496800</v>
      </c>
      <c r="F199" s="13">
        <v>496800</v>
      </c>
      <c r="G199" s="13">
        <v>496800</v>
      </c>
      <c r="H199" s="13">
        <v>490700</v>
      </c>
      <c r="I199" s="13">
        <v>481700</v>
      </c>
      <c r="J199" s="13">
        <v>465500</v>
      </c>
      <c r="K199" s="13">
        <v>465500</v>
      </c>
      <c r="L199" s="13">
        <v>447500</v>
      </c>
      <c r="M199" s="13">
        <v>435700</v>
      </c>
      <c r="N199" s="13">
        <v>435700</v>
      </c>
      <c r="O199" s="13">
        <v>421800</v>
      </c>
      <c r="P199" s="13">
        <v>425300</v>
      </c>
      <c r="Q199" s="13">
        <v>419700</v>
      </c>
      <c r="R199" s="13">
        <v>411000</v>
      </c>
      <c r="S199" s="13">
        <v>392200</v>
      </c>
      <c r="T199" s="13">
        <v>381000</v>
      </c>
      <c r="U199" s="13">
        <v>394400</v>
      </c>
      <c r="V199" s="13">
        <v>408500</v>
      </c>
      <c r="W199" s="13">
        <v>431600</v>
      </c>
      <c r="X199" s="13">
        <v>425700</v>
      </c>
      <c r="Y199" s="13">
        <v>422100</v>
      </c>
      <c r="Z199" s="13">
        <v>408700</v>
      </c>
      <c r="AA199" s="13">
        <v>436600</v>
      </c>
      <c r="AB199" s="13">
        <v>99</v>
      </c>
      <c r="AC199" s="13">
        <v>95</v>
      </c>
      <c r="AD199" s="13">
        <v>82</v>
      </c>
      <c r="AE199" s="13">
        <v>90</v>
      </c>
      <c r="AF199" s="13">
        <v>73</v>
      </c>
      <c r="AG199" s="13"/>
      <c r="AH199" s="13">
        <v>69</v>
      </c>
      <c r="AI199" s="13">
        <v>95</v>
      </c>
      <c r="AJ199" s="13"/>
      <c r="AK199" s="13">
        <v>61</v>
      </c>
      <c r="AL199" s="13">
        <v>101</v>
      </c>
      <c r="AM199" s="13">
        <v>75</v>
      </c>
      <c r="AN199" s="13">
        <v>51</v>
      </c>
      <c r="AO199" s="13">
        <v>73</v>
      </c>
      <c r="AP199" s="13">
        <v>84</v>
      </c>
      <c r="AQ199" s="13">
        <v>100</v>
      </c>
      <c r="AR199" s="13">
        <v>83</v>
      </c>
      <c r="AS199" s="13">
        <v>114</v>
      </c>
      <c r="AT199" s="13">
        <v>49</v>
      </c>
      <c r="AU199" s="13">
        <v>86</v>
      </c>
      <c r="AV199" s="13">
        <v>90</v>
      </c>
      <c r="AW199" s="13">
        <v>134</v>
      </c>
      <c r="AX199" s="13">
        <v>83</v>
      </c>
      <c r="AY199" s="14">
        <f t="shared" si="33"/>
        <v>85.095238095238102</v>
      </c>
      <c r="AZ199" s="14">
        <f t="shared" si="30"/>
        <v>23</v>
      </c>
      <c r="BA199" s="19">
        <f t="shared" si="34"/>
        <v>0.95454545454545459</v>
      </c>
      <c r="BB199" s="20">
        <f t="shared" si="31"/>
        <v>19.823987393823582</v>
      </c>
      <c r="BC199">
        <f t="shared" si="35"/>
        <v>0</v>
      </c>
      <c r="BD199" s="14">
        <f t="shared" si="36"/>
        <v>16</v>
      </c>
      <c r="BE199" s="14">
        <f t="shared" si="37"/>
        <v>87.8</v>
      </c>
      <c r="BF199" s="14">
        <f t="shared" si="38"/>
        <v>80.2</v>
      </c>
      <c r="BG199" s="14">
        <f t="shared" si="39"/>
        <v>91.444444444444443</v>
      </c>
    </row>
    <row r="200" spans="1:59" x14ac:dyDescent="0.2">
      <c r="A200" t="str">
        <f t="shared" si="32"/>
        <v>Travis Boak_2016</v>
      </c>
      <c r="B200" t="s">
        <v>910</v>
      </c>
      <c r="C200" t="s">
        <v>40</v>
      </c>
      <c r="D200">
        <v>2016</v>
      </c>
      <c r="E200" s="13">
        <v>535200</v>
      </c>
      <c r="F200" s="13">
        <v>535200</v>
      </c>
      <c r="G200" s="13">
        <v>535200</v>
      </c>
      <c r="H200" s="13">
        <v>499900</v>
      </c>
      <c r="I200" s="13">
        <v>493600</v>
      </c>
      <c r="J200" s="13">
        <v>490100</v>
      </c>
      <c r="K200" s="13">
        <v>493000</v>
      </c>
      <c r="L200" s="13">
        <v>494800</v>
      </c>
      <c r="M200" s="13">
        <v>491400</v>
      </c>
      <c r="N200" s="13">
        <v>473800</v>
      </c>
      <c r="O200" s="13">
        <v>457300</v>
      </c>
      <c r="P200" s="13">
        <v>447700</v>
      </c>
      <c r="Q200" s="13">
        <v>449000</v>
      </c>
      <c r="R200" s="13">
        <v>432000</v>
      </c>
      <c r="S200" s="13">
        <v>432000</v>
      </c>
      <c r="T200" s="13">
        <v>450600</v>
      </c>
      <c r="U200" s="13">
        <v>462100</v>
      </c>
      <c r="V200" s="13">
        <v>496500</v>
      </c>
      <c r="W200" s="13">
        <v>501400</v>
      </c>
      <c r="X200" s="13">
        <v>515800</v>
      </c>
      <c r="Y200" s="13">
        <v>495400</v>
      </c>
      <c r="Z200" s="13">
        <v>471600</v>
      </c>
      <c r="AA200" s="13">
        <v>447500</v>
      </c>
      <c r="AB200" s="13">
        <v>58</v>
      </c>
      <c r="AC200" s="13">
        <v>87</v>
      </c>
      <c r="AD200" s="13">
        <v>90</v>
      </c>
      <c r="AE200" s="13">
        <v>103</v>
      </c>
      <c r="AF200" s="13">
        <v>88</v>
      </c>
      <c r="AG200" s="13">
        <v>103</v>
      </c>
      <c r="AH200" s="13">
        <v>106</v>
      </c>
      <c r="AI200" s="13">
        <v>77</v>
      </c>
      <c r="AJ200" s="13">
        <v>71</v>
      </c>
      <c r="AK200" s="13">
        <v>99</v>
      </c>
      <c r="AL200" s="13">
        <v>82</v>
      </c>
      <c r="AM200" s="13">
        <v>91</v>
      </c>
      <c r="AN200" s="13">
        <v>65</v>
      </c>
      <c r="AO200" s="13"/>
      <c r="AP200" s="13">
        <v>145</v>
      </c>
      <c r="AQ200" s="13">
        <v>88</v>
      </c>
      <c r="AR200" s="13">
        <v>128</v>
      </c>
      <c r="AS200" s="13">
        <v>101</v>
      </c>
      <c r="AT200" s="13">
        <v>114</v>
      </c>
      <c r="AU200" s="13">
        <v>58</v>
      </c>
      <c r="AV200" s="13">
        <v>81</v>
      </c>
      <c r="AW200" s="13">
        <v>98</v>
      </c>
      <c r="AX200" s="13">
        <v>76</v>
      </c>
      <c r="AY200" s="14">
        <f t="shared" si="33"/>
        <v>91.318181818181813</v>
      </c>
      <c r="AZ200" s="14">
        <f t="shared" si="30"/>
        <v>23</v>
      </c>
      <c r="BA200" s="19">
        <f t="shared" si="34"/>
        <v>1</v>
      </c>
      <c r="BB200" s="20">
        <f t="shared" si="31"/>
        <v>21.189364725946312</v>
      </c>
      <c r="BC200">
        <f t="shared" si="35"/>
        <v>0</v>
      </c>
      <c r="BD200" s="14">
        <f t="shared" si="36"/>
        <v>14</v>
      </c>
      <c r="BE200" s="14">
        <f t="shared" si="37"/>
        <v>88.166666666666671</v>
      </c>
      <c r="BF200" s="14">
        <f t="shared" si="38"/>
        <v>87.666666666666671</v>
      </c>
      <c r="BG200" s="14">
        <f t="shared" si="39"/>
        <v>98.777777777777771</v>
      </c>
    </row>
    <row r="201" spans="1:59" x14ac:dyDescent="0.2">
      <c r="A201" t="str">
        <f t="shared" si="32"/>
        <v>Travis Boak_2015</v>
      </c>
      <c r="B201" t="s">
        <v>910</v>
      </c>
      <c r="C201" t="s">
        <v>40</v>
      </c>
      <c r="D201">
        <v>2015</v>
      </c>
      <c r="E201" s="13">
        <v>568200</v>
      </c>
      <c r="F201" s="13">
        <v>568200</v>
      </c>
      <c r="G201" s="13">
        <v>568200</v>
      </c>
      <c r="H201" s="13">
        <v>532500</v>
      </c>
      <c r="I201" s="13">
        <v>534300</v>
      </c>
      <c r="J201" s="13">
        <v>559500</v>
      </c>
      <c r="K201" s="13">
        <v>581100</v>
      </c>
      <c r="L201" s="13">
        <v>565500</v>
      </c>
      <c r="M201" s="13">
        <v>542700</v>
      </c>
      <c r="N201" s="13">
        <v>529900</v>
      </c>
      <c r="O201" s="13">
        <v>520500</v>
      </c>
      <c r="P201" s="13">
        <v>506200</v>
      </c>
      <c r="Q201" s="13">
        <v>488600</v>
      </c>
      <c r="R201" s="13">
        <v>488600</v>
      </c>
      <c r="S201" s="13">
        <v>487100</v>
      </c>
      <c r="T201" s="13">
        <v>495100</v>
      </c>
      <c r="U201" s="13">
        <v>510800</v>
      </c>
      <c r="V201" s="13">
        <v>519800</v>
      </c>
      <c r="W201" s="13">
        <v>530700</v>
      </c>
      <c r="X201" s="13">
        <v>517400</v>
      </c>
      <c r="Y201" s="13">
        <v>501000</v>
      </c>
      <c r="Z201" s="13">
        <v>483700</v>
      </c>
      <c r="AA201" s="13">
        <v>469300</v>
      </c>
      <c r="AB201" s="13">
        <v>82</v>
      </c>
      <c r="AC201" s="13">
        <v>68</v>
      </c>
      <c r="AD201" s="13">
        <v>106</v>
      </c>
      <c r="AE201" s="13">
        <v>146</v>
      </c>
      <c r="AF201" s="13">
        <v>124</v>
      </c>
      <c r="AG201" s="13">
        <v>113</v>
      </c>
      <c r="AH201" s="13">
        <v>75</v>
      </c>
      <c r="AI201" s="13">
        <v>97</v>
      </c>
      <c r="AJ201" s="13">
        <v>122</v>
      </c>
      <c r="AK201" s="13">
        <v>73</v>
      </c>
      <c r="AL201" s="13">
        <v>81</v>
      </c>
      <c r="AM201" s="13">
        <v>107</v>
      </c>
      <c r="AN201" s="13"/>
      <c r="AO201" s="13">
        <v>97</v>
      </c>
      <c r="AP201" s="13">
        <v>102</v>
      </c>
      <c r="AQ201" s="13">
        <v>130</v>
      </c>
      <c r="AR201" s="13">
        <v>98</v>
      </c>
      <c r="AS201" s="13">
        <v>111</v>
      </c>
      <c r="AT201" s="13">
        <v>82</v>
      </c>
      <c r="AU201" s="13">
        <v>84</v>
      </c>
      <c r="AV201" s="13">
        <v>102</v>
      </c>
      <c r="AW201" s="13">
        <v>78</v>
      </c>
      <c r="AX201" s="13">
        <v>103</v>
      </c>
      <c r="AY201" s="14">
        <f t="shared" si="33"/>
        <v>99.13636363636364</v>
      </c>
      <c r="AZ201" s="14">
        <f t="shared" si="30"/>
        <v>23</v>
      </c>
      <c r="BA201" s="19">
        <f t="shared" si="34"/>
        <v>1</v>
      </c>
      <c r="BB201" s="20">
        <f t="shared" si="31"/>
        <v>20.237389852744059</v>
      </c>
      <c r="BC201">
        <f t="shared" si="35"/>
        <v>0</v>
      </c>
      <c r="BD201" s="14">
        <f t="shared" si="36"/>
        <v>23</v>
      </c>
      <c r="BE201" s="14">
        <f t="shared" si="37"/>
        <v>106.5</v>
      </c>
      <c r="BF201" s="14">
        <f t="shared" si="38"/>
        <v>92.5</v>
      </c>
      <c r="BG201" s="14">
        <f t="shared" si="39"/>
        <v>98.888888888888886</v>
      </c>
    </row>
    <row r="202" spans="1:59" x14ac:dyDescent="0.2">
      <c r="A202" t="str">
        <f t="shared" si="32"/>
        <v>Shai Bolton_2018</v>
      </c>
      <c r="B202" t="s">
        <v>952</v>
      </c>
      <c r="C202" t="s">
        <v>369</v>
      </c>
      <c r="D202">
        <v>2018</v>
      </c>
      <c r="E202" s="13">
        <v>242500</v>
      </c>
      <c r="F202" s="13">
        <v>242500</v>
      </c>
      <c r="G202" s="13">
        <v>242500</v>
      </c>
      <c r="H202" s="13">
        <v>242500</v>
      </c>
      <c r="I202" s="13">
        <v>242500</v>
      </c>
      <c r="J202" s="13">
        <v>242500</v>
      </c>
      <c r="K202" s="13">
        <v>242500</v>
      </c>
      <c r="L202" s="13">
        <v>242500</v>
      </c>
      <c r="M202" s="13">
        <v>242500</v>
      </c>
      <c r="N202" s="13">
        <v>242500</v>
      </c>
      <c r="O202" s="13">
        <v>242500</v>
      </c>
      <c r="P202" s="13">
        <v>242500</v>
      </c>
      <c r="Q202" s="13">
        <v>242500</v>
      </c>
      <c r="R202" s="13">
        <v>242500</v>
      </c>
      <c r="S202" s="13">
        <v>242500</v>
      </c>
      <c r="T202" s="13">
        <v>242500</v>
      </c>
      <c r="U202" s="13">
        <v>242500</v>
      </c>
      <c r="V202" s="13">
        <v>216700</v>
      </c>
      <c r="W202" s="13">
        <v>216700</v>
      </c>
      <c r="X202" s="13">
        <v>216700</v>
      </c>
      <c r="Y202" s="13">
        <v>216700</v>
      </c>
      <c r="Z202" s="13">
        <v>216700</v>
      </c>
      <c r="AA202" s="13">
        <v>216700</v>
      </c>
      <c r="AB202" s="13">
        <v>20</v>
      </c>
      <c r="AC202" s="13">
        <v>44</v>
      </c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>
        <v>26</v>
      </c>
      <c r="AS202" s="13"/>
      <c r="AT202" s="13"/>
      <c r="AU202" s="13"/>
      <c r="AV202" s="13"/>
      <c r="AW202" s="13"/>
      <c r="AX202" s="13"/>
      <c r="AY202" s="14">
        <f t="shared" si="33"/>
        <v>30</v>
      </c>
      <c r="AZ202" s="14">
        <f t="shared" si="30"/>
        <v>23</v>
      </c>
      <c r="BA202" s="19">
        <f t="shared" si="34"/>
        <v>0.13636363636363635</v>
      </c>
      <c r="BB202" s="20">
        <f t="shared" si="31"/>
        <v>12.489995996796797</v>
      </c>
      <c r="BC202">
        <f t="shared" si="35"/>
        <v>0</v>
      </c>
      <c r="BD202" s="14">
        <f t="shared" si="36"/>
        <v>18</v>
      </c>
      <c r="BE202" s="14">
        <f t="shared" si="37"/>
        <v>32</v>
      </c>
      <c r="BF202" s="14" t="str">
        <f t="shared" si="38"/>
        <v/>
      </c>
      <c r="BG202" s="14">
        <f t="shared" si="39"/>
        <v>26</v>
      </c>
    </row>
    <row r="203" spans="1:59" x14ac:dyDescent="0.2">
      <c r="A203" t="str">
        <f t="shared" si="32"/>
        <v>Shai Bolton_2017</v>
      </c>
      <c r="B203" t="s">
        <v>952</v>
      </c>
      <c r="C203" t="s">
        <v>369</v>
      </c>
      <c r="D203">
        <v>2017</v>
      </c>
      <c r="E203" s="13">
        <v>117300</v>
      </c>
      <c r="F203" s="13">
        <v>117300</v>
      </c>
      <c r="G203" s="13">
        <v>117300</v>
      </c>
      <c r="H203" s="13">
        <v>117300</v>
      </c>
      <c r="I203" s="13">
        <v>117300</v>
      </c>
      <c r="J203" s="13">
        <v>117300</v>
      </c>
      <c r="K203" s="13">
        <v>117300</v>
      </c>
      <c r="L203" s="13">
        <v>117300</v>
      </c>
      <c r="M203" s="13">
        <v>117300</v>
      </c>
      <c r="N203" s="13">
        <v>117300</v>
      </c>
      <c r="O203" s="13">
        <v>117300</v>
      </c>
      <c r="P203" s="13">
        <v>155000</v>
      </c>
      <c r="Q203" s="13">
        <v>155000</v>
      </c>
      <c r="R203" s="13">
        <v>181400</v>
      </c>
      <c r="S203" s="13">
        <v>199000</v>
      </c>
      <c r="T203" s="13">
        <v>199000</v>
      </c>
      <c r="U203" s="13">
        <v>199000</v>
      </c>
      <c r="V203" s="13">
        <v>199000</v>
      </c>
      <c r="W203" s="13">
        <v>199000</v>
      </c>
      <c r="X203" s="13">
        <v>208000</v>
      </c>
      <c r="Y203" s="13">
        <v>208000</v>
      </c>
      <c r="Z203" s="13">
        <v>208000</v>
      </c>
      <c r="AA203" s="13">
        <v>208000</v>
      </c>
      <c r="AB203" s="13"/>
      <c r="AC203" s="13"/>
      <c r="AD203" s="13"/>
      <c r="AE203" s="13"/>
      <c r="AF203" s="13"/>
      <c r="AG203" s="13"/>
      <c r="AH203" s="13"/>
      <c r="AI203" s="13"/>
      <c r="AJ203" s="13">
        <v>67</v>
      </c>
      <c r="AK203" s="13">
        <v>43</v>
      </c>
      <c r="AL203" s="13">
        <v>44</v>
      </c>
      <c r="AM203" s="13"/>
      <c r="AN203" s="13">
        <v>63</v>
      </c>
      <c r="AO203" s="13">
        <v>39</v>
      </c>
      <c r="AP203" s="13"/>
      <c r="AQ203" s="13"/>
      <c r="AR203" s="13"/>
      <c r="AS203" s="13"/>
      <c r="AT203" s="13">
        <v>38</v>
      </c>
      <c r="AU203" s="13"/>
      <c r="AV203" s="13"/>
      <c r="AW203" s="13"/>
      <c r="AX203" s="13"/>
      <c r="AY203" s="14">
        <f t="shared" si="33"/>
        <v>49</v>
      </c>
      <c r="AZ203" s="14">
        <f t="shared" si="30"/>
        <v>23</v>
      </c>
      <c r="BA203" s="19">
        <f t="shared" si="34"/>
        <v>0.27272727272727271</v>
      </c>
      <c r="BB203" s="20">
        <f t="shared" si="31"/>
        <v>12.664912159190051</v>
      </c>
      <c r="BC203">
        <f t="shared" si="35"/>
        <v>0</v>
      </c>
      <c r="BD203" s="14">
        <f t="shared" si="36"/>
        <v>1</v>
      </c>
      <c r="BE203" s="14" t="str">
        <f t="shared" si="37"/>
        <v/>
      </c>
      <c r="BF203" s="14">
        <f t="shared" si="38"/>
        <v>51.333333333333336</v>
      </c>
      <c r="BG203" s="14">
        <f t="shared" si="39"/>
        <v>38</v>
      </c>
    </row>
    <row r="204" spans="1:59" x14ac:dyDescent="0.2">
      <c r="A204" t="str">
        <f t="shared" si="32"/>
        <v>Shai Bolton_2016</v>
      </c>
      <c r="B204" t="s">
        <v>952</v>
      </c>
      <c r="C204" t="s">
        <v>369</v>
      </c>
      <c r="D204">
        <v>2016</v>
      </c>
      <c r="E204" s="13">
        <v>0</v>
      </c>
      <c r="F204" s="13">
        <v>0</v>
      </c>
      <c r="G204" s="13">
        <v>0</v>
      </c>
      <c r="H204" s="13">
        <v>0</v>
      </c>
      <c r="I204" s="13">
        <v>0</v>
      </c>
      <c r="J204" s="13">
        <v>0</v>
      </c>
      <c r="K204" s="13">
        <v>0</v>
      </c>
      <c r="L204" s="13">
        <v>0</v>
      </c>
      <c r="M204" s="13">
        <v>0</v>
      </c>
      <c r="N204" s="13">
        <v>0</v>
      </c>
      <c r="O204" s="13">
        <v>0</v>
      </c>
      <c r="P204" s="13">
        <v>0</v>
      </c>
      <c r="Q204" s="13">
        <v>0</v>
      </c>
      <c r="R204" s="13">
        <v>0</v>
      </c>
      <c r="S204" s="13">
        <v>0</v>
      </c>
      <c r="T204" s="13">
        <v>0</v>
      </c>
      <c r="U204" s="13">
        <v>0</v>
      </c>
      <c r="V204" s="13">
        <v>0</v>
      </c>
      <c r="W204" s="13">
        <v>0</v>
      </c>
      <c r="X204" s="13">
        <v>0</v>
      </c>
      <c r="Y204" s="13">
        <v>0</v>
      </c>
      <c r="Z204" s="13">
        <v>0</v>
      </c>
      <c r="AA204" s="13">
        <v>0</v>
      </c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4" t="str">
        <f t="shared" si="33"/>
        <v/>
      </c>
      <c r="AZ204" s="14">
        <f t="shared" si="30"/>
        <v>23</v>
      </c>
      <c r="BA204" s="19">
        <f t="shared" si="34"/>
        <v>0</v>
      </c>
      <c r="BB204" s="20" t="e">
        <f t="shared" si="31"/>
        <v>#DIV/0!</v>
      </c>
      <c r="BC204">
        <f t="shared" si="35"/>
        <v>23</v>
      </c>
      <c r="BD204" s="14">
        <f t="shared" si="36"/>
        <v>1</v>
      </c>
      <c r="BE204" s="14" t="str">
        <f t="shared" si="37"/>
        <v/>
      </c>
      <c r="BF204" s="14" t="str">
        <f t="shared" si="38"/>
        <v/>
      </c>
      <c r="BG204" s="14" t="str">
        <f t="shared" si="39"/>
        <v/>
      </c>
    </row>
    <row r="205" spans="1:59" x14ac:dyDescent="0.2">
      <c r="A205" t="str">
        <f t="shared" si="32"/>
        <v>Shai Bolton_2015</v>
      </c>
      <c r="B205" t="s">
        <v>952</v>
      </c>
      <c r="C205" t="s">
        <v>369</v>
      </c>
      <c r="D205">
        <v>2015</v>
      </c>
      <c r="E205" s="13">
        <v>0</v>
      </c>
      <c r="F205" s="13">
        <v>0</v>
      </c>
      <c r="G205" s="13">
        <v>0</v>
      </c>
      <c r="H205" s="13">
        <v>0</v>
      </c>
      <c r="I205" s="13">
        <v>0</v>
      </c>
      <c r="J205" s="13">
        <v>0</v>
      </c>
      <c r="K205" s="13">
        <v>0</v>
      </c>
      <c r="L205" s="13">
        <v>0</v>
      </c>
      <c r="M205" s="13">
        <v>0</v>
      </c>
      <c r="N205" s="13">
        <v>0</v>
      </c>
      <c r="O205" s="13">
        <v>0</v>
      </c>
      <c r="P205" s="13">
        <v>0</v>
      </c>
      <c r="Q205" s="13">
        <v>0</v>
      </c>
      <c r="R205" s="13">
        <v>0</v>
      </c>
      <c r="S205" s="13">
        <v>0</v>
      </c>
      <c r="T205" s="13">
        <v>0</v>
      </c>
      <c r="U205" s="13">
        <v>0</v>
      </c>
      <c r="V205" s="13">
        <v>0</v>
      </c>
      <c r="W205" s="13">
        <v>0</v>
      </c>
      <c r="X205" s="13">
        <v>0</v>
      </c>
      <c r="Y205" s="13">
        <v>0</v>
      </c>
      <c r="Z205" s="13">
        <v>0</v>
      </c>
      <c r="AA205" s="13">
        <v>0</v>
      </c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4" t="str">
        <f t="shared" si="33"/>
        <v/>
      </c>
      <c r="AZ205" s="14">
        <f t="shared" si="30"/>
        <v>23</v>
      </c>
      <c r="BA205" s="19">
        <f t="shared" si="34"/>
        <v>0</v>
      </c>
      <c r="BB205" s="20" t="e">
        <f t="shared" si="31"/>
        <v>#DIV/0!</v>
      </c>
      <c r="BC205">
        <f t="shared" si="35"/>
        <v>23</v>
      </c>
      <c r="BD205" s="14">
        <f t="shared" si="36"/>
        <v>1</v>
      </c>
      <c r="BE205" s="14" t="str">
        <f t="shared" si="37"/>
        <v/>
      </c>
      <c r="BF205" s="14" t="str">
        <f t="shared" si="38"/>
        <v/>
      </c>
      <c r="BG205" s="14" t="str">
        <f t="shared" si="39"/>
        <v/>
      </c>
    </row>
    <row r="206" spans="1:59" x14ac:dyDescent="0.2">
      <c r="A206" t="str">
        <f t="shared" si="32"/>
        <v>Aiden Bonar_2018</v>
      </c>
      <c r="B206" t="s">
        <v>1659</v>
      </c>
      <c r="C206" t="s">
        <v>490</v>
      </c>
      <c r="D206">
        <v>2018</v>
      </c>
      <c r="E206" s="13">
        <v>157800</v>
      </c>
      <c r="F206" s="13">
        <v>157800</v>
      </c>
      <c r="G206" s="13">
        <v>157800</v>
      </c>
      <c r="H206" s="13">
        <v>157800</v>
      </c>
      <c r="I206" s="13">
        <v>157800</v>
      </c>
      <c r="J206" s="13">
        <v>157800</v>
      </c>
      <c r="K206" s="13">
        <v>157800</v>
      </c>
      <c r="L206" s="13">
        <v>157800</v>
      </c>
      <c r="M206" s="13">
        <v>157800</v>
      </c>
      <c r="N206" s="13">
        <v>157800</v>
      </c>
      <c r="O206" s="13">
        <v>157800</v>
      </c>
      <c r="P206" s="13">
        <v>157800</v>
      </c>
      <c r="Q206" s="13">
        <v>157800</v>
      </c>
      <c r="R206" s="13">
        <v>157800</v>
      </c>
      <c r="S206" s="13">
        <v>157800</v>
      </c>
      <c r="T206" s="13">
        <v>157800</v>
      </c>
      <c r="U206" s="13">
        <v>157800</v>
      </c>
      <c r="V206" s="13">
        <v>157800</v>
      </c>
      <c r="W206" s="13">
        <v>157800</v>
      </c>
      <c r="X206" s="13">
        <v>157800</v>
      </c>
      <c r="Y206" s="13">
        <v>157800</v>
      </c>
      <c r="Z206" s="13">
        <v>157800</v>
      </c>
      <c r="AA206" s="13">
        <v>210100</v>
      </c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>
        <v>82</v>
      </c>
      <c r="AV206" s="13">
        <v>69</v>
      </c>
      <c r="AW206" s="13">
        <v>40</v>
      </c>
      <c r="AX206" s="13">
        <v>39</v>
      </c>
      <c r="AY206" s="14">
        <f t="shared" si="33"/>
        <v>57.5</v>
      </c>
      <c r="AZ206" s="14">
        <f t="shared" si="30"/>
        <v>23</v>
      </c>
      <c r="BA206" s="19">
        <f t="shared" si="34"/>
        <v>0.18181818181818182</v>
      </c>
      <c r="BB206" s="20">
        <f t="shared" si="31"/>
        <v>21.455380055672126</v>
      </c>
      <c r="BC206">
        <f t="shared" si="35"/>
        <v>0</v>
      </c>
      <c r="BD206" s="14">
        <f t="shared" si="36"/>
        <v>1</v>
      </c>
      <c r="BE206" s="14" t="str">
        <f t="shared" si="37"/>
        <v/>
      </c>
      <c r="BF206" s="14" t="str">
        <f t="shared" si="38"/>
        <v/>
      </c>
      <c r="BG206" s="14">
        <f t="shared" si="39"/>
        <v>57.5</v>
      </c>
    </row>
    <row r="207" spans="1:59" x14ac:dyDescent="0.2">
      <c r="A207" t="str">
        <f t="shared" si="32"/>
        <v>Aiden Bonar_2017</v>
      </c>
      <c r="B207" t="s">
        <v>1659</v>
      </c>
      <c r="C207" t="s">
        <v>490</v>
      </c>
      <c r="D207">
        <v>2017</v>
      </c>
      <c r="E207" s="13">
        <v>0</v>
      </c>
      <c r="F207" s="13">
        <v>0</v>
      </c>
      <c r="G207" s="13">
        <v>0</v>
      </c>
      <c r="H207" s="13">
        <v>0</v>
      </c>
      <c r="I207" s="13">
        <v>0</v>
      </c>
      <c r="J207" s="13">
        <v>0</v>
      </c>
      <c r="K207" s="13">
        <v>0</v>
      </c>
      <c r="L207" s="13">
        <v>0</v>
      </c>
      <c r="M207" s="13">
        <v>0</v>
      </c>
      <c r="N207" s="13">
        <v>0</v>
      </c>
      <c r="O207" s="13">
        <v>0</v>
      </c>
      <c r="P207" s="13">
        <v>0</v>
      </c>
      <c r="Q207" s="13">
        <v>0</v>
      </c>
      <c r="R207" s="13">
        <v>0</v>
      </c>
      <c r="S207" s="13">
        <v>0</v>
      </c>
      <c r="T207" s="13">
        <v>0</v>
      </c>
      <c r="U207" s="13">
        <v>0</v>
      </c>
      <c r="V207" s="13">
        <v>0</v>
      </c>
      <c r="W207" s="13">
        <v>0</v>
      </c>
      <c r="X207" s="13">
        <v>0</v>
      </c>
      <c r="Y207" s="13">
        <v>0</v>
      </c>
      <c r="Z207" s="13">
        <v>0</v>
      </c>
      <c r="AA207" s="13">
        <v>0</v>
      </c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4" t="str">
        <f t="shared" si="33"/>
        <v/>
      </c>
      <c r="AZ207" s="14">
        <f t="shared" si="30"/>
        <v>23</v>
      </c>
      <c r="BA207" s="19">
        <f t="shared" si="34"/>
        <v>0</v>
      </c>
      <c r="BB207" s="20" t="e">
        <f t="shared" si="31"/>
        <v>#DIV/0!</v>
      </c>
      <c r="BC207">
        <f t="shared" si="35"/>
        <v>23</v>
      </c>
      <c r="BD207" s="14">
        <f t="shared" si="36"/>
        <v>1</v>
      </c>
      <c r="BE207" s="14" t="str">
        <f t="shared" si="37"/>
        <v/>
      </c>
      <c r="BF207" s="14" t="str">
        <f t="shared" si="38"/>
        <v/>
      </c>
      <c r="BG207" s="14" t="str">
        <f t="shared" si="39"/>
        <v/>
      </c>
    </row>
    <row r="208" spans="1:59" x14ac:dyDescent="0.2">
      <c r="A208" t="str">
        <f t="shared" si="32"/>
        <v>Aiden Bonar_2016</v>
      </c>
      <c r="B208" t="s">
        <v>1659</v>
      </c>
      <c r="C208" t="s">
        <v>490</v>
      </c>
      <c r="D208">
        <v>2016</v>
      </c>
      <c r="E208" s="13">
        <v>0</v>
      </c>
      <c r="F208" s="13">
        <v>0</v>
      </c>
      <c r="G208" s="13">
        <v>0</v>
      </c>
      <c r="H208" s="13">
        <v>0</v>
      </c>
      <c r="I208" s="13">
        <v>0</v>
      </c>
      <c r="J208" s="13">
        <v>0</v>
      </c>
      <c r="K208" s="13">
        <v>0</v>
      </c>
      <c r="L208" s="13">
        <v>0</v>
      </c>
      <c r="M208" s="13">
        <v>0</v>
      </c>
      <c r="N208" s="13">
        <v>0</v>
      </c>
      <c r="O208" s="13">
        <v>0</v>
      </c>
      <c r="P208" s="13">
        <v>0</v>
      </c>
      <c r="Q208" s="13">
        <v>0</v>
      </c>
      <c r="R208" s="13">
        <v>0</v>
      </c>
      <c r="S208" s="13">
        <v>0</v>
      </c>
      <c r="T208" s="13">
        <v>0</v>
      </c>
      <c r="U208" s="13">
        <v>0</v>
      </c>
      <c r="V208" s="13">
        <v>0</v>
      </c>
      <c r="W208" s="13">
        <v>0</v>
      </c>
      <c r="X208" s="13">
        <v>0</v>
      </c>
      <c r="Y208" s="13">
        <v>0</v>
      </c>
      <c r="Z208" s="13">
        <v>0</v>
      </c>
      <c r="AA208" s="13">
        <v>0</v>
      </c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4" t="str">
        <f t="shared" si="33"/>
        <v/>
      </c>
      <c r="AZ208" s="14">
        <f t="shared" si="30"/>
        <v>23</v>
      </c>
      <c r="BA208" s="19">
        <f t="shared" si="34"/>
        <v>0</v>
      </c>
      <c r="BB208" s="20" t="e">
        <f t="shared" si="31"/>
        <v>#DIV/0!</v>
      </c>
      <c r="BC208">
        <f t="shared" si="35"/>
        <v>23</v>
      </c>
      <c r="BD208" s="14">
        <f t="shared" si="36"/>
        <v>1</v>
      </c>
      <c r="BE208" s="14" t="str">
        <f t="shared" si="37"/>
        <v/>
      </c>
      <c r="BF208" s="14" t="str">
        <f t="shared" si="38"/>
        <v/>
      </c>
      <c r="BG208" s="14" t="str">
        <f t="shared" si="39"/>
        <v/>
      </c>
    </row>
    <row r="209" spans="1:59" x14ac:dyDescent="0.2">
      <c r="A209" t="str">
        <f t="shared" si="32"/>
        <v>Aiden Bonar_2015</v>
      </c>
      <c r="B209" t="s">
        <v>1659</v>
      </c>
      <c r="C209" t="s">
        <v>490</v>
      </c>
      <c r="D209">
        <v>2015</v>
      </c>
      <c r="E209" s="13">
        <v>0</v>
      </c>
      <c r="F209" s="13">
        <v>0</v>
      </c>
      <c r="G209" s="13">
        <v>0</v>
      </c>
      <c r="H209" s="13">
        <v>0</v>
      </c>
      <c r="I209" s="13">
        <v>0</v>
      </c>
      <c r="J209" s="13">
        <v>0</v>
      </c>
      <c r="K209" s="13">
        <v>0</v>
      </c>
      <c r="L209" s="13">
        <v>0</v>
      </c>
      <c r="M209" s="13">
        <v>0</v>
      </c>
      <c r="N209" s="13">
        <v>0</v>
      </c>
      <c r="O209" s="13">
        <v>0</v>
      </c>
      <c r="P209" s="13">
        <v>0</v>
      </c>
      <c r="Q209" s="13">
        <v>0</v>
      </c>
      <c r="R209" s="13">
        <v>0</v>
      </c>
      <c r="S209" s="13">
        <v>0</v>
      </c>
      <c r="T209" s="13">
        <v>0</v>
      </c>
      <c r="U209" s="13">
        <v>0</v>
      </c>
      <c r="V209" s="13">
        <v>0</v>
      </c>
      <c r="W209" s="13">
        <v>0</v>
      </c>
      <c r="X209" s="13">
        <v>0</v>
      </c>
      <c r="Y209" s="13">
        <v>0</v>
      </c>
      <c r="Z209" s="13">
        <v>0</v>
      </c>
      <c r="AA209" s="13">
        <v>0</v>
      </c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4" t="str">
        <f t="shared" si="33"/>
        <v/>
      </c>
      <c r="AZ209" s="14">
        <f t="shared" si="30"/>
        <v>23</v>
      </c>
      <c r="BA209" s="19">
        <f t="shared" si="34"/>
        <v>0</v>
      </c>
      <c r="BB209" s="20" t="e">
        <f t="shared" si="31"/>
        <v>#DIV/0!</v>
      </c>
      <c r="BC209">
        <f t="shared" si="35"/>
        <v>23</v>
      </c>
      <c r="BD209" s="14">
        <f t="shared" si="36"/>
        <v>1</v>
      </c>
      <c r="BE209" s="14" t="str">
        <f t="shared" si="37"/>
        <v/>
      </c>
      <c r="BF209" s="14" t="str">
        <f t="shared" si="38"/>
        <v/>
      </c>
      <c r="BG209" s="14" t="str">
        <f t="shared" si="39"/>
        <v/>
      </c>
    </row>
    <row r="210" spans="1:59" x14ac:dyDescent="0.2">
      <c r="A210" t="str">
        <f t="shared" si="32"/>
        <v>Riley Bonner_2018</v>
      </c>
      <c r="B210" t="s">
        <v>831</v>
      </c>
      <c r="C210" t="s">
        <v>40</v>
      </c>
      <c r="D210">
        <v>2018</v>
      </c>
      <c r="E210" s="13">
        <v>257300</v>
      </c>
      <c r="F210" s="13">
        <v>257300</v>
      </c>
      <c r="G210" s="13">
        <v>257300</v>
      </c>
      <c r="H210" s="13">
        <v>306700</v>
      </c>
      <c r="I210" s="13">
        <v>317500</v>
      </c>
      <c r="J210" s="13">
        <v>320300</v>
      </c>
      <c r="K210" s="13">
        <v>314500</v>
      </c>
      <c r="L210" s="13">
        <v>311000</v>
      </c>
      <c r="M210" s="13">
        <v>306000</v>
      </c>
      <c r="N210" s="13">
        <v>299800</v>
      </c>
      <c r="O210" s="13">
        <v>299800</v>
      </c>
      <c r="P210" s="13">
        <v>299000</v>
      </c>
      <c r="Q210" s="13">
        <v>295800</v>
      </c>
      <c r="R210" s="13">
        <v>312900</v>
      </c>
      <c r="S210" s="13">
        <v>324700</v>
      </c>
      <c r="T210" s="13">
        <v>332700</v>
      </c>
      <c r="U210" s="13">
        <v>324700</v>
      </c>
      <c r="V210" s="13">
        <v>310800</v>
      </c>
      <c r="W210" s="13">
        <v>310800</v>
      </c>
      <c r="X210" s="13">
        <v>295500</v>
      </c>
      <c r="Y210" s="13">
        <v>284000</v>
      </c>
      <c r="Z210" s="13">
        <v>284000</v>
      </c>
      <c r="AA210" s="13">
        <v>271200</v>
      </c>
      <c r="AB210" s="13">
        <v>119</v>
      </c>
      <c r="AC210" s="13">
        <v>76</v>
      </c>
      <c r="AD210" s="13">
        <v>68</v>
      </c>
      <c r="AE210" s="13">
        <v>60</v>
      </c>
      <c r="AF210" s="13">
        <v>64</v>
      </c>
      <c r="AG210" s="13">
        <v>53</v>
      </c>
      <c r="AH210" s="13">
        <v>63</v>
      </c>
      <c r="AI210" s="13">
        <v>60</v>
      </c>
      <c r="AJ210" s="13">
        <v>48</v>
      </c>
      <c r="AK210" s="13"/>
      <c r="AL210" s="13">
        <v>70</v>
      </c>
      <c r="AM210" s="13">
        <v>56</v>
      </c>
      <c r="AN210" s="13">
        <v>90</v>
      </c>
      <c r="AO210" s="13">
        <v>70</v>
      </c>
      <c r="AP210" s="13">
        <v>57</v>
      </c>
      <c r="AQ210" s="13">
        <v>59</v>
      </c>
      <c r="AR210" s="13">
        <v>51</v>
      </c>
      <c r="AS210" s="13"/>
      <c r="AT210" s="13">
        <v>46</v>
      </c>
      <c r="AU210" s="13">
        <v>59</v>
      </c>
      <c r="AV210" s="13"/>
      <c r="AW210" s="13">
        <v>42</v>
      </c>
      <c r="AX210" s="13"/>
      <c r="AY210" s="14">
        <f t="shared" si="33"/>
        <v>63.736842105263158</v>
      </c>
      <c r="AZ210" s="14">
        <f t="shared" si="30"/>
        <v>23</v>
      </c>
      <c r="BA210" s="19">
        <f t="shared" si="34"/>
        <v>0.86363636363636365</v>
      </c>
      <c r="BB210" s="20">
        <f t="shared" si="31"/>
        <v>17.451017497438556</v>
      </c>
      <c r="BC210">
        <f t="shared" si="35"/>
        <v>0</v>
      </c>
      <c r="BD210" s="14">
        <f t="shared" si="36"/>
        <v>1</v>
      </c>
      <c r="BE210" s="14">
        <f t="shared" si="37"/>
        <v>73.333333333333329</v>
      </c>
      <c r="BF210" s="14">
        <f t="shared" si="38"/>
        <v>59.4</v>
      </c>
      <c r="BG210" s="14">
        <f t="shared" si="39"/>
        <v>52.333333333333336</v>
      </c>
    </row>
    <row r="211" spans="1:59" x14ac:dyDescent="0.2">
      <c r="A211" t="str">
        <f t="shared" si="32"/>
        <v>Riley Bonner_2017</v>
      </c>
      <c r="B211" t="s">
        <v>831</v>
      </c>
      <c r="C211" t="s">
        <v>40</v>
      </c>
      <c r="D211">
        <v>2017</v>
      </c>
      <c r="E211" s="13">
        <v>248100</v>
      </c>
      <c r="F211" s="13">
        <v>248100</v>
      </c>
      <c r="G211" s="13">
        <v>248100</v>
      </c>
      <c r="H211" s="13">
        <v>248100</v>
      </c>
      <c r="I211" s="13">
        <v>248100</v>
      </c>
      <c r="J211" s="13">
        <v>248100</v>
      </c>
      <c r="K211" s="13">
        <v>248100</v>
      </c>
      <c r="L211" s="13">
        <v>248100</v>
      </c>
      <c r="M211" s="13">
        <v>248100</v>
      </c>
      <c r="N211" s="13">
        <v>248100</v>
      </c>
      <c r="O211" s="13">
        <v>248100</v>
      </c>
      <c r="P211" s="13">
        <v>248100</v>
      </c>
      <c r="Q211" s="13">
        <v>248100</v>
      </c>
      <c r="R211" s="13">
        <v>248100</v>
      </c>
      <c r="S211" s="13">
        <v>248100</v>
      </c>
      <c r="T211" s="13">
        <v>248100</v>
      </c>
      <c r="U211" s="13">
        <v>248100</v>
      </c>
      <c r="V211" s="13">
        <v>248100</v>
      </c>
      <c r="W211" s="13">
        <v>248100</v>
      </c>
      <c r="X211" s="13">
        <v>248100</v>
      </c>
      <c r="Y211" s="13">
        <v>248100</v>
      </c>
      <c r="Z211" s="13">
        <v>248100</v>
      </c>
      <c r="AA211" s="13">
        <v>248100</v>
      </c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>
        <v>75</v>
      </c>
      <c r="AX211" s="13">
        <v>81</v>
      </c>
      <c r="AY211" s="14">
        <f t="shared" si="33"/>
        <v>78</v>
      </c>
      <c r="AZ211" s="14">
        <f t="shared" si="30"/>
        <v>23</v>
      </c>
      <c r="BA211" s="19">
        <f t="shared" si="34"/>
        <v>9.0909090909090912E-2</v>
      </c>
      <c r="BB211" s="20">
        <f t="shared" si="31"/>
        <v>4.2426406871192848</v>
      </c>
      <c r="BC211">
        <f t="shared" si="35"/>
        <v>0</v>
      </c>
      <c r="BD211" s="14">
        <f t="shared" si="36"/>
        <v>1</v>
      </c>
      <c r="BE211" s="14" t="str">
        <f t="shared" si="37"/>
        <v/>
      </c>
      <c r="BF211" s="14" t="str">
        <f t="shared" si="38"/>
        <v/>
      </c>
      <c r="BG211" s="14">
        <f t="shared" si="39"/>
        <v>78</v>
      </c>
    </row>
    <row r="212" spans="1:59" x14ac:dyDescent="0.2">
      <c r="A212" t="str">
        <f t="shared" si="32"/>
        <v>Riley Bonner_2016</v>
      </c>
      <c r="B212" t="s">
        <v>831</v>
      </c>
      <c r="C212" t="s">
        <v>40</v>
      </c>
      <c r="D212">
        <v>2016</v>
      </c>
      <c r="E212" s="13">
        <v>117300</v>
      </c>
      <c r="F212" s="13">
        <v>117300</v>
      </c>
      <c r="G212" s="13">
        <v>117300</v>
      </c>
      <c r="H212" s="13">
        <v>117300</v>
      </c>
      <c r="I212" s="13">
        <v>117300</v>
      </c>
      <c r="J212" s="13">
        <v>117300</v>
      </c>
      <c r="K212" s="13">
        <v>117300</v>
      </c>
      <c r="L212" s="13">
        <v>117300</v>
      </c>
      <c r="M212" s="13">
        <v>117300</v>
      </c>
      <c r="N212" s="13">
        <v>117300</v>
      </c>
      <c r="O212" s="13">
        <v>117300</v>
      </c>
      <c r="P212" s="13">
        <v>117300</v>
      </c>
      <c r="Q212" s="13">
        <v>117300</v>
      </c>
      <c r="R212" s="13">
        <v>117300</v>
      </c>
      <c r="S212" s="13">
        <v>117300</v>
      </c>
      <c r="T212" s="13">
        <v>117300</v>
      </c>
      <c r="U212" s="13">
        <v>117300</v>
      </c>
      <c r="V212" s="13">
        <v>117300</v>
      </c>
      <c r="W212" s="13">
        <v>117300</v>
      </c>
      <c r="X212" s="13">
        <v>117300</v>
      </c>
      <c r="Y212" s="13">
        <v>117300</v>
      </c>
      <c r="Z212" s="13">
        <v>117300</v>
      </c>
      <c r="AA212" s="13">
        <v>117300</v>
      </c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>
        <v>76</v>
      </c>
      <c r="AY212" s="14">
        <f t="shared" si="33"/>
        <v>76</v>
      </c>
      <c r="AZ212" s="14">
        <f t="shared" si="30"/>
        <v>23</v>
      </c>
      <c r="BA212" s="19">
        <f t="shared" si="34"/>
        <v>4.5454545454545456E-2</v>
      </c>
      <c r="BB212" s="20" t="e">
        <f t="shared" si="31"/>
        <v>#DIV/0!</v>
      </c>
      <c r="BC212">
        <f t="shared" si="35"/>
        <v>0</v>
      </c>
      <c r="BD212" s="14">
        <f t="shared" si="36"/>
        <v>1</v>
      </c>
      <c r="BE212" s="14" t="str">
        <f t="shared" si="37"/>
        <v/>
      </c>
      <c r="BF212" s="14" t="str">
        <f t="shared" si="38"/>
        <v/>
      </c>
      <c r="BG212" s="14">
        <f t="shared" si="39"/>
        <v>76</v>
      </c>
    </row>
    <row r="213" spans="1:59" x14ac:dyDescent="0.2">
      <c r="A213" t="str">
        <f t="shared" si="32"/>
        <v>Riley Bonner_2015</v>
      </c>
      <c r="B213" t="s">
        <v>831</v>
      </c>
      <c r="C213" t="s">
        <v>40</v>
      </c>
      <c r="D213">
        <v>2015</v>
      </c>
      <c r="E213" s="13">
        <v>0</v>
      </c>
      <c r="F213" s="13">
        <v>0</v>
      </c>
      <c r="G213" s="13">
        <v>0</v>
      </c>
      <c r="H213" s="13">
        <v>0</v>
      </c>
      <c r="I213" s="13">
        <v>0</v>
      </c>
      <c r="J213" s="13">
        <v>0</v>
      </c>
      <c r="K213" s="13">
        <v>0</v>
      </c>
      <c r="L213" s="13">
        <v>0</v>
      </c>
      <c r="M213" s="13">
        <v>0</v>
      </c>
      <c r="N213" s="13">
        <v>0</v>
      </c>
      <c r="O213" s="13">
        <v>0</v>
      </c>
      <c r="P213" s="13">
        <v>0</v>
      </c>
      <c r="Q213" s="13">
        <v>0</v>
      </c>
      <c r="R213" s="13">
        <v>0</v>
      </c>
      <c r="S213" s="13">
        <v>0</v>
      </c>
      <c r="T213" s="13">
        <v>0</v>
      </c>
      <c r="U213" s="13">
        <v>0</v>
      </c>
      <c r="V213" s="13">
        <v>0</v>
      </c>
      <c r="W213" s="13">
        <v>0</v>
      </c>
      <c r="X213" s="13">
        <v>0</v>
      </c>
      <c r="Y213" s="13">
        <v>0</v>
      </c>
      <c r="Z213" s="13">
        <v>0</v>
      </c>
      <c r="AA213" s="13">
        <v>0</v>
      </c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4" t="str">
        <f t="shared" si="33"/>
        <v/>
      </c>
      <c r="AZ213" s="14">
        <f t="shared" si="30"/>
        <v>23</v>
      </c>
      <c r="BA213" s="19">
        <f t="shared" si="34"/>
        <v>0</v>
      </c>
      <c r="BB213" s="20" t="e">
        <f t="shared" si="31"/>
        <v>#DIV/0!</v>
      </c>
      <c r="BC213">
        <f t="shared" si="35"/>
        <v>23</v>
      </c>
      <c r="BD213" s="14">
        <f t="shared" si="36"/>
        <v>1</v>
      </c>
      <c r="BE213" s="14" t="str">
        <f t="shared" si="37"/>
        <v/>
      </c>
      <c r="BF213" s="14" t="str">
        <f t="shared" si="38"/>
        <v/>
      </c>
      <c r="BG213" s="14" t="str">
        <f t="shared" si="39"/>
        <v/>
      </c>
    </row>
    <row r="214" spans="1:59" x14ac:dyDescent="0.2">
      <c r="A214" t="str">
        <f t="shared" si="32"/>
        <v>Marcus Bontempelli_2018</v>
      </c>
      <c r="B214" t="s">
        <v>773</v>
      </c>
      <c r="C214" t="s">
        <v>443</v>
      </c>
      <c r="D214">
        <v>2018</v>
      </c>
      <c r="E214" s="13">
        <v>577800</v>
      </c>
      <c r="F214" s="13">
        <v>577800</v>
      </c>
      <c r="G214" s="13">
        <v>577800</v>
      </c>
      <c r="H214" s="13">
        <v>549800</v>
      </c>
      <c r="I214" s="13">
        <v>549900</v>
      </c>
      <c r="J214" s="13">
        <v>540100</v>
      </c>
      <c r="K214" s="13">
        <v>544000</v>
      </c>
      <c r="L214" s="13">
        <v>544000</v>
      </c>
      <c r="M214" s="13">
        <v>556600</v>
      </c>
      <c r="N214" s="13">
        <v>583700</v>
      </c>
      <c r="O214" s="13">
        <v>560800</v>
      </c>
      <c r="P214" s="13">
        <v>542300</v>
      </c>
      <c r="Q214" s="13">
        <v>542300</v>
      </c>
      <c r="R214" s="13">
        <v>532500</v>
      </c>
      <c r="S214" s="13">
        <v>542100</v>
      </c>
      <c r="T214" s="13">
        <v>532400</v>
      </c>
      <c r="U214" s="13">
        <v>497600</v>
      </c>
      <c r="V214" s="13">
        <v>497600</v>
      </c>
      <c r="W214" s="13">
        <v>497600</v>
      </c>
      <c r="X214" s="13">
        <v>477200</v>
      </c>
      <c r="Y214" s="13">
        <v>464400</v>
      </c>
      <c r="Z214" s="13">
        <v>484700</v>
      </c>
      <c r="AA214" s="13">
        <v>531400</v>
      </c>
      <c r="AB214" s="13">
        <v>63</v>
      </c>
      <c r="AC214" s="13">
        <v>102</v>
      </c>
      <c r="AD214" s="13">
        <v>116</v>
      </c>
      <c r="AE214" s="13">
        <v>105</v>
      </c>
      <c r="AF214" s="13">
        <v>79</v>
      </c>
      <c r="AG214" s="13">
        <v>145</v>
      </c>
      <c r="AH214" s="13"/>
      <c r="AI214" s="13">
        <v>132</v>
      </c>
      <c r="AJ214" s="13">
        <v>120</v>
      </c>
      <c r="AK214" s="13">
        <v>47</v>
      </c>
      <c r="AL214" s="13">
        <v>128</v>
      </c>
      <c r="AM214" s="13"/>
      <c r="AN214" s="13">
        <v>129</v>
      </c>
      <c r="AO214" s="13">
        <v>87</v>
      </c>
      <c r="AP214" s="13">
        <v>94</v>
      </c>
      <c r="AQ214" s="13">
        <v>67</v>
      </c>
      <c r="AR214" s="13"/>
      <c r="AS214" s="13"/>
      <c r="AT214" s="13">
        <v>98</v>
      </c>
      <c r="AU214" s="13">
        <v>100</v>
      </c>
      <c r="AV214" s="13">
        <v>134</v>
      </c>
      <c r="AW214" s="13">
        <v>124</v>
      </c>
      <c r="AX214" s="13">
        <v>106</v>
      </c>
      <c r="AY214" s="14">
        <f t="shared" si="33"/>
        <v>104</v>
      </c>
      <c r="AZ214" s="14">
        <f t="shared" si="30"/>
        <v>23</v>
      </c>
      <c r="BA214" s="19">
        <f t="shared" si="34"/>
        <v>0.86363636363636365</v>
      </c>
      <c r="BB214" s="20">
        <f t="shared" si="31"/>
        <v>26.60409325231322</v>
      </c>
      <c r="BC214">
        <f t="shared" si="35"/>
        <v>0</v>
      </c>
      <c r="BD214" s="14">
        <f t="shared" si="36"/>
        <v>21</v>
      </c>
      <c r="BE214" s="14">
        <f t="shared" si="37"/>
        <v>101.66666666666667</v>
      </c>
      <c r="BF214" s="14">
        <f t="shared" si="38"/>
        <v>106.75</v>
      </c>
      <c r="BG214" s="14">
        <f t="shared" si="39"/>
        <v>103.28571428571429</v>
      </c>
    </row>
    <row r="215" spans="1:59" x14ac:dyDescent="0.2">
      <c r="A215" t="str">
        <f t="shared" si="32"/>
        <v>Marcus Bontempelli_2017</v>
      </c>
      <c r="B215" t="s">
        <v>773</v>
      </c>
      <c r="C215" t="s">
        <v>443</v>
      </c>
      <c r="D215">
        <v>2017</v>
      </c>
      <c r="E215" s="13">
        <v>586100</v>
      </c>
      <c r="F215" s="13">
        <v>586100</v>
      </c>
      <c r="G215" s="13">
        <v>586100</v>
      </c>
      <c r="H215" s="13">
        <v>609100</v>
      </c>
      <c r="I215" s="13">
        <v>623100</v>
      </c>
      <c r="J215" s="13">
        <v>610700</v>
      </c>
      <c r="K215" s="13">
        <v>604100</v>
      </c>
      <c r="L215" s="13">
        <v>605600</v>
      </c>
      <c r="M215" s="13">
        <v>610700</v>
      </c>
      <c r="N215" s="13">
        <v>588200</v>
      </c>
      <c r="O215" s="13">
        <v>553600</v>
      </c>
      <c r="P215" s="13">
        <v>553600</v>
      </c>
      <c r="Q215" s="13">
        <v>525200</v>
      </c>
      <c r="R215" s="13">
        <v>508100</v>
      </c>
      <c r="S215" s="13">
        <v>518200</v>
      </c>
      <c r="T215" s="13">
        <v>520800</v>
      </c>
      <c r="U215" s="13">
        <v>525600</v>
      </c>
      <c r="V215" s="13">
        <v>520300</v>
      </c>
      <c r="W215" s="13">
        <v>513700</v>
      </c>
      <c r="X215" s="13">
        <v>520000</v>
      </c>
      <c r="Y215" s="13">
        <v>527000</v>
      </c>
      <c r="Z215" s="13">
        <v>544400</v>
      </c>
      <c r="AA215" s="13">
        <v>522700</v>
      </c>
      <c r="AB215" s="13">
        <v>120</v>
      </c>
      <c r="AC215" s="13">
        <v>140</v>
      </c>
      <c r="AD215" s="13">
        <v>133</v>
      </c>
      <c r="AE215" s="13">
        <v>115</v>
      </c>
      <c r="AF215" s="13">
        <v>88</v>
      </c>
      <c r="AG215" s="13">
        <v>141</v>
      </c>
      <c r="AH215" s="13">
        <v>128</v>
      </c>
      <c r="AI215" s="13">
        <v>99</v>
      </c>
      <c r="AJ215" s="13">
        <v>81</v>
      </c>
      <c r="AK215" s="13">
        <v>88</v>
      </c>
      <c r="AL215" s="13"/>
      <c r="AM215" s="13">
        <v>92</v>
      </c>
      <c r="AN215" s="13">
        <v>90</v>
      </c>
      <c r="AO215" s="13">
        <v>139</v>
      </c>
      <c r="AP215" s="13">
        <v>85</v>
      </c>
      <c r="AQ215" s="13">
        <v>97</v>
      </c>
      <c r="AR215" s="13">
        <v>120</v>
      </c>
      <c r="AS215" s="13">
        <v>80</v>
      </c>
      <c r="AT215" s="13">
        <v>123</v>
      </c>
      <c r="AU215" s="13">
        <v>127</v>
      </c>
      <c r="AV215" s="13">
        <v>108</v>
      </c>
      <c r="AW215" s="13">
        <v>45</v>
      </c>
      <c r="AX215" s="13">
        <v>73</v>
      </c>
      <c r="AY215" s="14">
        <f t="shared" si="33"/>
        <v>105.09090909090909</v>
      </c>
      <c r="AZ215" s="14">
        <f t="shared" si="30"/>
        <v>23</v>
      </c>
      <c r="BA215" s="19">
        <f t="shared" si="34"/>
        <v>1</v>
      </c>
      <c r="BB215" s="20">
        <f t="shared" si="31"/>
        <v>25.498663066557391</v>
      </c>
      <c r="BC215">
        <f t="shared" si="35"/>
        <v>0</v>
      </c>
      <c r="BD215" s="14">
        <f t="shared" si="36"/>
        <v>14</v>
      </c>
      <c r="BE215" s="14">
        <f t="shared" si="37"/>
        <v>122.83333333333333</v>
      </c>
      <c r="BF215" s="14">
        <f t="shared" si="38"/>
        <v>97.6</v>
      </c>
      <c r="BG215" s="14">
        <f t="shared" si="39"/>
        <v>95.333333333333329</v>
      </c>
    </row>
    <row r="216" spans="1:59" x14ac:dyDescent="0.2">
      <c r="A216" t="str">
        <f t="shared" si="32"/>
        <v>Marcus Bontempelli_2016</v>
      </c>
      <c r="B216" t="s">
        <v>773</v>
      </c>
      <c r="C216" t="s">
        <v>443</v>
      </c>
      <c r="D216">
        <v>2016</v>
      </c>
      <c r="E216" s="13">
        <v>557100</v>
      </c>
      <c r="F216" s="13">
        <v>557100</v>
      </c>
      <c r="G216" s="13">
        <v>557100</v>
      </c>
      <c r="H216" s="13">
        <v>525300</v>
      </c>
      <c r="I216" s="13">
        <v>489800</v>
      </c>
      <c r="J216" s="13">
        <v>469500</v>
      </c>
      <c r="K216" s="13">
        <v>462200</v>
      </c>
      <c r="L216" s="13">
        <v>484500</v>
      </c>
      <c r="M216" s="13">
        <v>510400</v>
      </c>
      <c r="N216" s="13">
        <v>540200</v>
      </c>
      <c r="O216" s="13">
        <v>530400</v>
      </c>
      <c r="P216" s="13">
        <v>539000</v>
      </c>
      <c r="Q216" s="13">
        <v>551300</v>
      </c>
      <c r="R216" s="13">
        <v>560100</v>
      </c>
      <c r="S216" s="13">
        <v>560100</v>
      </c>
      <c r="T216" s="13">
        <v>562400</v>
      </c>
      <c r="U216" s="13">
        <v>568800</v>
      </c>
      <c r="V216" s="13">
        <v>586800</v>
      </c>
      <c r="W216" s="13">
        <v>590600</v>
      </c>
      <c r="X216" s="13">
        <v>566000</v>
      </c>
      <c r="Y216" s="13">
        <v>553000</v>
      </c>
      <c r="Z216" s="13">
        <v>555600</v>
      </c>
      <c r="AA216" s="13">
        <v>567700</v>
      </c>
      <c r="AB216" s="13">
        <v>110</v>
      </c>
      <c r="AC216" s="13">
        <v>79</v>
      </c>
      <c r="AD216" s="13">
        <v>67</v>
      </c>
      <c r="AE216" s="13">
        <v>83</v>
      </c>
      <c r="AF216" s="13">
        <v>91</v>
      </c>
      <c r="AG216" s="13">
        <v>85</v>
      </c>
      <c r="AH216" s="13">
        <v>149</v>
      </c>
      <c r="AI216" s="13">
        <v>112</v>
      </c>
      <c r="AJ216" s="13">
        <v>112</v>
      </c>
      <c r="AK216" s="13">
        <v>78</v>
      </c>
      <c r="AL216" s="13">
        <v>147</v>
      </c>
      <c r="AM216" s="13">
        <v>127</v>
      </c>
      <c r="AN216" s="13">
        <v>86</v>
      </c>
      <c r="AO216" s="13"/>
      <c r="AP216" s="13">
        <v>128</v>
      </c>
      <c r="AQ216" s="13">
        <v>140</v>
      </c>
      <c r="AR216" s="13">
        <v>121</v>
      </c>
      <c r="AS216" s="13">
        <v>109</v>
      </c>
      <c r="AT216" s="13">
        <v>79</v>
      </c>
      <c r="AU216" s="13">
        <v>133</v>
      </c>
      <c r="AV216" s="13">
        <v>137</v>
      </c>
      <c r="AW216" s="13">
        <v>102</v>
      </c>
      <c r="AX216" s="13">
        <v>95</v>
      </c>
      <c r="AY216" s="14">
        <f t="shared" si="33"/>
        <v>107.72727272727273</v>
      </c>
      <c r="AZ216" s="14">
        <f t="shared" si="30"/>
        <v>23</v>
      </c>
      <c r="BA216" s="19">
        <f t="shared" si="34"/>
        <v>1</v>
      </c>
      <c r="BB216" s="20">
        <f t="shared" si="31"/>
        <v>24.930726534562243</v>
      </c>
      <c r="BC216">
        <f t="shared" si="35"/>
        <v>0</v>
      </c>
      <c r="BD216" s="14">
        <f t="shared" si="36"/>
        <v>7</v>
      </c>
      <c r="BE216" s="14">
        <f t="shared" si="37"/>
        <v>85.833333333333329</v>
      </c>
      <c r="BF216" s="14">
        <f t="shared" si="38"/>
        <v>120.83333333333333</v>
      </c>
      <c r="BG216" s="14">
        <f t="shared" si="39"/>
        <v>116</v>
      </c>
    </row>
    <row r="217" spans="1:59" x14ac:dyDescent="0.2">
      <c r="A217" t="str">
        <f t="shared" si="32"/>
        <v>Marcus Bontempelli_2015</v>
      </c>
      <c r="B217" t="s">
        <v>773</v>
      </c>
      <c r="C217" t="s">
        <v>443</v>
      </c>
      <c r="D217">
        <v>2015</v>
      </c>
      <c r="E217" s="13">
        <v>422300</v>
      </c>
      <c r="F217" s="13">
        <v>422300</v>
      </c>
      <c r="G217" s="13">
        <v>422300</v>
      </c>
      <c r="H217" s="13">
        <v>422300</v>
      </c>
      <c r="I217" s="13">
        <v>465700</v>
      </c>
      <c r="J217" s="13">
        <v>485600</v>
      </c>
      <c r="K217" s="13">
        <v>487500</v>
      </c>
      <c r="L217" s="13">
        <v>489500</v>
      </c>
      <c r="M217" s="13">
        <v>465900</v>
      </c>
      <c r="N217" s="13">
        <v>435400</v>
      </c>
      <c r="O217" s="13">
        <v>435400</v>
      </c>
      <c r="P217" s="13">
        <v>435400</v>
      </c>
      <c r="Q217" s="13">
        <v>417300</v>
      </c>
      <c r="R217" s="13">
        <v>419800</v>
      </c>
      <c r="S217" s="13">
        <v>421200</v>
      </c>
      <c r="T217" s="13">
        <v>443700</v>
      </c>
      <c r="U217" s="13">
        <v>467000</v>
      </c>
      <c r="V217" s="13">
        <v>484500</v>
      </c>
      <c r="W217" s="13">
        <v>488500</v>
      </c>
      <c r="X217" s="13">
        <v>500900</v>
      </c>
      <c r="Y217" s="13">
        <v>511300</v>
      </c>
      <c r="Z217" s="13">
        <v>504700</v>
      </c>
      <c r="AA217" s="13">
        <v>516100</v>
      </c>
      <c r="AB217" s="13">
        <v>126</v>
      </c>
      <c r="AC217" s="13">
        <v>142</v>
      </c>
      <c r="AD217" s="13"/>
      <c r="AE217" s="13">
        <v>82</v>
      </c>
      <c r="AF217" s="13">
        <v>100</v>
      </c>
      <c r="AG217" s="13">
        <v>113</v>
      </c>
      <c r="AH217" s="13">
        <v>83</v>
      </c>
      <c r="AI217" s="13">
        <v>42</v>
      </c>
      <c r="AJ217" s="13">
        <v>83</v>
      </c>
      <c r="AK217" s="13"/>
      <c r="AL217" s="13"/>
      <c r="AM217" s="13">
        <v>93</v>
      </c>
      <c r="AN217" s="13">
        <v>78</v>
      </c>
      <c r="AO217" s="13">
        <v>80</v>
      </c>
      <c r="AP217" s="13">
        <v>142</v>
      </c>
      <c r="AQ217" s="13">
        <v>94</v>
      </c>
      <c r="AR217" s="13">
        <v>87</v>
      </c>
      <c r="AS217" s="13">
        <v>121</v>
      </c>
      <c r="AT217" s="13">
        <v>116</v>
      </c>
      <c r="AU217" s="13">
        <v>91</v>
      </c>
      <c r="AV217" s="13">
        <v>92</v>
      </c>
      <c r="AW217" s="13">
        <v>153</v>
      </c>
      <c r="AX217" s="13">
        <v>147</v>
      </c>
      <c r="AY217" s="14">
        <f t="shared" si="33"/>
        <v>103.25</v>
      </c>
      <c r="AZ217" s="14">
        <f t="shared" si="30"/>
        <v>23</v>
      </c>
      <c r="BA217" s="19">
        <f t="shared" si="34"/>
        <v>0.90909090909090906</v>
      </c>
      <c r="BB217" s="20">
        <f t="shared" si="31"/>
        <v>28.493535739661521</v>
      </c>
      <c r="BC217">
        <f t="shared" si="35"/>
        <v>0</v>
      </c>
      <c r="BD217" s="14">
        <f t="shared" si="36"/>
        <v>13</v>
      </c>
      <c r="BE217" s="14">
        <f t="shared" si="37"/>
        <v>112.6</v>
      </c>
      <c r="BF217" s="14">
        <f t="shared" si="38"/>
        <v>75.25</v>
      </c>
      <c r="BG217" s="14">
        <f t="shared" si="39"/>
        <v>115.88888888888889</v>
      </c>
    </row>
    <row r="218" spans="1:59" x14ac:dyDescent="0.2">
      <c r="A218" t="str">
        <f t="shared" si="32"/>
        <v>Atu Bosenavulagi_2018</v>
      </c>
      <c r="B218" t="s">
        <v>2618</v>
      </c>
      <c r="C218" t="s">
        <v>116</v>
      </c>
      <c r="D218">
        <v>2018</v>
      </c>
      <c r="E218" s="13">
        <v>0</v>
      </c>
      <c r="F218" s="13">
        <v>0</v>
      </c>
      <c r="G218" s="13">
        <v>0</v>
      </c>
      <c r="H218" s="13">
        <v>0</v>
      </c>
      <c r="I218" s="13">
        <v>0</v>
      </c>
      <c r="J218" s="13">
        <v>0</v>
      </c>
      <c r="K218" s="13">
        <v>0</v>
      </c>
      <c r="L218" s="13">
        <v>0</v>
      </c>
      <c r="M218" s="13">
        <v>0</v>
      </c>
      <c r="N218" s="13">
        <v>0</v>
      </c>
      <c r="O218" s="13">
        <v>0</v>
      </c>
      <c r="P218" s="13">
        <v>0</v>
      </c>
      <c r="Q218" s="13">
        <v>0</v>
      </c>
      <c r="R218" s="13">
        <v>0</v>
      </c>
      <c r="S218" s="13">
        <v>0</v>
      </c>
      <c r="T218" s="13">
        <v>0</v>
      </c>
      <c r="U218" s="13">
        <v>0</v>
      </c>
      <c r="V218" s="13">
        <v>0</v>
      </c>
      <c r="W218" s="13">
        <v>0</v>
      </c>
      <c r="X218" s="13">
        <v>0</v>
      </c>
      <c r="Y218" s="13">
        <v>0</v>
      </c>
      <c r="Z218" s="13">
        <v>0</v>
      </c>
      <c r="AA218" s="13">
        <v>0</v>
      </c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4" t="str">
        <f t="shared" si="33"/>
        <v/>
      </c>
      <c r="AZ218" s="14">
        <f t="shared" si="30"/>
        <v>23</v>
      </c>
      <c r="BA218" s="19">
        <f t="shared" si="34"/>
        <v>0</v>
      </c>
      <c r="BB218" s="20" t="e">
        <f t="shared" si="31"/>
        <v>#DIV/0!</v>
      </c>
      <c r="BC218">
        <f t="shared" si="35"/>
        <v>23</v>
      </c>
      <c r="BD218" s="14">
        <f t="shared" si="36"/>
        <v>1</v>
      </c>
      <c r="BE218" s="14" t="str">
        <f t="shared" si="37"/>
        <v/>
      </c>
      <c r="BF218" s="14" t="str">
        <f t="shared" si="38"/>
        <v/>
      </c>
      <c r="BG218" s="14" t="str">
        <f t="shared" si="39"/>
        <v/>
      </c>
    </row>
    <row r="219" spans="1:59" x14ac:dyDescent="0.2">
      <c r="A219" t="str">
        <f t="shared" si="32"/>
        <v>Atu Bosenavulagi_2017</v>
      </c>
      <c r="B219" t="s">
        <v>2618</v>
      </c>
      <c r="C219" t="s">
        <v>116</v>
      </c>
      <c r="D219">
        <v>2017</v>
      </c>
      <c r="E219" s="13">
        <v>0</v>
      </c>
      <c r="F219" s="13">
        <v>0</v>
      </c>
      <c r="G219" s="13">
        <v>0</v>
      </c>
      <c r="H219" s="13">
        <v>0</v>
      </c>
      <c r="I219" s="13">
        <v>0</v>
      </c>
      <c r="J219" s="13">
        <v>0</v>
      </c>
      <c r="K219" s="13">
        <v>0</v>
      </c>
      <c r="L219" s="13">
        <v>0</v>
      </c>
      <c r="M219" s="13">
        <v>0</v>
      </c>
      <c r="N219" s="13">
        <v>0</v>
      </c>
      <c r="O219" s="13">
        <v>0</v>
      </c>
      <c r="P219" s="13">
        <v>0</v>
      </c>
      <c r="Q219" s="13">
        <v>0</v>
      </c>
      <c r="R219" s="13">
        <v>0</v>
      </c>
      <c r="S219" s="13">
        <v>0</v>
      </c>
      <c r="T219" s="13">
        <v>0</v>
      </c>
      <c r="U219" s="13">
        <v>0</v>
      </c>
      <c r="V219" s="13">
        <v>0</v>
      </c>
      <c r="W219" s="13">
        <v>0</v>
      </c>
      <c r="X219" s="13">
        <v>0</v>
      </c>
      <c r="Y219" s="13">
        <v>0</v>
      </c>
      <c r="Z219" s="13">
        <v>0</v>
      </c>
      <c r="AA219" s="13">
        <v>0</v>
      </c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4" t="str">
        <f t="shared" si="33"/>
        <v/>
      </c>
      <c r="AZ219" s="14">
        <f t="shared" si="30"/>
        <v>23</v>
      </c>
      <c r="BA219" s="19">
        <f t="shared" si="34"/>
        <v>0</v>
      </c>
      <c r="BB219" s="20" t="e">
        <f t="shared" si="31"/>
        <v>#DIV/0!</v>
      </c>
      <c r="BC219">
        <f t="shared" si="35"/>
        <v>23</v>
      </c>
      <c r="BD219" s="14">
        <f t="shared" si="36"/>
        <v>1</v>
      </c>
      <c r="BE219" s="14" t="str">
        <f t="shared" si="37"/>
        <v/>
      </c>
      <c r="BF219" s="14" t="str">
        <f t="shared" si="38"/>
        <v/>
      </c>
      <c r="BG219" s="14" t="str">
        <f t="shared" si="39"/>
        <v/>
      </c>
    </row>
    <row r="220" spans="1:59" x14ac:dyDescent="0.2">
      <c r="A220" t="str">
        <f t="shared" si="32"/>
        <v>Atu Bosenavulagi_2016</v>
      </c>
      <c r="B220" t="s">
        <v>2618</v>
      </c>
      <c r="C220" t="s">
        <v>116</v>
      </c>
      <c r="D220">
        <v>2016</v>
      </c>
      <c r="E220" s="13">
        <v>0</v>
      </c>
      <c r="F220" s="13">
        <v>0</v>
      </c>
      <c r="G220" s="13">
        <v>0</v>
      </c>
      <c r="H220" s="13">
        <v>0</v>
      </c>
      <c r="I220" s="13">
        <v>0</v>
      </c>
      <c r="J220" s="13">
        <v>0</v>
      </c>
      <c r="K220" s="13">
        <v>0</v>
      </c>
      <c r="L220" s="13">
        <v>0</v>
      </c>
      <c r="M220" s="13">
        <v>0</v>
      </c>
      <c r="N220" s="13">
        <v>0</v>
      </c>
      <c r="O220" s="13">
        <v>0</v>
      </c>
      <c r="P220" s="13">
        <v>0</v>
      </c>
      <c r="Q220" s="13">
        <v>0</v>
      </c>
      <c r="R220" s="13">
        <v>0</v>
      </c>
      <c r="S220" s="13">
        <v>0</v>
      </c>
      <c r="T220" s="13">
        <v>0</v>
      </c>
      <c r="U220" s="13">
        <v>0</v>
      </c>
      <c r="V220" s="13">
        <v>0</v>
      </c>
      <c r="W220" s="13">
        <v>0</v>
      </c>
      <c r="X220" s="13">
        <v>0</v>
      </c>
      <c r="Y220" s="13">
        <v>0</v>
      </c>
      <c r="Z220" s="13">
        <v>0</v>
      </c>
      <c r="AA220" s="13">
        <v>0</v>
      </c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4" t="str">
        <f t="shared" si="33"/>
        <v/>
      </c>
      <c r="AZ220" s="14">
        <f t="shared" si="30"/>
        <v>23</v>
      </c>
      <c r="BA220" s="19">
        <f t="shared" si="34"/>
        <v>0</v>
      </c>
      <c r="BB220" s="20" t="e">
        <f t="shared" si="31"/>
        <v>#DIV/0!</v>
      </c>
      <c r="BC220">
        <f t="shared" si="35"/>
        <v>23</v>
      </c>
      <c r="BD220" s="14">
        <f t="shared" si="36"/>
        <v>1</v>
      </c>
      <c r="BE220" s="14" t="str">
        <f t="shared" si="37"/>
        <v/>
      </c>
      <c r="BF220" s="14" t="str">
        <f t="shared" si="38"/>
        <v/>
      </c>
      <c r="BG220" s="14" t="str">
        <f t="shared" si="39"/>
        <v/>
      </c>
    </row>
    <row r="221" spans="1:59" x14ac:dyDescent="0.2">
      <c r="A221" t="str">
        <f t="shared" si="32"/>
        <v>Atu Bosenavulagi_2015</v>
      </c>
      <c r="B221" t="s">
        <v>2618</v>
      </c>
      <c r="C221" t="s">
        <v>116</v>
      </c>
      <c r="D221">
        <v>2015</v>
      </c>
      <c r="E221" s="13">
        <v>0</v>
      </c>
      <c r="F221" s="13">
        <v>0</v>
      </c>
      <c r="G221" s="13">
        <v>0</v>
      </c>
      <c r="H221" s="13">
        <v>0</v>
      </c>
      <c r="I221" s="13">
        <v>0</v>
      </c>
      <c r="J221" s="13">
        <v>0</v>
      </c>
      <c r="K221" s="13">
        <v>0</v>
      </c>
      <c r="L221" s="13">
        <v>0</v>
      </c>
      <c r="M221" s="13">
        <v>0</v>
      </c>
      <c r="N221" s="13">
        <v>0</v>
      </c>
      <c r="O221" s="13">
        <v>0</v>
      </c>
      <c r="P221" s="13">
        <v>0</v>
      </c>
      <c r="Q221" s="13">
        <v>0</v>
      </c>
      <c r="R221" s="13">
        <v>0</v>
      </c>
      <c r="S221" s="13">
        <v>0</v>
      </c>
      <c r="T221" s="13">
        <v>0</v>
      </c>
      <c r="U221" s="13">
        <v>0</v>
      </c>
      <c r="V221" s="13">
        <v>0</v>
      </c>
      <c r="W221" s="13">
        <v>0</v>
      </c>
      <c r="X221" s="13">
        <v>0</v>
      </c>
      <c r="Y221" s="13">
        <v>0</v>
      </c>
      <c r="Z221" s="13">
        <v>0</v>
      </c>
      <c r="AA221" s="13">
        <v>0</v>
      </c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4" t="str">
        <f t="shared" si="33"/>
        <v/>
      </c>
      <c r="AZ221" s="14">
        <f t="shared" si="30"/>
        <v>23</v>
      </c>
      <c r="BA221" s="19">
        <f t="shared" si="34"/>
        <v>0</v>
      </c>
      <c r="BB221" s="20" t="e">
        <f t="shared" si="31"/>
        <v>#DIV/0!</v>
      </c>
      <c r="BC221">
        <f t="shared" si="35"/>
        <v>23</v>
      </c>
      <c r="BD221" s="14">
        <f t="shared" si="36"/>
        <v>1</v>
      </c>
      <c r="BE221" s="14" t="str">
        <f t="shared" si="37"/>
        <v/>
      </c>
      <c r="BF221" s="14" t="str">
        <f t="shared" si="38"/>
        <v/>
      </c>
      <c r="BG221" s="14" t="str">
        <f t="shared" si="39"/>
        <v/>
      </c>
    </row>
    <row r="222" spans="1:59" x14ac:dyDescent="0.2">
      <c r="A222" t="str">
        <f t="shared" si="32"/>
        <v>Jack Bowes_2018</v>
      </c>
      <c r="B222" t="s">
        <v>974</v>
      </c>
      <c r="C222" t="s">
        <v>144</v>
      </c>
      <c r="D222">
        <v>2018</v>
      </c>
      <c r="E222" s="13">
        <v>266900</v>
      </c>
      <c r="F222" s="13">
        <v>266900</v>
      </c>
      <c r="G222" s="13">
        <v>266900</v>
      </c>
      <c r="H222" s="13">
        <v>266900</v>
      </c>
      <c r="I222" s="13">
        <v>282300</v>
      </c>
      <c r="J222" s="13">
        <v>283100</v>
      </c>
      <c r="K222" s="13">
        <v>278300</v>
      </c>
      <c r="L222" s="13">
        <v>291200</v>
      </c>
      <c r="M222" s="13">
        <v>293300</v>
      </c>
      <c r="N222" s="13">
        <v>298100</v>
      </c>
      <c r="O222" s="13">
        <v>298100</v>
      </c>
      <c r="P222" s="13">
        <v>278100</v>
      </c>
      <c r="Q222" s="13">
        <v>267100</v>
      </c>
      <c r="R222" s="13">
        <v>257000</v>
      </c>
      <c r="S222" s="13">
        <v>257000</v>
      </c>
      <c r="T222" s="13">
        <v>257000</v>
      </c>
      <c r="U222" s="13">
        <v>257000</v>
      </c>
      <c r="V222" s="13">
        <v>257000</v>
      </c>
      <c r="W222" s="13">
        <v>257000</v>
      </c>
      <c r="X222" s="13">
        <v>265300</v>
      </c>
      <c r="Y222" s="13">
        <v>272300</v>
      </c>
      <c r="Z222" s="13">
        <v>293700</v>
      </c>
      <c r="AA222" s="13">
        <v>357600</v>
      </c>
      <c r="AB222" s="13">
        <v>79</v>
      </c>
      <c r="AC222" s="13">
        <v>69</v>
      </c>
      <c r="AD222" s="13"/>
      <c r="AE222" s="13">
        <v>43</v>
      </c>
      <c r="AF222" s="13">
        <v>55</v>
      </c>
      <c r="AG222" s="13">
        <v>59</v>
      </c>
      <c r="AH222" s="13">
        <v>81</v>
      </c>
      <c r="AI222" s="13">
        <v>40</v>
      </c>
      <c r="AJ222" s="13">
        <v>67</v>
      </c>
      <c r="AK222" s="13"/>
      <c r="AL222" s="13">
        <v>27</v>
      </c>
      <c r="AM222" s="13">
        <v>50</v>
      </c>
      <c r="AN222" s="13">
        <v>61</v>
      </c>
      <c r="AO222" s="13"/>
      <c r="AP222" s="13"/>
      <c r="AQ222" s="13"/>
      <c r="AR222" s="13"/>
      <c r="AS222" s="13"/>
      <c r="AT222" s="13">
        <v>65</v>
      </c>
      <c r="AU222" s="13">
        <v>53</v>
      </c>
      <c r="AV222" s="13">
        <v>98</v>
      </c>
      <c r="AW222" s="13">
        <v>99</v>
      </c>
      <c r="AX222" s="13">
        <v>80</v>
      </c>
      <c r="AY222" s="14">
        <f t="shared" si="33"/>
        <v>64.125</v>
      </c>
      <c r="AZ222" s="14">
        <f t="shared" si="30"/>
        <v>23</v>
      </c>
      <c r="BA222" s="19">
        <f t="shared" si="34"/>
        <v>0.72727272727272729</v>
      </c>
      <c r="BB222" s="20">
        <f t="shared" si="31"/>
        <v>20.006249023742555</v>
      </c>
      <c r="BC222">
        <f t="shared" si="35"/>
        <v>0</v>
      </c>
      <c r="BD222" s="14">
        <f t="shared" si="36"/>
        <v>14</v>
      </c>
      <c r="BE222" s="14">
        <f t="shared" si="37"/>
        <v>61</v>
      </c>
      <c r="BF222" s="14">
        <f t="shared" si="38"/>
        <v>53</v>
      </c>
      <c r="BG222" s="14">
        <f t="shared" si="39"/>
        <v>79</v>
      </c>
    </row>
    <row r="223" spans="1:59" x14ac:dyDescent="0.2">
      <c r="A223" t="str">
        <f t="shared" si="32"/>
        <v>Jack Bowes_2017</v>
      </c>
      <c r="B223" t="s">
        <v>974</v>
      </c>
      <c r="C223" t="s">
        <v>144</v>
      </c>
      <c r="D223">
        <v>2017</v>
      </c>
      <c r="E223" s="13">
        <v>171300</v>
      </c>
      <c r="F223" s="13">
        <v>171300</v>
      </c>
      <c r="G223" s="13">
        <v>171300</v>
      </c>
      <c r="H223" s="13">
        <v>186100</v>
      </c>
      <c r="I223" s="13">
        <v>201300</v>
      </c>
      <c r="J223" s="13">
        <v>222900</v>
      </c>
      <c r="K223" s="13">
        <v>243900</v>
      </c>
      <c r="L223" s="13">
        <v>243900</v>
      </c>
      <c r="M223" s="13">
        <v>249400</v>
      </c>
      <c r="N223" s="13">
        <v>249400</v>
      </c>
      <c r="O223" s="13">
        <v>249400</v>
      </c>
      <c r="P223" s="13">
        <v>249400</v>
      </c>
      <c r="Q223" s="13">
        <v>249400</v>
      </c>
      <c r="R223" s="13">
        <v>249400</v>
      </c>
      <c r="S223" s="13">
        <v>249400</v>
      </c>
      <c r="T223" s="13">
        <v>249400</v>
      </c>
      <c r="U223" s="13">
        <v>261600</v>
      </c>
      <c r="V223" s="13">
        <v>266900</v>
      </c>
      <c r="W223" s="13">
        <v>258100</v>
      </c>
      <c r="X223" s="13">
        <v>258100</v>
      </c>
      <c r="Y223" s="13">
        <v>258100</v>
      </c>
      <c r="Z223" s="13">
        <v>234100</v>
      </c>
      <c r="AA223" s="13">
        <v>234100</v>
      </c>
      <c r="AB223" s="13">
        <v>64</v>
      </c>
      <c r="AC223" s="13">
        <v>26</v>
      </c>
      <c r="AD223" s="13">
        <v>43</v>
      </c>
      <c r="AE223" s="13">
        <v>74</v>
      </c>
      <c r="AF223" s="13">
        <v>49</v>
      </c>
      <c r="AG223" s="13">
        <v>55</v>
      </c>
      <c r="AH223" s="13"/>
      <c r="AI223" s="13">
        <v>52</v>
      </c>
      <c r="AJ223" s="13"/>
      <c r="AK223" s="13"/>
      <c r="AL223" s="13"/>
      <c r="AM223" s="13"/>
      <c r="AN223" s="13"/>
      <c r="AO223" s="13"/>
      <c r="AP223" s="13"/>
      <c r="AQ223" s="13">
        <v>69</v>
      </c>
      <c r="AR223" s="13">
        <v>47</v>
      </c>
      <c r="AS223" s="13">
        <v>24</v>
      </c>
      <c r="AT223" s="13"/>
      <c r="AU223" s="13"/>
      <c r="AV223" s="13">
        <v>31</v>
      </c>
      <c r="AW223" s="13"/>
      <c r="AX223" s="13"/>
      <c r="AY223" s="14">
        <f t="shared" si="33"/>
        <v>48.545454545454547</v>
      </c>
      <c r="AZ223" s="14">
        <f t="shared" ref="AZ223:AZ282" si="40">COUNTIF(AB223:AX223,"&lt;&gt;0")</f>
        <v>23</v>
      </c>
      <c r="BA223" s="19">
        <f t="shared" si="34"/>
        <v>0.5</v>
      </c>
      <c r="BB223" s="20">
        <f t="shared" ref="BB223:BB282" si="41">STDEV(AB223:AX223)</f>
        <v>16.765223746575145</v>
      </c>
      <c r="BC223">
        <f t="shared" si="35"/>
        <v>0</v>
      </c>
      <c r="BD223" s="14">
        <f t="shared" si="36"/>
        <v>1</v>
      </c>
      <c r="BE223" s="14">
        <f t="shared" si="37"/>
        <v>51.833333333333336</v>
      </c>
      <c r="BF223" s="14">
        <f t="shared" si="38"/>
        <v>52</v>
      </c>
      <c r="BG223" s="14">
        <f t="shared" si="39"/>
        <v>42.75</v>
      </c>
    </row>
    <row r="224" spans="1:59" x14ac:dyDescent="0.2">
      <c r="A224" t="str">
        <f t="shared" si="32"/>
        <v>Jack Bowes_2016</v>
      </c>
      <c r="B224" t="s">
        <v>974</v>
      </c>
      <c r="C224" t="s">
        <v>144</v>
      </c>
      <c r="D224">
        <v>2016</v>
      </c>
      <c r="E224" s="13">
        <v>0</v>
      </c>
      <c r="F224" s="13">
        <v>0</v>
      </c>
      <c r="G224" s="13">
        <v>0</v>
      </c>
      <c r="H224" s="13">
        <v>0</v>
      </c>
      <c r="I224" s="13">
        <v>0</v>
      </c>
      <c r="J224" s="13">
        <v>0</v>
      </c>
      <c r="K224" s="13">
        <v>0</v>
      </c>
      <c r="L224" s="13">
        <v>0</v>
      </c>
      <c r="M224" s="13">
        <v>0</v>
      </c>
      <c r="N224" s="13">
        <v>0</v>
      </c>
      <c r="O224" s="13">
        <v>0</v>
      </c>
      <c r="P224" s="13">
        <v>0</v>
      </c>
      <c r="Q224" s="13">
        <v>0</v>
      </c>
      <c r="R224" s="13">
        <v>0</v>
      </c>
      <c r="S224" s="13">
        <v>0</v>
      </c>
      <c r="T224" s="13">
        <v>0</v>
      </c>
      <c r="U224" s="13">
        <v>0</v>
      </c>
      <c r="V224" s="13">
        <v>0</v>
      </c>
      <c r="W224" s="13">
        <v>0</v>
      </c>
      <c r="X224" s="13">
        <v>0</v>
      </c>
      <c r="Y224" s="13">
        <v>0</v>
      </c>
      <c r="Z224" s="13">
        <v>0</v>
      </c>
      <c r="AA224" s="13">
        <v>0</v>
      </c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4" t="str">
        <f t="shared" si="33"/>
        <v/>
      </c>
      <c r="AZ224" s="14">
        <f t="shared" si="40"/>
        <v>23</v>
      </c>
      <c r="BA224" s="19">
        <f t="shared" si="34"/>
        <v>0</v>
      </c>
      <c r="BB224" s="20" t="e">
        <f t="shared" si="41"/>
        <v>#DIV/0!</v>
      </c>
      <c r="BC224">
        <f t="shared" si="35"/>
        <v>23</v>
      </c>
      <c r="BD224" s="14">
        <f t="shared" si="36"/>
        <v>1</v>
      </c>
      <c r="BE224" s="14" t="str">
        <f t="shared" si="37"/>
        <v/>
      </c>
      <c r="BF224" s="14" t="str">
        <f t="shared" si="38"/>
        <v/>
      </c>
      <c r="BG224" s="14" t="str">
        <f t="shared" si="39"/>
        <v/>
      </c>
    </row>
    <row r="225" spans="1:59" x14ac:dyDescent="0.2">
      <c r="A225" t="str">
        <f t="shared" si="32"/>
        <v>Jack Bowes_2015</v>
      </c>
      <c r="B225" t="s">
        <v>974</v>
      </c>
      <c r="C225" t="s">
        <v>144</v>
      </c>
      <c r="D225">
        <v>2015</v>
      </c>
      <c r="E225" s="13">
        <v>0</v>
      </c>
      <c r="F225" s="13">
        <v>0</v>
      </c>
      <c r="G225" s="13">
        <v>0</v>
      </c>
      <c r="H225" s="13">
        <v>0</v>
      </c>
      <c r="I225" s="13">
        <v>0</v>
      </c>
      <c r="J225" s="13">
        <v>0</v>
      </c>
      <c r="K225" s="13">
        <v>0</v>
      </c>
      <c r="L225" s="13">
        <v>0</v>
      </c>
      <c r="M225" s="13">
        <v>0</v>
      </c>
      <c r="N225" s="13">
        <v>0</v>
      </c>
      <c r="O225" s="13">
        <v>0</v>
      </c>
      <c r="P225" s="13">
        <v>0</v>
      </c>
      <c r="Q225" s="13">
        <v>0</v>
      </c>
      <c r="R225" s="13">
        <v>0</v>
      </c>
      <c r="S225" s="13">
        <v>0</v>
      </c>
      <c r="T225" s="13">
        <v>0</v>
      </c>
      <c r="U225" s="13">
        <v>0</v>
      </c>
      <c r="V225" s="13">
        <v>0</v>
      </c>
      <c r="W225" s="13">
        <v>0</v>
      </c>
      <c r="X225" s="13">
        <v>0</v>
      </c>
      <c r="Y225" s="13">
        <v>0</v>
      </c>
      <c r="Z225" s="13">
        <v>0</v>
      </c>
      <c r="AA225" s="13">
        <v>0</v>
      </c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4" t="str">
        <f t="shared" si="33"/>
        <v/>
      </c>
      <c r="AZ225" s="14">
        <f t="shared" si="40"/>
        <v>23</v>
      </c>
      <c r="BA225" s="19">
        <f t="shared" si="34"/>
        <v>0</v>
      </c>
      <c r="BB225" s="20" t="e">
        <f t="shared" si="41"/>
        <v>#DIV/0!</v>
      </c>
      <c r="BC225">
        <f t="shared" si="35"/>
        <v>23</v>
      </c>
      <c r="BD225" s="14">
        <f t="shared" si="36"/>
        <v>1</v>
      </c>
      <c r="BE225" s="14" t="str">
        <f t="shared" si="37"/>
        <v/>
      </c>
      <c r="BF225" s="14" t="str">
        <f t="shared" si="38"/>
        <v/>
      </c>
      <c r="BG225" s="14" t="str">
        <f t="shared" si="39"/>
        <v/>
      </c>
    </row>
    <row r="226" spans="1:59" x14ac:dyDescent="0.2">
      <c r="A226" t="str">
        <f t="shared" si="32"/>
        <v>Thomas Boyd_2018</v>
      </c>
      <c r="B226" t="s">
        <v>2619</v>
      </c>
      <c r="C226" t="s">
        <v>443</v>
      </c>
      <c r="D226">
        <v>2018</v>
      </c>
      <c r="E226" s="13">
        <v>339400</v>
      </c>
      <c r="F226" s="13">
        <v>339400</v>
      </c>
      <c r="G226" s="13">
        <v>339400</v>
      </c>
      <c r="H226" s="13">
        <v>339400</v>
      </c>
      <c r="I226" s="13">
        <v>339400</v>
      </c>
      <c r="J226" s="13">
        <v>339400</v>
      </c>
      <c r="K226" s="13">
        <v>339400</v>
      </c>
      <c r="L226" s="13">
        <v>336900</v>
      </c>
      <c r="M226" s="13">
        <v>350300</v>
      </c>
      <c r="N226" s="13">
        <v>351400</v>
      </c>
      <c r="O226" s="13">
        <v>354200</v>
      </c>
      <c r="P226" s="13">
        <v>340100</v>
      </c>
      <c r="Q226" s="13">
        <v>340100</v>
      </c>
      <c r="R226" s="13">
        <v>317500</v>
      </c>
      <c r="S226" s="13">
        <v>308900</v>
      </c>
      <c r="T226" s="13">
        <v>316800</v>
      </c>
      <c r="U226" s="13">
        <v>343500</v>
      </c>
      <c r="V226" s="13">
        <v>343500</v>
      </c>
      <c r="W226" s="13">
        <v>346800</v>
      </c>
      <c r="X226" s="13">
        <v>346800</v>
      </c>
      <c r="Y226" s="13">
        <v>346800</v>
      </c>
      <c r="Z226" s="13">
        <v>346800</v>
      </c>
      <c r="AA226" s="13">
        <v>346800</v>
      </c>
      <c r="AB226" s="13"/>
      <c r="AC226" s="13"/>
      <c r="AD226" s="13"/>
      <c r="AE226" s="13"/>
      <c r="AF226" s="13">
        <v>51</v>
      </c>
      <c r="AG226" s="13">
        <v>79</v>
      </c>
      <c r="AH226" s="13">
        <v>67</v>
      </c>
      <c r="AI226" s="13">
        <v>87</v>
      </c>
      <c r="AJ226" s="13">
        <v>60</v>
      </c>
      <c r="AK226" s="13">
        <v>70</v>
      </c>
      <c r="AL226" s="13">
        <v>51</v>
      </c>
      <c r="AM226" s="13"/>
      <c r="AN226" s="13">
        <v>33</v>
      </c>
      <c r="AO226" s="13">
        <v>89</v>
      </c>
      <c r="AP226" s="13">
        <v>85</v>
      </c>
      <c r="AQ226" s="13">
        <v>80</v>
      </c>
      <c r="AR226" s="13"/>
      <c r="AS226" s="13">
        <v>53</v>
      </c>
      <c r="AT226" s="13"/>
      <c r="AU226" s="13"/>
      <c r="AV226" s="13"/>
      <c r="AW226" s="13"/>
      <c r="AX226" s="13"/>
      <c r="AY226" s="14">
        <f t="shared" si="33"/>
        <v>67.083333333333329</v>
      </c>
      <c r="AZ226" s="14">
        <f t="shared" si="40"/>
        <v>23</v>
      </c>
      <c r="BA226" s="19">
        <f t="shared" si="34"/>
        <v>0.54545454545454541</v>
      </c>
      <c r="BB226" s="20">
        <f t="shared" si="41"/>
        <v>17.691591908090803</v>
      </c>
      <c r="BC226">
        <f t="shared" si="35"/>
        <v>0</v>
      </c>
      <c r="BD226" s="14">
        <f t="shared" si="36"/>
        <v>15</v>
      </c>
      <c r="BE226" s="14">
        <f t="shared" si="37"/>
        <v>65</v>
      </c>
      <c r="BF226" s="14">
        <f t="shared" si="38"/>
        <v>67</v>
      </c>
      <c r="BG226" s="14">
        <f t="shared" si="39"/>
        <v>72.666666666666671</v>
      </c>
    </row>
    <row r="227" spans="1:59" x14ac:dyDescent="0.2">
      <c r="A227" t="str">
        <f t="shared" si="32"/>
        <v>Thomas Boyd_2017</v>
      </c>
      <c r="B227" t="s">
        <v>2619</v>
      </c>
      <c r="C227" t="s">
        <v>443</v>
      </c>
      <c r="D227">
        <v>2017</v>
      </c>
      <c r="E227" s="13">
        <v>290300</v>
      </c>
      <c r="F227" s="13">
        <v>290300</v>
      </c>
      <c r="G227" s="13">
        <v>290300</v>
      </c>
      <c r="H227" s="13">
        <v>292900</v>
      </c>
      <c r="I227" s="13">
        <v>278400</v>
      </c>
      <c r="J227" s="13">
        <v>261100</v>
      </c>
      <c r="K227" s="13">
        <v>246700</v>
      </c>
      <c r="L227" s="13">
        <v>281800</v>
      </c>
      <c r="M227" s="13">
        <v>303200</v>
      </c>
      <c r="N227" s="13">
        <v>342100</v>
      </c>
      <c r="O227" s="13">
        <v>347400</v>
      </c>
      <c r="P227" s="13">
        <v>347400</v>
      </c>
      <c r="Q227" s="13">
        <v>347400</v>
      </c>
      <c r="R227" s="13">
        <v>357700</v>
      </c>
      <c r="S227" s="13">
        <v>357700</v>
      </c>
      <c r="T227" s="13">
        <v>357700</v>
      </c>
      <c r="U227" s="13">
        <v>357700</v>
      </c>
      <c r="V227" s="13">
        <v>357700</v>
      </c>
      <c r="W227" s="13">
        <v>357700</v>
      </c>
      <c r="X227" s="13">
        <v>357700</v>
      </c>
      <c r="Y227" s="13">
        <v>357700</v>
      </c>
      <c r="Z227" s="13">
        <v>357700</v>
      </c>
      <c r="AA227" s="13">
        <v>357700</v>
      </c>
      <c r="AB227" s="13">
        <v>39</v>
      </c>
      <c r="AC227" s="13">
        <v>75</v>
      </c>
      <c r="AD227" s="13">
        <v>61</v>
      </c>
      <c r="AE227" s="13">
        <v>3</v>
      </c>
      <c r="AF227" s="13">
        <v>60</v>
      </c>
      <c r="AG227" s="13">
        <v>58</v>
      </c>
      <c r="AH227" s="13">
        <v>105</v>
      </c>
      <c r="AI227" s="13">
        <v>51</v>
      </c>
      <c r="AJ227" s="13">
        <v>109</v>
      </c>
      <c r="AK227" s="13">
        <v>53</v>
      </c>
      <c r="AL227" s="13"/>
      <c r="AM227" s="13"/>
      <c r="AN227" s="13">
        <v>65</v>
      </c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4">
        <f t="shared" si="33"/>
        <v>61.727272727272727</v>
      </c>
      <c r="AZ227" s="14">
        <f t="shared" si="40"/>
        <v>23</v>
      </c>
      <c r="BA227" s="19">
        <f t="shared" si="34"/>
        <v>0.5</v>
      </c>
      <c r="BB227" s="20">
        <f t="shared" si="41"/>
        <v>29.100140580728844</v>
      </c>
      <c r="BC227">
        <f t="shared" si="35"/>
        <v>0</v>
      </c>
      <c r="BD227" s="14">
        <f t="shared" si="36"/>
        <v>7</v>
      </c>
      <c r="BE227" s="14">
        <f t="shared" si="37"/>
        <v>49.333333333333336</v>
      </c>
      <c r="BF227" s="14">
        <f t="shared" si="38"/>
        <v>79.5</v>
      </c>
      <c r="BG227" s="14" t="str">
        <f t="shared" si="39"/>
        <v/>
      </c>
    </row>
    <row r="228" spans="1:59" x14ac:dyDescent="0.2">
      <c r="A228" t="str">
        <f t="shared" si="32"/>
        <v>Thomas Boyd_2016</v>
      </c>
      <c r="B228" t="s">
        <v>2619</v>
      </c>
      <c r="C228" t="s">
        <v>443</v>
      </c>
      <c r="D228">
        <v>2016</v>
      </c>
      <c r="E228" s="13">
        <v>284500</v>
      </c>
      <c r="F228" s="13">
        <v>284500</v>
      </c>
      <c r="G228" s="13">
        <v>284500</v>
      </c>
      <c r="H228" s="13">
        <v>275900</v>
      </c>
      <c r="I228" s="13">
        <v>267300</v>
      </c>
      <c r="J228" s="13">
        <v>267300</v>
      </c>
      <c r="K228" s="13">
        <v>267300</v>
      </c>
      <c r="L228" s="13">
        <v>267300</v>
      </c>
      <c r="M228" s="13">
        <v>267300</v>
      </c>
      <c r="N228" s="13">
        <v>267300</v>
      </c>
      <c r="O228" s="13">
        <v>267300</v>
      </c>
      <c r="P228" s="13">
        <v>267300</v>
      </c>
      <c r="Q228" s="13">
        <v>267300</v>
      </c>
      <c r="R228" s="13">
        <v>267300</v>
      </c>
      <c r="S228" s="13">
        <v>267300</v>
      </c>
      <c r="T228" s="13">
        <v>267300</v>
      </c>
      <c r="U228" s="13">
        <v>267300</v>
      </c>
      <c r="V228" s="13">
        <v>266200</v>
      </c>
      <c r="W228" s="13">
        <v>257500</v>
      </c>
      <c r="X228" s="13">
        <v>271400</v>
      </c>
      <c r="Y228" s="13">
        <v>264000</v>
      </c>
      <c r="Z228" s="13">
        <v>265400</v>
      </c>
      <c r="AA228" s="13">
        <v>264700</v>
      </c>
      <c r="AB228" s="13">
        <v>46</v>
      </c>
      <c r="AC228" s="13">
        <v>52</v>
      </c>
      <c r="AD228" s="13">
        <v>50</v>
      </c>
      <c r="AE228" s="13">
        <v>41</v>
      </c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>
        <v>70</v>
      </c>
      <c r="AS228" s="13">
        <v>33</v>
      </c>
      <c r="AT228" s="13">
        <v>88</v>
      </c>
      <c r="AU228" s="13">
        <v>30</v>
      </c>
      <c r="AV228" s="13">
        <v>49</v>
      </c>
      <c r="AW228" s="13">
        <v>84</v>
      </c>
      <c r="AX228" s="13">
        <v>44</v>
      </c>
      <c r="AY228" s="14">
        <f t="shared" si="33"/>
        <v>53.363636363636367</v>
      </c>
      <c r="AZ228" s="14">
        <f t="shared" si="40"/>
        <v>23</v>
      </c>
      <c r="BA228" s="19">
        <f t="shared" si="34"/>
        <v>0.5</v>
      </c>
      <c r="BB228" s="20">
        <f t="shared" si="41"/>
        <v>19.241999518099608</v>
      </c>
      <c r="BC228">
        <f t="shared" si="35"/>
        <v>0</v>
      </c>
      <c r="BD228" s="14">
        <f t="shared" si="36"/>
        <v>19</v>
      </c>
      <c r="BE228" s="14">
        <f t="shared" si="37"/>
        <v>47.25</v>
      </c>
      <c r="BF228" s="14" t="str">
        <f t="shared" si="38"/>
        <v/>
      </c>
      <c r="BG228" s="14">
        <f t="shared" si="39"/>
        <v>56.857142857142854</v>
      </c>
    </row>
    <row r="229" spans="1:59" x14ac:dyDescent="0.2">
      <c r="A229" t="str">
        <f t="shared" si="32"/>
        <v>Thomas Boyd_2015</v>
      </c>
      <c r="B229" t="s">
        <v>2619</v>
      </c>
      <c r="C229" t="s">
        <v>443</v>
      </c>
      <c r="D229">
        <v>2015</v>
      </c>
      <c r="E229" s="13">
        <v>239500</v>
      </c>
      <c r="F229" s="13">
        <v>239500</v>
      </c>
      <c r="G229" s="13">
        <v>239500</v>
      </c>
      <c r="H229" s="13">
        <v>255800</v>
      </c>
      <c r="I229" s="13">
        <v>268000</v>
      </c>
      <c r="J229" s="13">
        <v>275700</v>
      </c>
      <c r="K229" s="13">
        <v>261600</v>
      </c>
      <c r="L229" s="13">
        <v>252200</v>
      </c>
      <c r="M229" s="13">
        <v>228400</v>
      </c>
      <c r="N229" s="13">
        <v>227100</v>
      </c>
      <c r="O229" s="13">
        <v>208400</v>
      </c>
      <c r="P229" s="13">
        <v>208400</v>
      </c>
      <c r="Q229" s="13">
        <v>239700</v>
      </c>
      <c r="R229" s="13">
        <v>260100</v>
      </c>
      <c r="S229" s="13">
        <v>260100</v>
      </c>
      <c r="T229" s="13">
        <v>282700</v>
      </c>
      <c r="U229" s="13">
        <v>282900</v>
      </c>
      <c r="V229" s="13">
        <v>282900</v>
      </c>
      <c r="W229" s="13">
        <v>282900</v>
      </c>
      <c r="X229" s="13">
        <v>282900</v>
      </c>
      <c r="Y229" s="13">
        <v>282900</v>
      </c>
      <c r="Z229" s="13">
        <v>282900</v>
      </c>
      <c r="AA229" s="13">
        <v>282900</v>
      </c>
      <c r="AB229" s="13">
        <v>55</v>
      </c>
      <c r="AC229" s="13">
        <v>46</v>
      </c>
      <c r="AD229" s="13">
        <v>78</v>
      </c>
      <c r="AE229" s="13">
        <v>56</v>
      </c>
      <c r="AF229" s="13">
        <v>44</v>
      </c>
      <c r="AG229" s="13">
        <v>33</v>
      </c>
      <c r="AH229" s="13">
        <v>58</v>
      </c>
      <c r="AI229" s="13">
        <v>5</v>
      </c>
      <c r="AJ229" s="13">
        <v>70</v>
      </c>
      <c r="AK229" s="13">
        <v>17</v>
      </c>
      <c r="AL229" s="13"/>
      <c r="AM229" s="13">
        <v>108</v>
      </c>
      <c r="AN229" s="13">
        <v>64</v>
      </c>
      <c r="AO229" s="13"/>
      <c r="AP229" s="13">
        <v>33</v>
      </c>
      <c r="AQ229" s="13">
        <v>71</v>
      </c>
      <c r="AR229" s="13"/>
      <c r="AS229" s="13"/>
      <c r="AT229" s="13"/>
      <c r="AU229" s="13"/>
      <c r="AV229" s="13"/>
      <c r="AW229" s="13"/>
      <c r="AX229" s="13"/>
      <c r="AY229" s="14">
        <f t="shared" si="33"/>
        <v>52.714285714285715</v>
      </c>
      <c r="AZ229" s="14">
        <f t="shared" si="40"/>
        <v>23</v>
      </c>
      <c r="BA229" s="19">
        <f t="shared" si="34"/>
        <v>0.63636363636363635</v>
      </c>
      <c r="BB229" s="20">
        <f t="shared" si="41"/>
        <v>26.239807021536432</v>
      </c>
      <c r="BC229">
        <f t="shared" si="35"/>
        <v>0</v>
      </c>
      <c r="BD229" s="14">
        <f t="shared" si="36"/>
        <v>11</v>
      </c>
      <c r="BE229" s="14">
        <f t="shared" si="37"/>
        <v>52</v>
      </c>
      <c r="BF229" s="14">
        <f t="shared" si="38"/>
        <v>51.6</v>
      </c>
      <c r="BG229" s="14">
        <f t="shared" si="39"/>
        <v>52</v>
      </c>
    </row>
    <row r="230" spans="1:59" x14ac:dyDescent="0.2">
      <c r="A230" t="str">
        <f t="shared" si="32"/>
        <v>Kaiden Brand_2018</v>
      </c>
      <c r="B230" t="s">
        <v>735</v>
      </c>
      <c r="C230" t="s">
        <v>260</v>
      </c>
      <c r="D230">
        <v>2018</v>
      </c>
      <c r="E230" s="13">
        <v>361200</v>
      </c>
      <c r="F230" s="13">
        <v>361200</v>
      </c>
      <c r="G230" s="13">
        <v>361200</v>
      </c>
      <c r="H230" s="13">
        <v>361200</v>
      </c>
      <c r="I230" s="13">
        <v>361200</v>
      </c>
      <c r="J230" s="13">
        <v>361200</v>
      </c>
      <c r="K230" s="13">
        <v>361200</v>
      </c>
      <c r="L230" s="13">
        <v>361200</v>
      </c>
      <c r="M230" s="13">
        <v>361200</v>
      </c>
      <c r="N230" s="13">
        <v>330800</v>
      </c>
      <c r="O230" s="13">
        <v>330800</v>
      </c>
      <c r="P230" s="13">
        <v>330800</v>
      </c>
      <c r="Q230" s="13">
        <v>330800</v>
      </c>
      <c r="R230" s="13">
        <v>307200</v>
      </c>
      <c r="S230" s="13">
        <v>307200</v>
      </c>
      <c r="T230" s="13">
        <v>307200</v>
      </c>
      <c r="U230" s="13">
        <v>307200</v>
      </c>
      <c r="V230" s="13">
        <v>307200</v>
      </c>
      <c r="W230" s="13">
        <v>278600</v>
      </c>
      <c r="X230" s="13">
        <v>276000</v>
      </c>
      <c r="Y230" s="13">
        <v>281800</v>
      </c>
      <c r="Z230" s="13">
        <v>293500</v>
      </c>
      <c r="AA230" s="13">
        <v>290400</v>
      </c>
      <c r="AB230" s="13"/>
      <c r="AC230" s="13">
        <v>42</v>
      </c>
      <c r="AD230" s="13">
        <v>66</v>
      </c>
      <c r="AE230" s="13"/>
      <c r="AF230" s="13"/>
      <c r="AG230" s="13"/>
      <c r="AH230" s="13"/>
      <c r="AI230" s="13"/>
      <c r="AJ230" s="13">
        <v>42</v>
      </c>
      <c r="AK230" s="13"/>
      <c r="AL230" s="13"/>
      <c r="AM230" s="13"/>
      <c r="AN230" s="13">
        <v>38</v>
      </c>
      <c r="AO230" s="13"/>
      <c r="AP230" s="13"/>
      <c r="AQ230" s="13"/>
      <c r="AR230" s="13"/>
      <c r="AS230" s="13">
        <v>44</v>
      </c>
      <c r="AT230" s="13">
        <v>83</v>
      </c>
      <c r="AU230" s="13">
        <v>56</v>
      </c>
      <c r="AV230" s="13">
        <v>61</v>
      </c>
      <c r="AW230" s="13">
        <v>66</v>
      </c>
      <c r="AX230" s="13">
        <v>47</v>
      </c>
      <c r="AY230" s="14">
        <f t="shared" si="33"/>
        <v>54.5</v>
      </c>
      <c r="AZ230" s="14">
        <f t="shared" si="40"/>
        <v>23</v>
      </c>
      <c r="BA230" s="19">
        <f t="shared" si="34"/>
        <v>0.45454545454545453</v>
      </c>
      <c r="BB230" s="20">
        <f t="shared" si="41"/>
        <v>14.424131015612536</v>
      </c>
      <c r="BC230">
        <f t="shared" si="35"/>
        <v>0</v>
      </c>
      <c r="BD230" s="14">
        <f t="shared" si="36"/>
        <v>20</v>
      </c>
      <c r="BE230" s="14">
        <f t="shared" si="37"/>
        <v>54</v>
      </c>
      <c r="BF230" s="14">
        <f t="shared" si="38"/>
        <v>42</v>
      </c>
      <c r="BG230" s="14">
        <f t="shared" si="39"/>
        <v>59.5</v>
      </c>
    </row>
    <row r="231" spans="1:59" x14ac:dyDescent="0.2">
      <c r="A231" t="str">
        <f t="shared" si="32"/>
        <v>Kaiden Brand_2017</v>
      </c>
      <c r="B231" t="s">
        <v>735</v>
      </c>
      <c r="C231" t="s">
        <v>260</v>
      </c>
      <c r="D231">
        <v>2017</v>
      </c>
      <c r="E231" s="13">
        <v>319000</v>
      </c>
      <c r="F231" s="13">
        <v>319000</v>
      </c>
      <c r="G231" s="13">
        <v>319000</v>
      </c>
      <c r="H231" s="13">
        <v>319000</v>
      </c>
      <c r="I231" s="13">
        <v>319000</v>
      </c>
      <c r="J231" s="13">
        <v>334100</v>
      </c>
      <c r="K231" s="13">
        <v>340600</v>
      </c>
      <c r="L231" s="13">
        <v>340600</v>
      </c>
      <c r="M231" s="13">
        <v>340600</v>
      </c>
      <c r="N231" s="13">
        <v>340600</v>
      </c>
      <c r="O231" s="13">
        <v>350800</v>
      </c>
      <c r="P231" s="13">
        <v>353700</v>
      </c>
      <c r="Q231" s="13">
        <v>345500</v>
      </c>
      <c r="R231" s="13">
        <v>345500</v>
      </c>
      <c r="S231" s="13">
        <v>330400</v>
      </c>
      <c r="T231" s="13">
        <v>320400</v>
      </c>
      <c r="U231" s="13">
        <v>324900</v>
      </c>
      <c r="V231" s="13">
        <v>339100</v>
      </c>
      <c r="W231" s="13">
        <v>343900</v>
      </c>
      <c r="X231" s="13">
        <v>345000</v>
      </c>
      <c r="Y231" s="13">
        <v>320900</v>
      </c>
      <c r="Z231" s="13">
        <v>305800</v>
      </c>
      <c r="AA231" s="13">
        <v>297400</v>
      </c>
      <c r="AB231" s="13"/>
      <c r="AC231" s="13"/>
      <c r="AD231" s="13">
        <v>70</v>
      </c>
      <c r="AE231" s="13">
        <v>69</v>
      </c>
      <c r="AF231" s="13">
        <v>81</v>
      </c>
      <c r="AG231" s="13">
        <v>61</v>
      </c>
      <c r="AH231" s="13"/>
      <c r="AI231" s="13"/>
      <c r="AJ231" s="13"/>
      <c r="AK231" s="13">
        <v>81</v>
      </c>
      <c r="AL231" s="13">
        <v>72</v>
      </c>
      <c r="AM231" s="13">
        <v>36</v>
      </c>
      <c r="AN231" s="13"/>
      <c r="AO231" s="13">
        <v>61</v>
      </c>
      <c r="AP231" s="13">
        <v>77</v>
      </c>
      <c r="AQ231" s="13">
        <v>63</v>
      </c>
      <c r="AR231" s="13">
        <v>86</v>
      </c>
      <c r="AS231" s="13">
        <v>65</v>
      </c>
      <c r="AT231" s="13">
        <v>58</v>
      </c>
      <c r="AU231" s="13">
        <v>31</v>
      </c>
      <c r="AV231" s="13">
        <v>71</v>
      </c>
      <c r="AW231" s="13">
        <v>64</v>
      </c>
      <c r="AX231" s="13">
        <v>71</v>
      </c>
      <c r="AY231" s="14">
        <f t="shared" si="33"/>
        <v>65.705882352941174</v>
      </c>
      <c r="AZ231" s="14">
        <f t="shared" si="40"/>
        <v>23</v>
      </c>
      <c r="BA231" s="19">
        <f t="shared" si="34"/>
        <v>0.77272727272727271</v>
      </c>
      <c r="BB231" s="20">
        <f t="shared" si="41"/>
        <v>14.434181245754596</v>
      </c>
      <c r="BC231">
        <f t="shared" si="35"/>
        <v>0</v>
      </c>
      <c r="BD231" s="14">
        <f t="shared" si="36"/>
        <v>23</v>
      </c>
      <c r="BE231" s="14">
        <f t="shared" si="37"/>
        <v>70.25</v>
      </c>
      <c r="BF231" s="14">
        <f t="shared" si="38"/>
        <v>63</v>
      </c>
      <c r="BG231" s="14">
        <f t="shared" si="39"/>
        <v>65.111111111111114</v>
      </c>
    </row>
    <row r="232" spans="1:59" x14ac:dyDescent="0.2">
      <c r="A232" t="str">
        <f t="shared" si="32"/>
        <v>Kaiden Brand_2016</v>
      </c>
      <c r="B232" t="s">
        <v>735</v>
      </c>
      <c r="C232" t="s">
        <v>260</v>
      </c>
      <c r="D232">
        <v>2016</v>
      </c>
      <c r="E232" s="13">
        <v>123900</v>
      </c>
      <c r="F232" s="13">
        <v>123900</v>
      </c>
      <c r="G232" s="13">
        <v>123900</v>
      </c>
      <c r="H232" s="13">
        <v>123900</v>
      </c>
      <c r="I232" s="13">
        <v>123900</v>
      </c>
      <c r="J232" s="13">
        <v>123900</v>
      </c>
      <c r="K232" s="13">
        <v>123900</v>
      </c>
      <c r="L232" s="13">
        <v>123900</v>
      </c>
      <c r="M232" s="13">
        <v>123900</v>
      </c>
      <c r="N232" s="13">
        <v>163100</v>
      </c>
      <c r="O232" s="13">
        <v>163100</v>
      </c>
      <c r="P232" s="13">
        <v>163100</v>
      </c>
      <c r="Q232" s="13">
        <v>163100</v>
      </c>
      <c r="R232" s="13">
        <v>163100</v>
      </c>
      <c r="S232" s="13">
        <v>189000</v>
      </c>
      <c r="T232" s="13">
        <v>189000</v>
      </c>
      <c r="U232" s="13">
        <v>226000</v>
      </c>
      <c r="V232" s="13">
        <v>253100</v>
      </c>
      <c r="W232" s="13">
        <v>269800</v>
      </c>
      <c r="X232" s="13">
        <v>262000</v>
      </c>
      <c r="Y232" s="13">
        <v>259700</v>
      </c>
      <c r="Z232" s="13">
        <v>258800</v>
      </c>
      <c r="AA232" s="13">
        <v>267800</v>
      </c>
      <c r="AB232" s="13"/>
      <c r="AC232" s="13"/>
      <c r="AD232" s="13"/>
      <c r="AE232" s="13"/>
      <c r="AF232" s="13"/>
      <c r="AG232" s="13"/>
      <c r="AH232" s="13">
        <v>65</v>
      </c>
      <c r="AI232" s="13">
        <v>52</v>
      </c>
      <c r="AJ232" s="13">
        <v>46</v>
      </c>
      <c r="AK232" s="13"/>
      <c r="AL232" s="13"/>
      <c r="AM232" s="13"/>
      <c r="AN232" s="13"/>
      <c r="AO232" s="13">
        <v>60</v>
      </c>
      <c r="AP232" s="13"/>
      <c r="AQ232" s="13">
        <v>92</v>
      </c>
      <c r="AR232" s="13">
        <v>48</v>
      </c>
      <c r="AS232" s="13">
        <v>54</v>
      </c>
      <c r="AT232" s="13">
        <v>47</v>
      </c>
      <c r="AU232" s="13">
        <v>56</v>
      </c>
      <c r="AV232" s="13">
        <v>56</v>
      </c>
      <c r="AW232" s="13">
        <v>69</v>
      </c>
      <c r="AX232" s="13"/>
      <c r="AY232" s="14">
        <f t="shared" si="33"/>
        <v>58.636363636363633</v>
      </c>
      <c r="AZ232" s="14">
        <f t="shared" si="40"/>
        <v>23</v>
      </c>
      <c r="BA232" s="19">
        <f t="shared" si="34"/>
        <v>0.5</v>
      </c>
      <c r="BB232" s="20">
        <f t="shared" si="41"/>
        <v>13.230818019100164</v>
      </c>
      <c r="BC232">
        <f t="shared" si="35"/>
        <v>0</v>
      </c>
      <c r="BD232" s="14">
        <f t="shared" si="36"/>
        <v>1</v>
      </c>
      <c r="BE232" s="14" t="str">
        <f t="shared" si="37"/>
        <v/>
      </c>
      <c r="BF232" s="14">
        <f t="shared" si="38"/>
        <v>54.333333333333336</v>
      </c>
      <c r="BG232" s="14">
        <f t="shared" si="39"/>
        <v>60.285714285714285</v>
      </c>
    </row>
    <row r="233" spans="1:59" x14ac:dyDescent="0.2">
      <c r="A233" t="str">
        <f t="shared" si="32"/>
        <v>Kaiden Brand_2015</v>
      </c>
      <c r="B233" t="s">
        <v>735</v>
      </c>
      <c r="C233" t="s">
        <v>260</v>
      </c>
      <c r="D233">
        <v>2015</v>
      </c>
      <c r="E233" s="13">
        <v>123900</v>
      </c>
      <c r="F233" s="13">
        <v>123900</v>
      </c>
      <c r="G233" s="13">
        <v>123900</v>
      </c>
      <c r="H233" s="13">
        <v>123900</v>
      </c>
      <c r="I233" s="13">
        <v>123900</v>
      </c>
      <c r="J233" s="13">
        <v>123900</v>
      </c>
      <c r="K233" s="13">
        <v>123900</v>
      </c>
      <c r="L233" s="13">
        <v>123900</v>
      </c>
      <c r="M233" s="13">
        <v>123900</v>
      </c>
      <c r="N233" s="13">
        <v>123900</v>
      </c>
      <c r="O233" s="13">
        <v>123900</v>
      </c>
      <c r="P233" s="13">
        <v>123900</v>
      </c>
      <c r="Q233" s="13">
        <v>123900</v>
      </c>
      <c r="R233" s="13">
        <v>123900</v>
      </c>
      <c r="S233" s="13">
        <v>123900</v>
      </c>
      <c r="T233" s="13">
        <v>123900</v>
      </c>
      <c r="U233" s="13">
        <v>123900</v>
      </c>
      <c r="V233" s="13">
        <v>123900</v>
      </c>
      <c r="W233" s="13">
        <v>123900</v>
      </c>
      <c r="X233" s="13">
        <v>123900</v>
      </c>
      <c r="Y233" s="13">
        <v>123900</v>
      </c>
      <c r="Z233" s="13">
        <v>123900</v>
      </c>
      <c r="AA233" s="13">
        <v>123900</v>
      </c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4" t="str">
        <f t="shared" si="33"/>
        <v/>
      </c>
      <c r="AZ233" s="14">
        <f t="shared" si="40"/>
        <v>23</v>
      </c>
      <c r="BA233" s="19">
        <f t="shared" si="34"/>
        <v>0</v>
      </c>
      <c r="BB233" s="20" t="e">
        <f t="shared" si="41"/>
        <v>#DIV/0!</v>
      </c>
      <c r="BC233">
        <f t="shared" si="35"/>
        <v>0</v>
      </c>
      <c r="BD233" s="14">
        <f t="shared" si="36"/>
        <v>1</v>
      </c>
      <c r="BE233" s="14" t="str">
        <f t="shared" si="37"/>
        <v/>
      </c>
      <c r="BF233" s="14" t="str">
        <f t="shared" si="38"/>
        <v/>
      </c>
      <c r="BG233" s="14" t="str">
        <f t="shared" si="39"/>
        <v/>
      </c>
    </row>
    <row r="234" spans="1:59" x14ac:dyDescent="0.2">
      <c r="A234" t="str">
        <f t="shared" si="32"/>
        <v>Jarrod Brander_2018</v>
      </c>
      <c r="B234" t="s">
        <v>1699</v>
      </c>
      <c r="C234" t="s">
        <v>465</v>
      </c>
      <c r="D234">
        <v>2018</v>
      </c>
      <c r="E234" s="13">
        <v>148800</v>
      </c>
      <c r="F234" s="13">
        <v>148800</v>
      </c>
      <c r="G234" s="13">
        <v>148800</v>
      </c>
      <c r="H234" s="13">
        <v>148800</v>
      </c>
      <c r="I234" s="13">
        <v>148800</v>
      </c>
      <c r="J234" s="13">
        <v>148800</v>
      </c>
      <c r="K234" s="13">
        <v>148800</v>
      </c>
      <c r="L234" s="13">
        <v>148800</v>
      </c>
      <c r="M234" s="13">
        <v>148800</v>
      </c>
      <c r="N234" s="13">
        <v>148800</v>
      </c>
      <c r="O234" s="13">
        <v>148800</v>
      </c>
      <c r="P234" s="13">
        <v>148800</v>
      </c>
      <c r="Q234" s="13">
        <v>148800</v>
      </c>
      <c r="R234" s="13">
        <v>148800</v>
      </c>
      <c r="S234" s="13">
        <v>148800</v>
      </c>
      <c r="T234" s="13">
        <v>148800</v>
      </c>
      <c r="U234" s="13">
        <v>148800</v>
      </c>
      <c r="V234" s="13">
        <v>148800</v>
      </c>
      <c r="W234" s="13">
        <v>148800</v>
      </c>
      <c r="X234" s="13">
        <v>148800</v>
      </c>
      <c r="Y234" s="13">
        <v>148800</v>
      </c>
      <c r="Z234" s="13">
        <v>148800</v>
      </c>
      <c r="AA234" s="13">
        <v>148800</v>
      </c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>
        <v>25</v>
      </c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4">
        <f t="shared" si="33"/>
        <v>25</v>
      </c>
      <c r="AZ234" s="14">
        <f t="shared" si="40"/>
        <v>23</v>
      </c>
      <c r="BA234" s="19">
        <f t="shared" si="34"/>
        <v>4.5454545454545456E-2</v>
      </c>
      <c r="BB234" s="20" t="e">
        <f t="shared" si="41"/>
        <v>#DIV/0!</v>
      </c>
      <c r="BC234">
        <f t="shared" si="35"/>
        <v>0</v>
      </c>
      <c r="BD234" s="14">
        <f t="shared" si="36"/>
        <v>1</v>
      </c>
      <c r="BE234" s="14" t="str">
        <f t="shared" si="37"/>
        <v/>
      </c>
      <c r="BF234" s="14" t="str">
        <f t="shared" si="38"/>
        <v/>
      </c>
      <c r="BG234" s="14" t="str">
        <f t="shared" si="39"/>
        <v/>
      </c>
    </row>
    <row r="235" spans="1:59" x14ac:dyDescent="0.2">
      <c r="A235" t="str">
        <f t="shared" si="32"/>
        <v>Jarrod Brander_2017</v>
      </c>
      <c r="B235" t="s">
        <v>1699</v>
      </c>
      <c r="C235" t="s">
        <v>465</v>
      </c>
      <c r="D235">
        <v>2017</v>
      </c>
      <c r="E235" s="13">
        <v>0</v>
      </c>
      <c r="F235" s="13">
        <v>0</v>
      </c>
      <c r="G235" s="13">
        <v>0</v>
      </c>
      <c r="H235" s="13">
        <v>0</v>
      </c>
      <c r="I235" s="13">
        <v>0</v>
      </c>
      <c r="J235" s="13">
        <v>0</v>
      </c>
      <c r="K235" s="13">
        <v>0</v>
      </c>
      <c r="L235" s="13">
        <v>0</v>
      </c>
      <c r="M235" s="13">
        <v>0</v>
      </c>
      <c r="N235" s="13">
        <v>0</v>
      </c>
      <c r="O235" s="13">
        <v>0</v>
      </c>
      <c r="P235" s="13">
        <v>0</v>
      </c>
      <c r="Q235" s="13">
        <v>0</v>
      </c>
      <c r="R235" s="13">
        <v>0</v>
      </c>
      <c r="S235" s="13">
        <v>0</v>
      </c>
      <c r="T235" s="13">
        <v>0</v>
      </c>
      <c r="U235" s="13">
        <v>0</v>
      </c>
      <c r="V235" s="13">
        <v>0</v>
      </c>
      <c r="W235" s="13">
        <v>0</v>
      </c>
      <c r="X235" s="13">
        <v>0</v>
      </c>
      <c r="Y235" s="13">
        <v>0</v>
      </c>
      <c r="Z235" s="13">
        <v>0</v>
      </c>
      <c r="AA235" s="13">
        <v>0</v>
      </c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4" t="str">
        <f t="shared" si="33"/>
        <v/>
      </c>
      <c r="AZ235" s="14">
        <f t="shared" si="40"/>
        <v>23</v>
      </c>
      <c r="BA235" s="19">
        <f t="shared" si="34"/>
        <v>0</v>
      </c>
      <c r="BB235" s="20" t="e">
        <f t="shared" si="41"/>
        <v>#DIV/0!</v>
      </c>
      <c r="BC235">
        <f t="shared" si="35"/>
        <v>23</v>
      </c>
      <c r="BD235" s="14">
        <f t="shared" si="36"/>
        <v>1</v>
      </c>
      <c r="BE235" s="14" t="str">
        <f t="shared" si="37"/>
        <v/>
      </c>
      <c r="BF235" s="14" t="str">
        <f t="shared" si="38"/>
        <v/>
      </c>
      <c r="BG235" s="14" t="str">
        <f t="shared" si="39"/>
        <v/>
      </c>
    </row>
    <row r="236" spans="1:59" x14ac:dyDescent="0.2">
      <c r="A236" t="str">
        <f t="shared" si="32"/>
        <v>Jarrod Brander_2016</v>
      </c>
      <c r="B236" t="s">
        <v>1699</v>
      </c>
      <c r="C236" t="s">
        <v>465</v>
      </c>
      <c r="D236">
        <v>2016</v>
      </c>
      <c r="E236" s="13">
        <v>0</v>
      </c>
      <c r="F236" s="13">
        <v>0</v>
      </c>
      <c r="G236" s="13">
        <v>0</v>
      </c>
      <c r="H236" s="13">
        <v>0</v>
      </c>
      <c r="I236" s="13">
        <v>0</v>
      </c>
      <c r="J236" s="13">
        <v>0</v>
      </c>
      <c r="K236" s="13">
        <v>0</v>
      </c>
      <c r="L236" s="13">
        <v>0</v>
      </c>
      <c r="M236" s="13">
        <v>0</v>
      </c>
      <c r="N236" s="13">
        <v>0</v>
      </c>
      <c r="O236" s="13">
        <v>0</v>
      </c>
      <c r="P236" s="13">
        <v>0</v>
      </c>
      <c r="Q236" s="13">
        <v>0</v>
      </c>
      <c r="R236" s="13">
        <v>0</v>
      </c>
      <c r="S236" s="13">
        <v>0</v>
      </c>
      <c r="T236" s="13">
        <v>0</v>
      </c>
      <c r="U236" s="13">
        <v>0</v>
      </c>
      <c r="V236" s="13">
        <v>0</v>
      </c>
      <c r="W236" s="13">
        <v>0</v>
      </c>
      <c r="X236" s="13">
        <v>0</v>
      </c>
      <c r="Y236" s="13">
        <v>0</v>
      </c>
      <c r="Z236" s="13">
        <v>0</v>
      </c>
      <c r="AA236" s="13">
        <v>0</v>
      </c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4" t="str">
        <f t="shared" si="33"/>
        <v/>
      </c>
      <c r="AZ236" s="14">
        <f t="shared" si="40"/>
        <v>23</v>
      </c>
      <c r="BA236" s="19">
        <f t="shared" si="34"/>
        <v>0</v>
      </c>
      <c r="BB236" s="20" t="e">
        <f t="shared" si="41"/>
        <v>#DIV/0!</v>
      </c>
      <c r="BC236">
        <f t="shared" si="35"/>
        <v>23</v>
      </c>
      <c r="BD236" s="14">
        <f t="shared" si="36"/>
        <v>1</v>
      </c>
      <c r="BE236" s="14" t="str">
        <f t="shared" si="37"/>
        <v/>
      </c>
      <c r="BF236" s="14" t="str">
        <f t="shared" si="38"/>
        <v/>
      </c>
      <c r="BG236" s="14" t="str">
        <f t="shared" si="39"/>
        <v/>
      </c>
    </row>
    <row r="237" spans="1:59" x14ac:dyDescent="0.2">
      <c r="A237" t="str">
        <f t="shared" si="32"/>
        <v>Jarrod Brander_2015</v>
      </c>
      <c r="B237" t="s">
        <v>1699</v>
      </c>
      <c r="C237" t="s">
        <v>465</v>
      </c>
      <c r="D237">
        <v>2015</v>
      </c>
      <c r="E237" s="13">
        <v>0</v>
      </c>
      <c r="F237" s="13">
        <v>0</v>
      </c>
      <c r="G237" s="13">
        <v>0</v>
      </c>
      <c r="H237" s="13">
        <v>0</v>
      </c>
      <c r="I237" s="13">
        <v>0</v>
      </c>
      <c r="J237" s="13">
        <v>0</v>
      </c>
      <c r="K237" s="13">
        <v>0</v>
      </c>
      <c r="L237" s="13">
        <v>0</v>
      </c>
      <c r="M237" s="13">
        <v>0</v>
      </c>
      <c r="N237" s="13">
        <v>0</v>
      </c>
      <c r="O237" s="13">
        <v>0</v>
      </c>
      <c r="P237" s="13">
        <v>0</v>
      </c>
      <c r="Q237" s="13">
        <v>0</v>
      </c>
      <c r="R237" s="13">
        <v>0</v>
      </c>
      <c r="S237" s="13">
        <v>0</v>
      </c>
      <c r="T237" s="13">
        <v>0</v>
      </c>
      <c r="U237" s="13">
        <v>0</v>
      </c>
      <c r="V237" s="13">
        <v>0</v>
      </c>
      <c r="W237" s="13">
        <v>0</v>
      </c>
      <c r="X237" s="13">
        <v>0</v>
      </c>
      <c r="Y237" s="13">
        <v>0</v>
      </c>
      <c r="Z237" s="13">
        <v>0</v>
      </c>
      <c r="AA237" s="13">
        <v>0</v>
      </c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4" t="str">
        <f t="shared" si="33"/>
        <v/>
      </c>
      <c r="AZ237" s="14">
        <f t="shared" si="40"/>
        <v>23</v>
      </c>
      <c r="BA237" s="19">
        <f t="shared" si="34"/>
        <v>0</v>
      </c>
      <c r="BB237" s="20" t="e">
        <f t="shared" si="41"/>
        <v>#DIV/0!</v>
      </c>
      <c r="BC237">
        <f t="shared" si="35"/>
        <v>23</v>
      </c>
      <c r="BD237" s="14">
        <f t="shared" si="36"/>
        <v>1</v>
      </c>
      <c r="BE237" s="14" t="str">
        <f t="shared" si="37"/>
        <v/>
      </c>
      <c r="BF237" s="14" t="str">
        <f t="shared" si="38"/>
        <v/>
      </c>
      <c r="BG237" s="14" t="str">
        <f t="shared" si="39"/>
        <v/>
      </c>
    </row>
    <row r="238" spans="1:59" x14ac:dyDescent="0.2">
      <c r="A238" t="str">
        <f t="shared" si="32"/>
        <v>Angus Brayshaw_2018</v>
      </c>
      <c r="B238" t="s">
        <v>543</v>
      </c>
      <c r="C238" t="s">
        <v>288</v>
      </c>
      <c r="D238">
        <v>2018</v>
      </c>
      <c r="E238" s="13">
        <v>316700</v>
      </c>
      <c r="F238" s="13">
        <v>316700</v>
      </c>
      <c r="G238" s="13">
        <v>316700</v>
      </c>
      <c r="H238" s="13">
        <v>316700</v>
      </c>
      <c r="I238" s="13">
        <v>316700</v>
      </c>
      <c r="J238" s="13">
        <v>316700</v>
      </c>
      <c r="K238" s="13">
        <v>333400</v>
      </c>
      <c r="L238" s="13">
        <v>354500</v>
      </c>
      <c r="M238" s="13">
        <v>369400</v>
      </c>
      <c r="N238" s="13">
        <v>392100</v>
      </c>
      <c r="O238" s="13">
        <v>422900</v>
      </c>
      <c r="P238" s="13">
        <v>454300</v>
      </c>
      <c r="Q238" s="13">
        <v>455900</v>
      </c>
      <c r="R238" s="13">
        <v>455900</v>
      </c>
      <c r="S238" s="13">
        <v>439800</v>
      </c>
      <c r="T238" s="13">
        <v>433500</v>
      </c>
      <c r="U238" s="13">
        <v>458100</v>
      </c>
      <c r="V238" s="13">
        <v>487600</v>
      </c>
      <c r="W238" s="13">
        <v>501000</v>
      </c>
      <c r="X238" s="13">
        <v>490300</v>
      </c>
      <c r="Y238" s="13">
        <v>481500</v>
      </c>
      <c r="Z238" s="13">
        <v>487800</v>
      </c>
      <c r="AA238" s="13">
        <v>521800</v>
      </c>
      <c r="AB238" s="13"/>
      <c r="AC238" s="13"/>
      <c r="AD238" s="13"/>
      <c r="AE238" s="13">
        <v>79</v>
      </c>
      <c r="AF238" s="13">
        <v>68</v>
      </c>
      <c r="AG238" s="13">
        <v>78</v>
      </c>
      <c r="AH238" s="13">
        <v>100</v>
      </c>
      <c r="AI238" s="13">
        <v>69</v>
      </c>
      <c r="AJ238" s="13">
        <v>105</v>
      </c>
      <c r="AK238" s="13">
        <v>130</v>
      </c>
      <c r="AL238" s="13">
        <v>89</v>
      </c>
      <c r="AM238" s="13">
        <v>60</v>
      </c>
      <c r="AN238" s="13"/>
      <c r="AO238" s="13">
        <v>91</v>
      </c>
      <c r="AP238" s="13">
        <v>104</v>
      </c>
      <c r="AQ238" s="13">
        <v>126</v>
      </c>
      <c r="AR238" s="13">
        <v>116</v>
      </c>
      <c r="AS238" s="13">
        <v>87</v>
      </c>
      <c r="AT238" s="13">
        <v>80</v>
      </c>
      <c r="AU238" s="13">
        <v>115</v>
      </c>
      <c r="AV238" s="13">
        <v>116</v>
      </c>
      <c r="AW238" s="13">
        <v>115</v>
      </c>
      <c r="AX238" s="13">
        <v>116</v>
      </c>
      <c r="AY238" s="14">
        <f t="shared" si="33"/>
        <v>97.05263157894737</v>
      </c>
      <c r="AZ238" s="14">
        <f t="shared" si="40"/>
        <v>23</v>
      </c>
      <c r="BA238" s="19">
        <f t="shared" si="34"/>
        <v>0.86363636363636365</v>
      </c>
      <c r="BB238" s="20">
        <f t="shared" si="41"/>
        <v>21.017119170942845</v>
      </c>
      <c r="BC238">
        <f t="shared" si="35"/>
        <v>0</v>
      </c>
      <c r="BD238" s="14">
        <f t="shared" si="36"/>
        <v>1</v>
      </c>
      <c r="BE238" s="14">
        <f t="shared" si="37"/>
        <v>75</v>
      </c>
      <c r="BF238" s="14">
        <f t="shared" si="38"/>
        <v>92.166666666666671</v>
      </c>
      <c r="BG238" s="14">
        <f t="shared" si="39"/>
        <v>108.33333333333333</v>
      </c>
    </row>
    <row r="239" spans="1:59" x14ac:dyDescent="0.2">
      <c r="A239" t="str">
        <f t="shared" si="32"/>
        <v>Angus Brayshaw_2017</v>
      </c>
      <c r="B239" t="s">
        <v>543</v>
      </c>
      <c r="C239" t="s">
        <v>288</v>
      </c>
      <c r="D239">
        <v>2017</v>
      </c>
      <c r="E239" s="13">
        <v>353100</v>
      </c>
      <c r="F239" s="13">
        <v>353100</v>
      </c>
      <c r="G239" s="13">
        <v>353100</v>
      </c>
      <c r="H239" s="13">
        <v>353100</v>
      </c>
      <c r="I239" s="13">
        <v>353100</v>
      </c>
      <c r="J239" s="13">
        <v>353100</v>
      </c>
      <c r="K239" s="13">
        <v>353100</v>
      </c>
      <c r="L239" s="13">
        <v>353100</v>
      </c>
      <c r="M239" s="13">
        <v>353100</v>
      </c>
      <c r="N239" s="13">
        <v>353100</v>
      </c>
      <c r="O239" s="13">
        <v>353100</v>
      </c>
      <c r="P239" s="13">
        <v>353100</v>
      </c>
      <c r="Q239" s="13">
        <v>353100</v>
      </c>
      <c r="R239" s="13">
        <v>353100</v>
      </c>
      <c r="S239" s="13">
        <v>353100</v>
      </c>
      <c r="T239" s="13">
        <v>353100</v>
      </c>
      <c r="U239" s="13">
        <v>353100</v>
      </c>
      <c r="V239" s="13">
        <v>353100</v>
      </c>
      <c r="W239" s="13">
        <v>353100</v>
      </c>
      <c r="X239" s="13">
        <v>353100</v>
      </c>
      <c r="Y239" s="13">
        <v>353100</v>
      </c>
      <c r="Z239" s="13">
        <v>356000</v>
      </c>
      <c r="AA239" s="13">
        <v>358000</v>
      </c>
      <c r="AB239" s="13">
        <v>83</v>
      </c>
      <c r="AC239" s="13">
        <v>46</v>
      </c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>
        <v>91</v>
      </c>
      <c r="AW239" s="13">
        <v>83</v>
      </c>
      <c r="AX239" s="13">
        <v>57</v>
      </c>
      <c r="AY239" s="14">
        <f t="shared" si="33"/>
        <v>72</v>
      </c>
      <c r="AZ239" s="14">
        <f t="shared" si="40"/>
        <v>23</v>
      </c>
      <c r="BA239" s="19">
        <f t="shared" si="34"/>
        <v>0.22727272727272727</v>
      </c>
      <c r="BB239" s="20">
        <f t="shared" si="41"/>
        <v>19.390719429665317</v>
      </c>
      <c r="BC239">
        <f t="shared" si="35"/>
        <v>0</v>
      </c>
      <c r="BD239" s="14">
        <f t="shared" si="36"/>
        <v>1</v>
      </c>
      <c r="BE239" s="14">
        <f t="shared" si="37"/>
        <v>64.5</v>
      </c>
      <c r="BF239" s="14" t="str">
        <f t="shared" si="38"/>
        <v/>
      </c>
      <c r="BG239" s="14">
        <f t="shared" si="39"/>
        <v>77</v>
      </c>
    </row>
    <row r="240" spans="1:59" x14ac:dyDescent="0.2">
      <c r="A240" t="str">
        <f t="shared" si="32"/>
        <v>Angus Brayshaw_2016</v>
      </c>
      <c r="B240" t="s">
        <v>543</v>
      </c>
      <c r="C240" t="s">
        <v>288</v>
      </c>
      <c r="D240">
        <v>2016</v>
      </c>
      <c r="E240" s="13">
        <v>353300</v>
      </c>
      <c r="F240" s="13">
        <v>353300</v>
      </c>
      <c r="G240" s="13">
        <v>353300</v>
      </c>
      <c r="H240" s="13">
        <v>353300</v>
      </c>
      <c r="I240" s="13">
        <v>353300</v>
      </c>
      <c r="J240" s="13">
        <v>329400</v>
      </c>
      <c r="K240" s="13">
        <v>329400</v>
      </c>
      <c r="L240" s="13">
        <v>329400</v>
      </c>
      <c r="M240" s="13">
        <v>329400</v>
      </c>
      <c r="N240" s="13">
        <v>329400</v>
      </c>
      <c r="O240" s="13">
        <v>329400</v>
      </c>
      <c r="P240" s="13">
        <v>329400</v>
      </c>
      <c r="Q240" s="13">
        <v>329400</v>
      </c>
      <c r="R240" s="13">
        <v>329400</v>
      </c>
      <c r="S240" s="13">
        <v>329400</v>
      </c>
      <c r="T240" s="13">
        <v>329400</v>
      </c>
      <c r="U240" s="13">
        <v>329400</v>
      </c>
      <c r="V240" s="13">
        <v>322100</v>
      </c>
      <c r="W240" s="13">
        <v>321500</v>
      </c>
      <c r="X240" s="13">
        <v>330800</v>
      </c>
      <c r="Y240" s="13">
        <v>329500</v>
      </c>
      <c r="Z240" s="13">
        <v>332800</v>
      </c>
      <c r="AA240" s="13">
        <v>325600</v>
      </c>
      <c r="AB240" s="13"/>
      <c r="AC240" s="13">
        <v>36</v>
      </c>
      <c r="AD240" s="13"/>
      <c r="AE240" s="13">
        <v>57</v>
      </c>
      <c r="AF240" s="13">
        <v>60</v>
      </c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>
        <v>68</v>
      </c>
      <c r="AS240" s="13">
        <v>69</v>
      </c>
      <c r="AT240" s="13">
        <v>83</v>
      </c>
      <c r="AU240" s="13">
        <v>50</v>
      </c>
      <c r="AV240" s="13">
        <v>79</v>
      </c>
      <c r="AW240" s="13">
        <v>61</v>
      </c>
      <c r="AX240" s="13">
        <v>86</v>
      </c>
      <c r="AY240" s="14">
        <f t="shared" si="33"/>
        <v>64.900000000000006</v>
      </c>
      <c r="AZ240" s="14">
        <f t="shared" si="40"/>
        <v>23</v>
      </c>
      <c r="BA240" s="19">
        <f t="shared" si="34"/>
        <v>0.45454545454545453</v>
      </c>
      <c r="BB240" s="20">
        <f t="shared" si="41"/>
        <v>15.480812496621606</v>
      </c>
      <c r="BC240">
        <f t="shared" si="35"/>
        <v>0</v>
      </c>
      <c r="BD240" s="14">
        <f t="shared" si="36"/>
        <v>19</v>
      </c>
      <c r="BE240" s="14">
        <f t="shared" si="37"/>
        <v>51</v>
      </c>
      <c r="BF240" s="14" t="str">
        <f t="shared" si="38"/>
        <v/>
      </c>
      <c r="BG240" s="14">
        <f t="shared" si="39"/>
        <v>70.857142857142861</v>
      </c>
    </row>
    <row r="241" spans="1:59" x14ac:dyDescent="0.2">
      <c r="A241" t="str">
        <f t="shared" si="32"/>
        <v>Angus Brayshaw_2015</v>
      </c>
      <c r="B241" t="s">
        <v>543</v>
      </c>
      <c r="C241" t="s">
        <v>288</v>
      </c>
      <c r="D241">
        <v>2015</v>
      </c>
      <c r="E241" s="13">
        <v>212300</v>
      </c>
      <c r="F241" s="13">
        <v>212300</v>
      </c>
      <c r="G241" s="13">
        <v>212300</v>
      </c>
      <c r="H241" s="13">
        <v>237500</v>
      </c>
      <c r="I241" s="13">
        <v>249600</v>
      </c>
      <c r="J241" s="13">
        <v>278100</v>
      </c>
      <c r="K241" s="13">
        <v>298600</v>
      </c>
      <c r="L241" s="13">
        <v>302800</v>
      </c>
      <c r="M241" s="13">
        <v>305800</v>
      </c>
      <c r="N241" s="13">
        <v>327000</v>
      </c>
      <c r="O241" s="13">
        <v>362700</v>
      </c>
      <c r="P241" s="13">
        <v>389700</v>
      </c>
      <c r="Q241" s="13">
        <v>411300</v>
      </c>
      <c r="R241" s="13">
        <v>411300</v>
      </c>
      <c r="S241" s="13">
        <v>389300</v>
      </c>
      <c r="T241" s="13">
        <v>358300</v>
      </c>
      <c r="U241" s="13">
        <v>312600</v>
      </c>
      <c r="V241" s="13">
        <v>299700</v>
      </c>
      <c r="W241" s="13">
        <v>311900</v>
      </c>
      <c r="X241" s="13">
        <v>316800</v>
      </c>
      <c r="Y241" s="13">
        <v>312700</v>
      </c>
      <c r="Z241" s="13">
        <v>291300</v>
      </c>
      <c r="AA241" s="13">
        <v>291300</v>
      </c>
      <c r="AB241" s="13">
        <v>86</v>
      </c>
      <c r="AC241" s="13">
        <v>32</v>
      </c>
      <c r="AD241" s="13">
        <v>65</v>
      </c>
      <c r="AE241" s="13">
        <v>72</v>
      </c>
      <c r="AF241" s="13">
        <v>77</v>
      </c>
      <c r="AG241" s="13">
        <v>64</v>
      </c>
      <c r="AH241" s="13">
        <v>47</v>
      </c>
      <c r="AI241" s="13">
        <v>76</v>
      </c>
      <c r="AJ241" s="13">
        <v>107</v>
      </c>
      <c r="AK241" s="13">
        <v>91</v>
      </c>
      <c r="AL241" s="13">
        <v>78</v>
      </c>
      <c r="AM241" s="13">
        <v>112</v>
      </c>
      <c r="AN241" s="13"/>
      <c r="AO241" s="13">
        <v>3</v>
      </c>
      <c r="AP241" s="13">
        <v>45</v>
      </c>
      <c r="AQ241" s="13">
        <v>61</v>
      </c>
      <c r="AR241" s="13">
        <v>54</v>
      </c>
      <c r="AS241" s="13">
        <v>94</v>
      </c>
      <c r="AT241" s="13">
        <v>52</v>
      </c>
      <c r="AU241" s="13">
        <v>37</v>
      </c>
      <c r="AV241" s="13">
        <v>54</v>
      </c>
      <c r="AW241" s="13"/>
      <c r="AX241" s="13">
        <v>68</v>
      </c>
      <c r="AY241" s="14">
        <f t="shared" si="33"/>
        <v>65.476190476190482</v>
      </c>
      <c r="AZ241" s="14">
        <f t="shared" si="40"/>
        <v>23</v>
      </c>
      <c r="BA241" s="19">
        <f t="shared" si="34"/>
        <v>0.95454545454545459</v>
      </c>
      <c r="BB241" s="20">
        <f t="shared" si="41"/>
        <v>25.775218811135332</v>
      </c>
      <c r="BC241">
        <f t="shared" si="35"/>
        <v>0</v>
      </c>
      <c r="BD241" s="14">
        <f t="shared" si="36"/>
        <v>1</v>
      </c>
      <c r="BE241" s="14">
        <f t="shared" si="37"/>
        <v>66</v>
      </c>
      <c r="BF241" s="14">
        <f t="shared" si="38"/>
        <v>85.166666666666671</v>
      </c>
      <c r="BG241" s="14">
        <f t="shared" si="39"/>
        <v>58.125</v>
      </c>
    </row>
    <row r="242" spans="1:59" x14ac:dyDescent="0.2">
      <c r="A242" t="str">
        <f t="shared" si="32"/>
        <v>Hamish Brayshaw_2018</v>
      </c>
      <c r="B242" t="s">
        <v>1702</v>
      </c>
      <c r="C242" t="s">
        <v>465</v>
      </c>
      <c r="D242">
        <v>2018</v>
      </c>
      <c r="E242" s="13">
        <v>117300</v>
      </c>
      <c r="F242" s="13">
        <v>117300</v>
      </c>
      <c r="G242" s="13">
        <v>117300</v>
      </c>
      <c r="H242" s="13">
        <v>117300</v>
      </c>
      <c r="I242" s="13">
        <v>117300</v>
      </c>
      <c r="J242" s="13">
        <v>117300</v>
      </c>
      <c r="K242" s="13">
        <v>117300</v>
      </c>
      <c r="L242" s="13">
        <v>117300</v>
      </c>
      <c r="M242" s="13">
        <v>117300</v>
      </c>
      <c r="N242" s="13">
        <v>117300</v>
      </c>
      <c r="O242" s="13">
        <v>117300</v>
      </c>
      <c r="P242" s="13">
        <v>117300</v>
      </c>
      <c r="Q242" s="13">
        <v>117300</v>
      </c>
      <c r="R242" s="13">
        <v>117300</v>
      </c>
      <c r="S242" s="13">
        <v>117300</v>
      </c>
      <c r="T242" s="13">
        <v>117300</v>
      </c>
      <c r="U242" s="13">
        <v>117300</v>
      </c>
      <c r="V242" s="13">
        <v>117300</v>
      </c>
      <c r="W242" s="13">
        <v>117300</v>
      </c>
      <c r="X242" s="13">
        <v>117300</v>
      </c>
      <c r="Y242" s="13">
        <v>117300</v>
      </c>
      <c r="Z242" s="13">
        <v>117300</v>
      </c>
      <c r="AA242" s="13">
        <v>117300</v>
      </c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4" t="str">
        <f t="shared" si="33"/>
        <v/>
      </c>
      <c r="AZ242" s="14">
        <f t="shared" si="40"/>
        <v>23</v>
      </c>
      <c r="BA242" s="19">
        <f t="shared" si="34"/>
        <v>0</v>
      </c>
      <c r="BB242" s="20" t="e">
        <f t="shared" si="41"/>
        <v>#DIV/0!</v>
      </c>
      <c r="BC242">
        <f t="shared" si="35"/>
        <v>0</v>
      </c>
      <c r="BD242" s="14">
        <f t="shared" si="36"/>
        <v>1</v>
      </c>
      <c r="BE242" s="14" t="str">
        <f t="shared" si="37"/>
        <v/>
      </c>
      <c r="BF242" s="14" t="str">
        <f t="shared" si="38"/>
        <v/>
      </c>
      <c r="BG242" s="14" t="str">
        <f t="shared" si="39"/>
        <v/>
      </c>
    </row>
    <row r="243" spans="1:59" x14ac:dyDescent="0.2">
      <c r="A243" t="str">
        <f t="shared" si="32"/>
        <v>Hamish Brayshaw_2017</v>
      </c>
      <c r="B243" t="s">
        <v>1702</v>
      </c>
      <c r="C243" t="s">
        <v>465</v>
      </c>
      <c r="D243">
        <v>2017</v>
      </c>
      <c r="E243" s="13">
        <v>0</v>
      </c>
      <c r="F243" s="13">
        <v>0</v>
      </c>
      <c r="G243" s="13">
        <v>0</v>
      </c>
      <c r="H243" s="13">
        <v>0</v>
      </c>
      <c r="I243" s="13">
        <v>0</v>
      </c>
      <c r="J243" s="13">
        <v>0</v>
      </c>
      <c r="K243" s="13">
        <v>0</v>
      </c>
      <c r="L243" s="13">
        <v>0</v>
      </c>
      <c r="M243" s="13">
        <v>0</v>
      </c>
      <c r="N243" s="13">
        <v>0</v>
      </c>
      <c r="O243" s="13">
        <v>0</v>
      </c>
      <c r="P243" s="13">
        <v>0</v>
      </c>
      <c r="Q243" s="13">
        <v>0</v>
      </c>
      <c r="R243" s="13">
        <v>0</v>
      </c>
      <c r="S243" s="13">
        <v>0</v>
      </c>
      <c r="T243" s="13">
        <v>0</v>
      </c>
      <c r="U243" s="13">
        <v>0</v>
      </c>
      <c r="V243" s="13">
        <v>0</v>
      </c>
      <c r="W243" s="13">
        <v>0</v>
      </c>
      <c r="X243" s="13">
        <v>0</v>
      </c>
      <c r="Y243" s="13">
        <v>0</v>
      </c>
      <c r="Z243" s="13">
        <v>0</v>
      </c>
      <c r="AA243" s="13">
        <v>0</v>
      </c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4" t="str">
        <f t="shared" si="33"/>
        <v/>
      </c>
      <c r="AZ243" s="14">
        <f t="shared" si="40"/>
        <v>23</v>
      </c>
      <c r="BA243" s="19">
        <f t="shared" si="34"/>
        <v>0</v>
      </c>
      <c r="BB243" s="20" t="e">
        <f t="shared" si="41"/>
        <v>#DIV/0!</v>
      </c>
      <c r="BC243">
        <f t="shared" si="35"/>
        <v>23</v>
      </c>
      <c r="BD243" s="14">
        <f t="shared" si="36"/>
        <v>1</v>
      </c>
      <c r="BE243" s="14" t="str">
        <f t="shared" si="37"/>
        <v/>
      </c>
      <c r="BF243" s="14" t="str">
        <f t="shared" si="38"/>
        <v/>
      </c>
      <c r="BG243" s="14" t="str">
        <f t="shared" si="39"/>
        <v/>
      </c>
    </row>
    <row r="244" spans="1:59" x14ac:dyDescent="0.2">
      <c r="A244" t="str">
        <f t="shared" si="32"/>
        <v>Hamish Brayshaw_2016</v>
      </c>
      <c r="B244" t="s">
        <v>1702</v>
      </c>
      <c r="C244" t="s">
        <v>465</v>
      </c>
      <c r="D244">
        <v>2016</v>
      </c>
      <c r="E244" s="13">
        <v>0</v>
      </c>
      <c r="F244" s="13">
        <v>0</v>
      </c>
      <c r="G244" s="13">
        <v>0</v>
      </c>
      <c r="H244" s="13">
        <v>0</v>
      </c>
      <c r="I244" s="13">
        <v>0</v>
      </c>
      <c r="J244" s="13">
        <v>0</v>
      </c>
      <c r="K244" s="13">
        <v>0</v>
      </c>
      <c r="L244" s="13">
        <v>0</v>
      </c>
      <c r="M244" s="13">
        <v>0</v>
      </c>
      <c r="N244" s="13">
        <v>0</v>
      </c>
      <c r="O244" s="13">
        <v>0</v>
      </c>
      <c r="P244" s="13">
        <v>0</v>
      </c>
      <c r="Q244" s="13">
        <v>0</v>
      </c>
      <c r="R244" s="13">
        <v>0</v>
      </c>
      <c r="S244" s="13">
        <v>0</v>
      </c>
      <c r="T244" s="13">
        <v>0</v>
      </c>
      <c r="U244" s="13">
        <v>0</v>
      </c>
      <c r="V244" s="13">
        <v>0</v>
      </c>
      <c r="W244" s="13">
        <v>0</v>
      </c>
      <c r="X244" s="13">
        <v>0</v>
      </c>
      <c r="Y244" s="13">
        <v>0</v>
      </c>
      <c r="Z244" s="13">
        <v>0</v>
      </c>
      <c r="AA244" s="13">
        <v>0</v>
      </c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4" t="str">
        <f t="shared" si="33"/>
        <v/>
      </c>
      <c r="AZ244" s="14">
        <f t="shared" si="40"/>
        <v>23</v>
      </c>
      <c r="BA244" s="19">
        <f t="shared" si="34"/>
        <v>0</v>
      </c>
      <c r="BB244" s="20" t="e">
        <f t="shared" si="41"/>
        <v>#DIV/0!</v>
      </c>
      <c r="BC244">
        <f t="shared" si="35"/>
        <v>23</v>
      </c>
      <c r="BD244" s="14">
        <f t="shared" si="36"/>
        <v>1</v>
      </c>
      <c r="BE244" s="14" t="str">
        <f t="shared" si="37"/>
        <v/>
      </c>
      <c r="BF244" s="14" t="str">
        <f t="shared" si="38"/>
        <v/>
      </c>
      <c r="BG244" s="14" t="str">
        <f t="shared" si="39"/>
        <v/>
      </c>
    </row>
    <row r="245" spans="1:59" x14ac:dyDescent="0.2">
      <c r="A245" t="str">
        <f t="shared" si="32"/>
        <v>Hamish Brayshaw_2015</v>
      </c>
      <c r="B245" t="s">
        <v>1702</v>
      </c>
      <c r="C245" t="s">
        <v>465</v>
      </c>
      <c r="D245">
        <v>2015</v>
      </c>
      <c r="E245" s="13">
        <v>0</v>
      </c>
      <c r="F245" s="13">
        <v>0</v>
      </c>
      <c r="G245" s="13">
        <v>0</v>
      </c>
      <c r="H245" s="13">
        <v>0</v>
      </c>
      <c r="I245" s="13">
        <v>0</v>
      </c>
      <c r="J245" s="13">
        <v>0</v>
      </c>
      <c r="K245" s="13">
        <v>0</v>
      </c>
      <c r="L245" s="13">
        <v>0</v>
      </c>
      <c r="M245" s="13">
        <v>0</v>
      </c>
      <c r="N245" s="13">
        <v>0</v>
      </c>
      <c r="O245" s="13">
        <v>0</v>
      </c>
      <c r="P245" s="13">
        <v>0</v>
      </c>
      <c r="Q245" s="13">
        <v>0</v>
      </c>
      <c r="R245" s="13">
        <v>0</v>
      </c>
      <c r="S245" s="13">
        <v>0</v>
      </c>
      <c r="T245" s="13">
        <v>0</v>
      </c>
      <c r="U245" s="13">
        <v>0</v>
      </c>
      <c r="V245" s="13">
        <v>0</v>
      </c>
      <c r="W245" s="13">
        <v>0</v>
      </c>
      <c r="X245" s="13">
        <v>0</v>
      </c>
      <c r="Y245" s="13">
        <v>0</v>
      </c>
      <c r="Z245" s="13">
        <v>0</v>
      </c>
      <c r="AA245" s="13">
        <v>0</v>
      </c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4" t="str">
        <f t="shared" si="33"/>
        <v/>
      </c>
      <c r="AZ245" s="14">
        <f t="shared" si="40"/>
        <v>23</v>
      </c>
      <c r="BA245" s="19">
        <f t="shared" si="34"/>
        <v>0</v>
      </c>
      <c r="BB245" s="20" t="e">
        <f t="shared" si="41"/>
        <v>#DIV/0!</v>
      </c>
      <c r="BC245">
        <f t="shared" si="35"/>
        <v>23</v>
      </c>
      <c r="BD245" s="14">
        <f t="shared" si="36"/>
        <v>1</v>
      </c>
      <c r="BE245" s="14" t="str">
        <f t="shared" si="37"/>
        <v/>
      </c>
      <c r="BF245" s="14" t="str">
        <f t="shared" si="38"/>
        <v/>
      </c>
      <c r="BG245" s="14" t="str">
        <f t="shared" si="39"/>
        <v/>
      </c>
    </row>
    <row r="246" spans="1:59" x14ac:dyDescent="0.2">
      <c r="A246" t="str">
        <f t="shared" si="32"/>
        <v>Luke Breust_2018</v>
      </c>
      <c r="B246" t="s">
        <v>762</v>
      </c>
      <c r="C246" t="s">
        <v>260</v>
      </c>
      <c r="D246">
        <v>2018</v>
      </c>
      <c r="E246" s="13">
        <v>392200</v>
      </c>
      <c r="F246" s="13">
        <v>392200</v>
      </c>
      <c r="G246" s="13">
        <v>392200</v>
      </c>
      <c r="H246" s="13">
        <v>389900</v>
      </c>
      <c r="I246" s="13">
        <v>418700</v>
      </c>
      <c r="J246" s="13">
        <v>461400</v>
      </c>
      <c r="K246" s="13">
        <v>495200</v>
      </c>
      <c r="L246" s="13">
        <v>495800</v>
      </c>
      <c r="M246" s="13">
        <v>483900</v>
      </c>
      <c r="N246" s="13">
        <v>464100</v>
      </c>
      <c r="O246" s="13">
        <v>432100</v>
      </c>
      <c r="P246" s="13">
        <v>395700</v>
      </c>
      <c r="Q246" s="13">
        <v>395700</v>
      </c>
      <c r="R246" s="13">
        <v>397100</v>
      </c>
      <c r="S246" s="13">
        <v>433900</v>
      </c>
      <c r="T246" s="13">
        <v>477600</v>
      </c>
      <c r="U246" s="13">
        <v>527600</v>
      </c>
      <c r="V246" s="13">
        <v>526700</v>
      </c>
      <c r="W246" s="13">
        <v>527700</v>
      </c>
      <c r="X246" s="13">
        <v>505300</v>
      </c>
      <c r="Y246" s="13">
        <v>503100</v>
      </c>
      <c r="Z246" s="13">
        <v>484000</v>
      </c>
      <c r="AA246" s="13">
        <v>448300</v>
      </c>
      <c r="AB246" s="13">
        <v>77</v>
      </c>
      <c r="AC246" s="13">
        <v>75</v>
      </c>
      <c r="AD246" s="13">
        <v>76</v>
      </c>
      <c r="AE246" s="13">
        <v>142</v>
      </c>
      <c r="AF246" s="13">
        <v>122</v>
      </c>
      <c r="AG246" s="13">
        <v>85</v>
      </c>
      <c r="AH246" s="13">
        <v>90</v>
      </c>
      <c r="AI246" s="13">
        <v>97</v>
      </c>
      <c r="AJ246" s="13">
        <v>61</v>
      </c>
      <c r="AK246" s="13">
        <v>49</v>
      </c>
      <c r="AL246" s="13">
        <v>68</v>
      </c>
      <c r="AM246" s="13"/>
      <c r="AN246" s="13">
        <v>124</v>
      </c>
      <c r="AO246" s="13">
        <v>131</v>
      </c>
      <c r="AP246" s="13">
        <v>109</v>
      </c>
      <c r="AQ246" s="13">
        <v>165</v>
      </c>
      <c r="AR246" s="13">
        <v>46</v>
      </c>
      <c r="AS246" s="13">
        <v>114</v>
      </c>
      <c r="AT246" s="13">
        <v>113</v>
      </c>
      <c r="AU246" s="13">
        <v>79</v>
      </c>
      <c r="AV246" s="13">
        <v>75</v>
      </c>
      <c r="AW246" s="13">
        <v>76</v>
      </c>
      <c r="AX246" s="13">
        <v>119</v>
      </c>
      <c r="AY246" s="14">
        <f t="shared" si="33"/>
        <v>95.13636363636364</v>
      </c>
      <c r="AZ246" s="14">
        <f t="shared" si="40"/>
        <v>23</v>
      </c>
      <c r="BA246" s="19">
        <f t="shared" si="34"/>
        <v>1</v>
      </c>
      <c r="BB246" s="20">
        <f t="shared" si="41"/>
        <v>30.910462791047145</v>
      </c>
      <c r="BC246">
        <f t="shared" si="35"/>
        <v>0</v>
      </c>
      <c r="BD246" s="14">
        <f t="shared" si="36"/>
        <v>4</v>
      </c>
      <c r="BE246" s="14">
        <f t="shared" si="37"/>
        <v>96.166666666666671</v>
      </c>
      <c r="BF246" s="14">
        <f t="shared" si="38"/>
        <v>73</v>
      </c>
      <c r="BG246" s="14">
        <f t="shared" si="39"/>
        <v>99.555555555555557</v>
      </c>
    </row>
    <row r="247" spans="1:59" x14ac:dyDescent="0.2">
      <c r="A247" t="str">
        <f t="shared" si="32"/>
        <v>Luke Breust_2017</v>
      </c>
      <c r="B247" t="s">
        <v>762</v>
      </c>
      <c r="C247" t="s">
        <v>260</v>
      </c>
      <c r="D247">
        <v>2017</v>
      </c>
      <c r="E247" s="13">
        <v>450100</v>
      </c>
      <c r="F247" s="13">
        <v>450100</v>
      </c>
      <c r="G247" s="13">
        <v>450100</v>
      </c>
      <c r="H247" s="13">
        <v>415900</v>
      </c>
      <c r="I247" s="13">
        <v>391500</v>
      </c>
      <c r="J247" s="13">
        <v>382700</v>
      </c>
      <c r="K247" s="13">
        <v>373400</v>
      </c>
      <c r="L247" s="13">
        <v>367400</v>
      </c>
      <c r="M247" s="13">
        <v>360500</v>
      </c>
      <c r="N247" s="13">
        <v>379000</v>
      </c>
      <c r="O247" s="13">
        <v>388900</v>
      </c>
      <c r="P247" s="13">
        <v>383600</v>
      </c>
      <c r="Q247" s="13">
        <v>383600</v>
      </c>
      <c r="R247" s="13">
        <v>383600</v>
      </c>
      <c r="S247" s="13">
        <v>354100</v>
      </c>
      <c r="T247" s="13">
        <v>345800</v>
      </c>
      <c r="U247" s="13">
        <v>344000</v>
      </c>
      <c r="V247" s="13">
        <v>361100</v>
      </c>
      <c r="W247" s="13">
        <v>376000</v>
      </c>
      <c r="X247" s="13">
        <v>380000</v>
      </c>
      <c r="Y247" s="13">
        <v>395700</v>
      </c>
      <c r="Z247" s="13">
        <v>411000</v>
      </c>
      <c r="AA247" s="13">
        <v>413000</v>
      </c>
      <c r="AB247" s="13">
        <v>71</v>
      </c>
      <c r="AC247" s="13">
        <v>79</v>
      </c>
      <c r="AD247" s="13">
        <v>36</v>
      </c>
      <c r="AE247" s="13">
        <v>74</v>
      </c>
      <c r="AF247" s="13">
        <v>99</v>
      </c>
      <c r="AG247" s="13">
        <v>31</v>
      </c>
      <c r="AH247" s="13">
        <v>75</v>
      </c>
      <c r="AI247" s="13">
        <v>95</v>
      </c>
      <c r="AJ247" s="13">
        <v>83</v>
      </c>
      <c r="AK247" s="13">
        <v>67</v>
      </c>
      <c r="AL247" s="13">
        <v>68</v>
      </c>
      <c r="AM247" s="13"/>
      <c r="AN247" s="13"/>
      <c r="AO247" s="13">
        <v>24</v>
      </c>
      <c r="AP247" s="13">
        <v>100</v>
      </c>
      <c r="AQ247" s="13">
        <v>78</v>
      </c>
      <c r="AR247" s="13">
        <v>66</v>
      </c>
      <c r="AS247" s="13">
        <v>106</v>
      </c>
      <c r="AT247" s="13">
        <v>63</v>
      </c>
      <c r="AU247" s="13">
        <v>96</v>
      </c>
      <c r="AV247" s="13">
        <v>115</v>
      </c>
      <c r="AW247" s="13">
        <v>42</v>
      </c>
      <c r="AX247" s="13">
        <v>30</v>
      </c>
      <c r="AY247" s="14">
        <f t="shared" si="33"/>
        <v>71.333333333333329</v>
      </c>
      <c r="AZ247" s="14">
        <f t="shared" si="40"/>
        <v>23</v>
      </c>
      <c r="BA247" s="19">
        <f t="shared" si="34"/>
        <v>0.95454545454545459</v>
      </c>
      <c r="BB247" s="20">
        <f t="shared" si="41"/>
        <v>26.397600901092009</v>
      </c>
      <c r="BC247">
        <f t="shared" si="35"/>
        <v>0</v>
      </c>
      <c r="BD247" s="14">
        <f t="shared" si="36"/>
        <v>17</v>
      </c>
      <c r="BE247" s="14">
        <f t="shared" si="37"/>
        <v>65</v>
      </c>
      <c r="BF247" s="14">
        <f t="shared" si="38"/>
        <v>77.599999999999994</v>
      </c>
      <c r="BG247" s="14">
        <f t="shared" si="39"/>
        <v>77.333333333333329</v>
      </c>
    </row>
    <row r="248" spans="1:59" x14ac:dyDescent="0.2">
      <c r="A248" t="str">
        <f t="shared" si="32"/>
        <v>Luke Breust_2016</v>
      </c>
      <c r="B248" t="s">
        <v>762</v>
      </c>
      <c r="C248" t="s">
        <v>260</v>
      </c>
      <c r="D248">
        <v>2016</v>
      </c>
      <c r="E248" s="13">
        <v>446300</v>
      </c>
      <c r="F248" s="13">
        <v>446300</v>
      </c>
      <c r="G248" s="13">
        <v>446300</v>
      </c>
      <c r="H248" s="13">
        <v>435900</v>
      </c>
      <c r="I248" s="13">
        <v>433400</v>
      </c>
      <c r="J248" s="13">
        <v>431800</v>
      </c>
      <c r="K248" s="13">
        <v>420100</v>
      </c>
      <c r="L248" s="13">
        <v>418000</v>
      </c>
      <c r="M248" s="13">
        <v>419700</v>
      </c>
      <c r="N248" s="13">
        <v>428000</v>
      </c>
      <c r="O248" s="13">
        <v>435500</v>
      </c>
      <c r="P248" s="13">
        <v>441000</v>
      </c>
      <c r="Q248" s="13">
        <v>446700</v>
      </c>
      <c r="R248" s="13">
        <v>432800</v>
      </c>
      <c r="S248" s="13">
        <v>423600</v>
      </c>
      <c r="T248" s="13">
        <v>423600</v>
      </c>
      <c r="U248" s="13">
        <v>414900</v>
      </c>
      <c r="V248" s="13">
        <v>402300</v>
      </c>
      <c r="W248" s="13">
        <v>397600</v>
      </c>
      <c r="X248" s="13">
        <v>393700</v>
      </c>
      <c r="Y248" s="13">
        <v>392900</v>
      </c>
      <c r="Z248" s="13">
        <v>391600</v>
      </c>
      <c r="AA248" s="13">
        <v>392600</v>
      </c>
      <c r="AB248" s="13">
        <v>65</v>
      </c>
      <c r="AC248" s="13">
        <v>82</v>
      </c>
      <c r="AD248" s="13">
        <v>92</v>
      </c>
      <c r="AE248" s="13">
        <v>77</v>
      </c>
      <c r="AF248" s="13">
        <v>81</v>
      </c>
      <c r="AG248" s="13">
        <v>69</v>
      </c>
      <c r="AH248" s="13">
        <v>95</v>
      </c>
      <c r="AI248" s="13">
        <v>88</v>
      </c>
      <c r="AJ248" s="13">
        <v>87</v>
      </c>
      <c r="AK248" s="13">
        <v>99</v>
      </c>
      <c r="AL248" s="13">
        <v>87</v>
      </c>
      <c r="AM248" s="13">
        <v>92</v>
      </c>
      <c r="AN248" s="13">
        <v>65</v>
      </c>
      <c r="AO248" s="13">
        <v>85</v>
      </c>
      <c r="AP248" s="13"/>
      <c r="AQ248" s="13">
        <v>86</v>
      </c>
      <c r="AR248" s="13">
        <v>54</v>
      </c>
      <c r="AS248" s="13">
        <v>97</v>
      </c>
      <c r="AT248" s="13">
        <v>86</v>
      </c>
      <c r="AU248" s="13">
        <v>59</v>
      </c>
      <c r="AV248" s="13">
        <v>96</v>
      </c>
      <c r="AW248" s="13">
        <v>90</v>
      </c>
      <c r="AX248" s="13">
        <v>88</v>
      </c>
      <c r="AY248" s="14">
        <f t="shared" si="33"/>
        <v>82.727272727272734</v>
      </c>
      <c r="AZ248" s="14">
        <f t="shared" si="40"/>
        <v>23</v>
      </c>
      <c r="BA248" s="19">
        <f t="shared" si="34"/>
        <v>1</v>
      </c>
      <c r="BB248" s="20">
        <f t="shared" si="41"/>
        <v>12.687383377580165</v>
      </c>
      <c r="BC248">
        <f t="shared" si="35"/>
        <v>0</v>
      </c>
      <c r="BD248" s="14">
        <f t="shared" si="36"/>
        <v>22</v>
      </c>
      <c r="BE248" s="14">
        <f t="shared" si="37"/>
        <v>77.666666666666671</v>
      </c>
      <c r="BF248" s="14">
        <f t="shared" si="38"/>
        <v>91.333333333333329</v>
      </c>
      <c r="BG248" s="14">
        <f t="shared" si="39"/>
        <v>82</v>
      </c>
    </row>
    <row r="249" spans="1:59" x14ac:dyDescent="0.2">
      <c r="A249" t="str">
        <f t="shared" si="32"/>
        <v>Luke Breust_2015</v>
      </c>
      <c r="B249" t="s">
        <v>762</v>
      </c>
      <c r="C249" t="s">
        <v>260</v>
      </c>
      <c r="D249">
        <v>2015</v>
      </c>
      <c r="E249" s="13">
        <v>456600</v>
      </c>
      <c r="F249" s="13">
        <v>456600</v>
      </c>
      <c r="G249" s="13">
        <v>456600</v>
      </c>
      <c r="H249" s="13">
        <v>431200</v>
      </c>
      <c r="I249" s="13">
        <v>404800</v>
      </c>
      <c r="J249" s="13">
        <v>402900</v>
      </c>
      <c r="K249" s="13">
        <v>407700</v>
      </c>
      <c r="L249" s="13">
        <v>421900</v>
      </c>
      <c r="M249" s="13">
        <v>412100</v>
      </c>
      <c r="N249" s="13">
        <v>406600</v>
      </c>
      <c r="O249" s="13">
        <v>405600</v>
      </c>
      <c r="P249" s="13">
        <v>405600</v>
      </c>
      <c r="Q249" s="13">
        <v>410700</v>
      </c>
      <c r="R249" s="13">
        <v>409600</v>
      </c>
      <c r="S249" s="13">
        <v>396900</v>
      </c>
      <c r="T249" s="13">
        <v>416400</v>
      </c>
      <c r="U249" s="13">
        <v>438100</v>
      </c>
      <c r="V249" s="13">
        <v>477800</v>
      </c>
      <c r="W249" s="13">
        <v>463000</v>
      </c>
      <c r="X249" s="13">
        <v>469400</v>
      </c>
      <c r="Y249" s="13">
        <v>453500</v>
      </c>
      <c r="Z249" s="13">
        <v>444900</v>
      </c>
      <c r="AA249" s="13">
        <v>415600</v>
      </c>
      <c r="AB249" s="13">
        <v>87</v>
      </c>
      <c r="AC249" s="13">
        <v>64</v>
      </c>
      <c r="AD249" s="13">
        <v>62</v>
      </c>
      <c r="AE249" s="13">
        <v>70</v>
      </c>
      <c r="AF249" s="13">
        <v>105</v>
      </c>
      <c r="AG249" s="13">
        <v>76</v>
      </c>
      <c r="AH249" s="13">
        <v>95</v>
      </c>
      <c r="AI249" s="13">
        <v>58</v>
      </c>
      <c r="AJ249" s="13">
        <v>80</v>
      </c>
      <c r="AK249" s="13">
        <v>100</v>
      </c>
      <c r="AL249" s="13"/>
      <c r="AM249" s="13">
        <v>73</v>
      </c>
      <c r="AN249" s="13">
        <v>69</v>
      </c>
      <c r="AO249" s="13">
        <v>71</v>
      </c>
      <c r="AP249" s="13">
        <v>139</v>
      </c>
      <c r="AQ249" s="13">
        <v>86</v>
      </c>
      <c r="AR249" s="13">
        <v>131</v>
      </c>
      <c r="AS249" s="13">
        <v>38</v>
      </c>
      <c r="AT249" s="13">
        <v>126</v>
      </c>
      <c r="AU249" s="13">
        <v>85</v>
      </c>
      <c r="AV249" s="13">
        <v>48</v>
      </c>
      <c r="AW249" s="13">
        <v>73</v>
      </c>
      <c r="AX249" s="13"/>
      <c r="AY249" s="14">
        <f t="shared" si="33"/>
        <v>82.666666666666671</v>
      </c>
      <c r="AZ249" s="14">
        <f t="shared" si="40"/>
        <v>23</v>
      </c>
      <c r="BA249" s="19">
        <f t="shared" si="34"/>
        <v>0.95454545454545459</v>
      </c>
      <c r="BB249" s="20">
        <f t="shared" si="41"/>
        <v>26.150207137484262</v>
      </c>
      <c r="BC249">
        <f t="shared" si="35"/>
        <v>0</v>
      </c>
      <c r="BD249" s="14">
        <f t="shared" si="36"/>
        <v>15</v>
      </c>
      <c r="BE249" s="14">
        <f t="shared" si="37"/>
        <v>77.333333333333329</v>
      </c>
      <c r="BF249" s="14">
        <f t="shared" si="38"/>
        <v>81.2</v>
      </c>
      <c r="BG249" s="14">
        <f t="shared" si="39"/>
        <v>90.75</v>
      </c>
    </row>
    <row r="250" spans="1:59" x14ac:dyDescent="0.2">
      <c r="A250" t="str">
        <f t="shared" si="32"/>
        <v>Kieren Briggs_2018</v>
      </c>
      <c r="B250" t="s">
        <v>2620</v>
      </c>
      <c r="C250" t="s">
        <v>490</v>
      </c>
      <c r="D250">
        <v>2018</v>
      </c>
      <c r="E250" s="13">
        <v>0</v>
      </c>
      <c r="F250" s="13">
        <v>0</v>
      </c>
      <c r="G250" s="13">
        <v>0</v>
      </c>
      <c r="H250" s="13">
        <v>0</v>
      </c>
      <c r="I250" s="13">
        <v>0</v>
      </c>
      <c r="J250" s="13">
        <v>0</v>
      </c>
      <c r="K250" s="13">
        <v>0</v>
      </c>
      <c r="L250" s="13">
        <v>0</v>
      </c>
      <c r="M250" s="13">
        <v>0</v>
      </c>
      <c r="N250" s="13">
        <v>0</v>
      </c>
      <c r="O250" s="13">
        <v>0</v>
      </c>
      <c r="P250" s="13">
        <v>0</v>
      </c>
      <c r="Q250" s="13">
        <v>0</v>
      </c>
      <c r="R250" s="13">
        <v>0</v>
      </c>
      <c r="S250" s="13">
        <v>0</v>
      </c>
      <c r="T250" s="13">
        <v>0</v>
      </c>
      <c r="U250" s="13">
        <v>0</v>
      </c>
      <c r="V250" s="13">
        <v>0</v>
      </c>
      <c r="W250" s="13">
        <v>0</v>
      </c>
      <c r="X250" s="13">
        <v>0</v>
      </c>
      <c r="Y250" s="13">
        <v>0</v>
      </c>
      <c r="Z250" s="13">
        <v>0</v>
      </c>
      <c r="AA250" s="13">
        <v>0</v>
      </c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4" t="str">
        <f t="shared" si="33"/>
        <v/>
      </c>
      <c r="AZ250" s="14">
        <f t="shared" si="40"/>
        <v>23</v>
      </c>
      <c r="BA250" s="19">
        <f t="shared" si="34"/>
        <v>0</v>
      </c>
      <c r="BB250" s="20" t="e">
        <f t="shared" si="41"/>
        <v>#DIV/0!</v>
      </c>
      <c r="BC250">
        <f t="shared" si="35"/>
        <v>23</v>
      </c>
      <c r="BD250" s="14">
        <f t="shared" si="36"/>
        <v>1</v>
      </c>
      <c r="BE250" s="14" t="str">
        <f t="shared" si="37"/>
        <v/>
      </c>
      <c r="BF250" s="14" t="str">
        <f t="shared" si="38"/>
        <v/>
      </c>
      <c r="BG250" s="14" t="str">
        <f t="shared" si="39"/>
        <v/>
      </c>
    </row>
    <row r="251" spans="1:59" x14ac:dyDescent="0.2">
      <c r="A251" t="str">
        <f t="shared" si="32"/>
        <v>Kieren Briggs_2017</v>
      </c>
      <c r="B251" t="s">
        <v>2620</v>
      </c>
      <c r="C251" t="s">
        <v>490</v>
      </c>
      <c r="D251">
        <v>2017</v>
      </c>
      <c r="E251" s="13">
        <v>0</v>
      </c>
      <c r="F251" s="13">
        <v>0</v>
      </c>
      <c r="G251" s="13">
        <v>0</v>
      </c>
      <c r="H251" s="13">
        <v>0</v>
      </c>
      <c r="I251" s="13">
        <v>0</v>
      </c>
      <c r="J251" s="13">
        <v>0</v>
      </c>
      <c r="K251" s="13">
        <v>0</v>
      </c>
      <c r="L251" s="13">
        <v>0</v>
      </c>
      <c r="M251" s="13">
        <v>0</v>
      </c>
      <c r="N251" s="13">
        <v>0</v>
      </c>
      <c r="O251" s="13">
        <v>0</v>
      </c>
      <c r="P251" s="13">
        <v>0</v>
      </c>
      <c r="Q251" s="13">
        <v>0</v>
      </c>
      <c r="R251" s="13">
        <v>0</v>
      </c>
      <c r="S251" s="13">
        <v>0</v>
      </c>
      <c r="T251" s="13">
        <v>0</v>
      </c>
      <c r="U251" s="13">
        <v>0</v>
      </c>
      <c r="V251" s="13">
        <v>0</v>
      </c>
      <c r="W251" s="13">
        <v>0</v>
      </c>
      <c r="X251" s="13">
        <v>0</v>
      </c>
      <c r="Y251" s="13">
        <v>0</v>
      </c>
      <c r="Z251" s="13">
        <v>0</v>
      </c>
      <c r="AA251" s="13">
        <v>0</v>
      </c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4" t="str">
        <f t="shared" si="33"/>
        <v/>
      </c>
      <c r="AZ251" s="14">
        <f t="shared" si="40"/>
        <v>23</v>
      </c>
      <c r="BA251" s="19">
        <f t="shared" si="34"/>
        <v>0</v>
      </c>
      <c r="BB251" s="20" t="e">
        <f t="shared" si="41"/>
        <v>#DIV/0!</v>
      </c>
      <c r="BC251">
        <f t="shared" si="35"/>
        <v>23</v>
      </c>
      <c r="BD251" s="14">
        <f t="shared" si="36"/>
        <v>1</v>
      </c>
      <c r="BE251" s="14" t="str">
        <f t="shared" si="37"/>
        <v/>
      </c>
      <c r="BF251" s="14" t="str">
        <f t="shared" si="38"/>
        <v/>
      </c>
      <c r="BG251" s="14" t="str">
        <f t="shared" si="39"/>
        <v/>
      </c>
    </row>
    <row r="252" spans="1:59" x14ac:dyDescent="0.2">
      <c r="A252" t="str">
        <f t="shared" si="32"/>
        <v>Kieren Briggs_2016</v>
      </c>
      <c r="B252" t="s">
        <v>2620</v>
      </c>
      <c r="C252" t="s">
        <v>490</v>
      </c>
      <c r="D252">
        <v>2016</v>
      </c>
      <c r="E252" s="13">
        <v>0</v>
      </c>
      <c r="F252" s="13">
        <v>0</v>
      </c>
      <c r="G252" s="13">
        <v>0</v>
      </c>
      <c r="H252" s="13">
        <v>0</v>
      </c>
      <c r="I252" s="13">
        <v>0</v>
      </c>
      <c r="J252" s="13">
        <v>0</v>
      </c>
      <c r="K252" s="13">
        <v>0</v>
      </c>
      <c r="L252" s="13">
        <v>0</v>
      </c>
      <c r="M252" s="13">
        <v>0</v>
      </c>
      <c r="N252" s="13">
        <v>0</v>
      </c>
      <c r="O252" s="13">
        <v>0</v>
      </c>
      <c r="P252" s="13">
        <v>0</v>
      </c>
      <c r="Q252" s="13">
        <v>0</v>
      </c>
      <c r="R252" s="13">
        <v>0</v>
      </c>
      <c r="S252" s="13">
        <v>0</v>
      </c>
      <c r="T252" s="13">
        <v>0</v>
      </c>
      <c r="U252" s="13">
        <v>0</v>
      </c>
      <c r="V252" s="13">
        <v>0</v>
      </c>
      <c r="W252" s="13">
        <v>0</v>
      </c>
      <c r="X252" s="13">
        <v>0</v>
      </c>
      <c r="Y252" s="13">
        <v>0</v>
      </c>
      <c r="Z252" s="13">
        <v>0</v>
      </c>
      <c r="AA252" s="13">
        <v>0</v>
      </c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4" t="str">
        <f t="shared" si="33"/>
        <v/>
      </c>
      <c r="AZ252" s="14">
        <f t="shared" si="40"/>
        <v>23</v>
      </c>
      <c r="BA252" s="19">
        <f t="shared" si="34"/>
        <v>0</v>
      </c>
      <c r="BB252" s="20" t="e">
        <f t="shared" si="41"/>
        <v>#DIV/0!</v>
      </c>
      <c r="BC252">
        <f t="shared" si="35"/>
        <v>23</v>
      </c>
      <c r="BD252" s="14">
        <f t="shared" si="36"/>
        <v>1</v>
      </c>
      <c r="BE252" s="14" t="str">
        <f t="shared" si="37"/>
        <v/>
      </c>
      <c r="BF252" s="14" t="str">
        <f t="shared" si="38"/>
        <v/>
      </c>
      <c r="BG252" s="14" t="str">
        <f t="shared" si="39"/>
        <v/>
      </c>
    </row>
    <row r="253" spans="1:59" x14ac:dyDescent="0.2">
      <c r="A253" t="str">
        <f t="shared" si="32"/>
        <v>Kieren Briggs_2015</v>
      </c>
      <c r="B253" t="s">
        <v>2620</v>
      </c>
      <c r="C253" t="s">
        <v>490</v>
      </c>
      <c r="D253">
        <v>2015</v>
      </c>
      <c r="E253" s="13">
        <v>0</v>
      </c>
      <c r="F253" s="13">
        <v>0</v>
      </c>
      <c r="G253" s="13">
        <v>0</v>
      </c>
      <c r="H253" s="13">
        <v>0</v>
      </c>
      <c r="I253" s="13">
        <v>0</v>
      </c>
      <c r="J253" s="13">
        <v>0</v>
      </c>
      <c r="K253" s="13">
        <v>0</v>
      </c>
      <c r="L253" s="13">
        <v>0</v>
      </c>
      <c r="M253" s="13">
        <v>0</v>
      </c>
      <c r="N253" s="13">
        <v>0</v>
      </c>
      <c r="O253" s="13">
        <v>0</v>
      </c>
      <c r="P253" s="13">
        <v>0</v>
      </c>
      <c r="Q253" s="13">
        <v>0</v>
      </c>
      <c r="R253" s="13">
        <v>0</v>
      </c>
      <c r="S253" s="13">
        <v>0</v>
      </c>
      <c r="T253" s="13">
        <v>0</v>
      </c>
      <c r="U253" s="13">
        <v>0</v>
      </c>
      <c r="V253" s="13">
        <v>0</v>
      </c>
      <c r="W253" s="13">
        <v>0</v>
      </c>
      <c r="X253" s="13">
        <v>0</v>
      </c>
      <c r="Y253" s="13">
        <v>0</v>
      </c>
      <c r="Z253" s="13">
        <v>0</v>
      </c>
      <c r="AA253" s="13">
        <v>0</v>
      </c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4" t="str">
        <f t="shared" si="33"/>
        <v/>
      </c>
      <c r="AZ253" s="14">
        <f t="shared" si="40"/>
        <v>23</v>
      </c>
      <c r="BA253" s="19">
        <f t="shared" si="34"/>
        <v>0</v>
      </c>
      <c r="BB253" s="20" t="e">
        <f t="shared" si="41"/>
        <v>#DIV/0!</v>
      </c>
      <c r="BC253">
        <f t="shared" si="35"/>
        <v>23</v>
      </c>
      <c r="BD253" s="14">
        <f t="shared" si="36"/>
        <v>1</v>
      </c>
      <c r="BE253" s="14" t="str">
        <f t="shared" si="37"/>
        <v/>
      </c>
      <c r="BF253" s="14" t="str">
        <f t="shared" si="38"/>
        <v/>
      </c>
      <c r="BG253" s="14" t="str">
        <f t="shared" si="39"/>
        <v/>
      </c>
    </row>
    <row r="254" spans="1:59" x14ac:dyDescent="0.2">
      <c r="A254" t="str">
        <f t="shared" si="32"/>
        <v>Nathan Broad_2018</v>
      </c>
      <c r="B254" t="s">
        <v>805</v>
      </c>
      <c r="C254" t="s">
        <v>369</v>
      </c>
      <c r="D254">
        <v>2018</v>
      </c>
      <c r="E254" s="13">
        <v>312400</v>
      </c>
      <c r="F254" s="13">
        <v>312400</v>
      </c>
      <c r="G254" s="13">
        <v>312400</v>
      </c>
      <c r="H254" s="13">
        <v>312400</v>
      </c>
      <c r="I254" s="13">
        <v>312400</v>
      </c>
      <c r="J254" s="13">
        <v>312400</v>
      </c>
      <c r="K254" s="13">
        <v>312400</v>
      </c>
      <c r="L254" s="13">
        <v>297900</v>
      </c>
      <c r="M254" s="13">
        <v>289200</v>
      </c>
      <c r="N254" s="13">
        <v>271100</v>
      </c>
      <c r="O254" s="13">
        <v>258300</v>
      </c>
      <c r="P254" s="13">
        <v>260500</v>
      </c>
      <c r="Q254" s="13">
        <v>269500</v>
      </c>
      <c r="R254" s="13">
        <v>280200</v>
      </c>
      <c r="S254" s="13">
        <v>280200</v>
      </c>
      <c r="T254" s="13">
        <v>275100</v>
      </c>
      <c r="U254" s="13">
        <v>284200</v>
      </c>
      <c r="V254" s="13">
        <v>284200</v>
      </c>
      <c r="W254" s="13">
        <v>294300</v>
      </c>
      <c r="X254" s="13">
        <v>319500</v>
      </c>
      <c r="Y254" s="13">
        <v>319500</v>
      </c>
      <c r="Z254" s="13">
        <v>324000</v>
      </c>
      <c r="AA254" s="13">
        <v>271400</v>
      </c>
      <c r="AB254" s="13"/>
      <c r="AC254" s="13"/>
      <c r="AD254" s="13"/>
      <c r="AE254" s="13"/>
      <c r="AF254" s="13">
        <v>41</v>
      </c>
      <c r="AG254" s="13">
        <v>65</v>
      </c>
      <c r="AH254" s="13">
        <v>48</v>
      </c>
      <c r="AI254" s="13">
        <v>47</v>
      </c>
      <c r="AJ254" s="13">
        <v>39</v>
      </c>
      <c r="AK254" s="13">
        <v>48</v>
      </c>
      <c r="AL254" s="13">
        <v>73</v>
      </c>
      <c r="AM254" s="13">
        <v>57</v>
      </c>
      <c r="AN254" s="13">
        <v>56</v>
      </c>
      <c r="AO254" s="13"/>
      <c r="AP254" s="13">
        <v>47</v>
      </c>
      <c r="AQ254" s="13">
        <v>86</v>
      </c>
      <c r="AR254" s="13"/>
      <c r="AS254" s="13">
        <v>64</v>
      </c>
      <c r="AT254" s="13">
        <v>87</v>
      </c>
      <c r="AU254" s="13"/>
      <c r="AV254" s="13">
        <v>56</v>
      </c>
      <c r="AW254" s="13">
        <v>34</v>
      </c>
      <c r="AX254" s="13">
        <v>9</v>
      </c>
      <c r="AY254" s="14">
        <f t="shared" si="33"/>
        <v>53.5625</v>
      </c>
      <c r="AZ254" s="14">
        <f t="shared" si="40"/>
        <v>23</v>
      </c>
      <c r="BA254" s="19">
        <f t="shared" si="34"/>
        <v>0.72727272727272729</v>
      </c>
      <c r="BB254" s="20">
        <f t="shared" si="41"/>
        <v>19.490061569938664</v>
      </c>
      <c r="BC254">
        <f t="shared" si="35"/>
        <v>0</v>
      </c>
      <c r="BD254" s="14">
        <f t="shared" si="36"/>
        <v>11</v>
      </c>
      <c r="BE254" s="14">
        <f t="shared" si="37"/>
        <v>53</v>
      </c>
      <c r="BF254" s="14">
        <f t="shared" si="38"/>
        <v>52</v>
      </c>
      <c r="BG254" s="14">
        <f t="shared" si="39"/>
        <v>54.714285714285715</v>
      </c>
    </row>
    <row r="255" spans="1:59" x14ac:dyDescent="0.2">
      <c r="A255" t="str">
        <f t="shared" si="32"/>
        <v>Nathan Broad_2017</v>
      </c>
      <c r="B255" t="s">
        <v>805</v>
      </c>
      <c r="C255" t="s">
        <v>369</v>
      </c>
      <c r="D255">
        <v>2017</v>
      </c>
      <c r="E255" s="13">
        <v>259000</v>
      </c>
      <c r="F255" s="13">
        <v>259000</v>
      </c>
      <c r="G255" s="13">
        <v>259000</v>
      </c>
      <c r="H255" s="13">
        <v>259000</v>
      </c>
      <c r="I255" s="13">
        <v>259000</v>
      </c>
      <c r="J255" s="13">
        <v>259000</v>
      </c>
      <c r="K255" s="13">
        <v>259000</v>
      </c>
      <c r="L255" s="13">
        <v>259000</v>
      </c>
      <c r="M255" s="13">
        <v>259000</v>
      </c>
      <c r="N255" s="13">
        <v>259000</v>
      </c>
      <c r="O255" s="13">
        <v>259000</v>
      </c>
      <c r="P255" s="13">
        <v>259000</v>
      </c>
      <c r="Q255" s="13">
        <v>259000</v>
      </c>
      <c r="R255" s="13">
        <v>259000</v>
      </c>
      <c r="S255" s="13">
        <v>259000</v>
      </c>
      <c r="T255" s="13">
        <v>259000</v>
      </c>
      <c r="U255" s="13">
        <v>259000</v>
      </c>
      <c r="V255" s="13">
        <v>259000</v>
      </c>
      <c r="W255" s="13">
        <v>259000</v>
      </c>
      <c r="X255" s="13">
        <v>260900</v>
      </c>
      <c r="Y255" s="13">
        <v>266800</v>
      </c>
      <c r="Z255" s="13">
        <v>285700</v>
      </c>
      <c r="AA255" s="13">
        <v>313200</v>
      </c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>
        <v>61</v>
      </c>
      <c r="AS255" s="13">
        <v>51</v>
      </c>
      <c r="AT255" s="13">
        <v>48</v>
      </c>
      <c r="AU255" s="13">
        <v>72</v>
      </c>
      <c r="AV255" s="13">
        <v>84</v>
      </c>
      <c r="AW255" s="13">
        <v>79</v>
      </c>
      <c r="AX255" s="13">
        <v>47</v>
      </c>
      <c r="AY255" s="14">
        <f t="shared" si="33"/>
        <v>63.142857142857146</v>
      </c>
      <c r="AZ255" s="14">
        <f t="shared" si="40"/>
        <v>23</v>
      </c>
      <c r="BA255" s="19">
        <f t="shared" si="34"/>
        <v>0.31818181818181818</v>
      </c>
      <c r="BB255" s="20">
        <f t="shared" si="41"/>
        <v>15.312615402869303</v>
      </c>
      <c r="BC255">
        <f t="shared" si="35"/>
        <v>0</v>
      </c>
      <c r="BD255" s="14">
        <f t="shared" si="36"/>
        <v>1</v>
      </c>
      <c r="BE255" s="14" t="str">
        <f t="shared" si="37"/>
        <v/>
      </c>
      <c r="BF255" s="14" t="str">
        <f t="shared" si="38"/>
        <v/>
      </c>
      <c r="BG255" s="14">
        <f t="shared" si="39"/>
        <v>63.142857142857146</v>
      </c>
    </row>
    <row r="256" spans="1:59" x14ac:dyDescent="0.2">
      <c r="A256" t="str">
        <f t="shared" si="32"/>
        <v>Nathan Broad_2016</v>
      </c>
      <c r="B256" t="s">
        <v>805</v>
      </c>
      <c r="C256" t="s">
        <v>369</v>
      </c>
      <c r="D256">
        <v>2016</v>
      </c>
      <c r="E256" s="13">
        <v>117300</v>
      </c>
      <c r="F256" s="13">
        <v>117300</v>
      </c>
      <c r="G256" s="13">
        <v>117300</v>
      </c>
      <c r="H256" s="13">
        <v>117300</v>
      </c>
      <c r="I256" s="13">
        <v>117300</v>
      </c>
      <c r="J256" s="13">
        <v>117300</v>
      </c>
      <c r="K256" s="13">
        <v>117300</v>
      </c>
      <c r="L256" s="13">
        <v>117300</v>
      </c>
      <c r="M256" s="13">
        <v>117300</v>
      </c>
      <c r="N256" s="13">
        <v>117300</v>
      </c>
      <c r="O256" s="13">
        <v>117300</v>
      </c>
      <c r="P256" s="13">
        <v>117300</v>
      </c>
      <c r="Q256" s="13">
        <v>117300</v>
      </c>
      <c r="R256" s="13">
        <v>117300</v>
      </c>
      <c r="S256" s="13">
        <v>117300</v>
      </c>
      <c r="T256" s="13">
        <v>117300</v>
      </c>
      <c r="U256" s="13">
        <v>117300</v>
      </c>
      <c r="V256" s="13">
        <v>117300</v>
      </c>
      <c r="W256" s="13">
        <v>117300</v>
      </c>
      <c r="X256" s="13">
        <v>117300</v>
      </c>
      <c r="Y256" s="13">
        <v>117300</v>
      </c>
      <c r="Z256" s="13">
        <v>117300</v>
      </c>
      <c r="AA256" s="13">
        <v>117300</v>
      </c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>
        <v>66</v>
      </c>
      <c r="AP256" s="13">
        <v>53</v>
      </c>
      <c r="AQ256" s="13"/>
      <c r="AR256" s="13"/>
      <c r="AS256" s="13"/>
      <c r="AT256" s="13"/>
      <c r="AU256" s="13"/>
      <c r="AV256" s="13"/>
      <c r="AW256" s="13"/>
      <c r="AX256" s="13"/>
      <c r="AY256" s="14">
        <f t="shared" si="33"/>
        <v>59.5</v>
      </c>
      <c r="AZ256" s="14">
        <f t="shared" si="40"/>
        <v>23</v>
      </c>
      <c r="BA256" s="19">
        <f t="shared" si="34"/>
        <v>9.0909090909090912E-2</v>
      </c>
      <c r="BB256" s="20">
        <f t="shared" si="41"/>
        <v>9.1923881554251174</v>
      </c>
      <c r="BC256">
        <f t="shared" si="35"/>
        <v>0</v>
      </c>
      <c r="BD256" s="14">
        <f t="shared" si="36"/>
        <v>1</v>
      </c>
      <c r="BE256" s="14" t="str">
        <f t="shared" si="37"/>
        <v/>
      </c>
      <c r="BF256" s="14" t="str">
        <f t="shared" si="38"/>
        <v/>
      </c>
      <c r="BG256" s="14">
        <f t="shared" si="39"/>
        <v>53</v>
      </c>
    </row>
    <row r="257" spans="1:59" x14ac:dyDescent="0.2">
      <c r="A257" t="str">
        <f t="shared" si="32"/>
        <v>Nathan Broad_2015</v>
      </c>
      <c r="B257" t="s">
        <v>805</v>
      </c>
      <c r="C257" t="s">
        <v>369</v>
      </c>
      <c r="D257">
        <v>2015</v>
      </c>
      <c r="E257" s="13">
        <v>0</v>
      </c>
      <c r="F257" s="13">
        <v>0</v>
      </c>
      <c r="G257" s="13">
        <v>0</v>
      </c>
      <c r="H257" s="13">
        <v>0</v>
      </c>
      <c r="I257" s="13">
        <v>0</v>
      </c>
      <c r="J257" s="13">
        <v>0</v>
      </c>
      <c r="K257" s="13">
        <v>0</v>
      </c>
      <c r="L257" s="13">
        <v>0</v>
      </c>
      <c r="M257" s="13">
        <v>0</v>
      </c>
      <c r="N257" s="13">
        <v>0</v>
      </c>
      <c r="O257" s="13">
        <v>0</v>
      </c>
      <c r="P257" s="13">
        <v>0</v>
      </c>
      <c r="Q257" s="13">
        <v>0</v>
      </c>
      <c r="R257" s="13">
        <v>0</v>
      </c>
      <c r="S257" s="13">
        <v>0</v>
      </c>
      <c r="T257" s="13">
        <v>0</v>
      </c>
      <c r="U257" s="13">
        <v>0</v>
      </c>
      <c r="V257" s="13">
        <v>0</v>
      </c>
      <c r="W257" s="13">
        <v>0</v>
      </c>
      <c r="X257" s="13">
        <v>0</v>
      </c>
      <c r="Y257" s="13">
        <v>0</v>
      </c>
      <c r="Z257" s="13">
        <v>0</v>
      </c>
      <c r="AA257" s="13">
        <v>0</v>
      </c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4" t="str">
        <f t="shared" si="33"/>
        <v/>
      </c>
      <c r="AZ257" s="14">
        <f t="shared" si="40"/>
        <v>23</v>
      </c>
      <c r="BA257" s="19">
        <f t="shared" si="34"/>
        <v>0</v>
      </c>
      <c r="BB257" s="20" t="e">
        <f t="shared" si="41"/>
        <v>#DIV/0!</v>
      </c>
      <c r="BC257">
        <f t="shared" si="35"/>
        <v>23</v>
      </c>
      <c r="BD257" s="14">
        <f t="shared" si="36"/>
        <v>1</v>
      </c>
      <c r="BE257" s="14" t="str">
        <f t="shared" si="37"/>
        <v/>
      </c>
      <c r="BF257" s="14" t="str">
        <f t="shared" si="38"/>
        <v/>
      </c>
      <c r="BG257" s="14" t="str">
        <f t="shared" si="39"/>
        <v/>
      </c>
    </row>
    <row r="258" spans="1:59" x14ac:dyDescent="0.2">
      <c r="A258" t="str">
        <f t="shared" ref="A258:A321" si="42">B258&amp;"_"&amp;D258</f>
        <v>Matthew Broadbent_2018</v>
      </c>
      <c r="B258" t="s">
        <v>788</v>
      </c>
      <c r="C258" t="s">
        <v>40</v>
      </c>
      <c r="D258">
        <v>2018</v>
      </c>
      <c r="E258" s="13">
        <v>378600</v>
      </c>
      <c r="F258" s="13">
        <v>378600</v>
      </c>
      <c r="G258" s="13">
        <v>378600</v>
      </c>
      <c r="H258" s="13">
        <v>378600</v>
      </c>
      <c r="I258" s="13">
        <v>378600</v>
      </c>
      <c r="J258" s="13">
        <v>378600</v>
      </c>
      <c r="K258" s="13">
        <v>378600</v>
      </c>
      <c r="L258" s="13">
        <v>378600</v>
      </c>
      <c r="M258" s="13">
        <v>378600</v>
      </c>
      <c r="N258" s="13">
        <v>378600</v>
      </c>
      <c r="O258" s="13">
        <v>378600</v>
      </c>
      <c r="P258" s="13">
        <v>378600</v>
      </c>
      <c r="Q258" s="13">
        <v>378600</v>
      </c>
      <c r="R258" s="13">
        <v>378600</v>
      </c>
      <c r="S258" s="13">
        <v>378600</v>
      </c>
      <c r="T258" s="13">
        <v>378600</v>
      </c>
      <c r="U258" s="13">
        <v>378600</v>
      </c>
      <c r="V258" s="13">
        <v>378600</v>
      </c>
      <c r="W258" s="13">
        <v>378600</v>
      </c>
      <c r="X258" s="13">
        <v>378600</v>
      </c>
      <c r="Y258" s="13">
        <v>378600</v>
      </c>
      <c r="Z258" s="13">
        <v>378600</v>
      </c>
      <c r="AA258" s="13">
        <v>378600</v>
      </c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4" t="str">
        <f t="shared" si="33"/>
        <v/>
      </c>
      <c r="AZ258" s="14">
        <f t="shared" si="40"/>
        <v>23</v>
      </c>
      <c r="BA258" s="19">
        <f t="shared" si="34"/>
        <v>0</v>
      </c>
      <c r="BB258" s="20" t="e">
        <f t="shared" si="41"/>
        <v>#DIV/0!</v>
      </c>
      <c r="BC258">
        <f t="shared" si="35"/>
        <v>0</v>
      </c>
      <c r="BD258" s="14">
        <f t="shared" si="36"/>
        <v>1</v>
      </c>
      <c r="BE258" s="14" t="str">
        <f t="shared" si="37"/>
        <v/>
      </c>
      <c r="BF258" s="14" t="str">
        <f t="shared" si="38"/>
        <v/>
      </c>
      <c r="BG258" s="14" t="str">
        <f t="shared" si="39"/>
        <v/>
      </c>
    </row>
    <row r="259" spans="1:59" x14ac:dyDescent="0.2">
      <c r="A259" t="str">
        <f t="shared" si="42"/>
        <v>Matthew Broadbent_2017</v>
      </c>
      <c r="B259" t="s">
        <v>788</v>
      </c>
      <c r="C259" t="s">
        <v>40</v>
      </c>
      <c r="D259">
        <v>2017</v>
      </c>
      <c r="E259" s="13">
        <v>464800</v>
      </c>
      <c r="F259" s="13">
        <v>464800</v>
      </c>
      <c r="G259" s="13">
        <v>464800</v>
      </c>
      <c r="H259" s="13">
        <v>422800</v>
      </c>
      <c r="I259" s="13">
        <v>401600</v>
      </c>
      <c r="J259" s="13">
        <v>390600</v>
      </c>
      <c r="K259" s="13">
        <v>393100</v>
      </c>
      <c r="L259" s="13">
        <v>402900</v>
      </c>
      <c r="M259" s="13">
        <v>409400</v>
      </c>
      <c r="N259" s="13">
        <v>409400</v>
      </c>
      <c r="O259" s="13">
        <v>394900</v>
      </c>
      <c r="P259" s="13">
        <v>398700</v>
      </c>
      <c r="Q259" s="13">
        <v>385900</v>
      </c>
      <c r="R259" s="13">
        <v>395000</v>
      </c>
      <c r="S259" s="13">
        <v>395000</v>
      </c>
      <c r="T259" s="13">
        <v>378600</v>
      </c>
      <c r="U259" s="13">
        <v>378600</v>
      </c>
      <c r="V259" s="13">
        <v>378600</v>
      </c>
      <c r="W259" s="13">
        <v>360400</v>
      </c>
      <c r="X259" s="13">
        <v>338000</v>
      </c>
      <c r="Y259" s="13">
        <v>338000</v>
      </c>
      <c r="Z259" s="13">
        <v>338000</v>
      </c>
      <c r="AA259" s="13">
        <v>338000</v>
      </c>
      <c r="AB259" s="13">
        <v>40</v>
      </c>
      <c r="AC259" s="13">
        <v>85</v>
      </c>
      <c r="AD259" s="13">
        <v>52</v>
      </c>
      <c r="AE259" s="13">
        <v>63</v>
      </c>
      <c r="AF259" s="13">
        <v>95</v>
      </c>
      <c r="AG259" s="13">
        <v>77</v>
      </c>
      <c r="AH259" s="13">
        <v>80</v>
      </c>
      <c r="AI259" s="13">
        <v>95</v>
      </c>
      <c r="AJ259" s="13"/>
      <c r="AK259" s="13">
        <v>33</v>
      </c>
      <c r="AL259" s="13">
        <v>114</v>
      </c>
      <c r="AM259" s="13">
        <v>58</v>
      </c>
      <c r="AN259" s="13">
        <v>75</v>
      </c>
      <c r="AO259" s="13"/>
      <c r="AP259" s="13">
        <v>65</v>
      </c>
      <c r="AQ259" s="13"/>
      <c r="AR259" s="13"/>
      <c r="AS259" s="13">
        <v>46</v>
      </c>
      <c r="AT259" s="13">
        <v>55</v>
      </c>
      <c r="AU259" s="13"/>
      <c r="AV259" s="13"/>
      <c r="AW259" s="13"/>
      <c r="AX259" s="13"/>
      <c r="AY259" s="14">
        <f t="shared" ref="AY259:AY322" si="43">IFERROR(AVERAGEIFS(AB259:AX259,AB259:AX259,"&lt;&gt;"),"")</f>
        <v>68.86666666666666</v>
      </c>
      <c r="AZ259" s="14">
        <f t="shared" si="40"/>
        <v>23</v>
      </c>
      <c r="BA259" s="19">
        <f t="shared" ref="BA259:BA322" si="44">COUNTIF(AB259:AX259,"&lt;&gt;")/22</f>
        <v>0.68181818181818177</v>
      </c>
      <c r="BB259" s="20">
        <f t="shared" si="41"/>
        <v>22.642774522907708</v>
      </c>
      <c r="BC259">
        <f t="shared" ref="BC259:BC322" si="45">COUNTIFS(E259:AA259,0)</f>
        <v>0</v>
      </c>
      <c r="BD259" s="14">
        <f t="shared" ref="BD259:BD322" si="46">MATCH(MIN(E259:AA259),E259:AA259,0)</f>
        <v>20</v>
      </c>
      <c r="BE259" s="14">
        <f t="shared" ref="BE259:BE322" si="47">IFERROR(AVERAGE(AB259:AG259),"")</f>
        <v>68.666666666666671</v>
      </c>
      <c r="BF259" s="14">
        <f t="shared" ref="BF259:BF322" si="48">IFERROR(AVERAGE(AH259:AM259),"")</f>
        <v>76</v>
      </c>
      <c r="BG259" s="14">
        <f t="shared" ref="BG259:BG322" si="49">IFERROR(AVERAGE(AP259:AX259),"")</f>
        <v>55.333333333333336</v>
      </c>
    </row>
    <row r="260" spans="1:59" x14ac:dyDescent="0.2">
      <c r="A260" t="str">
        <f t="shared" si="42"/>
        <v>Matthew Broadbent_2016</v>
      </c>
      <c r="B260" t="s">
        <v>788</v>
      </c>
      <c r="C260" t="s">
        <v>40</v>
      </c>
      <c r="D260">
        <v>2016</v>
      </c>
      <c r="E260" s="13">
        <v>449900</v>
      </c>
      <c r="F260" s="13">
        <v>449900</v>
      </c>
      <c r="G260" s="13">
        <v>449900</v>
      </c>
      <c r="H260" s="13">
        <v>448700</v>
      </c>
      <c r="I260" s="13">
        <v>439400</v>
      </c>
      <c r="J260" s="13">
        <v>448700</v>
      </c>
      <c r="K260" s="13">
        <v>443700</v>
      </c>
      <c r="L260" s="13">
        <v>450500</v>
      </c>
      <c r="M260" s="13">
        <v>449000</v>
      </c>
      <c r="N260" s="13">
        <v>446100</v>
      </c>
      <c r="O260" s="13">
        <v>446100</v>
      </c>
      <c r="P260" s="13">
        <v>436300</v>
      </c>
      <c r="Q260" s="13">
        <v>423000</v>
      </c>
      <c r="R260" s="13">
        <v>399400</v>
      </c>
      <c r="S260" s="13">
        <v>399400</v>
      </c>
      <c r="T260" s="13">
        <v>396200</v>
      </c>
      <c r="U260" s="13">
        <v>418600</v>
      </c>
      <c r="V260" s="13">
        <v>443100</v>
      </c>
      <c r="W260" s="13">
        <v>444400</v>
      </c>
      <c r="X260" s="13">
        <v>425600</v>
      </c>
      <c r="Y260" s="13">
        <v>408700</v>
      </c>
      <c r="Z260" s="13">
        <v>401400</v>
      </c>
      <c r="AA260" s="13">
        <v>392300</v>
      </c>
      <c r="AB260" s="13">
        <v>87</v>
      </c>
      <c r="AC260" s="13">
        <v>64</v>
      </c>
      <c r="AD260" s="13">
        <v>111</v>
      </c>
      <c r="AE260" s="13">
        <v>68</v>
      </c>
      <c r="AF260" s="13">
        <v>99</v>
      </c>
      <c r="AG260" s="13">
        <v>85</v>
      </c>
      <c r="AH260" s="13">
        <v>95</v>
      </c>
      <c r="AI260" s="13">
        <v>84</v>
      </c>
      <c r="AJ260" s="13">
        <v>83</v>
      </c>
      <c r="AK260" s="13"/>
      <c r="AL260" s="13">
        <v>78</v>
      </c>
      <c r="AM260" s="13">
        <v>71</v>
      </c>
      <c r="AN260" s="13">
        <v>58</v>
      </c>
      <c r="AO260" s="13"/>
      <c r="AP260" s="13">
        <v>103</v>
      </c>
      <c r="AQ260" s="13">
        <v>129</v>
      </c>
      <c r="AR260" s="13">
        <v>80</v>
      </c>
      <c r="AS260" s="13">
        <v>67</v>
      </c>
      <c r="AT260" s="13">
        <v>85</v>
      </c>
      <c r="AU260" s="13">
        <v>73</v>
      </c>
      <c r="AV260" s="13">
        <v>79</v>
      </c>
      <c r="AW260" s="13">
        <v>76</v>
      </c>
      <c r="AX260" s="13">
        <v>119</v>
      </c>
      <c r="AY260" s="14">
        <f t="shared" si="43"/>
        <v>85.428571428571431</v>
      </c>
      <c r="AZ260" s="14">
        <f t="shared" si="40"/>
        <v>23</v>
      </c>
      <c r="BA260" s="19">
        <f t="shared" si="44"/>
        <v>0.95454545454545459</v>
      </c>
      <c r="BB260" s="20">
        <f t="shared" si="41"/>
        <v>18.312759018158445</v>
      </c>
      <c r="BC260">
        <f t="shared" si="45"/>
        <v>0</v>
      </c>
      <c r="BD260" s="14">
        <f t="shared" si="46"/>
        <v>23</v>
      </c>
      <c r="BE260" s="14">
        <f t="shared" si="47"/>
        <v>85.666666666666671</v>
      </c>
      <c r="BF260" s="14">
        <f t="shared" si="48"/>
        <v>82.2</v>
      </c>
      <c r="BG260" s="14">
        <f t="shared" si="49"/>
        <v>90.111111111111114</v>
      </c>
    </row>
    <row r="261" spans="1:59" x14ac:dyDescent="0.2">
      <c r="A261" t="str">
        <f t="shared" si="42"/>
        <v>Matthew Broadbent_2015</v>
      </c>
      <c r="B261" t="s">
        <v>788</v>
      </c>
      <c r="C261" t="s">
        <v>40</v>
      </c>
      <c r="D261">
        <v>2015</v>
      </c>
      <c r="E261" s="13">
        <v>440800</v>
      </c>
      <c r="F261" s="13">
        <v>440800</v>
      </c>
      <c r="G261" s="13">
        <v>440800</v>
      </c>
      <c r="H261" s="13">
        <v>425200</v>
      </c>
      <c r="I261" s="13">
        <v>404000</v>
      </c>
      <c r="J261" s="13">
        <v>397900</v>
      </c>
      <c r="K261" s="13">
        <v>369200</v>
      </c>
      <c r="L261" s="13">
        <v>359600</v>
      </c>
      <c r="M261" s="13">
        <v>359600</v>
      </c>
      <c r="N261" s="13">
        <v>364800</v>
      </c>
      <c r="O261" s="13">
        <v>386200</v>
      </c>
      <c r="P261" s="13">
        <v>413700</v>
      </c>
      <c r="Q261" s="13">
        <v>428600</v>
      </c>
      <c r="R261" s="13">
        <v>428600</v>
      </c>
      <c r="S261" s="13">
        <v>426400</v>
      </c>
      <c r="T261" s="13">
        <v>433400</v>
      </c>
      <c r="U261" s="13">
        <v>442200</v>
      </c>
      <c r="V261" s="13">
        <v>465100</v>
      </c>
      <c r="W261" s="13">
        <v>477800</v>
      </c>
      <c r="X261" s="13">
        <v>484700</v>
      </c>
      <c r="Y261" s="13">
        <v>479200</v>
      </c>
      <c r="Z261" s="13">
        <v>455500</v>
      </c>
      <c r="AA261" s="13">
        <v>437300</v>
      </c>
      <c r="AB261" s="13">
        <v>76</v>
      </c>
      <c r="AC261" s="13">
        <v>46</v>
      </c>
      <c r="AD261" s="13">
        <v>104</v>
      </c>
      <c r="AE261" s="13">
        <v>54</v>
      </c>
      <c r="AF261" s="13">
        <v>69</v>
      </c>
      <c r="AG261" s="13">
        <v>49</v>
      </c>
      <c r="AH261" s="13">
        <v>81</v>
      </c>
      <c r="AI261" s="13"/>
      <c r="AJ261" s="13">
        <v>96</v>
      </c>
      <c r="AK261" s="13">
        <v>87</v>
      </c>
      <c r="AL261" s="13">
        <v>108</v>
      </c>
      <c r="AM261" s="13">
        <v>85</v>
      </c>
      <c r="AN261" s="13"/>
      <c r="AO261" s="13">
        <v>55</v>
      </c>
      <c r="AP261" s="13">
        <v>128</v>
      </c>
      <c r="AQ261" s="13">
        <v>94</v>
      </c>
      <c r="AR261" s="13">
        <v>98</v>
      </c>
      <c r="AS261" s="13">
        <v>118</v>
      </c>
      <c r="AT261" s="13">
        <v>89</v>
      </c>
      <c r="AU261" s="13">
        <v>75</v>
      </c>
      <c r="AV261" s="13">
        <v>76</v>
      </c>
      <c r="AW261" s="13">
        <v>87</v>
      </c>
      <c r="AX261" s="13">
        <v>75</v>
      </c>
      <c r="AY261" s="14">
        <f t="shared" si="43"/>
        <v>83.333333333333329</v>
      </c>
      <c r="AZ261" s="14">
        <f t="shared" si="40"/>
        <v>23</v>
      </c>
      <c r="BA261" s="19">
        <f t="shared" si="44"/>
        <v>0.95454545454545459</v>
      </c>
      <c r="BB261" s="20">
        <f t="shared" si="41"/>
        <v>21.76771309378486</v>
      </c>
      <c r="BC261">
        <f t="shared" si="45"/>
        <v>0</v>
      </c>
      <c r="BD261" s="14">
        <f t="shared" si="46"/>
        <v>8</v>
      </c>
      <c r="BE261" s="14">
        <f t="shared" si="47"/>
        <v>66.333333333333329</v>
      </c>
      <c r="BF261" s="14">
        <f t="shared" si="48"/>
        <v>91.4</v>
      </c>
      <c r="BG261" s="14">
        <f t="shared" si="49"/>
        <v>93.333333333333329</v>
      </c>
    </row>
    <row r="262" spans="1:59" x14ac:dyDescent="0.2">
      <c r="A262" t="str">
        <f t="shared" si="42"/>
        <v>Will Brodie_2018</v>
      </c>
      <c r="B262" t="s">
        <v>975</v>
      </c>
      <c r="C262" t="s">
        <v>144</v>
      </c>
      <c r="D262">
        <v>2018</v>
      </c>
      <c r="E262" s="13">
        <v>187700</v>
      </c>
      <c r="F262" s="13">
        <v>187700</v>
      </c>
      <c r="G262" s="13">
        <v>187700</v>
      </c>
      <c r="H262" s="13">
        <v>187700</v>
      </c>
      <c r="I262" s="13">
        <v>187700</v>
      </c>
      <c r="J262" s="13">
        <v>187700</v>
      </c>
      <c r="K262" s="13">
        <v>187700</v>
      </c>
      <c r="L262" s="13">
        <v>187700</v>
      </c>
      <c r="M262" s="13">
        <v>187700</v>
      </c>
      <c r="N262" s="13">
        <v>187700</v>
      </c>
      <c r="O262" s="13">
        <v>187700</v>
      </c>
      <c r="P262" s="13">
        <v>187700</v>
      </c>
      <c r="Q262" s="13">
        <v>187700</v>
      </c>
      <c r="R262" s="13">
        <v>187700</v>
      </c>
      <c r="S262" s="13">
        <v>187700</v>
      </c>
      <c r="T262" s="13">
        <v>187700</v>
      </c>
      <c r="U262" s="13">
        <v>224600</v>
      </c>
      <c r="V262" s="13">
        <v>253000</v>
      </c>
      <c r="W262" s="13">
        <v>279200</v>
      </c>
      <c r="X262" s="13">
        <v>305800</v>
      </c>
      <c r="Y262" s="13">
        <v>338600</v>
      </c>
      <c r="Z262" s="13">
        <v>339600</v>
      </c>
      <c r="AA262" s="13">
        <v>339600</v>
      </c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>
        <v>57</v>
      </c>
      <c r="AM262" s="13">
        <v>63</v>
      </c>
      <c r="AN262" s="13"/>
      <c r="AO262" s="13"/>
      <c r="AP262" s="13"/>
      <c r="AQ262" s="13">
        <v>78</v>
      </c>
      <c r="AR262" s="13">
        <v>60</v>
      </c>
      <c r="AS262" s="13">
        <v>76</v>
      </c>
      <c r="AT262" s="13">
        <v>95</v>
      </c>
      <c r="AU262" s="13">
        <v>91</v>
      </c>
      <c r="AV262" s="13">
        <v>25</v>
      </c>
      <c r="AW262" s="13"/>
      <c r="AX262" s="13"/>
      <c r="AY262" s="14">
        <f t="shared" si="43"/>
        <v>68.125</v>
      </c>
      <c r="AZ262" s="14">
        <f t="shared" si="40"/>
        <v>23</v>
      </c>
      <c r="BA262" s="19">
        <f t="shared" si="44"/>
        <v>0.36363636363636365</v>
      </c>
      <c r="BB262" s="20">
        <f t="shared" si="41"/>
        <v>22.299503517855666</v>
      </c>
      <c r="BC262">
        <f t="shared" si="45"/>
        <v>0</v>
      </c>
      <c r="BD262" s="14">
        <f t="shared" si="46"/>
        <v>1</v>
      </c>
      <c r="BE262" s="14" t="str">
        <f t="shared" si="47"/>
        <v/>
      </c>
      <c r="BF262" s="14">
        <f t="shared" si="48"/>
        <v>60</v>
      </c>
      <c r="BG262" s="14">
        <f t="shared" si="49"/>
        <v>70.833333333333329</v>
      </c>
    </row>
    <row r="263" spans="1:59" x14ac:dyDescent="0.2">
      <c r="A263" t="str">
        <f t="shared" si="42"/>
        <v>Will Brodie_2017</v>
      </c>
      <c r="B263" t="s">
        <v>975</v>
      </c>
      <c r="C263" t="s">
        <v>144</v>
      </c>
      <c r="D263">
        <v>2017</v>
      </c>
      <c r="E263" s="13">
        <v>175800</v>
      </c>
      <c r="F263" s="13">
        <v>175800</v>
      </c>
      <c r="G263" s="13">
        <v>175800</v>
      </c>
      <c r="H263" s="13">
        <v>175800</v>
      </c>
      <c r="I263" s="13">
        <v>175800</v>
      </c>
      <c r="J263" s="13">
        <v>175800</v>
      </c>
      <c r="K263" s="13">
        <v>175800</v>
      </c>
      <c r="L263" s="13">
        <v>175800</v>
      </c>
      <c r="M263" s="13">
        <v>175800</v>
      </c>
      <c r="N263" s="13">
        <v>175800</v>
      </c>
      <c r="O263" s="13">
        <v>175800</v>
      </c>
      <c r="P263" s="13">
        <v>175800</v>
      </c>
      <c r="Q263" s="13">
        <v>175800</v>
      </c>
      <c r="R263" s="13">
        <v>175800</v>
      </c>
      <c r="S263" s="13">
        <v>175800</v>
      </c>
      <c r="T263" s="13">
        <v>175800</v>
      </c>
      <c r="U263" s="13">
        <v>175800</v>
      </c>
      <c r="V263" s="13">
        <v>175800</v>
      </c>
      <c r="W263" s="13">
        <v>175800</v>
      </c>
      <c r="X263" s="13">
        <v>175800</v>
      </c>
      <c r="Y263" s="13">
        <v>175800</v>
      </c>
      <c r="Z263" s="13">
        <v>175800</v>
      </c>
      <c r="AA263" s="13">
        <v>175800</v>
      </c>
      <c r="AB263" s="13"/>
      <c r="AC263" s="13"/>
      <c r="AD263" s="13"/>
      <c r="AE263" s="13"/>
      <c r="AF263" s="13"/>
      <c r="AG263" s="13"/>
      <c r="AH263" s="13"/>
      <c r="AI263" s="13"/>
      <c r="AJ263" s="13"/>
      <c r="AK263" s="13">
        <v>32</v>
      </c>
      <c r="AL263" s="13">
        <v>32</v>
      </c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>
        <v>64</v>
      </c>
      <c r="AY263" s="14">
        <f t="shared" si="43"/>
        <v>42.666666666666664</v>
      </c>
      <c r="AZ263" s="14">
        <f t="shared" si="40"/>
        <v>23</v>
      </c>
      <c r="BA263" s="19">
        <f t="shared" si="44"/>
        <v>0.13636363636363635</v>
      </c>
      <c r="BB263" s="20">
        <f t="shared" si="41"/>
        <v>18.475208614068027</v>
      </c>
      <c r="BC263">
        <f t="shared" si="45"/>
        <v>0</v>
      </c>
      <c r="BD263" s="14">
        <f t="shared" si="46"/>
        <v>1</v>
      </c>
      <c r="BE263" s="14" t="str">
        <f t="shared" si="47"/>
        <v/>
      </c>
      <c r="BF263" s="14">
        <f t="shared" si="48"/>
        <v>32</v>
      </c>
      <c r="BG263" s="14">
        <f t="shared" si="49"/>
        <v>64</v>
      </c>
    </row>
    <row r="264" spans="1:59" x14ac:dyDescent="0.2">
      <c r="A264" t="str">
        <f t="shared" si="42"/>
        <v>Will Brodie_2016</v>
      </c>
      <c r="B264" t="s">
        <v>975</v>
      </c>
      <c r="C264" t="s">
        <v>144</v>
      </c>
      <c r="D264">
        <v>2016</v>
      </c>
      <c r="E264" s="13">
        <v>0</v>
      </c>
      <c r="F264" s="13">
        <v>0</v>
      </c>
      <c r="G264" s="13">
        <v>0</v>
      </c>
      <c r="H264" s="13">
        <v>0</v>
      </c>
      <c r="I264" s="13">
        <v>0</v>
      </c>
      <c r="J264" s="13">
        <v>0</v>
      </c>
      <c r="K264" s="13">
        <v>0</v>
      </c>
      <c r="L264" s="13">
        <v>0</v>
      </c>
      <c r="M264" s="13">
        <v>0</v>
      </c>
      <c r="N264" s="13">
        <v>0</v>
      </c>
      <c r="O264" s="13">
        <v>0</v>
      </c>
      <c r="P264" s="13">
        <v>0</v>
      </c>
      <c r="Q264" s="13">
        <v>0</v>
      </c>
      <c r="R264" s="13">
        <v>0</v>
      </c>
      <c r="S264" s="13">
        <v>0</v>
      </c>
      <c r="T264" s="13">
        <v>0</v>
      </c>
      <c r="U264" s="13">
        <v>0</v>
      </c>
      <c r="V264" s="13">
        <v>0</v>
      </c>
      <c r="W264" s="13">
        <v>0</v>
      </c>
      <c r="X264" s="13">
        <v>0</v>
      </c>
      <c r="Y264" s="13">
        <v>0</v>
      </c>
      <c r="Z264" s="13">
        <v>0</v>
      </c>
      <c r="AA264" s="13">
        <v>0</v>
      </c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4" t="str">
        <f t="shared" si="43"/>
        <v/>
      </c>
      <c r="AZ264" s="14">
        <f t="shared" si="40"/>
        <v>23</v>
      </c>
      <c r="BA264" s="19">
        <f t="shared" si="44"/>
        <v>0</v>
      </c>
      <c r="BB264" s="20" t="e">
        <f t="shared" si="41"/>
        <v>#DIV/0!</v>
      </c>
      <c r="BC264">
        <f t="shared" si="45"/>
        <v>23</v>
      </c>
      <c r="BD264" s="14">
        <f t="shared" si="46"/>
        <v>1</v>
      </c>
      <c r="BE264" s="14" t="str">
        <f t="shared" si="47"/>
        <v/>
      </c>
      <c r="BF264" s="14" t="str">
        <f t="shared" si="48"/>
        <v/>
      </c>
      <c r="BG264" s="14" t="str">
        <f t="shared" si="49"/>
        <v/>
      </c>
    </row>
    <row r="265" spans="1:59" x14ac:dyDescent="0.2">
      <c r="A265" t="str">
        <f t="shared" si="42"/>
        <v>Will Brodie_2015</v>
      </c>
      <c r="B265" t="s">
        <v>975</v>
      </c>
      <c r="C265" t="s">
        <v>144</v>
      </c>
      <c r="D265">
        <v>2015</v>
      </c>
      <c r="E265" s="13">
        <v>0</v>
      </c>
      <c r="F265" s="13">
        <v>0</v>
      </c>
      <c r="G265" s="13">
        <v>0</v>
      </c>
      <c r="H265" s="13">
        <v>0</v>
      </c>
      <c r="I265" s="13">
        <v>0</v>
      </c>
      <c r="J265" s="13">
        <v>0</v>
      </c>
      <c r="K265" s="13">
        <v>0</v>
      </c>
      <c r="L265" s="13">
        <v>0</v>
      </c>
      <c r="M265" s="13">
        <v>0</v>
      </c>
      <c r="N265" s="13">
        <v>0</v>
      </c>
      <c r="O265" s="13">
        <v>0</v>
      </c>
      <c r="P265" s="13">
        <v>0</v>
      </c>
      <c r="Q265" s="13">
        <v>0</v>
      </c>
      <c r="R265" s="13">
        <v>0</v>
      </c>
      <c r="S265" s="13">
        <v>0</v>
      </c>
      <c r="T265" s="13">
        <v>0</v>
      </c>
      <c r="U265" s="13">
        <v>0</v>
      </c>
      <c r="V265" s="13">
        <v>0</v>
      </c>
      <c r="W265" s="13">
        <v>0</v>
      </c>
      <c r="X265" s="13">
        <v>0</v>
      </c>
      <c r="Y265" s="13">
        <v>0</v>
      </c>
      <c r="Z265" s="13">
        <v>0</v>
      </c>
      <c r="AA265" s="13">
        <v>0</v>
      </c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4" t="str">
        <f t="shared" si="43"/>
        <v/>
      </c>
      <c r="AZ265" s="14">
        <f t="shared" si="40"/>
        <v>23</v>
      </c>
      <c r="BA265" s="19">
        <f t="shared" si="44"/>
        <v>0</v>
      </c>
      <c r="BB265" s="20" t="e">
        <f t="shared" si="41"/>
        <v>#DIV/0!</v>
      </c>
      <c r="BC265">
        <f t="shared" si="45"/>
        <v>23</v>
      </c>
      <c r="BD265" s="14">
        <f t="shared" si="46"/>
        <v>1</v>
      </c>
      <c r="BE265" s="14" t="str">
        <f t="shared" si="47"/>
        <v/>
      </c>
      <c r="BF265" s="14" t="str">
        <f t="shared" si="48"/>
        <v/>
      </c>
      <c r="BG265" s="14" t="str">
        <f t="shared" si="49"/>
        <v/>
      </c>
    </row>
    <row r="266" spans="1:59" x14ac:dyDescent="0.2">
      <c r="A266" t="str">
        <f t="shared" si="42"/>
        <v>Keegan Brooksby_2018</v>
      </c>
      <c r="B266" t="s">
        <v>739</v>
      </c>
      <c r="C266" t="s">
        <v>465</v>
      </c>
      <c r="D266">
        <v>2018</v>
      </c>
      <c r="E266" s="13">
        <v>343400</v>
      </c>
      <c r="F266" s="13">
        <v>343400</v>
      </c>
      <c r="G266" s="13">
        <v>343400</v>
      </c>
      <c r="H266" s="13">
        <v>343400</v>
      </c>
      <c r="I266" s="13">
        <v>343400</v>
      </c>
      <c r="J266" s="13">
        <v>343400</v>
      </c>
      <c r="K266" s="13">
        <v>343400</v>
      </c>
      <c r="L266" s="13">
        <v>343400</v>
      </c>
      <c r="M266" s="13">
        <v>343400</v>
      </c>
      <c r="N266" s="13">
        <v>343400</v>
      </c>
      <c r="O266" s="13">
        <v>343400</v>
      </c>
      <c r="P266" s="13">
        <v>343400</v>
      </c>
      <c r="Q266" s="13">
        <v>343400</v>
      </c>
      <c r="R266" s="13">
        <v>343400</v>
      </c>
      <c r="S266" s="13">
        <v>343400</v>
      </c>
      <c r="T266" s="13">
        <v>343400</v>
      </c>
      <c r="U266" s="13">
        <v>343400</v>
      </c>
      <c r="V266" s="13">
        <v>343400</v>
      </c>
      <c r="W266" s="13">
        <v>343400</v>
      </c>
      <c r="X266" s="13">
        <v>343400</v>
      </c>
      <c r="Y266" s="13">
        <v>343400</v>
      </c>
      <c r="Z266" s="13">
        <v>343400</v>
      </c>
      <c r="AA266" s="13">
        <v>343400</v>
      </c>
      <c r="AB266" s="13"/>
      <c r="AC266" s="13"/>
      <c r="AD266" s="13"/>
      <c r="AE266" s="13"/>
      <c r="AF266" s="13"/>
      <c r="AG266" s="13"/>
      <c r="AH266" s="13"/>
      <c r="AI266" s="13">
        <v>80</v>
      </c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>
        <v>69</v>
      </c>
      <c r="AX266" s="13">
        <v>75</v>
      </c>
      <c r="AY266" s="14">
        <f t="shared" si="43"/>
        <v>74.666666666666671</v>
      </c>
      <c r="AZ266" s="14">
        <f t="shared" si="40"/>
        <v>23</v>
      </c>
      <c r="BA266" s="19">
        <f t="shared" si="44"/>
        <v>0.13636363636363635</v>
      </c>
      <c r="BB266" s="20">
        <f t="shared" si="41"/>
        <v>5.5075705472861021</v>
      </c>
      <c r="BC266">
        <f t="shared" si="45"/>
        <v>0</v>
      </c>
      <c r="BD266" s="14">
        <f t="shared" si="46"/>
        <v>1</v>
      </c>
      <c r="BE266" s="14" t="str">
        <f t="shared" si="47"/>
        <v/>
      </c>
      <c r="BF266" s="14">
        <f t="shared" si="48"/>
        <v>80</v>
      </c>
      <c r="BG266" s="14">
        <f t="shared" si="49"/>
        <v>72</v>
      </c>
    </row>
    <row r="267" spans="1:59" x14ac:dyDescent="0.2">
      <c r="A267" t="str">
        <f t="shared" si="42"/>
        <v>Keegan Brooksby_2017</v>
      </c>
      <c r="B267" t="s">
        <v>739</v>
      </c>
      <c r="C267" t="s">
        <v>465</v>
      </c>
      <c r="D267">
        <v>2017</v>
      </c>
      <c r="E267" s="13">
        <v>220200</v>
      </c>
      <c r="F267" s="13">
        <v>220200</v>
      </c>
      <c r="G267" s="13">
        <v>220200</v>
      </c>
      <c r="H267" s="13">
        <v>220200</v>
      </c>
      <c r="I267" s="13">
        <v>220200</v>
      </c>
      <c r="J267" s="13">
        <v>220200</v>
      </c>
      <c r="K267" s="13">
        <v>220200</v>
      </c>
      <c r="L267" s="13">
        <v>220200</v>
      </c>
      <c r="M267" s="13">
        <v>220200</v>
      </c>
      <c r="N267" s="13">
        <v>213200</v>
      </c>
      <c r="O267" s="13">
        <v>226900</v>
      </c>
      <c r="P267" s="13">
        <v>246400</v>
      </c>
      <c r="Q267" s="13">
        <v>246400</v>
      </c>
      <c r="R267" s="13">
        <v>246400</v>
      </c>
      <c r="S267" s="13">
        <v>246400</v>
      </c>
      <c r="T267" s="13">
        <v>246400</v>
      </c>
      <c r="U267" s="13">
        <v>246400</v>
      </c>
      <c r="V267" s="13">
        <v>246400</v>
      </c>
      <c r="W267" s="13">
        <v>246400</v>
      </c>
      <c r="X267" s="13">
        <v>246400</v>
      </c>
      <c r="Y267" s="13">
        <v>246400</v>
      </c>
      <c r="Z267" s="13">
        <v>268700</v>
      </c>
      <c r="AA267" s="13">
        <v>295100</v>
      </c>
      <c r="AB267" s="13"/>
      <c r="AC267" s="13"/>
      <c r="AD267" s="13"/>
      <c r="AE267" s="13">
        <v>25</v>
      </c>
      <c r="AF267" s="13"/>
      <c r="AG267" s="13"/>
      <c r="AH267" s="13"/>
      <c r="AI267" s="13">
        <v>33</v>
      </c>
      <c r="AJ267" s="13">
        <v>58</v>
      </c>
      <c r="AK267" s="13">
        <v>68</v>
      </c>
      <c r="AL267" s="13">
        <v>54</v>
      </c>
      <c r="AM267" s="13"/>
      <c r="AN267" s="13"/>
      <c r="AO267" s="13"/>
      <c r="AP267" s="13"/>
      <c r="AQ267" s="13"/>
      <c r="AR267" s="13"/>
      <c r="AS267" s="13"/>
      <c r="AT267" s="13"/>
      <c r="AU267" s="13"/>
      <c r="AV267" s="13">
        <v>82</v>
      </c>
      <c r="AW267" s="13">
        <v>91</v>
      </c>
      <c r="AX267" s="13">
        <v>94</v>
      </c>
      <c r="AY267" s="14">
        <f t="shared" si="43"/>
        <v>63.125</v>
      </c>
      <c r="AZ267" s="14">
        <f t="shared" si="40"/>
        <v>23</v>
      </c>
      <c r="BA267" s="19">
        <f t="shared" si="44"/>
        <v>0.36363636363636365</v>
      </c>
      <c r="BB267" s="20">
        <f t="shared" si="41"/>
        <v>25.581452544484534</v>
      </c>
      <c r="BC267">
        <f t="shared" si="45"/>
        <v>0</v>
      </c>
      <c r="BD267" s="14">
        <f t="shared" si="46"/>
        <v>10</v>
      </c>
      <c r="BE267" s="14">
        <f t="shared" si="47"/>
        <v>25</v>
      </c>
      <c r="BF267" s="14">
        <f t="shared" si="48"/>
        <v>53.25</v>
      </c>
      <c r="BG267" s="14">
        <f t="shared" si="49"/>
        <v>89</v>
      </c>
    </row>
    <row r="268" spans="1:59" x14ac:dyDescent="0.2">
      <c r="A268" t="str">
        <f t="shared" si="42"/>
        <v>Keegan Brooksby_2016</v>
      </c>
      <c r="B268" t="s">
        <v>739</v>
      </c>
      <c r="C268" t="s">
        <v>465</v>
      </c>
      <c r="D268">
        <v>2016</v>
      </c>
      <c r="E268" s="13">
        <v>102400</v>
      </c>
      <c r="F268" s="13">
        <v>102400</v>
      </c>
      <c r="G268" s="13">
        <v>102400</v>
      </c>
      <c r="H268" s="13">
        <v>102400</v>
      </c>
      <c r="I268" s="13">
        <v>102400</v>
      </c>
      <c r="J268" s="13">
        <v>102400</v>
      </c>
      <c r="K268" s="13">
        <v>102400</v>
      </c>
      <c r="L268" s="13">
        <v>102400</v>
      </c>
      <c r="M268" s="13">
        <v>102400</v>
      </c>
      <c r="N268" s="13">
        <v>102400</v>
      </c>
      <c r="O268" s="13">
        <v>102400</v>
      </c>
      <c r="P268" s="13">
        <v>102400</v>
      </c>
      <c r="Q268" s="13">
        <v>102400</v>
      </c>
      <c r="R268" s="13">
        <v>102400</v>
      </c>
      <c r="S268" s="13">
        <v>143200</v>
      </c>
      <c r="T268" s="13">
        <v>143200</v>
      </c>
      <c r="U268" s="13">
        <v>143200</v>
      </c>
      <c r="V268" s="13">
        <v>143200</v>
      </c>
      <c r="W268" s="13">
        <v>143200</v>
      </c>
      <c r="X268" s="13">
        <v>143200</v>
      </c>
      <c r="Y268" s="13">
        <v>143200</v>
      </c>
      <c r="Z268" s="13">
        <v>143200</v>
      </c>
      <c r="AA268" s="13">
        <v>143200</v>
      </c>
      <c r="AB268" s="13"/>
      <c r="AC268" s="13"/>
      <c r="AD268" s="13"/>
      <c r="AE268" s="13"/>
      <c r="AF268" s="13"/>
      <c r="AG268" s="13"/>
      <c r="AH268" s="13"/>
      <c r="AI268" s="13"/>
      <c r="AJ268" s="13">
        <v>58</v>
      </c>
      <c r="AK268" s="13">
        <v>36</v>
      </c>
      <c r="AL268" s="13"/>
      <c r="AM268" s="13"/>
      <c r="AN268" s="13"/>
      <c r="AO268" s="13">
        <v>59</v>
      </c>
      <c r="AP268" s="13"/>
      <c r="AQ268" s="13"/>
      <c r="AR268" s="13"/>
      <c r="AS268" s="13"/>
      <c r="AT268" s="13"/>
      <c r="AU268" s="13"/>
      <c r="AV268" s="13"/>
      <c r="AW268" s="13"/>
      <c r="AX268" s="13"/>
      <c r="AY268" s="14">
        <f t="shared" si="43"/>
        <v>51</v>
      </c>
      <c r="AZ268" s="14">
        <f t="shared" si="40"/>
        <v>23</v>
      </c>
      <c r="BA268" s="19">
        <f t="shared" si="44"/>
        <v>0.13636363636363635</v>
      </c>
      <c r="BB268" s="20">
        <f t="shared" si="41"/>
        <v>13</v>
      </c>
      <c r="BC268">
        <f t="shared" si="45"/>
        <v>0</v>
      </c>
      <c r="BD268" s="14">
        <f t="shared" si="46"/>
        <v>1</v>
      </c>
      <c r="BE268" s="14" t="str">
        <f t="shared" si="47"/>
        <v/>
      </c>
      <c r="BF268" s="14">
        <f t="shared" si="48"/>
        <v>47</v>
      </c>
      <c r="BG268" s="14" t="str">
        <f t="shared" si="49"/>
        <v/>
      </c>
    </row>
    <row r="269" spans="1:59" x14ac:dyDescent="0.2">
      <c r="A269" t="str">
        <f t="shared" si="42"/>
        <v>Keegan Brooksby_2015</v>
      </c>
      <c r="B269" t="s">
        <v>739</v>
      </c>
      <c r="C269" t="s">
        <v>465</v>
      </c>
      <c r="D269">
        <v>2015</v>
      </c>
      <c r="E269" s="13">
        <v>0</v>
      </c>
      <c r="F269" s="13">
        <v>0</v>
      </c>
      <c r="G269" s="13">
        <v>0</v>
      </c>
      <c r="H269" s="13">
        <v>0</v>
      </c>
      <c r="I269" s="13">
        <v>0</v>
      </c>
      <c r="J269" s="13">
        <v>0</v>
      </c>
      <c r="K269" s="13">
        <v>0</v>
      </c>
      <c r="L269" s="13">
        <v>0</v>
      </c>
      <c r="M269" s="13">
        <v>0</v>
      </c>
      <c r="N269" s="13">
        <v>0</v>
      </c>
      <c r="O269" s="13">
        <v>0</v>
      </c>
      <c r="P269" s="13">
        <v>0</v>
      </c>
      <c r="Q269" s="13">
        <v>0</v>
      </c>
      <c r="R269" s="13">
        <v>0</v>
      </c>
      <c r="S269" s="13">
        <v>0</v>
      </c>
      <c r="T269" s="13">
        <v>0</v>
      </c>
      <c r="U269" s="13">
        <v>0</v>
      </c>
      <c r="V269" s="13">
        <v>0</v>
      </c>
      <c r="W269" s="13">
        <v>0</v>
      </c>
      <c r="X269" s="13">
        <v>0</v>
      </c>
      <c r="Y269" s="13">
        <v>0</v>
      </c>
      <c r="Z269" s="13">
        <v>0</v>
      </c>
      <c r="AA269" s="13">
        <v>0</v>
      </c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4" t="str">
        <f t="shared" si="43"/>
        <v/>
      </c>
      <c r="AZ269" s="14">
        <f t="shared" si="40"/>
        <v>23</v>
      </c>
      <c r="BA269" s="19">
        <f t="shared" si="44"/>
        <v>0</v>
      </c>
      <c r="BB269" s="20" t="e">
        <f t="shared" si="41"/>
        <v>#DIV/0!</v>
      </c>
      <c r="BC269">
        <f t="shared" si="45"/>
        <v>23</v>
      </c>
      <c r="BD269" s="14">
        <f t="shared" si="46"/>
        <v>1</v>
      </c>
      <c r="BE269" s="14" t="str">
        <f t="shared" si="47"/>
        <v/>
      </c>
      <c r="BF269" s="14" t="str">
        <f t="shared" si="48"/>
        <v/>
      </c>
      <c r="BG269" s="14" t="str">
        <f t="shared" si="49"/>
        <v/>
      </c>
    </row>
    <row r="270" spans="1:59" x14ac:dyDescent="0.2">
      <c r="A270" t="str">
        <f t="shared" si="42"/>
        <v>Timothy Broomhead_2018</v>
      </c>
      <c r="B270" t="s">
        <v>1954</v>
      </c>
      <c r="C270" t="s">
        <v>116</v>
      </c>
      <c r="D270">
        <v>2018</v>
      </c>
      <c r="E270" s="13">
        <v>350300</v>
      </c>
      <c r="F270" s="13">
        <v>350300</v>
      </c>
      <c r="G270" s="13">
        <v>350300</v>
      </c>
      <c r="H270" s="13">
        <v>350300</v>
      </c>
      <c r="I270" s="13">
        <v>350300</v>
      </c>
      <c r="J270" s="13">
        <v>350300</v>
      </c>
      <c r="K270" s="13">
        <v>350300</v>
      </c>
      <c r="L270" s="13">
        <v>350300</v>
      </c>
      <c r="M270" s="13">
        <v>350300</v>
      </c>
      <c r="N270" s="13">
        <v>350300</v>
      </c>
      <c r="O270" s="13">
        <v>350300</v>
      </c>
      <c r="P270" s="13">
        <v>350300</v>
      </c>
      <c r="Q270" s="13">
        <v>350300</v>
      </c>
      <c r="R270" s="13">
        <v>350300</v>
      </c>
      <c r="S270" s="13">
        <v>350300</v>
      </c>
      <c r="T270" s="13">
        <v>350300</v>
      </c>
      <c r="U270" s="13">
        <v>350300</v>
      </c>
      <c r="V270" s="13">
        <v>350300</v>
      </c>
      <c r="W270" s="13">
        <v>350300</v>
      </c>
      <c r="X270" s="13">
        <v>350300</v>
      </c>
      <c r="Y270" s="13">
        <v>350300</v>
      </c>
      <c r="Z270" s="13">
        <v>350300</v>
      </c>
      <c r="AA270" s="13">
        <v>350300</v>
      </c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4" t="str">
        <f t="shared" si="43"/>
        <v/>
      </c>
      <c r="AZ270" s="14">
        <f t="shared" si="40"/>
        <v>23</v>
      </c>
      <c r="BA270" s="19">
        <f t="shared" si="44"/>
        <v>0</v>
      </c>
      <c r="BB270" s="20" t="e">
        <f t="shared" si="41"/>
        <v>#DIV/0!</v>
      </c>
      <c r="BC270">
        <f t="shared" si="45"/>
        <v>0</v>
      </c>
      <c r="BD270" s="14">
        <f t="shared" si="46"/>
        <v>1</v>
      </c>
      <c r="BE270" s="14" t="str">
        <f t="shared" si="47"/>
        <v/>
      </c>
      <c r="BF270" s="14" t="str">
        <f t="shared" si="48"/>
        <v/>
      </c>
      <c r="BG270" s="14" t="str">
        <f t="shared" si="49"/>
        <v/>
      </c>
    </row>
    <row r="271" spans="1:59" x14ac:dyDescent="0.2">
      <c r="A271" t="str">
        <f t="shared" si="42"/>
        <v>Timothy Broomhead_2017</v>
      </c>
      <c r="B271" t="s">
        <v>1954</v>
      </c>
      <c r="C271" t="s">
        <v>116</v>
      </c>
      <c r="D271">
        <v>2017</v>
      </c>
      <c r="E271" s="13">
        <v>185000</v>
      </c>
      <c r="F271" s="13">
        <v>185000</v>
      </c>
      <c r="G271" s="13">
        <v>185000</v>
      </c>
      <c r="H271" s="13">
        <v>185000</v>
      </c>
      <c r="I271" s="13">
        <v>228700</v>
      </c>
      <c r="J271" s="13">
        <v>271400</v>
      </c>
      <c r="K271" s="13">
        <v>291200</v>
      </c>
      <c r="L271" s="13">
        <v>294200</v>
      </c>
      <c r="M271" s="13">
        <v>294200</v>
      </c>
      <c r="N271" s="13">
        <v>294200</v>
      </c>
      <c r="O271" s="13">
        <v>284400</v>
      </c>
      <c r="P271" s="13">
        <v>278100</v>
      </c>
      <c r="Q271" s="13">
        <v>296400</v>
      </c>
      <c r="R271" s="13">
        <v>296400</v>
      </c>
      <c r="S271" s="13">
        <v>305800</v>
      </c>
      <c r="T271" s="13">
        <v>313800</v>
      </c>
      <c r="U271" s="13">
        <v>312900</v>
      </c>
      <c r="V271" s="13">
        <v>312900</v>
      </c>
      <c r="W271" s="13">
        <v>312900</v>
      </c>
      <c r="X271" s="13">
        <v>312900</v>
      </c>
      <c r="Y271" s="13">
        <v>312900</v>
      </c>
      <c r="Z271" s="13">
        <v>312900</v>
      </c>
      <c r="AA271" s="13">
        <v>315000</v>
      </c>
      <c r="AB271" s="13"/>
      <c r="AC271" s="13">
        <v>63</v>
      </c>
      <c r="AD271" s="13">
        <v>86</v>
      </c>
      <c r="AE271" s="13">
        <v>57</v>
      </c>
      <c r="AF271" s="13">
        <v>86</v>
      </c>
      <c r="AG271" s="13">
        <v>61</v>
      </c>
      <c r="AH271" s="13">
        <v>30</v>
      </c>
      <c r="AI271" s="13"/>
      <c r="AJ271" s="13"/>
      <c r="AK271" s="13">
        <v>60</v>
      </c>
      <c r="AL271" s="13">
        <v>64</v>
      </c>
      <c r="AM271" s="13">
        <v>80</v>
      </c>
      <c r="AN271" s="13"/>
      <c r="AO271" s="13">
        <v>51</v>
      </c>
      <c r="AP271" s="13">
        <v>69</v>
      </c>
      <c r="AQ271" s="13">
        <v>65</v>
      </c>
      <c r="AR271" s="13"/>
      <c r="AS271" s="13"/>
      <c r="AT271" s="13"/>
      <c r="AU271" s="13"/>
      <c r="AV271" s="13"/>
      <c r="AW271" s="13">
        <v>60</v>
      </c>
      <c r="AX271" s="13">
        <v>60</v>
      </c>
      <c r="AY271" s="14">
        <f t="shared" si="43"/>
        <v>63.714285714285715</v>
      </c>
      <c r="AZ271" s="14">
        <f t="shared" si="40"/>
        <v>23</v>
      </c>
      <c r="BA271" s="19">
        <f t="shared" si="44"/>
        <v>0.63636363636363635</v>
      </c>
      <c r="BB271" s="20">
        <f t="shared" si="41"/>
        <v>14.360354460102313</v>
      </c>
      <c r="BC271">
        <f t="shared" si="45"/>
        <v>0</v>
      </c>
      <c r="BD271" s="14">
        <f t="shared" si="46"/>
        <v>1</v>
      </c>
      <c r="BE271" s="14">
        <f t="shared" si="47"/>
        <v>70.599999999999994</v>
      </c>
      <c r="BF271" s="14">
        <f t="shared" si="48"/>
        <v>58.5</v>
      </c>
      <c r="BG271" s="14">
        <f t="shared" si="49"/>
        <v>63.5</v>
      </c>
    </row>
    <row r="272" spans="1:59" x14ac:dyDescent="0.2">
      <c r="A272" t="str">
        <f t="shared" si="42"/>
        <v>Timothy Broomhead_2016</v>
      </c>
      <c r="B272" t="s">
        <v>1954</v>
      </c>
      <c r="C272" t="s">
        <v>116</v>
      </c>
      <c r="D272">
        <v>2016</v>
      </c>
      <c r="E272" s="13">
        <v>329200</v>
      </c>
      <c r="F272" s="13">
        <v>329200</v>
      </c>
      <c r="G272" s="13">
        <v>329200</v>
      </c>
      <c r="H272" s="13">
        <v>329200</v>
      </c>
      <c r="I272" s="13">
        <v>329200</v>
      </c>
      <c r="J272" s="13">
        <v>329200</v>
      </c>
      <c r="K272" s="13">
        <v>329200</v>
      </c>
      <c r="L272" s="13">
        <v>329200</v>
      </c>
      <c r="M272" s="13">
        <v>329200</v>
      </c>
      <c r="N272" s="13">
        <v>329200</v>
      </c>
      <c r="O272" s="13">
        <v>329200</v>
      </c>
      <c r="P272" s="13">
        <v>329200</v>
      </c>
      <c r="Q272" s="13">
        <v>329200</v>
      </c>
      <c r="R272" s="13">
        <v>329200</v>
      </c>
      <c r="S272" s="13">
        <v>329200</v>
      </c>
      <c r="T272" s="13">
        <v>329200</v>
      </c>
      <c r="U272" s="13">
        <v>329200</v>
      </c>
      <c r="V272" s="13">
        <v>329200</v>
      </c>
      <c r="W272" s="13">
        <v>329200</v>
      </c>
      <c r="X272" s="13">
        <v>329200</v>
      </c>
      <c r="Y272" s="13">
        <v>329200</v>
      </c>
      <c r="Z272" s="13">
        <v>329200</v>
      </c>
      <c r="AA272" s="13">
        <v>329200</v>
      </c>
      <c r="AB272" s="13"/>
      <c r="AC272" s="13"/>
      <c r="AD272" s="13"/>
      <c r="AE272" s="13"/>
      <c r="AF272" s="13"/>
      <c r="AG272" s="13">
        <v>28</v>
      </c>
      <c r="AH272" s="13">
        <v>40</v>
      </c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4">
        <f t="shared" si="43"/>
        <v>34</v>
      </c>
      <c r="AZ272" s="14">
        <f t="shared" si="40"/>
        <v>23</v>
      </c>
      <c r="BA272" s="19">
        <f t="shared" si="44"/>
        <v>9.0909090909090912E-2</v>
      </c>
      <c r="BB272" s="20">
        <f t="shared" si="41"/>
        <v>8.4852813742385695</v>
      </c>
      <c r="BC272">
        <f t="shared" si="45"/>
        <v>0</v>
      </c>
      <c r="BD272" s="14">
        <f t="shared" si="46"/>
        <v>1</v>
      </c>
      <c r="BE272" s="14">
        <f t="shared" si="47"/>
        <v>28</v>
      </c>
      <c r="BF272" s="14">
        <f t="shared" si="48"/>
        <v>40</v>
      </c>
      <c r="BG272" s="14" t="str">
        <f t="shared" si="49"/>
        <v/>
      </c>
    </row>
    <row r="273" spans="1:59" x14ac:dyDescent="0.2">
      <c r="A273" t="str">
        <f t="shared" si="42"/>
        <v>Timothy Broomhead_2015</v>
      </c>
      <c r="B273" t="s">
        <v>1954</v>
      </c>
      <c r="C273" t="s">
        <v>116</v>
      </c>
      <c r="D273">
        <v>2015</v>
      </c>
      <c r="E273" s="13">
        <v>316500</v>
      </c>
      <c r="F273" s="13">
        <v>316500</v>
      </c>
      <c r="G273" s="13">
        <v>316500</v>
      </c>
      <c r="H273" s="13">
        <v>316500</v>
      </c>
      <c r="I273" s="13">
        <v>331800</v>
      </c>
      <c r="J273" s="13">
        <v>331800</v>
      </c>
      <c r="K273" s="13">
        <v>326700</v>
      </c>
      <c r="L273" s="13">
        <v>295300</v>
      </c>
      <c r="M273" s="13">
        <v>261400</v>
      </c>
      <c r="N273" s="13">
        <v>261400</v>
      </c>
      <c r="O273" s="13">
        <v>236000</v>
      </c>
      <c r="P273" s="13">
        <v>242300</v>
      </c>
      <c r="Q273" s="13">
        <v>242300</v>
      </c>
      <c r="R273" s="13">
        <v>283200</v>
      </c>
      <c r="S273" s="13">
        <v>332600</v>
      </c>
      <c r="T273" s="13">
        <v>341600</v>
      </c>
      <c r="U273" s="13">
        <v>341600</v>
      </c>
      <c r="V273" s="13">
        <v>341600</v>
      </c>
      <c r="W273" s="13">
        <v>341600</v>
      </c>
      <c r="X273" s="13">
        <v>341600</v>
      </c>
      <c r="Y273" s="13">
        <v>341600</v>
      </c>
      <c r="Z273" s="13">
        <v>341600</v>
      </c>
      <c r="AA273" s="13">
        <v>341600</v>
      </c>
      <c r="AB273" s="13"/>
      <c r="AC273" s="13">
        <v>68</v>
      </c>
      <c r="AD273" s="13">
        <v>108</v>
      </c>
      <c r="AE273" s="13">
        <v>47</v>
      </c>
      <c r="AF273" s="13"/>
      <c r="AG273" s="13">
        <v>32</v>
      </c>
      <c r="AH273" s="13">
        <v>45</v>
      </c>
      <c r="AI273" s="13">
        <v>22</v>
      </c>
      <c r="AJ273" s="13"/>
      <c r="AK273" s="13">
        <v>30</v>
      </c>
      <c r="AL273" s="13">
        <v>102</v>
      </c>
      <c r="AM273" s="13"/>
      <c r="AN273" s="13">
        <v>105</v>
      </c>
      <c r="AO273" s="13">
        <v>72</v>
      </c>
      <c r="AP273" s="13">
        <v>40</v>
      </c>
      <c r="AQ273" s="13"/>
      <c r="AR273" s="13"/>
      <c r="AS273" s="13"/>
      <c r="AT273" s="13"/>
      <c r="AU273" s="13"/>
      <c r="AV273" s="13"/>
      <c r="AW273" s="13"/>
      <c r="AX273" s="13"/>
      <c r="AY273" s="14">
        <f t="shared" si="43"/>
        <v>61</v>
      </c>
      <c r="AZ273" s="14">
        <f t="shared" si="40"/>
        <v>23</v>
      </c>
      <c r="BA273" s="19">
        <f t="shared" si="44"/>
        <v>0.5</v>
      </c>
      <c r="BB273" s="20">
        <f t="shared" si="41"/>
        <v>31.95622005181464</v>
      </c>
      <c r="BC273">
        <f t="shared" si="45"/>
        <v>0</v>
      </c>
      <c r="BD273" s="14">
        <f t="shared" si="46"/>
        <v>11</v>
      </c>
      <c r="BE273" s="14">
        <f t="shared" si="47"/>
        <v>63.75</v>
      </c>
      <c r="BF273" s="14">
        <f t="shared" si="48"/>
        <v>49.75</v>
      </c>
      <c r="BG273" s="14">
        <f t="shared" si="49"/>
        <v>40</v>
      </c>
    </row>
    <row r="274" spans="1:59" x14ac:dyDescent="0.2">
      <c r="A274" t="str">
        <f t="shared" si="42"/>
        <v>Ben Brown_2018</v>
      </c>
      <c r="B274" t="s">
        <v>555</v>
      </c>
      <c r="C274" t="s">
        <v>316</v>
      </c>
      <c r="D274">
        <v>2018</v>
      </c>
      <c r="E274" s="13">
        <v>423300</v>
      </c>
      <c r="F274" s="13">
        <v>423300</v>
      </c>
      <c r="G274" s="13">
        <v>423300</v>
      </c>
      <c r="H274" s="13">
        <v>414900</v>
      </c>
      <c r="I274" s="13">
        <v>475800</v>
      </c>
      <c r="J274" s="13">
        <v>516000</v>
      </c>
      <c r="K274" s="13">
        <v>529900</v>
      </c>
      <c r="L274" s="13">
        <v>507800</v>
      </c>
      <c r="M274" s="13">
        <v>471300</v>
      </c>
      <c r="N274" s="13">
        <v>472400</v>
      </c>
      <c r="O274" s="13">
        <v>469500</v>
      </c>
      <c r="P274" s="13">
        <v>475000</v>
      </c>
      <c r="Q274" s="13">
        <v>447900</v>
      </c>
      <c r="R274" s="13">
        <v>447900</v>
      </c>
      <c r="S274" s="13">
        <v>442900</v>
      </c>
      <c r="T274" s="13">
        <v>438400</v>
      </c>
      <c r="U274" s="13">
        <v>444400</v>
      </c>
      <c r="V274" s="13">
        <v>449200</v>
      </c>
      <c r="W274" s="13">
        <v>442400</v>
      </c>
      <c r="X274" s="13">
        <v>421100</v>
      </c>
      <c r="Y274" s="13">
        <v>379300</v>
      </c>
      <c r="Z274" s="13">
        <v>362500</v>
      </c>
      <c r="AA274" s="13">
        <v>327500</v>
      </c>
      <c r="AB274" s="13">
        <v>21</v>
      </c>
      <c r="AC274" s="13">
        <v>116</v>
      </c>
      <c r="AD274" s="13">
        <v>96</v>
      </c>
      <c r="AE274" s="13">
        <v>167</v>
      </c>
      <c r="AF274" s="13">
        <v>105</v>
      </c>
      <c r="AG274" s="13">
        <v>65</v>
      </c>
      <c r="AH274" s="13">
        <v>97</v>
      </c>
      <c r="AI274" s="13">
        <v>62</v>
      </c>
      <c r="AJ274" s="13">
        <v>128</v>
      </c>
      <c r="AK274" s="13">
        <v>87</v>
      </c>
      <c r="AL274" s="13">
        <v>79</v>
      </c>
      <c r="AM274" s="13">
        <v>61</v>
      </c>
      <c r="AN274" s="13"/>
      <c r="AO274" s="13">
        <v>120</v>
      </c>
      <c r="AP274" s="13">
        <v>80</v>
      </c>
      <c r="AQ274" s="13">
        <v>82</v>
      </c>
      <c r="AR274" s="13">
        <v>120</v>
      </c>
      <c r="AS274" s="13">
        <v>58</v>
      </c>
      <c r="AT274" s="13">
        <v>45</v>
      </c>
      <c r="AU274" s="13">
        <v>62</v>
      </c>
      <c r="AV274" s="13">
        <v>89</v>
      </c>
      <c r="AW274" s="13">
        <v>30</v>
      </c>
      <c r="AX274" s="13">
        <v>58</v>
      </c>
      <c r="AY274" s="14">
        <f t="shared" si="43"/>
        <v>83.090909090909093</v>
      </c>
      <c r="AZ274" s="14">
        <f t="shared" si="40"/>
        <v>23</v>
      </c>
      <c r="BA274" s="19">
        <f t="shared" si="44"/>
        <v>1</v>
      </c>
      <c r="BB274" s="20">
        <f t="shared" si="41"/>
        <v>34.414710435688605</v>
      </c>
      <c r="BC274">
        <f t="shared" si="45"/>
        <v>0</v>
      </c>
      <c r="BD274" s="14">
        <f t="shared" si="46"/>
        <v>23</v>
      </c>
      <c r="BE274" s="14">
        <f t="shared" si="47"/>
        <v>95</v>
      </c>
      <c r="BF274" s="14">
        <f t="shared" si="48"/>
        <v>85.666666666666671</v>
      </c>
      <c r="BG274" s="14">
        <f t="shared" si="49"/>
        <v>69.333333333333329</v>
      </c>
    </row>
    <row r="275" spans="1:59" x14ac:dyDescent="0.2">
      <c r="A275" t="str">
        <f t="shared" si="42"/>
        <v>Ben Brown_2017</v>
      </c>
      <c r="B275" t="s">
        <v>555</v>
      </c>
      <c r="C275" t="s">
        <v>316</v>
      </c>
      <c r="D275">
        <v>2017</v>
      </c>
      <c r="E275" s="13">
        <v>415100</v>
      </c>
      <c r="F275" s="13">
        <v>415100</v>
      </c>
      <c r="G275" s="13">
        <v>415100</v>
      </c>
      <c r="H275" s="13">
        <v>405700</v>
      </c>
      <c r="I275" s="13">
        <v>404200</v>
      </c>
      <c r="J275" s="13">
        <v>391700</v>
      </c>
      <c r="K275" s="13">
        <v>413500</v>
      </c>
      <c r="L275" s="13">
        <v>415700</v>
      </c>
      <c r="M275" s="13">
        <v>411300</v>
      </c>
      <c r="N275" s="13">
        <v>397700</v>
      </c>
      <c r="O275" s="13">
        <v>378200</v>
      </c>
      <c r="P275" s="13">
        <v>377100</v>
      </c>
      <c r="Q275" s="13">
        <v>377100</v>
      </c>
      <c r="R275" s="13">
        <v>338500</v>
      </c>
      <c r="S275" s="13">
        <v>324800</v>
      </c>
      <c r="T275" s="13">
        <v>318100</v>
      </c>
      <c r="U275" s="13">
        <v>353400</v>
      </c>
      <c r="V275" s="13">
        <v>375600</v>
      </c>
      <c r="W275" s="13">
        <v>411900</v>
      </c>
      <c r="X275" s="13">
        <v>434300</v>
      </c>
      <c r="Y275" s="13">
        <v>433300</v>
      </c>
      <c r="Z275" s="13">
        <v>403100</v>
      </c>
      <c r="AA275" s="13">
        <v>366900</v>
      </c>
      <c r="AB275" s="13">
        <v>85</v>
      </c>
      <c r="AC275" s="13">
        <v>85</v>
      </c>
      <c r="AD275" s="13">
        <v>51</v>
      </c>
      <c r="AE275" s="13">
        <v>98</v>
      </c>
      <c r="AF275" s="13">
        <v>59</v>
      </c>
      <c r="AG275" s="13">
        <v>122</v>
      </c>
      <c r="AH275" s="13">
        <v>66</v>
      </c>
      <c r="AI275" s="13">
        <v>47</v>
      </c>
      <c r="AJ275" s="13">
        <v>98</v>
      </c>
      <c r="AK275" s="13">
        <v>45</v>
      </c>
      <c r="AL275" s="13">
        <v>78</v>
      </c>
      <c r="AM275" s="13"/>
      <c r="AN275" s="13">
        <v>12</v>
      </c>
      <c r="AO275" s="13">
        <v>78</v>
      </c>
      <c r="AP275" s="13">
        <v>88</v>
      </c>
      <c r="AQ275" s="13">
        <v>103</v>
      </c>
      <c r="AR275" s="13">
        <v>70</v>
      </c>
      <c r="AS275" s="13">
        <v>134</v>
      </c>
      <c r="AT275" s="13">
        <v>94</v>
      </c>
      <c r="AU275" s="13">
        <v>32</v>
      </c>
      <c r="AV275" s="13">
        <v>68</v>
      </c>
      <c r="AW275" s="13">
        <v>62</v>
      </c>
      <c r="AX275" s="13">
        <v>119</v>
      </c>
      <c r="AY275" s="14">
        <f t="shared" si="43"/>
        <v>77</v>
      </c>
      <c r="AZ275" s="14">
        <f t="shared" si="40"/>
        <v>23</v>
      </c>
      <c r="BA275" s="19">
        <f t="shared" si="44"/>
        <v>1</v>
      </c>
      <c r="BB275" s="20">
        <f t="shared" si="41"/>
        <v>29.90938696415272</v>
      </c>
      <c r="BC275">
        <f t="shared" si="45"/>
        <v>0</v>
      </c>
      <c r="BD275" s="14">
        <f t="shared" si="46"/>
        <v>16</v>
      </c>
      <c r="BE275" s="14">
        <f t="shared" si="47"/>
        <v>83.333333333333329</v>
      </c>
      <c r="BF275" s="14">
        <f t="shared" si="48"/>
        <v>66.8</v>
      </c>
      <c r="BG275" s="14">
        <f t="shared" si="49"/>
        <v>85.555555555555557</v>
      </c>
    </row>
    <row r="276" spans="1:59" x14ac:dyDescent="0.2">
      <c r="A276" t="str">
        <f t="shared" si="42"/>
        <v>Ben Brown_2016</v>
      </c>
      <c r="B276" t="s">
        <v>555</v>
      </c>
      <c r="C276" t="s">
        <v>316</v>
      </c>
      <c r="D276">
        <v>2016</v>
      </c>
      <c r="E276" s="13">
        <v>355600</v>
      </c>
      <c r="F276" s="13">
        <v>355600</v>
      </c>
      <c r="G276" s="13">
        <v>355600</v>
      </c>
      <c r="H276" s="13">
        <v>360000</v>
      </c>
      <c r="I276" s="13">
        <v>374200</v>
      </c>
      <c r="J276" s="13">
        <v>384800</v>
      </c>
      <c r="K276" s="13">
        <v>397800</v>
      </c>
      <c r="L276" s="13">
        <v>393300</v>
      </c>
      <c r="M276" s="13">
        <v>357300</v>
      </c>
      <c r="N276" s="13">
        <v>353000</v>
      </c>
      <c r="O276" s="13">
        <v>349500</v>
      </c>
      <c r="P276" s="13">
        <v>363900</v>
      </c>
      <c r="Q276" s="13">
        <v>352500</v>
      </c>
      <c r="R276" s="13">
        <v>347500</v>
      </c>
      <c r="S276" s="13">
        <v>346600</v>
      </c>
      <c r="T276" s="13">
        <v>346600</v>
      </c>
      <c r="U276" s="13">
        <v>376400</v>
      </c>
      <c r="V276" s="13">
        <v>415300</v>
      </c>
      <c r="W276" s="13">
        <v>443000</v>
      </c>
      <c r="X276" s="13">
        <v>442200</v>
      </c>
      <c r="Y276" s="13">
        <v>404200</v>
      </c>
      <c r="Z276" s="13">
        <v>404200</v>
      </c>
      <c r="AA276" s="13">
        <v>375500</v>
      </c>
      <c r="AB276" s="13">
        <v>69</v>
      </c>
      <c r="AC276" s="13">
        <v>111</v>
      </c>
      <c r="AD276" s="13">
        <v>39</v>
      </c>
      <c r="AE276" s="13">
        <v>94</v>
      </c>
      <c r="AF276" s="13">
        <v>110</v>
      </c>
      <c r="AG276" s="13">
        <v>51</v>
      </c>
      <c r="AH276" s="13">
        <v>65</v>
      </c>
      <c r="AI276" s="13">
        <v>36</v>
      </c>
      <c r="AJ276" s="13">
        <v>103</v>
      </c>
      <c r="AK276" s="13">
        <v>65</v>
      </c>
      <c r="AL276" s="13">
        <v>74</v>
      </c>
      <c r="AM276" s="13">
        <v>54</v>
      </c>
      <c r="AN276" s="13">
        <v>78</v>
      </c>
      <c r="AO276" s="13">
        <v>77</v>
      </c>
      <c r="AP276" s="13"/>
      <c r="AQ276" s="13">
        <v>122</v>
      </c>
      <c r="AR276" s="13">
        <v>120</v>
      </c>
      <c r="AS276" s="13">
        <v>77</v>
      </c>
      <c r="AT276" s="13">
        <v>75</v>
      </c>
      <c r="AU276" s="13">
        <v>35</v>
      </c>
      <c r="AV276" s="13"/>
      <c r="AW276" s="13">
        <v>75</v>
      </c>
      <c r="AX276" s="13">
        <v>72</v>
      </c>
      <c r="AY276" s="14">
        <f t="shared" si="43"/>
        <v>76.285714285714292</v>
      </c>
      <c r="AZ276" s="14">
        <f t="shared" si="40"/>
        <v>23</v>
      </c>
      <c r="BA276" s="19">
        <f t="shared" si="44"/>
        <v>0.95454545454545459</v>
      </c>
      <c r="BB276" s="20">
        <f t="shared" si="41"/>
        <v>26.040627598318085</v>
      </c>
      <c r="BC276">
        <f t="shared" si="45"/>
        <v>0</v>
      </c>
      <c r="BD276" s="14">
        <f t="shared" si="46"/>
        <v>15</v>
      </c>
      <c r="BE276" s="14">
        <f t="shared" si="47"/>
        <v>79</v>
      </c>
      <c r="BF276" s="14">
        <f t="shared" si="48"/>
        <v>66.166666666666671</v>
      </c>
      <c r="BG276" s="14">
        <f t="shared" si="49"/>
        <v>82.285714285714292</v>
      </c>
    </row>
    <row r="277" spans="1:59" x14ac:dyDescent="0.2">
      <c r="A277" t="str">
        <f t="shared" si="42"/>
        <v>Ben Brown_2015</v>
      </c>
      <c r="B277" t="s">
        <v>555</v>
      </c>
      <c r="C277" t="s">
        <v>316</v>
      </c>
      <c r="D277">
        <v>2015</v>
      </c>
      <c r="E277" s="13">
        <v>358800</v>
      </c>
      <c r="F277" s="13">
        <v>358800</v>
      </c>
      <c r="G277" s="13">
        <v>358800</v>
      </c>
      <c r="H277" s="13">
        <v>358800</v>
      </c>
      <c r="I277" s="13">
        <v>370000</v>
      </c>
      <c r="J277" s="13">
        <v>364500</v>
      </c>
      <c r="K277" s="13">
        <v>355200</v>
      </c>
      <c r="L277" s="13">
        <v>329500</v>
      </c>
      <c r="M277" s="13">
        <v>329500</v>
      </c>
      <c r="N277" s="13">
        <v>303900</v>
      </c>
      <c r="O277" s="13">
        <v>303600</v>
      </c>
      <c r="P277" s="13">
        <v>316100</v>
      </c>
      <c r="Q277" s="13">
        <v>331000</v>
      </c>
      <c r="R277" s="13">
        <v>331000</v>
      </c>
      <c r="S277" s="13">
        <v>331000</v>
      </c>
      <c r="T277" s="13">
        <v>328000</v>
      </c>
      <c r="U277" s="13">
        <v>330000</v>
      </c>
      <c r="V277" s="13">
        <v>340500</v>
      </c>
      <c r="W277" s="13">
        <v>340500</v>
      </c>
      <c r="X277" s="13">
        <v>339100</v>
      </c>
      <c r="Y277" s="13">
        <v>314100</v>
      </c>
      <c r="Z277" s="13">
        <v>316400</v>
      </c>
      <c r="AA277" s="13">
        <v>303600</v>
      </c>
      <c r="AB277" s="13"/>
      <c r="AC277" s="13">
        <v>88</v>
      </c>
      <c r="AD277" s="13">
        <v>71</v>
      </c>
      <c r="AE277" s="13">
        <v>80</v>
      </c>
      <c r="AF277" s="13">
        <v>58</v>
      </c>
      <c r="AG277" s="13">
        <v>59</v>
      </c>
      <c r="AH277" s="13">
        <v>37</v>
      </c>
      <c r="AI277" s="13"/>
      <c r="AJ277" s="13">
        <v>42</v>
      </c>
      <c r="AK277" s="13">
        <v>100</v>
      </c>
      <c r="AL277" s="13">
        <v>66</v>
      </c>
      <c r="AM277" s="13">
        <v>56</v>
      </c>
      <c r="AN277" s="13"/>
      <c r="AO277" s="13"/>
      <c r="AP277" s="13">
        <v>67</v>
      </c>
      <c r="AQ277" s="13">
        <v>76</v>
      </c>
      <c r="AR277" s="13">
        <v>81</v>
      </c>
      <c r="AS277" s="13">
        <v>49</v>
      </c>
      <c r="AT277" s="13">
        <v>73</v>
      </c>
      <c r="AU277" s="13">
        <v>27</v>
      </c>
      <c r="AV277" s="13">
        <v>98</v>
      </c>
      <c r="AW277" s="13">
        <v>40</v>
      </c>
      <c r="AX277" s="13">
        <v>84</v>
      </c>
      <c r="AY277" s="14">
        <f t="shared" si="43"/>
        <v>65.89473684210526</v>
      </c>
      <c r="AZ277" s="14">
        <f t="shared" si="40"/>
        <v>23</v>
      </c>
      <c r="BA277" s="19">
        <f t="shared" si="44"/>
        <v>0.86363636363636365</v>
      </c>
      <c r="BB277" s="20">
        <f t="shared" si="41"/>
        <v>20.682506663152441</v>
      </c>
      <c r="BC277">
        <f t="shared" si="45"/>
        <v>0</v>
      </c>
      <c r="BD277" s="14">
        <f t="shared" si="46"/>
        <v>11</v>
      </c>
      <c r="BE277" s="14">
        <f t="shared" si="47"/>
        <v>71.2</v>
      </c>
      <c r="BF277" s="14">
        <f t="shared" si="48"/>
        <v>60.2</v>
      </c>
      <c r="BG277" s="14">
        <f t="shared" si="49"/>
        <v>66.111111111111114</v>
      </c>
    </row>
    <row r="278" spans="1:59" x14ac:dyDescent="0.2">
      <c r="A278" t="str">
        <f t="shared" si="42"/>
        <v>Callum Brown_2018</v>
      </c>
      <c r="B278" t="s">
        <v>997</v>
      </c>
      <c r="C278" t="s">
        <v>116</v>
      </c>
      <c r="D278">
        <v>2018</v>
      </c>
      <c r="E278" s="13">
        <v>224300</v>
      </c>
      <c r="F278" s="13">
        <v>224300</v>
      </c>
      <c r="G278" s="13">
        <v>224300</v>
      </c>
      <c r="H278" s="13">
        <v>224300</v>
      </c>
      <c r="I278" s="13">
        <v>253700</v>
      </c>
      <c r="J278" s="13">
        <v>289100</v>
      </c>
      <c r="K278" s="13">
        <v>309500</v>
      </c>
      <c r="L278" s="13">
        <v>309500</v>
      </c>
      <c r="M278" s="13">
        <v>303500</v>
      </c>
      <c r="N278" s="13">
        <v>303500</v>
      </c>
      <c r="O278" s="13">
        <v>303500</v>
      </c>
      <c r="P278" s="13">
        <v>303500</v>
      </c>
      <c r="Q278" s="13">
        <v>303500</v>
      </c>
      <c r="R278" s="13">
        <v>303500</v>
      </c>
      <c r="S278" s="13">
        <v>303500</v>
      </c>
      <c r="T278" s="13">
        <v>303500</v>
      </c>
      <c r="U278" s="13">
        <v>303500</v>
      </c>
      <c r="V278" s="13">
        <v>303500</v>
      </c>
      <c r="W278" s="13">
        <v>303500</v>
      </c>
      <c r="X278" s="13">
        <v>291500</v>
      </c>
      <c r="Y278" s="13">
        <v>266500</v>
      </c>
      <c r="Z278" s="13">
        <v>266500</v>
      </c>
      <c r="AA278" s="13">
        <v>266500</v>
      </c>
      <c r="AB278" s="13"/>
      <c r="AC278" s="13">
        <v>50</v>
      </c>
      <c r="AD278" s="13">
        <v>85</v>
      </c>
      <c r="AE278" s="13">
        <v>62</v>
      </c>
      <c r="AF278" s="13">
        <v>80</v>
      </c>
      <c r="AG278" s="13">
        <v>75</v>
      </c>
      <c r="AH278" s="13"/>
      <c r="AI278" s="13">
        <v>18</v>
      </c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>
        <v>66</v>
      </c>
      <c r="AU278" s="13">
        <v>39</v>
      </c>
      <c r="AV278" s="13"/>
      <c r="AW278" s="13"/>
      <c r="AX278" s="13"/>
      <c r="AY278" s="14">
        <f t="shared" si="43"/>
        <v>59.375</v>
      </c>
      <c r="AZ278" s="14">
        <f t="shared" si="40"/>
        <v>23</v>
      </c>
      <c r="BA278" s="19">
        <f t="shared" si="44"/>
        <v>0.36363636363636365</v>
      </c>
      <c r="BB278" s="20">
        <f t="shared" si="41"/>
        <v>22.652262580148587</v>
      </c>
      <c r="BC278">
        <f t="shared" si="45"/>
        <v>0</v>
      </c>
      <c r="BD278" s="14">
        <f t="shared" si="46"/>
        <v>1</v>
      </c>
      <c r="BE278" s="14">
        <f t="shared" si="47"/>
        <v>70.400000000000006</v>
      </c>
      <c r="BF278" s="14">
        <f t="shared" si="48"/>
        <v>18</v>
      </c>
      <c r="BG278" s="14">
        <f t="shared" si="49"/>
        <v>52.5</v>
      </c>
    </row>
    <row r="279" spans="1:59" x14ac:dyDescent="0.2">
      <c r="A279" t="str">
        <f t="shared" si="42"/>
        <v>Callum Brown_2017</v>
      </c>
      <c r="B279" t="s">
        <v>997</v>
      </c>
      <c r="C279" t="s">
        <v>116</v>
      </c>
      <c r="D279">
        <v>2017</v>
      </c>
      <c r="E279" s="13">
        <v>117300</v>
      </c>
      <c r="F279" s="13">
        <v>117300</v>
      </c>
      <c r="G279" s="13">
        <v>117300</v>
      </c>
      <c r="H279" s="13">
        <v>117300</v>
      </c>
      <c r="I279" s="13">
        <v>117300</v>
      </c>
      <c r="J279" s="13">
        <v>117300</v>
      </c>
      <c r="K279" s="13">
        <v>117300</v>
      </c>
      <c r="L279" s="13">
        <v>117300</v>
      </c>
      <c r="M279" s="13">
        <v>117300</v>
      </c>
      <c r="N279" s="13">
        <v>117300</v>
      </c>
      <c r="O279" s="13">
        <v>117300</v>
      </c>
      <c r="P279" s="13">
        <v>117300</v>
      </c>
      <c r="Q279" s="13">
        <v>117300</v>
      </c>
      <c r="R279" s="13">
        <v>117300</v>
      </c>
      <c r="S279" s="13">
        <v>117300</v>
      </c>
      <c r="T279" s="13">
        <v>117300</v>
      </c>
      <c r="U279" s="13">
        <v>117300</v>
      </c>
      <c r="V279" s="13">
        <v>117300</v>
      </c>
      <c r="W279" s="13">
        <v>117300</v>
      </c>
      <c r="X279" s="13">
        <v>117300</v>
      </c>
      <c r="Y279" s="13">
        <v>117300</v>
      </c>
      <c r="Z279" s="13">
        <v>145700</v>
      </c>
      <c r="AA279" s="13">
        <v>171400</v>
      </c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>
        <v>52</v>
      </c>
      <c r="AN279" s="13"/>
      <c r="AO279" s="13">
        <v>43</v>
      </c>
      <c r="AP279" s="13"/>
      <c r="AQ279" s="13"/>
      <c r="AR279" s="13"/>
      <c r="AS279" s="13"/>
      <c r="AT279" s="13"/>
      <c r="AU279" s="13"/>
      <c r="AV279" s="13">
        <v>40</v>
      </c>
      <c r="AW279" s="13">
        <v>63</v>
      </c>
      <c r="AX279" s="13">
        <v>57</v>
      </c>
      <c r="AY279" s="14">
        <f t="shared" si="43"/>
        <v>51</v>
      </c>
      <c r="AZ279" s="14">
        <f t="shared" si="40"/>
        <v>23</v>
      </c>
      <c r="BA279" s="19">
        <f t="shared" si="44"/>
        <v>0.22727272727272727</v>
      </c>
      <c r="BB279" s="20">
        <f t="shared" si="41"/>
        <v>9.5655632348544959</v>
      </c>
      <c r="BC279">
        <f t="shared" si="45"/>
        <v>0</v>
      </c>
      <c r="BD279" s="14">
        <f t="shared" si="46"/>
        <v>1</v>
      </c>
      <c r="BE279" s="14" t="str">
        <f t="shared" si="47"/>
        <v/>
      </c>
      <c r="BF279" s="14">
        <f t="shared" si="48"/>
        <v>52</v>
      </c>
      <c r="BG279" s="14">
        <f t="shared" si="49"/>
        <v>53.333333333333336</v>
      </c>
    </row>
    <row r="280" spans="1:59" x14ac:dyDescent="0.2">
      <c r="A280" t="str">
        <f t="shared" si="42"/>
        <v>Callum Brown_2016</v>
      </c>
      <c r="B280" t="s">
        <v>997</v>
      </c>
      <c r="C280" t="s">
        <v>116</v>
      </c>
      <c r="D280">
        <v>2016</v>
      </c>
      <c r="E280" s="13">
        <v>0</v>
      </c>
      <c r="F280" s="13">
        <v>0</v>
      </c>
      <c r="G280" s="13">
        <v>0</v>
      </c>
      <c r="H280" s="13">
        <v>0</v>
      </c>
      <c r="I280" s="13">
        <v>0</v>
      </c>
      <c r="J280" s="13">
        <v>0</v>
      </c>
      <c r="K280" s="13">
        <v>0</v>
      </c>
      <c r="L280" s="13">
        <v>0</v>
      </c>
      <c r="M280" s="13">
        <v>0</v>
      </c>
      <c r="N280" s="13">
        <v>0</v>
      </c>
      <c r="O280" s="13">
        <v>0</v>
      </c>
      <c r="P280" s="13">
        <v>0</v>
      </c>
      <c r="Q280" s="13">
        <v>0</v>
      </c>
      <c r="R280" s="13">
        <v>0</v>
      </c>
      <c r="S280" s="13">
        <v>0</v>
      </c>
      <c r="T280" s="13">
        <v>0</v>
      </c>
      <c r="U280" s="13">
        <v>0</v>
      </c>
      <c r="V280" s="13">
        <v>0</v>
      </c>
      <c r="W280" s="13">
        <v>0</v>
      </c>
      <c r="X280" s="13">
        <v>0</v>
      </c>
      <c r="Y280" s="13">
        <v>0</v>
      </c>
      <c r="Z280" s="13">
        <v>0</v>
      </c>
      <c r="AA280" s="13">
        <v>0</v>
      </c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4" t="str">
        <f t="shared" si="43"/>
        <v/>
      </c>
      <c r="AZ280" s="14">
        <f t="shared" si="40"/>
        <v>23</v>
      </c>
      <c r="BA280" s="19">
        <f t="shared" si="44"/>
        <v>0</v>
      </c>
      <c r="BB280" s="20" t="e">
        <f t="shared" si="41"/>
        <v>#DIV/0!</v>
      </c>
      <c r="BC280">
        <f t="shared" si="45"/>
        <v>23</v>
      </c>
      <c r="BD280" s="14">
        <f t="shared" si="46"/>
        <v>1</v>
      </c>
      <c r="BE280" s="14" t="str">
        <f t="shared" si="47"/>
        <v/>
      </c>
      <c r="BF280" s="14" t="str">
        <f t="shared" si="48"/>
        <v/>
      </c>
      <c r="BG280" s="14" t="str">
        <f t="shared" si="49"/>
        <v/>
      </c>
    </row>
    <row r="281" spans="1:59" x14ac:dyDescent="0.2">
      <c r="A281" t="str">
        <f t="shared" si="42"/>
        <v>Callum Brown_2015</v>
      </c>
      <c r="B281" t="s">
        <v>997</v>
      </c>
      <c r="C281" t="s">
        <v>116</v>
      </c>
      <c r="D281">
        <v>2015</v>
      </c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3">
        <v>0</v>
      </c>
      <c r="K281" s="13">
        <v>0</v>
      </c>
      <c r="L281" s="13">
        <v>0</v>
      </c>
      <c r="M281" s="13">
        <v>0</v>
      </c>
      <c r="N281" s="13">
        <v>0</v>
      </c>
      <c r="O281" s="13">
        <v>0</v>
      </c>
      <c r="P281" s="13">
        <v>0</v>
      </c>
      <c r="Q281" s="13">
        <v>0</v>
      </c>
      <c r="R281" s="13">
        <v>0</v>
      </c>
      <c r="S281" s="13">
        <v>0</v>
      </c>
      <c r="T281" s="13">
        <v>0</v>
      </c>
      <c r="U281" s="13">
        <v>0</v>
      </c>
      <c r="V281" s="13">
        <v>0</v>
      </c>
      <c r="W281" s="13">
        <v>0</v>
      </c>
      <c r="X281" s="13">
        <v>0</v>
      </c>
      <c r="Y281" s="13">
        <v>0</v>
      </c>
      <c r="Z281" s="13">
        <v>0</v>
      </c>
      <c r="AA281" s="13">
        <v>0</v>
      </c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4" t="str">
        <f t="shared" si="43"/>
        <v/>
      </c>
      <c r="AZ281" s="14">
        <f t="shared" si="40"/>
        <v>23</v>
      </c>
      <c r="BA281" s="19">
        <f t="shared" si="44"/>
        <v>0</v>
      </c>
      <c r="BB281" s="20" t="e">
        <f t="shared" si="41"/>
        <v>#DIV/0!</v>
      </c>
      <c r="BC281">
        <f t="shared" si="45"/>
        <v>23</v>
      </c>
      <c r="BD281" s="14">
        <f t="shared" si="46"/>
        <v>1</v>
      </c>
      <c r="BE281" s="14" t="str">
        <f t="shared" si="47"/>
        <v/>
      </c>
      <c r="BF281" s="14" t="str">
        <f t="shared" si="48"/>
        <v/>
      </c>
      <c r="BG281" s="14" t="str">
        <f t="shared" si="49"/>
        <v/>
      </c>
    </row>
    <row r="282" spans="1:59" x14ac:dyDescent="0.2">
      <c r="A282" t="str">
        <f t="shared" si="42"/>
        <v>Luke Brown_2018</v>
      </c>
      <c r="B282" t="s">
        <v>765</v>
      </c>
      <c r="C282" t="s">
        <v>1</v>
      </c>
      <c r="D282">
        <v>2018</v>
      </c>
      <c r="E282" s="13">
        <v>340300</v>
      </c>
      <c r="F282" s="13">
        <v>340300</v>
      </c>
      <c r="G282" s="13">
        <v>340300</v>
      </c>
      <c r="H282" s="13">
        <v>368000</v>
      </c>
      <c r="I282" s="13">
        <v>393600</v>
      </c>
      <c r="J282" s="13">
        <v>415100</v>
      </c>
      <c r="K282" s="13">
        <v>430700</v>
      </c>
      <c r="L282" s="13">
        <v>436000</v>
      </c>
      <c r="M282" s="13">
        <v>429900</v>
      </c>
      <c r="N282" s="13">
        <v>429900</v>
      </c>
      <c r="O282" s="13">
        <v>379400</v>
      </c>
      <c r="P282" s="13">
        <v>347800</v>
      </c>
      <c r="Q282" s="13">
        <v>318000</v>
      </c>
      <c r="R282" s="13">
        <v>318000</v>
      </c>
      <c r="S282" s="13">
        <v>318000</v>
      </c>
      <c r="T282" s="13">
        <v>311500</v>
      </c>
      <c r="U282" s="13">
        <v>298600</v>
      </c>
      <c r="V282" s="13">
        <v>294900</v>
      </c>
      <c r="W282" s="13">
        <v>308300</v>
      </c>
      <c r="X282" s="13">
        <v>331400</v>
      </c>
      <c r="Y282" s="13">
        <v>351800</v>
      </c>
      <c r="Z282" s="13">
        <v>349600</v>
      </c>
      <c r="AA282" s="13">
        <v>326900</v>
      </c>
      <c r="AB282" s="13">
        <v>62</v>
      </c>
      <c r="AC282" s="13">
        <v>89</v>
      </c>
      <c r="AD282" s="13">
        <v>113</v>
      </c>
      <c r="AE282" s="13">
        <v>71</v>
      </c>
      <c r="AF282" s="13">
        <v>94</v>
      </c>
      <c r="AG282" s="13">
        <v>116</v>
      </c>
      <c r="AH282" s="13">
        <v>59</v>
      </c>
      <c r="AI282" s="13">
        <v>74</v>
      </c>
      <c r="AJ282" s="13"/>
      <c r="AK282" s="13">
        <v>12</v>
      </c>
      <c r="AL282" s="13">
        <v>71</v>
      </c>
      <c r="AM282" s="13">
        <v>61</v>
      </c>
      <c r="AN282" s="13"/>
      <c r="AO282" s="13"/>
      <c r="AP282" s="13">
        <v>48</v>
      </c>
      <c r="AQ282" s="13">
        <v>53</v>
      </c>
      <c r="AR282" s="13">
        <v>73</v>
      </c>
      <c r="AS282" s="13">
        <v>85</v>
      </c>
      <c r="AT282" s="13">
        <v>83</v>
      </c>
      <c r="AU282" s="13">
        <v>82</v>
      </c>
      <c r="AV282" s="13">
        <v>47</v>
      </c>
      <c r="AW282" s="13">
        <v>66</v>
      </c>
      <c r="AX282" s="13">
        <v>68</v>
      </c>
      <c r="AY282" s="14">
        <f t="shared" si="43"/>
        <v>71.349999999999994</v>
      </c>
      <c r="AZ282" s="14">
        <f t="shared" si="40"/>
        <v>23</v>
      </c>
      <c r="BA282" s="19">
        <f t="shared" si="44"/>
        <v>0.90909090909090906</v>
      </c>
      <c r="BB282" s="20">
        <f t="shared" si="41"/>
        <v>23.376270018974374</v>
      </c>
      <c r="BC282">
        <f t="shared" si="45"/>
        <v>0</v>
      </c>
      <c r="BD282" s="14">
        <f t="shared" si="46"/>
        <v>18</v>
      </c>
      <c r="BE282" s="14">
        <f t="shared" si="47"/>
        <v>90.833333333333329</v>
      </c>
      <c r="BF282" s="14">
        <f t="shared" si="48"/>
        <v>55.4</v>
      </c>
      <c r="BG282" s="14">
        <f t="shared" si="49"/>
        <v>67.222222222222229</v>
      </c>
    </row>
    <row r="283" spans="1:59" x14ac:dyDescent="0.2">
      <c r="A283" t="str">
        <f t="shared" si="42"/>
        <v>Luke Brown_2017</v>
      </c>
      <c r="B283" t="s">
        <v>765</v>
      </c>
      <c r="C283" t="s">
        <v>1</v>
      </c>
      <c r="D283">
        <v>2017</v>
      </c>
      <c r="E283" s="13">
        <v>384100</v>
      </c>
      <c r="F283" s="13">
        <v>384100</v>
      </c>
      <c r="G283" s="13">
        <v>384100</v>
      </c>
      <c r="H283" s="13">
        <v>381000</v>
      </c>
      <c r="I283" s="13">
        <v>345300</v>
      </c>
      <c r="J283" s="13">
        <v>329300</v>
      </c>
      <c r="K283" s="13">
        <v>323700</v>
      </c>
      <c r="L283" s="13">
        <v>327100</v>
      </c>
      <c r="M283" s="13">
        <v>322800</v>
      </c>
      <c r="N283" s="13">
        <v>331100</v>
      </c>
      <c r="O283" s="13">
        <v>345100</v>
      </c>
      <c r="P283" s="13">
        <v>349600</v>
      </c>
      <c r="Q283" s="13">
        <v>349600</v>
      </c>
      <c r="R283" s="13">
        <v>349600</v>
      </c>
      <c r="S283" s="13">
        <v>327600</v>
      </c>
      <c r="T283" s="13">
        <v>310800</v>
      </c>
      <c r="U283" s="13">
        <v>302700</v>
      </c>
      <c r="V283" s="13">
        <v>315300</v>
      </c>
      <c r="W283" s="13">
        <v>318400</v>
      </c>
      <c r="X283" s="13">
        <v>310200</v>
      </c>
      <c r="Y283" s="13">
        <v>309100</v>
      </c>
      <c r="Z283" s="13">
        <v>313100</v>
      </c>
      <c r="AA283" s="13">
        <v>324100</v>
      </c>
      <c r="AB283" s="13">
        <v>103</v>
      </c>
      <c r="AC283" s="13">
        <v>58</v>
      </c>
      <c r="AD283" s="13">
        <v>56</v>
      </c>
      <c r="AE283" s="13">
        <v>29</v>
      </c>
      <c r="AF283" s="13">
        <v>81</v>
      </c>
      <c r="AG283" s="13">
        <v>71</v>
      </c>
      <c r="AH283" s="13">
        <v>45</v>
      </c>
      <c r="AI283" s="13">
        <v>67</v>
      </c>
      <c r="AJ283" s="13">
        <v>96</v>
      </c>
      <c r="AK283" s="13">
        <v>63</v>
      </c>
      <c r="AL283" s="13">
        <v>55</v>
      </c>
      <c r="AM283" s="13"/>
      <c r="AN283" s="13"/>
      <c r="AO283" s="13">
        <v>38</v>
      </c>
      <c r="AP283" s="13">
        <v>64</v>
      </c>
      <c r="AQ283" s="13">
        <v>65</v>
      </c>
      <c r="AR283" s="13">
        <v>80</v>
      </c>
      <c r="AS283" s="13">
        <v>51</v>
      </c>
      <c r="AT283" s="13">
        <v>42</v>
      </c>
      <c r="AU283" s="13">
        <v>92</v>
      </c>
      <c r="AV283" s="13">
        <v>62</v>
      </c>
      <c r="AW283" s="13">
        <v>60</v>
      </c>
      <c r="AX283" s="13">
        <v>22</v>
      </c>
      <c r="AY283" s="14">
        <f t="shared" si="43"/>
        <v>61.904761904761905</v>
      </c>
      <c r="AZ283" s="14">
        <f t="shared" ref="AZ283:AZ341" si="50">COUNTIF(AB283:AX283,"&lt;&gt;0")</f>
        <v>23</v>
      </c>
      <c r="BA283" s="19">
        <f t="shared" si="44"/>
        <v>0.95454545454545459</v>
      </c>
      <c r="BB283" s="20">
        <f t="shared" ref="BB283:BB341" si="51">STDEV(AB283:AX283)</f>
        <v>20.882779417272893</v>
      </c>
      <c r="BC283">
        <f t="shared" si="45"/>
        <v>0</v>
      </c>
      <c r="BD283" s="14">
        <f t="shared" si="46"/>
        <v>17</v>
      </c>
      <c r="BE283" s="14">
        <f t="shared" si="47"/>
        <v>66.333333333333329</v>
      </c>
      <c r="BF283" s="14">
        <f t="shared" si="48"/>
        <v>65.2</v>
      </c>
      <c r="BG283" s="14">
        <f t="shared" si="49"/>
        <v>59.777777777777779</v>
      </c>
    </row>
    <row r="284" spans="1:59" x14ac:dyDescent="0.2">
      <c r="A284" t="str">
        <f t="shared" si="42"/>
        <v>Luke Brown_2016</v>
      </c>
      <c r="B284" t="s">
        <v>765</v>
      </c>
      <c r="C284" t="s">
        <v>1</v>
      </c>
      <c r="D284">
        <v>2016</v>
      </c>
      <c r="E284" s="13">
        <v>286500</v>
      </c>
      <c r="F284" s="13">
        <v>286500</v>
      </c>
      <c r="G284" s="13">
        <v>286500</v>
      </c>
      <c r="H284" s="13">
        <v>306300</v>
      </c>
      <c r="I284" s="13">
        <v>325700</v>
      </c>
      <c r="J284" s="13">
        <v>331200</v>
      </c>
      <c r="K284" s="13">
        <v>349300</v>
      </c>
      <c r="L284" s="13">
        <v>369000</v>
      </c>
      <c r="M284" s="13">
        <v>385800</v>
      </c>
      <c r="N284" s="13">
        <v>387600</v>
      </c>
      <c r="O284" s="13">
        <v>386900</v>
      </c>
      <c r="P284" s="13">
        <v>389300</v>
      </c>
      <c r="Q284" s="13">
        <v>382200</v>
      </c>
      <c r="R284" s="13">
        <v>382200</v>
      </c>
      <c r="S284" s="13">
        <v>367600</v>
      </c>
      <c r="T284" s="13">
        <v>341800</v>
      </c>
      <c r="U284" s="13">
        <v>341800</v>
      </c>
      <c r="V284" s="13">
        <v>341800</v>
      </c>
      <c r="W284" s="13">
        <v>318800</v>
      </c>
      <c r="X284" s="13">
        <v>319100</v>
      </c>
      <c r="Y284" s="13">
        <v>322800</v>
      </c>
      <c r="Z284" s="13">
        <v>333100</v>
      </c>
      <c r="AA284" s="13">
        <v>337700</v>
      </c>
      <c r="AB284" s="13">
        <v>46</v>
      </c>
      <c r="AC284" s="13">
        <v>99</v>
      </c>
      <c r="AD284" s="13">
        <v>68</v>
      </c>
      <c r="AE284" s="13">
        <v>57</v>
      </c>
      <c r="AF284" s="13">
        <v>78</v>
      </c>
      <c r="AG284" s="13">
        <v>100</v>
      </c>
      <c r="AH284" s="13">
        <v>74</v>
      </c>
      <c r="AI284" s="13">
        <v>83</v>
      </c>
      <c r="AJ284" s="13">
        <v>78</v>
      </c>
      <c r="AK284" s="13">
        <v>70</v>
      </c>
      <c r="AL284" s="13">
        <v>89</v>
      </c>
      <c r="AM284" s="13">
        <v>59</v>
      </c>
      <c r="AN284" s="13"/>
      <c r="AO284" s="13">
        <v>51</v>
      </c>
      <c r="AP284" s="13">
        <v>52</v>
      </c>
      <c r="AQ284" s="13"/>
      <c r="AR284" s="13"/>
      <c r="AS284" s="13">
        <v>55</v>
      </c>
      <c r="AT284" s="13">
        <v>91</v>
      </c>
      <c r="AU284" s="13">
        <v>60</v>
      </c>
      <c r="AV284" s="13">
        <v>73</v>
      </c>
      <c r="AW284" s="13">
        <v>84</v>
      </c>
      <c r="AX284" s="13">
        <v>45</v>
      </c>
      <c r="AY284" s="14">
        <f t="shared" si="43"/>
        <v>70.599999999999994</v>
      </c>
      <c r="AZ284" s="14">
        <f t="shared" si="50"/>
        <v>23</v>
      </c>
      <c r="BA284" s="19">
        <f t="shared" si="44"/>
        <v>0.90909090909090906</v>
      </c>
      <c r="BB284" s="20">
        <f t="shared" si="51"/>
        <v>17.104631567287022</v>
      </c>
      <c r="BC284">
        <f t="shared" si="45"/>
        <v>0</v>
      </c>
      <c r="BD284" s="14">
        <f t="shared" si="46"/>
        <v>1</v>
      </c>
      <c r="BE284" s="14">
        <f t="shared" si="47"/>
        <v>74.666666666666671</v>
      </c>
      <c r="BF284" s="14">
        <f t="shared" si="48"/>
        <v>75.5</v>
      </c>
      <c r="BG284" s="14">
        <f t="shared" si="49"/>
        <v>65.714285714285708</v>
      </c>
    </row>
    <row r="285" spans="1:59" x14ac:dyDescent="0.2">
      <c r="A285" t="str">
        <f t="shared" si="42"/>
        <v>Luke Brown_2015</v>
      </c>
      <c r="B285" t="s">
        <v>765</v>
      </c>
      <c r="C285" t="s">
        <v>1</v>
      </c>
      <c r="D285">
        <v>2015</v>
      </c>
      <c r="E285" s="13">
        <v>283200</v>
      </c>
      <c r="F285" s="13">
        <v>283200</v>
      </c>
      <c r="G285" s="13">
        <v>283200</v>
      </c>
      <c r="H285" s="13">
        <v>293000</v>
      </c>
      <c r="I285" s="13">
        <v>298100</v>
      </c>
      <c r="J285" s="13">
        <v>298800</v>
      </c>
      <c r="K285" s="13">
        <v>291400</v>
      </c>
      <c r="L285" s="13">
        <v>283900</v>
      </c>
      <c r="M285" s="13">
        <v>280300</v>
      </c>
      <c r="N285" s="13">
        <v>284400</v>
      </c>
      <c r="O285" s="13">
        <v>283000</v>
      </c>
      <c r="P285" s="13">
        <v>283000</v>
      </c>
      <c r="Q285" s="13">
        <v>283700</v>
      </c>
      <c r="R285" s="13">
        <v>281100</v>
      </c>
      <c r="S285" s="13">
        <v>281100</v>
      </c>
      <c r="T285" s="13">
        <v>281000</v>
      </c>
      <c r="U285" s="13">
        <v>278100</v>
      </c>
      <c r="V285" s="13">
        <v>271800</v>
      </c>
      <c r="W285" s="13">
        <v>263700</v>
      </c>
      <c r="X285" s="13">
        <v>243200</v>
      </c>
      <c r="Y285" s="13">
        <v>230600</v>
      </c>
      <c r="Z285" s="13">
        <v>231700</v>
      </c>
      <c r="AA285" s="13">
        <v>243800</v>
      </c>
      <c r="AB285" s="13">
        <v>62</v>
      </c>
      <c r="AC285" s="13">
        <v>51</v>
      </c>
      <c r="AD285" s="13">
        <v>77</v>
      </c>
      <c r="AE285" s="13">
        <v>58</v>
      </c>
      <c r="AF285" s="13">
        <v>45</v>
      </c>
      <c r="AG285" s="13">
        <v>59</v>
      </c>
      <c r="AH285" s="13">
        <v>53</v>
      </c>
      <c r="AI285" s="13">
        <v>49</v>
      </c>
      <c r="AJ285" s="13">
        <v>74</v>
      </c>
      <c r="AK285" s="13">
        <v>42</v>
      </c>
      <c r="AL285" s="13"/>
      <c r="AM285" s="13">
        <v>54</v>
      </c>
      <c r="AN285" s="13">
        <v>67</v>
      </c>
      <c r="AO285" s="13"/>
      <c r="AP285" s="13">
        <v>45</v>
      </c>
      <c r="AQ285" s="13">
        <v>48</v>
      </c>
      <c r="AR285" s="13">
        <v>61</v>
      </c>
      <c r="AS285" s="13">
        <v>37</v>
      </c>
      <c r="AT285" s="13">
        <v>15</v>
      </c>
      <c r="AU285" s="13">
        <v>67</v>
      </c>
      <c r="AV285" s="13">
        <v>62</v>
      </c>
      <c r="AW285" s="13">
        <v>41</v>
      </c>
      <c r="AX285" s="13">
        <v>48</v>
      </c>
      <c r="AY285" s="14">
        <f t="shared" si="43"/>
        <v>53.095238095238095</v>
      </c>
      <c r="AZ285" s="14">
        <f t="shared" si="50"/>
        <v>23</v>
      </c>
      <c r="BA285" s="19">
        <f t="shared" si="44"/>
        <v>0.95454545454545459</v>
      </c>
      <c r="BB285" s="20">
        <f t="shared" si="51"/>
        <v>13.892101215815998</v>
      </c>
      <c r="BC285">
        <f t="shared" si="45"/>
        <v>0</v>
      </c>
      <c r="BD285" s="14">
        <f t="shared" si="46"/>
        <v>21</v>
      </c>
      <c r="BE285" s="14">
        <f t="shared" si="47"/>
        <v>58.666666666666664</v>
      </c>
      <c r="BF285" s="14">
        <f t="shared" si="48"/>
        <v>54.4</v>
      </c>
      <c r="BG285" s="14">
        <f t="shared" si="49"/>
        <v>47.111111111111114</v>
      </c>
    </row>
    <row r="286" spans="1:59" x14ac:dyDescent="0.2">
      <c r="A286" t="str">
        <f t="shared" si="42"/>
        <v>Mitchell Brown_2018</v>
      </c>
      <c r="B286" t="s">
        <v>2621</v>
      </c>
      <c r="C286" t="s">
        <v>150</v>
      </c>
      <c r="D286">
        <v>2018</v>
      </c>
      <c r="E286" s="13">
        <v>299100</v>
      </c>
      <c r="F286" s="13">
        <v>299100</v>
      </c>
      <c r="G286" s="13">
        <v>299100</v>
      </c>
      <c r="H286" s="13">
        <v>303200</v>
      </c>
      <c r="I286" s="13">
        <v>303200</v>
      </c>
      <c r="J286" s="13">
        <v>303200</v>
      </c>
      <c r="K286" s="13">
        <v>303200</v>
      </c>
      <c r="L286" s="13">
        <v>303200</v>
      </c>
      <c r="M286" s="13">
        <v>303200</v>
      </c>
      <c r="N286" s="13">
        <v>303200</v>
      </c>
      <c r="O286" s="13">
        <v>303200</v>
      </c>
      <c r="P286" s="13">
        <v>303200</v>
      </c>
      <c r="Q286" s="13">
        <v>309200</v>
      </c>
      <c r="R286" s="13">
        <v>309200</v>
      </c>
      <c r="S286" s="13">
        <v>314900</v>
      </c>
      <c r="T286" s="13">
        <v>323900</v>
      </c>
      <c r="U286" s="13">
        <v>334800</v>
      </c>
      <c r="V286" s="13">
        <v>340400</v>
      </c>
      <c r="W286" s="13">
        <v>348100</v>
      </c>
      <c r="X286" s="13">
        <v>357300</v>
      </c>
      <c r="Y286" s="13">
        <v>368400</v>
      </c>
      <c r="Z286" s="13">
        <v>369200</v>
      </c>
      <c r="AA286" s="13">
        <v>371300</v>
      </c>
      <c r="AB286" s="13">
        <v>71</v>
      </c>
      <c r="AC286" s="13">
        <v>67</v>
      </c>
      <c r="AD286" s="13">
        <v>49</v>
      </c>
      <c r="AE286" s="13"/>
      <c r="AF286" s="13"/>
      <c r="AG286" s="13"/>
      <c r="AH286" s="13"/>
      <c r="AI286" s="13"/>
      <c r="AJ286" s="13"/>
      <c r="AK286" s="13"/>
      <c r="AL286" s="13"/>
      <c r="AM286" s="13">
        <v>81</v>
      </c>
      <c r="AN286" s="13"/>
      <c r="AO286" s="13">
        <v>70</v>
      </c>
      <c r="AP286" s="13">
        <v>62</v>
      </c>
      <c r="AQ286" s="13">
        <v>91</v>
      </c>
      <c r="AR286" s="13">
        <v>64</v>
      </c>
      <c r="AS286" s="13">
        <v>71</v>
      </c>
      <c r="AT286" s="13">
        <v>99</v>
      </c>
      <c r="AU286" s="13">
        <v>75</v>
      </c>
      <c r="AV286" s="13">
        <v>55</v>
      </c>
      <c r="AW286" s="13">
        <v>76</v>
      </c>
      <c r="AX286" s="13">
        <v>119</v>
      </c>
      <c r="AY286" s="14">
        <f t="shared" si="43"/>
        <v>75</v>
      </c>
      <c r="AZ286" s="14">
        <f t="shared" si="50"/>
        <v>23</v>
      </c>
      <c r="BA286" s="19">
        <f t="shared" si="44"/>
        <v>0.63636363636363635</v>
      </c>
      <c r="BB286" s="20">
        <f t="shared" si="51"/>
        <v>18.170136107191002</v>
      </c>
      <c r="BC286">
        <f t="shared" si="45"/>
        <v>0</v>
      </c>
      <c r="BD286" s="14">
        <f t="shared" si="46"/>
        <v>1</v>
      </c>
      <c r="BE286" s="14">
        <f t="shared" si="47"/>
        <v>62.333333333333336</v>
      </c>
      <c r="BF286" s="14">
        <f t="shared" si="48"/>
        <v>81</v>
      </c>
      <c r="BG286" s="14">
        <f t="shared" si="49"/>
        <v>79.111111111111114</v>
      </c>
    </row>
    <row r="287" spans="1:59" x14ac:dyDescent="0.2">
      <c r="A287" t="str">
        <f t="shared" si="42"/>
        <v>Mitchell Brown_2017</v>
      </c>
      <c r="B287" t="s">
        <v>2621</v>
      </c>
      <c r="C287" t="s">
        <v>150</v>
      </c>
      <c r="D287">
        <v>2017</v>
      </c>
      <c r="E287" s="13">
        <v>360100</v>
      </c>
      <c r="F287" s="13">
        <v>360100</v>
      </c>
      <c r="G287" s="13">
        <v>360100</v>
      </c>
      <c r="H287" s="13">
        <v>360100</v>
      </c>
      <c r="I287" s="13">
        <v>360100</v>
      </c>
      <c r="J287" s="13">
        <v>371100</v>
      </c>
      <c r="K287" s="13">
        <v>356900</v>
      </c>
      <c r="L287" s="13">
        <v>356900</v>
      </c>
      <c r="M287" s="13">
        <v>356900</v>
      </c>
      <c r="N287" s="13">
        <v>356900</v>
      </c>
      <c r="O287" s="13">
        <v>356900</v>
      </c>
      <c r="P287" s="13">
        <v>356900</v>
      </c>
      <c r="Q287" s="13">
        <v>356900</v>
      </c>
      <c r="R287" s="13">
        <v>356900</v>
      </c>
      <c r="S287" s="13">
        <v>356900</v>
      </c>
      <c r="T287" s="13">
        <v>356900</v>
      </c>
      <c r="U287" s="13">
        <v>356900</v>
      </c>
      <c r="V287" s="13">
        <v>356900</v>
      </c>
      <c r="W287" s="13">
        <v>356900</v>
      </c>
      <c r="X287" s="13">
        <v>356900</v>
      </c>
      <c r="Y287" s="13">
        <v>356900</v>
      </c>
      <c r="Z287" s="13">
        <v>356900</v>
      </c>
      <c r="AA287" s="13">
        <v>356900</v>
      </c>
      <c r="AB287" s="13"/>
      <c r="AC287" s="13"/>
      <c r="AD287" s="13">
        <v>86</v>
      </c>
      <c r="AE287" s="13">
        <v>66</v>
      </c>
      <c r="AF287" s="13">
        <v>83</v>
      </c>
      <c r="AG287" s="13">
        <v>37</v>
      </c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4">
        <f t="shared" si="43"/>
        <v>68</v>
      </c>
      <c r="AZ287" s="14">
        <f t="shared" si="50"/>
        <v>23</v>
      </c>
      <c r="BA287" s="19">
        <f t="shared" si="44"/>
        <v>0.18181818181818182</v>
      </c>
      <c r="BB287" s="20">
        <f t="shared" si="51"/>
        <v>22.464787260658994</v>
      </c>
      <c r="BC287">
        <f t="shared" si="45"/>
        <v>0</v>
      </c>
      <c r="BD287" s="14">
        <f t="shared" si="46"/>
        <v>7</v>
      </c>
      <c r="BE287" s="14">
        <f t="shared" si="47"/>
        <v>68</v>
      </c>
      <c r="BF287" s="14" t="str">
        <f t="shared" si="48"/>
        <v/>
      </c>
      <c r="BG287" s="14" t="str">
        <f t="shared" si="49"/>
        <v/>
      </c>
    </row>
    <row r="288" spans="1:59" x14ac:dyDescent="0.2">
      <c r="A288" t="str">
        <f t="shared" si="42"/>
        <v>Mitchell Brown_2016</v>
      </c>
      <c r="B288" t="s">
        <v>2621</v>
      </c>
      <c r="C288" t="s">
        <v>150</v>
      </c>
      <c r="D288">
        <v>2016</v>
      </c>
      <c r="E288" s="13">
        <v>117300</v>
      </c>
      <c r="F288" s="13">
        <v>117300</v>
      </c>
      <c r="G288" s="13">
        <v>117300</v>
      </c>
      <c r="H288" s="13">
        <v>154100</v>
      </c>
      <c r="I288" s="13">
        <v>187900</v>
      </c>
      <c r="J288" s="13">
        <v>203900</v>
      </c>
      <c r="K288" s="13">
        <v>237800</v>
      </c>
      <c r="L288" s="13">
        <v>279200</v>
      </c>
      <c r="M288" s="13">
        <v>300100</v>
      </c>
      <c r="N288" s="13">
        <v>312600</v>
      </c>
      <c r="O288" s="13">
        <v>299500</v>
      </c>
      <c r="P288" s="13">
        <v>290100</v>
      </c>
      <c r="Q288" s="13">
        <v>275400</v>
      </c>
      <c r="R288" s="13">
        <v>268400</v>
      </c>
      <c r="S288" s="13">
        <v>268400</v>
      </c>
      <c r="T288" s="13">
        <v>276400</v>
      </c>
      <c r="U288" s="13">
        <v>283900</v>
      </c>
      <c r="V288" s="13">
        <v>293700</v>
      </c>
      <c r="W288" s="13">
        <v>300300</v>
      </c>
      <c r="X288" s="13">
        <v>300300</v>
      </c>
      <c r="Y288" s="13">
        <v>330500</v>
      </c>
      <c r="Z288" s="13">
        <v>368900</v>
      </c>
      <c r="AA288" s="13">
        <v>407500</v>
      </c>
      <c r="AB288" s="13">
        <v>42</v>
      </c>
      <c r="AC288" s="13">
        <v>72</v>
      </c>
      <c r="AD288" s="13">
        <v>38</v>
      </c>
      <c r="AE288" s="13">
        <v>57</v>
      </c>
      <c r="AF288" s="13">
        <v>51</v>
      </c>
      <c r="AG288" s="13">
        <v>88</v>
      </c>
      <c r="AH288" s="13">
        <v>96</v>
      </c>
      <c r="AI288" s="13">
        <v>29</v>
      </c>
      <c r="AJ288" s="13">
        <v>83</v>
      </c>
      <c r="AK288" s="13">
        <v>46</v>
      </c>
      <c r="AL288" s="13">
        <v>29</v>
      </c>
      <c r="AM288" s="13">
        <v>66</v>
      </c>
      <c r="AN288" s="13">
        <v>59</v>
      </c>
      <c r="AO288" s="13"/>
      <c r="AP288" s="13">
        <v>54</v>
      </c>
      <c r="AQ288" s="13">
        <v>71</v>
      </c>
      <c r="AR288" s="13">
        <v>71</v>
      </c>
      <c r="AS288" s="13">
        <v>54</v>
      </c>
      <c r="AT288" s="13"/>
      <c r="AU288" s="13">
        <v>130</v>
      </c>
      <c r="AV288" s="13">
        <v>109</v>
      </c>
      <c r="AW288" s="13">
        <v>78</v>
      </c>
      <c r="AX288" s="13">
        <v>67</v>
      </c>
      <c r="AY288" s="14">
        <f t="shared" si="43"/>
        <v>66.19047619047619</v>
      </c>
      <c r="AZ288" s="14">
        <f t="shared" si="50"/>
        <v>23</v>
      </c>
      <c r="BA288" s="19">
        <f t="shared" si="44"/>
        <v>0.95454545454545459</v>
      </c>
      <c r="BB288" s="20">
        <f t="shared" si="51"/>
        <v>25.484542467187921</v>
      </c>
      <c r="BC288">
        <f t="shared" si="45"/>
        <v>0</v>
      </c>
      <c r="BD288" s="14">
        <f t="shared" si="46"/>
        <v>1</v>
      </c>
      <c r="BE288" s="14">
        <f t="shared" si="47"/>
        <v>58</v>
      </c>
      <c r="BF288" s="14">
        <f t="shared" si="48"/>
        <v>58.166666666666664</v>
      </c>
      <c r="BG288" s="14">
        <f t="shared" si="49"/>
        <v>79.25</v>
      </c>
    </row>
    <row r="289" spans="1:59" x14ac:dyDescent="0.2">
      <c r="A289" t="str">
        <f t="shared" si="42"/>
        <v>Mitchell Brown_2015</v>
      </c>
      <c r="B289" t="s">
        <v>2621</v>
      </c>
      <c r="C289" t="s">
        <v>150</v>
      </c>
      <c r="D289">
        <v>2015</v>
      </c>
      <c r="E289" s="13">
        <v>260000</v>
      </c>
      <c r="F289" s="13">
        <v>260000</v>
      </c>
      <c r="G289" s="13">
        <v>260000</v>
      </c>
      <c r="H289" s="13">
        <v>253600</v>
      </c>
      <c r="I289" s="13">
        <v>253600</v>
      </c>
      <c r="J289" s="13">
        <v>253600</v>
      </c>
      <c r="K289" s="13">
        <v>253600</v>
      </c>
      <c r="L289" s="13">
        <v>253600</v>
      </c>
      <c r="M289" s="13">
        <v>253600</v>
      </c>
      <c r="N289" s="13">
        <v>253600</v>
      </c>
      <c r="O289" s="13">
        <v>253600</v>
      </c>
      <c r="P289" s="13">
        <v>253600</v>
      </c>
      <c r="Q289" s="13">
        <v>253600</v>
      </c>
      <c r="R289" s="13">
        <v>253600</v>
      </c>
      <c r="S289" s="13">
        <v>253600</v>
      </c>
      <c r="T289" s="13">
        <v>253600</v>
      </c>
      <c r="U289" s="13">
        <v>253600</v>
      </c>
      <c r="V289" s="13">
        <v>253600</v>
      </c>
      <c r="W289" s="13">
        <v>253600</v>
      </c>
      <c r="X289" s="13">
        <v>253600</v>
      </c>
      <c r="Y289" s="13">
        <v>253600</v>
      </c>
      <c r="Z289" s="13">
        <v>253600</v>
      </c>
      <c r="AA289" s="13">
        <v>253600</v>
      </c>
      <c r="AB289" s="13">
        <v>88</v>
      </c>
      <c r="AC289" s="13">
        <v>22</v>
      </c>
      <c r="AD289" s="13">
        <v>31</v>
      </c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>
        <v>60</v>
      </c>
      <c r="AY289" s="14">
        <f t="shared" si="43"/>
        <v>50.25</v>
      </c>
      <c r="AZ289" s="14">
        <f t="shared" si="50"/>
        <v>23</v>
      </c>
      <c r="BA289" s="19">
        <f t="shared" si="44"/>
        <v>0.18181818181818182</v>
      </c>
      <c r="BB289" s="20">
        <f t="shared" si="51"/>
        <v>29.937434759845406</v>
      </c>
      <c r="BC289">
        <f t="shared" si="45"/>
        <v>0</v>
      </c>
      <c r="BD289" s="14">
        <f t="shared" si="46"/>
        <v>4</v>
      </c>
      <c r="BE289" s="14">
        <f t="shared" si="47"/>
        <v>47</v>
      </c>
      <c r="BF289" s="14" t="str">
        <f t="shared" si="48"/>
        <v/>
      </c>
      <c r="BG289" s="14">
        <f t="shared" si="49"/>
        <v>60</v>
      </c>
    </row>
    <row r="290" spans="1:59" x14ac:dyDescent="0.2">
      <c r="A290" t="str">
        <f t="shared" si="42"/>
        <v>Nathan Brown_2018</v>
      </c>
      <c r="B290" t="s">
        <v>801</v>
      </c>
      <c r="C290" t="s">
        <v>399</v>
      </c>
      <c r="D290">
        <v>2018</v>
      </c>
      <c r="E290" s="13">
        <v>210400</v>
      </c>
      <c r="F290" s="13">
        <v>210400</v>
      </c>
      <c r="G290" s="13">
        <v>210400</v>
      </c>
      <c r="H290" s="13">
        <v>218900</v>
      </c>
      <c r="I290" s="13">
        <v>226800</v>
      </c>
      <c r="J290" s="13">
        <v>226000</v>
      </c>
      <c r="K290" s="13">
        <v>222900</v>
      </c>
      <c r="L290" s="13">
        <v>215200</v>
      </c>
      <c r="M290" s="13">
        <v>220800</v>
      </c>
      <c r="N290" s="13">
        <v>225100</v>
      </c>
      <c r="O290" s="13">
        <v>225100</v>
      </c>
      <c r="P290" s="13">
        <v>225100</v>
      </c>
      <c r="Q290" s="13">
        <v>224900</v>
      </c>
      <c r="R290" s="13">
        <v>212800</v>
      </c>
      <c r="S290" s="13">
        <v>212800</v>
      </c>
      <c r="T290" s="13">
        <v>186400</v>
      </c>
      <c r="U290" s="13">
        <v>186400</v>
      </c>
      <c r="V290" s="13">
        <v>186400</v>
      </c>
      <c r="W290" s="13">
        <v>186400</v>
      </c>
      <c r="X290" s="13">
        <v>184000</v>
      </c>
      <c r="Y290" s="13">
        <v>201200</v>
      </c>
      <c r="Z290" s="13">
        <v>210100</v>
      </c>
      <c r="AA290" s="13">
        <v>210100</v>
      </c>
      <c r="AB290" s="13">
        <v>44</v>
      </c>
      <c r="AC290" s="13">
        <v>40</v>
      </c>
      <c r="AD290" s="13">
        <v>60</v>
      </c>
      <c r="AE290" s="13">
        <v>46</v>
      </c>
      <c r="AF290" s="13">
        <v>25</v>
      </c>
      <c r="AG290" s="13">
        <v>56</v>
      </c>
      <c r="AH290" s="13">
        <v>35</v>
      </c>
      <c r="AI290" s="13">
        <v>51</v>
      </c>
      <c r="AJ290" s="13">
        <v>57</v>
      </c>
      <c r="AK290" s="13"/>
      <c r="AL290" s="13"/>
      <c r="AM290" s="13">
        <v>28</v>
      </c>
      <c r="AN290" s="13">
        <v>23</v>
      </c>
      <c r="AO290" s="13"/>
      <c r="AP290" s="13">
        <v>20</v>
      </c>
      <c r="AQ290" s="13"/>
      <c r="AR290" s="13"/>
      <c r="AS290" s="13"/>
      <c r="AT290" s="13">
        <v>66</v>
      </c>
      <c r="AU290" s="13">
        <v>66</v>
      </c>
      <c r="AV290" s="13">
        <v>12</v>
      </c>
      <c r="AW290" s="13"/>
      <c r="AX290" s="13"/>
      <c r="AY290" s="14">
        <f t="shared" si="43"/>
        <v>41.93333333333333</v>
      </c>
      <c r="AZ290" s="14">
        <f t="shared" si="50"/>
        <v>23</v>
      </c>
      <c r="BA290" s="19">
        <f t="shared" si="44"/>
        <v>0.68181818181818177</v>
      </c>
      <c r="BB290" s="20">
        <f t="shared" si="51"/>
        <v>17.486593504194932</v>
      </c>
      <c r="BC290">
        <f t="shared" si="45"/>
        <v>0</v>
      </c>
      <c r="BD290" s="14">
        <f t="shared" si="46"/>
        <v>20</v>
      </c>
      <c r="BE290" s="14">
        <f t="shared" si="47"/>
        <v>45.166666666666664</v>
      </c>
      <c r="BF290" s="14">
        <f t="shared" si="48"/>
        <v>42.75</v>
      </c>
      <c r="BG290" s="14">
        <f t="shared" si="49"/>
        <v>41</v>
      </c>
    </row>
    <row r="291" spans="1:59" x14ac:dyDescent="0.2">
      <c r="A291" t="str">
        <f t="shared" si="42"/>
        <v>Nathan Brown_2017</v>
      </c>
      <c r="B291" t="s">
        <v>801</v>
      </c>
      <c r="C291" t="s">
        <v>399</v>
      </c>
      <c r="D291">
        <v>2017</v>
      </c>
      <c r="E291" s="13">
        <v>312800</v>
      </c>
      <c r="F291" s="13">
        <v>312800</v>
      </c>
      <c r="G291" s="13">
        <v>312800</v>
      </c>
      <c r="H291" s="13">
        <v>299200</v>
      </c>
      <c r="I291" s="13">
        <v>290200</v>
      </c>
      <c r="J291" s="13">
        <v>277900</v>
      </c>
      <c r="K291" s="13">
        <v>276500</v>
      </c>
      <c r="L291" s="13">
        <v>260100</v>
      </c>
      <c r="M291" s="13">
        <v>248000</v>
      </c>
      <c r="N291" s="13">
        <v>221800</v>
      </c>
      <c r="O291" s="13">
        <v>212700</v>
      </c>
      <c r="P291" s="13">
        <v>212700</v>
      </c>
      <c r="Q291" s="13">
        <v>211500</v>
      </c>
      <c r="R291" s="13">
        <v>209200</v>
      </c>
      <c r="S291" s="13">
        <v>203000</v>
      </c>
      <c r="T291" s="13">
        <v>192900</v>
      </c>
      <c r="U291" s="13">
        <v>179600</v>
      </c>
      <c r="V291" s="13">
        <v>164400</v>
      </c>
      <c r="W291" s="13">
        <v>152600</v>
      </c>
      <c r="X291" s="13">
        <v>150000</v>
      </c>
      <c r="Y291" s="13">
        <v>148400</v>
      </c>
      <c r="Z291" s="13">
        <v>151600</v>
      </c>
      <c r="AA291" s="13">
        <v>154400</v>
      </c>
      <c r="AB291" s="13">
        <v>56</v>
      </c>
      <c r="AC291" s="13">
        <v>40</v>
      </c>
      <c r="AD291" s="13">
        <v>56</v>
      </c>
      <c r="AE291" s="13">
        <v>59</v>
      </c>
      <c r="AF291" s="13">
        <v>27</v>
      </c>
      <c r="AG291" s="13">
        <v>74</v>
      </c>
      <c r="AH291" s="13">
        <v>24</v>
      </c>
      <c r="AI291" s="13">
        <v>28</v>
      </c>
      <c r="AJ291" s="13">
        <v>35</v>
      </c>
      <c r="AK291" s="13">
        <v>47</v>
      </c>
      <c r="AL291" s="13"/>
      <c r="AM291" s="13">
        <v>40</v>
      </c>
      <c r="AN291" s="13">
        <v>32</v>
      </c>
      <c r="AO291" s="13">
        <v>37</v>
      </c>
      <c r="AP291" s="13">
        <v>29</v>
      </c>
      <c r="AQ291" s="13">
        <v>19</v>
      </c>
      <c r="AR291" s="13">
        <v>25</v>
      </c>
      <c r="AS291" s="13">
        <v>28</v>
      </c>
      <c r="AT291" s="13">
        <v>33</v>
      </c>
      <c r="AU291" s="13">
        <v>26</v>
      </c>
      <c r="AV291" s="13">
        <v>38</v>
      </c>
      <c r="AW291" s="13">
        <v>34</v>
      </c>
      <c r="AX291" s="13">
        <v>55</v>
      </c>
      <c r="AY291" s="14">
        <f t="shared" si="43"/>
        <v>38.272727272727273</v>
      </c>
      <c r="AZ291" s="14">
        <f t="shared" si="50"/>
        <v>23</v>
      </c>
      <c r="BA291" s="19">
        <f t="shared" si="44"/>
        <v>1</v>
      </c>
      <c r="BB291" s="20">
        <f t="shared" si="51"/>
        <v>14.00741918441053</v>
      </c>
      <c r="BC291">
        <f t="shared" si="45"/>
        <v>0</v>
      </c>
      <c r="BD291" s="14">
        <f t="shared" si="46"/>
        <v>21</v>
      </c>
      <c r="BE291" s="14">
        <f t="shared" si="47"/>
        <v>52</v>
      </c>
      <c r="BF291" s="14">
        <f t="shared" si="48"/>
        <v>34.799999999999997</v>
      </c>
      <c r="BG291" s="14">
        <f t="shared" si="49"/>
        <v>31.888888888888889</v>
      </c>
    </row>
    <row r="292" spans="1:59" x14ac:dyDescent="0.2">
      <c r="A292" t="str">
        <f t="shared" si="42"/>
        <v>Nathan Brown_2016</v>
      </c>
      <c r="B292" t="s">
        <v>801</v>
      </c>
      <c r="C292" t="s">
        <v>399</v>
      </c>
      <c r="D292">
        <v>2016</v>
      </c>
      <c r="E292" s="13">
        <v>289600</v>
      </c>
      <c r="F292" s="13">
        <v>289600</v>
      </c>
      <c r="G292" s="13">
        <v>289600</v>
      </c>
      <c r="H292" s="13">
        <v>285900</v>
      </c>
      <c r="I292" s="13">
        <v>287100</v>
      </c>
      <c r="J292" s="13">
        <v>285300</v>
      </c>
      <c r="K292" s="13">
        <v>275800</v>
      </c>
      <c r="L292" s="13">
        <v>275800</v>
      </c>
      <c r="M292" s="13">
        <v>275800</v>
      </c>
      <c r="N292" s="13">
        <v>275800</v>
      </c>
      <c r="O292" s="13">
        <v>275800</v>
      </c>
      <c r="P292" s="13">
        <v>275800</v>
      </c>
      <c r="Q292" s="13">
        <v>275800</v>
      </c>
      <c r="R292" s="13">
        <v>275800</v>
      </c>
      <c r="S292" s="13">
        <v>267700</v>
      </c>
      <c r="T292" s="13">
        <v>265300</v>
      </c>
      <c r="U292" s="13">
        <v>273200</v>
      </c>
      <c r="V292" s="13">
        <v>267500</v>
      </c>
      <c r="W292" s="13">
        <v>256700</v>
      </c>
      <c r="X292" s="13">
        <v>250700</v>
      </c>
      <c r="Y292" s="13">
        <v>251000</v>
      </c>
      <c r="Z292" s="13">
        <v>273400</v>
      </c>
      <c r="AA292" s="13">
        <v>300800</v>
      </c>
      <c r="AB292" s="13">
        <v>65</v>
      </c>
      <c r="AC292" s="13">
        <v>46</v>
      </c>
      <c r="AD292" s="13">
        <v>51</v>
      </c>
      <c r="AE292" s="13">
        <v>74</v>
      </c>
      <c r="AF292" s="13">
        <v>39</v>
      </c>
      <c r="AG292" s="13">
        <v>33</v>
      </c>
      <c r="AH292" s="13"/>
      <c r="AI292" s="13"/>
      <c r="AJ292" s="13"/>
      <c r="AK292" s="13"/>
      <c r="AL292" s="13"/>
      <c r="AM292" s="13"/>
      <c r="AN292" s="13"/>
      <c r="AO292" s="13">
        <v>77</v>
      </c>
      <c r="AP292" s="13">
        <v>45</v>
      </c>
      <c r="AQ292" s="13">
        <v>56</v>
      </c>
      <c r="AR292" s="13">
        <v>53</v>
      </c>
      <c r="AS292" s="13">
        <v>31</v>
      </c>
      <c r="AT292" s="13">
        <v>61</v>
      </c>
      <c r="AU292" s="13">
        <v>64</v>
      </c>
      <c r="AV292" s="13">
        <v>82</v>
      </c>
      <c r="AW292" s="13">
        <v>86</v>
      </c>
      <c r="AX292" s="13">
        <v>57</v>
      </c>
      <c r="AY292" s="14">
        <f t="shared" si="43"/>
        <v>57.5</v>
      </c>
      <c r="AZ292" s="14">
        <f t="shared" si="50"/>
        <v>23</v>
      </c>
      <c r="BA292" s="19">
        <f t="shared" si="44"/>
        <v>0.72727272727272729</v>
      </c>
      <c r="BB292" s="20">
        <f t="shared" si="51"/>
        <v>16.681326885672693</v>
      </c>
      <c r="BC292">
        <f t="shared" si="45"/>
        <v>0</v>
      </c>
      <c r="BD292" s="14">
        <f t="shared" si="46"/>
        <v>20</v>
      </c>
      <c r="BE292" s="14">
        <f t="shared" si="47"/>
        <v>51.333333333333336</v>
      </c>
      <c r="BF292" s="14" t="str">
        <f t="shared" si="48"/>
        <v/>
      </c>
      <c r="BG292" s="14">
        <f t="shared" si="49"/>
        <v>59.444444444444443</v>
      </c>
    </row>
    <row r="293" spans="1:59" x14ac:dyDescent="0.2">
      <c r="A293" t="str">
        <f t="shared" si="42"/>
        <v>Nathan Brown_2015</v>
      </c>
      <c r="B293" t="s">
        <v>801</v>
      </c>
      <c r="C293" t="s">
        <v>399</v>
      </c>
      <c r="D293">
        <v>2015</v>
      </c>
      <c r="E293" s="13">
        <v>146900</v>
      </c>
      <c r="F293" s="13">
        <v>146900</v>
      </c>
      <c r="G293" s="13">
        <v>146900</v>
      </c>
      <c r="H293" s="13">
        <v>159200</v>
      </c>
      <c r="I293" s="13">
        <v>167700</v>
      </c>
      <c r="J293" s="13">
        <v>196200</v>
      </c>
      <c r="K293" s="13">
        <v>235600</v>
      </c>
      <c r="L293" s="13">
        <v>253700</v>
      </c>
      <c r="M293" s="13">
        <v>254200</v>
      </c>
      <c r="N293" s="13">
        <v>242600</v>
      </c>
      <c r="O293" s="13">
        <v>257400</v>
      </c>
      <c r="P293" s="13">
        <v>276600</v>
      </c>
      <c r="Q293" s="13">
        <v>276600</v>
      </c>
      <c r="R293" s="13">
        <v>288700</v>
      </c>
      <c r="S293" s="13">
        <v>287700</v>
      </c>
      <c r="T293" s="13">
        <v>273600</v>
      </c>
      <c r="U293" s="13">
        <v>273600</v>
      </c>
      <c r="V293" s="13">
        <v>268000</v>
      </c>
      <c r="W293" s="13">
        <v>276800</v>
      </c>
      <c r="X293" s="13">
        <v>275300</v>
      </c>
      <c r="Y293" s="13">
        <v>278700</v>
      </c>
      <c r="Z293" s="13">
        <v>278700</v>
      </c>
      <c r="AA293" s="13">
        <v>266500</v>
      </c>
      <c r="AB293" s="13">
        <v>53</v>
      </c>
      <c r="AC293" s="13">
        <v>34</v>
      </c>
      <c r="AD293" s="13">
        <v>28</v>
      </c>
      <c r="AE293" s="13">
        <v>52</v>
      </c>
      <c r="AF293" s="13">
        <v>85</v>
      </c>
      <c r="AG293" s="13">
        <v>70</v>
      </c>
      <c r="AH293" s="13">
        <v>27</v>
      </c>
      <c r="AI293" s="13">
        <v>55</v>
      </c>
      <c r="AJ293" s="13">
        <v>43</v>
      </c>
      <c r="AK293" s="13">
        <v>79</v>
      </c>
      <c r="AL293" s="13">
        <v>74</v>
      </c>
      <c r="AM293" s="13"/>
      <c r="AN293" s="13">
        <v>39</v>
      </c>
      <c r="AO293" s="13">
        <v>55</v>
      </c>
      <c r="AP293" s="13">
        <v>44</v>
      </c>
      <c r="AQ293" s="13">
        <v>63</v>
      </c>
      <c r="AR293" s="13">
        <v>46</v>
      </c>
      <c r="AS293" s="13">
        <v>73</v>
      </c>
      <c r="AT293" s="13">
        <v>45</v>
      </c>
      <c r="AU293" s="13">
        <v>57</v>
      </c>
      <c r="AV293" s="13"/>
      <c r="AW293" s="13">
        <v>41</v>
      </c>
      <c r="AX293" s="13">
        <v>64</v>
      </c>
      <c r="AY293" s="14">
        <f t="shared" si="43"/>
        <v>53.666666666666664</v>
      </c>
      <c r="AZ293" s="14">
        <f t="shared" si="50"/>
        <v>23</v>
      </c>
      <c r="BA293" s="19">
        <f t="shared" si="44"/>
        <v>0.95454545454545459</v>
      </c>
      <c r="BB293" s="20">
        <f t="shared" si="51"/>
        <v>16.374777352175911</v>
      </c>
      <c r="BC293">
        <f t="shared" si="45"/>
        <v>0</v>
      </c>
      <c r="BD293" s="14">
        <f t="shared" si="46"/>
        <v>1</v>
      </c>
      <c r="BE293" s="14">
        <f t="shared" si="47"/>
        <v>53.666666666666664</v>
      </c>
      <c r="BF293" s="14">
        <f t="shared" si="48"/>
        <v>55.6</v>
      </c>
      <c r="BG293" s="14">
        <f t="shared" si="49"/>
        <v>54.125</v>
      </c>
    </row>
    <row r="294" spans="1:59" x14ac:dyDescent="0.2">
      <c r="A294" t="str">
        <f t="shared" si="42"/>
        <v>Tyler Brown_2018</v>
      </c>
      <c r="B294" t="s">
        <v>1628</v>
      </c>
      <c r="C294" t="s">
        <v>116</v>
      </c>
      <c r="D294">
        <v>2018</v>
      </c>
      <c r="E294" s="13">
        <v>117300</v>
      </c>
      <c r="F294" s="13">
        <v>117300</v>
      </c>
      <c r="G294" s="13">
        <v>117300</v>
      </c>
      <c r="H294" s="13">
        <v>117300</v>
      </c>
      <c r="I294" s="13">
        <v>117300</v>
      </c>
      <c r="J294" s="13">
        <v>117300</v>
      </c>
      <c r="K294" s="13">
        <v>117300</v>
      </c>
      <c r="L294" s="13">
        <v>117300</v>
      </c>
      <c r="M294" s="13">
        <v>117300</v>
      </c>
      <c r="N294" s="13">
        <v>117300</v>
      </c>
      <c r="O294" s="13">
        <v>117300</v>
      </c>
      <c r="P294" s="13">
        <v>117300</v>
      </c>
      <c r="Q294" s="13">
        <v>117300</v>
      </c>
      <c r="R294" s="13">
        <v>117300</v>
      </c>
      <c r="S294" s="13">
        <v>117300</v>
      </c>
      <c r="T294" s="13">
        <v>117300</v>
      </c>
      <c r="U294" s="13">
        <v>117300</v>
      </c>
      <c r="V294" s="13">
        <v>117300</v>
      </c>
      <c r="W294" s="13">
        <v>117300</v>
      </c>
      <c r="X294" s="13">
        <v>117300</v>
      </c>
      <c r="Y294" s="13">
        <v>117300</v>
      </c>
      <c r="Z294" s="13">
        <v>117300</v>
      </c>
      <c r="AA294" s="13">
        <v>117300</v>
      </c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4" t="str">
        <f t="shared" si="43"/>
        <v/>
      </c>
      <c r="AZ294" s="14">
        <f t="shared" si="50"/>
        <v>23</v>
      </c>
      <c r="BA294" s="19">
        <f t="shared" si="44"/>
        <v>0</v>
      </c>
      <c r="BB294" s="20" t="e">
        <f t="shared" si="51"/>
        <v>#DIV/0!</v>
      </c>
      <c r="BC294">
        <f t="shared" si="45"/>
        <v>0</v>
      </c>
      <c r="BD294" s="14">
        <f t="shared" si="46"/>
        <v>1</v>
      </c>
      <c r="BE294" s="14" t="str">
        <f t="shared" si="47"/>
        <v/>
      </c>
      <c r="BF294" s="14" t="str">
        <f t="shared" si="48"/>
        <v/>
      </c>
      <c r="BG294" s="14" t="str">
        <f t="shared" si="49"/>
        <v/>
      </c>
    </row>
    <row r="295" spans="1:59" x14ac:dyDescent="0.2">
      <c r="A295" t="str">
        <f t="shared" si="42"/>
        <v>Tyler Brown_2017</v>
      </c>
      <c r="B295" t="s">
        <v>1628</v>
      </c>
      <c r="C295" t="s">
        <v>116</v>
      </c>
      <c r="D295">
        <v>2017</v>
      </c>
      <c r="E295" s="13">
        <v>0</v>
      </c>
      <c r="F295" s="13">
        <v>0</v>
      </c>
      <c r="G295" s="13">
        <v>0</v>
      </c>
      <c r="H295" s="13">
        <v>0</v>
      </c>
      <c r="I295" s="13">
        <v>0</v>
      </c>
      <c r="J295" s="13">
        <v>0</v>
      </c>
      <c r="K295" s="13">
        <v>0</v>
      </c>
      <c r="L295" s="13">
        <v>0</v>
      </c>
      <c r="M295" s="13">
        <v>0</v>
      </c>
      <c r="N295" s="13">
        <v>0</v>
      </c>
      <c r="O295" s="13">
        <v>0</v>
      </c>
      <c r="P295" s="13">
        <v>0</v>
      </c>
      <c r="Q295" s="13">
        <v>0</v>
      </c>
      <c r="R295" s="13">
        <v>0</v>
      </c>
      <c r="S295" s="13">
        <v>0</v>
      </c>
      <c r="T295" s="13">
        <v>0</v>
      </c>
      <c r="U295" s="13">
        <v>0</v>
      </c>
      <c r="V295" s="13">
        <v>0</v>
      </c>
      <c r="W295" s="13">
        <v>0</v>
      </c>
      <c r="X295" s="13">
        <v>0</v>
      </c>
      <c r="Y295" s="13">
        <v>0</v>
      </c>
      <c r="Z295" s="13">
        <v>0</v>
      </c>
      <c r="AA295" s="13">
        <v>0</v>
      </c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4" t="str">
        <f t="shared" si="43"/>
        <v/>
      </c>
      <c r="AZ295" s="14">
        <f t="shared" si="50"/>
        <v>23</v>
      </c>
      <c r="BA295" s="19">
        <f t="shared" si="44"/>
        <v>0</v>
      </c>
      <c r="BB295" s="20" t="e">
        <f t="shared" si="51"/>
        <v>#DIV/0!</v>
      </c>
      <c r="BC295">
        <f t="shared" si="45"/>
        <v>23</v>
      </c>
      <c r="BD295" s="14">
        <f t="shared" si="46"/>
        <v>1</v>
      </c>
      <c r="BE295" s="14" t="str">
        <f t="shared" si="47"/>
        <v/>
      </c>
      <c r="BF295" s="14" t="str">
        <f t="shared" si="48"/>
        <v/>
      </c>
      <c r="BG295" s="14" t="str">
        <f t="shared" si="49"/>
        <v/>
      </c>
    </row>
    <row r="296" spans="1:59" x14ac:dyDescent="0.2">
      <c r="A296" t="str">
        <f t="shared" si="42"/>
        <v>Tyler Brown_2016</v>
      </c>
      <c r="B296" t="s">
        <v>1628</v>
      </c>
      <c r="C296" t="s">
        <v>116</v>
      </c>
      <c r="D296">
        <v>2016</v>
      </c>
      <c r="E296" s="13">
        <v>0</v>
      </c>
      <c r="F296" s="13">
        <v>0</v>
      </c>
      <c r="G296" s="13">
        <v>0</v>
      </c>
      <c r="H296" s="13">
        <v>0</v>
      </c>
      <c r="I296" s="13">
        <v>0</v>
      </c>
      <c r="J296" s="13">
        <v>0</v>
      </c>
      <c r="K296" s="13">
        <v>0</v>
      </c>
      <c r="L296" s="13">
        <v>0</v>
      </c>
      <c r="M296" s="13">
        <v>0</v>
      </c>
      <c r="N296" s="13">
        <v>0</v>
      </c>
      <c r="O296" s="13">
        <v>0</v>
      </c>
      <c r="P296" s="13">
        <v>0</v>
      </c>
      <c r="Q296" s="13">
        <v>0</v>
      </c>
      <c r="R296" s="13">
        <v>0</v>
      </c>
      <c r="S296" s="13">
        <v>0</v>
      </c>
      <c r="T296" s="13">
        <v>0</v>
      </c>
      <c r="U296" s="13">
        <v>0</v>
      </c>
      <c r="V296" s="13">
        <v>0</v>
      </c>
      <c r="W296" s="13">
        <v>0</v>
      </c>
      <c r="X296" s="13">
        <v>0</v>
      </c>
      <c r="Y296" s="13">
        <v>0</v>
      </c>
      <c r="Z296" s="13">
        <v>0</v>
      </c>
      <c r="AA296" s="13">
        <v>0</v>
      </c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4" t="str">
        <f t="shared" si="43"/>
        <v/>
      </c>
      <c r="AZ296" s="14">
        <f t="shared" si="50"/>
        <v>23</v>
      </c>
      <c r="BA296" s="19">
        <f t="shared" si="44"/>
        <v>0</v>
      </c>
      <c r="BB296" s="20" t="e">
        <f t="shared" si="51"/>
        <v>#DIV/0!</v>
      </c>
      <c r="BC296">
        <f t="shared" si="45"/>
        <v>23</v>
      </c>
      <c r="BD296" s="14">
        <f t="shared" si="46"/>
        <v>1</v>
      </c>
      <c r="BE296" s="14" t="str">
        <f t="shared" si="47"/>
        <v/>
      </c>
      <c r="BF296" s="14" t="str">
        <f t="shared" si="48"/>
        <v/>
      </c>
      <c r="BG296" s="14" t="str">
        <f t="shared" si="49"/>
        <v/>
      </c>
    </row>
    <row r="297" spans="1:59" x14ac:dyDescent="0.2">
      <c r="A297" t="str">
        <f t="shared" si="42"/>
        <v>Tyler Brown_2015</v>
      </c>
      <c r="B297" t="s">
        <v>1628</v>
      </c>
      <c r="C297" t="s">
        <v>116</v>
      </c>
      <c r="D297">
        <v>2015</v>
      </c>
      <c r="E297" s="13">
        <v>0</v>
      </c>
      <c r="F297" s="13">
        <v>0</v>
      </c>
      <c r="G297" s="13">
        <v>0</v>
      </c>
      <c r="H297" s="13">
        <v>0</v>
      </c>
      <c r="I297" s="13">
        <v>0</v>
      </c>
      <c r="J297" s="13">
        <v>0</v>
      </c>
      <c r="K297" s="13">
        <v>0</v>
      </c>
      <c r="L297" s="13">
        <v>0</v>
      </c>
      <c r="M297" s="13">
        <v>0</v>
      </c>
      <c r="N297" s="13">
        <v>0</v>
      </c>
      <c r="O297" s="13">
        <v>0</v>
      </c>
      <c r="P297" s="13">
        <v>0</v>
      </c>
      <c r="Q297" s="13">
        <v>0</v>
      </c>
      <c r="R297" s="13">
        <v>0</v>
      </c>
      <c r="S297" s="13">
        <v>0</v>
      </c>
      <c r="T297" s="13">
        <v>0</v>
      </c>
      <c r="U297" s="13">
        <v>0</v>
      </c>
      <c r="V297" s="13">
        <v>0</v>
      </c>
      <c r="W297" s="13">
        <v>0</v>
      </c>
      <c r="X297" s="13">
        <v>0</v>
      </c>
      <c r="Y297" s="13">
        <v>0</v>
      </c>
      <c r="Z297" s="13">
        <v>0</v>
      </c>
      <c r="AA297" s="13">
        <v>0</v>
      </c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4" t="str">
        <f t="shared" si="43"/>
        <v/>
      </c>
      <c r="AZ297" s="14">
        <f t="shared" si="50"/>
        <v>23</v>
      </c>
      <c r="BA297" s="19">
        <f t="shared" si="44"/>
        <v>0</v>
      </c>
      <c r="BB297" s="20" t="e">
        <f t="shared" si="51"/>
        <v>#DIV/0!</v>
      </c>
      <c r="BC297">
        <f t="shared" si="45"/>
        <v>23</v>
      </c>
      <c r="BD297" s="14">
        <f t="shared" si="46"/>
        <v>1</v>
      </c>
      <c r="BE297" s="14" t="str">
        <f t="shared" si="47"/>
        <v/>
      </c>
      <c r="BF297" s="14" t="str">
        <f t="shared" si="48"/>
        <v/>
      </c>
      <c r="BG297" s="14" t="str">
        <f t="shared" si="49"/>
        <v/>
      </c>
    </row>
    <row r="298" spans="1:59" x14ac:dyDescent="0.2">
      <c r="A298" t="str">
        <f t="shared" si="42"/>
        <v>Josh Bruce_2018</v>
      </c>
      <c r="B298" t="s">
        <v>728</v>
      </c>
      <c r="C298" t="s">
        <v>399</v>
      </c>
      <c r="D298">
        <v>2018</v>
      </c>
      <c r="E298" s="13">
        <v>371900</v>
      </c>
      <c r="F298" s="13">
        <v>371900</v>
      </c>
      <c r="G298" s="13">
        <v>371900</v>
      </c>
      <c r="H298" s="13">
        <v>367900</v>
      </c>
      <c r="I298" s="13">
        <v>367900</v>
      </c>
      <c r="J298" s="13">
        <v>367900</v>
      </c>
      <c r="K298" s="13">
        <v>367900</v>
      </c>
      <c r="L298" s="13">
        <v>367900</v>
      </c>
      <c r="M298" s="13">
        <v>367900</v>
      </c>
      <c r="N298" s="13">
        <v>367900</v>
      </c>
      <c r="O298" s="13">
        <v>367900</v>
      </c>
      <c r="P298" s="13">
        <v>367900</v>
      </c>
      <c r="Q298" s="13">
        <v>367900</v>
      </c>
      <c r="R298" s="13">
        <v>367900</v>
      </c>
      <c r="S298" s="13">
        <v>367900</v>
      </c>
      <c r="T298" s="13">
        <v>367900</v>
      </c>
      <c r="U298" s="13">
        <v>367900</v>
      </c>
      <c r="V298" s="13">
        <v>367900</v>
      </c>
      <c r="W298" s="13">
        <v>367900</v>
      </c>
      <c r="X298" s="13">
        <v>367900</v>
      </c>
      <c r="Y298" s="13">
        <v>367900</v>
      </c>
      <c r="Z298" s="13">
        <v>367900</v>
      </c>
      <c r="AA298" s="13">
        <v>367900</v>
      </c>
      <c r="AB298" s="13">
        <v>76</v>
      </c>
      <c r="AC298" s="13">
        <v>79</v>
      </c>
      <c r="AD298" s="13">
        <v>57</v>
      </c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4">
        <f t="shared" si="43"/>
        <v>70.666666666666671</v>
      </c>
      <c r="AZ298" s="14">
        <f t="shared" si="50"/>
        <v>23</v>
      </c>
      <c r="BA298" s="19">
        <f t="shared" si="44"/>
        <v>0.13636363636363635</v>
      </c>
      <c r="BB298" s="20">
        <f t="shared" si="51"/>
        <v>11.930353445448841</v>
      </c>
      <c r="BC298">
        <f t="shared" si="45"/>
        <v>0</v>
      </c>
      <c r="BD298" s="14">
        <f t="shared" si="46"/>
        <v>4</v>
      </c>
      <c r="BE298" s="14">
        <f t="shared" si="47"/>
        <v>70.666666666666671</v>
      </c>
      <c r="BF298" s="14" t="str">
        <f t="shared" si="48"/>
        <v/>
      </c>
      <c r="BG298" s="14" t="str">
        <f t="shared" si="49"/>
        <v/>
      </c>
    </row>
    <row r="299" spans="1:59" x14ac:dyDescent="0.2">
      <c r="A299" t="str">
        <f t="shared" si="42"/>
        <v>Josh Bruce_2017</v>
      </c>
      <c r="B299" t="s">
        <v>728</v>
      </c>
      <c r="C299" t="s">
        <v>399</v>
      </c>
      <c r="D299">
        <v>2017</v>
      </c>
      <c r="E299" s="13">
        <v>303400</v>
      </c>
      <c r="F299" s="13">
        <v>303400</v>
      </c>
      <c r="G299" s="13">
        <v>303400</v>
      </c>
      <c r="H299" s="13">
        <v>317700</v>
      </c>
      <c r="I299" s="13">
        <v>340400</v>
      </c>
      <c r="J299" s="13">
        <v>348600</v>
      </c>
      <c r="K299" s="13">
        <v>351800</v>
      </c>
      <c r="L299" s="13">
        <v>331700</v>
      </c>
      <c r="M299" s="13">
        <v>318600</v>
      </c>
      <c r="N299" s="13">
        <v>318600</v>
      </c>
      <c r="O299" s="13">
        <v>318600</v>
      </c>
      <c r="P299" s="13">
        <v>318600</v>
      </c>
      <c r="Q299" s="13">
        <v>321400</v>
      </c>
      <c r="R299" s="13">
        <v>334900</v>
      </c>
      <c r="S299" s="13">
        <v>347600</v>
      </c>
      <c r="T299" s="13">
        <v>358000</v>
      </c>
      <c r="U299" s="13">
        <v>376200</v>
      </c>
      <c r="V299" s="13">
        <v>384800</v>
      </c>
      <c r="W299" s="13">
        <v>377900</v>
      </c>
      <c r="X299" s="13">
        <v>352100</v>
      </c>
      <c r="Y299" s="13">
        <v>337100</v>
      </c>
      <c r="Z299" s="13">
        <v>315900</v>
      </c>
      <c r="AA299" s="13">
        <v>320400</v>
      </c>
      <c r="AB299" s="13">
        <v>64</v>
      </c>
      <c r="AC299" s="13">
        <v>78</v>
      </c>
      <c r="AD299" s="13">
        <v>67</v>
      </c>
      <c r="AE299" s="13">
        <v>92</v>
      </c>
      <c r="AF299" s="13">
        <v>58</v>
      </c>
      <c r="AG299" s="13">
        <v>62</v>
      </c>
      <c r="AH299" s="13">
        <v>41</v>
      </c>
      <c r="AI299" s="13">
        <v>63</v>
      </c>
      <c r="AJ299" s="13"/>
      <c r="AK299" s="13"/>
      <c r="AL299" s="13"/>
      <c r="AM299" s="13">
        <v>89</v>
      </c>
      <c r="AN299" s="13">
        <v>67</v>
      </c>
      <c r="AO299" s="13">
        <v>69</v>
      </c>
      <c r="AP299" s="13">
        <v>94</v>
      </c>
      <c r="AQ299" s="13">
        <v>91</v>
      </c>
      <c r="AR299" s="13">
        <v>59</v>
      </c>
      <c r="AS299" s="13">
        <v>65</v>
      </c>
      <c r="AT299" s="13">
        <v>45</v>
      </c>
      <c r="AU299" s="13">
        <v>69</v>
      </c>
      <c r="AV299" s="13">
        <v>42</v>
      </c>
      <c r="AW299" s="13">
        <v>90</v>
      </c>
      <c r="AX299" s="13">
        <v>48</v>
      </c>
      <c r="AY299" s="14">
        <f t="shared" si="43"/>
        <v>67.650000000000006</v>
      </c>
      <c r="AZ299" s="14">
        <f t="shared" si="50"/>
        <v>23</v>
      </c>
      <c r="BA299" s="19">
        <f t="shared" si="44"/>
        <v>0.90909090909090906</v>
      </c>
      <c r="BB299" s="20">
        <f t="shared" si="51"/>
        <v>16.871885677534376</v>
      </c>
      <c r="BC299">
        <f t="shared" si="45"/>
        <v>0</v>
      </c>
      <c r="BD299" s="14">
        <f t="shared" si="46"/>
        <v>1</v>
      </c>
      <c r="BE299" s="14">
        <f t="shared" si="47"/>
        <v>70.166666666666671</v>
      </c>
      <c r="BF299" s="14">
        <f t="shared" si="48"/>
        <v>64.333333333333329</v>
      </c>
      <c r="BG299" s="14">
        <f t="shared" si="49"/>
        <v>67</v>
      </c>
    </row>
    <row r="300" spans="1:59" x14ac:dyDescent="0.2">
      <c r="A300" t="str">
        <f t="shared" si="42"/>
        <v>Josh Bruce_2016</v>
      </c>
      <c r="B300" t="s">
        <v>728</v>
      </c>
      <c r="C300" t="s">
        <v>399</v>
      </c>
      <c r="D300">
        <v>2016</v>
      </c>
      <c r="E300" s="13">
        <v>368400</v>
      </c>
      <c r="F300" s="13">
        <v>368400</v>
      </c>
      <c r="G300" s="13">
        <v>368400</v>
      </c>
      <c r="H300" s="13">
        <v>349100</v>
      </c>
      <c r="I300" s="13">
        <v>335600</v>
      </c>
      <c r="J300" s="13">
        <v>323400</v>
      </c>
      <c r="K300" s="13">
        <v>311100</v>
      </c>
      <c r="L300" s="13">
        <v>296600</v>
      </c>
      <c r="M300" s="13">
        <v>285600</v>
      </c>
      <c r="N300" s="13">
        <v>301900</v>
      </c>
      <c r="O300" s="13">
        <v>316800</v>
      </c>
      <c r="P300" s="13">
        <v>332400</v>
      </c>
      <c r="Q300" s="13">
        <v>321000</v>
      </c>
      <c r="R300" s="13">
        <v>321000</v>
      </c>
      <c r="S300" s="13">
        <v>311800</v>
      </c>
      <c r="T300" s="13">
        <v>294600</v>
      </c>
      <c r="U300" s="13">
        <v>285000</v>
      </c>
      <c r="V300" s="13">
        <v>282600</v>
      </c>
      <c r="W300" s="13">
        <v>272900</v>
      </c>
      <c r="X300" s="13">
        <v>247600</v>
      </c>
      <c r="Y300" s="13">
        <v>236500</v>
      </c>
      <c r="Z300" s="13">
        <v>241000</v>
      </c>
      <c r="AA300" s="13">
        <v>253900</v>
      </c>
      <c r="AB300" s="13">
        <v>55</v>
      </c>
      <c r="AC300" s="13">
        <v>63</v>
      </c>
      <c r="AD300" s="13">
        <v>55</v>
      </c>
      <c r="AE300" s="13">
        <v>57</v>
      </c>
      <c r="AF300" s="13">
        <v>57</v>
      </c>
      <c r="AG300" s="13">
        <v>48</v>
      </c>
      <c r="AH300" s="13">
        <v>47</v>
      </c>
      <c r="AI300" s="13">
        <v>54</v>
      </c>
      <c r="AJ300" s="13">
        <v>107</v>
      </c>
      <c r="AK300" s="13">
        <v>54</v>
      </c>
      <c r="AL300" s="13">
        <v>64</v>
      </c>
      <c r="AM300" s="13">
        <v>56</v>
      </c>
      <c r="AN300" s="13"/>
      <c r="AO300" s="13">
        <v>54</v>
      </c>
      <c r="AP300" s="13">
        <v>38</v>
      </c>
      <c r="AQ300" s="13">
        <v>64</v>
      </c>
      <c r="AR300" s="13">
        <v>67</v>
      </c>
      <c r="AS300" s="13">
        <v>21</v>
      </c>
      <c r="AT300" s="13">
        <v>23</v>
      </c>
      <c r="AU300" s="13">
        <v>84</v>
      </c>
      <c r="AV300" s="13">
        <v>50</v>
      </c>
      <c r="AW300" s="13">
        <v>45</v>
      </c>
      <c r="AX300" s="13">
        <v>64</v>
      </c>
      <c r="AY300" s="14">
        <f t="shared" si="43"/>
        <v>55.772727272727273</v>
      </c>
      <c r="AZ300" s="14">
        <f t="shared" si="50"/>
        <v>23</v>
      </c>
      <c r="BA300" s="19">
        <f t="shared" si="44"/>
        <v>1</v>
      </c>
      <c r="BB300" s="20">
        <f t="shared" si="51"/>
        <v>17.864388140553917</v>
      </c>
      <c r="BC300">
        <f t="shared" si="45"/>
        <v>0</v>
      </c>
      <c r="BD300" s="14">
        <f t="shared" si="46"/>
        <v>21</v>
      </c>
      <c r="BE300" s="14">
        <f t="shared" si="47"/>
        <v>55.833333333333336</v>
      </c>
      <c r="BF300" s="14">
        <f t="shared" si="48"/>
        <v>63.666666666666664</v>
      </c>
      <c r="BG300" s="14">
        <f t="shared" si="49"/>
        <v>50.666666666666664</v>
      </c>
    </row>
    <row r="301" spans="1:59" x14ac:dyDescent="0.2">
      <c r="A301" t="str">
        <f t="shared" si="42"/>
        <v>Josh Bruce_2015</v>
      </c>
      <c r="B301" t="s">
        <v>728</v>
      </c>
      <c r="C301" t="s">
        <v>399</v>
      </c>
      <c r="D301">
        <v>2015</v>
      </c>
      <c r="E301" s="13">
        <v>294000</v>
      </c>
      <c r="F301" s="13">
        <v>294000</v>
      </c>
      <c r="G301" s="13">
        <v>294000</v>
      </c>
      <c r="H301" s="13">
        <v>336700</v>
      </c>
      <c r="I301" s="13">
        <v>366900</v>
      </c>
      <c r="J301" s="13">
        <v>371500</v>
      </c>
      <c r="K301" s="13">
        <v>374400</v>
      </c>
      <c r="L301" s="13">
        <v>394700</v>
      </c>
      <c r="M301" s="13">
        <v>395100</v>
      </c>
      <c r="N301" s="13">
        <v>396300</v>
      </c>
      <c r="O301" s="13">
        <v>381700</v>
      </c>
      <c r="P301" s="13">
        <v>360500</v>
      </c>
      <c r="Q301" s="13">
        <v>360500</v>
      </c>
      <c r="R301" s="13">
        <v>356700</v>
      </c>
      <c r="S301" s="13">
        <v>366100</v>
      </c>
      <c r="T301" s="13">
        <v>378300</v>
      </c>
      <c r="U301" s="13">
        <v>376500</v>
      </c>
      <c r="V301" s="13">
        <v>344400</v>
      </c>
      <c r="W301" s="13">
        <v>310100</v>
      </c>
      <c r="X301" s="13">
        <v>282600</v>
      </c>
      <c r="Y301" s="13">
        <v>266500</v>
      </c>
      <c r="Z301" s="13">
        <v>265300</v>
      </c>
      <c r="AA301" s="13">
        <v>251400</v>
      </c>
      <c r="AB301" s="13">
        <v>81</v>
      </c>
      <c r="AC301" s="13">
        <v>145</v>
      </c>
      <c r="AD301" s="13">
        <v>45</v>
      </c>
      <c r="AE301" s="13">
        <v>79</v>
      </c>
      <c r="AF301" s="13">
        <v>106</v>
      </c>
      <c r="AG301" s="13">
        <v>44</v>
      </c>
      <c r="AH301" s="13">
        <v>120</v>
      </c>
      <c r="AI301" s="13">
        <v>72</v>
      </c>
      <c r="AJ301" s="13">
        <v>46</v>
      </c>
      <c r="AK301" s="13">
        <v>83</v>
      </c>
      <c r="AL301" s="13">
        <v>49</v>
      </c>
      <c r="AM301" s="13"/>
      <c r="AN301" s="13">
        <v>74</v>
      </c>
      <c r="AO301" s="13">
        <v>109</v>
      </c>
      <c r="AP301" s="13">
        <v>61</v>
      </c>
      <c r="AQ301" s="13">
        <v>50</v>
      </c>
      <c r="AR301" s="13">
        <v>44</v>
      </c>
      <c r="AS301" s="13">
        <v>36</v>
      </c>
      <c r="AT301" s="13">
        <v>45</v>
      </c>
      <c r="AU301" s="13">
        <v>54</v>
      </c>
      <c r="AV301" s="13">
        <v>62</v>
      </c>
      <c r="AW301" s="13">
        <v>15</v>
      </c>
      <c r="AX301" s="13">
        <v>82</v>
      </c>
      <c r="AY301" s="14">
        <f t="shared" si="43"/>
        <v>68.272727272727266</v>
      </c>
      <c r="AZ301" s="14">
        <f t="shared" si="50"/>
        <v>23</v>
      </c>
      <c r="BA301" s="19">
        <f t="shared" si="44"/>
        <v>1</v>
      </c>
      <c r="BB301" s="20">
        <f t="shared" si="51"/>
        <v>30.87020727124612</v>
      </c>
      <c r="BC301">
        <f t="shared" si="45"/>
        <v>0</v>
      </c>
      <c r="BD301" s="14">
        <f t="shared" si="46"/>
        <v>23</v>
      </c>
      <c r="BE301" s="14">
        <f t="shared" si="47"/>
        <v>83.333333333333329</v>
      </c>
      <c r="BF301" s="14">
        <f t="shared" si="48"/>
        <v>74</v>
      </c>
      <c r="BG301" s="14">
        <f t="shared" si="49"/>
        <v>49.888888888888886</v>
      </c>
    </row>
    <row r="302" spans="1:59" x14ac:dyDescent="0.2">
      <c r="A302" t="str">
        <f t="shared" si="42"/>
        <v>Dylan Buckley_2018</v>
      </c>
      <c r="B302" t="s">
        <v>631</v>
      </c>
      <c r="C302" t="s">
        <v>490</v>
      </c>
      <c r="D302">
        <v>2018</v>
      </c>
      <c r="E302" s="13">
        <v>158300</v>
      </c>
      <c r="F302" s="13">
        <v>158300</v>
      </c>
      <c r="G302" s="13">
        <v>158300</v>
      </c>
      <c r="H302" s="13">
        <v>158300</v>
      </c>
      <c r="I302" s="13">
        <v>158300</v>
      </c>
      <c r="J302" s="13">
        <v>158300</v>
      </c>
      <c r="K302" s="13">
        <v>158300</v>
      </c>
      <c r="L302" s="13">
        <v>158300</v>
      </c>
      <c r="M302" s="13">
        <v>158300</v>
      </c>
      <c r="N302" s="13">
        <v>158300</v>
      </c>
      <c r="O302" s="13">
        <v>158300</v>
      </c>
      <c r="P302" s="13">
        <v>158300</v>
      </c>
      <c r="Q302" s="13">
        <v>158300</v>
      </c>
      <c r="R302" s="13">
        <v>158300</v>
      </c>
      <c r="S302" s="13">
        <v>158300</v>
      </c>
      <c r="T302" s="13">
        <v>158300</v>
      </c>
      <c r="U302" s="13">
        <v>158300</v>
      </c>
      <c r="V302" s="13">
        <v>158300</v>
      </c>
      <c r="W302" s="13">
        <v>158300</v>
      </c>
      <c r="X302" s="13">
        <v>158300</v>
      </c>
      <c r="Y302" s="13">
        <v>158300</v>
      </c>
      <c r="Z302" s="13">
        <v>158300</v>
      </c>
      <c r="AA302" s="13">
        <v>158300</v>
      </c>
      <c r="AB302" s="13"/>
      <c r="AC302" s="13"/>
      <c r="AD302" s="13"/>
      <c r="AE302" s="13"/>
      <c r="AF302" s="13"/>
      <c r="AG302" s="13"/>
      <c r="AH302" s="13">
        <v>47</v>
      </c>
      <c r="AI302" s="13"/>
      <c r="AJ302" s="13"/>
      <c r="AK302" s="13">
        <v>29</v>
      </c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4">
        <f t="shared" si="43"/>
        <v>38</v>
      </c>
      <c r="AZ302" s="14">
        <f t="shared" si="50"/>
        <v>23</v>
      </c>
      <c r="BA302" s="19">
        <f t="shared" si="44"/>
        <v>9.0909090909090912E-2</v>
      </c>
      <c r="BB302" s="20">
        <f t="shared" si="51"/>
        <v>12.727922061357855</v>
      </c>
      <c r="BC302">
        <f t="shared" si="45"/>
        <v>0</v>
      </c>
      <c r="BD302" s="14">
        <f t="shared" si="46"/>
        <v>1</v>
      </c>
      <c r="BE302" s="14" t="str">
        <f t="shared" si="47"/>
        <v/>
      </c>
      <c r="BF302" s="14">
        <f t="shared" si="48"/>
        <v>38</v>
      </c>
      <c r="BG302" s="14" t="str">
        <f t="shared" si="49"/>
        <v/>
      </c>
    </row>
    <row r="303" spans="1:59" x14ac:dyDescent="0.2">
      <c r="A303" t="str">
        <f t="shared" si="42"/>
        <v>Dylan Buckley_2017</v>
      </c>
      <c r="B303" t="s">
        <v>631</v>
      </c>
      <c r="C303" t="s">
        <v>490</v>
      </c>
      <c r="D303">
        <v>2017</v>
      </c>
      <c r="E303" s="13">
        <v>284900</v>
      </c>
      <c r="F303" s="13">
        <v>284900</v>
      </c>
      <c r="G303" s="13">
        <v>284900</v>
      </c>
      <c r="H303" s="13">
        <v>284900</v>
      </c>
      <c r="I303" s="13">
        <v>284900</v>
      </c>
      <c r="J303" s="13">
        <v>284900</v>
      </c>
      <c r="K303" s="13">
        <v>284900</v>
      </c>
      <c r="L303" s="13">
        <v>284900</v>
      </c>
      <c r="M303" s="13">
        <v>284900</v>
      </c>
      <c r="N303" s="13">
        <v>284900</v>
      </c>
      <c r="O303" s="13">
        <v>284900</v>
      </c>
      <c r="P303" s="13">
        <v>284900</v>
      </c>
      <c r="Q303" s="13">
        <v>284900</v>
      </c>
      <c r="R303" s="13">
        <v>284900</v>
      </c>
      <c r="S303" s="13">
        <v>284900</v>
      </c>
      <c r="T303" s="13">
        <v>284900</v>
      </c>
      <c r="U303" s="13">
        <v>284900</v>
      </c>
      <c r="V303" s="13">
        <v>284900</v>
      </c>
      <c r="W303" s="13">
        <v>284900</v>
      </c>
      <c r="X303" s="13">
        <v>284900</v>
      </c>
      <c r="Y303" s="13">
        <v>284900</v>
      </c>
      <c r="Z303" s="13">
        <v>284900</v>
      </c>
      <c r="AA303" s="13">
        <v>284900</v>
      </c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>
        <v>32</v>
      </c>
      <c r="AS303" s="13"/>
      <c r="AT303" s="13"/>
      <c r="AU303" s="13"/>
      <c r="AV303" s="13"/>
      <c r="AW303" s="13"/>
      <c r="AX303" s="13"/>
      <c r="AY303" s="14">
        <f t="shared" si="43"/>
        <v>32</v>
      </c>
      <c r="AZ303" s="14">
        <f t="shared" si="50"/>
        <v>23</v>
      </c>
      <c r="BA303" s="19">
        <f t="shared" si="44"/>
        <v>4.5454545454545456E-2</v>
      </c>
      <c r="BB303" s="20" t="e">
        <f t="shared" si="51"/>
        <v>#DIV/0!</v>
      </c>
      <c r="BC303">
        <f t="shared" si="45"/>
        <v>0</v>
      </c>
      <c r="BD303" s="14">
        <f t="shared" si="46"/>
        <v>1</v>
      </c>
      <c r="BE303" s="14" t="str">
        <f t="shared" si="47"/>
        <v/>
      </c>
      <c r="BF303" s="14" t="str">
        <f t="shared" si="48"/>
        <v/>
      </c>
      <c r="BG303" s="14">
        <f t="shared" si="49"/>
        <v>32</v>
      </c>
    </row>
    <row r="304" spans="1:59" x14ac:dyDescent="0.2">
      <c r="A304" t="str">
        <f t="shared" si="42"/>
        <v>Dylan Buckley_2016</v>
      </c>
      <c r="B304" t="s">
        <v>631</v>
      </c>
      <c r="C304" t="s">
        <v>490</v>
      </c>
      <c r="D304">
        <v>2016</v>
      </c>
      <c r="E304" s="13">
        <v>296800</v>
      </c>
      <c r="F304" s="13">
        <v>296800</v>
      </c>
      <c r="G304" s="13">
        <v>296800</v>
      </c>
      <c r="H304" s="13">
        <v>296800</v>
      </c>
      <c r="I304" s="13">
        <v>262800</v>
      </c>
      <c r="J304" s="13">
        <v>244300</v>
      </c>
      <c r="K304" s="13">
        <v>244300</v>
      </c>
      <c r="L304" s="13">
        <v>244300</v>
      </c>
      <c r="M304" s="13">
        <v>244300</v>
      </c>
      <c r="N304" s="13">
        <v>244300</v>
      </c>
      <c r="O304" s="13">
        <v>244300</v>
      </c>
      <c r="P304" s="13">
        <v>244300</v>
      </c>
      <c r="Q304" s="13">
        <v>244300</v>
      </c>
      <c r="R304" s="13">
        <v>244300</v>
      </c>
      <c r="S304" s="13">
        <v>244300</v>
      </c>
      <c r="T304" s="13">
        <v>244300</v>
      </c>
      <c r="U304" s="13">
        <v>244300</v>
      </c>
      <c r="V304" s="13">
        <v>247200</v>
      </c>
      <c r="W304" s="13">
        <v>254900</v>
      </c>
      <c r="X304" s="13">
        <v>278700</v>
      </c>
      <c r="Y304" s="13">
        <v>279700</v>
      </c>
      <c r="Z304" s="13">
        <v>282500</v>
      </c>
      <c r="AA304" s="13">
        <v>281600</v>
      </c>
      <c r="AB304" s="13">
        <v>17</v>
      </c>
      <c r="AC304" s="13"/>
      <c r="AD304" s="13">
        <v>35</v>
      </c>
      <c r="AE304" s="13">
        <v>46</v>
      </c>
      <c r="AF304" s="13">
        <v>31</v>
      </c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>
        <v>79</v>
      </c>
      <c r="AS304" s="13">
        <v>60</v>
      </c>
      <c r="AT304" s="13">
        <v>73</v>
      </c>
      <c r="AU304" s="13">
        <v>42</v>
      </c>
      <c r="AV304" s="13">
        <v>65</v>
      </c>
      <c r="AW304" s="13">
        <v>66</v>
      </c>
      <c r="AX304" s="13">
        <v>62</v>
      </c>
      <c r="AY304" s="14">
        <f t="shared" si="43"/>
        <v>52.363636363636367</v>
      </c>
      <c r="AZ304" s="14">
        <f t="shared" si="50"/>
        <v>23</v>
      </c>
      <c r="BA304" s="19">
        <f t="shared" si="44"/>
        <v>0.5</v>
      </c>
      <c r="BB304" s="20">
        <f t="shared" si="51"/>
        <v>19.464186226363164</v>
      </c>
      <c r="BC304">
        <f t="shared" si="45"/>
        <v>0</v>
      </c>
      <c r="BD304" s="14">
        <f t="shared" si="46"/>
        <v>6</v>
      </c>
      <c r="BE304" s="14">
        <f t="shared" si="47"/>
        <v>32.25</v>
      </c>
      <c r="BF304" s="14" t="str">
        <f t="shared" si="48"/>
        <v/>
      </c>
      <c r="BG304" s="14">
        <f t="shared" si="49"/>
        <v>63.857142857142854</v>
      </c>
    </row>
    <row r="305" spans="1:59" x14ac:dyDescent="0.2">
      <c r="A305" t="str">
        <f t="shared" si="42"/>
        <v>Dylan Buckley_2015</v>
      </c>
      <c r="B305" t="s">
        <v>631</v>
      </c>
      <c r="C305" t="s">
        <v>490</v>
      </c>
      <c r="D305">
        <v>2015</v>
      </c>
      <c r="E305" s="13">
        <v>299700</v>
      </c>
      <c r="F305" s="13">
        <v>299700</v>
      </c>
      <c r="G305" s="13">
        <v>299700</v>
      </c>
      <c r="H305" s="13">
        <v>299700</v>
      </c>
      <c r="I305" s="13">
        <v>299700</v>
      </c>
      <c r="J305" s="13">
        <v>299700</v>
      </c>
      <c r="K305" s="13">
        <v>263000</v>
      </c>
      <c r="L305" s="13">
        <v>263000</v>
      </c>
      <c r="M305" s="13">
        <v>220000</v>
      </c>
      <c r="N305" s="13">
        <v>188800</v>
      </c>
      <c r="O305" s="13">
        <v>185500</v>
      </c>
      <c r="P305" s="13">
        <v>185500</v>
      </c>
      <c r="Q305" s="13">
        <v>201700</v>
      </c>
      <c r="R305" s="13">
        <v>234700</v>
      </c>
      <c r="S305" s="13">
        <v>263200</v>
      </c>
      <c r="T305" s="13">
        <v>289000</v>
      </c>
      <c r="U305" s="13">
        <v>318800</v>
      </c>
      <c r="V305" s="13">
        <v>320500</v>
      </c>
      <c r="W305" s="13">
        <v>314500</v>
      </c>
      <c r="X305" s="13">
        <v>293300</v>
      </c>
      <c r="Y305" s="13">
        <v>303300</v>
      </c>
      <c r="Z305" s="13">
        <v>319400</v>
      </c>
      <c r="AA305" s="13">
        <v>330800</v>
      </c>
      <c r="AB305" s="13"/>
      <c r="AC305" s="13"/>
      <c r="AD305" s="13"/>
      <c r="AE305" s="13">
        <v>54</v>
      </c>
      <c r="AF305" s="13">
        <v>20</v>
      </c>
      <c r="AG305" s="13">
        <v>22</v>
      </c>
      <c r="AH305" s="13"/>
      <c r="AI305" s="13">
        <v>17</v>
      </c>
      <c r="AJ305" s="13">
        <v>21</v>
      </c>
      <c r="AK305" s="13">
        <v>66</v>
      </c>
      <c r="AL305" s="13"/>
      <c r="AM305" s="13">
        <v>60</v>
      </c>
      <c r="AN305" s="13">
        <v>69</v>
      </c>
      <c r="AO305" s="13">
        <v>74</v>
      </c>
      <c r="AP305" s="13">
        <v>71</v>
      </c>
      <c r="AQ305" s="13">
        <v>94</v>
      </c>
      <c r="AR305" s="13">
        <v>32</v>
      </c>
      <c r="AS305" s="13">
        <v>54</v>
      </c>
      <c r="AT305" s="13">
        <v>56</v>
      </c>
      <c r="AU305" s="13">
        <v>91</v>
      </c>
      <c r="AV305" s="13">
        <v>76</v>
      </c>
      <c r="AW305" s="13">
        <v>55</v>
      </c>
      <c r="AX305" s="13">
        <v>58</v>
      </c>
      <c r="AY305" s="14">
        <f t="shared" si="43"/>
        <v>55</v>
      </c>
      <c r="AZ305" s="14">
        <f t="shared" si="50"/>
        <v>23</v>
      </c>
      <c r="BA305" s="19">
        <f t="shared" si="44"/>
        <v>0.81818181818181823</v>
      </c>
      <c r="BB305" s="20">
        <f t="shared" si="51"/>
        <v>23.852487846566202</v>
      </c>
      <c r="BC305">
        <f t="shared" si="45"/>
        <v>0</v>
      </c>
      <c r="BD305" s="14">
        <f t="shared" si="46"/>
        <v>11</v>
      </c>
      <c r="BE305" s="14">
        <f t="shared" si="47"/>
        <v>32</v>
      </c>
      <c r="BF305" s="14">
        <f t="shared" si="48"/>
        <v>41</v>
      </c>
      <c r="BG305" s="14">
        <f t="shared" si="49"/>
        <v>65.222222222222229</v>
      </c>
    </row>
    <row r="306" spans="1:59" x14ac:dyDescent="0.2">
      <c r="A306" t="str">
        <f t="shared" si="42"/>
        <v>Jack Buckley_2018</v>
      </c>
      <c r="B306" t="s">
        <v>1663</v>
      </c>
      <c r="C306" t="s">
        <v>490</v>
      </c>
      <c r="D306">
        <v>2018</v>
      </c>
      <c r="E306" s="13">
        <v>102400</v>
      </c>
      <c r="F306" s="13">
        <v>102400</v>
      </c>
      <c r="G306" s="13">
        <v>102400</v>
      </c>
      <c r="H306" s="13">
        <v>102400</v>
      </c>
      <c r="I306" s="13">
        <v>102400</v>
      </c>
      <c r="J306" s="13">
        <v>102400</v>
      </c>
      <c r="K306" s="13">
        <v>102400</v>
      </c>
      <c r="L306" s="13">
        <v>102400</v>
      </c>
      <c r="M306" s="13">
        <v>102400</v>
      </c>
      <c r="N306" s="13">
        <v>102400</v>
      </c>
      <c r="O306" s="13">
        <v>102400</v>
      </c>
      <c r="P306" s="13">
        <v>102400</v>
      </c>
      <c r="Q306" s="13">
        <v>102400</v>
      </c>
      <c r="R306" s="13">
        <v>102400</v>
      </c>
      <c r="S306" s="13">
        <v>102400</v>
      </c>
      <c r="T306" s="13">
        <v>102400</v>
      </c>
      <c r="U306" s="13">
        <v>102400</v>
      </c>
      <c r="V306" s="13">
        <v>102400</v>
      </c>
      <c r="W306" s="13">
        <v>102400</v>
      </c>
      <c r="X306" s="13">
        <v>102400</v>
      </c>
      <c r="Y306" s="13">
        <v>102400</v>
      </c>
      <c r="Z306" s="13">
        <v>102400</v>
      </c>
      <c r="AA306" s="13">
        <v>102400</v>
      </c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4" t="str">
        <f t="shared" si="43"/>
        <v/>
      </c>
      <c r="AZ306" s="14">
        <f t="shared" si="50"/>
        <v>23</v>
      </c>
      <c r="BA306" s="19">
        <f t="shared" si="44"/>
        <v>0</v>
      </c>
      <c r="BB306" s="20" t="e">
        <f t="shared" si="51"/>
        <v>#DIV/0!</v>
      </c>
      <c r="BC306">
        <f t="shared" si="45"/>
        <v>0</v>
      </c>
      <c r="BD306" s="14">
        <f t="shared" si="46"/>
        <v>1</v>
      </c>
      <c r="BE306" s="14" t="str">
        <f t="shared" si="47"/>
        <v/>
      </c>
      <c r="BF306" s="14" t="str">
        <f t="shared" si="48"/>
        <v/>
      </c>
      <c r="BG306" s="14" t="str">
        <f t="shared" si="49"/>
        <v/>
      </c>
    </row>
    <row r="307" spans="1:59" x14ac:dyDescent="0.2">
      <c r="A307" t="str">
        <f t="shared" si="42"/>
        <v>Jack Buckley_2017</v>
      </c>
      <c r="B307" t="s">
        <v>1663</v>
      </c>
      <c r="C307" t="s">
        <v>490</v>
      </c>
      <c r="D307">
        <v>2017</v>
      </c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3">
        <v>0</v>
      </c>
      <c r="K307" s="13">
        <v>0</v>
      </c>
      <c r="L307" s="13">
        <v>0</v>
      </c>
      <c r="M307" s="13">
        <v>0</v>
      </c>
      <c r="N307" s="13">
        <v>0</v>
      </c>
      <c r="O307" s="13">
        <v>0</v>
      </c>
      <c r="P307" s="13">
        <v>0</v>
      </c>
      <c r="Q307" s="13">
        <v>0</v>
      </c>
      <c r="R307" s="13">
        <v>0</v>
      </c>
      <c r="S307" s="13">
        <v>0</v>
      </c>
      <c r="T307" s="13">
        <v>0</v>
      </c>
      <c r="U307" s="13">
        <v>0</v>
      </c>
      <c r="V307" s="13">
        <v>0</v>
      </c>
      <c r="W307" s="13">
        <v>0</v>
      </c>
      <c r="X307" s="13">
        <v>0</v>
      </c>
      <c r="Y307" s="13">
        <v>0</v>
      </c>
      <c r="Z307" s="13">
        <v>0</v>
      </c>
      <c r="AA307" s="13">
        <v>0</v>
      </c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4" t="str">
        <f t="shared" si="43"/>
        <v/>
      </c>
      <c r="AZ307" s="14">
        <f t="shared" si="50"/>
        <v>23</v>
      </c>
      <c r="BA307" s="19">
        <f t="shared" si="44"/>
        <v>0</v>
      </c>
      <c r="BB307" s="20" t="e">
        <f t="shared" si="51"/>
        <v>#DIV/0!</v>
      </c>
      <c r="BC307">
        <f t="shared" si="45"/>
        <v>23</v>
      </c>
      <c r="BD307" s="14">
        <f t="shared" si="46"/>
        <v>1</v>
      </c>
      <c r="BE307" s="14" t="str">
        <f t="shared" si="47"/>
        <v/>
      </c>
      <c r="BF307" s="14" t="str">
        <f t="shared" si="48"/>
        <v/>
      </c>
      <c r="BG307" s="14" t="str">
        <f t="shared" si="49"/>
        <v/>
      </c>
    </row>
    <row r="308" spans="1:59" x14ac:dyDescent="0.2">
      <c r="A308" t="str">
        <f t="shared" si="42"/>
        <v>Jack Buckley_2016</v>
      </c>
      <c r="B308" t="s">
        <v>1663</v>
      </c>
      <c r="C308" t="s">
        <v>490</v>
      </c>
      <c r="D308">
        <v>2016</v>
      </c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3">
        <v>0</v>
      </c>
      <c r="K308" s="13">
        <v>0</v>
      </c>
      <c r="L308" s="13">
        <v>0</v>
      </c>
      <c r="M308" s="13">
        <v>0</v>
      </c>
      <c r="N308" s="13">
        <v>0</v>
      </c>
      <c r="O308" s="13">
        <v>0</v>
      </c>
      <c r="P308" s="13">
        <v>0</v>
      </c>
      <c r="Q308" s="13">
        <v>0</v>
      </c>
      <c r="R308" s="13">
        <v>0</v>
      </c>
      <c r="S308" s="13">
        <v>0</v>
      </c>
      <c r="T308" s="13">
        <v>0</v>
      </c>
      <c r="U308" s="13">
        <v>0</v>
      </c>
      <c r="V308" s="13">
        <v>0</v>
      </c>
      <c r="W308" s="13">
        <v>0</v>
      </c>
      <c r="X308" s="13">
        <v>0</v>
      </c>
      <c r="Y308" s="13">
        <v>0</v>
      </c>
      <c r="Z308" s="13">
        <v>0</v>
      </c>
      <c r="AA308" s="13">
        <v>0</v>
      </c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4" t="str">
        <f t="shared" si="43"/>
        <v/>
      </c>
      <c r="AZ308" s="14">
        <f t="shared" si="50"/>
        <v>23</v>
      </c>
      <c r="BA308" s="19">
        <f t="shared" si="44"/>
        <v>0</v>
      </c>
      <c r="BB308" s="20" t="e">
        <f t="shared" si="51"/>
        <v>#DIV/0!</v>
      </c>
      <c r="BC308">
        <f t="shared" si="45"/>
        <v>23</v>
      </c>
      <c r="BD308" s="14">
        <f t="shared" si="46"/>
        <v>1</v>
      </c>
      <c r="BE308" s="14" t="str">
        <f t="shared" si="47"/>
        <v/>
      </c>
      <c r="BF308" s="14" t="str">
        <f t="shared" si="48"/>
        <v/>
      </c>
      <c r="BG308" s="14" t="str">
        <f t="shared" si="49"/>
        <v/>
      </c>
    </row>
    <row r="309" spans="1:59" x14ac:dyDescent="0.2">
      <c r="A309" t="str">
        <f t="shared" si="42"/>
        <v>Jack Buckley_2015</v>
      </c>
      <c r="B309" t="s">
        <v>1663</v>
      </c>
      <c r="C309" t="s">
        <v>490</v>
      </c>
      <c r="D309">
        <v>2015</v>
      </c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3">
        <v>0</v>
      </c>
      <c r="K309" s="13">
        <v>0</v>
      </c>
      <c r="L309" s="13">
        <v>0</v>
      </c>
      <c r="M309" s="13">
        <v>0</v>
      </c>
      <c r="N309" s="13">
        <v>0</v>
      </c>
      <c r="O309" s="13">
        <v>0</v>
      </c>
      <c r="P309" s="13">
        <v>0</v>
      </c>
      <c r="Q309" s="13">
        <v>0</v>
      </c>
      <c r="R309" s="13">
        <v>0</v>
      </c>
      <c r="S309" s="13">
        <v>0</v>
      </c>
      <c r="T309" s="13">
        <v>0</v>
      </c>
      <c r="U309" s="13">
        <v>0</v>
      </c>
      <c r="V309" s="13">
        <v>0</v>
      </c>
      <c r="W309" s="13">
        <v>0</v>
      </c>
      <c r="X309" s="13">
        <v>0</v>
      </c>
      <c r="Y309" s="13">
        <v>0</v>
      </c>
      <c r="Z309" s="13">
        <v>0</v>
      </c>
      <c r="AA309" s="13">
        <v>0</v>
      </c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4" t="str">
        <f t="shared" si="43"/>
        <v/>
      </c>
      <c r="AZ309" s="14">
        <f t="shared" si="50"/>
        <v>23</v>
      </c>
      <c r="BA309" s="19">
        <f t="shared" si="44"/>
        <v>0</v>
      </c>
      <c r="BB309" s="20" t="e">
        <f t="shared" si="51"/>
        <v>#DIV/0!</v>
      </c>
      <c r="BC309">
        <f t="shared" si="45"/>
        <v>23</v>
      </c>
      <c r="BD309" s="14">
        <f t="shared" si="46"/>
        <v>1</v>
      </c>
      <c r="BE309" s="14" t="str">
        <f t="shared" si="47"/>
        <v/>
      </c>
      <c r="BF309" s="14" t="str">
        <f t="shared" si="48"/>
        <v/>
      </c>
      <c r="BG309" s="14" t="str">
        <f t="shared" si="49"/>
        <v/>
      </c>
    </row>
    <row r="310" spans="1:59" x14ac:dyDescent="0.2">
      <c r="A310" t="str">
        <f t="shared" si="42"/>
        <v>Tomas Bugg_2018</v>
      </c>
      <c r="B310" t="s">
        <v>906</v>
      </c>
      <c r="C310" t="s">
        <v>84</v>
      </c>
      <c r="D310">
        <v>2018</v>
      </c>
      <c r="E310" s="13">
        <v>334300</v>
      </c>
      <c r="F310" s="13">
        <v>334300</v>
      </c>
      <c r="G310" s="13">
        <v>334300</v>
      </c>
      <c r="H310" s="13">
        <v>334300</v>
      </c>
      <c r="I310" s="13">
        <v>330600</v>
      </c>
      <c r="J310" s="13">
        <v>330600</v>
      </c>
      <c r="K310" s="13">
        <v>330600</v>
      </c>
      <c r="L310" s="13">
        <v>330600</v>
      </c>
      <c r="M310" s="13">
        <v>330600</v>
      </c>
      <c r="N310" s="13">
        <v>330600</v>
      </c>
      <c r="O310" s="13">
        <v>330600</v>
      </c>
      <c r="P310" s="13">
        <v>330600</v>
      </c>
      <c r="Q310" s="13">
        <v>330600</v>
      </c>
      <c r="R310" s="13">
        <v>330600</v>
      </c>
      <c r="S310" s="13">
        <v>330600</v>
      </c>
      <c r="T310" s="13">
        <v>330600</v>
      </c>
      <c r="U310" s="13">
        <v>330600</v>
      </c>
      <c r="V310" s="13">
        <v>330600</v>
      </c>
      <c r="W310" s="13">
        <v>330600</v>
      </c>
      <c r="X310" s="13">
        <v>330600</v>
      </c>
      <c r="Y310" s="13">
        <v>330600</v>
      </c>
      <c r="Z310" s="13">
        <v>330600</v>
      </c>
      <c r="AA310" s="13">
        <v>330600</v>
      </c>
      <c r="AB310" s="13"/>
      <c r="AC310" s="13">
        <v>28</v>
      </c>
      <c r="AD310" s="13">
        <v>86</v>
      </c>
      <c r="AE310" s="13">
        <v>74</v>
      </c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4">
        <f t="shared" si="43"/>
        <v>62.666666666666664</v>
      </c>
      <c r="AZ310" s="14">
        <f t="shared" si="50"/>
        <v>23</v>
      </c>
      <c r="BA310" s="19">
        <f t="shared" si="44"/>
        <v>0.13636363636363635</v>
      </c>
      <c r="BB310" s="20">
        <f t="shared" si="51"/>
        <v>30.615900008546753</v>
      </c>
      <c r="BC310">
        <f t="shared" si="45"/>
        <v>0</v>
      </c>
      <c r="BD310" s="14">
        <f t="shared" si="46"/>
        <v>5</v>
      </c>
      <c r="BE310" s="14">
        <f t="shared" si="47"/>
        <v>62.666666666666664</v>
      </c>
      <c r="BF310" s="14" t="str">
        <f t="shared" si="48"/>
        <v/>
      </c>
      <c r="BG310" s="14" t="str">
        <f t="shared" si="49"/>
        <v/>
      </c>
    </row>
    <row r="311" spans="1:59" x14ac:dyDescent="0.2">
      <c r="A311" t="str">
        <f t="shared" si="42"/>
        <v>Tomas Bugg_2017</v>
      </c>
      <c r="B311" t="s">
        <v>906</v>
      </c>
      <c r="C311" t="s">
        <v>84</v>
      </c>
      <c r="D311">
        <v>2017</v>
      </c>
      <c r="E311" s="13">
        <v>402300</v>
      </c>
      <c r="F311" s="13">
        <v>402300</v>
      </c>
      <c r="G311" s="13">
        <v>402300</v>
      </c>
      <c r="H311" s="13">
        <v>402300</v>
      </c>
      <c r="I311" s="13">
        <v>402300</v>
      </c>
      <c r="J311" s="13">
        <v>402300</v>
      </c>
      <c r="K311" s="13">
        <v>402300</v>
      </c>
      <c r="L311" s="13">
        <v>387000</v>
      </c>
      <c r="M311" s="13">
        <v>368300</v>
      </c>
      <c r="N311" s="13">
        <v>355800</v>
      </c>
      <c r="O311" s="13">
        <v>354400</v>
      </c>
      <c r="P311" s="13">
        <v>354400</v>
      </c>
      <c r="Q311" s="13">
        <v>350400</v>
      </c>
      <c r="R311" s="13">
        <v>353700</v>
      </c>
      <c r="S311" s="13">
        <v>339600</v>
      </c>
      <c r="T311" s="13">
        <v>310700</v>
      </c>
      <c r="U311" s="13">
        <v>310700</v>
      </c>
      <c r="V311" s="13">
        <v>310700</v>
      </c>
      <c r="W311" s="13">
        <v>310700</v>
      </c>
      <c r="X311" s="13">
        <v>310700</v>
      </c>
      <c r="Y311" s="13">
        <v>310700</v>
      </c>
      <c r="Z311" s="13">
        <v>310700</v>
      </c>
      <c r="AA311" s="13">
        <v>310700</v>
      </c>
      <c r="AB311" s="13"/>
      <c r="AC311" s="13"/>
      <c r="AD311" s="13"/>
      <c r="AE311" s="13">
        <v>86</v>
      </c>
      <c r="AF311" s="13"/>
      <c r="AG311" s="13">
        <v>59</v>
      </c>
      <c r="AH311" s="13">
        <v>56</v>
      </c>
      <c r="AI311" s="13">
        <v>71</v>
      </c>
      <c r="AJ311" s="13">
        <v>61</v>
      </c>
      <c r="AK311" s="13">
        <v>74</v>
      </c>
      <c r="AL311" s="13"/>
      <c r="AM311" s="13">
        <v>64</v>
      </c>
      <c r="AN311" s="13">
        <v>75</v>
      </c>
      <c r="AO311" s="13">
        <v>37</v>
      </c>
      <c r="AP311" s="13">
        <v>25</v>
      </c>
      <c r="AQ311" s="13"/>
      <c r="AR311" s="13"/>
      <c r="AS311" s="13"/>
      <c r="AT311" s="13"/>
      <c r="AU311" s="13"/>
      <c r="AV311" s="13"/>
      <c r="AW311" s="13"/>
      <c r="AX311" s="13"/>
      <c r="AY311" s="14">
        <f t="shared" si="43"/>
        <v>60.8</v>
      </c>
      <c r="AZ311" s="14">
        <f t="shared" si="50"/>
        <v>23</v>
      </c>
      <c r="BA311" s="19">
        <f t="shared" si="44"/>
        <v>0.45454545454545453</v>
      </c>
      <c r="BB311" s="20">
        <f t="shared" si="51"/>
        <v>18.256201381691884</v>
      </c>
      <c r="BC311">
        <f t="shared" si="45"/>
        <v>0</v>
      </c>
      <c r="BD311" s="14">
        <f t="shared" si="46"/>
        <v>16</v>
      </c>
      <c r="BE311" s="14">
        <f t="shared" si="47"/>
        <v>72.5</v>
      </c>
      <c r="BF311" s="14">
        <f t="shared" si="48"/>
        <v>65.2</v>
      </c>
      <c r="BG311" s="14">
        <f t="shared" si="49"/>
        <v>25</v>
      </c>
    </row>
    <row r="312" spans="1:59" x14ac:dyDescent="0.2">
      <c r="A312" t="str">
        <f t="shared" si="42"/>
        <v>Tomas Bugg_2016</v>
      </c>
      <c r="B312" t="s">
        <v>906</v>
      </c>
      <c r="C312" t="s">
        <v>84</v>
      </c>
      <c r="D312">
        <v>2016</v>
      </c>
      <c r="E312" s="13">
        <v>320100</v>
      </c>
      <c r="F312" s="13">
        <v>320100</v>
      </c>
      <c r="G312" s="13">
        <v>320100</v>
      </c>
      <c r="H312" s="13">
        <v>313800</v>
      </c>
      <c r="I312" s="13">
        <v>337800</v>
      </c>
      <c r="J312" s="13">
        <v>356600</v>
      </c>
      <c r="K312" s="13">
        <v>379200</v>
      </c>
      <c r="L312" s="13">
        <v>395900</v>
      </c>
      <c r="M312" s="13">
        <v>399500</v>
      </c>
      <c r="N312" s="13">
        <v>419800</v>
      </c>
      <c r="O312" s="13">
        <v>418100</v>
      </c>
      <c r="P312" s="13">
        <v>418900</v>
      </c>
      <c r="Q312" s="13">
        <v>395700</v>
      </c>
      <c r="R312" s="13">
        <v>376400</v>
      </c>
      <c r="S312" s="13">
        <v>376400</v>
      </c>
      <c r="T312" s="13">
        <v>363300</v>
      </c>
      <c r="U312" s="13">
        <v>363300</v>
      </c>
      <c r="V312" s="13">
        <v>363300</v>
      </c>
      <c r="W312" s="13">
        <v>363300</v>
      </c>
      <c r="X312" s="13">
        <v>363300</v>
      </c>
      <c r="Y312" s="13">
        <v>358100</v>
      </c>
      <c r="Z312" s="13">
        <v>362800</v>
      </c>
      <c r="AA312" s="13">
        <v>371100</v>
      </c>
      <c r="AB312" s="13">
        <v>41</v>
      </c>
      <c r="AC312" s="13">
        <v>71</v>
      </c>
      <c r="AD312" s="13">
        <v>62</v>
      </c>
      <c r="AE312" s="13">
        <v>106</v>
      </c>
      <c r="AF312" s="13">
        <v>72</v>
      </c>
      <c r="AG312" s="13">
        <v>82</v>
      </c>
      <c r="AH312" s="13">
        <v>109</v>
      </c>
      <c r="AI312" s="13">
        <v>52</v>
      </c>
      <c r="AJ312" s="13">
        <v>124</v>
      </c>
      <c r="AK312" s="13">
        <v>72</v>
      </c>
      <c r="AL312" s="13">
        <v>56</v>
      </c>
      <c r="AM312" s="13">
        <v>71</v>
      </c>
      <c r="AN312" s="13">
        <v>73</v>
      </c>
      <c r="AO312" s="13"/>
      <c r="AP312" s="13">
        <v>52</v>
      </c>
      <c r="AQ312" s="13"/>
      <c r="AR312" s="13"/>
      <c r="AS312" s="13"/>
      <c r="AT312" s="13"/>
      <c r="AU312" s="13">
        <v>88</v>
      </c>
      <c r="AV312" s="13">
        <v>93</v>
      </c>
      <c r="AW312" s="13">
        <v>63</v>
      </c>
      <c r="AX312" s="13">
        <v>44</v>
      </c>
      <c r="AY312" s="14">
        <f t="shared" si="43"/>
        <v>73.944444444444443</v>
      </c>
      <c r="AZ312" s="14">
        <f t="shared" si="50"/>
        <v>23</v>
      </c>
      <c r="BA312" s="19">
        <f t="shared" si="44"/>
        <v>0.81818181818181823</v>
      </c>
      <c r="BB312" s="20">
        <f t="shared" si="51"/>
        <v>22.935901019047741</v>
      </c>
      <c r="BC312">
        <f t="shared" si="45"/>
        <v>0</v>
      </c>
      <c r="BD312" s="14">
        <f t="shared" si="46"/>
        <v>4</v>
      </c>
      <c r="BE312" s="14">
        <f t="shared" si="47"/>
        <v>72.333333333333329</v>
      </c>
      <c r="BF312" s="14">
        <f t="shared" si="48"/>
        <v>80.666666666666671</v>
      </c>
      <c r="BG312" s="14">
        <f t="shared" si="49"/>
        <v>68</v>
      </c>
    </row>
    <row r="313" spans="1:59" x14ac:dyDescent="0.2">
      <c r="A313" t="str">
        <f t="shared" si="42"/>
        <v>Tomas Bugg_2015</v>
      </c>
      <c r="B313" t="s">
        <v>906</v>
      </c>
      <c r="C313" t="s">
        <v>84</v>
      </c>
      <c r="D313">
        <v>2015</v>
      </c>
      <c r="E313" s="13">
        <v>306400</v>
      </c>
      <c r="F313" s="13">
        <v>306400</v>
      </c>
      <c r="G313" s="13">
        <v>306400</v>
      </c>
      <c r="H313" s="13">
        <v>308800</v>
      </c>
      <c r="I313" s="13">
        <v>313300</v>
      </c>
      <c r="J313" s="13">
        <v>313500</v>
      </c>
      <c r="K313" s="13">
        <v>308400</v>
      </c>
      <c r="L313" s="13">
        <v>305200</v>
      </c>
      <c r="M313" s="13">
        <v>310100</v>
      </c>
      <c r="N313" s="13">
        <v>315600</v>
      </c>
      <c r="O313" s="13">
        <v>303400</v>
      </c>
      <c r="P313" s="13">
        <v>285400</v>
      </c>
      <c r="Q313" s="13">
        <v>274900</v>
      </c>
      <c r="R313" s="13">
        <v>274900</v>
      </c>
      <c r="S313" s="13">
        <v>274900</v>
      </c>
      <c r="T313" s="13">
        <v>274900</v>
      </c>
      <c r="U313" s="13">
        <v>274900</v>
      </c>
      <c r="V313" s="13">
        <v>274900</v>
      </c>
      <c r="W313" s="13">
        <v>274900</v>
      </c>
      <c r="X313" s="13">
        <v>274900</v>
      </c>
      <c r="Y313" s="13">
        <v>267900</v>
      </c>
      <c r="Z313" s="13">
        <v>260700</v>
      </c>
      <c r="AA313" s="13">
        <v>280400</v>
      </c>
      <c r="AB313" s="13">
        <v>72</v>
      </c>
      <c r="AC313" s="13">
        <v>71</v>
      </c>
      <c r="AD313" s="13">
        <v>44</v>
      </c>
      <c r="AE313" s="13">
        <v>79</v>
      </c>
      <c r="AF313" s="13">
        <v>65</v>
      </c>
      <c r="AG313" s="13">
        <v>32</v>
      </c>
      <c r="AH313" s="13">
        <v>80</v>
      </c>
      <c r="AI313" s="13">
        <v>81</v>
      </c>
      <c r="AJ313" s="13">
        <v>36</v>
      </c>
      <c r="AK313" s="13">
        <v>42</v>
      </c>
      <c r="AL313" s="13">
        <v>61</v>
      </c>
      <c r="AM313" s="13">
        <v>43</v>
      </c>
      <c r="AN313" s="13"/>
      <c r="AO313" s="13"/>
      <c r="AP313" s="13"/>
      <c r="AQ313" s="13"/>
      <c r="AR313" s="13"/>
      <c r="AS313" s="13"/>
      <c r="AT313" s="13"/>
      <c r="AU313" s="13">
        <v>47</v>
      </c>
      <c r="AV313" s="13">
        <v>58</v>
      </c>
      <c r="AW313" s="13">
        <v>100</v>
      </c>
      <c r="AX313" s="13">
        <v>38</v>
      </c>
      <c r="AY313" s="14">
        <f t="shared" si="43"/>
        <v>59.3125</v>
      </c>
      <c r="AZ313" s="14">
        <f t="shared" si="50"/>
        <v>23</v>
      </c>
      <c r="BA313" s="19">
        <f t="shared" si="44"/>
        <v>0.72727272727272729</v>
      </c>
      <c r="BB313" s="20">
        <f t="shared" si="51"/>
        <v>19.952339044165559</v>
      </c>
      <c r="BC313">
        <f t="shared" si="45"/>
        <v>0</v>
      </c>
      <c r="BD313" s="14">
        <f t="shared" si="46"/>
        <v>22</v>
      </c>
      <c r="BE313" s="14">
        <f t="shared" si="47"/>
        <v>60.5</v>
      </c>
      <c r="BF313" s="14">
        <f t="shared" si="48"/>
        <v>57.166666666666664</v>
      </c>
      <c r="BG313" s="14">
        <f t="shared" si="49"/>
        <v>60.75</v>
      </c>
    </row>
    <row r="314" spans="1:59" x14ac:dyDescent="0.2">
      <c r="A314" t="str">
        <f t="shared" si="42"/>
        <v>Matthew Buntine_2018</v>
      </c>
      <c r="B314" t="s">
        <v>1569</v>
      </c>
      <c r="C314" t="s">
        <v>490</v>
      </c>
      <c r="D314">
        <v>2018</v>
      </c>
      <c r="E314" s="13">
        <v>222100</v>
      </c>
      <c r="F314" s="13">
        <v>222100</v>
      </c>
      <c r="G314" s="13">
        <v>222100</v>
      </c>
      <c r="H314" s="13">
        <v>222100</v>
      </c>
      <c r="I314" s="13">
        <v>222100</v>
      </c>
      <c r="J314" s="13">
        <v>222100</v>
      </c>
      <c r="K314" s="13">
        <v>222100</v>
      </c>
      <c r="L314" s="13">
        <v>222100</v>
      </c>
      <c r="M314" s="13">
        <v>222100</v>
      </c>
      <c r="N314" s="13">
        <v>222100</v>
      </c>
      <c r="O314" s="13">
        <v>222100</v>
      </c>
      <c r="P314" s="13">
        <v>222100</v>
      </c>
      <c r="Q314" s="13">
        <v>222100</v>
      </c>
      <c r="R314" s="13">
        <v>222100</v>
      </c>
      <c r="S314" s="13">
        <v>222100</v>
      </c>
      <c r="T314" s="13">
        <v>222100</v>
      </c>
      <c r="U314" s="13">
        <v>222100</v>
      </c>
      <c r="V314" s="13">
        <v>222100</v>
      </c>
      <c r="W314" s="13">
        <v>222100</v>
      </c>
      <c r="X314" s="13">
        <v>246900</v>
      </c>
      <c r="Y314" s="13">
        <v>272200</v>
      </c>
      <c r="Z314" s="13">
        <v>257600</v>
      </c>
      <c r="AA314" s="13">
        <v>223200</v>
      </c>
      <c r="AB314" s="13"/>
      <c r="AC314" s="13"/>
      <c r="AD314" s="13"/>
      <c r="AE314" s="13"/>
      <c r="AF314" s="13"/>
      <c r="AG314" s="13"/>
      <c r="AH314" s="13"/>
      <c r="AI314" s="13"/>
      <c r="AJ314" s="13"/>
      <c r="AK314" s="13">
        <v>47</v>
      </c>
      <c r="AL314" s="13"/>
      <c r="AM314" s="13"/>
      <c r="AN314" s="13"/>
      <c r="AO314" s="13"/>
      <c r="AP314" s="13"/>
      <c r="AQ314" s="13"/>
      <c r="AR314" s="13"/>
      <c r="AS314" s="13">
        <v>83</v>
      </c>
      <c r="AT314" s="13">
        <v>62</v>
      </c>
      <c r="AU314" s="13">
        <v>64</v>
      </c>
      <c r="AV314" s="13">
        <v>9</v>
      </c>
      <c r="AW314" s="13">
        <v>55</v>
      </c>
      <c r="AX314" s="13">
        <v>41</v>
      </c>
      <c r="AY314" s="14">
        <f t="shared" si="43"/>
        <v>51.571428571428569</v>
      </c>
      <c r="AZ314" s="14">
        <f t="shared" si="50"/>
        <v>23</v>
      </c>
      <c r="BA314" s="19">
        <f t="shared" si="44"/>
        <v>0.31818181818181818</v>
      </c>
      <c r="BB314" s="20">
        <f t="shared" si="51"/>
        <v>23.121830542131558</v>
      </c>
      <c r="BC314">
        <f t="shared" si="45"/>
        <v>0</v>
      </c>
      <c r="BD314" s="14">
        <f t="shared" si="46"/>
        <v>1</v>
      </c>
      <c r="BE314" s="14" t="str">
        <f t="shared" si="47"/>
        <v/>
      </c>
      <c r="BF314" s="14">
        <f t="shared" si="48"/>
        <v>47</v>
      </c>
      <c r="BG314" s="14">
        <f t="shared" si="49"/>
        <v>52.333333333333336</v>
      </c>
    </row>
    <row r="315" spans="1:59" x14ac:dyDescent="0.2">
      <c r="A315" t="str">
        <f t="shared" si="42"/>
        <v>Matthew Buntine_2017</v>
      </c>
      <c r="B315" t="s">
        <v>1569</v>
      </c>
      <c r="C315" t="s">
        <v>490</v>
      </c>
      <c r="D315">
        <v>2017</v>
      </c>
      <c r="E315" s="13">
        <v>281600</v>
      </c>
      <c r="F315" s="13">
        <v>281600</v>
      </c>
      <c r="G315" s="13">
        <v>281600</v>
      </c>
      <c r="H315" s="13">
        <v>281600</v>
      </c>
      <c r="I315" s="13">
        <v>281600</v>
      </c>
      <c r="J315" s="13">
        <v>281600</v>
      </c>
      <c r="K315" s="13">
        <v>281600</v>
      </c>
      <c r="L315" s="13">
        <v>281600</v>
      </c>
      <c r="M315" s="13">
        <v>281600</v>
      </c>
      <c r="N315" s="13">
        <v>281600</v>
      </c>
      <c r="O315" s="13">
        <v>281600</v>
      </c>
      <c r="P315" s="13">
        <v>281600</v>
      </c>
      <c r="Q315" s="13">
        <v>281600</v>
      </c>
      <c r="R315" s="13">
        <v>281600</v>
      </c>
      <c r="S315" s="13">
        <v>281600</v>
      </c>
      <c r="T315" s="13">
        <v>281600</v>
      </c>
      <c r="U315" s="13">
        <v>281600</v>
      </c>
      <c r="V315" s="13">
        <v>281600</v>
      </c>
      <c r="W315" s="13">
        <v>281600</v>
      </c>
      <c r="X315" s="13">
        <v>281600</v>
      </c>
      <c r="Y315" s="13">
        <v>281600</v>
      </c>
      <c r="Z315" s="13">
        <v>281600</v>
      </c>
      <c r="AA315" s="13">
        <v>281600</v>
      </c>
      <c r="AB315" s="13">
        <v>57</v>
      </c>
      <c r="AC315" s="13">
        <v>44</v>
      </c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4">
        <f t="shared" si="43"/>
        <v>50.5</v>
      </c>
      <c r="AZ315" s="14">
        <f t="shared" si="50"/>
        <v>23</v>
      </c>
      <c r="BA315" s="19">
        <f t="shared" si="44"/>
        <v>9.0909090909090912E-2</v>
      </c>
      <c r="BB315" s="20">
        <f t="shared" si="51"/>
        <v>9.1923881554251174</v>
      </c>
      <c r="BC315">
        <f t="shared" si="45"/>
        <v>0</v>
      </c>
      <c r="BD315" s="14">
        <f t="shared" si="46"/>
        <v>1</v>
      </c>
      <c r="BE315" s="14">
        <f t="shared" si="47"/>
        <v>50.5</v>
      </c>
      <c r="BF315" s="14" t="str">
        <f t="shared" si="48"/>
        <v/>
      </c>
      <c r="BG315" s="14" t="str">
        <f t="shared" si="49"/>
        <v/>
      </c>
    </row>
    <row r="316" spans="1:59" x14ac:dyDescent="0.2">
      <c r="A316" t="str">
        <f t="shared" si="42"/>
        <v>Matthew Buntine_2016</v>
      </c>
      <c r="B316" t="s">
        <v>1569</v>
      </c>
      <c r="C316" t="s">
        <v>490</v>
      </c>
      <c r="D316">
        <v>2016</v>
      </c>
      <c r="E316" s="13">
        <v>333100</v>
      </c>
      <c r="F316" s="13">
        <v>333100</v>
      </c>
      <c r="G316" s="13">
        <v>333100</v>
      </c>
      <c r="H316" s="13">
        <v>333100</v>
      </c>
      <c r="I316" s="13">
        <v>308700</v>
      </c>
      <c r="J316" s="13">
        <v>296400</v>
      </c>
      <c r="K316" s="13">
        <v>278800</v>
      </c>
      <c r="L316" s="13">
        <v>282100</v>
      </c>
      <c r="M316" s="13">
        <v>282800</v>
      </c>
      <c r="N316" s="13">
        <v>273000</v>
      </c>
      <c r="O316" s="13">
        <v>273000</v>
      </c>
      <c r="P316" s="13">
        <v>252100</v>
      </c>
      <c r="Q316" s="13">
        <v>242200</v>
      </c>
      <c r="R316" s="13">
        <v>251600</v>
      </c>
      <c r="S316" s="13">
        <v>268400</v>
      </c>
      <c r="T316" s="13">
        <v>268400</v>
      </c>
      <c r="U316" s="13">
        <v>268400</v>
      </c>
      <c r="V316" s="13">
        <v>268400</v>
      </c>
      <c r="W316" s="13">
        <v>268400</v>
      </c>
      <c r="X316" s="13">
        <v>268400</v>
      </c>
      <c r="Y316" s="13">
        <v>268400</v>
      </c>
      <c r="Z316" s="13">
        <v>268400</v>
      </c>
      <c r="AA316" s="13">
        <v>268400</v>
      </c>
      <c r="AB316" s="13">
        <v>55</v>
      </c>
      <c r="AC316" s="13">
        <v>48</v>
      </c>
      <c r="AD316" s="13"/>
      <c r="AE316" s="13">
        <v>38</v>
      </c>
      <c r="AF316" s="13">
        <v>67</v>
      </c>
      <c r="AG316" s="13">
        <v>29</v>
      </c>
      <c r="AH316" s="13">
        <v>77</v>
      </c>
      <c r="AI316" s="13">
        <v>63</v>
      </c>
      <c r="AJ316" s="13">
        <v>7</v>
      </c>
      <c r="AK316" s="13"/>
      <c r="AL316" s="13">
        <v>46</v>
      </c>
      <c r="AM316" s="13">
        <v>76</v>
      </c>
      <c r="AN316" s="13">
        <v>49</v>
      </c>
      <c r="AO316" s="13">
        <v>66</v>
      </c>
      <c r="AP316" s="13"/>
      <c r="AQ316" s="13"/>
      <c r="AR316" s="13"/>
      <c r="AS316" s="13"/>
      <c r="AT316" s="13"/>
      <c r="AU316" s="13"/>
      <c r="AV316" s="13"/>
      <c r="AW316" s="13"/>
      <c r="AX316" s="13"/>
      <c r="AY316" s="14">
        <f t="shared" si="43"/>
        <v>51.75</v>
      </c>
      <c r="AZ316" s="14">
        <f t="shared" si="50"/>
        <v>23</v>
      </c>
      <c r="BA316" s="19">
        <f t="shared" si="44"/>
        <v>0.54545454545454541</v>
      </c>
      <c r="BB316" s="20">
        <f t="shared" si="51"/>
        <v>20.365411854416301</v>
      </c>
      <c r="BC316">
        <f t="shared" si="45"/>
        <v>0</v>
      </c>
      <c r="BD316" s="14">
        <f t="shared" si="46"/>
        <v>13</v>
      </c>
      <c r="BE316" s="14">
        <f t="shared" si="47"/>
        <v>47.4</v>
      </c>
      <c r="BF316" s="14">
        <f t="shared" si="48"/>
        <v>53.8</v>
      </c>
      <c r="BG316" s="14" t="str">
        <f t="shared" si="49"/>
        <v/>
      </c>
    </row>
    <row r="317" spans="1:59" x14ac:dyDescent="0.2">
      <c r="A317" t="str">
        <f t="shared" si="42"/>
        <v>Matthew Buntine_2015</v>
      </c>
      <c r="B317" t="s">
        <v>1569</v>
      </c>
      <c r="C317" t="s">
        <v>490</v>
      </c>
      <c r="D317">
        <v>2015</v>
      </c>
      <c r="E317" s="13">
        <v>342800</v>
      </c>
      <c r="F317" s="13">
        <v>342800</v>
      </c>
      <c r="G317" s="13">
        <v>342800</v>
      </c>
      <c r="H317" s="13">
        <v>342800</v>
      </c>
      <c r="I317" s="13">
        <v>342800</v>
      </c>
      <c r="J317" s="13">
        <v>342800</v>
      </c>
      <c r="K317" s="13">
        <v>342800</v>
      </c>
      <c r="L317" s="13">
        <v>342800</v>
      </c>
      <c r="M317" s="13">
        <v>350300</v>
      </c>
      <c r="N317" s="13">
        <v>354500</v>
      </c>
      <c r="O317" s="13">
        <v>343600</v>
      </c>
      <c r="P317" s="13">
        <v>335000</v>
      </c>
      <c r="Q317" s="13">
        <v>334900</v>
      </c>
      <c r="R317" s="13">
        <v>334900</v>
      </c>
      <c r="S317" s="13">
        <v>335500</v>
      </c>
      <c r="T317" s="13">
        <v>334500</v>
      </c>
      <c r="U317" s="13">
        <v>324700</v>
      </c>
      <c r="V317" s="13">
        <v>324700</v>
      </c>
      <c r="W317" s="13">
        <v>308800</v>
      </c>
      <c r="X317" s="13">
        <v>308800</v>
      </c>
      <c r="Y317" s="13">
        <v>308800</v>
      </c>
      <c r="Z317" s="13">
        <v>308800</v>
      </c>
      <c r="AA317" s="13">
        <v>308800</v>
      </c>
      <c r="AB317" s="13"/>
      <c r="AC317" s="13"/>
      <c r="AD317" s="13"/>
      <c r="AE317" s="13"/>
      <c r="AF317" s="13"/>
      <c r="AG317" s="13">
        <v>55</v>
      </c>
      <c r="AH317" s="13">
        <v>80</v>
      </c>
      <c r="AI317" s="13">
        <v>86</v>
      </c>
      <c r="AJ317" s="13">
        <v>52</v>
      </c>
      <c r="AK317" s="13">
        <v>47</v>
      </c>
      <c r="AL317" s="13">
        <v>85</v>
      </c>
      <c r="AM317" s="13">
        <v>67</v>
      </c>
      <c r="AN317" s="13"/>
      <c r="AO317" s="13">
        <v>47</v>
      </c>
      <c r="AP317" s="13">
        <v>82</v>
      </c>
      <c r="AQ317" s="13">
        <v>47</v>
      </c>
      <c r="AR317" s="13"/>
      <c r="AS317" s="13">
        <v>31</v>
      </c>
      <c r="AT317" s="13"/>
      <c r="AU317" s="13"/>
      <c r="AV317" s="13"/>
      <c r="AW317" s="13"/>
      <c r="AX317" s="13"/>
      <c r="AY317" s="14">
        <f t="shared" si="43"/>
        <v>61.727272727272727</v>
      </c>
      <c r="AZ317" s="14">
        <f t="shared" si="50"/>
        <v>23</v>
      </c>
      <c r="BA317" s="19">
        <f t="shared" si="44"/>
        <v>0.5</v>
      </c>
      <c r="BB317" s="20">
        <f t="shared" si="51"/>
        <v>19.074018502092883</v>
      </c>
      <c r="BC317">
        <f t="shared" si="45"/>
        <v>0</v>
      </c>
      <c r="BD317" s="14">
        <f t="shared" si="46"/>
        <v>19</v>
      </c>
      <c r="BE317" s="14">
        <f t="shared" si="47"/>
        <v>55</v>
      </c>
      <c r="BF317" s="14">
        <f t="shared" si="48"/>
        <v>69.5</v>
      </c>
      <c r="BG317" s="14">
        <f t="shared" si="49"/>
        <v>53.333333333333336</v>
      </c>
    </row>
    <row r="318" spans="1:59" x14ac:dyDescent="0.2">
      <c r="A318" t="str">
        <f t="shared" si="42"/>
        <v>Chris Burgess_2018</v>
      </c>
      <c r="B318" t="s">
        <v>2623</v>
      </c>
      <c r="C318" t="s">
        <v>144</v>
      </c>
      <c r="D318">
        <v>2018</v>
      </c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3">
        <v>0</v>
      </c>
      <c r="K318" s="13">
        <v>0</v>
      </c>
      <c r="L318" s="13">
        <v>0</v>
      </c>
      <c r="M318" s="13">
        <v>0</v>
      </c>
      <c r="N318" s="13">
        <v>0</v>
      </c>
      <c r="O318" s="13">
        <v>0</v>
      </c>
      <c r="P318" s="13">
        <v>0</v>
      </c>
      <c r="Q318" s="13">
        <v>0</v>
      </c>
      <c r="R318" s="13">
        <v>0</v>
      </c>
      <c r="S318" s="13">
        <v>0</v>
      </c>
      <c r="T318" s="13">
        <v>0</v>
      </c>
      <c r="U318" s="13">
        <v>0</v>
      </c>
      <c r="V318" s="13">
        <v>0</v>
      </c>
      <c r="W318" s="13">
        <v>0</v>
      </c>
      <c r="X318" s="13">
        <v>0</v>
      </c>
      <c r="Y318" s="13">
        <v>0</v>
      </c>
      <c r="Z318" s="13">
        <v>0</v>
      </c>
      <c r="AA318" s="13">
        <v>0</v>
      </c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4" t="str">
        <f t="shared" si="43"/>
        <v/>
      </c>
      <c r="AZ318" s="14">
        <f t="shared" si="50"/>
        <v>23</v>
      </c>
      <c r="BA318" s="19">
        <f t="shared" si="44"/>
        <v>0</v>
      </c>
      <c r="BB318" s="20" t="e">
        <f t="shared" si="51"/>
        <v>#DIV/0!</v>
      </c>
      <c r="BC318">
        <f t="shared" si="45"/>
        <v>23</v>
      </c>
      <c r="BD318" s="14">
        <f t="shared" si="46"/>
        <v>1</v>
      </c>
      <c r="BE318" s="14" t="str">
        <f t="shared" si="47"/>
        <v/>
      </c>
      <c r="BF318" s="14" t="str">
        <f t="shared" si="48"/>
        <v/>
      </c>
      <c r="BG318" s="14" t="str">
        <f t="shared" si="49"/>
        <v/>
      </c>
    </row>
    <row r="319" spans="1:59" x14ac:dyDescent="0.2">
      <c r="A319" t="str">
        <f t="shared" si="42"/>
        <v>Chris Burgess_2017</v>
      </c>
      <c r="B319" t="s">
        <v>2623</v>
      </c>
      <c r="C319" t="s">
        <v>144</v>
      </c>
      <c r="D319">
        <v>2017</v>
      </c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3">
        <v>0</v>
      </c>
      <c r="K319" s="13">
        <v>0</v>
      </c>
      <c r="L319" s="13">
        <v>0</v>
      </c>
      <c r="M319" s="13">
        <v>0</v>
      </c>
      <c r="N319" s="13">
        <v>0</v>
      </c>
      <c r="O319" s="13">
        <v>0</v>
      </c>
      <c r="P319" s="13">
        <v>0</v>
      </c>
      <c r="Q319" s="13">
        <v>0</v>
      </c>
      <c r="R319" s="13">
        <v>0</v>
      </c>
      <c r="S319" s="13">
        <v>0</v>
      </c>
      <c r="T319" s="13">
        <v>0</v>
      </c>
      <c r="U319" s="13">
        <v>0</v>
      </c>
      <c r="V319" s="13">
        <v>0</v>
      </c>
      <c r="W319" s="13">
        <v>0</v>
      </c>
      <c r="X319" s="13">
        <v>0</v>
      </c>
      <c r="Y319" s="13">
        <v>0</v>
      </c>
      <c r="Z319" s="13">
        <v>0</v>
      </c>
      <c r="AA319" s="13">
        <v>0</v>
      </c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4" t="str">
        <f t="shared" si="43"/>
        <v/>
      </c>
      <c r="AZ319" s="14">
        <f t="shared" si="50"/>
        <v>23</v>
      </c>
      <c r="BA319" s="19">
        <f t="shared" si="44"/>
        <v>0</v>
      </c>
      <c r="BB319" s="20" t="e">
        <f t="shared" si="51"/>
        <v>#DIV/0!</v>
      </c>
      <c r="BC319">
        <f t="shared" si="45"/>
        <v>23</v>
      </c>
      <c r="BD319" s="14">
        <f t="shared" si="46"/>
        <v>1</v>
      </c>
      <c r="BE319" s="14" t="str">
        <f t="shared" si="47"/>
        <v/>
      </c>
      <c r="BF319" s="14" t="str">
        <f t="shared" si="48"/>
        <v/>
      </c>
      <c r="BG319" s="14" t="str">
        <f t="shared" si="49"/>
        <v/>
      </c>
    </row>
    <row r="320" spans="1:59" x14ac:dyDescent="0.2">
      <c r="A320" t="str">
        <f t="shared" si="42"/>
        <v>Chris Burgess_2016</v>
      </c>
      <c r="B320" t="s">
        <v>2623</v>
      </c>
      <c r="C320" t="s">
        <v>144</v>
      </c>
      <c r="D320">
        <v>2016</v>
      </c>
      <c r="E320" s="13">
        <v>0</v>
      </c>
      <c r="F320" s="13">
        <v>0</v>
      </c>
      <c r="G320" s="13">
        <v>0</v>
      </c>
      <c r="H320" s="13">
        <v>0</v>
      </c>
      <c r="I320" s="13">
        <v>0</v>
      </c>
      <c r="J320" s="13">
        <v>0</v>
      </c>
      <c r="K320" s="13">
        <v>0</v>
      </c>
      <c r="L320" s="13">
        <v>0</v>
      </c>
      <c r="M320" s="13">
        <v>0</v>
      </c>
      <c r="N320" s="13">
        <v>0</v>
      </c>
      <c r="O320" s="13">
        <v>0</v>
      </c>
      <c r="P320" s="13">
        <v>0</v>
      </c>
      <c r="Q320" s="13">
        <v>0</v>
      </c>
      <c r="R320" s="13">
        <v>0</v>
      </c>
      <c r="S320" s="13">
        <v>0</v>
      </c>
      <c r="T320" s="13">
        <v>0</v>
      </c>
      <c r="U320" s="13">
        <v>0</v>
      </c>
      <c r="V320" s="13">
        <v>0</v>
      </c>
      <c r="W320" s="13">
        <v>0</v>
      </c>
      <c r="X320" s="13">
        <v>0</v>
      </c>
      <c r="Y320" s="13">
        <v>0</v>
      </c>
      <c r="Z320" s="13">
        <v>0</v>
      </c>
      <c r="AA320" s="13">
        <v>0</v>
      </c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4" t="str">
        <f t="shared" si="43"/>
        <v/>
      </c>
      <c r="AZ320" s="14">
        <f t="shared" si="50"/>
        <v>23</v>
      </c>
      <c r="BA320" s="19">
        <f t="shared" si="44"/>
        <v>0</v>
      </c>
      <c r="BB320" s="20" t="e">
        <f t="shared" si="51"/>
        <v>#DIV/0!</v>
      </c>
      <c r="BC320">
        <f t="shared" si="45"/>
        <v>23</v>
      </c>
      <c r="BD320" s="14">
        <f t="shared" si="46"/>
        <v>1</v>
      </c>
      <c r="BE320" s="14" t="str">
        <f t="shared" si="47"/>
        <v/>
      </c>
      <c r="BF320" s="14" t="str">
        <f t="shared" si="48"/>
        <v/>
      </c>
      <c r="BG320" s="14" t="str">
        <f t="shared" si="49"/>
        <v/>
      </c>
    </row>
    <row r="321" spans="1:59" x14ac:dyDescent="0.2">
      <c r="A321" t="str">
        <f t="shared" si="42"/>
        <v>Chris Burgess_2015</v>
      </c>
      <c r="B321" t="s">
        <v>2623</v>
      </c>
      <c r="C321" t="s">
        <v>144</v>
      </c>
      <c r="D321">
        <v>2015</v>
      </c>
      <c r="E321" s="13">
        <v>0</v>
      </c>
      <c r="F321" s="13">
        <v>0</v>
      </c>
      <c r="G321" s="13">
        <v>0</v>
      </c>
      <c r="H321" s="13">
        <v>0</v>
      </c>
      <c r="I321" s="13">
        <v>0</v>
      </c>
      <c r="J321" s="13">
        <v>0</v>
      </c>
      <c r="K321" s="13">
        <v>0</v>
      </c>
      <c r="L321" s="13">
        <v>0</v>
      </c>
      <c r="M321" s="13">
        <v>0</v>
      </c>
      <c r="N321" s="13">
        <v>0</v>
      </c>
      <c r="O321" s="13">
        <v>0</v>
      </c>
      <c r="P321" s="13">
        <v>0</v>
      </c>
      <c r="Q321" s="13">
        <v>0</v>
      </c>
      <c r="R321" s="13">
        <v>0</v>
      </c>
      <c r="S321" s="13">
        <v>0</v>
      </c>
      <c r="T321" s="13">
        <v>0</v>
      </c>
      <c r="U321" s="13">
        <v>0</v>
      </c>
      <c r="V321" s="13">
        <v>0</v>
      </c>
      <c r="W321" s="13">
        <v>0</v>
      </c>
      <c r="X321" s="13">
        <v>0</v>
      </c>
      <c r="Y321" s="13">
        <v>0</v>
      </c>
      <c r="Z321" s="13">
        <v>0</v>
      </c>
      <c r="AA321" s="13">
        <v>0</v>
      </c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4" t="str">
        <f t="shared" si="43"/>
        <v/>
      </c>
      <c r="AZ321" s="14">
        <f t="shared" si="50"/>
        <v>23</v>
      </c>
      <c r="BA321" s="19">
        <f t="shared" si="44"/>
        <v>0</v>
      </c>
      <c r="BB321" s="20" t="e">
        <f t="shared" si="51"/>
        <v>#DIV/0!</v>
      </c>
      <c r="BC321">
        <f t="shared" si="45"/>
        <v>23</v>
      </c>
      <c r="BD321" s="14">
        <f t="shared" si="46"/>
        <v>1</v>
      </c>
      <c r="BE321" s="14" t="str">
        <f t="shared" si="47"/>
        <v/>
      </c>
      <c r="BF321" s="14" t="str">
        <f t="shared" si="48"/>
        <v/>
      </c>
      <c r="BG321" s="14" t="str">
        <f t="shared" si="49"/>
        <v/>
      </c>
    </row>
    <row r="322" spans="1:59" x14ac:dyDescent="0.2">
      <c r="A322" t="str">
        <f t="shared" ref="A322:A385" si="52">B322&amp;"_"&amp;D322</f>
        <v>Shaun Burgoyne_2018</v>
      </c>
      <c r="B322" t="s">
        <v>867</v>
      </c>
      <c r="C322" t="s">
        <v>260</v>
      </c>
      <c r="D322">
        <v>2018</v>
      </c>
      <c r="E322" s="13">
        <v>481300</v>
      </c>
      <c r="F322" s="13">
        <v>481300</v>
      </c>
      <c r="G322" s="13">
        <v>481300</v>
      </c>
      <c r="H322" s="13">
        <v>481300</v>
      </c>
      <c r="I322" s="13">
        <v>481300</v>
      </c>
      <c r="J322" s="13">
        <v>481300</v>
      </c>
      <c r="K322" s="13">
        <v>437100</v>
      </c>
      <c r="L322" s="13">
        <v>390100</v>
      </c>
      <c r="M322" s="13">
        <v>396800</v>
      </c>
      <c r="N322" s="13">
        <v>402800</v>
      </c>
      <c r="O322" s="13">
        <v>404700</v>
      </c>
      <c r="P322" s="13">
        <v>407900</v>
      </c>
      <c r="Q322" s="13">
        <v>407900</v>
      </c>
      <c r="R322" s="13">
        <v>417700</v>
      </c>
      <c r="S322" s="13">
        <v>439200</v>
      </c>
      <c r="T322" s="13">
        <v>439200</v>
      </c>
      <c r="U322" s="13">
        <v>439200</v>
      </c>
      <c r="V322" s="13">
        <v>439200</v>
      </c>
      <c r="W322" s="13">
        <v>439200</v>
      </c>
      <c r="X322" s="13">
        <v>453400</v>
      </c>
      <c r="Y322" s="13">
        <v>464400</v>
      </c>
      <c r="Z322" s="13">
        <v>475400</v>
      </c>
      <c r="AA322" s="13">
        <v>497300</v>
      </c>
      <c r="AB322" s="13">
        <v>102</v>
      </c>
      <c r="AC322" s="13">
        <v>19</v>
      </c>
      <c r="AD322" s="13"/>
      <c r="AE322" s="13"/>
      <c r="AF322" s="13"/>
      <c r="AG322" s="13">
        <v>66</v>
      </c>
      <c r="AH322" s="13">
        <v>71</v>
      </c>
      <c r="AI322" s="13">
        <v>113</v>
      </c>
      <c r="AJ322" s="13">
        <v>69</v>
      </c>
      <c r="AK322" s="13">
        <v>64</v>
      </c>
      <c r="AL322" s="13">
        <v>117</v>
      </c>
      <c r="AM322" s="13"/>
      <c r="AN322" s="13">
        <v>86</v>
      </c>
      <c r="AO322" s="13">
        <v>98</v>
      </c>
      <c r="AP322" s="13"/>
      <c r="AQ322" s="13"/>
      <c r="AR322" s="13"/>
      <c r="AS322" s="13"/>
      <c r="AT322" s="13">
        <v>117</v>
      </c>
      <c r="AU322" s="13">
        <v>89</v>
      </c>
      <c r="AV322" s="13">
        <v>105</v>
      </c>
      <c r="AW322" s="13">
        <v>124</v>
      </c>
      <c r="AX322" s="13">
        <v>98</v>
      </c>
      <c r="AY322" s="14">
        <f t="shared" si="43"/>
        <v>89.2</v>
      </c>
      <c r="AZ322" s="14">
        <f t="shared" si="50"/>
        <v>23</v>
      </c>
      <c r="BA322" s="19">
        <f t="shared" si="44"/>
        <v>0.68181818181818177</v>
      </c>
      <c r="BB322" s="20">
        <f t="shared" si="51"/>
        <v>27.700438366825267</v>
      </c>
      <c r="BC322">
        <f t="shared" si="45"/>
        <v>0</v>
      </c>
      <c r="BD322" s="14">
        <f t="shared" si="46"/>
        <v>8</v>
      </c>
      <c r="BE322" s="14">
        <f t="shared" si="47"/>
        <v>62.333333333333336</v>
      </c>
      <c r="BF322" s="14">
        <f t="shared" si="48"/>
        <v>86.8</v>
      </c>
      <c r="BG322" s="14">
        <f t="shared" si="49"/>
        <v>106.6</v>
      </c>
    </row>
    <row r="323" spans="1:59" x14ac:dyDescent="0.2">
      <c r="A323" t="str">
        <f t="shared" si="52"/>
        <v>Shaun Burgoyne_2017</v>
      </c>
      <c r="B323" t="s">
        <v>867</v>
      </c>
      <c r="C323" t="s">
        <v>260</v>
      </c>
      <c r="D323">
        <v>2017</v>
      </c>
      <c r="E323" s="13">
        <v>515400</v>
      </c>
      <c r="F323" s="13">
        <v>515400</v>
      </c>
      <c r="G323" s="13">
        <v>515400</v>
      </c>
      <c r="H323" s="13">
        <v>479400</v>
      </c>
      <c r="I323" s="13">
        <v>457200</v>
      </c>
      <c r="J323" s="13">
        <v>455000</v>
      </c>
      <c r="K323" s="13">
        <v>445900</v>
      </c>
      <c r="L323" s="13">
        <v>455700</v>
      </c>
      <c r="M323" s="13">
        <v>459500</v>
      </c>
      <c r="N323" s="13">
        <v>448500</v>
      </c>
      <c r="O323" s="13">
        <v>457100</v>
      </c>
      <c r="P323" s="13">
        <v>450800</v>
      </c>
      <c r="Q323" s="13">
        <v>460900</v>
      </c>
      <c r="R323" s="13">
        <v>460900</v>
      </c>
      <c r="S323" s="13">
        <v>458900</v>
      </c>
      <c r="T323" s="13">
        <v>475000</v>
      </c>
      <c r="U323" s="13">
        <v>500000</v>
      </c>
      <c r="V323" s="13">
        <v>506000</v>
      </c>
      <c r="W323" s="13">
        <v>494300</v>
      </c>
      <c r="X323" s="13">
        <v>475200</v>
      </c>
      <c r="Y323" s="13">
        <v>448200</v>
      </c>
      <c r="Z323" s="13">
        <v>427400</v>
      </c>
      <c r="AA323" s="13">
        <v>421400</v>
      </c>
      <c r="AB323" s="13">
        <v>59</v>
      </c>
      <c r="AC323" s="13">
        <v>72</v>
      </c>
      <c r="AD323" s="13">
        <v>89</v>
      </c>
      <c r="AE323" s="13">
        <v>70</v>
      </c>
      <c r="AF323" s="13">
        <v>103</v>
      </c>
      <c r="AG323" s="13">
        <v>74</v>
      </c>
      <c r="AH323" s="13">
        <v>106</v>
      </c>
      <c r="AI323" s="13">
        <v>97</v>
      </c>
      <c r="AJ323" s="13">
        <v>42</v>
      </c>
      <c r="AK323" s="13">
        <v>144</v>
      </c>
      <c r="AL323" s="13">
        <v>70</v>
      </c>
      <c r="AM323" s="13">
        <v>73</v>
      </c>
      <c r="AN323" s="13"/>
      <c r="AO323" s="13">
        <v>123</v>
      </c>
      <c r="AP323" s="13">
        <v>113</v>
      </c>
      <c r="AQ323" s="13">
        <v>103</v>
      </c>
      <c r="AR323" s="13">
        <v>96</v>
      </c>
      <c r="AS323" s="13">
        <v>78</v>
      </c>
      <c r="AT323" s="13">
        <v>80</v>
      </c>
      <c r="AU323" s="13">
        <v>68</v>
      </c>
      <c r="AV323" s="13">
        <v>76</v>
      </c>
      <c r="AW323" s="13">
        <v>101</v>
      </c>
      <c r="AX323" s="13">
        <v>89</v>
      </c>
      <c r="AY323" s="14">
        <f t="shared" ref="AY323:AY386" si="53">IFERROR(AVERAGEIFS(AB323:AX323,AB323:AX323,"&lt;&gt;"),"")</f>
        <v>87.545454545454547</v>
      </c>
      <c r="AZ323" s="14">
        <f t="shared" si="50"/>
        <v>23</v>
      </c>
      <c r="BA323" s="19">
        <f t="shared" ref="BA323:BA386" si="54">COUNTIF(AB323:AX323,"&lt;&gt;")/22</f>
        <v>1</v>
      </c>
      <c r="BB323" s="20">
        <f t="shared" si="51"/>
        <v>22.950728326916586</v>
      </c>
      <c r="BC323">
        <f t="shared" ref="BC323:BC386" si="55">COUNTIFS(E323:AA323,0)</f>
        <v>0</v>
      </c>
      <c r="BD323" s="14">
        <f t="shared" ref="BD323:BD386" si="56">MATCH(MIN(E323:AA323),E323:AA323,0)</f>
        <v>23</v>
      </c>
      <c r="BE323" s="14">
        <f t="shared" ref="BE323:BE386" si="57">IFERROR(AVERAGE(AB323:AG323),"")</f>
        <v>77.833333333333329</v>
      </c>
      <c r="BF323" s="14">
        <f t="shared" ref="BF323:BF386" si="58">IFERROR(AVERAGE(AH323:AM323),"")</f>
        <v>88.666666666666671</v>
      </c>
      <c r="BG323" s="14">
        <f t="shared" ref="BG323:BG386" si="59">IFERROR(AVERAGE(AP323:AX323),"")</f>
        <v>89.333333333333329</v>
      </c>
    </row>
    <row r="324" spans="1:59" x14ac:dyDescent="0.2">
      <c r="A324" t="str">
        <f t="shared" si="52"/>
        <v>Shaun Burgoyne_2016</v>
      </c>
      <c r="B324" t="s">
        <v>867</v>
      </c>
      <c r="C324" t="s">
        <v>260</v>
      </c>
      <c r="D324">
        <v>2016</v>
      </c>
      <c r="E324" s="13">
        <v>456700</v>
      </c>
      <c r="F324" s="13">
        <v>456700</v>
      </c>
      <c r="G324" s="13">
        <v>456700</v>
      </c>
      <c r="H324" s="13">
        <v>468900</v>
      </c>
      <c r="I324" s="13">
        <v>465800</v>
      </c>
      <c r="J324" s="13">
        <v>471800</v>
      </c>
      <c r="K324" s="13">
        <v>454600</v>
      </c>
      <c r="L324" s="13">
        <v>445800</v>
      </c>
      <c r="M324" s="13">
        <v>420300</v>
      </c>
      <c r="N324" s="13">
        <v>395900</v>
      </c>
      <c r="O324" s="13">
        <v>390300</v>
      </c>
      <c r="P324" s="13">
        <v>394800</v>
      </c>
      <c r="Q324" s="13">
        <v>407900</v>
      </c>
      <c r="R324" s="13">
        <v>407600</v>
      </c>
      <c r="S324" s="13">
        <v>414400</v>
      </c>
      <c r="T324" s="13">
        <v>414400</v>
      </c>
      <c r="U324" s="13">
        <v>431600</v>
      </c>
      <c r="V324" s="13">
        <v>471500</v>
      </c>
      <c r="W324" s="13">
        <v>510400</v>
      </c>
      <c r="X324" s="13">
        <v>536300</v>
      </c>
      <c r="Y324" s="13">
        <v>523900</v>
      </c>
      <c r="Z324" s="13">
        <v>510300</v>
      </c>
      <c r="AA324" s="13">
        <v>500100</v>
      </c>
      <c r="AB324" s="13">
        <v>95</v>
      </c>
      <c r="AC324" s="13">
        <v>80</v>
      </c>
      <c r="AD324" s="13">
        <v>121</v>
      </c>
      <c r="AE324" s="13">
        <v>68</v>
      </c>
      <c r="AF324" s="13">
        <v>97</v>
      </c>
      <c r="AG324" s="13">
        <v>73</v>
      </c>
      <c r="AH324" s="13">
        <v>80</v>
      </c>
      <c r="AI324" s="13">
        <v>54</v>
      </c>
      <c r="AJ324" s="13">
        <v>62</v>
      </c>
      <c r="AK324" s="13">
        <v>109</v>
      </c>
      <c r="AL324" s="13">
        <v>73</v>
      </c>
      <c r="AM324" s="13">
        <v>85</v>
      </c>
      <c r="AN324" s="13">
        <v>93</v>
      </c>
      <c r="AO324" s="13">
        <v>85</v>
      </c>
      <c r="AP324" s="13"/>
      <c r="AQ324" s="13">
        <v>111</v>
      </c>
      <c r="AR324" s="13">
        <v>159</v>
      </c>
      <c r="AS324" s="13">
        <v>109</v>
      </c>
      <c r="AT324" s="13">
        <v>107</v>
      </c>
      <c r="AU324" s="13">
        <v>88</v>
      </c>
      <c r="AV324" s="13">
        <v>99</v>
      </c>
      <c r="AW324" s="13">
        <v>106</v>
      </c>
      <c r="AX324" s="13">
        <v>130</v>
      </c>
      <c r="AY324" s="14">
        <f t="shared" si="53"/>
        <v>94.727272727272734</v>
      </c>
      <c r="AZ324" s="14">
        <f t="shared" si="50"/>
        <v>23</v>
      </c>
      <c r="BA324" s="19">
        <f t="shared" si="54"/>
        <v>1</v>
      </c>
      <c r="BB324" s="20">
        <f t="shared" si="51"/>
        <v>24.002344762805041</v>
      </c>
      <c r="BC324">
        <f t="shared" si="55"/>
        <v>0</v>
      </c>
      <c r="BD324" s="14">
        <f t="shared" si="56"/>
        <v>11</v>
      </c>
      <c r="BE324" s="14">
        <f t="shared" si="57"/>
        <v>89</v>
      </c>
      <c r="BF324" s="14">
        <f t="shared" si="58"/>
        <v>77.166666666666671</v>
      </c>
      <c r="BG324" s="14">
        <f t="shared" si="59"/>
        <v>113.625</v>
      </c>
    </row>
    <row r="325" spans="1:59" x14ac:dyDescent="0.2">
      <c r="A325" t="str">
        <f t="shared" si="52"/>
        <v>Shaun Burgoyne_2015</v>
      </c>
      <c r="B325" t="s">
        <v>867</v>
      </c>
      <c r="C325" t="s">
        <v>260</v>
      </c>
      <c r="D325">
        <v>2015</v>
      </c>
      <c r="E325" s="13">
        <v>506500</v>
      </c>
      <c r="F325" s="13">
        <v>506500</v>
      </c>
      <c r="G325" s="13">
        <v>506500</v>
      </c>
      <c r="H325" s="13">
        <v>491900</v>
      </c>
      <c r="I325" s="13">
        <v>468200</v>
      </c>
      <c r="J325" s="13">
        <v>436900</v>
      </c>
      <c r="K325" s="13">
        <v>440200</v>
      </c>
      <c r="L325" s="13">
        <v>451600</v>
      </c>
      <c r="M325" s="13">
        <v>467100</v>
      </c>
      <c r="N325" s="13">
        <v>455200</v>
      </c>
      <c r="O325" s="13">
        <v>423000</v>
      </c>
      <c r="P325" s="13">
        <v>423000</v>
      </c>
      <c r="Q325" s="13">
        <v>415300</v>
      </c>
      <c r="R325" s="13">
        <v>402900</v>
      </c>
      <c r="S325" s="13">
        <v>421900</v>
      </c>
      <c r="T325" s="13">
        <v>413300</v>
      </c>
      <c r="U325" s="13">
        <v>415500</v>
      </c>
      <c r="V325" s="13">
        <v>399400</v>
      </c>
      <c r="W325" s="13">
        <v>399200</v>
      </c>
      <c r="X325" s="13">
        <v>409800</v>
      </c>
      <c r="Y325" s="13">
        <v>419400</v>
      </c>
      <c r="Z325" s="13">
        <v>427900</v>
      </c>
      <c r="AA325" s="13">
        <v>437700</v>
      </c>
      <c r="AB325" s="13">
        <v>111</v>
      </c>
      <c r="AC325" s="13">
        <v>89</v>
      </c>
      <c r="AD325" s="13">
        <v>67</v>
      </c>
      <c r="AE325" s="13">
        <v>83</v>
      </c>
      <c r="AF325" s="13">
        <v>59</v>
      </c>
      <c r="AG325" s="13">
        <v>127</v>
      </c>
      <c r="AH325" s="13">
        <v>103</v>
      </c>
      <c r="AI325" s="13">
        <v>74</v>
      </c>
      <c r="AJ325" s="13">
        <v>74</v>
      </c>
      <c r="AK325" s="13">
        <v>48</v>
      </c>
      <c r="AL325" s="13"/>
      <c r="AM325" s="13">
        <v>112</v>
      </c>
      <c r="AN325" s="13">
        <v>59</v>
      </c>
      <c r="AO325" s="13">
        <v>110</v>
      </c>
      <c r="AP325" s="13">
        <v>61</v>
      </c>
      <c r="AQ325" s="13">
        <v>79</v>
      </c>
      <c r="AR325" s="13">
        <v>75</v>
      </c>
      <c r="AS325" s="13">
        <v>87</v>
      </c>
      <c r="AT325" s="13">
        <v>104</v>
      </c>
      <c r="AU325" s="13">
        <v>80</v>
      </c>
      <c r="AV325" s="13">
        <v>93</v>
      </c>
      <c r="AW325" s="13">
        <v>112</v>
      </c>
      <c r="AX325" s="13">
        <v>55</v>
      </c>
      <c r="AY325" s="14">
        <f t="shared" si="53"/>
        <v>84.63636363636364</v>
      </c>
      <c r="AZ325" s="14">
        <f t="shared" si="50"/>
        <v>23</v>
      </c>
      <c r="BA325" s="19">
        <f t="shared" si="54"/>
        <v>1</v>
      </c>
      <c r="BB325" s="20">
        <f t="shared" si="51"/>
        <v>22.057382857631559</v>
      </c>
      <c r="BC325">
        <f t="shared" si="55"/>
        <v>0</v>
      </c>
      <c r="BD325" s="14">
        <f t="shared" si="56"/>
        <v>19</v>
      </c>
      <c r="BE325" s="14">
        <f t="shared" si="57"/>
        <v>89.333333333333329</v>
      </c>
      <c r="BF325" s="14">
        <f t="shared" si="58"/>
        <v>82.2</v>
      </c>
      <c r="BG325" s="14">
        <f t="shared" si="59"/>
        <v>82.888888888888886</v>
      </c>
    </row>
    <row r="326" spans="1:59" x14ac:dyDescent="0.2">
      <c r="A326" t="str">
        <f t="shared" si="52"/>
        <v>Ryan Burton_2018</v>
      </c>
      <c r="B326" t="s">
        <v>844</v>
      </c>
      <c r="C326" t="s">
        <v>40</v>
      </c>
      <c r="D326">
        <v>2018</v>
      </c>
      <c r="E326" s="13">
        <v>460200</v>
      </c>
      <c r="F326" s="13">
        <v>460200</v>
      </c>
      <c r="G326" s="13">
        <v>460200</v>
      </c>
      <c r="H326" s="13">
        <v>394100</v>
      </c>
      <c r="I326" s="13">
        <v>394100</v>
      </c>
      <c r="J326" s="13">
        <v>351500</v>
      </c>
      <c r="K326" s="13">
        <v>324000</v>
      </c>
      <c r="L326" s="13">
        <v>319300</v>
      </c>
      <c r="M326" s="13">
        <v>325800</v>
      </c>
      <c r="N326" s="13">
        <v>324100</v>
      </c>
      <c r="O326" s="13">
        <v>319800</v>
      </c>
      <c r="P326" s="13">
        <v>336400</v>
      </c>
      <c r="Q326" s="13">
        <v>336400</v>
      </c>
      <c r="R326" s="13">
        <v>355100</v>
      </c>
      <c r="S326" s="13">
        <v>366300</v>
      </c>
      <c r="T326" s="13">
        <v>354200</v>
      </c>
      <c r="U326" s="13">
        <v>336400</v>
      </c>
      <c r="V326" s="13">
        <v>330000</v>
      </c>
      <c r="W326" s="13">
        <v>327700</v>
      </c>
      <c r="X326" s="13">
        <v>346500</v>
      </c>
      <c r="Y326" s="13">
        <v>356600</v>
      </c>
      <c r="Z326" s="13">
        <v>368600</v>
      </c>
      <c r="AA326" s="13">
        <v>360800</v>
      </c>
      <c r="AB326" s="13">
        <v>27</v>
      </c>
      <c r="AC326" s="13">
        <v>58</v>
      </c>
      <c r="AD326" s="13">
        <v>41</v>
      </c>
      <c r="AE326" s="13"/>
      <c r="AF326" s="13">
        <v>37</v>
      </c>
      <c r="AG326" s="13">
        <v>69</v>
      </c>
      <c r="AH326" s="13">
        <v>77</v>
      </c>
      <c r="AI326" s="13">
        <v>61</v>
      </c>
      <c r="AJ326" s="13">
        <v>55</v>
      </c>
      <c r="AK326" s="13">
        <v>69</v>
      </c>
      <c r="AL326" s="13">
        <v>105</v>
      </c>
      <c r="AM326" s="13"/>
      <c r="AN326" s="13">
        <v>70</v>
      </c>
      <c r="AO326" s="13">
        <v>65</v>
      </c>
      <c r="AP326" s="13">
        <v>62</v>
      </c>
      <c r="AQ326" s="13">
        <v>50</v>
      </c>
      <c r="AR326" s="13">
        <v>79</v>
      </c>
      <c r="AS326" s="13">
        <v>68</v>
      </c>
      <c r="AT326" s="13">
        <v>96</v>
      </c>
      <c r="AU326" s="13">
        <v>72</v>
      </c>
      <c r="AV326" s="13">
        <v>79</v>
      </c>
      <c r="AW326" s="13">
        <v>66</v>
      </c>
      <c r="AX326" s="13">
        <v>74</v>
      </c>
      <c r="AY326" s="14">
        <f t="shared" si="53"/>
        <v>65.714285714285708</v>
      </c>
      <c r="AZ326" s="14">
        <f t="shared" si="50"/>
        <v>23</v>
      </c>
      <c r="BA326" s="19">
        <f t="shared" si="54"/>
        <v>0.95454545454545459</v>
      </c>
      <c r="BB326" s="20">
        <f t="shared" si="51"/>
        <v>18.008728042654358</v>
      </c>
      <c r="BC326">
        <f t="shared" si="55"/>
        <v>0</v>
      </c>
      <c r="BD326" s="14">
        <f t="shared" si="56"/>
        <v>8</v>
      </c>
      <c r="BE326" s="14">
        <f t="shared" si="57"/>
        <v>46.4</v>
      </c>
      <c r="BF326" s="14">
        <f t="shared" si="58"/>
        <v>73.400000000000006</v>
      </c>
      <c r="BG326" s="14">
        <f t="shared" si="59"/>
        <v>71.777777777777771</v>
      </c>
    </row>
    <row r="327" spans="1:59" x14ac:dyDescent="0.2">
      <c r="A327" t="str">
        <f t="shared" si="52"/>
        <v>Ryan Burton_2017</v>
      </c>
      <c r="B327" t="s">
        <v>844</v>
      </c>
      <c r="C327" t="s">
        <v>40</v>
      </c>
      <c r="D327">
        <v>2017</v>
      </c>
      <c r="E327" s="13">
        <v>254600</v>
      </c>
      <c r="F327" s="13">
        <v>254600</v>
      </c>
      <c r="G327" s="13">
        <v>254600</v>
      </c>
      <c r="H327" s="13">
        <v>254600</v>
      </c>
      <c r="I327" s="13">
        <v>303200</v>
      </c>
      <c r="J327" s="13">
        <v>332700</v>
      </c>
      <c r="K327" s="13">
        <v>347700</v>
      </c>
      <c r="L327" s="13">
        <v>376100</v>
      </c>
      <c r="M327" s="13">
        <v>403500</v>
      </c>
      <c r="N327" s="13">
        <v>427700</v>
      </c>
      <c r="O327" s="13">
        <v>420800</v>
      </c>
      <c r="P327" s="13">
        <v>408000</v>
      </c>
      <c r="Q327" s="13">
        <v>394500</v>
      </c>
      <c r="R327" s="13">
        <v>394500</v>
      </c>
      <c r="S327" s="13">
        <v>399700</v>
      </c>
      <c r="T327" s="13">
        <v>403000</v>
      </c>
      <c r="U327" s="13">
        <v>405700</v>
      </c>
      <c r="V327" s="13">
        <v>392300</v>
      </c>
      <c r="W327" s="13">
        <v>375800</v>
      </c>
      <c r="X327" s="13">
        <v>376400</v>
      </c>
      <c r="Y327" s="13">
        <v>392100</v>
      </c>
      <c r="Z327" s="13">
        <v>409300</v>
      </c>
      <c r="AA327" s="13">
        <v>427300</v>
      </c>
      <c r="AB327" s="13"/>
      <c r="AC327" s="13">
        <v>104</v>
      </c>
      <c r="AD327" s="13">
        <v>80</v>
      </c>
      <c r="AE327" s="13">
        <v>74</v>
      </c>
      <c r="AF327" s="13">
        <v>89</v>
      </c>
      <c r="AG327" s="13">
        <v>66</v>
      </c>
      <c r="AH327" s="13">
        <v>112</v>
      </c>
      <c r="AI327" s="13">
        <v>105</v>
      </c>
      <c r="AJ327" s="13">
        <v>74</v>
      </c>
      <c r="AK327" s="13">
        <v>57</v>
      </c>
      <c r="AL327" s="13">
        <v>89</v>
      </c>
      <c r="AM327" s="13">
        <v>63</v>
      </c>
      <c r="AN327" s="13"/>
      <c r="AO327" s="13">
        <v>91</v>
      </c>
      <c r="AP327" s="13">
        <v>91</v>
      </c>
      <c r="AQ327" s="13">
        <v>64</v>
      </c>
      <c r="AR327" s="13">
        <v>57</v>
      </c>
      <c r="AS327" s="13">
        <v>77</v>
      </c>
      <c r="AT327" s="13">
        <v>93</v>
      </c>
      <c r="AU327" s="13">
        <v>93</v>
      </c>
      <c r="AV327" s="13">
        <v>90</v>
      </c>
      <c r="AW327" s="13">
        <v>105</v>
      </c>
      <c r="AX327" s="13"/>
      <c r="AY327" s="14">
        <f t="shared" si="53"/>
        <v>83.7</v>
      </c>
      <c r="AZ327" s="14">
        <f t="shared" si="50"/>
        <v>23</v>
      </c>
      <c r="BA327" s="19">
        <f t="shared" si="54"/>
        <v>0.90909090909090906</v>
      </c>
      <c r="BB327" s="20">
        <f t="shared" si="51"/>
        <v>16.698881147518478</v>
      </c>
      <c r="BC327">
        <f t="shared" si="55"/>
        <v>0</v>
      </c>
      <c r="BD327" s="14">
        <f t="shared" si="56"/>
        <v>1</v>
      </c>
      <c r="BE327" s="14">
        <f t="shared" si="57"/>
        <v>82.6</v>
      </c>
      <c r="BF327" s="14">
        <f t="shared" si="58"/>
        <v>83.333333333333329</v>
      </c>
      <c r="BG327" s="14">
        <f t="shared" si="59"/>
        <v>83.75</v>
      </c>
    </row>
    <row r="328" spans="1:59" x14ac:dyDescent="0.2">
      <c r="A328" t="str">
        <f t="shared" si="52"/>
        <v>Ryan Burton_2016</v>
      </c>
      <c r="B328" t="s">
        <v>844</v>
      </c>
      <c r="C328" t="s">
        <v>40</v>
      </c>
      <c r="D328">
        <v>2016</v>
      </c>
      <c r="E328" s="13">
        <v>139800</v>
      </c>
      <c r="F328" s="13">
        <v>139800</v>
      </c>
      <c r="G328" s="13">
        <v>139800</v>
      </c>
      <c r="H328" s="13">
        <v>139800</v>
      </c>
      <c r="I328" s="13">
        <v>139800</v>
      </c>
      <c r="J328" s="13">
        <v>139800</v>
      </c>
      <c r="K328" s="13">
        <v>139800</v>
      </c>
      <c r="L328" s="13">
        <v>139800</v>
      </c>
      <c r="M328" s="13">
        <v>139800</v>
      </c>
      <c r="N328" s="13">
        <v>139800</v>
      </c>
      <c r="O328" s="13">
        <v>139800</v>
      </c>
      <c r="P328" s="13">
        <v>139800</v>
      </c>
      <c r="Q328" s="13">
        <v>139800</v>
      </c>
      <c r="R328" s="13">
        <v>139800</v>
      </c>
      <c r="S328" s="13">
        <v>139800</v>
      </c>
      <c r="T328" s="13">
        <v>139800</v>
      </c>
      <c r="U328" s="13">
        <v>139800</v>
      </c>
      <c r="V328" s="13">
        <v>139800</v>
      </c>
      <c r="W328" s="13">
        <v>139800</v>
      </c>
      <c r="X328" s="13">
        <v>139800</v>
      </c>
      <c r="Y328" s="13">
        <v>139800</v>
      </c>
      <c r="Z328" s="13">
        <v>139800</v>
      </c>
      <c r="AA328" s="13">
        <v>139800</v>
      </c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>
        <v>45</v>
      </c>
      <c r="AW328" s="13">
        <v>40</v>
      </c>
      <c r="AX328" s="13">
        <v>71</v>
      </c>
      <c r="AY328" s="14">
        <f t="shared" si="53"/>
        <v>52</v>
      </c>
      <c r="AZ328" s="14">
        <f t="shared" si="50"/>
        <v>23</v>
      </c>
      <c r="BA328" s="19">
        <f t="shared" si="54"/>
        <v>0.13636363636363635</v>
      </c>
      <c r="BB328" s="20">
        <f t="shared" si="51"/>
        <v>16.643316977093239</v>
      </c>
      <c r="BC328">
        <f t="shared" si="55"/>
        <v>0</v>
      </c>
      <c r="BD328" s="14">
        <f t="shared" si="56"/>
        <v>1</v>
      </c>
      <c r="BE328" s="14" t="str">
        <f t="shared" si="57"/>
        <v/>
      </c>
      <c r="BF328" s="14" t="str">
        <f t="shared" si="58"/>
        <v/>
      </c>
      <c r="BG328" s="14">
        <f t="shared" si="59"/>
        <v>52</v>
      </c>
    </row>
    <row r="329" spans="1:59" x14ac:dyDescent="0.2">
      <c r="A329" t="str">
        <f t="shared" si="52"/>
        <v>Ryan Burton_2015</v>
      </c>
      <c r="B329" t="s">
        <v>844</v>
      </c>
      <c r="C329" t="s">
        <v>40</v>
      </c>
      <c r="D329">
        <v>2015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3">
        <v>0</v>
      </c>
      <c r="K329" s="13">
        <v>0</v>
      </c>
      <c r="L329" s="13">
        <v>0</v>
      </c>
      <c r="M329" s="13">
        <v>0</v>
      </c>
      <c r="N329" s="13">
        <v>0</v>
      </c>
      <c r="O329" s="13">
        <v>0</v>
      </c>
      <c r="P329" s="13">
        <v>0</v>
      </c>
      <c r="Q329" s="13">
        <v>0</v>
      </c>
      <c r="R329" s="13">
        <v>0</v>
      </c>
      <c r="S329" s="13">
        <v>0</v>
      </c>
      <c r="T329" s="13">
        <v>0</v>
      </c>
      <c r="U329" s="13">
        <v>0</v>
      </c>
      <c r="V329" s="13">
        <v>0</v>
      </c>
      <c r="W329" s="13">
        <v>0</v>
      </c>
      <c r="X329" s="13">
        <v>0</v>
      </c>
      <c r="Y329" s="13">
        <v>0</v>
      </c>
      <c r="Z329" s="13">
        <v>0</v>
      </c>
      <c r="AA329" s="13">
        <v>0</v>
      </c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4" t="str">
        <f t="shared" si="53"/>
        <v/>
      </c>
      <c r="AZ329" s="14">
        <f t="shared" si="50"/>
        <v>23</v>
      </c>
      <c r="BA329" s="19">
        <f t="shared" si="54"/>
        <v>0</v>
      </c>
      <c r="BB329" s="20" t="e">
        <f t="shared" si="51"/>
        <v>#DIV/0!</v>
      </c>
      <c r="BC329">
        <f t="shared" si="55"/>
        <v>23</v>
      </c>
      <c r="BD329" s="14">
        <f t="shared" si="56"/>
        <v>1</v>
      </c>
      <c r="BE329" s="14" t="str">
        <f t="shared" si="57"/>
        <v/>
      </c>
      <c r="BF329" s="14" t="str">
        <f t="shared" si="58"/>
        <v/>
      </c>
      <c r="BG329" s="14" t="str">
        <f t="shared" si="59"/>
        <v/>
      </c>
    </row>
    <row r="330" spans="1:59" x14ac:dyDescent="0.2">
      <c r="A330" t="str">
        <f t="shared" si="52"/>
        <v>Daniel Butler_2018</v>
      </c>
      <c r="B330" t="s">
        <v>1538</v>
      </c>
      <c r="C330" t="s">
        <v>369</v>
      </c>
      <c r="D330">
        <v>2018</v>
      </c>
      <c r="E330" s="13">
        <v>332900</v>
      </c>
      <c r="F330" s="13">
        <v>332900</v>
      </c>
      <c r="G330" s="13">
        <v>332900</v>
      </c>
      <c r="H330" s="13">
        <v>328000</v>
      </c>
      <c r="I330" s="13">
        <v>300300</v>
      </c>
      <c r="J330" s="13">
        <v>281100</v>
      </c>
      <c r="K330" s="13">
        <v>280300</v>
      </c>
      <c r="L330" s="13">
        <v>288200</v>
      </c>
      <c r="M330" s="13">
        <v>299500</v>
      </c>
      <c r="N330" s="13">
        <v>293300</v>
      </c>
      <c r="O330" s="13">
        <v>291000</v>
      </c>
      <c r="P330" s="13">
        <v>290800</v>
      </c>
      <c r="Q330" s="13">
        <v>292500</v>
      </c>
      <c r="R330" s="13">
        <v>296600</v>
      </c>
      <c r="S330" s="13">
        <v>296600</v>
      </c>
      <c r="T330" s="13">
        <v>299900</v>
      </c>
      <c r="U330" s="13">
        <v>296900</v>
      </c>
      <c r="V330" s="13">
        <v>296900</v>
      </c>
      <c r="W330" s="13">
        <v>296900</v>
      </c>
      <c r="X330" s="13">
        <v>296900</v>
      </c>
      <c r="Y330" s="13">
        <v>296900</v>
      </c>
      <c r="Z330" s="13">
        <v>296900</v>
      </c>
      <c r="AA330" s="13">
        <v>296900</v>
      </c>
      <c r="AB330" s="13">
        <v>109</v>
      </c>
      <c r="AC330" s="13">
        <v>35</v>
      </c>
      <c r="AD330" s="13">
        <v>43</v>
      </c>
      <c r="AE330" s="13">
        <v>53</v>
      </c>
      <c r="AF330" s="13">
        <v>37</v>
      </c>
      <c r="AG330" s="13">
        <v>75</v>
      </c>
      <c r="AH330" s="13">
        <v>73</v>
      </c>
      <c r="AI330" s="13">
        <v>51</v>
      </c>
      <c r="AJ330" s="13">
        <v>43</v>
      </c>
      <c r="AK330" s="13">
        <v>77</v>
      </c>
      <c r="AL330" s="13">
        <v>54</v>
      </c>
      <c r="AM330" s="13">
        <v>49</v>
      </c>
      <c r="AN330" s="13">
        <v>82</v>
      </c>
      <c r="AO330" s="13"/>
      <c r="AP330" s="13">
        <v>58</v>
      </c>
      <c r="AQ330" s="13">
        <v>37</v>
      </c>
      <c r="AR330" s="13"/>
      <c r="AS330" s="13"/>
      <c r="AT330" s="13"/>
      <c r="AU330" s="13"/>
      <c r="AV330" s="13"/>
      <c r="AW330" s="13"/>
      <c r="AX330" s="13"/>
      <c r="AY330" s="14">
        <f t="shared" si="53"/>
        <v>58.4</v>
      </c>
      <c r="AZ330" s="14">
        <f t="shared" si="50"/>
        <v>23</v>
      </c>
      <c r="BA330" s="19">
        <f t="shared" si="54"/>
        <v>0.68181818181818177</v>
      </c>
      <c r="BB330" s="20">
        <f t="shared" si="51"/>
        <v>20.842264752180842</v>
      </c>
      <c r="BC330">
        <f t="shared" si="55"/>
        <v>0</v>
      </c>
      <c r="BD330" s="14">
        <f t="shared" si="56"/>
        <v>7</v>
      </c>
      <c r="BE330" s="14">
        <f t="shared" si="57"/>
        <v>58.666666666666664</v>
      </c>
      <c r="BF330" s="14">
        <f t="shared" si="58"/>
        <v>57.833333333333336</v>
      </c>
      <c r="BG330" s="14">
        <f t="shared" si="59"/>
        <v>47.5</v>
      </c>
    </row>
    <row r="331" spans="1:59" x14ac:dyDescent="0.2">
      <c r="A331" t="str">
        <f t="shared" si="52"/>
        <v>Daniel Butler_2017</v>
      </c>
      <c r="B331" t="s">
        <v>1538</v>
      </c>
      <c r="C331" t="s">
        <v>369</v>
      </c>
      <c r="D331">
        <v>2017</v>
      </c>
      <c r="E331" s="13">
        <v>123900</v>
      </c>
      <c r="F331" s="13">
        <v>123900</v>
      </c>
      <c r="G331" s="13">
        <v>123900</v>
      </c>
      <c r="H331" s="13">
        <v>198800</v>
      </c>
      <c r="I331" s="13">
        <v>239700</v>
      </c>
      <c r="J331" s="13">
        <v>269600</v>
      </c>
      <c r="K331" s="13">
        <v>280100</v>
      </c>
      <c r="L331" s="13">
        <v>285000</v>
      </c>
      <c r="M331" s="13">
        <v>275700</v>
      </c>
      <c r="N331" s="13">
        <v>275700</v>
      </c>
      <c r="O331" s="13">
        <v>275700</v>
      </c>
      <c r="P331" s="13">
        <v>270300</v>
      </c>
      <c r="Q331" s="13">
        <v>270300</v>
      </c>
      <c r="R331" s="13">
        <v>247700</v>
      </c>
      <c r="S331" s="13">
        <v>248900</v>
      </c>
      <c r="T331" s="13">
        <v>254700</v>
      </c>
      <c r="U331" s="13">
        <v>268600</v>
      </c>
      <c r="V331" s="13">
        <v>288000</v>
      </c>
      <c r="W331" s="13">
        <v>285100</v>
      </c>
      <c r="X331" s="13">
        <v>288000</v>
      </c>
      <c r="Y331" s="13">
        <v>284000</v>
      </c>
      <c r="Z331" s="13">
        <v>285400</v>
      </c>
      <c r="AA331" s="13">
        <v>296600</v>
      </c>
      <c r="AB331" s="13">
        <v>96</v>
      </c>
      <c r="AC331" s="13">
        <v>65</v>
      </c>
      <c r="AD331" s="13">
        <v>79</v>
      </c>
      <c r="AE331" s="13">
        <v>64</v>
      </c>
      <c r="AF331" s="13">
        <v>64</v>
      </c>
      <c r="AG331" s="13">
        <v>54</v>
      </c>
      <c r="AH331" s="13">
        <v>57</v>
      </c>
      <c r="AI331" s="13">
        <v>36</v>
      </c>
      <c r="AJ331" s="13"/>
      <c r="AK331" s="13"/>
      <c r="AL331" s="13">
        <v>58</v>
      </c>
      <c r="AM331" s="13"/>
      <c r="AN331" s="13">
        <v>14</v>
      </c>
      <c r="AO331" s="13">
        <v>76</v>
      </c>
      <c r="AP331" s="13">
        <v>71</v>
      </c>
      <c r="AQ331" s="13">
        <v>36</v>
      </c>
      <c r="AR331" s="13">
        <v>97</v>
      </c>
      <c r="AS331" s="13">
        <v>33</v>
      </c>
      <c r="AT331" s="13">
        <v>48</v>
      </c>
      <c r="AU331" s="13">
        <v>84</v>
      </c>
      <c r="AV331" s="13">
        <v>43</v>
      </c>
      <c r="AW331" s="13">
        <v>71</v>
      </c>
      <c r="AX331" s="13">
        <v>65</v>
      </c>
      <c r="AY331" s="14">
        <f t="shared" si="53"/>
        <v>60.55</v>
      </c>
      <c r="AZ331" s="14">
        <f t="shared" si="50"/>
        <v>23</v>
      </c>
      <c r="BA331" s="19">
        <f t="shared" si="54"/>
        <v>0.90909090909090906</v>
      </c>
      <c r="BB331" s="20">
        <f t="shared" si="51"/>
        <v>21.34300082487292</v>
      </c>
      <c r="BC331">
        <f t="shared" si="55"/>
        <v>0</v>
      </c>
      <c r="BD331" s="14">
        <f t="shared" si="56"/>
        <v>1</v>
      </c>
      <c r="BE331" s="14">
        <f t="shared" si="57"/>
        <v>70.333333333333329</v>
      </c>
      <c r="BF331" s="14">
        <f t="shared" si="58"/>
        <v>50.333333333333336</v>
      </c>
      <c r="BG331" s="14">
        <f t="shared" si="59"/>
        <v>60.888888888888886</v>
      </c>
    </row>
    <row r="332" spans="1:59" x14ac:dyDescent="0.2">
      <c r="A332" t="str">
        <f t="shared" si="52"/>
        <v>Daniel Butler_2016</v>
      </c>
      <c r="B332" t="s">
        <v>1538</v>
      </c>
      <c r="C332" t="s">
        <v>369</v>
      </c>
      <c r="D332">
        <v>2016</v>
      </c>
      <c r="E332" s="13">
        <v>123900</v>
      </c>
      <c r="F332" s="13">
        <v>123900</v>
      </c>
      <c r="G332" s="13">
        <v>123900</v>
      </c>
      <c r="H332" s="13">
        <v>123900</v>
      </c>
      <c r="I332" s="13">
        <v>123900</v>
      </c>
      <c r="J332" s="13">
        <v>123900</v>
      </c>
      <c r="K332" s="13">
        <v>123900</v>
      </c>
      <c r="L332" s="13">
        <v>123900</v>
      </c>
      <c r="M332" s="13">
        <v>123900</v>
      </c>
      <c r="N332" s="13">
        <v>123900</v>
      </c>
      <c r="O332" s="13">
        <v>123900</v>
      </c>
      <c r="P332" s="13">
        <v>123900</v>
      </c>
      <c r="Q332" s="13">
        <v>123900</v>
      </c>
      <c r="R332" s="13">
        <v>123900</v>
      </c>
      <c r="S332" s="13">
        <v>123900</v>
      </c>
      <c r="T332" s="13">
        <v>123900</v>
      </c>
      <c r="U332" s="13">
        <v>123900</v>
      </c>
      <c r="V332" s="13">
        <v>123900</v>
      </c>
      <c r="W332" s="13">
        <v>123900</v>
      </c>
      <c r="X332" s="13">
        <v>123900</v>
      </c>
      <c r="Y332" s="13">
        <v>123900</v>
      </c>
      <c r="Z332" s="13">
        <v>123900</v>
      </c>
      <c r="AA332" s="13">
        <v>123900</v>
      </c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4" t="str">
        <f t="shared" si="53"/>
        <v/>
      </c>
      <c r="AZ332" s="14">
        <f t="shared" si="50"/>
        <v>23</v>
      </c>
      <c r="BA332" s="19">
        <f t="shared" si="54"/>
        <v>0</v>
      </c>
      <c r="BB332" s="20" t="e">
        <f t="shared" si="51"/>
        <v>#DIV/0!</v>
      </c>
      <c r="BC332">
        <f t="shared" si="55"/>
        <v>0</v>
      </c>
      <c r="BD332" s="14">
        <f t="shared" si="56"/>
        <v>1</v>
      </c>
      <c r="BE332" s="14" t="str">
        <f t="shared" si="57"/>
        <v/>
      </c>
      <c r="BF332" s="14" t="str">
        <f t="shared" si="58"/>
        <v/>
      </c>
      <c r="BG332" s="14" t="str">
        <f t="shared" si="59"/>
        <v/>
      </c>
    </row>
    <row r="333" spans="1:59" x14ac:dyDescent="0.2">
      <c r="A333" t="str">
        <f t="shared" si="52"/>
        <v>Daniel Butler_2015</v>
      </c>
      <c r="B333" t="s">
        <v>1538</v>
      </c>
      <c r="C333" t="s">
        <v>369</v>
      </c>
      <c r="D333">
        <v>2015</v>
      </c>
      <c r="E333" s="13">
        <v>117300</v>
      </c>
      <c r="F333" s="13">
        <v>117300</v>
      </c>
      <c r="G333" s="13">
        <v>117300</v>
      </c>
      <c r="H333" s="13">
        <v>117300</v>
      </c>
      <c r="I333" s="13">
        <v>117300</v>
      </c>
      <c r="J333" s="13">
        <v>117300</v>
      </c>
      <c r="K333" s="13">
        <v>117300</v>
      </c>
      <c r="L333" s="13">
        <v>117300</v>
      </c>
      <c r="M333" s="13">
        <v>117300</v>
      </c>
      <c r="N333" s="13">
        <v>117300</v>
      </c>
      <c r="O333" s="13">
        <v>117300</v>
      </c>
      <c r="P333" s="13">
        <v>117300</v>
      </c>
      <c r="Q333" s="13">
        <v>117300</v>
      </c>
      <c r="R333" s="13">
        <v>117300</v>
      </c>
      <c r="S333" s="13">
        <v>117300</v>
      </c>
      <c r="T333" s="13">
        <v>117300</v>
      </c>
      <c r="U333" s="13">
        <v>117300</v>
      </c>
      <c r="V333" s="13">
        <v>117300</v>
      </c>
      <c r="W333" s="13">
        <v>117300</v>
      </c>
      <c r="X333" s="13">
        <v>117300</v>
      </c>
      <c r="Y333" s="13">
        <v>117300</v>
      </c>
      <c r="Z333" s="13">
        <v>117300</v>
      </c>
      <c r="AA333" s="13">
        <v>117300</v>
      </c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4" t="str">
        <f t="shared" si="53"/>
        <v/>
      </c>
      <c r="AZ333" s="14">
        <f t="shared" si="50"/>
        <v>23</v>
      </c>
      <c r="BA333" s="19">
        <f t="shared" si="54"/>
        <v>0</v>
      </c>
      <c r="BB333" s="20" t="e">
        <f t="shared" si="51"/>
        <v>#DIV/0!</v>
      </c>
      <c r="BC333">
        <f t="shared" si="55"/>
        <v>0</v>
      </c>
      <c r="BD333" s="14">
        <f t="shared" si="56"/>
        <v>1</v>
      </c>
      <c r="BE333" s="14" t="str">
        <f t="shared" si="57"/>
        <v/>
      </c>
      <c r="BF333" s="14" t="str">
        <f t="shared" si="58"/>
        <v/>
      </c>
      <c r="BG333" s="14" t="str">
        <f t="shared" si="59"/>
        <v/>
      </c>
    </row>
    <row r="334" spans="1:59" x14ac:dyDescent="0.2">
      <c r="A334" t="str">
        <f t="shared" si="52"/>
        <v>Zak Butters_2018</v>
      </c>
      <c r="B334" t="s">
        <v>2624</v>
      </c>
      <c r="C334" t="s">
        <v>40</v>
      </c>
      <c r="D334">
        <v>2018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3">
        <v>0</v>
      </c>
      <c r="K334" s="13">
        <v>0</v>
      </c>
      <c r="L334" s="13">
        <v>0</v>
      </c>
      <c r="M334" s="13">
        <v>0</v>
      </c>
      <c r="N334" s="13">
        <v>0</v>
      </c>
      <c r="O334" s="13">
        <v>0</v>
      </c>
      <c r="P334" s="13">
        <v>0</v>
      </c>
      <c r="Q334" s="13">
        <v>0</v>
      </c>
      <c r="R334" s="13">
        <v>0</v>
      </c>
      <c r="S334" s="13">
        <v>0</v>
      </c>
      <c r="T334" s="13">
        <v>0</v>
      </c>
      <c r="U334" s="13">
        <v>0</v>
      </c>
      <c r="V334" s="13">
        <v>0</v>
      </c>
      <c r="W334" s="13">
        <v>0</v>
      </c>
      <c r="X334" s="13">
        <v>0</v>
      </c>
      <c r="Y334" s="13">
        <v>0</v>
      </c>
      <c r="Z334" s="13">
        <v>0</v>
      </c>
      <c r="AA334" s="13">
        <v>0</v>
      </c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4" t="str">
        <f t="shared" si="53"/>
        <v/>
      </c>
      <c r="AZ334" s="14">
        <f t="shared" si="50"/>
        <v>23</v>
      </c>
      <c r="BA334" s="19">
        <f t="shared" si="54"/>
        <v>0</v>
      </c>
      <c r="BB334" s="20" t="e">
        <f t="shared" si="51"/>
        <v>#DIV/0!</v>
      </c>
      <c r="BC334">
        <f t="shared" si="55"/>
        <v>23</v>
      </c>
      <c r="BD334" s="14">
        <f t="shared" si="56"/>
        <v>1</v>
      </c>
      <c r="BE334" s="14" t="str">
        <f t="shared" si="57"/>
        <v/>
      </c>
      <c r="BF334" s="14" t="str">
        <f t="shared" si="58"/>
        <v/>
      </c>
      <c r="BG334" s="14" t="str">
        <f t="shared" si="59"/>
        <v/>
      </c>
    </row>
    <row r="335" spans="1:59" x14ac:dyDescent="0.2">
      <c r="A335" t="str">
        <f t="shared" si="52"/>
        <v>Zak Butters_2017</v>
      </c>
      <c r="B335" t="s">
        <v>2624</v>
      </c>
      <c r="C335" t="s">
        <v>40</v>
      </c>
      <c r="D335">
        <v>2017</v>
      </c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3">
        <v>0</v>
      </c>
      <c r="K335" s="13">
        <v>0</v>
      </c>
      <c r="L335" s="13">
        <v>0</v>
      </c>
      <c r="M335" s="13">
        <v>0</v>
      </c>
      <c r="N335" s="13">
        <v>0</v>
      </c>
      <c r="O335" s="13">
        <v>0</v>
      </c>
      <c r="P335" s="13">
        <v>0</v>
      </c>
      <c r="Q335" s="13">
        <v>0</v>
      </c>
      <c r="R335" s="13">
        <v>0</v>
      </c>
      <c r="S335" s="13">
        <v>0</v>
      </c>
      <c r="T335" s="13">
        <v>0</v>
      </c>
      <c r="U335" s="13">
        <v>0</v>
      </c>
      <c r="V335" s="13">
        <v>0</v>
      </c>
      <c r="W335" s="13">
        <v>0</v>
      </c>
      <c r="X335" s="13">
        <v>0</v>
      </c>
      <c r="Y335" s="13">
        <v>0</v>
      </c>
      <c r="Z335" s="13">
        <v>0</v>
      </c>
      <c r="AA335" s="13">
        <v>0</v>
      </c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4" t="str">
        <f t="shared" si="53"/>
        <v/>
      </c>
      <c r="AZ335" s="14">
        <f t="shared" si="50"/>
        <v>23</v>
      </c>
      <c r="BA335" s="19">
        <f t="shared" si="54"/>
        <v>0</v>
      </c>
      <c r="BB335" s="20" t="e">
        <f t="shared" si="51"/>
        <v>#DIV/0!</v>
      </c>
      <c r="BC335">
        <f t="shared" si="55"/>
        <v>23</v>
      </c>
      <c r="BD335" s="14">
        <f t="shared" si="56"/>
        <v>1</v>
      </c>
      <c r="BE335" s="14" t="str">
        <f t="shared" si="57"/>
        <v/>
      </c>
      <c r="BF335" s="14" t="str">
        <f t="shared" si="58"/>
        <v/>
      </c>
      <c r="BG335" s="14" t="str">
        <f t="shared" si="59"/>
        <v/>
      </c>
    </row>
    <row r="336" spans="1:59" x14ac:dyDescent="0.2">
      <c r="A336" t="str">
        <f t="shared" si="52"/>
        <v>Zak Butters_2016</v>
      </c>
      <c r="B336" t="s">
        <v>2624</v>
      </c>
      <c r="C336" t="s">
        <v>40</v>
      </c>
      <c r="D336">
        <v>2016</v>
      </c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3">
        <v>0</v>
      </c>
      <c r="K336" s="13">
        <v>0</v>
      </c>
      <c r="L336" s="13">
        <v>0</v>
      </c>
      <c r="M336" s="13">
        <v>0</v>
      </c>
      <c r="N336" s="13">
        <v>0</v>
      </c>
      <c r="O336" s="13">
        <v>0</v>
      </c>
      <c r="P336" s="13">
        <v>0</v>
      </c>
      <c r="Q336" s="13">
        <v>0</v>
      </c>
      <c r="R336" s="13">
        <v>0</v>
      </c>
      <c r="S336" s="13">
        <v>0</v>
      </c>
      <c r="T336" s="13">
        <v>0</v>
      </c>
      <c r="U336" s="13">
        <v>0</v>
      </c>
      <c r="V336" s="13">
        <v>0</v>
      </c>
      <c r="W336" s="13">
        <v>0</v>
      </c>
      <c r="X336" s="13">
        <v>0</v>
      </c>
      <c r="Y336" s="13">
        <v>0</v>
      </c>
      <c r="Z336" s="13">
        <v>0</v>
      </c>
      <c r="AA336" s="13">
        <v>0</v>
      </c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4" t="str">
        <f t="shared" si="53"/>
        <v/>
      </c>
      <c r="AZ336" s="14">
        <f t="shared" si="50"/>
        <v>23</v>
      </c>
      <c r="BA336" s="19">
        <f t="shared" si="54"/>
        <v>0</v>
      </c>
      <c r="BB336" s="20" t="e">
        <f t="shared" si="51"/>
        <v>#DIV/0!</v>
      </c>
      <c r="BC336">
        <f t="shared" si="55"/>
        <v>23</v>
      </c>
      <c r="BD336" s="14">
        <f t="shared" si="56"/>
        <v>1</v>
      </c>
      <c r="BE336" s="14" t="str">
        <f t="shared" si="57"/>
        <v/>
      </c>
      <c r="BF336" s="14" t="str">
        <f t="shared" si="58"/>
        <v/>
      </c>
      <c r="BG336" s="14" t="str">
        <f t="shared" si="59"/>
        <v/>
      </c>
    </row>
    <row r="337" spans="1:59" x14ac:dyDescent="0.2">
      <c r="A337" t="str">
        <f t="shared" si="52"/>
        <v>Zak Butters_2015</v>
      </c>
      <c r="B337" t="s">
        <v>2624</v>
      </c>
      <c r="C337" t="s">
        <v>40</v>
      </c>
      <c r="D337">
        <v>2015</v>
      </c>
      <c r="E337" s="13">
        <v>0</v>
      </c>
      <c r="F337" s="13">
        <v>0</v>
      </c>
      <c r="G337" s="13">
        <v>0</v>
      </c>
      <c r="H337" s="13">
        <v>0</v>
      </c>
      <c r="I337" s="13">
        <v>0</v>
      </c>
      <c r="J337" s="13">
        <v>0</v>
      </c>
      <c r="K337" s="13">
        <v>0</v>
      </c>
      <c r="L337" s="13">
        <v>0</v>
      </c>
      <c r="M337" s="13">
        <v>0</v>
      </c>
      <c r="N337" s="13">
        <v>0</v>
      </c>
      <c r="O337" s="13">
        <v>0</v>
      </c>
      <c r="P337" s="13">
        <v>0</v>
      </c>
      <c r="Q337" s="13">
        <v>0</v>
      </c>
      <c r="R337" s="13">
        <v>0</v>
      </c>
      <c r="S337" s="13">
        <v>0</v>
      </c>
      <c r="T337" s="13">
        <v>0</v>
      </c>
      <c r="U337" s="13">
        <v>0</v>
      </c>
      <c r="V337" s="13">
        <v>0</v>
      </c>
      <c r="W337" s="13">
        <v>0</v>
      </c>
      <c r="X337" s="13">
        <v>0</v>
      </c>
      <c r="Y337" s="13">
        <v>0</v>
      </c>
      <c r="Z337" s="13">
        <v>0</v>
      </c>
      <c r="AA337" s="13">
        <v>0</v>
      </c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4" t="str">
        <f t="shared" si="53"/>
        <v/>
      </c>
      <c r="AZ337" s="14">
        <f t="shared" si="50"/>
        <v>23</v>
      </c>
      <c r="BA337" s="19">
        <f t="shared" si="54"/>
        <v>0</v>
      </c>
      <c r="BB337" s="20" t="e">
        <f t="shared" si="51"/>
        <v>#DIV/0!</v>
      </c>
      <c r="BC337">
        <f t="shared" si="55"/>
        <v>23</v>
      </c>
      <c r="BD337" s="14">
        <f t="shared" si="56"/>
        <v>1</v>
      </c>
      <c r="BE337" s="14" t="str">
        <f t="shared" si="57"/>
        <v/>
      </c>
      <c r="BF337" s="14" t="str">
        <f t="shared" si="58"/>
        <v/>
      </c>
      <c r="BG337" s="14" t="str">
        <f t="shared" si="59"/>
        <v/>
      </c>
    </row>
    <row r="338" spans="1:59" x14ac:dyDescent="0.2">
      <c r="A338" t="str">
        <f t="shared" si="52"/>
        <v>Jordon Butts_2018</v>
      </c>
      <c r="B338" t="s">
        <v>2625</v>
      </c>
      <c r="C338" t="s">
        <v>1</v>
      </c>
      <c r="D338">
        <v>2018</v>
      </c>
      <c r="E338" s="13">
        <v>0</v>
      </c>
      <c r="F338" s="13">
        <v>0</v>
      </c>
      <c r="G338" s="13">
        <v>0</v>
      </c>
      <c r="H338" s="13">
        <v>0</v>
      </c>
      <c r="I338" s="13">
        <v>0</v>
      </c>
      <c r="J338" s="13">
        <v>0</v>
      </c>
      <c r="K338" s="13">
        <v>0</v>
      </c>
      <c r="L338" s="13">
        <v>0</v>
      </c>
      <c r="M338" s="13">
        <v>0</v>
      </c>
      <c r="N338" s="13">
        <v>0</v>
      </c>
      <c r="O338" s="13">
        <v>0</v>
      </c>
      <c r="P338" s="13">
        <v>0</v>
      </c>
      <c r="Q338" s="13">
        <v>0</v>
      </c>
      <c r="R338" s="13">
        <v>0</v>
      </c>
      <c r="S338" s="13">
        <v>0</v>
      </c>
      <c r="T338" s="13">
        <v>0</v>
      </c>
      <c r="U338" s="13">
        <v>0</v>
      </c>
      <c r="V338" s="13">
        <v>0</v>
      </c>
      <c r="W338" s="13">
        <v>0</v>
      </c>
      <c r="X338" s="13">
        <v>0</v>
      </c>
      <c r="Y338" s="13">
        <v>0</v>
      </c>
      <c r="Z338" s="13">
        <v>0</v>
      </c>
      <c r="AA338" s="13">
        <v>0</v>
      </c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4" t="str">
        <f t="shared" si="53"/>
        <v/>
      </c>
      <c r="AZ338" s="14">
        <f t="shared" si="50"/>
        <v>23</v>
      </c>
      <c r="BA338" s="19">
        <f t="shared" si="54"/>
        <v>0</v>
      </c>
      <c r="BB338" s="20" t="e">
        <f t="shared" si="51"/>
        <v>#DIV/0!</v>
      </c>
      <c r="BC338">
        <f t="shared" si="55"/>
        <v>23</v>
      </c>
      <c r="BD338" s="14">
        <f t="shared" si="56"/>
        <v>1</v>
      </c>
      <c r="BE338" s="14" t="str">
        <f t="shared" si="57"/>
        <v/>
      </c>
      <c r="BF338" s="14" t="str">
        <f t="shared" si="58"/>
        <v/>
      </c>
      <c r="BG338" s="14" t="str">
        <f t="shared" si="59"/>
        <v/>
      </c>
    </row>
    <row r="339" spans="1:59" x14ac:dyDescent="0.2">
      <c r="A339" t="str">
        <f t="shared" si="52"/>
        <v>Jordon Butts_2017</v>
      </c>
      <c r="B339" t="s">
        <v>2625</v>
      </c>
      <c r="C339" t="s">
        <v>1</v>
      </c>
      <c r="D339">
        <v>2017</v>
      </c>
      <c r="E339" s="13">
        <v>0</v>
      </c>
      <c r="F339" s="13">
        <v>0</v>
      </c>
      <c r="G339" s="13">
        <v>0</v>
      </c>
      <c r="H339" s="13">
        <v>0</v>
      </c>
      <c r="I339" s="13">
        <v>0</v>
      </c>
      <c r="J339" s="13">
        <v>0</v>
      </c>
      <c r="K339" s="13">
        <v>0</v>
      </c>
      <c r="L339" s="13">
        <v>0</v>
      </c>
      <c r="M339" s="13">
        <v>0</v>
      </c>
      <c r="N339" s="13">
        <v>0</v>
      </c>
      <c r="O339" s="13">
        <v>0</v>
      </c>
      <c r="P339" s="13">
        <v>0</v>
      </c>
      <c r="Q339" s="13">
        <v>0</v>
      </c>
      <c r="R339" s="13">
        <v>0</v>
      </c>
      <c r="S339" s="13">
        <v>0</v>
      </c>
      <c r="T339" s="13">
        <v>0</v>
      </c>
      <c r="U339" s="13">
        <v>0</v>
      </c>
      <c r="V339" s="13">
        <v>0</v>
      </c>
      <c r="W339" s="13">
        <v>0</v>
      </c>
      <c r="X339" s="13">
        <v>0</v>
      </c>
      <c r="Y339" s="13">
        <v>0</v>
      </c>
      <c r="Z339" s="13">
        <v>0</v>
      </c>
      <c r="AA339" s="13">
        <v>0</v>
      </c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4" t="str">
        <f t="shared" si="53"/>
        <v/>
      </c>
      <c r="AZ339" s="14">
        <f t="shared" si="50"/>
        <v>23</v>
      </c>
      <c r="BA339" s="19">
        <f t="shared" si="54"/>
        <v>0</v>
      </c>
      <c r="BB339" s="20" t="e">
        <f t="shared" si="51"/>
        <v>#DIV/0!</v>
      </c>
      <c r="BC339">
        <f t="shared" si="55"/>
        <v>23</v>
      </c>
      <c r="BD339" s="14">
        <f t="shared" si="56"/>
        <v>1</v>
      </c>
      <c r="BE339" s="14" t="str">
        <f t="shared" si="57"/>
        <v/>
      </c>
      <c r="BF339" s="14" t="str">
        <f t="shared" si="58"/>
        <v/>
      </c>
      <c r="BG339" s="14" t="str">
        <f t="shared" si="59"/>
        <v/>
      </c>
    </row>
    <row r="340" spans="1:59" x14ac:dyDescent="0.2">
      <c r="A340" t="str">
        <f t="shared" si="52"/>
        <v>Jordon Butts_2016</v>
      </c>
      <c r="B340" t="s">
        <v>2625</v>
      </c>
      <c r="C340" t="s">
        <v>1</v>
      </c>
      <c r="D340">
        <v>2016</v>
      </c>
      <c r="E340" s="13">
        <v>0</v>
      </c>
      <c r="F340" s="13">
        <v>0</v>
      </c>
      <c r="G340" s="13">
        <v>0</v>
      </c>
      <c r="H340" s="13">
        <v>0</v>
      </c>
      <c r="I340" s="13">
        <v>0</v>
      </c>
      <c r="J340" s="13">
        <v>0</v>
      </c>
      <c r="K340" s="13">
        <v>0</v>
      </c>
      <c r="L340" s="13">
        <v>0</v>
      </c>
      <c r="M340" s="13">
        <v>0</v>
      </c>
      <c r="N340" s="13">
        <v>0</v>
      </c>
      <c r="O340" s="13">
        <v>0</v>
      </c>
      <c r="P340" s="13">
        <v>0</v>
      </c>
      <c r="Q340" s="13">
        <v>0</v>
      </c>
      <c r="R340" s="13">
        <v>0</v>
      </c>
      <c r="S340" s="13">
        <v>0</v>
      </c>
      <c r="T340" s="13">
        <v>0</v>
      </c>
      <c r="U340" s="13">
        <v>0</v>
      </c>
      <c r="V340" s="13">
        <v>0</v>
      </c>
      <c r="W340" s="13">
        <v>0</v>
      </c>
      <c r="X340" s="13">
        <v>0</v>
      </c>
      <c r="Y340" s="13">
        <v>0</v>
      </c>
      <c r="Z340" s="13">
        <v>0</v>
      </c>
      <c r="AA340" s="13">
        <v>0</v>
      </c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4" t="str">
        <f t="shared" si="53"/>
        <v/>
      </c>
      <c r="AZ340" s="14">
        <f t="shared" si="50"/>
        <v>23</v>
      </c>
      <c r="BA340" s="19">
        <f t="shared" si="54"/>
        <v>0</v>
      </c>
      <c r="BB340" s="20" t="e">
        <f t="shared" si="51"/>
        <v>#DIV/0!</v>
      </c>
      <c r="BC340">
        <f t="shared" si="55"/>
        <v>23</v>
      </c>
      <c r="BD340" s="14">
        <f t="shared" si="56"/>
        <v>1</v>
      </c>
      <c r="BE340" s="14" t="str">
        <f t="shared" si="57"/>
        <v/>
      </c>
      <c r="BF340" s="14" t="str">
        <f t="shared" si="58"/>
        <v/>
      </c>
      <c r="BG340" s="14" t="str">
        <f t="shared" si="59"/>
        <v/>
      </c>
    </row>
    <row r="341" spans="1:59" x14ac:dyDescent="0.2">
      <c r="A341" t="str">
        <f t="shared" si="52"/>
        <v>Jordon Butts_2015</v>
      </c>
      <c r="B341" t="s">
        <v>2625</v>
      </c>
      <c r="C341" t="s">
        <v>1</v>
      </c>
      <c r="D341">
        <v>2015</v>
      </c>
      <c r="E341" s="13">
        <v>0</v>
      </c>
      <c r="F341" s="13">
        <v>0</v>
      </c>
      <c r="G341" s="13">
        <v>0</v>
      </c>
      <c r="H341" s="13">
        <v>0</v>
      </c>
      <c r="I341" s="13">
        <v>0</v>
      </c>
      <c r="J341" s="13">
        <v>0</v>
      </c>
      <c r="K341" s="13">
        <v>0</v>
      </c>
      <c r="L341" s="13">
        <v>0</v>
      </c>
      <c r="M341" s="13">
        <v>0</v>
      </c>
      <c r="N341" s="13">
        <v>0</v>
      </c>
      <c r="O341" s="13">
        <v>0</v>
      </c>
      <c r="P341" s="13">
        <v>0</v>
      </c>
      <c r="Q341" s="13">
        <v>0</v>
      </c>
      <c r="R341" s="13">
        <v>0</v>
      </c>
      <c r="S341" s="13">
        <v>0</v>
      </c>
      <c r="T341" s="13">
        <v>0</v>
      </c>
      <c r="U341" s="13">
        <v>0</v>
      </c>
      <c r="V341" s="13">
        <v>0</v>
      </c>
      <c r="W341" s="13">
        <v>0</v>
      </c>
      <c r="X341" s="13">
        <v>0</v>
      </c>
      <c r="Y341" s="13">
        <v>0</v>
      </c>
      <c r="Z341" s="13">
        <v>0</v>
      </c>
      <c r="AA341" s="13">
        <v>0</v>
      </c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4" t="str">
        <f t="shared" si="53"/>
        <v/>
      </c>
      <c r="AZ341" s="14">
        <f t="shared" si="50"/>
        <v>23</v>
      </c>
      <c r="BA341" s="19">
        <f t="shared" si="54"/>
        <v>0</v>
      </c>
      <c r="BB341" s="20" t="e">
        <f t="shared" si="51"/>
        <v>#DIV/0!</v>
      </c>
      <c r="BC341">
        <f t="shared" si="55"/>
        <v>23</v>
      </c>
      <c r="BD341" s="14">
        <f t="shared" si="56"/>
        <v>1</v>
      </c>
      <c r="BE341" s="14" t="str">
        <f t="shared" si="57"/>
        <v/>
      </c>
      <c r="BF341" s="14" t="str">
        <f t="shared" si="58"/>
        <v/>
      </c>
      <c r="BG341" s="14" t="str">
        <f t="shared" si="59"/>
        <v/>
      </c>
    </row>
    <row r="342" spans="1:59" x14ac:dyDescent="0.2">
      <c r="A342" t="str">
        <f t="shared" si="52"/>
        <v>Darcy Byrne-Jones_2018</v>
      </c>
      <c r="B342" t="s">
        <v>607</v>
      </c>
      <c r="C342" t="s">
        <v>40</v>
      </c>
      <c r="D342">
        <v>2018</v>
      </c>
      <c r="E342" s="13">
        <v>354100</v>
      </c>
      <c r="F342" s="13">
        <v>354100</v>
      </c>
      <c r="G342" s="13">
        <v>354100</v>
      </c>
      <c r="H342" s="13">
        <v>351200</v>
      </c>
      <c r="I342" s="13">
        <v>331300</v>
      </c>
      <c r="J342" s="13">
        <v>323700</v>
      </c>
      <c r="K342" s="13">
        <v>330000</v>
      </c>
      <c r="L342" s="13">
        <v>353700</v>
      </c>
      <c r="M342" s="13">
        <v>367100</v>
      </c>
      <c r="N342" s="13">
        <v>384600</v>
      </c>
      <c r="O342" s="13">
        <v>384600</v>
      </c>
      <c r="P342" s="13">
        <v>398600</v>
      </c>
      <c r="Q342" s="13">
        <v>421900</v>
      </c>
      <c r="R342" s="13">
        <v>423800</v>
      </c>
      <c r="S342" s="13">
        <v>405300</v>
      </c>
      <c r="T342" s="13">
        <v>405300</v>
      </c>
      <c r="U342" s="13">
        <v>390500</v>
      </c>
      <c r="V342" s="13">
        <v>382300</v>
      </c>
      <c r="W342" s="13">
        <v>391100</v>
      </c>
      <c r="X342" s="13">
        <v>383700</v>
      </c>
      <c r="Y342" s="13">
        <v>369900</v>
      </c>
      <c r="Z342" s="13">
        <v>365400</v>
      </c>
      <c r="AA342" s="13">
        <v>311200</v>
      </c>
      <c r="AB342" s="13">
        <v>84</v>
      </c>
      <c r="AC342" s="13">
        <v>70</v>
      </c>
      <c r="AD342" s="13">
        <v>50</v>
      </c>
      <c r="AE342" s="13">
        <v>42</v>
      </c>
      <c r="AF342" s="13">
        <v>85</v>
      </c>
      <c r="AG342" s="13">
        <v>79</v>
      </c>
      <c r="AH342" s="13">
        <v>86</v>
      </c>
      <c r="AI342" s="13">
        <v>78</v>
      </c>
      <c r="AJ342" s="13">
        <v>97</v>
      </c>
      <c r="AK342" s="13"/>
      <c r="AL342" s="13">
        <v>87</v>
      </c>
      <c r="AM342" s="13">
        <v>110</v>
      </c>
      <c r="AN342" s="13">
        <v>61</v>
      </c>
      <c r="AO342" s="13">
        <v>44</v>
      </c>
      <c r="AP342" s="13"/>
      <c r="AQ342" s="13">
        <v>110</v>
      </c>
      <c r="AR342" s="13">
        <v>66</v>
      </c>
      <c r="AS342" s="13">
        <v>78</v>
      </c>
      <c r="AT342" s="13">
        <v>79</v>
      </c>
      <c r="AU342" s="13">
        <v>48</v>
      </c>
      <c r="AV342" s="13">
        <v>91</v>
      </c>
      <c r="AW342" s="13">
        <v>20</v>
      </c>
      <c r="AX342" s="13">
        <v>42</v>
      </c>
      <c r="AY342" s="14">
        <f t="shared" si="53"/>
        <v>71.761904761904759</v>
      </c>
      <c r="AZ342" s="14">
        <f t="shared" ref="AZ342:AZ402" si="60">COUNTIF(AB342:AX342,"&lt;&gt;0")</f>
        <v>23</v>
      </c>
      <c r="BA342" s="19">
        <f t="shared" si="54"/>
        <v>0.95454545454545459</v>
      </c>
      <c r="BB342" s="20">
        <f t="shared" ref="BB342:BB402" si="61">STDEV(AB342:AX342)</f>
        <v>23.754799013893514</v>
      </c>
      <c r="BC342">
        <f t="shared" si="55"/>
        <v>0</v>
      </c>
      <c r="BD342" s="14">
        <f t="shared" si="56"/>
        <v>23</v>
      </c>
      <c r="BE342" s="14">
        <f t="shared" si="57"/>
        <v>68.333333333333329</v>
      </c>
      <c r="BF342" s="14">
        <f t="shared" si="58"/>
        <v>91.6</v>
      </c>
      <c r="BG342" s="14">
        <f t="shared" si="59"/>
        <v>66.75</v>
      </c>
    </row>
    <row r="343" spans="1:59" x14ac:dyDescent="0.2">
      <c r="A343" t="str">
        <f t="shared" si="52"/>
        <v>Darcy Byrne-Jones_2017</v>
      </c>
      <c r="B343" t="s">
        <v>607</v>
      </c>
      <c r="C343" t="s">
        <v>40</v>
      </c>
      <c r="D343">
        <v>2017</v>
      </c>
      <c r="E343" s="13">
        <v>347100</v>
      </c>
      <c r="F343" s="13">
        <v>347100</v>
      </c>
      <c r="G343" s="13">
        <v>347100</v>
      </c>
      <c r="H343" s="13">
        <v>341600</v>
      </c>
      <c r="I343" s="13">
        <v>325100</v>
      </c>
      <c r="J343" s="13">
        <v>334600</v>
      </c>
      <c r="K343" s="13">
        <v>318700</v>
      </c>
      <c r="L343" s="13">
        <v>327900</v>
      </c>
      <c r="M343" s="13">
        <v>319300</v>
      </c>
      <c r="N343" s="13">
        <v>319300</v>
      </c>
      <c r="O343" s="13">
        <v>321200</v>
      </c>
      <c r="P343" s="13">
        <v>304800</v>
      </c>
      <c r="Q343" s="13">
        <v>289700</v>
      </c>
      <c r="R343" s="13">
        <v>306100</v>
      </c>
      <c r="S343" s="13">
        <v>326700</v>
      </c>
      <c r="T343" s="13">
        <v>345700</v>
      </c>
      <c r="U343" s="13">
        <v>341700</v>
      </c>
      <c r="V343" s="13">
        <v>331500</v>
      </c>
      <c r="W343" s="13">
        <v>332900</v>
      </c>
      <c r="X343" s="13">
        <v>330200</v>
      </c>
      <c r="Y343" s="13">
        <v>328300</v>
      </c>
      <c r="Z343" s="13">
        <v>313400</v>
      </c>
      <c r="AA343" s="13">
        <v>308700</v>
      </c>
      <c r="AB343" s="13">
        <v>67</v>
      </c>
      <c r="AC343" s="13">
        <v>42</v>
      </c>
      <c r="AD343" s="13">
        <v>81</v>
      </c>
      <c r="AE343" s="13">
        <v>40</v>
      </c>
      <c r="AF343" s="13">
        <v>90</v>
      </c>
      <c r="AG343" s="13">
        <v>31</v>
      </c>
      <c r="AH343" s="13">
        <v>86</v>
      </c>
      <c r="AI343" s="13">
        <v>57</v>
      </c>
      <c r="AJ343" s="13"/>
      <c r="AK343" s="13">
        <v>49</v>
      </c>
      <c r="AL343" s="13">
        <v>47</v>
      </c>
      <c r="AM343" s="13">
        <v>49</v>
      </c>
      <c r="AN343" s="13">
        <v>111</v>
      </c>
      <c r="AO343" s="13">
        <v>66</v>
      </c>
      <c r="AP343" s="13">
        <v>60</v>
      </c>
      <c r="AQ343" s="13">
        <v>71</v>
      </c>
      <c r="AR343" s="13">
        <v>50</v>
      </c>
      <c r="AS343" s="13">
        <v>81</v>
      </c>
      <c r="AT343" s="13">
        <v>63</v>
      </c>
      <c r="AU343" s="13">
        <v>51</v>
      </c>
      <c r="AV343" s="13">
        <v>51</v>
      </c>
      <c r="AW343" s="13">
        <v>77</v>
      </c>
      <c r="AX343" s="13">
        <v>97</v>
      </c>
      <c r="AY343" s="14">
        <f t="shared" si="53"/>
        <v>64.409090909090907</v>
      </c>
      <c r="AZ343" s="14">
        <f t="shared" si="60"/>
        <v>23</v>
      </c>
      <c r="BA343" s="19">
        <f t="shared" si="54"/>
        <v>1</v>
      </c>
      <c r="BB343" s="20">
        <f t="shared" si="61"/>
        <v>20.413952023786013</v>
      </c>
      <c r="BC343">
        <f t="shared" si="55"/>
        <v>0</v>
      </c>
      <c r="BD343" s="14">
        <f t="shared" si="56"/>
        <v>13</v>
      </c>
      <c r="BE343" s="14">
        <f t="shared" si="57"/>
        <v>58.5</v>
      </c>
      <c r="BF343" s="14">
        <f t="shared" si="58"/>
        <v>57.6</v>
      </c>
      <c r="BG343" s="14">
        <f t="shared" si="59"/>
        <v>66.777777777777771</v>
      </c>
    </row>
    <row r="344" spans="1:59" x14ac:dyDescent="0.2">
      <c r="A344" t="str">
        <f t="shared" si="52"/>
        <v>Darcy Byrne-Jones_2016</v>
      </c>
      <c r="B344" t="s">
        <v>607</v>
      </c>
      <c r="C344" t="s">
        <v>40</v>
      </c>
      <c r="D344">
        <v>2016</v>
      </c>
      <c r="E344" s="13">
        <v>123900</v>
      </c>
      <c r="F344" s="13">
        <v>123900</v>
      </c>
      <c r="G344" s="13">
        <v>123900</v>
      </c>
      <c r="H344" s="13">
        <v>123900</v>
      </c>
      <c r="I344" s="13">
        <v>123900</v>
      </c>
      <c r="J344" s="13">
        <v>207600</v>
      </c>
      <c r="K344" s="13">
        <v>273300</v>
      </c>
      <c r="L344" s="13">
        <v>322200</v>
      </c>
      <c r="M344" s="13">
        <v>326500</v>
      </c>
      <c r="N344" s="13">
        <v>323200</v>
      </c>
      <c r="O344" s="13">
        <v>315200</v>
      </c>
      <c r="P344" s="13">
        <v>328100</v>
      </c>
      <c r="Q344" s="13">
        <v>339500</v>
      </c>
      <c r="R344" s="13">
        <v>328400</v>
      </c>
      <c r="S344" s="13">
        <v>328400</v>
      </c>
      <c r="T344" s="13">
        <v>321400</v>
      </c>
      <c r="U344" s="13">
        <v>317900</v>
      </c>
      <c r="V344" s="13">
        <v>316400</v>
      </c>
      <c r="W344" s="13">
        <v>303300</v>
      </c>
      <c r="X344" s="13">
        <v>286500</v>
      </c>
      <c r="Y344" s="13">
        <v>266200</v>
      </c>
      <c r="Z344" s="13">
        <v>254800</v>
      </c>
      <c r="AA344" s="13">
        <v>250500</v>
      </c>
      <c r="AB344" s="13"/>
      <c r="AC344" s="13"/>
      <c r="AD344" s="13">
        <v>61</v>
      </c>
      <c r="AE344" s="13">
        <v>97</v>
      </c>
      <c r="AF344" s="13">
        <v>103</v>
      </c>
      <c r="AG344" s="13">
        <v>70</v>
      </c>
      <c r="AH344" s="13">
        <v>100</v>
      </c>
      <c r="AI344" s="13">
        <v>31</v>
      </c>
      <c r="AJ344" s="13">
        <v>57</v>
      </c>
      <c r="AK344" s="13">
        <v>88</v>
      </c>
      <c r="AL344" s="13">
        <v>73</v>
      </c>
      <c r="AM344" s="13">
        <v>62</v>
      </c>
      <c r="AN344" s="13">
        <v>49</v>
      </c>
      <c r="AO344" s="13"/>
      <c r="AP344" s="13">
        <v>70</v>
      </c>
      <c r="AQ344" s="13">
        <v>67</v>
      </c>
      <c r="AR344" s="13">
        <v>54</v>
      </c>
      <c r="AS344" s="13">
        <v>44</v>
      </c>
      <c r="AT344" s="13">
        <v>51</v>
      </c>
      <c r="AU344" s="13">
        <v>36</v>
      </c>
      <c r="AV344" s="13">
        <v>52</v>
      </c>
      <c r="AW344" s="13">
        <v>60</v>
      </c>
      <c r="AX344" s="13">
        <v>51</v>
      </c>
      <c r="AY344" s="14">
        <f t="shared" si="53"/>
        <v>63.8</v>
      </c>
      <c r="AZ344" s="14">
        <f t="shared" si="60"/>
        <v>23</v>
      </c>
      <c r="BA344" s="19">
        <f t="shared" si="54"/>
        <v>0.90909090909090906</v>
      </c>
      <c r="BB344" s="20">
        <f t="shared" si="61"/>
        <v>20.263007518239004</v>
      </c>
      <c r="BC344">
        <f t="shared" si="55"/>
        <v>0</v>
      </c>
      <c r="BD344" s="14">
        <f t="shared" si="56"/>
        <v>1</v>
      </c>
      <c r="BE344" s="14">
        <f t="shared" si="57"/>
        <v>82.75</v>
      </c>
      <c r="BF344" s="14">
        <f t="shared" si="58"/>
        <v>68.5</v>
      </c>
      <c r="BG344" s="14">
        <f t="shared" si="59"/>
        <v>53.888888888888886</v>
      </c>
    </row>
    <row r="345" spans="1:59" x14ac:dyDescent="0.2">
      <c r="A345" t="str">
        <f t="shared" si="52"/>
        <v>Darcy Byrne-Jones_2015</v>
      </c>
      <c r="B345" t="s">
        <v>607</v>
      </c>
      <c r="C345" t="s">
        <v>40</v>
      </c>
      <c r="D345">
        <v>2015</v>
      </c>
      <c r="E345" s="13">
        <v>123900</v>
      </c>
      <c r="F345" s="13">
        <v>123900</v>
      </c>
      <c r="G345" s="13">
        <v>123900</v>
      </c>
      <c r="H345" s="13">
        <v>123900</v>
      </c>
      <c r="I345" s="13">
        <v>123900</v>
      </c>
      <c r="J345" s="13">
        <v>123900</v>
      </c>
      <c r="K345" s="13">
        <v>123900</v>
      </c>
      <c r="L345" s="13">
        <v>123900</v>
      </c>
      <c r="M345" s="13">
        <v>123900</v>
      </c>
      <c r="N345" s="13">
        <v>123900</v>
      </c>
      <c r="O345" s="13">
        <v>123900</v>
      </c>
      <c r="P345" s="13">
        <v>123900</v>
      </c>
      <c r="Q345" s="13">
        <v>123900</v>
      </c>
      <c r="R345" s="13">
        <v>123900</v>
      </c>
      <c r="S345" s="13">
        <v>123900</v>
      </c>
      <c r="T345" s="13">
        <v>123900</v>
      </c>
      <c r="U345" s="13">
        <v>123900</v>
      </c>
      <c r="V345" s="13">
        <v>123900</v>
      </c>
      <c r="W345" s="13">
        <v>123900</v>
      </c>
      <c r="X345" s="13">
        <v>123900</v>
      </c>
      <c r="Y345" s="13">
        <v>123900</v>
      </c>
      <c r="Z345" s="13">
        <v>123900</v>
      </c>
      <c r="AA345" s="13">
        <v>123900</v>
      </c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13"/>
      <c r="AW345" s="13"/>
      <c r="AX345" s="13"/>
      <c r="AY345" s="14" t="str">
        <f t="shared" si="53"/>
        <v/>
      </c>
      <c r="AZ345" s="14">
        <f t="shared" si="60"/>
        <v>23</v>
      </c>
      <c r="BA345" s="19">
        <f t="shared" si="54"/>
        <v>0</v>
      </c>
      <c r="BB345" s="20" t="e">
        <f t="shared" si="61"/>
        <v>#DIV/0!</v>
      </c>
      <c r="BC345">
        <f t="shared" si="55"/>
        <v>0</v>
      </c>
      <c r="BD345" s="14">
        <f t="shared" si="56"/>
        <v>1</v>
      </c>
      <c r="BE345" s="14" t="str">
        <f t="shared" si="57"/>
        <v/>
      </c>
      <c r="BF345" s="14" t="str">
        <f t="shared" si="58"/>
        <v/>
      </c>
      <c r="BG345" s="14" t="str">
        <f t="shared" si="59"/>
        <v/>
      </c>
    </row>
    <row r="346" spans="1:59" x14ac:dyDescent="0.2">
      <c r="A346" t="str">
        <f t="shared" si="52"/>
        <v>Jack Bytel_2018</v>
      </c>
      <c r="B346" t="s">
        <v>2626</v>
      </c>
      <c r="C346" t="s">
        <v>399</v>
      </c>
      <c r="D346">
        <v>2018</v>
      </c>
      <c r="E346" s="13">
        <v>0</v>
      </c>
      <c r="F346" s="13">
        <v>0</v>
      </c>
      <c r="G346" s="13">
        <v>0</v>
      </c>
      <c r="H346" s="13">
        <v>0</v>
      </c>
      <c r="I346" s="13">
        <v>0</v>
      </c>
      <c r="J346" s="13">
        <v>0</v>
      </c>
      <c r="K346" s="13">
        <v>0</v>
      </c>
      <c r="L346" s="13">
        <v>0</v>
      </c>
      <c r="M346" s="13">
        <v>0</v>
      </c>
      <c r="N346" s="13">
        <v>0</v>
      </c>
      <c r="O346" s="13">
        <v>0</v>
      </c>
      <c r="P346" s="13">
        <v>0</v>
      </c>
      <c r="Q346" s="13">
        <v>0</v>
      </c>
      <c r="R346" s="13">
        <v>0</v>
      </c>
      <c r="S346" s="13">
        <v>0</v>
      </c>
      <c r="T346" s="13">
        <v>0</v>
      </c>
      <c r="U346" s="13">
        <v>0</v>
      </c>
      <c r="V346" s="13">
        <v>0</v>
      </c>
      <c r="W346" s="13">
        <v>0</v>
      </c>
      <c r="X346" s="13">
        <v>0</v>
      </c>
      <c r="Y346" s="13">
        <v>0</v>
      </c>
      <c r="Z346" s="13">
        <v>0</v>
      </c>
      <c r="AA346" s="13">
        <v>0</v>
      </c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4" t="str">
        <f t="shared" si="53"/>
        <v/>
      </c>
      <c r="AZ346" s="14">
        <f t="shared" si="60"/>
        <v>23</v>
      </c>
      <c r="BA346" s="19">
        <f t="shared" si="54"/>
        <v>0</v>
      </c>
      <c r="BB346" s="20" t="e">
        <f t="shared" si="61"/>
        <v>#DIV/0!</v>
      </c>
      <c r="BC346">
        <f t="shared" si="55"/>
        <v>23</v>
      </c>
      <c r="BD346" s="14">
        <f t="shared" si="56"/>
        <v>1</v>
      </c>
      <c r="BE346" s="14" t="str">
        <f t="shared" si="57"/>
        <v/>
      </c>
      <c r="BF346" s="14" t="str">
        <f t="shared" si="58"/>
        <v/>
      </c>
      <c r="BG346" s="14" t="str">
        <f t="shared" si="59"/>
        <v/>
      </c>
    </row>
    <row r="347" spans="1:59" x14ac:dyDescent="0.2">
      <c r="A347" t="str">
        <f t="shared" si="52"/>
        <v>Jack Bytel_2017</v>
      </c>
      <c r="B347" t="s">
        <v>2626</v>
      </c>
      <c r="C347" t="s">
        <v>399</v>
      </c>
      <c r="D347">
        <v>2017</v>
      </c>
      <c r="E347" s="13">
        <v>0</v>
      </c>
      <c r="F347" s="13">
        <v>0</v>
      </c>
      <c r="G347" s="13">
        <v>0</v>
      </c>
      <c r="H347" s="13">
        <v>0</v>
      </c>
      <c r="I347" s="13">
        <v>0</v>
      </c>
      <c r="J347" s="13">
        <v>0</v>
      </c>
      <c r="K347" s="13">
        <v>0</v>
      </c>
      <c r="L347" s="13">
        <v>0</v>
      </c>
      <c r="M347" s="13">
        <v>0</v>
      </c>
      <c r="N347" s="13">
        <v>0</v>
      </c>
      <c r="O347" s="13">
        <v>0</v>
      </c>
      <c r="P347" s="13">
        <v>0</v>
      </c>
      <c r="Q347" s="13">
        <v>0</v>
      </c>
      <c r="R347" s="13">
        <v>0</v>
      </c>
      <c r="S347" s="13">
        <v>0</v>
      </c>
      <c r="T347" s="13">
        <v>0</v>
      </c>
      <c r="U347" s="13">
        <v>0</v>
      </c>
      <c r="V347" s="13">
        <v>0</v>
      </c>
      <c r="W347" s="13">
        <v>0</v>
      </c>
      <c r="X347" s="13">
        <v>0</v>
      </c>
      <c r="Y347" s="13">
        <v>0</v>
      </c>
      <c r="Z347" s="13">
        <v>0</v>
      </c>
      <c r="AA347" s="13">
        <v>0</v>
      </c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4" t="str">
        <f t="shared" si="53"/>
        <v/>
      </c>
      <c r="AZ347" s="14">
        <f t="shared" si="60"/>
        <v>23</v>
      </c>
      <c r="BA347" s="19">
        <f t="shared" si="54"/>
        <v>0</v>
      </c>
      <c r="BB347" s="20" t="e">
        <f t="shared" si="61"/>
        <v>#DIV/0!</v>
      </c>
      <c r="BC347">
        <f t="shared" si="55"/>
        <v>23</v>
      </c>
      <c r="BD347" s="14">
        <f t="shared" si="56"/>
        <v>1</v>
      </c>
      <c r="BE347" s="14" t="str">
        <f t="shared" si="57"/>
        <v/>
      </c>
      <c r="BF347" s="14" t="str">
        <f t="shared" si="58"/>
        <v/>
      </c>
      <c r="BG347" s="14" t="str">
        <f t="shared" si="59"/>
        <v/>
      </c>
    </row>
    <row r="348" spans="1:59" x14ac:dyDescent="0.2">
      <c r="A348" t="str">
        <f t="shared" si="52"/>
        <v>Jack Bytel_2016</v>
      </c>
      <c r="B348" t="s">
        <v>2626</v>
      </c>
      <c r="C348" t="s">
        <v>399</v>
      </c>
      <c r="D348">
        <v>2016</v>
      </c>
      <c r="E348" s="13">
        <v>0</v>
      </c>
      <c r="F348" s="13">
        <v>0</v>
      </c>
      <c r="G348" s="13">
        <v>0</v>
      </c>
      <c r="H348" s="13">
        <v>0</v>
      </c>
      <c r="I348" s="13">
        <v>0</v>
      </c>
      <c r="J348" s="13">
        <v>0</v>
      </c>
      <c r="K348" s="13">
        <v>0</v>
      </c>
      <c r="L348" s="13">
        <v>0</v>
      </c>
      <c r="M348" s="13">
        <v>0</v>
      </c>
      <c r="N348" s="13">
        <v>0</v>
      </c>
      <c r="O348" s="13">
        <v>0</v>
      </c>
      <c r="P348" s="13">
        <v>0</v>
      </c>
      <c r="Q348" s="13">
        <v>0</v>
      </c>
      <c r="R348" s="13">
        <v>0</v>
      </c>
      <c r="S348" s="13">
        <v>0</v>
      </c>
      <c r="T348" s="13">
        <v>0</v>
      </c>
      <c r="U348" s="13">
        <v>0</v>
      </c>
      <c r="V348" s="13">
        <v>0</v>
      </c>
      <c r="W348" s="13">
        <v>0</v>
      </c>
      <c r="X348" s="13">
        <v>0</v>
      </c>
      <c r="Y348" s="13">
        <v>0</v>
      </c>
      <c r="Z348" s="13">
        <v>0</v>
      </c>
      <c r="AA348" s="13">
        <v>0</v>
      </c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4" t="str">
        <f t="shared" si="53"/>
        <v/>
      </c>
      <c r="AZ348" s="14">
        <f t="shared" si="60"/>
        <v>23</v>
      </c>
      <c r="BA348" s="19">
        <f t="shared" si="54"/>
        <v>0</v>
      </c>
      <c r="BB348" s="20" t="e">
        <f t="shared" si="61"/>
        <v>#DIV/0!</v>
      </c>
      <c r="BC348">
        <f t="shared" si="55"/>
        <v>23</v>
      </c>
      <c r="BD348" s="14">
        <f t="shared" si="56"/>
        <v>1</v>
      </c>
      <c r="BE348" s="14" t="str">
        <f t="shared" si="57"/>
        <v/>
      </c>
      <c r="BF348" s="14" t="str">
        <f t="shared" si="58"/>
        <v/>
      </c>
      <c r="BG348" s="14" t="str">
        <f t="shared" si="59"/>
        <v/>
      </c>
    </row>
    <row r="349" spans="1:59" x14ac:dyDescent="0.2">
      <c r="A349" t="str">
        <f t="shared" si="52"/>
        <v>Jack Bytel_2015</v>
      </c>
      <c r="B349" t="s">
        <v>2626</v>
      </c>
      <c r="C349" t="s">
        <v>399</v>
      </c>
      <c r="D349">
        <v>2015</v>
      </c>
      <c r="E349" s="13">
        <v>0</v>
      </c>
      <c r="F349" s="13">
        <v>0</v>
      </c>
      <c r="G349" s="13">
        <v>0</v>
      </c>
      <c r="H349" s="13">
        <v>0</v>
      </c>
      <c r="I349" s="13">
        <v>0</v>
      </c>
      <c r="J349" s="13">
        <v>0</v>
      </c>
      <c r="K349" s="13">
        <v>0</v>
      </c>
      <c r="L349" s="13">
        <v>0</v>
      </c>
      <c r="M349" s="13">
        <v>0</v>
      </c>
      <c r="N349" s="13">
        <v>0</v>
      </c>
      <c r="O349" s="13">
        <v>0</v>
      </c>
      <c r="P349" s="13">
        <v>0</v>
      </c>
      <c r="Q349" s="13">
        <v>0</v>
      </c>
      <c r="R349" s="13">
        <v>0</v>
      </c>
      <c r="S349" s="13">
        <v>0</v>
      </c>
      <c r="T349" s="13">
        <v>0</v>
      </c>
      <c r="U349" s="13">
        <v>0</v>
      </c>
      <c r="V349" s="13">
        <v>0</v>
      </c>
      <c r="W349" s="13">
        <v>0</v>
      </c>
      <c r="X349" s="13">
        <v>0</v>
      </c>
      <c r="Y349" s="13">
        <v>0</v>
      </c>
      <c r="Z349" s="13">
        <v>0</v>
      </c>
      <c r="AA349" s="13">
        <v>0</v>
      </c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4" t="str">
        <f t="shared" si="53"/>
        <v/>
      </c>
      <c r="AZ349" s="14">
        <f t="shared" si="60"/>
        <v>23</v>
      </c>
      <c r="BA349" s="19">
        <f t="shared" si="54"/>
        <v>0</v>
      </c>
      <c r="BB349" s="20" t="e">
        <f t="shared" si="61"/>
        <v>#DIV/0!</v>
      </c>
      <c r="BC349">
        <f t="shared" si="55"/>
        <v>23</v>
      </c>
      <c r="BD349" s="14">
        <f t="shared" si="56"/>
        <v>1</v>
      </c>
      <c r="BE349" s="14" t="str">
        <f t="shared" si="57"/>
        <v/>
      </c>
      <c r="BF349" s="14" t="str">
        <f t="shared" si="58"/>
        <v/>
      </c>
      <c r="BG349" s="14" t="str">
        <f t="shared" si="59"/>
        <v/>
      </c>
    </row>
    <row r="350" spans="1:59" x14ac:dyDescent="0.2">
      <c r="A350" t="str">
        <f t="shared" si="52"/>
        <v>Josh Caddy_2018</v>
      </c>
      <c r="B350" t="s">
        <v>726</v>
      </c>
      <c r="C350" t="s">
        <v>369</v>
      </c>
      <c r="D350">
        <v>2018</v>
      </c>
      <c r="E350" s="13">
        <v>419600</v>
      </c>
      <c r="F350" s="13">
        <v>419600</v>
      </c>
      <c r="G350" s="13">
        <v>419600</v>
      </c>
      <c r="H350" s="13">
        <v>419600</v>
      </c>
      <c r="I350" s="13">
        <v>424300</v>
      </c>
      <c r="J350" s="13">
        <v>424300</v>
      </c>
      <c r="K350" s="13">
        <v>438800</v>
      </c>
      <c r="L350" s="13">
        <v>450400</v>
      </c>
      <c r="M350" s="13">
        <v>468500</v>
      </c>
      <c r="N350" s="13">
        <v>476100</v>
      </c>
      <c r="O350" s="13">
        <v>508400</v>
      </c>
      <c r="P350" s="13">
        <v>521800</v>
      </c>
      <c r="Q350" s="13">
        <v>507000</v>
      </c>
      <c r="R350" s="13">
        <v>462500</v>
      </c>
      <c r="S350" s="13">
        <v>462500</v>
      </c>
      <c r="T350" s="13">
        <v>411700</v>
      </c>
      <c r="U350" s="13">
        <v>389300</v>
      </c>
      <c r="V350" s="13">
        <v>367200</v>
      </c>
      <c r="W350" s="13">
        <v>361900</v>
      </c>
      <c r="X350" s="13">
        <v>348700</v>
      </c>
      <c r="Y350" s="13">
        <v>348800</v>
      </c>
      <c r="Z350" s="13">
        <v>365200</v>
      </c>
      <c r="AA350" s="13">
        <v>407000</v>
      </c>
      <c r="AB350" s="13">
        <v>84</v>
      </c>
      <c r="AC350" s="13">
        <v>84</v>
      </c>
      <c r="AD350" s="13"/>
      <c r="AE350" s="13">
        <v>89</v>
      </c>
      <c r="AF350" s="13"/>
      <c r="AG350" s="13">
        <v>111</v>
      </c>
      <c r="AH350" s="13">
        <v>88</v>
      </c>
      <c r="AI350" s="13">
        <v>113</v>
      </c>
      <c r="AJ350" s="13">
        <v>99</v>
      </c>
      <c r="AK350" s="13">
        <v>146</v>
      </c>
      <c r="AL350" s="13">
        <v>90</v>
      </c>
      <c r="AM350" s="13">
        <v>47</v>
      </c>
      <c r="AN350" s="13">
        <v>68</v>
      </c>
      <c r="AO350" s="13"/>
      <c r="AP350" s="13">
        <v>54</v>
      </c>
      <c r="AQ350" s="13">
        <v>80</v>
      </c>
      <c r="AR350" s="13">
        <v>54</v>
      </c>
      <c r="AS350" s="13">
        <v>79</v>
      </c>
      <c r="AT350" s="13">
        <v>59</v>
      </c>
      <c r="AU350" s="13">
        <v>77</v>
      </c>
      <c r="AV350" s="13">
        <v>116</v>
      </c>
      <c r="AW350" s="13">
        <v>107</v>
      </c>
      <c r="AX350" s="13">
        <v>44</v>
      </c>
      <c r="AY350" s="14">
        <f t="shared" si="53"/>
        <v>84.45</v>
      </c>
      <c r="AZ350" s="14">
        <f t="shared" si="60"/>
        <v>23</v>
      </c>
      <c r="BA350" s="19">
        <f t="shared" si="54"/>
        <v>0.90909090909090906</v>
      </c>
      <c r="BB350" s="20">
        <f t="shared" si="61"/>
        <v>26.162397685066626</v>
      </c>
      <c r="BC350">
        <f t="shared" si="55"/>
        <v>0</v>
      </c>
      <c r="BD350" s="14">
        <f t="shared" si="56"/>
        <v>20</v>
      </c>
      <c r="BE350" s="14">
        <f t="shared" si="57"/>
        <v>92</v>
      </c>
      <c r="BF350" s="14">
        <f t="shared" si="58"/>
        <v>97.166666666666671</v>
      </c>
      <c r="BG350" s="14">
        <f t="shared" si="59"/>
        <v>74.444444444444443</v>
      </c>
    </row>
    <row r="351" spans="1:59" x14ac:dyDescent="0.2">
      <c r="A351" t="str">
        <f t="shared" si="52"/>
        <v>Josh Caddy_2017</v>
      </c>
      <c r="B351" t="s">
        <v>726</v>
      </c>
      <c r="C351" t="s">
        <v>369</v>
      </c>
      <c r="D351">
        <v>2017</v>
      </c>
      <c r="E351" s="13">
        <v>488600</v>
      </c>
      <c r="F351" s="13">
        <v>488600</v>
      </c>
      <c r="G351" s="13">
        <v>488600</v>
      </c>
      <c r="H351" s="13">
        <v>450600</v>
      </c>
      <c r="I351" s="13">
        <v>420300</v>
      </c>
      <c r="J351" s="13">
        <v>388000</v>
      </c>
      <c r="K351" s="13">
        <v>377700</v>
      </c>
      <c r="L351" s="13">
        <v>375500</v>
      </c>
      <c r="M351" s="13">
        <v>383400</v>
      </c>
      <c r="N351" s="13">
        <v>383400</v>
      </c>
      <c r="O351" s="13">
        <v>385400</v>
      </c>
      <c r="P351" s="13">
        <v>393500</v>
      </c>
      <c r="Q351" s="13">
        <v>393500</v>
      </c>
      <c r="R351" s="13">
        <v>400600</v>
      </c>
      <c r="S351" s="13">
        <v>414800</v>
      </c>
      <c r="T351" s="13">
        <v>422500</v>
      </c>
      <c r="U351" s="13">
        <v>418200</v>
      </c>
      <c r="V351" s="13">
        <v>418400</v>
      </c>
      <c r="W351" s="13">
        <v>414500</v>
      </c>
      <c r="X351" s="13">
        <v>407400</v>
      </c>
      <c r="Y351" s="13">
        <v>424200</v>
      </c>
      <c r="Z351" s="13">
        <v>404900</v>
      </c>
      <c r="AA351" s="13">
        <v>404900</v>
      </c>
      <c r="AB351" s="13">
        <v>73</v>
      </c>
      <c r="AC351" s="13">
        <v>92</v>
      </c>
      <c r="AD351" s="13">
        <v>35</v>
      </c>
      <c r="AE351" s="13">
        <v>69</v>
      </c>
      <c r="AF351" s="13">
        <v>69</v>
      </c>
      <c r="AG351" s="13">
        <v>67</v>
      </c>
      <c r="AH351" s="13">
        <v>80</v>
      </c>
      <c r="AI351" s="13">
        <v>92</v>
      </c>
      <c r="AJ351" s="13"/>
      <c r="AK351" s="13">
        <v>58</v>
      </c>
      <c r="AL351" s="13">
        <v>96</v>
      </c>
      <c r="AM351" s="13"/>
      <c r="AN351" s="13">
        <v>93</v>
      </c>
      <c r="AO351" s="13">
        <v>78</v>
      </c>
      <c r="AP351" s="13">
        <v>93</v>
      </c>
      <c r="AQ351" s="13">
        <v>71</v>
      </c>
      <c r="AR351" s="13">
        <v>86</v>
      </c>
      <c r="AS351" s="13">
        <v>85</v>
      </c>
      <c r="AT351" s="13">
        <v>62</v>
      </c>
      <c r="AU351" s="13">
        <v>137</v>
      </c>
      <c r="AV351" s="13">
        <v>14</v>
      </c>
      <c r="AW351" s="13"/>
      <c r="AX351" s="13"/>
      <c r="AY351" s="14">
        <f t="shared" si="53"/>
        <v>76.315789473684205</v>
      </c>
      <c r="AZ351" s="14">
        <f t="shared" si="60"/>
        <v>23</v>
      </c>
      <c r="BA351" s="19">
        <f t="shared" si="54"/>
        <v>0.86363636363636365</v>
      </c>
      <c r="BB351" s="20">
        <f t="shared" si="61"/>
        <v>25.460323449937523</v>
      </c>
      <c r="BC351">
        <f t="shared" si="55"/>
        <v>0</v>
      </c>
      <c r="BD351" s="14">
        <f t="shared" si="56"/>
        <v>8</v>
      </c>
      <c r="BE351" s="14">
        <f t="shared" si="57"/>
        <v>67.5</v>
      </c>
      <c r="BF351" s="14">
        <f t="shared" si="58"/>
        <v>81.5</v>
      </c>
      <c r="BG351" s="14">
        <f t="shared" si="59"/>
        <v>78.285714285714292</v>
      </c>
    </row>
    <row r="352" spans="1:59" x14ac:dyDescent="0.2">
      <c r="A352" t="str">
        <f t="shared" si="52"/>
        <v>Josh Caddy_2016</v>
      </c>
      <c r="B352" t="s">
        <v>726</v>
      </c>
      <c r="C352" t="s">
        <v>369</v>
      </c>
      <c r="D352">
        <v>2016</v>
      </c>
      <c r="E352" s="13">
        <v>505800</v>
      </c>
      <c r="F352" s="13">
        <v>505800</v>
      </c>
      <c r="G352" s="13">
        <v>505800</v>
      </c>
      <c r="H352" s="13">
        <v>488800</v>
      </c>
      <c r="I352" s="13">
        <v>474300</v>
      </c>
      <c r="J352" s="13">
        <v>466900</v>
      </c>
      <c r="K352" s="13">
        <v>486900</v>
      </c>
      <c r="L352" s="13">
        <v>494700</v>
      </c>
      <c r="M352" s="13">
        <v>502400</v>
      </c>
      <c r="N352" s="13">
        <v>486700</v>
      </c>
      <c r="O352" s="13">
        <v>462400</v>
      </c>
      <c r="P352" s="13">
        <v>447000</v>
      </c>
      <c r="Q352" s="13">
        <v>431200</v>
      </c>
      <c r="R352" s="13">
        <v>425100</v>
      </c>
      <c r="S352" s="13">
        <v>425100</v>
      </c>
      <c r="T352" s="13">
        <v>425100</v>
      </c>
      <c r="U352" s="13">
        <v>425100</v>
      </c>
      <c r="V352" s="13">
        <v>425100</v>
      </c>
      <c r="W352" s="13">
        <v>425100</v>
      </c>
      <c r="X352" s="13">
        <v>425100</v>
      </c>
      <c r="Y352" s="13">
        <v>417100</v>
      </c>
      <c r="Z352" s="13">
        <v>412800</v>
      </c>
      <c r="AA352" s="13">
        <v>412800</v>
      </c>
      <c r="AB352" s="13">
        <v>116</v>
      </c>
      <c r="AC352" s="13">
        <v>78</v>
      </c>
      <c r="AD352" s="13">
        <v>65</v>
      </c>
      <c r="AE352" s="13">
        <v>112</v>
      </c>
      <c r="AF352" s="13">
        <v>84</v>
      </c>
      <c r="AG352" s="13">
        <v>123</v>
      </c>
      <c r="AH352" s="13">
        <v>100</v>
      </c>
      <c r="AI352" s="13">
        <v>88</v>
      </c>
      <c r="AJ352" s="13">
        <v>77</v>
      </c>
      <c r="AK352" s="13">
        <v>72</v>
      </c>
      <c r="AL352" s="13">
        <v>93</v>
      </c>
      <c r="AM352" s="13">
        <v>68</v>
      </c>
      <c r="AN352" s="13">
        <v>91</v>
      </c>
      <c r="AO352" s="13"/>
      <c r="AP352" s="13"/>
      <c r="AQ352" s="13"/>
      <c r="AR352" s="13"/>
      <c r="AS352" s="13"/>
      <c r="AT352" s="13"/>
      <c r="AU352" s="13">
        <v>86</v>
      </c>
      <c r="AV352" s="13">
        <v>72</v>
      </c>
      <c r="AW352" s="13"/>
      <c r="AX352" s="13">
        <v>112</v>
      </c>
      <c r="AY352" s="14">
        <f t="shared" si="53"/>
        <v>89.8125</v>
      </c>
      <c r="AZ352" s="14">
        <f t="shared" si="60"/>
        <v>23</v>
      </c>
      <c r="BA352" s="19">
        <f t="shared" si="54"/>
        <v>0.72727272727272729</v>
      </c>
      <c r="BB352" s="20">
        <f t="shared" si="61"/>
        <v>18.199702378518904</v>
      </c>
      <c r="BC352">
        <f t="shared" si="55"/>
        <v>0</v>
      </c>
      <c r="BD352" s="14">
        <f t="shared" si="56"/>
        <v>22</v>
      </c>
      <c r="BE352" s="14">
        <f t="shared" si="57"/>
        <v>96.333333333333329</v>
      </c>
      <c r="BF352" s="14">
        <f t="shared" si="58"/>
        <v>83</v>
      </c>
      <c r="BG352" s="14">
        <f t="shared" si="59"/>
        <v>90</v>
      </c>
    </row>
    <row r="353" spans="1:59" x14ac:dyDescent="0.2">
      <c r="A353" t="str">
        <f t="shared" si="52"/>
        <v>Josh Caddy_2015</v>
      </c>
      <c r="B353" t="s">
        <v>726</v>
      </c>
      <c r="C353" t="s">
        <v>369</v>
      </c>
      <c r="D353">
        <v>2015</v>
      </c>
      <c r="E353" s="13">
        <v>414300</v>
      </c>
      <c r="F353" s="13">
        <v>414300</v>
      </c>
      <c r="G353" s="13">
        <v>414300</v>
      </c>
      <c r="H353" s="13">
        <v>435300</v>
      </c>
      <c r="I353" s="13">
        <v>437400</v>
      </c>
      <c r="J353" s="13">
        <v>409300</v>
      </c>
      <c r="K353" s="13">
        <v>394400</v>
      </c>
      <c r="L353" s="13">
        <v>393200</v>
      </c>
      <c r="M353" s="13">
        <v>413400</v>
      </c>
      <c r="N353" s="13">
        <v>424300</v>
      </c>
      <c r="O353" s="13">
        <v>448700</v>
      </c>
      <c r="P353" s="13">
        <v>470000</v>
      </c>
      <c r="Q353" s="13">
        <v>482900</v>
      </c>
      <c r="R353" s="13">
        <v>482900</v>
      </c>
      <c r="S353" s="13">
        <v>482900</v>
      </c>
      <c r="T353" s="13">
        <v>480500</v>
      </c>
      <c r="U353" s="13">
        <v>500400</v>
      </c>
      <c r="V353" s="13">
        <v>513500</v>
      </c>
      <c r="W353" s="13">
        <v>555900</v>
      </c>
      <c r="X353" s="13">
        <v>564800</v>
      </c>
      <c r="Y353" s="13">
        <v>556400</v>
      </c>
      <c r="Z353" s="13">
        <v>504900</v>
      </c>
      <c r="AA353" s="13">
        <v>504900</v>
      </c>
      <c r="AB353" s="13">
        <v>67</v>
      </c>
      <c r="AC353" s="13">
        <v>132</v>
      </c>
      <c r="AD353" s="13">
        <v>94</v>
      </c>
      <c r="AE353" s="13">
        <v>38</v>
      </c>
      <c r="AF353" s="13">
        <v>66</v>
      </c>
      <c r="AG353" s="13">
        <v>107</v>
      </c>
      <c r="AH353" s="13">
        <v>60</v>
      </c>
      <c r="AI353" s="13">
        <v>113</v>
      </c>
      <c r="AJ353" s="13">
        <v>98</v>
      </c>
      <c r="AK353" s="13">
        <v>95</v>
      </c>
      <c r="AL353" s="13">
        <v>121</v>
      </c>
      <c r="AM353" s="13">
        <v>93</v>
      </c>
      <c r="AN353" s="13"/>
      <c r="AO353" s="13"/>
      <c r="AP353" s="13">
        <v>66</v>
      </c>
      <c r="AQ353" s="13">
        <v>171</v>
      </c>
      <c r="AR353" s="13">
        <v>96</v>
      </c>
      <c r="AS353" s="13">
        <v>140</v>
      </c>
      <c r="AT353" s="13">
        <v>121</v>
      </c>
      <c r="AU353" s="13">
        <v>63</v>
      </c>
      <c r="AV353" s="13">
        <v>40</v>
      </c>
      <c r="AW353" s="13"/>
      <c r="AX353" s="13"/>
      <c r="AY353" s="14">
        <f t="shared" si="53"/>
        <v>93.736842105263165</v>
      </c>
      <c r="AZ353" s="14">
        <f t="shared" si="60"/>
        <v>23</v>
      </c>
      <c r="BA353" s="19">
        <f t="shared" si="54"/>
        <v>0.86363636363636365</v>
      </c>
      <c r="BB353" s="20">
        <f t="shared" si="61"/>
        <v>34.93142823250394</v>
      </c>
      <c r="BC353">
        <f t="shared" si="55"/>
        <v>0</v>
      </c>
      <c r="BD353" s="14">
        <f t="shared" si="56"/>
        <v>8</v>
      </c>
      <c r="BE353" s="14">
        <f t="shared" si="57"/>
        <v>84</v>
      </c>
      <c r="BF353" s="14">
        <f t="shared" si="58"/>
        <v>96.666666666666671</v>
      </c>
      <c r="BG353" s="14">
        <f t="shared" si="59"/>
        <v>99.571428571428569</v>
      </c>
    </row>
    <row r="354" spans="1:59" x14ac:dyDescent="0.2">
      <c r="A354" t="str">
        <f t="shared" si="52"/>
        <v>Jye Caldwell_2018</v>
      </c>
      <c r="B354" t="s">
        <v>2627</v>
      </c>
      <c r="C354" t="s">
        <v>490</v>
      </c>
      <c r="D354">
        <v>2018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3">
        <v>0</v>
      </c>
      <c r="K354" s="13">
        <v>0</v>
      </c>
      <c r="L354" s="13">
        <v>0</v>
      </c>
      <c r="M354" s="13">
        <v>0</v>
      </c>
      <c r="N354" s="13">
        <v>0</v>
      </c>
      <c r="O354" s="13">
        <v>0</v>
      </c>
      <c r="P354" s="13">
        <v>0</v>
      </c>
      <c r="Q354" s="13">
        <v>0</v>
      </c>
      <c r="R354" s="13">
        <v>0</v>
      </c>
      <c r="S354" s="13">
        <v>0</v>
      </c>
      <c r="T354" s="13">
        <v>0</v>
      </c>
      <c r="U354" s="13">
        <v>0</v>
      </c>
      <c r="V354" s="13">
        <v>0</v>
      </c>
      <c r="W354" s="13">
        <v>0</v>
      </c>
      <c r="X354" s="13">
        <v>0</v>
      </c>
      <c r="Y354" s="13">
        <v>0</v>
      </c>
      <c r="Z354" s="13">
        <v>0</v>
      </c>
      <c r="AA354" s="13">
        <v>0</v>
      </c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4" t="str">
        <f t="shared" si="53"/>
        <v/>
      </c>
      <c r="AZ354" s="14">
        <f t="shared" si="60"/>
        <v>23</v>
      </c>
      <c r="BA354" s="19">
        <f t="shared" si="54"/>
        <v>0</v>
      </c>
      <c r="BB354" s="20" t="e">
        <f t="shared" si="61"/>
        <v>#DIV/0!</v>
      </c>
      <c r="BC354">
        <f t="shared" si="55"/>
        <v>23</v>
      </c>
      <c r="BD354" s="14">
        <f t="shared" si="56"/>
        <v>1</v>
      </c>
      <c r="BE354" s="14" t="str">
        <f t="shared" si="57"/>
        <v/>
      </c>
      <c r="BF354" s="14" t="str">
        <f t="shared" si="58"/>
        <v/>
      </c>
      <c r="BG354" s="14" t="str">
        <f t="shared" si="59"/>
        <v/>
      </c>
    </row>
    <row r="355" spans="1:59" x14ac:dyDescent="0.2">
      <c r="A355" t="str">
        <f t="shared" si="52"/>
        <v>Jye Caldwell_2017</v>
      </c>
      <c r="B355" t="s">
        <v>2627</v>
      </c>
      <c r="C355" t="s">
        <v>490</v>
      </c>
      <c r="D355">
        <v>2017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3">
        <v>0</v>
      </c>
      <c r="K355" s="13">
        <v>0</v>
      </c>
      <c r="L355" s="13">
        <v>0</v>
      </c>
      <c r="M355" s="13">
        <v>0</v>
      </c>
      <c r="N355" s="13">
        <v>0</v>
      </c>
      <c r="O355" s="13">
        <v>0</v>
      </c>
      <c r="P355" s="13">
        <v>0</v>
      </c>
      <c r="Q355" s="13">
        <v>0</v>
      </c>
      <c r="R355" s="13">
        <v>0</v>
      </c>
      <c r="S355" s="13">
        <v>0</v>
      </c>
      <c r="T355" s="13">
        <v>0</v>
      </c>
      <c r="U355" s="13">
        <v>0</v>
      </c>
      <c r="V355" s="13">
        <v>0</v>
      </c>
      <c r="W355" s="13">
        <v>0</v>
      </c>
      <c r="X355" s="13">
        <v>0</v>
      </c>
      <c r="Y355" s="13">
        <v>0</v>
      </c>
      <c r="Z355" s="13">
        <v>0</v>
      </c>
      <c r="AA355" s="13">
        <v>0</v>
      </c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4" t="str">
        <f t="shared" si="53"/>
        <v/>
      </c>
      <c r="AZ355" s="14">
        <f t="shared" si="60"/>
        <v>23</v>
      </c>
      <c r="BA355" s="19">
        <f t="shared" si="54"/>
        <v>0</v>
      </c>
      <c r="BB355" s="20" t="e">
        <f t="shared" si="61"/>
        <v>#DIV/0!</v>
      </c>
      <c r="BC355">
        <f t="shared" si="55"/>
        <v>23</v>
      </c>
      <c r="BD355" s="14">
        <f t="shared" si="56"/>
        <v>1</v>
      </c>
      <c r="BE355" s="14" t="str">
        <f t="shared" si="57"/>
        <v/>
      </c>
      <c r="BF355" s="14" t="str">
        <f t="shared" si="58"/>
        <v/>
      </c>
      <c r="BG355" s="14" t="str">
        <f t="shared" si="59"/>
        <v/>
      </c>
    </row>
    <row r="356" spans="1:59" x14ac:dyDescent="0.2">
      <c r="A356" t="str">
        <f t="shared" si="52"/>
        <v>Jye Caldwell_2016</v>
      </c>
      <c r="B356" t="s">
        <v>2627</v>
      </c>
      <c r="C356" t="s">
        <v>490</v>
      </c>
      <c r="D356">
        <v>2016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3">
        <v>0</v>
      </c>
      <c r="K356" s="13">
        <v>0</v>
      </c>
      <c r="L356" s="13">
        <v>0</v>
      </c>
      <c r="M356" s="13">
        <v>0</v>
      </c>
      <c r="N356" s="13">
        <v>0</v>
      </c>
      <c r="O356" s="13">
        <v>0</v>
      </c>
      <c r="P356" s="13">
        <v>0</v>
      </c>
      <c r="Q356" s="13">
        <v>0</v>
      </c>
      <c r="R356" s="13">
        <v>0</v>
      </c>
      <c r="S356" s="13">
        <v>0</v>
      </c>
      <c r="T356" s="13">
        <v>0</v>
      </c>
      <c r="U356" s="13">
        <v>0</v>
      </c>
      <c r="V356" s="13">
        <v>0</v>
      </c>
      <c r="W356" s="13">
        <v>0</v>
      </c>
      <c r="X356" s="13">
        <v>0</v>
      </c>
      <c r="Y356" s="13">
        <v>0</v>
      </c>
      <c r="Z356" s="13">
        <v>0</v>
      </c>
      <c r="AA356" s="13">
        <v>0</v>
      </c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4" t="str">
        <f t="shared" si="53"/>
        <v/>
      </c>
      <c r="AZ356" s="14">
        <f t="shared" si="60"/>
        <v>23</v>
      </c>
      <c r="BA356" s="19">
        <f t="shared" si="54"/>
        <v>0</v>
      </c>
      <c r="BB356" s="20" t="e">
        <f t="shared" si="61"/>
        <v>#DIV/0!</v>
      </c>
      <c r="BC356">
        <f t="shared" si="55"/>
        <v>23</v>
      </c>
      <c r="BD356" s="14">
        <f t="shared" si="56"/>
        <v>1</v>
      </c>
      <c r="BE356" s="14" t="str">
        <f t="shared" si="57"/>
        <v/>
      </c>
      <c r="BF356" s="14" t="str">
        <f t="shared" si="58"/>
        <v/>
      </c>
      <c r="BG356" s="14" t="str">
        <f t="shared" si="59"/>
        <v/>
      </c>
    </row>
    <row r="357" spans="1:59" x14ac:dyDescent="0.2">
      <c r="A357" t="str">
        <f t="shared" si="52"/>
        <v>Jye Caldwell_2015</v>
      </c>
      <c r="B357" t="s">
        <v>2627</v>
      </c>
      <c r="C357" t="s">
        <v>490</v>
      </c>
      <c r="D357">
        <v>2015</v>
      </c>
      <c r="E357" s="13">
        <v>0</v>
      </c>
      <c r="F357" s="13">
        <v>0</v>
      </c>
      <c r="G357" s="13">
        <v>0</v>
      </c>
      <c r="H357" s="13">
        <v>0</v>
      </c>
      <c r="I357" s="13">
        <v>0</v>
      </c>
      <c r="J357" s="13">
        <v>0</v>
      </c>
      <c r="K357" s="13">
        <v>0</v>
      </c>
      <c r="L357" s="13">
        <v>0</v>
      </c>
      <c r="M357" s="13">
        <v>0</v>
      </c>
      <c r="N357" s="13">
        <v>0</v>
      </c>
      <c r="O357" s="13">
        <v>0</v>
      </c>
      <c r="P357" s="13">
        <v>0</v>
      </c>
      <c r="Q357" s="13">
        <v>0</v>
      </c>
      <c r="R357" s="13">
        <v>0</v>
      </c>
      <c r="S357" s="13">
        <v>0</v>
      </c>
      <c r="T357" s="13">
        <v>0</v>
      </c>
      <c r="U357" s="13">
        <v>0</v>
      </c>
      <c r="V357" s="13">
        <v>0</v>
      </c>
      <c r="W357" s="13">
        <v>0</v>
      </c>
      <c r="X357" s="13">
        <v>0</v>
      </c>
      <c r="Y357" s="13">
        <v>0</v>
      </c>
      <c r="Z357" s="13">
        <v>0</v>
      </c>
      <c r="AA357" s="13">
        <v>0</v>
      </c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  <c r="AU357" s="13"/>
      <c r="AV357" s="13"/>
      <c r="AW357" s="13"/>
      <c r="AX357" s="13"/>
      <c r="AY357" s="14" t="str">
        <f t="shared" si="53"/>
        <v/>
      </c>
      <c r="AZ357" s="14">
        <f t="shared" si="60"/>
        <v>23</v>
      </c>
      <c r="BA357" s="19">
        <f t="shared" si="54"/>
        <v>0</v>
      </c>
      <c r="BB357" s="20" t="e">
        <f t="shared" si="61"/>
        <v>#DIV/0!</v>
      </c>
      <c r="BC357">
        <f t="shared" si="55"/>
        <v>23</v>
      </c>
      <c r="BD357" s="14">
        <f t="shared" si="56"/>
        <v>1</v>
      </c>
      <c r="BE357" s="14" t="str">
        <f t="shared" si="57"/>
        <v/>
      </c>
      <c r="BF357" s="14" t="str">
        <f t="shared" si="58"/>
        <v/>
      </c>
      <c r="BG357" s="14" t="str">
        <f t="shared" si="59"/>
        <v/>
      </c>
    </row>
    <row r="358" spans="1:59" x14ac:dyDescent="0.2">
      <c r="A358" t="str">
        <f t="shared" si="52"/>
        <v>Charlie Cameron_2018</v>
      </c>
      <c r="B358" t="s">
        <v>582</v>
      </c>
      <c r="C358" t="s">
        <v>514</v>
      </c>
      <c r="D358">
        <v>2018</v>
      </c>
      <c r="E358" s="13">
        <v>372500</v>
      </c>
      <c r="F358" s="13">
        <v>372500</v>
      </c>
      <c r="G358" s="13">
        <v>372500</v>
      </c>
      <c r="H358" s="13">
        <v>402800</v>
      </c>
      <c r="I358" s="13">
        <v>400800</v>
      </c>
      <c r="J358" s="13">
        <v>386100</v>
      </c>
      <c r="K358" s="13">
        <v>351600</v>
      </c>
      <c r="L358" s="13">
        <v>344500</v>
      </c>
      <c r="M358" s="13">
        <v>354100</v>
      </c>
      <c r="N358" s="13">
        <v>383700</v>
      </c>
      <c r="O358" s="13">
        <v>392500</v>
      </c>
      <c r="P358" s="13">
        <v>356900</v>
      </c>
      <c r="Q358" s="13">
        <v>356900</v>
      </c>
      <c r="R358" s="13">
        <v>356900</v>
      </c>
      <c r="S358" s="13">
        <v>356900</v>
      </c>
      <c r="T358" s="13">
        <v>356900</v>
      </c>
      <c r="U358" s="13">
        <v>356900</v>
      </c>
      <c r="V358" s="13">
        <v>356900</v>
      </c>
      <c r="W358" s="13">
        <v>356900</v>
      </c>
      <c r="X358" s="13">
        <v>356900</v>
      </c>
      <c r="Y358" s="13">
        <v>356900</v>
      </c>
      <c r="Z358" s="13">
        <v>356900</v>
      </c>
      <c r="AA358" s="13">
        <v>356900</v>
      </c>
      <c r="AB358" s="13">
        <v>83</v>
      </c>
      <c r="AC358" s="13">
        <v>115</v>
      </c>
      <c r="AD358" s="13">
        <v>91</v>
      </c>
      <c r="AE358" s="13">
        <v>26</v>
      </c>
      <c r="AF358" s="13">
        <v>85</v>
      </c>
      <c r="AG358" s="13">
        <v>41</v>
      </c>
      <c r="AH358" s="13">
        <v>68</v>
      </c>
      <c r="AI358" s="13">
        <v>120</v>
      </c>
      <c r="AJ358" s="13">
        <v>92</v>
      </c>
      <c r="AK358" s="13">
        <v>38</v>
      </c>
      <c r="AL358" s="13">
        <v>26</v>
      </c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4">
        <f t="shared" si="53"/>
        <v>71.36363636363636</v>
      </c>
      <c r="AZ358" s="14">
        <f t="shared" si="60"/>
        <v>23</v>
      </c>
      <c r="BA358" s="19">
        <f t="shared" si="54"/>
        <v>0.5</v>
      </c>
      <c r="BB358" s="20">
        <f t="shared" si="61"/>
        <v>34.006683835013163</v>
      </c>
      <c r="BC358">
        <f t="shared" si="55"/>
        <v>0</v>
      </c>
      <c r="BD358" s="14">
        <f t="shared" si="56"/>
        <v>8</v>
      </c>
      <c r="BE358" s="14">
        <f t="shared" si="57"/>
        <v>73.5</v>
      </c>
      <c r="BF358" s="14">
        <f t="shared" si="58"/>
        <v>68.8</v>
      </c>
      <c r="BG358" s="14" t="str">
        <f t="shared" si="59"/>
        <v/>
      </c>
    </row>
    <row r="359" spans="1:59" x14ac:dyDescent="0.2">
      <c r="A359" t="str">
        <f t="shared" si="52"/>
        <v>Charlie Cameron_2017</v>
      </c>
      <c r="B359" t="s">
        <v>582</v>
      </c>
      <c r="C359" t="s">
        <v>514</v>
      </c>
      <c r="D359">
        <v>2017</v>
      </c>
      <c r="E359" s="13">
        <v>398400</v>
      </c>
      <c r="F359" s="13">
        <v>398400</v>
      </c>
      <c r="G359" s="13">
        <v>398400</v>
      </c>
      <c r="H359" s="13">
        <v>422800</v>
      </c>
      <c r="I359" s="13">
        <v>424300</v>
      </c>
      <c r="J359" s="13">
        <v>420400</v>
      </c>
      <c r="K359" s="13">
        <v>420800</v>
      </c>
      <c r="L359" s="13">
        <v>405500</v>
      </c>
      <c r="M359" s="13">
        <v>382400</v>
      </c>
      <c r="N359" s="13">
        <v>359000</v>
      </c>
      <c r="O359" s="13">
        <v>356300</v>
      </c>
      <c r="P359" s="13">
        <v>353000</v>
      </c>
      <c r="Q359" s="13">
        <v>337800</v>
      </c>
      <c r="R359" s="13">
        <v>337800</v>
      </c>
      <c r="S359" s="13">
        <v>322100</v>
      </c>
      <c r="T359" s="13">
        <v>322100</v>
      </c>
      <c r="U359" s="13">
        <v>300900</v>
      </c>
      <c r="V359" s="13">
        <v>304600</v>
      </c>
      <c r="W359" s="13">
        <v>299900</v>
      </c>
      <c r="X359" s="13">
        <v>310900</v>
      </c>
      <c r="Y359" s="13">
        <v>318100</v>
      </c>
      <c r="Z359" s="13">
        <v>325000</v>
      </c>
      <c r="AA359" s="13">
        <v>323000</v>
      </c>
      <c r="AB359" s="13">
        <v>119</v>
      </c>
      <c r="AC359" s="13">
        <v>87</v>
      </c>
      <c r="AD359" s="13">
        <v>81</v>
      </c>
      <c r="AE359" s="13">
        <v>83</v>
      </c>
      <c r="AF359" s="13">
        <v>75</v>
      </c>
      <c r="AG359" s="13">
        <v>90</v>
      </c>
      <c r="AH359" s="13">
        <v>47</v>
      </c>
      <c r="AI359" s="13">
        <v>50</v>
      </c>
      <c r="AJ359" s="13">
        <v>75</v>
      </c>
      <c r="AK359" s="13">
        <v>80</v>
      </c>
      <c r="AL359" s="13">
        <v>48</v>
      </c>
      <c r="AM359" s="13">
        <v>45</v>
      </c>
      <c r="AN359" s="13"/>
      <c r="AO359" s="13">
        <v>70</v>
      </c>
      <c r="AP359" s="13"/>
      <c r="AQ359" s="13">
        <v>29</v>
      </c>
      <c r="AR359" s="13">
        <v>89</v>
      </c>
      <c r="AS359" s="13">
        <v>54</v>
      </c>
      <c r="AT359" s="13">
        <v>62</v>
      </c>
      <c r="AU359" s="13">
        <v>88</v>
      </c>
      <c r="AV359" s="13">
        <v>58</v>
      </c>
      <c r="AW359" s="13">
        <v>46</v>
      </c>
      <c r="AX359" s="13">
        <v>47</v>
      </c>
      <c r="AY359" s="14">
        <f t="shared" si="53"/>
        <v>67.761904761904759</v>
      </c>
      <c r="AZ359" s="14">
        <f t="shared" si="60"/>
        <v>23</v>
      </c>
      <c r="BA359" s="19">
        <f t="shared" si="54"/>
        <v>0.95454545454545459</v>
      </c>
      <c r="BB359" s="20">
        <f t="shared" si="61"/>
        <v>21.676957263197163</v>
      </c>
      <c r="BC359">
        <f t="shared" si="55"/>
        <v>0</v>
      </c>
      <c r="BD359" s="14">
        <f t="shared" si="56"/>
        <v>19</v>
      </c>
      <c r="BE359" s="14">
        <f t="shared" si="57"/>
        <v>89.166666666666671</v>
      </c>
      <c r="BF359" s="14">
        <f t="shared" si="58"/>
        <v>57.5</v>
      </c>
      <c r="BG359" s="14">
        <f t="shared" si="59"/>
        <v>59.125</v>
      </c>
    </row>
    <row r="360" spans="1:59" x14ac:dyDescent="0.2">
      <c r="A360" t="str">
        <f t="shared" si="52"/>
        <v>Charlie Cameron_2016</v>
      </c>
      <c r="B360" t="s">
        <v>582</v>
      </c>
      <c r="C360" t="s">
        <v>514</v>
      </c>
      <c r="D360">
        <v>2016</v>
      </c>
      <c r="E360" s="13">
        <v>306500</v>
      </c>
      <c r="F360" s="13">
        <v>306500</v>
      </c>
      <c r="G360" s="13">
        <v>306500</v>
      </c>
      <c r="H360" s="13">
        <v>306500</v>
      </c>
      <c r="I360" s="13">
        <v>306500</v>
      </c>
      <c r="J360" s="13">
        <v>306500</v>
      </c>
      <c r="K360" s="13">
        <v>306500</v>
      </c>
      <c r="L360" s="13">
        <v>318400</v>
      </c>
      <c r="M360" s="13">
        <v>353000</v>
      </c>
      <c r="N360" s="13">
        <v>399700</v>
      </c>
      <c r="O360" s="13">
        <v>429200</v>
      </c>
      <c r="P360" s="13">
        <v>433700</v>
      </c>
      <c r="Q360" s="13">
        <v>423700</v>
      </c>
      <c r="R360" s="13">
        <v>423700</v>
      </c>
      <c r="S360" s="13">
        <v>401600</v>
      </c>
      <c r="T360" s="13">
        <v>394700</v>
      </c>
      <c r="U360" s="13">
        <v>372100</v>
      </c>
      <c r="V360" s="13">
        <v>352100</v>
      </c>
      <c r="W360" s="13">
        <v>334700</v>
      </c>
      <c r="X360" s="13">
        <v>338200</v>
      </c>
      <c r="Y360" s="13">
        <v>358100</v>
      </c>
      <c r="Z360" s="13">
        <v>366300</v>
      </c>
      <c r="AA360" s="13">
        <v>360600</v>
      </c>
      <c r="AB360" s="13"/>
      <c r="AC360" s="13"/>
      <c r="AD360" s="13"/>
      <c r="AE360" s="13"/>
      <c r="AF360" s="13">
        <v>47</v>
      </c>
      <c r="AG360" s="13">
        <v>64</v>
      </c>
      <c r="AH360" s="13">
        <v>98</v>
      </c>
      <c r="AI360" s="13">
        <v>105</v>
      </c>
      <c r="AJ360" s="13">
        <v>114</v>
      </c>
      <c r="AK360" s="13">
        <v>88</v>
      </c>
      <c r="AL360" s="13">
        <v>65</v>
      </c>
      <c r="AM360" s="13">
        <v>85</v>
      </c>
      <c r="AN360" s="13"/>
      <c r="AO360" s="13">
        <v>57</v>
      </c>
      <c r="AP360" s="13">
        <v>83</v>
      </c>
      <c r="AQ360" s="13">
        <v>47</v>
      </c>
      <c r="AR360" s="13">
        <v>52</v>
      </c>
      <c r="AS360" s="13">
        <v>78</v>
      </c>
      <c r="AT360" s="13">
        <v>85</v>
      </c>
      <c r="AU360" s="13">
        <v>92</v>
      </c>
      <c r="AV360" s="13">
        <v>64</v>
      </c>
      <c r="AW360" s="13">
        <v>58</v>
      </c>
      <c r="AX360" s="13">
        <v>36</v>
      </c>
      <c r="AY360" s="14">
        <f t="shared" si="53"/>
        <v>73.222222222222229</v>
      </c>
      <c r="AZ360" s="14">
        <f t="shared" si="60"/>
        <v>23</v>
      </c>
      <c r="BA360" s="19">
        <f t="shared" si="54"/>
        <v>0.81818181818181823</v>
      </c>
      <c r="BB360" s="20">
        <f t="shared" si="61"/>
        <v>21.958665864208317</v>
      </c>
      <c r="BC360">
        <f t="shared" si="55"/>
        <v>0</v>
      </c>
      <c r="BD360" s="14">
        <f t="shared" si="56"/>
        <v>1</v>
      </c>
      <c r="BE360" s="14">
        <f t="shared" si="57"/>
        <v>55.5</v>
      </c>
      <c r="BF360" s="14">
        <f t="shared" si="58"/>
        <v>92.5</v>
      </c>
      <c r="BG360" s="14">
        <f t="shared" si="59"/>
        <v>66.111111111111114</v>
      </c>
    </row>
    <row r="361" spans="1:59" x14ac:dyDescent="0.2">
      <c r="A361" t="str">
        <f t="shared" si="52"/>
        <v>Charlie Cameron_2015</v>
      </c>
      <c r="B361" t="s">
        <v>582</v>
      </c>
      <c r="C361" t="s">
        <v>514</v>
      </c>
      <c r="D361">
        <v>2015</v>
      </c>
      <c r="E361" s="13">
        <v>301000</v>
      </c>
      <c r="F361" s="13">
        <v>301000</v>
      </c>
      <c r="G361" s="13">
        <v>301000</v>
      </c>
      <c r="H361" s="13">
        <v>281400</v>
      </c>
      <c r="I361" s="13">
        <v>281400</v>
      </c>
      <c r="J361" s="13">
        <v>259700</v>
      </c>
      <c r="K361" s="13">
        <v>252000</v>
      </c>
      <c r="L361" s="13">
        <v>265800</v>
      </c>
      <c r="M361" s="13">
        <v>275800</v>
      </c>
      <c r="N361" s="13">
        <v>278800</v>
      </c>
      <c r="O361" s="13">
        <v>257700</v>
      </c>
      <c r="P361" s="13">
        <v>257700</v>
      </c>
      <c r="Q361" s="13">
        <v>265900</v>
      </c>
      <c r="R361" s="13">
        <v>282500</v>
      </c>
      <c r="S361" s="13">
        <v>282500</v>
      </c>
      <c r="T361" s="13">
        <v>310700</v>
      </c>
      <c r="U361" s="13">
        <v>314600</v>
      </c>
      <c r="V361" s="13">
        <v>313500</v>
      </c>
      <c r="W361" s="13">
        <v>305000</v>
      </c>
      <c r="X361" s="13">
        <v>302500</v>
      </c>
      <c r="Y361" s="13">
        <v>299100</v>
      </c>
      <c r="Z361" s="13">
        <v>301800</v>
      </c>
      <c r="AA361" s="13">
        <v>305600</v>
      </c>
      <c r="AB361" s="13">
        <v>43</v>
      </c>
      <c r="AC361" s="13">
        <v>56</v>
      </c>
      <c r="AD361" s="13">
        <v>35</v>
      </c>
      <c r="AE361" s="13"/>
      <c r="AF361" s="13">
        <v>28</v>
      </c>
      <c r="AG361" s="13">
        <v>75</v>
      </c>
      <c r="AH361" s="13">
        <v>79</v>
      </c>
      <c r="AI361" s="13">
        <v>27</v>
      </c>
      <c r="AJ361" s="13">
        <v>65</v>
      </c>
      <c r="AK361" s="13">
        <v>25</v>
      </c>
      <c r="AL361" s="13"/>
      <c r="AM361" s="13">
        <v>82</v>
      </c>
      <c r="AN361" s="13">
        <v>89</v>
      </c>
      <c r="AO361" s="13"/>
      <c r="AP361" s="13">
        <v>60</v>
      </c>
      <c r="AQ361" s="13">
        <v>44</v>
      </c>
      <c r="AR361" s="13">
        <v>84</v>
      </c>
      <c r="AS361" s="13">
        <v>42</v>
      </c>
      <c r="AT361" s="13">
        <v>53</v>
      </c>
      <c r="AU361" s="13">
        <v>81</v>
      </c>
      <c r="AV361" s="13">
        <v>56</v>
      </c>
      <c r="AW361" s="13">
        <v>57</v>
      </c>
      <c r="AX361" s="13">
        <v>55</v>
      </c>
      <c r="AY361" s="14">
        <f t="shared" si="53"/>
        <v>56.8</v>
      </c>
      <c r="AZ361" s="14">
        <f t="shared" si="60"/>
        <v>23</v>
      </c>
      <c r="BA361" s="19">
        <f t="shared" si="54"/>
        <v>0.90909090909090906</v>
      </c>
      <c r="BB361" s="20">
        <f t="shared" si="61"/>
        <v>20.124873324217205</v>
      </c>
      <c r="BC361">
        <f t="shared" si="55"/>
        <v>0</v>
      </c>
      <c r="BD361" s="14">
        <f t="shared" si="56"/>
        <v>7</v>
      </c>
      <c r="BE361" s="14">
        <f t="shared" si="57"/>
        <v>47.4</v>
      </c>
      <c r="BF361" s="14">
        <f t="shared" si="58"/>
        <v>55.6</v>
      </c>
      <c r="BG361" s="14">
        <f t="shared" si="59"/>
        <v>59.111111111111114</v>
      </c>
    </row>
    <row r="362" spans="1:59" x14ac:dyDescent="0.2">
      <c r="A362" t="str">
        <f t="shared" si="52"/>
        <v>Darcy Cameron_2018</v>
      </c>
      <c r="B362" t="s">
        <v>943</v>
      </c>
      <c r="C362" t="s">
        <v>423</v>
      </c>
      <c r="D362">
        <v>2018</v>
      </c>
      <c r="E362" s="13">
        <v>123900</v>
      </c>
      <c r="F362" s="13">
        <v>123900</v>
      </c>
      <c r="G362" s="13">
        <v>123900</v>
      </c>
      <c r="H362" s="13">
        <v>123900</v>
      </c>
      <c r="I362" s="13">
        <v>123900</v>
      </c>
      <c r="J362" s="13">
        <v>123900</v>
      </c>
      <c r="K362" s="13">
        <v>123900</v>
      </c>
      <c r="L362" s="13">
        <v>123900</v>
      </c>
      <c r="M362" s="13">
        <v>123900</v>
      </c>
      <c r="N362" s="13">
        <v>123900</v>
      </c>
      <c r="O362" s="13">
        <v>123900</v>
      </c>
      <c r="P362" s="13">
        <v>123900</v>
      </c>
      <c r="Q362" s="13">
        <v>123900</v>
      </c>
      <c r="R362" s="13">
        <v>123900</v>
      </c>
      <c r="S362" s="13">
        <v>123900</v>
      </c>
      <c r="T362" s="13">
        <v>123900</v>
      </c>
      <c r="U362" s="13">
        <v>123900</v>
      </c>
      <c r="V362" s="13">
        <v>123900</v>
      </c>
      <c r="W362" s="13">
        <v>123900</v>
      </c>
      <c r="X362" s="13">
        <v>123900</v>
      </c>
      <c r="Y362" s="13">
        <v>123900</v>
      </c>
      <c r="Z362" s="13">
        <v>123900</v>
      </c>
      <c r="AA362" s="13">
        <v>123900</v>
      </c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>
        <v>25</v>
      </c>
      <c r="AT362" s="13"/>
      <c r="AU362" s="13"/>
      <c r="AV362" s="13"/>
      <c r="AW362" s="13"/>
      <c r="AX362" s="13"/>
      <c r="AY362" s="14">
        <f t="shared" si="53"/>
        <v>25</v>
      </c>
      <c r="AZ362" s="14">
        <f t="shared" si="60"/>
        <v>23</v>
      </c>
      <c r="BA362" s="19">
        <f t="shared" si="54"/>
        <v>4.5454545454545456E-2</v>
      </c>
      <c r="BB362" s="20" t="e">
        <f t="shared" si="61"/>
        <v>#DIV/0!</v>
      </c>
      <c r="BC362">
        <f t="shared" si="55"/>
        <v>0</v>
      </c>
      <c r="BD362" s="14">
        <f t="shared" si="56"/>
        <v>1</v>
      </c>
      <c r="BE362" s="14" t="str">
        <f t="shared" si="57"/>
        <v/>
      </c>
      <c r="BF362" s="14" t="str">
        <f t="shared" si="58"/>
        <v/>
      </c>
      <c r="BG362" s="14">
        <f t="shared" si="59"/>
        <v>25</v>
      </c>
    </row>
    <row r="363" spans="1:59" x14ac:dyDescent="0.2">
      <c r="A363" t="str">
        <f t="shared" si="52"/>
        <v>Darcy Cameron_2017</v>
      </c>
      <c r="B363" t="s">
        <v>943</v>
      </c>
      <c r="C363" t="s">
        <v>423</v>
      </c>
      <c r="D363">
        <v>2017</v>
      </c>
      <c r="E363" s="13">
        <v>117300</v>
      </c>
      <c r="F363" s="13">
        <v>117300</v>
      </c>
      <c r="G363" s="13">
        <v>117300</v>
      </c>
      <c r="H363" s="13">
        <v>117300</v>
      </c>
      <c r="I363" s="13">
        <v>117300</v>
      </c>
      <c r="J363" s="13">
        <v>117300</v>
      </c>
      <c r="K363" s="13">
        <v>117300</v>
      </c>
      <c r="L363" s="13">
        <v>117300</v>
      </c>
      <c r="M363" s="13">
        <v>117300</v>
      </c>
      <c r="N363" s="13">
        <v>117300</v>
      </c>
      <c r="O363" s="13">
        <v>117300</v>
      </c>
      <c r="P363" s="13">
        <v>117300</v>
      </c>
      <c r="Q363" s="13">
        <v>117300</v>
      </c>
      <c r="R363" s="13">
        <v>117300</v>
      </c>
      <c r="S363" s="13">
        <v>117300</v>
      </c>
      <c r="T363" s="13">
        <v>117300</v>
      </c>
      <c r="U363" s="13">
        <v>117300</v>
      </c>
      <c r="V363" s="13">
        <v>117300</v>
      </c>
      <c r="W363" s="13">
        <v>117300</v>
      </c>
      <c r="X363" s="13">
        <v>117300</v>
      </c>
      <c r="Y363" s="13">
        <v>117300</v>
      </c>
      <c r="Z363" s="13">
        <v>117300</v>
      </c>
      <c r="AA363" s="13">
        <v>117300</v>
      </c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4" t="str">
        <f t="shared" si="53"/>
        <v/>
      </c>
      <c r="AZ363" s="14">
        <f t="shared" si="60"/>
        <v>23</v>
      </c>
      <c r="BA363" s="19">
        <f t="shared" si="54"/>
        <v>0</v>
      </c>
      <c r="BB363" s="20" t="e">
        <f t="shared" si="61"/>
        <v>#DIV/0!</v>
      </c>
      <c r="BC363">
        <f t="shared" si="55"/>
        <v>0</v>
      </c>
      <c r="BD363" s="14">
        <f t="shared" si="56"/>
        <v>1</v>
      </c>
      <c r="BE363" s="14" t="str">
        <f t="shared" si="57"/>
        <v/>
      </c>
      <c r="BF363" s="14" t="str">
        <f t="shared" si="58"/>
        <v/>
      </c>
      <c r="BG363" s="14" t="str">
        <f t="shared" si="59"/>
        <v/>
      </c>
    </row>
    <row r="364" spans="1:59" x14ac:dyDescent="0.2">
      <c r="A364" t="str">
        <f t="shared" si="52"/>
        <v>Darcy Cameron_2016</v>
      </c>
      <c r="B364" t="s">
        <v>943</v>
      </c>
      <c r="C364" t="s">
        <v>423</v>
      </c>
      <c r="D364">
        <v>2016</v>
      </c>
      <c r="E364" s="13">
        <v>0</v>
      </c>
      <c r="F364" s="13">
        <v>0</v>
      </c>
      <c r="G364" s="13">
        <v>0</v>
      </c>
      <c r="H364" s="13">
        <v>0</v>
      </c>
      <c r="I364" s="13">
        <v>0</v>
      </c>
      <c r="J364" s="13">
        <v>0</v>
      </c>
      <c r="K364" s="13">
        <v>0</v>
      </c>
      <c r="L364" s="13">
        <v>0</v>
      </c>
      <c r="M364" s="13">
        <v>0</v>
      </c>
      <c r="N364" s="13">
        <v>0</v>
      </c>
      <c r="O364" s="13">
        <v>0</v>
      </c>
      <c r="P364" s="13">
        <v>0</v>
      </c>
      <c r="Q364" s="13">
        <v>0</v>
      </c>
      <c r="R364" s="13">
        <v>0</v>
      </c>
      <c r="S364" s="13">
        <v>0</v>
      </c>
      <c r="T364" s="13">
        <v>0</v>
      </c>
      <c r="U364" s="13">
        <v>0</v>
      </c>
      <c r="V364" s="13">
        <v>0</v>
      </c>
      <c r="W364" s="13">
        <v>0</v>
      </c>
      <c r="X364" s="13">
        <v>0</v>
      </c>
      <c r="Y364" s="13">
        <v>0</v>
      </c>
      <c r="Z364" s="13">
        <v>0</v>
      </c>
      <c r="AA364" s="13">
        <v>0</v>
      </c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4" t="str">
        <f t="shared" si="53"/>
        <v/>
      </c>
      <c r="AZ364" s="14">
        <f t="shared" si="60"/>
        <v>23</v>
      </c>
      <c r="BA364" s="19">
        <f t="shared" si="54"/>
        <v>0</v>
      </c>
      <c r="BB364" s="20" t="e">
        <f t="shared" si="61"/>
        <v>#DIV/0!</v>
      </c>
      <c r="BC364">
        <f t="shared" si="55"/>
        <v>23</v>
      </c>
      <c r="BD364" s="14">
        <f t="shared" si="56"/>
        <v>1</v>
      </c>
      <c r="BE364" s="14" t="str">
        <f t="shared" si="57"/>
        <v/>
      </c>
      <c r="BF364" s="14" t="str">
        <f t="shared" si="58"/>
        <v/>
      </c>
      <c r="BG364" s="14" t="str">
        <f t="shared" si="59"/>
        <v/>
      </c>
    </row>
    <row r="365" spans="1:59" x14ac:dyDescent="0.2">
      <c r="A365" t="str">
        <f t="shared" si="52"/>
        <v>Darcy Cameron_2015</v>
      </c>
      <c r="B365" t="s">
        <v>943</v>
      </c>
      <c r="C365" t="s">
        <v>423</v>
      </c>
      <c r="D365">
        <v>2015</v>
      </c>
      <c r="E365" s="13">
        <v>0</v>
      </c>
      <c r="F365" s="13">
        <v>0</v>
      </c>
      <c r="G365" s="13">
        <v>0</v>
      </c>
      <c r="H365" s="13">
        <v>0</v>
      </c>
      <c r="I365" s="13">
        <v>0</v>
      </c>
      <c r="J365" s="13">
        <v>0</v>
      </c>
      <c r="K365" s="13">
        <v>0</v>
      </c>
      <c r="L365" s="13">
        <v>0</v>
      </c>
      <c r="M365" s="13">
        <v>0</v>
      </c>
      <c r="N365" s="13">
        <v>0</v>
      </c>
      <c r="O365" s="13">
        <v>0</v>
      </c>
      <c r="P365" s="13">
        <v>0</v>
      </c>
      <c r="Q365" s="13">
        <v>0</v>
      </c>
      <c r="R365" s="13">
        <v>0</v>
      </c>
      <c r="S365" s="13">
        <v>0</v>
      </c>
      <c r="T365" s="13">
        <v>0</v>
      </c>
      <c r="U365" s="13">
        <v>0</v>
      </c>
      <c r="V365" s="13">
        <v>0</v>
      </c>
      <c r="W365" s="13">
        <v>0</v>
      </c>
      <c r="X365" s="13">
        <v>0</v>
      </c>
      <c r="Y365" s="13">
        <v>0</v>
      </c>
      <c r="Z365" s="13">
        <v>0</v>
      </c>
      <c r="AA365" s="13">
        <v>0</v>
      </c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4" t="str">
        <f t="shared" si="53"/>
        <v/>
      </c>
      <c r="AZ365" s="14">
        <f t="shared" si="60"/>
        <v>23</v>
      </c>
      <c r="BA365" s="19">
        <f t="shared" si="54"/>
        <v>0</v>
      </c>
      <c r="BB365" s="20" t="e">
        <f t="shared" si="61"/>
        <v>#DIV/0!</v>
      </c>
      <c r="BC365">
        <f t="shared" si="55"/>
        <v>23</v>
      </c>
      <c r="BD365" s="14">
        <f t="shared" si="56"/>
        <v>1</v>
      </c>
      <c r="BE365" s="14" t="str">
        <f t="shared" si="57"/>
        <v/>
      </c>
      <c r="BF365" s="14" t="str">
        <f t="shared" si="58"/>
        <v/>
      </c>
      <c r="BG365" s="14" t="str">
        <f t="shared" si="59"/>
        <v/>
      </c>
    </row>
    <row r="366" spans="1:59" x14ac:dyDescent="0.2">
      <c r="A366" t="str">
        <f t="shared" si="52"/>
        <v>Jarrod Cameron_2018</v>
      </c>
      <c r="B366" t="s">
        <v>2628</v>
      </c>
      <c r="C366" t="s">
        <v>465</v>
      </c>
      <c r="D366">
        <v>2018</v>
      </c>
      <c r="E366" s="13">
        <v>0</v>
      </c>
      <c r="F366" s="13">
        <v>0</v>
      </c>
      <c r="G366" s="13">
        <v>0</v>
      </c>
      <c r="H366" s="13">
        <v>0</v>
      </c>
      <c r="I366" s="13">
        <v>0</v>
      </c>
      <c r="J366" s="13">
        <v>0</v>
      </c>
      <c r="K366" s="13">
        <v>0</v>
      </c>
      <c r="L366" s="13">
        <v>0</v>
      </c>
      <c r="M366" s="13">
        <v>0</v>
      </c>
      <c r="N366" s="13">
        <v>0</v>
      </c>
      <c r="O366" s="13">
        <v>0</v>
      </c>
      <c r="P366" s="13">
        <v>0</v>
      </c>
      <c r="Q366" s="13">
        <v>0</v>
      </c>
      <c r="R366" s="13">
        <v>0</v>
      </c>
      <c r="S366" s="13">
        <v>0</v>
      </c>
      <c r="T366" s="13">
        <v>0</v>
      </c>
      <c r="U366" s="13">
        <v>0</v>
      </c>
      <c r="V366" s="13">
        <v>0</v>
      </c>
      <c r="W366" s="13">
        <v>0</v>
      </c>
      <c r="X366" s="13">
        <v>0</v>
      </c>
      <c r="Y366" s="13">
        <v>0</v>
      </c>
      <c r="Z366" s="13">
        <v>0</v>
      </c>
      <c r="AA366" s="13">
        <v>0</v>
      </c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4" t="str">
        <f t="shared" si="53"/>
        <v/>
      </c>
      <c r="AZ366" s="14">
        <f t="shared" si="60"/>
        <v>23</v>
      </c>
      <c r="BA366" s="19">
        <f t="shared" si="54"/>
        <v>0</v>
      </c>
      <c r="BB366" s="20" t="e">
        <f t="shared" si="61"/>
        <v>#DIV/0!</v>
      </c>
      <c r="BC366">
        <f t="shared" si="55"/>
        <v>23</v>
      </c>
      <c r="BD366" s="14">
        <f t="shared" si="56"/>
        <v>1</v>
      </c>
      <c r="BE366" s="14" t="str">
        <f t="shared" si="57"/>
        <v/>
      </c>
      <c r="BF366" s="14" t="str">
        <f t="shared" si="58"/>
        <v/>
      </c>
      <c r="BG366" s="14" t="str">
        <f t="shared" si="59"/>
        <v/>
      </c>
    </row>
    <row r="367" spans="1:59" x14ac:dyDescent="0.2">
      <c r="A367" t="str">
        <f t="shared" si="52"/>
        <v>Jarrod Cameron_2017</v>
      </c>
      <c r="B367" t="s">
        <v>2628</v>
      </c>
      <c r="C367" t="s">
        <v>465</v>
      </c>
      <c r="D367">
        <v>2017</v>
      </c>
      <c r="E367" s="13">
        <v>0</v>
      </c>
      <c r="F367" s="13">
        <v>0</v>
      </c>
      <c r="G367" s="13">
        <v>0</v>
      </c>
      <c r="H367" s="13">
        <v>0</v>
      </c>
      <c r="I367" s="13">
        <v>0</v>
      </c>
      <c r="J367" s="13">
        <v>0</v>
      </c>
      <c r="K367" s="13">
        <v>0</v>
      </c>
      <c r="L367" s="13">
        <v>0</v>
      </c>
      <c r="M367" s="13">
        <v>0</v>
      </c>
      <c r="N367" s="13">
        <v>0</v>
      </c>
      <c r="O367" s="13">
        <v>0</v>
      </c>
      <c r="P367" s="13">
        <v>0</v>
      </c>
      <c r="Q367" s="13">
        <v>0</v>
      </c>
      <c r="R367" s="13">
        <v>0</v>
      </c>
      <c r="S367" s="13">
        <v>0</v>
      </c>
      <c r="T367" s="13">
        <v>0</v>
      </c>
      <c r="U367" s="13">
        <v>0</v>
      </c>
      <c r="V367" s="13">
        <v>0</v>
      </c>
      <c r="W367" s="13">
        <v>0</v>
      </c>
      <c r="X367" s="13">
        <v>0</v>
      </c>
      <c r="Y367" s="13">
        <v>0</v>
      </c>
      <c r="Z367" s="13">
        <v>0</v>
      </c>
      <c r="AA367" s="13">
        <v>0</v>
      </c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4" t="str">
        <f t="shared" si="53"/>
        <v/>
      </c>
      <c r="AZ367" s="14">
        <f t="shared" si="60"/>
        <v>23</v>
      </c>
      <c r="BA367" s="19">
        <f t="shared" si="54"/>
        <v>0</v>
      </c>
      <c r="BB367" s="20" t="e">
        <f t="shared" si="61"/>
        <v>#DIV/0!</v>
      </c>
      <c r="BC367">
        <f t="shared" si="55"/>
        <v>23</v>
      </c>
      <c r="BD367" s="14">
        <f t="shared" si="56"/>
        <v>1</v>
      </c>
      <c r="BE367" s="14" t="str">
        <f t="shared" si="57"/>
        <v/>
      </c>
      <c r="BF367" s="14" t="str">
        <f t="shared" si="58"/>
        <v/>
      </c>
      <c r="BG367" s="14" t="str">
        <f t="shared" si="59"/>
        <v/>
      </c>
    </row>
    <row r="368" spans="1:59" x14ac:dyDescent="0.2">
      <c r="A368" t="str">
        <f t="shared" si="52"/>
        <v>Jarrod Cameron_2016</v>
      </c>
      <c r="B368" t="s">
        <v>2628</v>
      </c>
      <c r="C368" t="s">
        <v>465</v>
      </c>
      <c r="D368">
        <v>2016</v>
      </c>
      <c r="E368" s="13">
        <v>0</v>
      </c>
      <c r="F368" s="13">
        <v>0</v>
      </c>
      <c r="G368" s="13">
        <v>0</v>
      </c>
      <c r="H368" s="13">
        <v>0</v>
      </c>
      <c r="I368" s="13">
        <v>0</v>
      </c>
      <c r="J368" s="13">
        <v>0</v>
      </c>
      <c r="K368" s="13">
        <v>0</v>
      </c>
      <c r="L368" s="13">
        <v>0</v>
      </c>
      <c r="M368" s="13">
        <v>0</v>
      </c>
      <c r="N368" s="13">
        <v>0</v>
      </c>
      <c r="O368" s="13">
        <v>0</v>
      </c>
      <c r="P368" s="13">
        <v>0</v>
      </c>
      <c r="Q368" s="13">
        <v>0</v>
      </c>
      <c r="R368" s="13">
        <v>0</v>
      </c>
      <c r="S368" s="13">
        <v>0</v>
      </c>
      <c r="T368" s="13">
        <v>0</v>
      </c>
      <c r="U368" s="13">
        <v>0</v>
      </c>
      <c r="V368" s="13">
        <v>0</v>
      </c>
      <c r="W368" s="13">
        <v>0</v>
      </c>
      <c r="X368" s="13">
        <v>0</v>
      </c>
      <c r="Y368" s="13">
        <v>0</v>
      </c>
      <c r="Z368" s="13">
        <v>0</v>
      </c>
      <c r="AA368" s="13">
        <v>0</v>
      </c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4" t="str">
        <f t="shared" si="53"/>
        <v/>
      </c>
      <c r="AZ368" s="14">
        <f t="shared" si="60"/>
        <v>23</v>
      </c>
      <c r="BA368" s="19">
        <f t="shared" si="54"/>
        <v>0</v>
      </c>
      <c r="BB368" s="20" t="e">
        <f t="shared" si="61"/>
        <v>#DIV/0!</v>
      </c>
      <c r="BC368">
        <f t="shared" si="55"/>
        <v>23</v>
      </c>
      <c r="BD368" s="14">
        <f t="shared" si="56"/>
        <v>1</v>
      </c>
      <c r="BE368" s="14" t="str">
        <f t="shared" si="57"/>
        <v/>
      </c>
      <c r="BF368" s="14" t="str">
        <f t="shared" si="58"/>
        <v/>
      </c>
      <c r="BG368" s="14" t="str">
        <f t="shared" si="59"/>
        <v/>
      </c>
    </row>
    <row r="369" spans="1:59" x14ac:dyDescent="0.2">
      <c r="A369" t="str">
        <f t="shared" si="52"/>
        <v>Jarrod Cameron_2015</v>
      </c>
      <c r="B369" t="s">
        <v>2628</v>
      </c>
      <c r="C369" t="s">
        <v>465</v>
      </c>
      <c r="D369">
        <v>2015</v>
      </c>
      <c r="E369" s="13">
        <v>0</v>
      </c>
      <c r="F369" s="13">
        <v>0</v>
      </c>
      <c r="G369" s="13">
        <v>0</v>
      </c>
      <c r="H369" s="13">
        <v>0</v>
      </c>
      <c r="I369" s="13">
        <v>0</v>
      </c>
      <c r="J369" s="13">
        <v>0</v>
      </c>
      <c r="K369" s="13">
        <v>0</v>
      </c>
      <c r="L369" s="13">
        <v>0</v>
      </c>
      <c r="M369" s="13">
        <v>0</v>
      </c>
      <c r="N369" s="13">
        <v>0</v>
      </c>
      <c r="O369" s="13">
        <v>0</v>
      </c>
      <c r="P369" s="13">
        <v>0</v>
      </c>
      <c r="Q369" s="13">
        <v>0</v>
      </c>
      <c r="R369" s="13">
        <v>0</v>
      </c>
      <c r="S369" s="13">
        <v>0</v>
      </c>
      <c r="T369" s="13">
        <v>0</v>
      </c>
      <c r="U369" s="13">
        <v>0</v>
      </c>
      <c r="V369" s="13">
        <v>0</v>
      </c>
      <c r="W369" s="13">
        <v>0</v>
      </c>
      <c r="X369" s="13">
        <v>0</v>
      </c>
      <c r="Y369" s="13">
        <v>0</v>
      </c>
      <c r="Z369" s="13">
        <v>0</v>
      </c>
      <c r="AA369" s="13">
        <v>0</v>
      </c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4" t="str">
        <f t="shared" si="53"/>
        <v/>
      </c>
      <c r="AZ369" s="14">
        <f t="shared" si="60"/>
        <v>23</v>
      </c>
      <c r="BA369" s="19">
        <f t="shared" si="54"/>
        <v>0</v>
      </c>
      <c r="BB369" s="20" t="e">
        <f t="shared" si="61"/>
        <v>#DIV/0!</v>
      </c>
      <c r="BC369">
        <f t="shared" si="55"/>
        <v>23</v>
      </c>
      <c r="BD369" s="14">
        <f t="shared" si="56"/>
        <v>1</v>
      </c>
      <c r="BE369" s="14" t="str">
        <f t="shared" si="57"/>
        <v/>
      </c>
      <c r="BF369" s="14" t="str">
        <f t="shared" si="58"/>
        <v/>
      </c>
      <c r="BG369" s="14" t="str">
        <f t="shared" si="59"/>
        <v/>
      </c>
    </row>
    <row r="370" spans="1:59" x14ac:dyDescent="0.2">
      <c r="A370" t="str">
        <f t="shared" si="52"/>
        <v>Jeremy Cameron_2018</v>
      </c>
      <c r="B370" t="s">
        <v>712</v>
      </c>
      <c r="C370" t="s">
        <v>490</v>
      </c>
      <c r="D370">
        <v>2018</v>
      </c>
      <c r="E370" s="13">
        <v>489900</v>
      </c>
      <c r="F370" s="13">
        <v>489900</v>
      </c>
      <c r="G370" s="13">
        <v>489900</v>
      </c>
      <c r="H370" s="13">
        <v>472800</v>
      </c>
      <c r="I370" s="13">
        <v>445100</v>
      </c>
      <c r="J370" s="13">
        <v>443100</v>
      </c>
      <c r="K370" s="13">
        <v>439200</v>
      </c>
      <c r="L370" s="13">
        <v>439200</v>
      </c>
      <c r="M370" s="13">
        <v>430000</v>
      </c>
      <c r="N370" s="13">
        <v>416800</v>
      </c>
      <c r="O370" s="13">
        <v>397100</v>
      </c>
      <c r="P370" s="13">
        <v>382700</v>
      </c>
      <c r="Q370" s="13">
        <v>414000</v>
      </c>
      <c r="R370" s="13">
        <v>414000</v>
      </c>
      <c r="S370" s="13">
        <v>440400</v>
      </c>
      <c r="T370" s="13">
        <v>440400</v>
      </c>
      <c r="U370" s="13">
        <v>440400</v>
      </c>
      <c r="V370" s="13">
        <v>440400</v>
      </c>
      <c r="W370" s="13">
        <v>440400</v>
      </c>
      <c r="X370" s="13">
        <v>440400</v>
      </c>
      <c r="Y370" s="13">
        <v>468800</v>
      </c>
      <c r="Z370" s="13">
        <v>447900</v>
      </c>
      <c r="AA370" s="13">
        <v>389600</v>
      </c>
      <c r="AB370" s="13">
        <v>120</v>
      </c>
      <c r="AC370" s="13">
        <v>46</v>
      </c>
      <c r="AD370" s="13">
        <v>87</v>
      </c>
      <c r="AE370" s="13">
        <v>83</v>
      </c>
      <c r="AF370" s="13">
        <v>86</v>
      </c>
      <c r="AG370" s="13">
        <v>85</v>
      </c>
      <c r="AH370" s="13"/>
      <c r="AI370" s="13">
        <v>73</v>
      </c>
      <c r="AJ370" s="13">
        <v>72</v>
      </c>
      <c r="AK370" s="13">
        <v>61</v>
      </c>
      <c r="AL370" s="13">
        <v>73</v>
      </c>
      <c r="AM370" s="13">
        <v>168</v>
      </c>
      <c r="AN370" s="13"/>
      <c r="AO370" s="13">
        <v>69</v>
      </c>
      <c r="AP370" s="13"/>
      <c r="AQ370" s="13"/>
      <c r="AR370" s="13"/>
      <c r="AS370" s="13"/>
      <c r="AT370" s="13"/>
      <c r="AU370" s="13">
        <v>98</v>
      </c>
      <c r="AV370" s="13">
        <v>75</v>
      </c>
      <c r="AW370" s="13">
        <v>59</v>
      </c>
      <c r="AX370" s="13">
        <v>45</v>
      </c>
      <c r="AY370" s="14">
        <f t="shared" si="53"/>
        <v>81.25</v>
      </c>
      <c r="AZ370" s="14">
        <f t="shared" si="60"/>
        <v>23</v>
      </c>
      <c r="BA370" s="19">
        <f t="shared" si="54"/>
        <v>0.72727272727272729</v>
      </c>
      <c r="BB370" s="20">
        <f t="shared" si="61"/>
        <v>29.724288609373534</v>
      </c>
      <c r="BC370">
        <f t="shared" si="55"/>
        <v>0</v>
      </c>
      <c r="BD370" s="14">
        <f t="shared" si="56"/>
        <v>12</v>
      </c>
      <c r="BE370" s="14">
        <f t="shared" si="57"/>
        <v>84.5</v>
      </c>
      <c r="BF370" s="14">
        <f t="shared" si="58"/>
        <v>89.4</v>
      </c>
      <c r="BG370" s="14">
        <f t="shared" si="59"/>
        <v>69.25</v>
      </c>
    </row>
    <row r="371" spans="1:59" x14ac:dyDescent="0.2">
      <c r="A371" t="str">
        <f t="shared" si="52"/>
        <v>Jeremy Cameron_2017</v>
      </c>
      <c r="B371" t="s">
        <v>712</v>
      </c>
      <c r="C371" t="s">
        <v>490</v>
      </c>
      <c r="D371">
        <v>2017</v>
      </c>
      <c r="E371" s="13">
        <v>386300</v>
      </c>
      <c r="F371" s="13">
        <v>386300</v>
      </c>
      <c r="G371" s="13">
        <v>386300</v>
      </c>
      <c r="H371" s="13">
        <v>418800</v>
      </c>
      <c r="I371" s="13">
        <v>445900</v>
      </c>
      <c r="J371" s="13">
        <v>480100</v>
      </c>
      <c r="K371" s="13">
        <v>479700</v>
      </c>
      <c r="L371" s="13">
        <v>482000</v>
      </c>
      <c r="M371" s="13">
        <v>474000</v>
      </c>
      <c r="N371" s="13">
        <v>490400</v>
      </c>
      <c r="O371" s="13">
        <v>498800</v>
      </c>
      <c r="P371" s="13">
        <v>490000</v>
      </c>
      <c r="Q371" s="13">
        <v>459900</v>
      </c>
      <c r="R371" s="13">
        <v>459900</v>
      </c>
      <c r="S371" s="13">
        <v>459900</v>
      </c>
      <c r="T371" s="13">
        <v>453900</v>
      </c>
      <c r="U371" s="13">
        <v>457700</v>
      </c>
      <c r="V371" s="13">
        <v>457700</v>
      </c>
      <c r="W371" s="13">
        <v>457700</v>
      </c>
      <c r="X371" s="13">
        <v>429300</v>
      </c>
      <c r="Y371" s="13">
        <v>429300</v>
      </c>
      <c r="Z371" s="13">
        <v>429300</v>
      </c>
      <c r="AA371" s="13">
        <v>406000</v>
      </c>
      <c r="AB371" s="13">
        <v>78</v>
      </c>
      <c r="AC371" s="13">
        <v>108</v>
      </c>
      <c r="AD371" s="13">
        <v>112</v>
      </c>
      <c r="AE371" s="13">
        <v>86</v>
      </c>
      <c r="AF371" s="13">
        <v>139</v>
      </c>
      <c r="AG371" s="13">
        <v>56</v>
      </c>
      <c r="AH371" s="13">
        <v>91</v>
      </c>
      <c r="AI371" s="13">
        <v>119</v>
      </c>
      <c r="AJ371" s="13">
        <v>105</v>
      </c>
      <c r="AK371" s="13">
        <v>83</v>
      </c>
      <c r="AL371" s="13">
        <v>87</v>
      </c>
      <c r="AM371" s="13">
        <v>50</v>
      </c>
      <c r="AN371" s="13"/>
      <c r="AO371" s="13">
        <v>133</v>
      </c>
      <c r="AP371" s="13">
        <v>77</v>
      </c>
      <c r="AQ371" s="13">
        <v>69</v>
      </c>
      <c r="AR371" s="13"/>
      <c r="AS371" s="13"/>
      <c r="AT371" s="13">
        <v>65</v>
      </c>
      <c r="AU371" s="13"/>
      <c r="AV371" s="13"/>
      <c r="AW371" s="13">
        <v>73</v>
      </c>
      <c r="AX371" s="13">
        <v>73</v>
      </c>
      <c r="AY371" s="14">
        <f t="shared" si="53"/>
        <v>89.111111111111114</v>
      </c>
      <c r="AZ371" s="14">
        <f t="shared" si="60"/>
        <v>23</v>
      </c>
      <c r="BA371" s="19">
        <f t="shared" si="54"/>
        <v>0.81818181818181823</v>
      </c>
      <c r="BB371" s="20">
        <f t="shared" si="61"/>
        <v>25.318881326669768</v>
      </c>
      <c r="BC371">
        <f t="shared" si="55"/>
        <v>0</v>
      </c>
      <c r="BD371" s="14">
        <f t="shared" si="56"/>
        <v>1</v>
      </c>
      <c r="BE371" s="14">
        <f t="shared" si="57"/>
        <v>96.5</v>
      </c>
      <c r="BF371" s="14">
        <f t="shared" si="58"/>
        <v>89.166666666666671</v>
      </c>
      <c r="BG371" s="14">
        <f t="shared" si="59"/>
        <v>71.400000000000006</v>
      </c>
    </row>
    <row r="372" spans="1:59" x14ac:dyDescent="0.2">
      <c r="A372" t="str">
        <f t="shared" si="52"/>
        <v>Jeremy Cameron_2016</v>
      </c>
      <c r="B372" t="s">
        <v>712</v>
      </c>
      <c r="C372" t="s">
        <v>490</v>
      </c>
      <c r="D372">
        <v>2016</v>
      </c>
      <c r="E372" s="13">
        <v>402300</v>
      </c>
      <c r="F372" s="13">
        <v>402300</v>
      </c>
      <c r="G372" s="13">
        <v>402300</v>
      </c>
      <c r="H372" s="13">
        <v>402300</v>
      </c>
      <c r="I372" s="13">
        <v>402300</v>
      </c>
      <c r="J372" s="13">
        <v>402300</v>
      </c>
      <c r="K372" s="13">
        <v>402300</v>
      </c>
      <c r="L372" s="13">
        <v>375800</v>
      </c>
      <c r="M372" s="13">
        <v>380700</v>
      </c>
      <c r="N372" s="13">
        <v>405500</v>
      </c>
      <c r="O372" s="13">
        <v>439200</v>
      </c>
      <c r="P372" s="13">
        <v>411000</v>
      </c>
      <c r="Q372" s="13">
        <v>368200</v>
      </c>
      <c r="R372" s="13">
        <v>330500</v>
      </c>
      <c r="S372" s="13">
        <v>329300</v>
      </c>
      <c r="T372" s="13">
        <v>329300</v>
      </c>
      <c r="U372" s="13">
        <v>342200</v>
      </c>
      <c r="V372" s="13">
        <v>377600</v>
      </c>
      <c r="W372" s="13">
        <v>390500</v>
      </c>
      <c r="X372" s="13">
        <v>381100</v>
      </c>
      <c r="Y372" s="13">
        <v>350500</v>
      </c>
      <c r="Z372" s="13">
        <v>329700</v>
      </c>
      <c r="AA372" s="13">
        <v>339200</v>
      </c>
      <c r="AB372" s="13"/>
      <c r="AC372" s="13"/>
      <c r="AD372" s="13"/>
      <c r="AE372" s="13"/>
      <c r="AF372" s="13">
        <v>88</v>
      </c>
      <c r="AG372" s="13">
        <v>52</v>
      </c>
      <c r="AH372" s="13">
        <v>39</v>
      </c>
      <c r="AI372" s="13">
        <v>143</v>
      </c>
      <c r="AJ372" s="13">
        <v>102</v>
      </c>
      <c r="AK372" s="13">
        <v>75</v>
      </c>
      <c r="AL372" s="13">
        <v>22</v>
      </c>
      <c r="AM372" s="13">
        <v>53</v>
      </c>
      <c r="AN372" s="13">
        <v>66</v>
      </c>
      <c r="AO372" s="13">
        <v>79</v>
      </c>
      <c r="AP372" s="13"/>
      <c r="AQ372" s="13">
        <v>83</v>
      </c>
      <c r="AR372" s="13">
        <v>128</v>
      </c>
      <c r="AS372" s="13">
        <v>51</v>
      </c>
      <c r="AT372" s="13">
        <v>41</v>
      </c>
      <c r="AU372" s="13">
        <v>74</v>
      </c>
      <c r="AV372" s="13">
        <v>55</v>
      </c>
      <c r="AW372" s="13">
        <v>97</v>
      </c>
      <c r="AX372" s="13">
        <v>30</v>
      </c>
      <c r="AY372" s="14">
        <f t="shared" si="53"/>
        <v>71</v>
      </c>
      <c r="AZ372" s="14">
        <f t="shared" si="60"/>
        <v>23</v>
      </c>
      <c r="BA372" s="19">
        <f t="shared" si="54"/>
        <v>0.81818181818181823</v>
      </c>
      <c r="BB372" s="20">
        <f t="shared" si="61"/>
        <v>32.507012818051145</v>
      </c>
      <c r="BC372">
        <f t="shared" si="55"/>
        <v>0</v>
      </c>
      <c r="BD372" s="14">
        <f t="shared" si="56"/>
        <v>15</v>
      </c>
      <c r="BE372" s="14">
        <f t="shared" si="57"/>
        <v>70</v>
      </c>
      <c r="BF372" s="14">
        <f t="shared" si="58"/>
        <v>72.333333333333329</v>
      </c>
      <c r="BG372" s="14">
        <f t="shared" si="59"/>
        <v>69.875</v>
      </c>
    </row>
    <row r="373" spans="1:59" x14ac:dyDescent="0.2">
      <c r="A373" t="str">
        <f t="shared" si="52"/>
        <v>Jeremy Cameron_2015</v>
      </c>
      <c r="B373" t="s">
        <v>712</v>
      </c>
      <c r="C373" t="s">
        <v>490</v>
      </c>
      <c r="D373">
        <v>2015</v>
      </c>
      <c r="E373" s="13">
        <v>303700</v>
      </c>
      <c r="F373" s="13">
        <v>303700</v>
      </c>
      <c r="G373" s="13">
        <v>303700</v>
      </c>
      <c r="H373" s="13">
        <v>305900</v>
      </c>
      <c r="I373" s="13">
        <v>320800</v>
      </c>
      <c r="J373" s="13">
        <v>325600</v>
      </c>
      <c r="K373" s="13">
        <v>352500</v>
      </c>
      <c r="L373" s="13">
        <v>374100</v>
      </c>
      <c r="M373" s="13">
        <v>394000</v>
      </c>
      <c r="N373" s="13">
        <v>383200</v>
      </c>
      <c r="O373" s="13">
        <v>368000</v>
      </c>
      <c r="P373" s="13">
        <v>359200</v>
      </c>
      <c r="Q373" s="13">
        <v>355300</v>
      </c>
      <c r="R373" s="13">
        <v>355300</v>
      </c>
      <c r="S373" s="13">
        <v>356300</v>
      </c>
      <c r="T373" s="13">
        <v>387800</v>
      </c>
      <c r="U373" s="13">
        <v>410300</v>
      </c>
      <c r="V373" s="13">
        <v>410900</v>
      </c>
      <c r="W373" s="13">
        <v>375200</v>
      </c>
      <c r="X373" s="13">
        <v>362800</v>
      </c>
      <c r="Y373" s="13">
        <v>354700</v>
      </c>
      <c r="Z373" s="13">
        <v>355700</v>
      </c>
      <c r="AA373" s="13">
        <v>373500</v>
      </c>
      <c r="AB373" s="13">
        <v>68</v>
      </c>
      <c r="AC373" s="13">
        <v>54</v>
      </c>
      <c r="AD373" s="13">
        <v>63</v>
      </c>
      <c r="AE373" s="13">
        <v>99</v>
      </c>
      <c r="AF373" s="13">
        <v>41</v>
      </c>
      <c r="AG373" s="13">
        <v>116</v>
      </c>
      <c r="AH373" s="13">
        <v>103</v>
      </c>
      <c r="AI373" s="13">
        <v>49</v>
      </c>
      <c r="AJ373" s="13">
        <v>58</v>
      </c>
      <c r="AK373" s="13">
        <v>85</v>
      </c>
      <c r="AL373" s="13">
        <v>55</v>
      </c>
      <c r="AM373" s="13">
        <v>65</v>
      </c>
      <c r="AN373" s="13"/>
      <c r="AO373" s="13">
        <v>92</v>
      </c>
      <c r="AP373" s="13">
        <v>125</v>
      </c>
      <c r="AQ373" s="13">
        <v>64</v>
      </c>
      <c r="AR373" s="13">
        <v>61</v>
      </c>
      <c r="AS373" s="13">
        <v>42</v>
      </c>
      <c r="AT373" s="13">
        <v>96</v>
      </c>
      <c r="AU373" s="13">
        <v>64</v>
      </c>
      <c r="AV373" s="13">
        <v>60</v>
      </c>
      <c r="AW373" s="13">
        <v>135</v>
      </c>
      <c r="AX373" s="13">
        <v>45</v>
      </c>
      <c r="AY373" s="14">
        <f t="shared" si="53"/>
        <v>74.545454545454547</v>
      </c>
      <c r="AZ373" s="14">
        <f t="shared" si="60"/>
        <v>23</v>
      </c>
      <c r="BA373" s="19">
        <f t="shared" si="54"/>
        <v>1</v>
      </c>
      <c r="BB373" s="20">
        <f t="shared" si="61"/>
        <v>27.493249860261841</v>
      </c>
      <c r="BC373">
        <f t="shared" si="55"/>
        <v>0</v>
      </c>
      <c r="BD373" s="14">
        <f t="shared" si="56"/>
        <v>1</v>
      </c>
      <c r="BE373" s="14">
        <f t="shared" si="57"/>
        <v>73.5</v>
      </c>
      <c r="BF373" s="14">
        <f t="shared" si="58"/>
        <v>69.166666666666671</v>
      </c>
      <c r="BG373" s="14">
        <f t="shared" si="59"/>
        <v>76.888888888888886</v>
      </c>
    </row>
    <row r="374" spans="1:59" x14ac:dyDescent="0.2">
      <c r="A374" t="str">
        <f t="shared" si="52"/>
        <v>Tom Campbell_2018</v>
      </c>
      <c r="B374" t="s">
        <v>897</v>
      </c>
      <c r="C374" t="s">
        <v>316</v>
      </c>
      <c r="D374">
        <v>2018</v>
      </c>
      <c r="E374" s="13">
        <v>344200</v>
      </c>
      <c r="F374" s="13">
        <v>344200</v>
      </c>
      <c r="G374" s="13">
        <v>344200</v>
      </c>
      <c r="H374" s="13">
        <v>344200</v>
      </c>
      <c r="I374" s="13">
        <v>344200</v>
      </c>
      <c r="J374" s="13">
        <v>344200</v>
      </c>
      <c r="K374" s="13">
        <v>344200</v>
      </c>
      <c r="L374" s="13">
        <v>344200</v>
      </c>
      <c r="M374" s="13">
        <v>344200</v>
      </c>
      <c r="N374" s="13">
        <v>344200</v>
      </c>
      <c r="O374" s="13">
        <v>344200</v>
      </c>
      <c r="P374" s="13">
        <v>344200</v>
      </c>
      <c r="Q374" s="13">
        <v>344200</v>
      </c>
      <c r="R374" s="13">
        <v>344200</v>
      </c>
      <c r="S374" s="13">
        <v>344200</v>
      </c>
      <c r="T374" s="13">
        <v>344200</v>
      </c>
      <c r="U374" s="13">
        <v>344200</v>
      </c>
      <c r="V374" s="13">
        <v>344200</v>
      </c>
      <c r="W374" s="13">
        <v>344200</v>
      </c>
      <c r="X374" s="13">
        <v>344200</v>
      </c>
      <c r="Y374" s="13">
        <v>344200</v>
      </c>
      <c r="Z374" s="13">
        <v>344200</v>
      </c>
      <c r="AA374" s="13">
        <v>344200</v>
      </c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4" t="str">
        <f t="shared" si="53"/>
        <v/>
      </c>
      <c r="AZ374" s="14">
        <f t="shared" si="60"/>
        <v>23</v>
      </c>
      <c r="BA374" s="19">
        <f t="shared" si="54"/>
        <v>0</v>
      </c>
      <c r="BB374" s="20" t="e">
        <f t="shared" si="61"/>
        <v>#DIV/0!</v>
      </c>
      <c r="BC374">
        <f t="shared" si="55"/>
        <v>0</v>
      </c>
      <c r="BD374" s="14">
        <f t="shared" si="56"/>
        <v>1</v>
      </c>
      <c r="BE374" s="14" t="str">
        <f t="shared" si="57"/>
        <v/>
      </c>
      <c r="BF374" s="14" t="str">
        <f t="shared" si="58"/>
        <v/>
      </c>
      <c r="BG374" s="14" t="str">
        <f t="shared" si="59"/>
        <v/>
      </c>
    </row>
    <row r="375" spans="1:59" x14ac:dyDescent="0.2">
      <c r="A375" t="str">
        <f t="shared" si="52"/>
        <v>Tom Campbell_2017</v>
      </c>
      <c r="B375" t="s">
        <v>897</v>
      </c>
      <c r="C375" t="s">
        <v>316</v>
      </c>
      <c r="D375">
        <v>2017</v>
      </c>
      <c r="E375" s="13">
        <v>411700</v>
      </c>
      <c r="F375" s="13">
        <v>411700</v>
      </c>
      <c r="G375" s="13">
        <v>411700</v>
      </c>
      <c r="H375" s="13">
        <v>411700</v>
      </c>
      <c r="I375" s="13">
        <v>377300</v>
      </c>
      <c r="J375" s="13">
        <v>349900</v>
      </c>
      <c r="K375" s="13">
        <v>349900</v>
      </c>
      <c r="L375" s="13">
        <v>349900</v>
      </c>
      <c r="M375" s="13">
        <v>349900</v>
      </c>
      <c r="N375" s="13">
        <v>349900</v>
      </c>
      <c r="O375" s="13">
        <v>349900</v>
      </c>
      <c r="P375" s="13">
        <v>349900</v>
      </c>
      <c r="Q375" s="13">
        <v>349900</v>
      </c>
      <c r="R375" s="13">
        <v>349900</v>
      </c>
      <c r="S375" s="13">
        <v>362700</v>
      </c>
      <c r="T375" s="13">
        <v>392200</v>
      </c>
      <c r="U375" s="13">
        <v>392200</v>
      </c>
      <c r="V375" s="13">
        <v>392200</v>
      </c>
      <c r="W375" s="13">
        <v>392200</v>
      </c>
      <c r="X375" s="13">
        <v>392200</v>
      </c>
      <c r="Y375" s="13">
        <v>392200</v>
      </c>
      <c r="Z375" s="13">
        <v>392200</v>
      </c>
      <c r="AA375" s="13">
        <v>392200</v>
      </c>
      <c r="AB375" s="13"/>
      <c r="AC375" s="13">
        <v>66</v>
      </c>
      <c r="AD375" s="13">
        <v>45</v>
      </c>
      <c r="AE375" s="13">
        <v>53</v>
      </c>
      <c r="AF375" s="13">
        <v>61</v>
      </c>
      <c r="AG375" s="13"/>
      <c r="AH375" s="13"/>
      <c r="AI375" s="13"/>
      <c r="AJ375" s="13"/>
      <c r="AK375" s="13"/>
      <c r="AL375" s="13"/>
      <c r="AM375" s="13"/>
      <c r="AN375" s="13"/>
      <c r="AO375" s="13">
        <v>120</v>
      </c>
      <c r="AP375" s="13">
        <v>101</v>
      </c>
      <c r="AQ375" s="13"/>
      <c r="AR375" s="13"/>
      <c r="AS375" s="13"/>
      <c r="AT375" s="13"/>
      <c r="AU375" s="13"/>
      <c r="AV375" s="13"/>
      <c r="AW375" s="13"/>
      <c r="AX375" s="13">
        <v>41</v>
      </c>
      <c r="AY375" s="14">
        <f t="shared" si="53"/>
        <v>69.571428571428569</v>
      </c>
      <c r="AZ375" s="14">
        <f t="shared" si="60"/>
        <v>23</v>
      </c>
      <c r="BA375" s="19">
        <f t="shared" si="54"/>
        <v>0.31818181818181818</v>
      </c>
      <c r="BB375" s="20">
        <f t="shared" si="61"/>
        <v>29.753751264096326</v>
      </c>
      <c r="BC375">
        <f t="shared" si="55"/>
        <v>0</v>
      </c>
      <c r="BD375" s="14">
        <f t="shared" si="56"/>
        <v>6</v>
      </c>
      <c r="BE375" s="14">
        <f t="shared" si="57"/>
        <v>56.25</v>
      </c>
      <c r="BF375" s="14" t="str">
        <f t="shared" si="58"/>
        <v/>
      </c>
      <c r="BG375" s="14">
        <f t="shared" si="59"/>
        <v>71</v>
      </c>
    </row>
    <row r="376" spans="1:59" x14ac:dyDescent="0.2">
      <c r="A376" t="str">
        <f t="shared" si="52"/>
        <v>Tom Campbell_2016</v>
      </c>
      <c r="B376" t="s">
        <v>897</v>
      </c>
      <c r="C376" t="s">
        <v>316</v>
      </c>
      <c r="D376">
        <v>2016</v>
      </c>
      <c r="E376" s="13">
        <v>297100</v>
      </c>
      <c r="F376" s="13">
        <v>297100</v>
      </c>
      <c r="G376" s="13">
        <v>297100</v>
      </c>
      <c r="H376" s="13">
        <v>297100</v>
      </c>
      <c r="I376" s="13">
        <v>297100</v>
      </c>
      <c r="J376" s="13">
        <v>297100</v>
      </c>
      <c r="K376" s="13">
        <v>297100</v>
      </c>
      <c r="L376" s="13">
        <v>335400</v>
      </c>
      <c r="M376" s="13">
        <v>351300</v>
      </c>
      <c r="N376" s="13">
        <v>357400</v>
      </c>
      <c r="O376" s="13">
        <v>362000</v>
      </c>
      <c r="P376" s="13">
        <v>364300</v>
      </c>
      <c r="Q376" s="13">
        <v>365700</v>
      </c>
      <c r="R376" s="13">
        <v>351500</v>
      </c>
      <c r="S376" s="13">
        <v>351500</v>
      </c>
      <c r="T376" s="13">
        <v>351500</v>
      </c>
      <c r="U376" s="13">
        <v>351500</v>
      </c>
      <c r="V376" s="13">
        <v>351500</v>
      </c>
      <c r="W376" s="13">
        <v>351500</v>
      </c>
      <c r="X376" s="13">
        <v>351500</v>
      </c>
      <c r="Y376" s="13">
        <v>351500</v>
      </c>
      <c r="Z376" s="13">
        <v>351500</v>
      </c>
      <c r="AA376" s="13">
        <v>351500</v>
      </c>
      <c r="AB376" s="13"/>
      <c r="AC376" s="13"/>
      <c r="AD376" s="13"/>
      <c r="AE376" s="13"/>
      <c r="AF376" s="13">
        <v>104</v>
      </c>
      <c r="AG376" s="13">
        <v>79</v>
      </c>
      <c r="AH376" s="13">
        <v>80</v>
      </c>
      <c r="AI376" s="13">
        <v>76</v>
      </c>
      <c r="AJ376" s="13">
        <v>68</v>
      </c>
      <c r="AK376" s="13">
        <v>81</v>
      </c>
      <c r="AL376" s="13">
        <v>73</v>
      </c>
      <c r="AM376" s="13">
        <v>68</v>
      </c>
      <c r="AN376" s="13">
        <v>52</v>
      </c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4">
        <f t="shared" si="53"/>
        <v>75.666666666666671</v>
      </c>
      <c r="AZ376" s="14">
        <f t="shared" si="60"/>
        <v>23</v>
      </c>
      <c r="BA376" s="19">
        <f t="shared" si="54"/>
        <v>0.40909090909090912</v>
      </c>
      <c r="BB376" s="20">
        <f t="shared" si="61"/>
        <v>13.901438774457844</v>
      </c>
      <c r="BC376">
        <f t="shared" si="55"/>
        <v>0</v>
      </c>
      <c r="BD376" s="14">
        <f t="shared" si="56"/>
        <v>1</v>
      </c>
      <c r="BE376" s="14">
        <f t="shared" si="57"/>
        <v>91.5</v>
      </c>
      <c r="BF376" s="14">
        <f t="shared" si="58"/>
        <v>74.333333333333329</v>
      </c>
      <c r="BG376" s="14" t="str">
        <f t="shared" si="59"/>
        <v/>
      </c>
    </row>
    <row r="377" spans="1:59" x14ac:dyDescent="0.2">
      <c r="A377" t="str">
        <f t="shared" si="52"/>
        <v>Tom Campbell_2015</v>
      </c>
      <c r="B377" t="s">
        <v>897</v>
      </c>
      <c r="C377" t="s">
        <v>316</v>
      </c>
      <c r="D377">
        <v>2015</v>
      </c>
      <c r="E377" s="13">
        <v>268000</v>
      </c>
      <c r="F377" s="13">
        <v>268000</v>
      </c>
      <c r="G377" s="13">
        <v>268000</v>
      </c>
      <c r="H377" s="13">
        <v>268000</v>
      </c>
      <c r="I377" s="13">
        <v>268000</v>
      </c>
      <c r="J377" s="13">
        <v>268000</v>
      </c>
      <c r="K377" s="13">
        <v>268000</v>
      </c>
      <c r="L377" s="13">
        <v>268000</v>
      </c>
      <c r="M377" s="13">
        <v>268000</v>
      </c>
      <c r="N377" s="13">
        <v>268000</v>
      </c>
      <c r="O377" s="13">
        <v>268000</v>
      </c>
      <c r="P377" s="13">
        <v>268000</v>
      </c>
      <c r="Q377" s="13">
        <v>268000</v>
      </c>
      <c r="R377" s="13">
        <v>268000</v>
      </c>
      <c r="S377" s="13">
        <v>268000</v>
      </c>
      <c r="T377" s="13">
        <v>268000</v>
      </c>
      <c r="U377" s="13">
        <v>268000</v>
      </c>
      <c r="V377" s="13">
        <v>268000</v>
      </c>
      <c r="W377" s="13">
        <v>286500</v>
      </c>
      <c r="X377" s="13">
        <v>295000</v>
      </c>
      <c r="Y377" s="13">
        <v>306300</v>
      </c>
      <c r="Z377" s="13">
        <v>295300</v>
      </c>
      <c r="AA377" s="13">
        <v>295300</v>
      </c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>
        <v>74</v>
      </c>
      <c r="AR377" s="13">
        <v>57</v>
      </c>
      <c r="AS377" s="13">
        <v>73</v>
      </c>
      <c r="AT377" s="13">
        <v>63</v>
      </c>
      <c r="AU377" s="13">
        <v>69</v>
      </c>
      <c r="AV377" s="13">
        <v>31</v>
      </c>
      <c r="AW377" s="13"/>
      <c r="AX377" s="13"/>
      <c r="AY377" s="14">
        <f t="shared" si="53"/>
        <v>61.166666666666664</v>
      </c>
      <c r="AZ377" s="14">
        <f t="shared" si="60"/>
        <v>23</v>
      </c>
      <c r="BA377" s="19">
        <f t="shared" si="54"/>
        <v>0.27272727272727271</v>
      </c>
      <c r="BB377" s="20">
        <f t="shared" si="61"/>
        <v>16.104864689486419</v>
      </c>
      <c r="BC377">
        <f t="shared" si="55"/>
        <v>0</v>
      </c>
      <c r="BD377" s="14">
        <f t="shared" si="56"/>
        <v>1</v>
      </c>
      <c r="BE377" s="14" t="str">
        <f t="shared" si="57"/>
        <v/>
      </c>
      <c r="BF377" s="14" t="str">
        <f t="shared" si="58"/>
        <v/>
      </c>
      <c r="BG377" s="14">
        <f t="shared" si="59"/>
        <v>61.166666666666664</v>
      </c>
    </row>
    <row r="378" spans="1:59" x14ac:dyDescent="0.2">
      <c r="A378" t="str">
        <f t="shared" si="52"/>
        <v>Jake Carlisle_2018</v>
      </c>
      <c r="B378" t="s">
        <v>930</v>
      </c>
      <c r="C378" t="s">
        <v>399</v>
      </c>
      <c r="D378">
        <v>2018</v>
      </c>
      <c r="E378" s="13">
        <v>376100</v>
      </c>
      <c r="F378" s="13">
        <v>376100</v>
      </c>
      <c r="G378" s="13">
        <v>376100</v>
      </c>
      <c r="H378" s="13">
        <v>383400</v>
      </c>
      <c r="I378" s="13">
        <v>401400</v>
      </c>
      <c r="J378" s="13">
        <v>393400</v>
      </c>
      <c r="K378" s="13">
        <v>397800</v>
      </c>
      <c r="L378" s="13">
        <v>385900</v>
      </c>
      <c r="M378" s="13">
        <v>367800</v>
      </c>
      <c r="N378" s="13">
        <v>367800</v>
      </c>
      <c r="O378" s="13">
        <v>360800</v>
      </c>
      <c r="P378" s="13">
        <v>360800</v>
      </c>
      <c r="Q378" s="13">
        <v>360800</v>
      </c>
      <c r="R378" s="13">
        <v>385000</v>
      </c>
      <c r="S378" s="13">
        <v>385000</v>
      </c>
      <c r="T378" s="13">
        <v>432200</v>
      </c>
      <c r="U378" s="13">
        <v>432200</v>
      </c>
      <c r="V378" s="13">
        <v>431800</v>
      </c>
      <c r="W378" s="13">
        <v>408400</v>
      </c>
      <c r="X378" s="13">
        <v>376300</v>
      </c>
      <c r="Y378" s="13">
        <v>384900</v>
      </c>
      <c r="Z378" s="13">
        <v>383800</v>
      </c>
      <c r="AA378" s="13">
        <v>374600</v>
      </c>
      <c r="AB378" s="13">
        <v>71</v>
      </c>
      <c r="AC378" s="13">
        <v>105</v>
      </c>
      <c r="AD378" s="13">
        <v>64</v>
      </c>
      <c r="AE378" s="13">
        <v>96</v>
      </c>
      <c r="AF378" s="13">
        <v>57</v>
      </c>
      <c r="AG378" s="13">
        <v>90</v>
      </c>
      <c r="AH378" s="13">
        <v>64</v>
      </c>
      <c r="AI378" s="13">
        <v>38</v>
      </c>
      <c r="AJ378" s="13"/>
      <c r="AK378" s="13">
        <v>103</v>
      </c>
      <c r="AL378" s="13"/>
      <c r="AM378" s="13"/>
      <c r="AN378" s="13">
        <v>130</v>
      </c>
      <c r="AO378" s="13"/>
      <c r="AP378" s="13">
        <v>109</v>
      </c>
      <c r="AQ378" s="13"/>
      <c r="AR378" s="13">
        <v>24</v>
      </c>
      <c r="AS378" s="13">
        <v>79</v>
      </c>
      <c r="AT378" s="13">
        <v>75</v>
      </c>
      <c r="AU378" s="13">
        <v>97</v>
      </c>
      <c r="AV378" s="13">
        <v>63</v>
      </c>
      <c r="AW378" s="13"/>
      <c r="AX378" s="13">
        <v>57</v>
      </c>
      <c r="AY378" s="14">
        <f t="shared" si="53"/>
        <v>77.764705882352942</v>
      </c>
      <c r="AZ378" s="14">
        <f t="shared" si="60"/>
        <v>23</v>
      </c>
      <c r="BA378" s="19">
        <f t="shared" si="54"/>
        <v>0.77272727272727271</v>
      </c>
      <c r="BB378" s="20">
        <f t="shared" si="61"/>
        <v>27.29590036013812</v>
      </c>
      <c r="BC378">
        <f t="shared" si="55"/>
        <v>0</v>
      </c>
      <c r="BD378" s="14">
        <f t="shared" si="56"/>
        <v>11</v>
      </c>
      <c r="BE378" s="14">
        <f t="shared" si="57"/>
        <v>80.5</v>
      </c>
      <c r="BF378" s="14">
        <f t="shared" si="58"/>
        <v>68.333333333333329</v>
      </c>
      <c r="BG378" s="14">
        <f t="shared" si="59"/>
        <v>72</v>
      </c>
    </row>
    <row r="379" spans="1:59" x14ac:dyDescent="0.2">
      <c r="A379" t="str">
        <f t="shared" si="52"/>
        <v>Jake Carlisle_2017</v>
      </c>
      <c r="B379" t="s">
        <v>930</v>
      </c>
      <c r="C379" t="s">
        <v>399</v>
      </c>
      <c r="D379">
        <v>2017</v>
      </c>
      <c r="E379" s="13">
        <v>337000</v>
      </c>
      <c r="F379" s="13">
        <v>337000</v>
      </c>
      <c r="G379" s="13">
        <v>337000</v>
      </c>
      <c r="H379" s="13">
        <v>326500</v>
      </c>
      <c r="I379" s="13">
        <v>319800</v>
      </c>
      <c r="J379" s="13">
        <v>312800</v>
      </c>
      <c r="K379" s="13">
        <v>317400</v>
      </c>
      <c r="L379" s="13">
        <v>312100</v>
      </c>
      <c r="M379" s="13">
        <v>321100</v>
      </c>
      <c r="N379" s="13">
        <v>328500</v>
      </c>
      <c r="O379" s="13">
        <v>344000</v>
      </c>
      <c r="P379" s="13">
        <v>344000</v>
      </c>
      <c r="Q379" s="13">
        <v>340100</v>
      </c>
      <c r="R379" s="13">
        <v>323300</v>
      </c>
      <c r="S379" s="13">
        <v>307300</v>
      </c>
      <c r="T379" s="13">
        <v>315900</v>
      </c>
      <c r="U379" s="13">
        <v>321200</v>
      </c>
      <c r="V379" s="13">
        <v>340000</v>
      </c>
      <c r="W379" s="13">
        <v>350800</v>
      </c>
      <c r="X379" s="13">
        <v>383300</v>
      </c>
      <c r="Y379" s="13">
        <v>391100</v>
      </c>
      <c r="Z379" s="13">
        <v>401100</v>
      </c>
      <c r="AA379" s="13">
        <v>380000</v>
      </c>
      <c r="AB379" s="13">
        <v>66</v>
      </c>
      <c r="AC379" s="13">
        <v>47</v>
      </c>
      <c r="AD379" s="13">
        <v>60</v>
      </c>
      <c r="AE379" s="13">
        <v>69</v>
      </c>
      <c r="AF379" s="13">
        <v>42</v>
      </c>
      <c r="AG379" s="13">
        <v>83</v>
      </c>
      <c r="AH379" s="13">
        <v>49</v>
      </c>
      <c r="AI379" s="13">
        <v>72</v>
      </c>
      <c r="AJ379" s="13">
        <v>84</v>
      </c>
      <c r="AK379" s="13">
        <v>72</v>
      </c>
      <c r="AL379" s="13"/>
      <c r="AM379" s="13">
        <v>37</v>
      </c>
      <c r="AN379" s="13">
        <v>53</v>
      </c>
      <c r="AO379" s="13">
        <v>64</v>
      </c>
      <c r="AP379" s="13">
        <v>85</v>
      </c>
      <c r="AQ379" s="13">
        <v>51</v>
      </c>
      <c r="AR379" s="13">
        <v>98</v>
      </c>
      <c r="AS379" s="13">
        <v>79</v>
      </c>
      <c r="AT379" s="13">
        <v>107</v>
      </c>
      <c r="AU379" s="13">
        <v>63</v>
      </c>
      <c r="AV379" s="13">
        <v>89</v>
      </c>
      <c r="AW379" s="13">
        <v>43</v>
      </c>
      <c r="AX379" s="13">
        <v>92</v>
      </c>
      <c r="AY379" s="14">
        <f t="shared" si="53"/>
        <v>68.409090909090907</v>
      </c>
      <c r="AZ379" s="14">
        <f t="shared" si="60"/>
        <v>23</v>
      </c>
      <c r="BA379" s="19">
        <f t="shared" si="54"/>
        <v>1</v>
      </c>
      <c r="BB379" s="20">
        <f t="shared" si="61"/>
        <v>19.573205910386509</v>
      </c>
      <c r="BC379">
        <f t="shared" si="55"/>
        <v>0</v>
      </c>
      <c r="BD379" s="14">
        <f t="shared" si="56"/>
        <v>15</v>
      </c>
      <c r="BE379" s="14">
        <f t="shared" si="57"/>
        <v>61.166666666666664</v>
      </c>
      <c r="BF379" s="14">
        <f t="shared" si="58"/>
        <v>62.8</v>
      </c>
      <c r="BG379" s="14">
        <f t="shared" si="59"/>
        <v>78.555555555555557</v>
      </c>
    </row>
    <row r="380" spans="1:59" x14ac:dyDescent="0.2">
      <c r="A380" t="str">
        <f t="shared" si="52"/>
        <v>Jake Carlisle_2016</v>
      </c>
      <c r="B380" t="s">
        <v>930</v>
      </c>
      <c r="C380" t="s">
        <v>399</v>
      </c>
      <c r="D380">
        <v>2016</v>
      </c>
      <c r="E380" s="13">
        <v>384500</v>
      </c>
      <c r="F380" s="13">
        <v>384500</v>
      </c>
      <c r="G380" s="13">
        <v>384500</v>
      </c>
      <c r="H380" s="13">
        <v>358100</v>
      </c>
      <c r="I380" s="13">
        <v>347000</v>
      </c>
      <c r="J380" s="13">
        <v>338800</v>
      </c>
      <c r="K380" s="13">
        <v>334000</v>
      </c>
      <c r="L380" s="13">
        <v>334000</v>
      </c>
      <c r="M380" s="13">
        <v>342900</v>
      </c>
      <c r="N380" s="13">
        <v>341100</v>
      </c>
      <c r="O380" s="13">
        <v>338200</v>
      </c>
      <c r="P380" s="13">
        <v>315600</v>
      </c>
      <c r="Q380" s="13">
        <v>315600</v>
      </c>
      <c r="R380" s="13">
        <v>317400</v>
      </c>
      <c r="S380" s="13">
        <v>317400</v>
      </c>
      <c r="T380" s="13">
        <v>317400</v>
      </c>
      <c r="U380" s="13">
        <v>317400</v>
      </c>
      <c r="V380" s="13">
        <v>317400</v>
      </c>
      <c r="W380" s="13">
        <v>330200</v>
      </c>
      <c r="X380" s="13">
        <v>362200</v>
      </c>
      <c r="Y380" s="13">
        <v>378800</v>
      </c>
      <c r="Z380" s="13">
        <v>383800</v>
      </c>
      <c r="AA380" s="13">
        <v>381800</v>
      </c>
      <c r="AB380" s="13">
        <v>25</v>
      </c>
      <c r="AC380" s="13">
        <v>81</v>
      </c>
      <c r="AD380" s="13">
        <v>62</v>
      </c>
      <c r="AE380" s="13">
        <v>45</v>
      </c>
      <c r="AF380" s="13">
        <v>82</v>
      </c>
      <c r="AG380" s="13">
        <v>65</v>
      </c>
      <c r="AH380" s="13"/>
      <c r="AI380" s="13">
        <v>72</v>
      </c>
      <c r="AJ380" s="13">
        <v>63</v>
      </c>
      <c r="AK380" s="13">
        <v>60</v>
      </c>
      <c r="AL380" s="13">
        <v>26</v>
      </c>
      <c r="AM380" s="13"/>
      <c r="AN380" s="13">
        <v>106</v>
      </c>
      <c r="AO380" s="13"/>
      <c r="AP380" s="13"/>
      <c r="AQ380" s="13"/>
      <c r="AR380" s="13"/>
      <c r="AS380" s="13">
        <v>89</v>
      </c>
      <c r="AT380" s="13">
        <v>78</v>
      </c>
      <c r="AU380" s="13">
        <v>91</v>
      </c>
      <c r="AV380" s="13">
        <v>75</v>
      </c>
      <c r="AW380" s="13">
        <v>65</v>
      </c>
      <c r="AX380" s="13">
        <v>85</v>
      </c>
      <c r="AY380" s="14">
        <f t="shared" si="53"/>
        <v>68.82352941176471</v>
      </c>
      <c r="AZ380" s="14">
        <f t="shared" si="60"/>
        <v>23</v>
      </c>
      <c r="BA380" s="19">
        <f t="shared" si="54"/>
        <v>0.77272727272727271</v>
      </c>
      <c r="BB380" s="20">
        <f t="shared" si="61"/>
        <v>21.659972570728392</v>
      </c>
      <c r="BC380">
        <f t="shared" si="55"/>
        <v>0</v>
      </c>
      <c r="BD380" s="14">
        <f t="shared" si="56"/>
        <v>12</v>
      </c>
      <c r="BE380" s="14">
        <f t="shared" si="57"/>
        <v>60</v>
      </c>
      <c r="BF380" s="14">
        <f t="shared" si="58"/>
        <v>55.25</v>
      </c>
      <c r="BG380" s="14">
        <f t="shared" si="59"/>
        <v>80.5</v>
      </c>
    </row>
    <row r="381" spans="1:59" x14ac:dyDescent="0.2">
      <c r="A381" t="str">
        <f t="shared" si="52"/>
        <v>Jake Carlisle_2015</v>
      </c>
      <c r="B381" t="s">
        <v>930</v>
      </c>
      <c r="C381" t="s">
        <v>399</v>
      </c>
      <c r="D381">
        <v>2015</v>
      </c>
      <c r="E381" s="13">
        <v>408900</v>
      </c>
      <c r="F381" s="13">
        <v>408900</v>
      </c>
      <c r="G381" s="13">
        <v>408900</v>
      </c>
      <c r="H381" s="13">
        <v>423200</v>
      </c>
      <c r="I381" s="13">
        <v>425100</v>
      </c>
      <c r="J381" s="13">
        <v>385500</v>
      </c>
      <c r="K381" s="13">
        <v>333000</v>
      </c>
      <c r="L381" s="13">
        <v>292600</v>
      </c>
      <c r="M381" s="13">
        <v>275000</v>
      </c>
      <c r="N381" s="13">
        <v>262600</v>
      </c>
      <c r="O381" s="13">
        <v>262600</v>
      </c>
      <c r="P381" s="13">
        <v>269900</v>
      </c>
      <c r="Q381" s="13">
        <v>278900</v>
      </c>
      <c r="R381" s="13">
        <v>298700</v>
      </c>
      <c r="S381" s="13">
        <v>298700</v>
      </c>
      <c r="T381" s="13">
        <v>309400</v>
      </c>
      <c r="U381" s="13">
        <v>321600</v>
      </c>
      <c r="V381" s="13">
        <v>373500</v>
      </c>
      <c r="W381" s="13">
        <v>458400</v>
      </c>
      <c r="X381" s="13">
        <v>511700</v>
      </c>
      <c r="Y381" s="13">
        <v>498700</v>
      </c>
      <c r="Z381" s="13">
        <v>498700</v>
      </c>
      <c r="AA381" s="13">
        <v>420000</v>
      </c>
      <c r="AB381" s="13">
        <v>78</v>
      </c>
      <c r="AC381" s="13">
        <v>116</v>
      </c>
      <c r="AD381" s="13">
        <v>83</v>
      </c>
      <c r="AE381" s="13">
        <v>59</v>
      </c>
      <c r="AF381" s="13">
        <v>26</v>
      </c>
      <c r="AG381" s="13">
        <v>28</v>
      </c>
      <c r="AH381" s="13">
        <v>52</v>
      </c>
      <c r="AI381" s="13">
        <v>56</v>
      </c>
      <c r="AJ381" s="13">
        <v>27</v>
      </c>
      <c r="AK381" s="13"/>
      <c r="AL381" s="13">
        <v>91</v>
      </c>
      <c r="AM381" s="13">
        <v>64</v>
      </c>
      <c r="AN381" s="13">
        <v>56</v>
      </c>
      <c r="AO381" s="13"/>
      <c r="AP381" s="13">
        <v>82</v>
      </c>
      <c r="AQ381" s="13">
        <v>74</v>
      </c>
      <c r="AR381" s="13">
        <v>155</v>
      </c>
      <c r="AS381" s="13">
        <v>188</v>
      </c>
      <c r="AT381" s="13">
        <v>53</v>
      </c>
      <c r="AU381" s="13">
        <v>36</v>
      </c>
      <c r="AV381" s="13"/>
      <c r="AW381" s="13">
        <v>35</v>
      </c>
      <c r="AX381" s="13"/>
      <c r="AY381" s="14">
        <f t="shared" si="53"/>
        <v>71.526315789473685</v>
      </c>
      <c r="AZ381" s="14">
        <f t="shared" si="60"/>
        <v>23</v>
      </c>
      <c r="BA381" s="19">
        <f t="shared" si="54"/>
        <v>0.86363636363636365</v>
      </c>
      <c r="BB381" s="20">
        <f t="shared" si="61"/>
        <v>42.91253173744191</v>
      </c>
      <c r="BC381">
        <f t="shared" si="55"/>
        <v>0</v>
      </c>
      <c r="BD381" s="14">
        <f t="shared" si="56"/>
        <v>10</v>
      </c>
      <c r="BE381" s="14">
        <f t="shared" si="57"/>
        <v>65</v>
      </c>
      <c r="BF381" s="14">
        <f t="shared" si="58"/>
        <v>58</v>
      </c>
      <c r="BG381" s="14">
        <f t="shared" si="59"/>
        <v>89</v>
      </c>
    </row>
    <row r="382" spans="1:59" x14ac:dyDescent="0.2">
      <c r="A382" t="str">
        <f t="shared" si="52"/>
        <v>Jason Carter_2018</v>
      </c>
      <c r="B382" t="s">
        <v>2629</v>
      </c>
      <c r="C382" t="s">
        <v>184</v>
      </c>
      <c r="D382">
        <v>2018</v>
      </c>
      <c r="E382" s="13">
        <v>0</v>
      </c>
      <c r="F382" s="13">
        <v>0</v>
      </c>
      <c r="G382" s="13">
        <v>0</v>
      </c>
      <c r="H382" s="13">
        <v>0</v>
      </c>
      <c r="I382" s="13">
        <v>0</v>
      </c>
      <c r="J382" s="13">
        <v>0</v>
      </c>
      <c r="K382" s="13">
        <v>0</v>
      </c>
      <c r="L382" s="13">
        <v>0</v>
      </c>
      <c r="M382" s="13">
        <v>0</v>
      </c>
      <c r="N382" s="13">
        <v>0</v>
      </c>
      <c r="O382" s="13">
        <v>0</v>
      </c>
      <c r="P382" s="13">
        <v>0</v>
      </c>
      <c r="Q382" s="13">
        <v>0</v>
      </c>
      <c r="R382" s="13">
        <v>0</v>
      </c>
      <c r="S382" s="13">
        <v>0</v>
      </c>
      <c r="T382" s="13">
        <v>0</v>
      </c>
      <c r="U382" s="13">
        <v>0</v>
      </c>
      <c r="V382" s="13">
        <v>0</v>
      </c>
      <c r="W382" s="13">
        <v>0</v>
      </c>
      <c r="X382" s="13">
        <v>0</v>
      </c>
      <c r="Y382" s="13">
        <v>0</v>
      </c>
      <c r="Z382" s="13">
        <v>0</v>
      </c>
      <c r="AA382" s="13">
        <v>0</v>
      </c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4" t="str">
        <f t="shared" si="53"/>
        <v/>
      </c>
      <c r="AZ382" s="14">
        <f t="shared" si="60"/>
        <v>23</v>
      </c>
      <c r="BA382" s="19">
        <f t="shared" si="54"/>
        <v>0</v>
      </c>
      <c r="BB382" s="20" t="e">
        <f t="shared" si="61"/>
        <v>#DIV/0!</v>
      </c>
      <c r="BC382">
        <f t="shared" si="55"/>
        <v>23</v>
      </c>
      <c r="BD382" s="14">
        <f t="shared" si="56"/>
        <v>1</v>
      </c>
      <c r="BE382" s="14" t="str">
        <f t="shared" si="57"/>
        <v/>
      </c>
      <c r="BF382" s="14" t="str">
        <f t="shared" si="58"/>
        <v/>
      </c>
      <c r="BG382" s="14" t="str">
        <f t="shared" si="59"/>
        <v/>
      </c>
    </row>
    <row r="383" spans="1:59" x14ac:dyDescent="0.2">
      <c r="A383" t="str">
        <f t="shared" si="52"/>
        <v>Jason Carter_2017</v>
      </c>
      <c r="B383" t="s">
        <v>2629</v>
      </c>
      <c r="C383" t="s">
        <v>184</v>
      </c>
      <c r="D383">
        <v>2017</v>
      </c>
      <c r="E383" s="13">
        <v>0</v>
      </c>
      <c r="F383" s="13">
        <v>0</v>
      </c>
      <c r="G383" s="13">
        <v>0</v>
      </c>
      <c r="H383" s="13">
        <v>0</v>
      </c>
      <c r="I383" s="13">
        <v>0</v>
      </c>
      <c r="J383" s="13">
        <v>0</v>
      </c>
      <c r="K383" s="13">
        <v>0</v>
      </c>
      <c r="L383" s="13">
        <v>0</v>
      </c>
      <c r="M383" s="13">
        <v>0</v>
      </c>
      <c r="N383" s="13">
        <v>0</v>
      </c>
      <c r="O383" s="13">
        <v>0</v>
      </c>
      <c r="P383" s="13">
        <v>0</v>
      </c>
      <c r="Q383" s="13">
        <v>0</v>
      </c>
      <c r="R383" s="13">
        <v>0</v>
      </c>
      <c r="S383" s="13">
        <v>0</v>
      </c>
      <c r="T383" s="13">
        <v>0</v>
      </c>
      <c r="U383" s="13">
        <v>0</v>
      </c>
      <c r="V383" s="13">
        <v>0</v>
      </c>
      <c r="W383" s="13">
        <v>0</v>
      </c>
      <c r="X383" s="13">
        <v>0</v>
      </c>
      <c r="Y383" s="13">
        <v>0</v>
      </c>
      <c r="Z383" s="13">
        <v>0</v>
      </c>
      <c r="AA383" s="13">
        <v>0</v>
      </c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4" t="str">
        <f t="shared" si="53"/>
        <v/>
      </c>
      <c r="AZ383" s="14">
        <f t="shared" si="60"/>
        <v>23</v>
      </c>
      <c r="BA383" s="19">
        <f t="shared" si="54"/>
        <v>0</v>
      </c>
      <c r="BB383" s="20" t="e">
        <f t="shared" si="61"/>
        <v>#DIV/0!</v>
      </c>
      <c r="BC383">
        <f t="shared" si="55"/>
        <v>23</v>
      </c>
      <c r="BD383" s="14">
        <f t="shared" si="56"/>
        <v>1</v>
      </c>
      <c r="BE383" s="14" t="str">
        <f t="shared" si="57"/>
        <v/>
      </c>
      <c r="BF383" s="14" t="str">
        <f t="shared" si="58"/>
        <v/>
      </c>
      <c r="BG383" s="14" t="str">
        <f t="shared" si="59"/>
        <v/>
      </c>
    </row>
    <row r="384" spans="1:59" x14ac:dyDescent="0.2">
      <c r="A384" t="str">
        <f t="shared" si="52"/>
        <v>Jason Carter_2016</v>
      </c>
      <c r="B384" t="s">
        <v>2629</v>
      </c>
      <c r="C384" t="s">
        <v>184</v>
      </c>
      <c r="D384">
        <v>2016</v>
      </c>
      <c r="E384" s="13">
        <v>0</v>
      </c>
      <c r="F384" s="13">
        <v>0</v>
      </c>
      <c r="G384" s="13">
        <v>0</v>
      </c>
      <c r="H384" s="13">
        <v>0</v>
      </c>
      <c r="I384" s="13">
        <v>0</v>
      </c>
      <c r="J384" s="13">
        <v>0</v>
      </c>
      <c r="K384" s="13">
        <v>0</v>
      </c>
      <c r="L384" s="13">
        <v>0</v>
      </c>
      <c r="M384" s="13">
        <v>0</v>
      </c>
      <c r="N384" s="13">
        <v>0</v>
      </c>
      <c r="O384" s="13">
        <v>0</v>
      </c>
      <c r="P384" s="13">
        <v>0</v>
      </c>
      <c r="Q384" s="13">
        <v>0</v>
      </c>
      <c r="R384" s="13">
        <v>0</v>
      </c>
      <c r="S384" s="13">
        <v>0</v>
      </c>
      <c r="T384" s="13">
        <v>0</v>
      </c>
      <c r="U384" s="13">
        <v>0</v>
      </c>
      <c r="V384" s="13">
        <v>0</v>
      </c>
      <c r="W384" s="13">
        <v>0</v>
      </c>
      <c r="X384" s="13">
        <v>0</v>
      </c>
      <c r="Y384" s="13">
        <v>0</v>
      </c>
      <c r="Z384" s="13">
        <v>0</v>
      </c>
      <c r="AA384" s="13">
        <v>0</v>
      </c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4" t="str">
        <f t="shared" si="53"/>
        <v/>
      </c>
      <c r="AZ384" s="14">
        <f t="shared" si="60"/>
        <v>23</v>
      </c>
      <c r="BA384" s="19">
        <f t="shared" si="54"/>
        <v>0</v>
      </c>
      <c r="BB384" s="20" t="e">
        <f t="shared" si="61"/>
        <v>#DIV/0!</v>
      </c>
      <c r="BC384">
        <f t="shared" si="55"/>
        <v>23</v>
      </c>
      <c r="BD384" s="14">
        <f t="shared" si="56"/>
        <v>1</v>
      </c>
      <c r="BE384" s="14" t="str">
        <f t="shared" si="57"/>
        <v/>
      </c>
      <c r="BF384" s="14" t="str">
        <f t="shared" si="58"/>
        <v/>
      </c>
      <c r="BG384" s="14" t="str">
        <f t="shared" si="59"/>
        <v/>
      </c>
    </row>
    <row r="385" spans="1:59" x14ac:dyDescent="0.2">
      <c r="A385" t="str">
        <f t="shared" si="52"/>
        <v>Jason Carter_2015</v>
      </c>
      <c r="B385" t="s">
        <v>2629</v>
      </c>
      <c r="C385" t="s">
        <v>184</v>
      </c>
      <c r="D385">
        <v>2015</v>
      </c>
      <c r="E385" s="13">
        <v>0</v>
      </c>
      <c r="F385" s="13">
        <v>0</v>
      </c>
      <c r="G385" s="13">
        <v>0</v>
      </c>
      <c r="H385" s="13">
        <v>0</v>
      </c>
      <c r="I385" s="13">
        <v>0</v>
      </c>
      <c r="J385" s="13">
        <v>0</v>
      </c>
      <c r="K385" s="13">
        <v>0</v>
      </c>
      <c r="L385" s="13">
        <v>0</v>
      </c>
      <c r="M385" s="13">
        <v>0</v>
      </c>
      <c r="N385" s="13">
        <v>0</v>
      </c>
      <c r="O385" s="13">
        <v>0</v>
      </c>
      <c r="P385" s="13">
        <v>0</v>
      </c>
      <c r="Q385" s="13">
        <v>0</v>
      </c>
      <c r="R385" s="13">
        <v>0</v>
      </c>
      <c r="S385" s="13">
        <v>0</v>
      </c>
      <c r="T385" s="13">
        <v>0</v>
      </c>
      <c r="U385" s="13">
        <v>0</v>
      </c>
      <c r="V385" s="13">
        <v>0</v>
      </c>
      <c r="W385" s="13">
        <v>0</v>
      </c>
      <c r="X385" s="13">
        <v>0</v>
      </c>
      <c r="Y385" s="13">
        <v>0</v>
      </c>
      <c r="Z385" s="13">
        <v>0</v>
      </c>
      <c r="AA385" s="13">
        <v>0</v>
      </c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4" t="str">
        <f t="shared" si="53"/>
        <v/>
      </c>
      <c r="AZ385" s="14">
        <f t="shared" si="60"/>
        <v>23</v>
      </c>
      <c r="BA385" s="19">
        <f t="shared" si="54"/>
        <v>0</v>
      </c>
      <c r="BB385" s="20" t="e">
        <f t="shared" si="61"/>
        <v>#DIV/0!</v>
      </c>
      <c r="BC385">
        <f t="shared" si="55"/>
        <v>23</v>
      </c>
      <c r="BD385" s="14">
        <f t="shared" si="56"/>
        <v>1</v>
      </c>
      <c r="BE385" s="14" t="str">
        <f t="shared" si="57"/>
        <v/>
      </c>
      <c r="BF385" s="14" t="str">
        <f t="shared" si="58"/>
        <v/>
      </c>
      <c r="BG385" s="14" t="str">
        <f t="shared" si="59"/>
        <v/>
      </c>
    </row>
    <row r="386" spans="1:59" x14ac:dyDescent="0.2">
      <c r="A386" t="str">
        <f t="shared" ref="A386:A449" si="62">B386&amp;"_"&amp;D386</f>
        <v>Levi Casboult_2018</v>
      </c>
      <c r="B386" t="s">
        <v>748</v>
      </c>
      <c r="C386" t="s">
        <v>84</v>
      </c>
      <c r="D386">
        <v>2018</v>
      </c>
      <c r="E386" s="13">
        <v>364600</v>
      </c>
      <c r="F386" s="13">
        <v>364600</v>
      </c>
      <c r="G386" s="13">
        <v>364600</v>
      </c>
      <c r="H386" s="13">
        <v>368300</v>
      </c>
      <c r="I386" s="13">
        <v>361000</v>
      </c>
      <c r="J386" s="13">
        <v>364000</v>
      </c>
      <c r="K386" s="13">
        <v>352000</v>
      </c>
      <c r="L386" s="13">
        <v>341200</v>
      </c>
      <c r="M386" s="13">
        <v>341200</v>
      </c>
      <c r="N386" s="13">
        <v>341200</v>
      </c>
      <c r="O386" s="13">
        <v>341200</v>
      </c>
      <c r="P386" s="13">
        <v>341200</v>
      </c>
      <c r="Q386" s="13">
        <v>341200</v>
      </c>
      <c r="R386" s="13">
        <v>327800</v>
      </c>
      <c r="S386" s="13">
        <v>327800</v>
      </c>
      <c r="T386" s="13">
        <v>298100</v>
      </c>
      <c r="U386" s="13">
        <v>298100</v>
      </c>
      <c r="V386" s="13">
        <v>298100</v>
      </c>
      <c r="W386" s="13">
        <v>266700</v>
      </c>
      <c r="X386" s="13">
        <v>266700</v>
      </c>
      <c r="Y386" s="13">
        <v>266700</v>
      </c>
      <c r="Z386" s="13">
        <v>266700</v>
      </c>
      <c r="AA386" s="13">
        <v>266700</v>
      </c>
      <c r="AB386" s="13">
        <v>78</v>
      </c>
      <c r="AC386" s="13">
        <v>43</v>
      </c>
      <c r="AD386" s="13">
        <v>104</v>
      </c>
      <c r="AE386" s="13">
        <v>53</v>
      </c>
      <c r="AF386" s="13">
        <v>61</v>
      </c>
      <c r="AG386" s="13">
        <v>75</v>
      </c>
      <c r="AH386" s="13">
        <v>50</v>
      </c>
      <c r="AI386" s="13"/>
      <c r="AJ386" s="13"/>
      <c r="AK386" s="13"/>
      <c r="AL386" s="13"/>
      <c r="AM386" s="13"/>
      <c r="AN386" s="13">
        <v>50</v>
      </c>
      <c r="AO386" s="13"/>
      <c r="AP386" s="13">
        <v>34</v>
      </c>
      <c r="AQ386" s="13"/>
      <c r="AR386" s="13"/>
      <c r="AS386" s="13">
        <v>28</v>
      </c>
      <c r="AT386" s="13"/>
      <c r="AU386" s="13"/>
      <c r="AV386" s="13"/>
      <c r="AW386" s="13"/>
      <c r="AX386" s="13"/>
      <c r="AY386" s="14">
        <f t="shared" si="53"/>
        <v>57.6</v>
      </c>
      <c r="AZ386" s="14">
        <f t="shared" si="60"/>
        <v>23</v>
      </c>
      <c r="BA386" s="19">
        <f t="shared" si="54"/>
        <v>0.45454545454545453</v>
      </c>
      <c r="BB386" s="20">
        <f t="shared" si="61"/>
        <v>22.770351092789259</v>
      </c>
      <c r="BC386">
        <f t="shared" si="55"/>
        <v>0</v>
      </c>
      <c r="BD386" s="14">
        <f t="shared" si="56"/>
        <v>19</v>
      </c>
      <c r="BE386" s="14">
        <f t="shared" si="57"/>
        <v>69</v>
      </c>
      <c r="BF386" s="14">
        <f t="shared" si="58"/>
        <v>50</v>
      </c>
      <c r="BG386" s="14">
        <f t="shared" si="59"/>
        <v>31</v>
      </c>
    </row>
    <row r="387" spans="1:59" x14ac:dyDescent="0.2">
      <c r="A387" t="str">
        <f t="shared" si="62"/>
        <v>Levi Casboult_2017</v>
      </c>
      <c r="B387" t="s">
        <v>748</v>
      </c>
      <c r="C387" t="s">
        <v>84</v>
      </c>
      <c r="D387">
        <v>2017</v>
      </c>
      <c r="E387" s="13">
        <v>261700</v>
      </c>
      <c r="F387" s="13">
        <v>261700</v>
      </c>
      <c r="G387" s="13">
        <v>261700</v>
      </c>
      <c r="H387" s="13">
        <v>269500</v>
      </c>
      <c r="I387" s="13">
        <v>283900</v>
      </c>
      <c r="J387" s="13">
        <v>306400</v>
      </c>
      <c r="K387" s="13">
        <v>328200</v>
      </c>
      <c r="L387" s="13">
        <v>340700</v>
      </c>
      <c r="M387" s="13">
        <v>328800</v>
      </c>
      <c r="N387" s="13">
        <v>312300</v>
      </c>
      <c r="O387" s="13">
        <v>296900</v>
      </c>
      <c r="P387" s="13">
        <v>296900</v>
      </c>
      <c r="Q387" s="13">
        <v>302200</v>
      </c>
      <c r="R387" s="13">
        <v>302500</v>
      </c>
      <c r="S387" s="13">
        <v>310300</v>
      </c>
      <c r="T387" s="13">
        <v>323500</v>
      </c>
      <c r="U387" s="13">
        <v>344100</v>
      </c>
      <c r="V387" s="13">
        <v>351000</v>
      </c>
      <c r="W387" s="13">
        <v>347200</v>
      </c>
      <c r="X387" s="13">
        <v>364600</v>
      </c>
      <c r="Y387" s="13">
        <v>380400</v>
      </c>
      <c r="Z387" s="13">
        <v>385700</v>
      </c>
      <c r="AA387" s="13">
        <v>366200</v>
      </c>
      <c r="AB387" s="13">
        <v>54</v>
      </c>
      <c r="AC387" s="13">
        <v>57</v>
      </c>
      <c r="AD387" s="13">
        <v>59</v>
      </c>
      <c r="AE387" s="13">
        <v>74</v>
      </c>
      <c r="AF387" s="13">
        <v>83</v>
      </c>
      <c r="AG387" s="13">
        <v>72</v>
      </c>
      <c r="AH387" s="13">
        <v>65</v>
      </c>
      <c r="AI387" s="13">
        <v>37</v>
      </c>
      <c r="AJ387" s="13">
        <v>54</v>
      </c>
      <c r="AK387" s="13">
        <v>58</v>
      </c>
      <c r="AL387" s="13"/>
      <c r="AM387" s="13">
        <v>74</v>
      </c>
      <c r="AN387" s="13">
        <v>46</v>
      </c>
      <c r="AO387" s="13">
        <v>75</v>
      </c>
      <c r="AP387" s="13">
        <v>93</v>
      </c>
      <c r="AQ387" s="13">
        <v>71</v>
      </c>
      <c r="AR387" s="13">
        <v>57</v>
      </c>
      <c r="AS387" s="13">
        <v>74</v>
      </c>
      <c r="AT387" s="13">
        <v>117</v>
      </c>
      <c r="AU387" s="13">
        <v>65</v>
      </c>
      <c r="AV387" s="13">
        <v>60</v>
      </c>
      <c r="AW387" s="13">
        <v>64</v>
      </c>
      <c r="AX387" s="13">
        <v>50</v>
      </c>
      <c r="AY387" s="14">
        <f t="shared" ref="AY387:AY450" si="63">IFERROR(AVERAGEIFS(AB387:AX387,AB387:AX387,"&lt;&gt;"),"")</f>
        <v>66.318181818181813</v>
      </c>
      <c r="AZ387" s="14">
        <f t="shared" si="60"/>
        <v>23</v>
      </c>
      <c r="BA387" s="19">
        <f t="shared" ref="BA387:BA450" si="64">COUNTIF(AB387:AX387,"&lt;&gt;")/22</f>
        <v>1</v>
      </c>
      <c r="BB387" s="20">
        <f t="shared" si="61"/>
        <v>16.977257514901293</v>
      </c>
      <c r="BC387">
        <f t="shared" ref="BC387:BC450" si="65">COUNTIFS(E387:AA387,0)</f>
        <v>0</v>
      </c>
      <c r="BD387" s="14">
        <f t="shared" ref="BD387:BD450" si="66">MATCH(MIN(E387:AA387),E387:AA387,0)</f>
        <v>1</v>
      </c>
      <c r="BE387" s="14">
        <f t="shared" ref="BE387:BE450" si="67">IFERROR(AVERAGE(AB387:AG387),"")</f>
        <v>66.5</v>
      </c>
      <c r="BF387" s="14">
        <f t="shared" ref="BF387:BF450" si="68">IFERROR(AVERAGE(AH387:AM387),"")</f>
        <v>57.6</v>
      </c>
      <c r="BG387" s="14">
        <f t="shared" ref="BG387:BG450" si="69">IFERROR(AVERAGE(AP387:AX387),"")</f>
        <v>72.333333333333329</v>
      </c>
    </row>
    <row r="388" spans="1:59" x14ac:dyDescent="0.2">
      <c r="A388" t="str">
        <f t="shared" si="62"/>
        <v>Levi Casboult_2016</v>
      </c>
      <c r="B388" t="s">
        <v>748</v>
      </c>
      <c r="C388" t="s">
        <v>84</v>
      </c>
      <c r="D388">
        <v>2016</v>
      </c>
      <c r="E388" s="13">
        <v>345300</v>
      </c>
      <c r="F388" s="13">
        <v>345300</v>
      </c>
      <c r="G388" s="13">
        <v>345300</v>
      </c>
      <c r="H388" s="13">
        <v>321800</v>
      </c>
      <c r="I388" s="13">
        <v>298100</v>
      </c>
      <c r="J388" s="13">
        <v>289000</v>
      </c>
      <c r="K388" s="13">
        <v>279900</v>
      </c>
      <c r="L388" s="13">
        <v>303200</v>
      </c>
      <c r="M388" s="13">
        <v>291800</v>
      </c>
      <c r="N388" s="13">
        <v>291800</v>
      </c>
      <c r="O388" s="13">
        <v>279400</v>
      </c>
      <c r="P388" s="13">
        <v>240000</v>
      </c>
      <c r="Q388" s="13">
        <v>231500</v>
      </c>
      <c r="R388" s="13">
        <v>231500</v>
      </c>
      <c r="S388" s="13">
        <v>230800</v>
      </c>
      <c r="T388" s="13">
        <v>228000</v>
      </c>
      <c r="U388" s="13">
        <v>218000</v>
      </c>
      <c r="V388" s="13">
        <v>218000</v>
      </c>
      <c r="W388" s="13">
        <v>211800</v>
      </c>
      <c r="X388" s="13">
        <v>209200</v>
      </c>
      <c r="Y388" s="13">
        <v>220700</v>
      </c>
      <c r="Z388" s="13">
        <v>243900</v>
      </c>
      <c r="AA388" s="13">
        <v>256900</v>
      </c>
      <c r="AB388" s="13">
        <v>51</v>
      </c>
      <c r="AC388" s="13">
        <v>49</v>
      </c>
      <c r="AD388" s="13">
        <v>50</v>
      </c>
      <c r="AE388" s="13">
        <v>37</v>
      </c>
      <c r="AF388" s="13">
        <v>67</v>
      </c>
      <c r="AG388" s="13">
        <v>45</v>
      </c>
      <c r="AH388" s="13">
        <v>107</v>
      </c>
      <c r="AI388" s="13">
        <v>2</v>
      </c>
      <c r="AJ388" s="13"/>
      <c r="AK388" s="13">
        <v>38</v>
      </c>
      <c r="AL388" s="13">
        <v>38</v>
      </c>
      <c r="AM388" s="13">
        <v>49</v>
      </c>
      <c r="AN388" s="13"/>
      <c r="AO388" s="13">
        <v>52</v>
      </c>
      <c r="AP388" s="13">
        <v>31</v>
      </c>
      <c r="AQ388" s="13">
        <v>32</v>
      </c>
      <c r="AR388" s="13"/>
      <c r="AS388" s="13">
        <v>57</v>
      </c>
      <c r="AT388" s="13">
        <v>36</v>
      </c>
      <c r="AU388" s="13">
        <v>63</v>
      </c>
      <c r="AV388" s="13">
        <v>91</v>
      </c>
      <c r="AW388" s="13">
        <v>27</v>
      </c>
      <c r="AX388" s="13">
        <v>40</v>
      </c>
      <c r="AY388" s="14">
        <f t="shared" si="63"/>
        <v>48.1</v>
      </c>
      <c r="AZ388" s="14">
        <f t="shared" si="60"/>
        <v>23</v>
      </c>
      <c r="BA388" s="19">
        <f t="shared" si="64"/>
        <v>0.90909090909090906</v>
      </c>
      <c r="BB388" s="20">
        <f t="shared" si="61"/>
        <v>22.557295470587086</v>
      </c>
      <c r="BC388">
        <f t="shared" si="65"/>
        <v>0</v>
      </c>
      <c r="BD388" s="14">
        <f t="shared" si="66"/>
        <v>20</v>
      </c>
      <c r="BE388" s="14">
        <f t="shared" si="67"/>
        <v>49.833333333333336</v>
      </c>
      <c r="BF388" s="14">
        <f t="shared" si="68"/>
        <v>46.8</v>
      </c>
      <c r="BG388" s="14">
        <f t="shared" si="69"/>
        <v>47.125</v>
      </c>
    </row>
    <row r="389" spans="1:59" x14ac:dyDescent="0.2">
      <c r="A389" t="str">
        <f t="shared" si="62"/>
        <v>Levi Casboult_2015</v>
      </c>
      <c r="B389" t="s">
        <v>748</v>
      </c>
      <c r="C389" t="s">
        <v>84</v>
      </c>
      <c r="D389">
        <v>2015</v>
      </c>
      <c r="E389" s="13">
        <v>347700</v>
      </c>
      <c r="F389" s="13">
        <v>347700</v>
      </c>
      <c r="G389" s="13">
        <v>347700</v>
      </c>
      <c r="H389" s="13">
        <v>347700</v>
      </c>
      <c r="I389" s="13">
        <v>355700</v>
      </c>
      <c r="J389" s="13">
        <v>355700</v>
      </c>
      <c r="K389" s="13">
        <v>382600</v>
      </c>
      <c r="L389" s="13">
        <v>392400</v>
      </c>
      <c r="M389" s="13">
        <v>378000</v>
      </c>
      <c r="N389" s="13">
        <v>344500</v>
      </c>
      <c r="O389" s="13">
        <v>337100</v>
      </c>
      <c r="P389" s="13">
        <v>337100</v>
      </c>
      <c r="Q389" s="13">
        <v>346600</v>
      </c>
      <c r="R389" s="13">
        <v>353500</v>
      </c>
      <c r="S389" s="13">
        <v>343100</v>
      </c>
      <c r="T389" s="13">
        <v>334700</v>
      </c>
      <c r="U389" s="13">
        <v>303200</v>
      </c>
      <c r="V389" s="13">
        <v>279600</v>
      </c>
      <c r="W389" s="13">
        <v>260700</v>
      </c>
      <c r="X389" s="13">
        <v>267800</v>
      </c>
      <c r="Y389" s="13">
        <v>267800</v>
      </c>
      <c r="Z389" s="13">
        <v>267800</v>
      </c>
      <c r="AA389" s="13">
        <v>267800</v>
      </c>
      <c r="AB389" s="13"/>
      <c r="AC389" s="13">
        <v>78</v>
      </c>
      <c r="AD389" s="13">
        <v>61</v>
      </c>
      <c r="AE389" s="13">
        <v>86</v>
      </c>
      <c r="AF389" s="13"/>
      <c r="AG389" s="13">
        <v>127</v>
      </c>
      <c r="AH389" s="13">
        <v>38</v>
      </c>
      <c r="AI389" s="13">
        <v>36</v>
      </c>
      <c r="AJ389" s="13">
        <v>75</v>
      </c>
      <c r="AK389" s="13">
        <v>76</v>
      </c>
      <c r="AL389" s="13"/>
      <c r="AM389" s="13">
        <v>71</v>
      </c>
      <c r="AN389" s="13">
        <v>75</v>
      </c>
      <c r="AO389" s="13">
        <v>39</v>
      </c>
      <c r="AP389" s="13">
        <v>70</v>
      </c>
      <c r="AQ389" s="13">
        <v>18</v>
      </c>
      <c r="AR389" s="13">
        <v>42</v>
      </c>
      <c r="AS389" s="13">
        <v>66</v>
      </c>
      <c r="AT389" s="13">
        <v>66</v>
      </c>
      <c r="AU389" s="13"/>
      <c r="AV389" s="13"/>
      <c r="AW389" s="13"/>
      <c r="AX389" s="13"/>
      <c r="AY389" s="14">
        <f t="shared" si="63"/>
        <v>64</v>
      </c>
      <c r="AZ389" s="14">
        <f t="shared" si="60"/>
        <v>23</v>
      </c>
      <c r="BA389" s="19">
        <f t="shared" si="64"/>
        <v>0.72727272727272729</v>
      </c>
      <c r="BB389" s="20">
        <f t="shared" si="61"/>
        <v>25.589060162499131</v>
      </c>
      <c r="BC389">
        <f t="shared" si="65"/>
        <v>0</v>
      </c>
      <c r="BD389" s="14">
        <f t="shared" si="66"/>
        <v>19</v>
      </c>
      <c r="BE389" s="14">
        <f t="shared" si="67"/>
        <v>88</v>
      </c>
      <c r="BF389" s="14">
        <f t="shared" si="68"/>
        <v>59.2</v>
      </c>
      <c r="BG389" s="14">
        <f t="shared" si="69"/>
        <v>52.4</v>
      </c>
    </row>
    <row r="390" spans="1:59" x14ac:dyDescent="0.2">
      <c r="A390" t="str">
        <f t="shared" si="62"/>
        <v>Jason Castagna_2018</v>
      </c>
      <c r="B390" t="s">
        <v>702</v>
      </c>
      <c r="C390" t="s">
        <v>369</v>
      </c>
      <c r="D390">
        <v>2018</v>
      </c>
      <c r="E390" s="13">
        <v>297600</v>
      </c>
      <c r="F390" s="13">
        <v>297600</v>
      </c>
      <c r="G390" s="13">
        <v>297600</v>
      </c>
      <c r="H390" s="13">
        <v>316400</v>
      </c>
      <c r="I390" s="13">
        <v>339500</v>
      </c>
      <c r="J390" s="13">
        <v>388300</v>
      </c>
      <c r="K390" s="13">
        <v>400700</v>
      </c>
      <c r="L390" s="13">
        <v>394300</v>
      </c>
      <c r="M390" s="13">
        <v>363800</v>
      </c>
      <c r="N390" s="13">
        <v>336200</v>
      </c>
      <c r="O390" s="13">
        <v>336200</v>
      </c>
      <c r="P390" s="13">
        <v>336200</v>
      </c>
      <c r="Q390" s="13">
        <v>307800</v>
      </c>
      <c r="R390" s="13">
        <v>299800</v>
      </c>
      <c r="S390" s="13">
        <v>299800</v>
      </c>
      <c r="T390" s="13">
        <v>288400</v>
      </c>
      <c r="U390" s="13">
        <v>276500</v>
      </c>
      <c r="V390" s="13">
        <v>259700</v>
      </c>
      <c r="W390" s="13">
        <v>245000</v>
      </c>
      <c r="X390" s="13">
        <v>241900</v>
      </c>
      <c r="Y390" s="13">
        <v>237000</v>
      </c>
      <c r="Z390" s="13">
        <v>231600</v>
      </c>
      <c r="AA390" s="13">
        <v>214500</v>
      </c>
      <c r="AB390" s="13">
        <v>97</v>
      </c>
      <c r="AC390" s="13">
        <v>24</v>
      </c>
      <c r="AD390" s="13">
        <v>98</v>
      </c>
      <c r="AE390" s="13">
        <v>115</v>
      </c>
      <c r="AF390" s="13">
        <v>94</v>
      </c>
      <c r="AG390" s="13">
        <v>49</v>
      </c>
      <c r="AH390" s="13">
        <v>82</v>
      </c>
      <c r="AI390" s="13">
        <v>38</v>
      </c>
      <c r="AJ390" s="13">
        <v>38</v>
      </c>
      <c r="AK390" s="13"/>
      <c r="AL390" s="13"/>
      <c r="AM390" s="13">
        <v>64</v>
      </c>
      <c r="AN390" s="13">
        <v>65</v>
      </c>
      <c r="AO390" s="13"/>
      <c r="AP390" s="13">
        <v>29</v>
      </c>
      <c r="AQ390" s="13">
        <v>56</v>
      </c>
      <c r="AR390" s="13">
        <v>46</v>
      </c>
      <c r="AS390" s="13">
        <v>24</v>
      </c>
      <c r="AT390" s="13">
        <v>73</v>
      </c>
      <c r="AU390" s="13">
        <v>41</v>
      </c>
      <c r="AV390" s="13">
        <v>20</v>
      </c>
      <c r="AW390" s="13">
        <v>41</v>
      </c>
      <c r="AX390" s="13">
        <v>74</v>
      </c>
      <c r="AY390" s="14">
        <f t="shared" si="63"/>
        <v>58.4</v>
      </c>
      <c r="AZ390" s="14">
        <f t="shared" si="60"/>
        <v>23</v>
      </c>
      <c r="BA390" s="19">
        <f t="shared" si="64"/>
        <v>0.90909090909090906</v>
      </c>
      <c r="BB390" s="20">
        <f t="shared" si="61"/>
        <v>28.105815094127109</v>
      </c>
      <c r="BC390">
        <f t="shared" si="65"/>
        <v>0</v>
      </c>
      <c r="BD390" s="14">
        <f t="shared" si="66"/>
        <v>23</v>
      </c>
      <c r="BE390" s="14">
        <f t="shared" si="67"/>
        <v>79.5</v>
      </c>
      <c r="BF390" s="14">
        <f t="shared" si="68"/>
        <v>55.5</v>
      </c>
      <c r="BG390" s="14">
        <f t="shared" si="69"/>
        <v>44.888888888888886</v>
      </c>
    </row>
    <row r="391" spans="1:59" x14ac:dyDescent="0.2">
      <c r="A391" t="str">
        <f t="shared" si="62"/>
        <v>Jason Castagna_2017</v>
      </c>
      <c r="B391" t="s">
        <v>702</v>
      </c>
      <c r="C391" t="s">
        <v>369</v>
      </c>
      <c r="D391">
        <v>2017</v>
      </c>
      <c r="E391" s="13">
        <v>253600</v>
      </c>
      <c r="F391" s="13">
        <v>253600</v>
      </c>
      <c r="G391" s="13">
        <v>253600</v>
      </c>
      <c r="H391" s="13">
        <v>283100</v>
      </c>
      <c r="I391" s="13">
        <v>302400</v>
      </c>
      <c r="J391" s="13">
        <v>325400</v>
      </c>
      <c r="K391" s="13">
        <v>313300</v>
      </c>
      <c r="L391" s="13">
        <v>283700</v>
      </c>
      <c r="M391" s="13">
        <v>256900</v>
      </c>
      <c r="N391" s="13">
        <v>247600</v>
      </c>
      <c r="O391" s="13">
        <v>241500</v>
      </c>
      <c r="P391" s="13">
        <v>234500</v>
      </c>
      <c r="Q391" s="13">
        <v>234500</v>
      </c>
      <c r="R391" s="13">
        <v>229800</v>
      </c>
      <c r="S391" s="13">
        <v>242400</v>
      </c>
      <c r="T391" s="13">
        <v>256100</v>
      </c>
      <c r="U391" s="13">
        <v>266900</v>
      </c>
      <c r="V391" s="13">
        <v>260500</v>
      </c>
      <c r="W391" s="13">
        <v>268000</v>
      </c>
      <c r="X391" s="13">
        <v>297200</v>
      </c>
      <c r="Y391" s="13">
        <v>316100</v>
      </c>
      <c r="Z391" s="13">
        <v>306300</v>
      </c>
      <c r="AA391" s="13">
        <v>271600</v>
      </c>
      <c r="AB391" s="13">
        <v>96</v>
      </c>
      <c r="AC391" s="13">
        <v>36</v>
      </c>
      <c r="AD391" s="13">
        <v>82</v>
      </c>
      <c r="AE391" s="13">
        <v>91</v>
      </c>
      <c r="AF391" s="13">
        <v>55</v>
      </c>
      <c r="AG391" s="13">
        <v>18</v>
      </c>
      <c r="AH391" s="13">
        <v>44</v>
      </c>
      <c r="AI391" s="13">
        <v>45</v>
      </c>
      <c r="AJ391" s="13">
        <v>41</v>
      </c>
      <c r="AK391" s="13">
        <v>46</v>
      </c>
      <c r="AL391" s="13">
        <v>40</v>
      </c>
      <c r="AM391" s="13"/>
      <c r="AN391" s="13">
        <v>41</v>
      </c>
      <c r="AO391" s="13">
        <v>82</v>
      </c>
      <c r="AP391" s="13">
        <v>52</v>
      </c>
      <c r="AQ391" s="13">
        <v>43</v>
      </c>
      <c r="AR391" s="13">
        <v>50</v>
      </c>
      <c r="AS391" s="13">
        <v>80</v>
      </c>
      <c r="AT391" s="13">
        <v>97</v>
      </c>
      <c r="AU391" s="13">
        <v>45</v>
      </c>
      <c r="AV391" s="13">
        <v>27</v>
      </c>
      <c r="AW391" s="13">
        <v>35</v>
      </c>
      <c r="AX391" s="13">
        <v>45</v>
      </c>
      <c r="AY391" s="14">
        <f t="shared" si="63"/>
        <v>54.136363636363633</v>
      </c>
      <c r="AZ391" s="14">
        <f t="shared" si="60"/>
        <v>23</v>
      </c>
      <c r="BA391" s="19">
        <f t="shared" si="64"/>
        <v>1</v>
      </c>
      <c r="BB391" s="20">
        <f t="shared" si="61"/>
        <v>22.906217609959207</v>
      </c>
      <c r="BC391">
        <f t="shared" si="65"/>
        <v>0</v>
      </c>
      <c r="BD391" s="14">
        <f t="shared" si="66"/>
        <v>14</v>
      </c>
      <c r="BE391" s="14">
        <f t="shared" si="67"/>
        <v>63</v>
      </c>
      <c r="BF391" s="14">
        <f t="shared" si="68"/>
        <v>43.2</v>
      </c>
      <c r="BG391" s="14">
        <f t="shared" si="69"/>
        <v>52.666666666666664</v>
      </c>
    </row>
    <row r="392" spans="1:59" x14ac:dyDescent="0.2">
      <c r="A392" t="str">
        <f t="shared" si="62"/>
        <v>Jason Castagna_2016</v>
      </c>
      <c r="B392" t="s">
        <v>702</v>
      </c>
      <c r="C392" t="s">
        <v>369</v>
      </c>
      <c r="D392">
        <v>2016</v>
      </c>
      <c r="E392" s="13">
        <v>117300</v>
      </c>
      <c r="F392" s="13">
        <v>117300</v>
      </c>
      <c r="G392" s="13">
        <v>117300</v>
      </c>
      <c r="H392" s="13">
        <v>117300</v>
      </c>
      <c r="I392" s="13">
        <v>117300</v>
      </c>
      <c r="J392" s="13">
        <v>117300</v>
      </c>
      <c r="K392" s="13">
        <v>117300</v>
      </c>
      <c r="L392" s="13">
        <v>117300</v>
      </c>
      <c r="M392" s="13">
        <v>117300</v>
      </c>
      <c r="N392" s="13">
        <v>117300</v>
      </c>
      <c r="O392" s="13">
        <v>117300</v>
      </c>
      <c r="P392" s="13">
        <v>117300</v>
      </c>
      <c r="Q392" s="13">
        <v>117300</v>
      </c>
      <c r="R392" s="13">
        <v>117300</v>
      </c>
      <c r="S392" s="13">
        <v>117300</v>
      </c>
      <c r="T392" s="13">
        <v>117300</v>
      </c>
      <c r="U392" s="13">
        <v>157000</v>
      </c>
      <c r="V392" s="13">
        <v>201800</v>
      </c>
      <c r="W392" s="13">
        <v>228800</v>
      </c>
      <c r="X392" s="13">
        <v>228800</v>
      </c>
      <c r="Y392" s="13">
        <v>228800</v>
      </c>
      <c r="Z392" s="13">
        <v>228800</v>
      </c>
      <c r="AA392" s="13">
        <v>228800</v>
      </c>
      <c r="AB392" s="13"/>
      <c r="AC392" s="13"/>
      <c r="AD392" s="13"/>
      <c r="AE392" s="13"/>
      <c r="AF392" s="13"/>
      <c r="AG392" s="13">
        <v>37</v>
      </c>
      <c r="AH392" s="13">
        <v>36</v>
      </c>
      <c r="AI392" s="13"/>
      <c r="AJ392" s="13"/>
      <c r="AK392" s="13"/>
      <c r="AL392" s="13"/>
      <c r="AM392" s="13"/>
      <c r="AN392" s="13"/>
      <c r="AO392" s="13"/>
      <c r="AP392" s="13"/>
      <c r="AQ392" s="13">
        <v>88</v>
      </c>
      <c r="AR392" s="13">
        <v>74</v>
      </c>
      <c r="AS392" s="13">
        <v>24</v>
      </c>
      <c r="AT392" s="13"/>
      <c r="AU392" s="13"/>
      <c r="AV392" s="13"/>
      <c r="AW392" s="13"/>
      <c r="AX392" s="13"/>
      <c r="AY392" s="14">
        <f t="shared" si="63"/>
        <v>51.8</v>
      </c>
      <c r="AZ392" s="14">
        <f t="shared" si="60"/>
        <v>23</v>
      </c>
      <c r="BA392" s="19">
        <f t="shared" si="64"/>
        <v>0.22727272727272727</v>
      </c>
      <c r="BB392" s="20">
        <f t="shared" si="61"/>
        <v>27.589853207293434</v>
      </c>
      <c r="BC392">
        <f t="shared" si="65"/>
        <v>0</v>
      </c>
      <c r="BD392" s="14">
        <f t="shared" si="66"/>
        <v>1</v>
      </c>
      <c r="BE392" s="14">
        <f t="shared" si="67"/>
        <v>37</v>
      </c>
      <c r="BF392" s="14">
        <f t="shared" si="68"/>
        <v>36</v>
      </c>
      <c r="BG392" s="14">
        <f t="shared" si="69"/>
        <v>62</v>
      </c>
    </row>
    <row r="393" spans="1:59" x14ac:dyDescent="0.2">
      <c r="A393" t="str">
        <f t="shared" si="62"/>
        <v>Jason Castagna_2015</v>
      </c>
      <c r="B393" t="s">
        <v>702</v>
      </c>
      <c r="C393" t="s">
        <v>369</v>
      </c>
      <c r="D393">
        <v>2015</v>
      </c>
      <c r="E393" s="13">
        <v>102400</v>
      </c>
      <c r="F393" s="13">
        <v>102400</v>
      </c>
      <c r="G393" s="13">
        <v>102400</v>
      </c>
      <c r="H393" s="13">
        <v>102400</v>
      </c>
      <c r="I393" s="13">
        <v>102400</v>
      </c>
      <c r="J393" s="13">
        <v>102400</v>
      </c>
      <c r="K393" s="13">
        <v>102400</v>
      </c>
      <c r="L393" s="13">
        <v>102400</v>
      </c>
      <c r="M393" s="13">
        <v>102400</v>
      </c>
      <c r="N393" s="13">
        <v>102400</v>
      </c>
      <c r="O393" s="13">
        <v>102400</v>
      </c>
      <c r="P393" s="13">
        <v>102400</v>
      </c>
      <c r="Q393" s="13">
        <v>102400</v>
      </c>
      <c r="R393" s="13">
        <v>102400</v>
      </c>
      <c r="S393" s="13">
        <v>102400</v>
      </c>
      <c r="T393" s="13">
        <v>102400</v>
      </c>
      <c r="U393" s="13">
        <v>102400</v>
      </c>
      <c r="V393" s="13">
        <v>102400</v>
      </c>
      <c r="W393" s="13">
        <v>102400</v>
      </c>
      <c r="X393" s="13">
        <v>102400</v>
      </c>
      <c r="Y393" s="13">
        <v>102400</v>
      </c>
      <c r="Z393" s="13">
        <v>102400</v>
      </c>
      <c r="AA393" s="13">
        <v>102400</v>
      </c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4" t="str">
        <f t="shared" si="63"/>
        <v/>
      </c>
      <c r="AZ393" s="14">
        <f t="shared" si="60"/>
        <v>23</v>
      </c>
      <c r="BA393" s="19">
        <f t="shared" si="64"/>
        <v>0</v>
      </c>
      <c r="BB393" s="20" t="e">
        <f t="shared" si="61"/>
        <v>#DIV/0!</v>
      </c>
      <c r="BC393">
        <f t="shared" si="65"/>
        <v>0</v>
      </c>
      <c r="BD393" s="14">
        <f t="shared" si="66"/>
        <v>1</v>
      </c>
      <c r="BE393" s="14" t="str">
        <f t="shared" si="67"/>
        <v/>
      </c>
      <c r="BF393" s="14" t="str">
        <f t="shared" si="68"/>
        <v/>
      </c>
      <c r="BG393" s="14" t="str">
        <f t="shared" si="69"/>
        <v/>
      </c>
    </row>
    <row r="394" spans="1:59" x14ac:dyDescent="0.2">
      <c r="A394" t="str">
        <f t="shared" si="62"/>
        <v>Ben Cavarra_2018</v>
      </c>
      <c r="B394" t="s">
        <v>2630</v>
      </c>
      <c r="C394" t="s">
        <v>443</v>
      </c>
      <c r="D394">
        <v>2018</v>
      </c>
      <c r="E394" s="13">
        <v>0</v>
      </c>
      <c r="F394" s="13">
        <v>0</v>
      </c>
      <c r="G394" s="13">
        <v>0</v>
      </c>
      <c r="H394" s="13">
        <v>0</v>
      </c>
      <c r="I394" s="13">
        <v>0</v>
      </c>
      <c r="J394" s="13">
        <v>0</v>
      </c>
      <c r="K394" s="13">
        <v>0</v>
      </c>
      <c r="L394" s="13">
        <v>0</v>
      </c>
      <c r="M394" s="13">
        <v>0</v>
      </c>
      <c r="N394" s="13">
        <v>0</v>
      </c>
      <c r="O394" s="13">
        <v>0</v>
      </c>
      <c r="P394" s="13">
        <v>0</v>
      </c>
      <c r="Q394" s="13">
        <v>0</v>
      </c>
      <c r="R394" s="13">
        <v>0</v>
      </c>
      <c r="S394" s="13">
        <v>0</v>
      </c>
      <c r="T394" s="13">
        <v>0</v>
      </c>
      <c r="U394" s="13">
        <v>0</v>
      </c>
      <c r="V394" s="13">
        <v>0</v>
      </c>
      <c r="W394" s="13">
        <v>0</v>
      </c>
      <c r="X394" s="13">
        <v>0</v>
      </c>
      <c r="Y394" s="13">
        <v>0</v>
      </c>
      <c r="Z394" s="13">
        <v>0</v>
      </c>
      <c r="AA394" s="13">
        <v>0</v>
      </c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4" t="str">
        <f t="shared" si="63"/>
        <v/>
      </c>
      <c r="AZ394" s="14">
        <f t="shared" si="60"/>
        <v>23</v>
      </c>
      <c r="BA394" s="19">
        <f t="shared" si="64"/>
        <v>0</v>
      </c>
      <c r="BB394" s="20" t="e">
        <f t="shared" si="61"/>
        <v>#DIV/0!</v>
      </c>
      <c r="BC394">
        <f t="shared" si="65"/>
        <v>23</v>
      </c>
      <c r="BD394" s="14">
        <f t="shared" si="66"/>
        <v>1</v>
      </c>
      <c r="BE394" s="14" t="str">
        <f t="shared" si="67"/>
        <v/>
      </c>
      <c r="BF394" s="14" t="str">
        <f t="shared" si="68"/>
        <v/>
      </c>
      <c r="BG394" s="14" t="str">
        <f t="shared" si="69"/>
        <v/>
      </c>
    </row>
    <row r="395" spans="1:59" x14ac:dyDescent="0.2">
      <c r="A395" t="str">
        <f t="shared" si="62"/>
        <v>Ben Cavarra_2017</v>
      </c>
      <c r="B395" t="s">
        <v>2630</v>
      </c>
      <c r="C395" t="s">
        <v>443</v>
      </c>
      <c r="D395">
        <v>2017</v>
      </c>
      <c r="E395" s="13">
        <v>0</v>
      </c>
      <c r="F395" s="13">
        <v>0</v>
      </c>
      <c r="G395" s="13">
        <v>0</v>
      </c>
      <c r="H395" s="13">
        <v>0</v>
      </c>
      <c r="I395" s="13">
        <v>0</v>
      </c>
      <c r="J395" s="13">
        <v>0</v>
      </c>
      <c r="K395" s="13">
        <v>0</v>
      </c>
      <c r="L395" s="13">
        <v>0</v>
      </c>
      <c r="M395" s="13">
        <v>0</v>
      </c>
      <c r="N395" s="13">
        <v>0</v>
      </c>
      <c r="O395" s="13">
        <v>0</v>
      </c>
      <c r="P395" s="13">
        <v>0</v>
      </c>
      <c r="Q395" s="13">
        <v>0</v>
      </c>
      <c r="R395" s="13">
        <v>0</v>
      </c>
      <c r="S395" s="13">
        <v>0</v>
      </c>
      <c r="T395" s="13">
        <v>0</v>
      </c>
      <c r="U395" s="13">
        <v>0</v>
      </c>
      <c r="V395" s="13">
        <v>0</v>
      </c>
      <c r="W395" s="13">
        <v>0</v>
      </c>
      <c r="X395" s="13">
        <v>0</v>
      </c>
      <c r="Y395" s="13">
        <v>0</v>
      </c>
      <c r="Z395" s="13">
        <v>0</v>
      </c>
      <c r="AA395" s="13">
        <v>0</v>
      </c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3"/>
      <c r="AM395" s="13"/>
      <c r="AN395" s="13"/>
      <c r="AO395" s="13"/>
      <c r="AP395" s="13"/>
      <c r="AQ395" s="13"/>
      <c r="AR395" s="13"/>
      <c r="AS395" s="13"/>
      <c r="AT395" s="13"/>
      <c r="AU395" s="13"/>
      <c r="AV395" s="13"/>
      <c r="AW395" s="13"/>
      <c r="AX395" s="13"/>
      <c r="AY395" s="14" t="str">
        <f t="shared" si="63"/>
        <v/>
      </c>
      <c r="AZ395" s="14">
        <f t="shared" si="60"/>
        <v>23</v>
      </c>
      <c r="BA395" s="19">
        <f t="shared" si="64"/>
        <v>0</v>
      </c>
      <c r="BB395" s="20" t="e">
        <f t="shared" si="61"/>
        <v>#DIV/0!</v>
      </c>
      <c r="BC395">
        <f t="shared" si="65"/>
        <v>23</v>
      </c>
      <c r="BD395" s="14">
        <f t="shared" si="66"/>
        <v>1</v>
      </c>
      <c r="BE395" s="14" t="str">
        <f t="shared" si="67"/>
        <v/>
      </c>
      <c r="BF395" s="14" t="str">
        <f t="shared" si="68"/>
        <v/>
      </c>
      <c r="BG395" s="14" t="str">
        <f t="shared" si="69"/>
        <v/>
      </c>
    </row>
    <row r="396" spans="1:59" x14ac:dyDescent="0.2">
      <c r="A396" t="str">
        <f t="shared" si="62"/>
        <v>Ben Cavarra_2016</v>
      </c>
      <c r="B396" t="s">
        <v>2630</v>
      </c>
      <c r="C396" t="s">
        <v>443</v>
      </c>
      <c r="D396">
        <v>2016</v>
      </c>
      <c r="E396" s="13">
        <v>0</v>
      </c>
      <c r="F396" s="13">
        <v>0</v>
      </c>
      <c r="G396" s="13">
        <v>0</v>
      </c>
      <c r="H396" s="13">
        <v>0</v>
      </c>
      <c r="I396" s="13">
        <v>0</v>
      </c>
      <c r="J396" s="13">
        <v>0</v>
      </c>
      <c r="K396" s="13">
        <v>0</v>
      </c>
      <c r="L396" s="13">
        <v>0</v>
      </c>
      <c r="M396" s="13">
        <v>0</v>
      </c>
      <c r="N396" s="13">
        <v>0</v>
      </c>
      <c r="O396" s="13">
        <v>0</v>
      </c>
      <c r="P396" s="13">
        <v>0</v>
      </c>
      <c r="Q396" s="13">
        <v>0</v>
      </c>
      <c r="R396" s="13">
        <v>0</v>
      </c>
      <c r="S396" s="13">
        <v>0</v>
      </c>
      <c r="T396" s="13">
        <v>0</v>
      </c>
      <c r="U396" s="13">
        <v>0</v>
      </c>
      <c r="V396" s="13">
        <v>0</v>
      </c>
      <c r="W396" s="13">
        <v>0</v>
      </c>
      <c r="X396" s="13">
        <v>0</v>
      </c>
      <c r="Y396" s="13">
        <v>0</v>
      </c>
      <c r="Z396" s="13">
        <v>0</v>
      </c>
      <c r="AA396" s="13">
        <v>0</v>
      </c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3"/>
      <c r="AM396" s="13"/>
      <c r="AN396" s="13"/>
      <c r="AO396" s="13"/>
      <c r="AP396" s="13"/>
      <c r="AQ396" s="13"/>
      <c r="AR396" s="13"/>
      <c r="AS396" s="13"/>
      <c r="AT396" s="13"/>
      <c r="AU396" s="13"/>
      <c r="AV396" s="13"/>
      <c r="AW396" s="13"/>
      <c r="AX396" s="13"/>
      <c r="AY396" s="14" t="str">
        <f t="shared" si="63"/>
        <v/>
      </c>
      <c r="AZ396" s="14">
        <f t="shared" si="60"/>
        <v>23</v>
      </c>
      <c r="BA396" s="19">
        <f t="shared" si="64"/>
        <v>0</v>
      </c>
      <c r="BB396" s="20" t="e">
        <f t="shared" si="61"/>
        <v>#DIV/0!</v>
      </c>
      <c r="BC396">
        <f t="shared" si="65"/>
        <v>23</v>
      </c>
      <c r="BD396" s="14">
        <f t="shared" si="66"/>
        <v>1</v>
      </c>
      <c r="BE396" s="14" t="str">
        <f t="shared" si="67"/>
        <v/>
      </c>
      <c r="BF396" s="14" t="str">
        <f t="shared" si="68"/>
        <v/>
      </c>
      <c r="BG396" s="14" t="str">
        <f t="shared" si="69"/>
        <v/>
      </c>
    </row>
    <row r="397" spans="1:59" x14ac:dyDescent="0.2">
      <c r="A397" t="str">
        <f t="shared" si="62"/>
        <v>Ben Cavarra_2015</v>
      </c>
      <c r="B397" t="s">
        <v>2630</v>
      </c>
      <c r="C397" t="s">
        <v>443</v>
      </c>
      <c r="D397">
        <v>2015</v>
      </c>
      <c r="E397" s="13">
        <v>0</v>
      </c>
      <c r="F397" s="13">
        <v>0</v>
      </c>
      <c r="G397" s="13">
        <v>0</v>
      </c>
      <c r="H397" s="13">
        <v>0</v>
      </c>
      <c r="I397" s="13">
        <v>0</v>
      </c>
      <c r="J397" s="13">
        <v>0</v>
      </c>
      <c r="K397" s="13">
        <v>0</v>
      </c>
      <c r="L397" s="13">
        <v>0</v>
      </c>
      <c r="M397" s="13">
        <v>0</v>
      </c>
      <c r="N397" s="13">
        <v>0</v>
      </c>
      <c r="O397" s="13">
        <v>0</v>
      </c>
      <c r="P397" s="13">
        <v>0</v>
      </c>
      <c r="Q397" s="13">
        <v>0</v>
      </c>
      <c r="R397" s="13">
        <v>0</v>
      </c>
      <c r="S397" s="13">
        <v>0</v>
      </c>
      <c r="T397" s="13">
        <v>0</v>
      </c>
      <c r="U397" s="13">
        <v>0</v>
      </c>
      <c r="V397" s="13">
        <v>0</v>
      </c>
      <c r="W397" s="13">
        <v>0</v>
      </c>
      <c r="X397" s="13">
        <v>0</v>
      </c>
      <c r="Y397" s="13">
        <v>0</v>
      </c>
      <c r="Z397" s="13">
        <v>0</v>
      </c>
      <c r="AA397" s="13">
        <v>0</v>
      </c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3"/>
      <c r="AM397" s="13"/>
      <c r="AN397" s="13"/>
      <c r="AO397" s="13"/>
      <c r="AP397" s="13"/>
      <c r="AQ397" s="13"/>
      <c r="AR397" s="13"/>
      <c r="AS397" s="13"/>
      <c r="AT397" s="13"/>
      <c r="AU397" s="13"/>
      <c r="AV397" s="13"/>
      <c r="AW397" s="13"/>
      <c r="AX397" s="13"/>
      <c r="AY397" s="14" t="str">
        <f t="shared" si="63"/>
        <v/>
      </c>
      <c r="AZ397" s="14">
        <f t="shared" si="60"/>
        <v>23</v>
      </c>
      <c r="BA397" s="19">
        <f t="shared" si="64"/>
        <v>0</v>
      </c>
      <c r="BB397" s="20" t="e">
        <f t="shared" si="61"/>
        <v>#DIV/0!</v>
      </c>
      <c r="BC397">
        <f t="shared" si="65"/>
        <v>23</v>
      </c>
      <c r="BD397" s="14">
        <f t="shared" si="66"/>
        <v>1</v>
      </c>
      <c r="BE397" s="14" t="str">
        <f t="shared" si="67"/>
        <v/>
      </c>
      <c r="BF397" s="14" t="str">
        <f t="shared" si="68"/>
        <v/>
      </c>
      <c r="BG397" s="14" t="str">
        <f t="shared" si="69"/>
        <v/>
      </c>
    </row>
    <row r="398" spans="1:59" x14ac:dyDescent="0.2">
      <c r="A398" t="str">
        <f t="shared" si="62"/>
        <v>Jonathon Ceglar_2018</v>
      </c>
      <c r="B398" t="s">
        <v>719</v>
      </c>
      <c r="C398" t="s">
        <v>260</v>
      </c>
      <c r="D398">
        <v>2018</v>
      </c>
      <c r="E398" s="13">
        <v>266500</v>
      </c>
      <c r="F398" s="13">
        <v>266500</v>
      </c>
      <c r="G398" s="13">
        <v>266500</v>
      </c>
      <c r="H398" s="13">
        <v>266500</v>
      </c>
      <c r="I398" s="13">
        <v>266500</v>
      </c>
      <c r="J398" s="13">
        <v>266500</v>
      </c>
      <c r="K398" s="13">
        <v>266500</v>
      </c>
      <c r="L398" s="13">
        <v>266500</v>
      </c>
      <c r="M398" s="13">
        <v>266500</v>
      </c>
      <c r="N398" s="13">
        <v>266500</v>
      </c>
      <c r="O398" s="13">
        <v>266500</v>
      </c>
      <c r="P398" s="13">
        <v>266500</v>
      </c>
      <c r="Q398" s="13">
        <v>266500</v>
      </c>
      <c r="R398" s="13">
        <v>282500</v>
      </c>
      <c r="S398" s="13">
        <v>282500</v>
      </c>
      <c r="T398" s="13">
        <v>296700</v>
      </c>
      <c r="U398" s="13">
        <v>315000</v>
      </c>
      <c r="V398" s="13">
        <v>314800</v>
      </c>
      <c r="W398" s="13">
        <v>332200</v>
      </c>
      <c r="X398" s="13">
        <v>350100</v>
      </c>
      <c r="Y398" s="13">
        <v>362300</v>
      </c>
      <c r="Z398" s="13">
        <v>370100</v>
      </c>
      <c r="AA398" s="13">
        <v>370100</v>
      </c>
      <c r="AB398" s="13"/>
      <c r="AC398" s="13"/>
      <c r="AD398" s="13"/>
      <c r="AE398" s="13"/>
      <c r="AF398" s="13"/>
      <c r="AG398" s="13"/>
      <c r="AH398" s="13"/>
      <c r="AI398" s="13"/>
      <c r="AJ398" s="13"/>
      <c r="AK398" s="13">
        <v>53</v>
      </c>
      <c r="AL398" s="13">
        <v>33</v>
      </c>
      <c r="AM398" s="13"/>
      <c r="AN398" s="13">
        <v>110</v>
      </c>
      <c r="AO398" s="13"/>
      <c r="AP398" s="13">
        <v>62</v>
      </c>
      <c r="AQ398" s="13">
        <v>51</v>
      </c>
      <c r="AR398" s="13">
        <v>79</v>
      </c>
      <c r="AS398" s="13">
        <v>102</v>
      </c>
      <c r="AT398" s="13">
        <v>63</v>
      </c>
      <c r="AU398" s="13">
        <v>78</v>
      </c>
      <c r="AV398" s="13">
        <v>100</v>
      </c>
      <c r="AW398" s="13"/>
      <c r="AX398" s="13"/>
      <c r="AY398" s="14">
        <f t="shared" si="63"/>
        <v>73.099999999999994</v>
      </c>
      <c r="AZ398" s="14">
        <f t="shared" si="60"/>
        <v>23</v>
      </c>
      <c r="BA398" s="19">
        <f t="shared" si="64"/>
        <v>0.45454545454545453</v>
      </c>
      <c r="BB398" s="20">
        <f t="shared" si="61"/>
        <v>25.176929474774678</v>
      </c>
      <c r="BC398">
        <f t="shared" si="65"/>
        <v>0</v>
      </c>
      <c r="BD398" s="14">
        <f t="shared" si="66"/>
        <v>1</v>
      </c>
      <c r="BE398" s="14" t="str">
        <f t="shared" si="67"/>
        <v/>
      </c>
      <c r="BF398" s="14">
        <f t="shared" si="68"/>
        <v>43</v>
      </c>
      <c r="BG398" s="14">
        <f t="shared" si="69"/>
        <v>76.428571428571431</v>
      </c>
    </row>
    <row r="399" spans="1:59" x14ac:dyDescent="0.2">
      <c r="A399" t="str">
        <f t="shared" si="62"/>
        <v>Jonathon Ceglar_2017</v>
      </c>
      <c r="B399" t="s">
        <v>719</v>
      </c>
      <c r="C399" t="s">
        <v>260</v>
      </c>
      <c r="D399">
        <v>2017</v>
      </c>
      <c r="E399" s="13">
        <v>376800</v>
      </c>
      <c r="F399" s="13">
        <v>376800</v>
      </c>
      <c r="G399" s="13">
        <v>376800</v>
      </c>
      <c r="H399" s="13">
        <v>376800</v>
      </c>
      <c r="I399" s="13">
        <v>376800</v>
      </c>
      <c r="J399" s="13">
        <v>376800</v>
      </c>
      <c r="K399" s="13">
        <v>376800</v>
      </c>
      <c r="L399" s="13">
        <v>376800</v>
      </c>
      <c r="M399" s="13">
        <v>376800</v>
      </c>
      <c r="N399" s="13">
        <v>376800</v>
      </c>
      <c r="O399" s="13">
        <v>376800</v>
      </c>
      <c r="P399" s="13">
        <v>376800</v>
      </c>
      <c r="Q399" s="13">
        <v>376800</v>
      </c>
      <c r="R399" s="13">
        <v>376800</v>
      </c>
      <c r="S399" s="13">
        <v>376800</v>
      </c>
      <c r="T399" s="13">
        <v>376800</v>
      </c>
      <c r="U399" s="13">
        <v>376800</v>
      </c>
      <c r="V399" s="13">
        <v>376800</v>
      </c>
      <c r="W399" s="13">
        <v>376800</v>
      </c>
      <c r="X399" s="13">
        <v>376800</v>
      </c>
      <c r="Y399" s="13">
        <v>376800</v>
      </c>
      <c r="Z399" s="13">
        <v>376800</v>
      </c>
      <c r="AA399" s="13">
        <v>376800</v>
      </c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3"/>
      <c r="AM399" s="13"/>
      <c r="AN399" s="13"/>
      <c r="AO399" s="13"/>
      <c r="AP399" s="13"/>
      <c r="AQ399" s="13"/>
      <c r="AR399" s="13"/>
      <c r="AS399" s="13"/>
      <c r="AT399" s="13"/>
      <c r="AU399" s="13"/>
      <c r="AV399" s="13"/>
      <c r="AW399" s="13"/>
      <c r="AX399" s="13"/>
      <c r="AY399" s="14" t="str">
        <f t="shared" si="63"/>
        <v/>
      </c>
      <c r="AZ399" s="14">
        <f t="shared" si="60"/>
        <v>23</v>
      </c>
      <c r="BA399" s="19">
        <f t="shared" si="64"/>
        <v>0</v>
      </c>
      <c r="BB399" s="20" t="e">
        <f t="shared" si="61"/>
        <v>#DIV/0!</v>
      </c>
      <c r="BC399">
        <f t="shared" si="65"/>
        <v>0</v>
      </c>
      <c r="BD399" s="14">
        <f t="shared" si="66"/>
        <v>1</v>
      </c>
      <c r="BE399" s="14" t="str">
        <f t="shared" si="67"/>
        <v/>
      </c>
      <c r="BF399" s="14" t="str">
        <f t="shared" si="68"/>
        <v/>
      </c>
      <c r="BG399" s="14" t="str">
        <f t="shared" si="69"/>
        <v/>
      </c>
    </row>
    <row r="400" spans="1:59" x14ac:dyDescent="0.2">
      <c r="A400" t="str">
        <f t="shared" si="62"/>
        <v>Jonathon Ceglar_2016</v>
      </c>
      <c r="B400" t="s">
        <v>719</v>
      </c>
      <c r="C400" t="s">
        <v>260</v>
      </c>
      <c r="D400">
        <v>2016</v>
      </c>
      <c r="E400" s="13">
        <v>387700</v>
      </c>
      <c r="F400" s="13">
        <v>387700</v>
      </c>
      <c r="G400" s="13">
        <v>387700</v>
      </c>
      <c r="H400" s="13">
        <v>387700</v>
      </c>
      <c r="I400" s="13">
        <v>368600</v>
      </c>
      <c r="J400" s="13">
        <v>363400</v>
      </c>
      <c r="K400" s="13">
        <v>358900</v>
      </c>
      <c r="L400" s="13">
        <v>354800</v>
      </c>
      <c r="M400" s="13">
        <v>335100</v>
      </c>
      <c r="N400" s="13">
        <v>325600</v>
      </c>
      <c r="O400" s="13">
        <v>328500</v>
      </c>
      <c r="P400" s="13">
        <v>340600</v>
      </c>
      <c r="Q400" s="13">
        <v>340600</v>
      </c>
      <c r="R400" s="13">
        <v>343200</v>
      </c>
      <c r="S400" s="13">
        <v>341700</v>
      </c>
      <c r="T400" s="13">
        <v>341700</v>
      </c>
      <c r="U400" s="13">
        <v>370700</v>
      </c>
      <c r="V400" s="13">
        <v>399800</v>
      </c>
      <c r="W400" s="13">
        <v>420300</v>
      </c>
      <c r="X400" s="13">
        <v>414700</v>
      </c>
      <c r="Y400" s="13">
        <v>399000</v>
      </c>
      <c r="Z400" s="13">
        <v>372500</v>
      </c>
      <c r="AA400" s="13">
        <v>335000</v>
      </c>
      <c r="AB400" s="13"/>
      <c r="AC400" s="13">
        <v>58</v>
      </c>
      <c r="AD400" s="13">
        <v>57</v>
      </c>
      <c r="AE400" s="13">
        <v>70</v>
      </c>
      <c r="AF400" s="13">
        <v>77</v>
      </c>
      <c r="AG400" s="13">
        <v>56</v>
      </c>
      <c r="AH400" s="13">
        <v>71</v>
      </c>
      <c r="AI400" s="13">
        <v>39</v>
      </c>
      <c r="AJ400" s="13">
        <v>69</v>
      </c>
      <c r="AK400" s="13">
        <v>94</v>
      </c>
      <c r="AL400" s="13">
        <v>61</v>
      </c>
      <c r="AM400" s="13"/>
      <c r="AN400" s="13">
        <v>61</v>
      </c>
      <c r="AO400" s="13">
        <v>83</v>
      </c>
      <c r="AP400" s="13"/>
      <c r="AQ400" s="13">
        <v>128</v>
      </c>
      <c r="AR400" s="13">
        <v>82</v>
      </c>
      <c r="AS400" s="13">
        <v>83</v>
      </c>
      <c r="AT400" s="13">
        <v>82</v>
      </c>
      <c r="AU400" s="13">
        <v>56</v>
      </c>
      <c r="AV400" s="13">
        <v>49</v>
      </c>
      <c r="AW400" s="13">
        <v>40</v>
      </c>
      <c r="AX400" s="13"/>
      <c r="AY400" s="14">
        <f t="shared" si="63"/>
        <v>69.263157894736835</v>
      </c>
      <c r="AZ400" s="14">
        <f t="shared" si="60"/>
        <v>23</v>
      </c>
      <c r="BA400" s="19">
        <f t="shared" si="64"/>
        <v>0.86363636363636365</v>
      </c>
      <c r="BB400" s="20">
        <f t="shared" si="61"/>
        <v>20.784187646871146</v>
      </c>
      <c r="BC400">
        <f t="shared" si="65"/>
        <v>0</v>
      </c>
      <c r="BD400" s="14">
        <f t="shared" si="66"/>
        <v>10</v>
      </c>
      <c r="BE400" s="14">
        <f t="shared" si="67"/>
        <v>63.6</v>
      </c>
      <c r="BF400" s="14">
        <f t="shared" si="68"/>
        <v>66.8</v>
      </c>
      <c r="BG400" s="14">
        <f t="shared" si="69"/>
        <v>74.285714285714292</v>
      </c>
    </row>
    <row r="401" spans="1:59" x14ac:dyDescent="0.2">
      <c r="A401" t="str">
        <f t="shared" si="62"/>
        <v>Jonathon Ceglar_2015</v>
      </c>
      <c r="B401" t="s">
        <v>719</v>
      </c>
      <c r="C401" t="s">
        <v>260</v>
      </c>
      <c r="D401">
        <v>2015</v>
      </c>
      <c r="E401" s="13">
        <v>412200</v>
      </c>
      <c r="F401" s="13">
        <v>412200</v>
      </c>
      <c r="G401" s="13">
        <v>412200</v>
      </c>
      <c r="H401" s="13">
        <v>413800</v>
      </c>
      <c r="I401" s="13">
        <v>389900</v>
      </c>
      <c r="J401" s="13">
        <v>372200</v>
      </c>
      <c r="K401" s="13">
        <v>352000</v>
      </c>
      <c r="L401" s="13">
        <v>362800</v>
      </c>
      <c r="M401" s="13">
        <v>373900</v>
      </c>
      <c r="N401" s="13">
        <v>383300</v>
      </c>
      <c r="O401" s="13">
        <v>384800</v>
      </c>
      <c r="P401" s="13">
        <v>384800</v>
      </c>
      <c r="Q401" s="13">
        <v>382200</v>
      </c>
      <c r="R401" s="13">
        <v>382500</v>
      </c>
      <c r="S401" s="13">
        <v>367600</v>
      </c>
      <c r="T401" s="13">
        <v>367600</v>
      </c>
      <c r="U401" s="13">
        <v>367600</v>
      </c>
      <c r="V401" s="13">
        <v>367600</v>
      </c>
      <c r="W401" s="13">
        <v>367600</v>
      </c>
      <c r="X401" s="13">
        <v>348900</v>
      </c>
      <c r="Y401" s="13">
        <v>348900</v>
      </c>
      <c r="Z401" s="13">
        <v>348900</v>
      </c>
      <c r="AA401" s="13">
        <v>348900</v>
      </c>
      <c r="AB401" s="13">
        <v>94</v>
      </c>
      <c r="AC401" s="13">
        <v>75</v>
      </c>
      <c r="AD401" s="13">
        <v>79</v>
      </c>
      <c r="AE401" s="13">
        <v>38</v>
      </c>
      <c r="AF401" s="13">
        <v>76</v>
      </c>
      <c r="AG401" s="13">
        <v>63</v>
      </c>
      <c r="AH401" s="13">
        <v>96</v>
      </c>
      <c r="AI401" s="13">
        <v>82</v>
      </c>
      <c r="AJ401" s="13">
        <v>66</v>
      </c>
      <c r="AK401" s="13">
        <v>82</v>
      </c>
      <c r="AL401" s="13"/>
      <c r="AM401" s="13">
        <v>75</v>
      </c>
      <c r="AN401" s="13">
        <v>71</v>
      </c>
      <c r="AO401" s="13">
        <v>46</v>
      </c>
      <c r="AP401" s="13"/>
      <c r="AQ401" s="13"/>
      <c r="AR401" s="13"/>
      <c r="AS401" s="13"/>
      <c r="AT401" s="13">
        <v>63</v>
      </c>
      <c r="AU401" s="13"/>
      <c r="AV401" s="13"/>
      <c r="AW401" s="13"/>
      <c r="AX401" s="13"/>
      <c r="AY401" s="14">
        <f t="shared" si="63"/>
        <v>71.857142857142861</v>
      </c>
      <c r="AZ401" s="14">
        <f t="shared" si="60"/>
        <v>23</v>
      </c>
      <c r="BA401" s="19">
        <f t="shared" si="64"/>
        <v>0.63636363636363635</v>
      </c>
      <c r="BB401" s="20">
        <f t="shared" si="61"/>
        <v>16.109515309793892</v>
      </c>
      <c r="BC401">
        <f t="shared" si="65"/>
        <v>0</v>
      </c>
      <c r="BD401" s="14">
        <f t="shared" si="66"/>
        <v>20</v>
      </c>
      <c r="BE401" s="14">
        <f t="shared" si="67"/>
        <v>70.833333333333329</v>
      </c>
      <c r="BF401" s="14">
        <f t="shared" si="68"/>
        <v>80.2</v>
      </c>
      <c r="BG401" s="14">
        <f t="shared" si="69"/>
        <v>63</v>
      </c>
    </row>
    <row r="402" spans="1:59" x14ac:dyDescent="0.2">
      <c r="A402" t="str">
        <f t="shared" si="62"/>
        <v>Adam Cerra_2018</v>
      </c>
      <c r="B402" t="s">
        <v>1636</v>
      </c>
      <c r="C402" t="s">
        <v>184</v>
      </c>
      <c r="D402">
        <v>2018</v>
      </c>
      <c r="E402" s="13">
        <v>184800</v>
      </c>
      <c r="F402" s="13">
        <v>184800</v>
      </c>
      <c r="G402" s="13">
        <v>184800</v>
      </c>
      <c r="H402" s="13">
        <v>184800</v>
      </c>
      <c r="I402" s="13">
        <v>202600</v>
      </c>
      <c r="J402" s="13">
        <v>227600</v>
      </c>
      <c r="K402" s="13">
        <v>241100</v>
      </c>
      <c r="L402" s="13">
        <v>268900</v>
      </c>
      <c r="M402" s="13">
        <v>285000</v>
      </c>
      <c r="N402" s="13">
        <v>298800</v>
      </c>
      <c r="O402" s="13">
        <v>309400</v>
      </c>
      <c r="P402" s="13">
        <v>295700</v>
      </c>
      <c r="Q402" s="13">
        <v>313900</v>
      </c>
      <c r="R402" s="13">
        <v>319400</v>
      </c>
      <c r="S402" s="13">
        <v>319400</v>
      </c>
      <c r="T402" s="13">
        <v>334300</v>
      </c>
      <c r="U402" s="13">
        <v>329500</v>
      </c>
      <c r="V402" s="13">
        <v>338700</v>
      </c>
      <c r="W402" s="13">
        <v>355400</v>
      </c>
      <c r="X402" s="13">
        <v>352900</v>
      </c>
      <c r="Y402" s="13">
        <v>324800</v>
      </c>
      <c r="Z402" s="13">
        <v>282500</v>
      </c>
      <c r="AA402" s="13">
        <v>247400</v>
      </c>
      <c r="AB402" s="13"/>
      <c r="AC402" s="13">
        <v>61</v>
      </c>
      <c r="AD402" s="13">
        <v>53</v>
      </c>
      <c r="AE402" s="13">
        <v>34</v>
      </c>
      <c r="AF402" s="13">
        <v>87</v>
      </c>
      <c r="AG402" s="13">
        <v>44</v>
      </c>
      <c r="AH402" s="13">
        <v>75</v>
      </c>
      <c r="AI402" s="13">
        <v>79</v>
      </c>
      <c r="AJ402" s="13">
        <v>49</v>
      </c>
      <c r="AK402" s="13">
        <v>75</v>
      </c>
      <c r="AL402" s="13">
        <v>31</v>
      </c>
      <c r="AM402" s="13">
        <v>114</v>
      </c>
      <c r="AN402" s="13">
        <v>56</v>
      </c>
      <c r="AO402" s="13"/>
      <c r="AP402" s="13">
        <v>59</v>
      </c>
      <c r="AQ402" s="13">
        <v>79</v>
      </c>
      <c r="AR402" s="13">
        <v>84</v>
      </c>
      <c r="AS402" s="13">
        <v>82</v>
      </c>
      <c r="AT402" s="13">
        <v>46</v>
      </c>
      <c r="AU402" s="13">
        <v>26</v>
      </c>
      <c r="AV402" s="13">
        <v>33</v>
      </c>
      <c r="AW402" s="13">
        <v>54</v>
      </c>
      <c r="AX402" s="13">
        <v>54</v>
      </c>
      <c r="AY402" s="14">
        <f t="shared" si="63"/>
        <v>60.714285714285715</v>
      </c>
      <c r="AZ402" s="14">
        <f t="shared" si="60"/>
        <v>23</v>
      </c>
      <c r="BA402" s="19">
        <f t="shared" si="64"/>
        <v>0.95454545454545459</v>
      </c>
      <c r="BB402" s="20">
        <f t="shared" si="61"/>
        <v>22.338627659600881</v>
      </c>
      <c r="BC402">
        <f t="shared" si="65"/>
        <v>0</v>
      </c>
      <c r="BD402" s="14">
        <f t="shared" si="66"/>
        <v>1</v>
      </c>
      <c r="BE402" s="14">
        <f t="shared" si="67"/>
        <v>55.8</v>
      </c>
      <c r="BF402" s="14">
        <f t="shared" si="68"/>
        <v>70.5</v>
      </c>
      <c r="BG402" s="14">
        <f t="shared" si="69"/>
        <v>57.444444444444443</v>
      </c>
    </row>
    <row r="403" spans="1:59" x14ac:dyDescent="0.2">
      <c r="A403" t="str">
        <f t="shared" si="62"/>
        <v>Adam Cerra_2017</v>
      </c>
      <c r="B403" t="s">
        <v>1636</v>
      </c>
      <c r="C403" t="s">
        <v>184</v>
      </c>
      <c r="D403">
        <v>2017</v>
      </c>
      <c r="E403" s="13">
        <v>0</v>
      </c>
      <c r="F403" s="13">
        <v>0</v>
      </c>
      <c r="G403" s="13">
        <v>0</v>
      </c>
      <c r="H403" s="13">
        <v>0</v>
      </c>
      <c r="I403" s="13">
        <v>0</v>
      </c>
      <c r="J403" s="13">
        <v>0</v>
      </c>
      <c r="K403" s="13">
        <v>0</v>
      </c>
      <c r="L403" s="13">
        <v>0</v>
      </c>
      <c r="M403" s="13">
        <v>0</v>
      </c>
      <c r="N403" s="13">
        <v>0</v>
      </c>
      <c r="O403" s="13">
        <v>0</v>
      </c>
      <c r="P403" s="13">
        <v>0</v>
      </c>
      <c r="Q403" s="13">
        <v>0</v>
      </c>
      <c r="R403" s="13">
        <v>0</v>
      </c>
      <c r="S403" s="13">
        <v>0</v>
      </c>
      <c r="T403" s="13">
        <v>0</v>
      </c>
      <c r="U403" s="13">
        <v>0</v>
      </c>
      <c r="V403" s="13">
        <v>0</v>
      </c>
      <c r="W403" s="13">
        <v>0</v>
      </c>
      <c r="X403" s="13">
        <v>0</v>
      </c>
      <c r="Y403" s="13">
        <v>0</v>
      </c>
      <c r="Z403" s="13">
        <v>0</v>
      </c>
      <c r="AA403" s="13">
        <v>0</v>
      </c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3"/>
      <c r="AM403" s="13"/>
      <c r="AN403" s="13"/>
      <c r="AO403" s="13"/>
      <c r="AP403" s="13"/>
      <c r="AQ403" s="13"/>
      <c r="AR403" s="13"/>
      <c r="AS403" s="13"/>
      <c r="AT403" s="13"/>
      <c r="AU403" s="13"/>
      <c r="AV403" s="13"/>
      <c r="AW403" s="13"/>
      <c r="AX403" s="13"/>
      <c r="AY403" s="14" t="str">
        <f t="shared" si="63"/>
        <v/>
      </c>
      <c r="AZ403" s="14">
        <f t="shared" ref="AZ403:AZ466" si="70">COUNTIF(AB403:AX403,"&lt;&gt;0")</f>
        <v>23</v>
      </c>
      <c r="BA403" s="19">
        <f t="shared" si="64"/>
        <v>0</v>
      </c>
      <c r="BB403" s="20" t="e">
        <f t="shared" ref="BB403:BB466" si="71">STDEV(AB403:AX403)</f>
        <v>#DIV/0!</v>
      </c>
      <c r="BC403">
        <f t="shared" si="65"/>
        <v>23</v>
      </c>
      <c r="BD403" s="14">
        <f t="shared" si="66"/>
        <v>1</v>
      </c>
      <c r="BE403" s="14" t="str">
        <f t="shared" si="67"/>
        <v/>
      </c>
      <c r="BF403" s="14" t="str">
        <f t="shared" si="68"/>
        <v/>
      </c>
      <c r="BG403" s="14" t="str">
        <f t="shared" si="69"/>
        <v/>
      </c>
    </row>
    <row r="404" spans="1:59" x14ac:dyDescent="0.2">
      <c r="A404" t="str">
        <f t="shared" si="62"/>
        <v>Adam Cerra_2016</v>
      </c>
      <c r="B404" t="s">
        <v>1636</v>
      </c>
      <c r="C404" t="s">
        <v>184</v>
      </c>
      <c r="D404">
        <v>2016</v>
      </c>
      <c r="E404" s="13">
        <v>0</v>
      </c>
      <c r="F404" s="13">
        <v>0</v>
      </c>
      <c r="G404" s="13">
        <v>0</v>
      </c>
      <c r="H404" s="13">
        <v>0</v>
      </c>
      <c r="I404" s="13">
        <v>0</v>
      </c>
      <c r="J404" s="13">
        <v>0</v>
      </c>
      <c r="K404" s="13">
        <v>0</v>
      </c>
      <c r="L404" s="13">
        <v>0</v>
      </c>
      <c r="M404" s="13">
        <v>0</v>
      </c>
      <c r="N404" s="13">
        <v>0</v>
      </c>
      <c r="O404" s="13">
        <v>0</v>
      </c>
      <c r="P404" s="13">
        <v>0</v>
      </c>
      <c r="Q404" s="13">
        <v>0</v>
      </c>
      <c r="R404" s="13">
        <v>0</v>
      </c>
      <c r="S404" s="13">
        <v>0</v>
      </c>
      <c r="T404" s="13">
        <v>0</v>
      </c>
      <c r="U404" s="13">
        <v>0</v>
      </c>
      <c r="V404" s="13">
        <v>0</v>
      </c>
      <c r="W404" s="13">
        <v>0</v>
      </c>
      <c r="X404" s="13">
        <v>0</v>
      </c>
      <c r="Y404" s="13">
        <v>0</v>
      </c>
      <c r="Z404" s="13">
        <v>0</v>
      </c>
      <c r="AA404" s="13">
        <v>0</v>
      </c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3"/>
      <c r="AM404" s="13"/>
      <c r="AN404" s="13"/>
      <c r="AO404" s="13"/>
      <c r="AP404" s="13"/>
      <c r="AQ404" s="13"/>
      <c r="AR404" s="13"/>
      <c r="AS404" s="13"/>
      <c r="AT404" s="13"/>
      <c r="AU404" s="13"/>
      <c r="AV404" s="13"/>
      <c r="AW404" s="13"/>
      <c r="AX404" s="13"/>
      <c r="AY404" s="14" t="str">
        <f t="shared" si="63"/>
        <v/>
      </c>
      <c r="AZ404" s="14">
        <f t="shared" si="70"/>
        <v>23</v>
      </c>
      <c r="BA404" s="19">
        <f t="shared" si="64"/>
        <v>0</v>
      </c>
      <c r="BB404" s="20" t="e">
        <f t="shared" si="71"/>
        <v>#DIV/0!</v>
      </c>
      <c r="BC404">
        <f t="shared" si="65"/>
        <v>23</v>
      </c>
      <c r="BD404" s="14">
        <f t="shared" si="66"/>
        <v>1</v>
      </c>
      <c r="BE404" s="14" t="str">
        <f t="shared" si="67"/>
        <v/>
      </c>
      <c r="BF404" s="14" t="str">
        <f t="shared" si="68"/>
        <v/>
      </c>
      <c r="BG404" s="14" t="str">
        <f t="shared" si="69"/>
        <v/>
      </c>
    </row>
    <row r="405" spans="1:59" x14ac:dyDescent="0.2">
      <c r="A405" t="str">
        <f t="shared" si="62"/>
        <v>Adam Cerra_2015</v>
      </c>
      <c r="B405" t="s">
        <v>1636</v>
      </c>
      <c r="C405" t="s">
        <v>184</v>
      </c>
      <c r="D405">
        <v>2015</v>
      </c>
      <c r="E405" s="13">
        <v>0</v>
      </c>
      <c r="F405" s="13">
        <v>0</v>
      </c>
      <c r="G405" s="13">
        <v>0</v>
      </c>
      <c r="H405" s="13">
        <v>0</v>
      </c>
      <c r="I405" s="13">
        <v>0</v>
      </c>
      <c r="J405" s="13">
        <v>0</v>
      </c>
      <c r="K405" s="13">
        <v>0</v>
      </c>
      <c r="L405" s="13">
        <v>0</v>
      </c>
      <c r="M405" s="13">
        <v>0</v>
      </c>
      <c r="N405" s="13">
        <v>0</v>
      </c>
      <c r="O405" s="13">
        <v>0</v>
      </c>
      <c r="P405" s="13">
        <v>0</v>
      </c>
      <c r="Q405" s="13">
        <v>0</v>
      </c>
      <c r="R405" s="13">
        <v>0</v>
      </c>
      <c r="S405" s="13">
        <v>0</v>
      </c>
      <c r="T405" s="13">
        <v>0</v>
      </c>
      <c r="U405" s="13">
        <v>0</v>
      </c>
      <c r="V405" s="13">
        <v>0</v>
      </c>
      <c r="W405" s="13">
        <v>0</v>
      </c>
      <c r="X405" s="13">
        <v>0</v>
      </c>
      <c r="Y405" s="13">
        <v>0</v>
      </c>
      <c r="Z405" s="13">
        <v>0</v>
      </c>
      <c r="AA405" s="13">
        <v>0</v>
      </c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3"/>
      <c r="AM405" s="13"/>
      <c r="AN405" s="13"/>
      <c r="AO405" s="13"/>
      <c r="AP405" s="13"/>
      <c r="AQ405" s="13"/>
      <c r="AR405" s="13"/>
      <c r="AS405" s="13"/>
      <c r="AT405" s="13"/>
      <c r="AU405" s="13"/>
      <c r="AV405" s="13"/>
      <c r="AW405" s="13"/>
      <c r="AX405" s="13"/>
      <c r="AY405" s="14" t="str">
        <f t="shared" si="63"/>
        <v/>
      </c>
      <c r="AZ405" s="14">
        <f t="shared" si="70"/>
        <v>23</v>
      </c>
      <c r="BA405" s="19">
        <f t="shared" si="64"/>
        <v>0</v>
      </c>
      <c r="BB405" s="20" t="e">
        <f t="shared" si="71"/>
        <v>#DIV/0!</v>
      </c>
      <c r="BC405">
        <f t="shared" si="65"/>
        <v>23</v>
      </c>
      <c r="BD405" s="14">
        <f t="shared" si="66"/>
        <v>1</v>
      </c>
      <c r="BE405" s="14" t="str">
        <f t="shared" si="67"/>
        <v/>
      </c>
      <c r="BF405" s="14" t="str">
        <f t="shared" si="68"/>
        <v/>
      </c>
      <c r="BG405" s="14" t="str">
        <f t="shared" si="69"/>
        <v/>
      </c>
    </row>
    <row r="406" spans="1:59" x14ac:dyDescent="0.2">
      <c r="A406" t="str">
        <f t="shared" si="62"/>
        <v>Kade Chandler_2018</v>
      </c>
      <c r="B406" t="s">
        <v>2631</v>
      </c>
      <c r="C406" t="s">
        <v>288</v>
      </c>
      <c r="D406">
        <v>2018</v>
      </c>
      <c r="E406" s="13">
        <v>0</v>
      </c>
      <c r="F406" s="13">
        <v>0</v>
      </c>
      <c r="G406" s="13">
        <v>0</v>
      </c>
      <c r="H406" s="13">
        <v>0</v>
      </c>
      <c r="I406" s="13">
        <v>0</v>
      </c>
      <c r="J406" s="13">
        <v>0</v>
      </c>
      <c r="K406" s="13">
        <v>0</v>
      </c>
      <c r="L406" s="13">
        <v>0</v>
      </c>
      <c r="M406" s="13">
        <v>0</v>
      </c>
      <c r="N406" s="13">
        <v>0</v>
      </c>
      <c r="O406" s="13">
        <v>0</v>
      </c>
      <c r="P406" s="13">
        <v>0</v>
      </c>
      <c r="Q406" s="13">
        <v>0</v>
      </c>
      <c r="R406" s="13">
        <v>0</v>
      </c>
      <c r="S406" s="13">
        <v>0</v>
      </c>
      <c r="T406" s="13">
        <v>0</v>
      </c>
      <c r="U406" s="13">
        <v>0</v>
      </c>
      <c r="V406" s="13">
        <v>0</v>
      </c>
      <c r="W406" s="13">
        <v>0</v>
      </c>
      <c r="X406" s="13">
        <v>0</v>
      </c>
      <c r="Y406" s="13">
        <v>0</v>
      </c>
      <c r="Z406" s="13">
        <v>0</v>
      </c>
      <c r="AA406" s="13">
        <v>0</v>
      </c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  <c r="AO406" s="13"/>
      <c r="AP406" s="13"/>
      <c r="AQ406" s="13"/>
      <c r="AR406" s="13"/>
      <c r="AS406" s="13"/>
      <c r="AT406" s="13"/>
      <c r="AU406" s="13"/>
      <c r="AV406" s="13"/>
      <c r="AW406" s="13"/>
      <c r="AX406" s="13"/>
      <c r="AY406" s="14" t="str">
        <f t="shared" si="63"/>
        <v/>
      </c>
      <c r="AZ406" s="14">
        <f t="shared" si="70"/>
        <v>23</v>
      </c>
      <c r="BA406" s="19">
        <f t="shared" si="64"/>
        <v>0</v>
      </c>
      <c r="BB406" s="20" t="e">
        <f t="shared" si="71"/>
        <v>#DIV/0!</v>
      </c>
      <c r="BC406">
        <f t="shared" si="65"/>
        <v>23</v>
      </c>
      <c r="BD406" s="14">
        <f t="shared" si="66"/>
        <v>1</v>
      </c>
      <c r="BE406" s="14" t="str">
        <f t="shared" si="67"/>
        <v/>
      </c>
      <c r="BF406" s="14" t="str">
        <f t="shared" si="68"/>
        <v/>
      </c>
      <c r="BG406" s="14" t="str">
        <f t="shared" si="69"/>
        <v/>
      </c>
    </row>
    <row r="407" spans="1:59" x14ac:dyDescent="0.2">
      <c r="A407" t="str">
        <f t="shared" si="62"/>
        <v>Kade Chandler_2017</v>
      </c>
      <c r="B407" t="s">
        <v>2631</v>
      </c>
      <c r="C407" t="s">
        <v>288</v>
      </c>
      <c r="D407">
        <v>2017</v>
      </c>
      <c r="E407" s="13">
        <v>0</v>
      </c>
      <c r="F407" s="13">
        <v>0</v>
      </c>
      <c r="G407" s="13">
        <v>0</v>
      </c>
      <c r="H407" s="13">
        <v>0</v>
      </c>
      <c r="I407" s="13">
        <v>0</v>
      </c>
      <c r="J407" s="13">
        <v>0</v>
      </c>
      <c r="K407" s="13">
        <v>0</v>
      </c>
      <c r="L407" s="13">
        <v>0</v>
      </c>
      <c r="M407" s="13">
        <v>0</v>
      </c>
      <c r="N407" s="13">
        <v>0</v>
      </c>
      <c r="O407" s="13">
        <v>0</v>
      </c>
      <c r="P407" s="13">
        <v>0</v>
      </c>
      <c r="Q407" s="13">
        <v>0</v>
      </c>
      <c r="R407" s="13">
        <v>0</v>
      </c>
      <c r="S407" s="13">
        <v>0</v>
      </c>
      <c r="T407" s="13">
        <v>0</v>
      </c>
      <c r="U407" s="13">
        <v>0</v>
      </c>
      <c r="V407" s="13">
        <v>0</v>
      </c>
      <c r="W407" s="13">
        <v>0</v>
      </c>
      <c r="X407" s="13">
        <v>0</v>
      </c>
      <c r="Y407" s="13">
        <v>0</v>
      </c>
      <c r="Z407" s="13">
        <v>0</v>
      </c>
      <c r="AA407" s="13">
        <v>0</v>
      </c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3"/>
      <c r="AM407" s="13"/>
      <c r="AN407" s="13"/>
      <c r="AO407" s="13"/>
      <c r="AP407" s="13"/>
      <c r="AQ407" s="13"/>
      <c r="AR407" s="13"/>
      <c r="AS407" s="13"/>
      <c r="AT407" s="13"/>
      <c r="AU407" s="13"/>
      <c r="AV407" s="13"/>
      <c r="AW407" s="13"/>
      <c r="AX407" s="13"/>
      <c r="AY407" s="14" t="str">
        <f t="shared" si="63"/>
        <v/>
      </c>
      <c r="AZ407" s="14">
        <f t="shared" si="70"/>
        <v>23</v>
      </c>
      <c r="BA407" s="19">
        <f t="shared" si="64"/>
        <v>0</v>
      </c>
      <c r="BB407" s="20" t="e">
        <f t="shared" si="71"/>
        <v>#DIV/0!</v>
      </c>
      <c r="BC407">
        <f t="shared" si="65"/>
        <v>23</v>
      </c>
      <c r="BD407" s="14">
        <f t="shared" si="66"/>
        <v>1</v>
      </c>
      <c r="BE407" s="14" t="str">
        <f t="shared" si="67"/>
        <v/>
      </c>
      <c r="BF407" s="14" t="str">
        <f t="shared" si="68"/>
        <v/>
      </c>
      <c r="BG407" s="14" t="str">
        <f t="shared" si="69"/>
        <v/>
      </c>
    </row>
    <row r="408" spans="1:59" x14ac:dyDescent="0.2">
      <c r="A408" t="str">
        <f t="shared" si="62"/>
        <v>Kade Chandler_2016</v>
      </c>
      <c r="B408" t="s">
        <v>2631</v>
      </c>
      <c r="C408" t="s">
        <v>288</v>
      </c>
      <c r="D408">
        <v>2016</v>
      </c>
      <c r="E408" s="13">
        <v>0</v>
      </c>
      <c r="F408" s="13">
        <v>0</v>
      </c>
      <c r="G408" s="13">
        <v>0</v>
      </c>
      <c r="H408" s="13">
        <v>0</v>
      </c>
      <c r="I408" s="13">
        <v>0</v>
      </c>
      <c r="J408" s="13">
        <v>0</v>
      </c>
      <c r="K408" s="13">
        <v>0</v>
      </c>
      <c r="L408" s="13">
        <v>0</v>
      </c>
      <c r="M408" s="13">
        <v>0</v>
      </c>
      <c r="N408" s="13">
        <v>0</v>
      </c>
      <c r="O408" s="13">
        <v>0</v>
      </c>
      <c r="P408" s="13">
        <v>0</v>
      </c>
      <c r="Q408" s="13">
        <v>0</v>
      </c>
      <c r="R408" s="13">
        <v>0</v>
      </c>
      <c r="S408" s="13">
        <v>0</v>
      </c>
      <c r="T408" s="13">
        <v>0</v>
      </c>
      <c r="U408" s="13">
        <v>0</v>
      </c>
      <c r="V408" s="13">
        <v>0</v>
      </c>
      <c r="W408" s="13">
        <v>0</v>
      </c>
      <c r="X408" s="13">
        <v>0</v>
      </c>
      <c r="Y408" s="13">
        <v>0</v>
      </c>
      <c r="Z408" s="13">
        <v>0</v>
      </c>
      <c r="AA408" s="13">
        <v>0</v>
      </c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3"/>
      <c r="AM408" s="13"/>
      <c r="AN408" s="13"/>
      <c r="AO408" s="13"/>
      <c r="AP408" s="13"/>
      <c r="AQ408" s="13"/>
      <c r="AR408" s="13"/>
      <c r="AS408" s="13"/>
      <c r="AT408" s="13"/>
      <c r="AU408" s="13"/>
      <c r="AV408" s="13"/>
      <c r="AW408" s="13"/>
      <c r="AX408" s="13"/>
      <c r="AY408" s="14" t="str">
        <f t="shared" si="63"/>
        <v/>
      </c>
      <c r="AZ408" s="14">
        <f t="shared" si="70"/>
        <v>23</v>
      </c>
      <c r="BA408" s="19">
        <f t="shared" si="64"/>
        <v>0</v>
      </c>
      <c r="BB408" s="20" t="e">
        <f t="shared" si="71"/>
        <v>#DIV/0!</v>
      </c>
      <c r="BC408">
        <f t="shared" si="65"/>
        <v>23</v>
      </c>
      <c r="BD408" s="14">
        <f t="shared" si="66"/>
        <v>1</v>
      </c>
      <c r="BE408" s="14" t="str">
        <f t="shared" si="67"/>
        <v/>
      </c>
      <c r="BF408" s="14" t="str">
        <f t="shared" si="68"/>
        <v/>
      </c>
      <c r="BG408" s="14" t="str">
        <f t="shared" si="69"/>
        <v/>
      </c>
    </row>
    <row r="409" spans="1:59" x14ac:dyDescent="0.2">
      <c r="A409" t="str">
        <f t="shared" si="62"/>
        <v>Kade Chandler_2015</v>
      </c>
      <c r="B409" t="s">
        <v>2631</v>
      </c>
      <c r="C409" t="s">
        <v>288</v>
      </c>
      <c r="D409">
        <v>2015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3">
        <v>0</v>
      </c>
      <c r="K409" s="13">
        <v>0</v>
      </c>
      <c r="L409" s="13">
        <v>0</v>
      </c>
      <c r="M409" s="13">
        <v>0</v>
      </c>
      <c r="N409" s="13">
        <v>0</v>
      </c>
      <c r="O409" s="13">
        <v>0</v>
      </c>
      <c r="P409" s="13">
        <v>0</v>
      </c>
      <c r="Q409" s="13">
        <v>0</v>
      </c>
      <c r="R409" s="13">
        <v>0</v>
      </c>
      <c r="S409" s="13">
        <v>0</v>
      </c>
      <c r="T409" s="13">
        <v>0</v>
      </c>
      <c r="U409" s="13">
        <v>0</v>
      </c>
      <c r="V409" s="13">
        <v>0</v>
      </c>
      <c r="W409" s="13">
        <v>0</v>
      </c>
      <c r="X409" s="13">
        <v>0</v>
      </c>
      <c r="Y409" s="13">
        <v>0</v>
      </c>
      <c r="Z409" s="13">
        <v>0</v>
      </c>
      <c r="AA409" s="13">
        <v>0</v>
      </c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3"/>
      <c r="AM409" s="13"/>
      <c r="AN409" s="13"/>
      <c r="AO409" s="13"/>
      <c r="AP409" s="13"/>
      <c r="AQ409" s="13"/>
      <c r="AR409" s="13"/>
      <c r="AS409" s="13"/>
      <c r="AT409" s="13"/>
      <c r="AU409" s="13"/>
      <c r="AV409" s="13"/>
      <c r="AW409" s="13"/>
      <c r="AX409" s="13"/>
      <c r="AY409" s="14" t="str">
        <f t="shared" si="63"/>
        <v/>
      </c>
      <c r="AZ409" s="14">
        <f t="shared" si="70"/>
        <v>23</v>
      </c>
      <c r="BA409" s="19">
        <f t="shared" si="64"/>
        <v>0</v>
      </c>
      <c r="BB409" s="20" t="e">
        <f t="shared" si="71"/>
        <v>#DIV/0!</v>
      </c>
      <c r="BC409">
        <f t="shared" si="65"/>
        <v>23</v>
      </c>
      <c r="BD409" s="14">
        <f t="shared" si="66"/>
        <v>1</v>
      </c>
      <c r="BE409" s="14" t="str">
        <f t="shared" si="67"/>
        <v/>
      </c>
      <c r="BF409" s="14" t="str">
        <f t="shared" si="68"/>
        <v/>
      </c>
      <c r="BG409" s="14" t="str">
        <f t="shared" si="69"/>
        <v/>
      </c>
    </row>
    <row r="410" spans="1:59" x14ac:dyDescent="0.2">
      <c r="A410" t="str">
        <f t="shared" si="62"/>
        <v>Mabior Chol_2018</v>
      </c>
      <c r="B410" t="s">
        <v>769</v>
      </c>
      <c r="C410" t="s">
        <v>369</v>
      </c>
      <c r="D410">
        <v>2018</v>
      </c>
      <c r="E410" s="13">
        <v>123900</v>
      </c>
      <c r="F410" s="13">
        <v>123900</v>
      </c>
      <c r="G410" s="13">
        <v>123900</v>
      </c>
      <c r="H410" s="13">
        <v>123900</v>
      </c>
      <c r="I410" s="13">
        <v>123900</v>
      </c>
      <c r="J410" s="13">
        <v>123900</v>
      </c>
      <c r="K410" s="13">
        <v>123900</v>
      </c>
      <c r="L410" s="13">
        <v>123900</v>
      </c>
      <c r="M410" s="13">
        <v>123900</v>
      </c>
      <c r="N410" s="13">
        <v>123900</v>
      </c>
      <c r="O410" s="13">
        <v>123900</v>
      </c>
      <c r="P410" s="13">
        <v>123900</v>
      </c>
      <c r="Q410" s="13">
        <v>123900</v>
      </c>
      <c r="R410" s="13">
        <v>123900</v>
      </c>
      <c r="S410" s="13">
        <v>123900</v>
      </c>
      <c r="T410" s="13">
        <v>123900</v>
      </c>
      <c r="U410" s="13">
        <v>123900</v>
      </c>
      <c r="V410" s="13">
        <v>123900</v>
      </c>
      <c r="W410" s="13">
        <v>123900</v>
      </c>
      <c r="X410" s="13">
        <v>123900</v>
      </c>
      <c r="Y410" s="13">
        <v>123900</v>
      </c>
      <c r="Z410" s="13">
        <v>123900</v>
      </c>
      <c r="AA410" s="13">
        <v>123900</v>
      </c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3"/>
      <c r="AM410" s="13"/>
      <c r="AN410" s="13"/>
      <c r="AO410" s="13"/>
      <c r="AP410" s="13"/>
      <c r="AQ410" s="13"/>
      <c r="AR410" s="13"/>
      <c r="AS410" s="13"/>
      <c r="AT410" s="13"/>
      <c r="AU410" s="13"/>
      <c r="AV410" s="13"/>
      <c r="AW410" s="13"/>
      <c r="AX410" s="13"/>
      <c r="AY410" s="14" t="str">
        <f t="shared" si="63"/>
        <v/>
      </c>
      <c r="AZ410" s="14">
        <f t="shared" si="70"/>
        <v>23</v>
      </c>
      <c r="BA410" s="19">
        <f t="shared" si="64"/>
        <v>0</v>
      </c>
      <c r="BB410" s="20" t="e">
        <f t="shared" si="71"/>
        <v>#DIV/0!</v>
      </c>
      <c r="BC410">
        <f t="shared" si="65"/>
        <v>0</v>
      </c>
      <c r="BD410" s="14">
        <f t="shared" si="66"/>
        <v>1</v>
      </c>
      <c r="BE410" s="14" t="str">
        <f t="shared" si="67"/>
        <v/>
      </c>
      <c r="BF410" s="14" t="str">
        <f t="shared" si="68"/>
        <v/>
      </c>
      <c r="BG410" s="14" t="str">
        <f t="shared" si="69"/>
        <v/>
      </c>
    </row>
    <row r="411" spans="1:59" x14ac:dyDescent="0.2">
      <c r="A411" t="str">
        <f t="shared" si="62"/>
        <v>Mabior Chol_2017</v>
      </c>
      <c r="B411" t="s">
        <v>769</v>
      </c>
      <c r="C411" t="s">
        <v>369</v>
      </c>
      <c r="D411">
        <v>2017</v>
      </c>
      <c r="E411" s="13">
        <v>123900</v>
      </c>
      <c r="F411" s="13">
        <v>123900</v>
      </c>
      <c r="G411" s="13">
        <v>123900</v>
      </c>
      <c r="H411" s="13">
        <v>123900</v>
      </c>
      <c r="I411" s="13">
        <v>123900</v>
      </c>
      <c r="J411" s="13">
        <v>123900</v>
      </c>
      <c r="K411" s="13">
        <v>123900</v>
      </c>
      <c r="L411" s="13">
        <v>123900</v>
      </c>
      <c r="M411" s="13">
        <v>123900</v>
      </c>
      <c r="N411" s="13">
        <v>123900</v>
      </c>
      <c r="O411" s="13">
        <v>123900</v>
      </c>
      <c r="P411" s="13">
        <v>123900</v>
      </c>
      <c r="Q411" s="13">
        <v>123900</v>
      </c>
      <c r="R411" s="13">
        <v>123900</v>
      </c>
      <c r="S411" s="13">
        <v>123900</v>
      </c>
      <c r="T411" s="13">
        <v>123900</v>
      </c>
      <c r="U411" s="13">
        <v>123900</v>
      </c>
      <c r="V411" s="13">
        <v>123900</v>
      </c>
      <c r="W411" s="13">
        <v>123900</v>
      </c>
      <c r="X411" s="13">
        <v>123900</v>
      </c>
      <c r="Y411" s="13">
        <v>123900</v>
      </c>
      <c r="Z411" s="13">
        <v>123900</v>
      </c>
      <c r="AA411" s="13">
        <v>123900</v>
      </c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3"/>
      <c r="AM411" s="13"/>
      <c r="AN411" s="13"/>
      <c r="AO411" s="13"/>
      <c r="AP411" s="13"/>
      <c r="AQ411" s="13"/>
      <c r="AR411" s="13"/>
      <c r="AS411" s="13"/>
      <c r="AT411" s="13"/>
      <c r="AU411" s="13"/>
      <c r="AV411" s="13"/>
      <c r="AW411" s="13"/>
      <c r="AX411" s="13"/>
      <c r="AY411" s="14" t="str">
        <f t="shared" si="63"/>
        <v/>
      </c>
      <c r="AZ411" s="14">
        <f t="shared" si="70"/>
        <v>23</v>
      </c>
      <c r="BA411" s="19">
        <f t="shared" si="64"/>
        <v>0</v>
      </c>
      <c r="BB411" s="20" t="e">
        <f t="shared" si="71"/>
        <v>#DIV/0!</v>
      </c>
      <c r="BC411">
        <f t="shared" si="65"/>
        <v>0</v>
      </c>
      <c r="BD411" s="14">
        <f t="shared" si="66"/>
        <v>1</v>
      </c>
      <c r="BE411" s="14" t="str">
        <f t="shared" si="67"/>
        <v/>
      </c>
      <c r="BF411" s="14" t="str">
        <f t="shared" si="68"/>
        <v/>
      </c>
      <c r="BG411" s="14" t="str">
        <f t="shared" si="69"/>
        <v/>
      </c>
    </row>
    <row r="412" spans="1:59" x14ac:dyDescent="0.2">
      <c r="A412" t="str">
        <f t="shared" si="62"/>
        <v>Mabior Chol_2016</v>
      </c>
      <c r="B412" t="s">
        <v>769</v>
      </c>
      <c r="C412" t="s">
        <v>369</v>
      </c>
      <c r="D412">
        <v>2016</v>
      </c>
      <c r="E412" s="13">
        <v>102400</v>
      </c>
      <c r="F412" s="13">
        <v>102400</v>
      </c>
      <c r="G412" s="13">
        <v>102400</v>
      </c>
      <c r="H412" s="13">
        <v>102400</v>
      </c>
      <c r="I412" s="13">
        <v>102400</v>
      </c>
      <c r="J412" s="13">
        <v>102400</v>
      </c>
      <c r="K412" s="13">
        <v>102400</v>
      </c>
      <c r="L412" s="13">
        <v>102400</v>
      </c>
      <c r="M412" s="13">
        <v>102400</v>
      </c>
      <c r="N412" s="13">
        <v>102400</v>
      </c>
      <c r="O412" s="13">
        <v>102400</v>
      </c>
      <c r="P412" s="13">
        <v>102400</v>
      </c>
      <c r="Q412" s="13">
        <v>102400</v>
      </c>
      <c r="R412" s="13">
        <v>102400</v>
      </c>
      <c r="S412" s="13">
        <v>102400</v>
      </c>
      <c r="T412" s="13">
        <v>102400</v>
      </c>
      <c r="U412" s="13">
        <v>102400</v>
      </c>
      <c r="V412" s="13">
        <v>102400</v>
      </c>
      <c r="W412" s="13">
        <v>102400</v>
      </c>
      <c r="X412" s="13">
        <v>102400</v>
      </c>
      <c r="Y412" s="13">
        <v>102400</v>
      </c>
      <c r="Z412" s="13">
        <v>102400</v>
      </c>
      <c r="AA412" s="13">
        <v>102400</v>
      </c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13"/>
      <c r="AU412" s="13"/>
      <c r="AV412" s="13"/>
      <c r="AW412" s="13"/>
      <c r="AX412" s="13">
        <v>10</v>
      </c>
      <c r="AY412" s="14">
        <f t="shared" si="63"/>
        <v>10</v>
      </c>
      <c r="AZ412" s="14">
        <f t="shared" si="70"/>
        <v>23</v>
      </c>
      <c r="BA412" s="19">
        <f t="shared" si="64"/>
        <v>4.5454545454545456E-2</v>
      </c>
      <c r="BB412" s="20" t="e">
        <f t="shared" si="71"/>
        <v>#DIV/0!</v>
      </c>
      <c r="BC412">
        <f t="shared" si="65"/>
        <v>0</v>
      </c>
      <c r="BD412" s="14">
        <f t="shared" si="66"/>
        <v>1</v>
      </c>
      <c r="BE412" s="14" t="str">
        <f t="shared" si="67"/>
        <v/>
      </c>
      <c r="BF412" s="14" t="str">
        <f t="shared" si="68"/>
        <v/>
      </c>
      <c r="BG412" s="14">
        <f t="shared" si="69"/>
        <v>10</v>
      </c>
    </row>
    <row r="413" spans="1:59" x14ac:dyDescent="0.2">
      <c r="A413" t="str">
        <f t="shared" si="62"/>
        <v>Mabior Chol_2015</v>
      </c>
      <c r="B413" t="s">
        <v>769</v>
      </c>
      <c r="C413" t="s">
        <v>369</v>
      </c>
      <c r="D413">
        <v>2015</v>
      </c>
      <c r="E413" s="13">
        <v>0</v>
      </c>
      <c r="F413" s="13">
        <v>0</v>
      </c>
      <c r="G413" s="13">
        <v>0</v>
      </c>
      <c r="H413" s="13">
        <v>0</v>
      </c>
      <c r="I413" s="13">
        <v>0</v>
      </c>
      <c r="J413" s="13">
        <v>0</v>
      </c>
      <c r="K413" s="13">
        <v>0</v>
      </c>
      <c r="L413" s="13">
        <v>0</v>
      </c>
      <c r="M413" s="13">
        <v>0</v>
      </c>
      <c r="N413" s="13">
        <v>0</v>
      </c>
      <c r="O413" s="13">
        <v>0</v>
      </c>
      <c r="P413" s="13">
        <v>0</v>
      </c>
      <c r="Q413" s="13">
        <v>0</v>
      </c>
      <c r="R413" s="13">
        <v>0</v>
      </c>
      <c r="S413" s="13">
        <v>0</v>
      </c>
      <c r="T413" s="13">
        <v>0</v>
      </c>
      <c r="U413" s="13">
        <v>0</v>
      </c>
      <c r="V413" s="13">
        <v>0</v>
      </c>
      <c r="W413" s="13">
        <v>0</v>
      </c>
      <c r="X413" s="13">
        <v>0</v>
      </c>
      <c r="Y413" s="13">
        <v>0</v>
      </c>
      <c r="Z413" s="13">
        <v>0</v>
      </c>
      <c r="AA413" s="13">
        <v>0</v>
      </c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3"/>
      <c r="AM413" s="13"/>
      <c r="AN413" s="13"/>
      <c r="AO413" s="13"/>
      <c r="AP413" s="13"/>
      <c r="AQ413" s="13"/>
      <c r="AR413" s="13"/>
      <c r="AS413" s="13"/>
      <c r="AT413" s="13"/>
      <c r="AU413" s="13"/>
      <c r="AV413" s="13"/>
      <c r="AW413" s="13"/>
      <c r="AX413" s="13"/>
      <c r="AY413" s="14" t="str">
        <f t="shared" si="63"/>
        <v/>
      </c>
      <c r="AZ413" s="14">
        <f t="shared" si="70"/>
        <v>23</v>
      </c>
      <c r="BA413" s="19">
        <f t="shared" si="64"/>
        <v>0</v>
      </c>
      <c r="BB413" s="20" t="e">
        <f t="shared" si="71"/>
        <v>#DIV/0!</v>
      </c>
      <c r="BC413">
        <f t="shared" si="65"/>
        <v>23</v>
      </c>
      <c r="BD413" s="14">
        <f t="shared" si="66"/>
        <v>1</v>
      </c>
      <c r="BE413" s="14" t="str">
        <f t="shared" si="67"/>
        <v/>
      </c>
      <c r="BF413" s="14" t="str">
        <f t="shared" si="68"/>
        <v/>
      </c>
      <c r="BG413" s="14" t="str">
        <f t="shared" si="69"/>
        <v/>
      </c>
    </row>
    <row r="414" spans="1:59" x14ac:dyDescent="0.2">
      <c r="A414" t="str">
        <f t="shared" si="62"/>
        <v>Allen Christensen_2018</v>
      </c>
      <c r="B414" t="s">
        <v>541</v>
      </c>
      <c r="C414" t="s">
        <v>514</v>
      </c>
      <c r="D414">
        <v>2018</v>
      </c>
      <c r="E414" s="13">
        <v>267300</v>
      </c>
      <c r="F414" s="13">
        <v>267300</v>
      </c>
      <c r="G414" s="13">
        <v>267300</v>
      </c>
      <c r="H414" s="13">
        <v>304100</v>
      </c>
      <c r="I414" s="13">
        <v>346500</v>
      </c>
      <c r="J414" s="13">
        <v>356900</v>
      </c>
      <c r="K414" s="13">
        <v>363300</v>
      </c>
      <c r="L414" s="13">
        <v>350800</v>
      </c>
      <c r="M414" s="13">
        <v>341700</v>
      </c>
      <c r="N414" s="13">
        <v>343300</v>
      </c>
      <c r="O414" s="13">
        <v>362600</v>
      </c>
      <c r="P414" s="13">
        <v>350300</v>
      </c>
      <c r="Q414" s="13">
        <v>335900</v>
      </c>
      <c r="R414" s="13">
        <v>335900</v>
      </c>
      <c r="S414" s="13">
        <v>312000</v>
      </c>
      <c r="T414" s="13">
        <v>326600</v>
      </c>
      <c r="U414" s="13">
        <v>321200</v>
      </c>
      <c r="V414" s="13">
        <v>309600</v>
      </c>
      <c r="W414" s="13">
        <v>299500</v>
      </c>
      <c r="X414" s="13">
        <v>292600</v>
      </c>
      <c r="Y414" s="13">
        <v>300600</v>
      </c>
      <c r="Z414" s="13">
        <v>309400</v>
      </c>
      <c r="AA414" s="13">
        <v>386800</v>
      </c>
      <c r="AB414" s="13">
        <v>66</v>
      </c>
      <c r="AC414" s="13">
        <v>101</v>
      </c>
      <c r="AD414" s="13">
        <v>74</v>
      </c>
      <c r="AE414" s="13">
        <v>98</v>
      </c>
      <c r="AF414" s="13">
        <v>54</v>
      </c>
      <c r="AG414" s="13">
        <v>74</v>
      </c>
      <c r="AH414" s="13">
        <v>61</v>
      </c>
      <c r="AI414" s="13">
        <v>56</v>
      </c>
      <c r="AJ414" s="13">
        <v>93</v>
      </c>
      <c r="AK414" s="13">
        <v>100</v>
      </c>
      <c r="AL414" s="13">
        <v>3</v>
      </c>
      <c r="AM414" s="13">
        <v>83</v>
      </c>
      <c r="AN414" s="13"/>
      <c r="AO414" s="13">
        <v>70</v>
      </c>
      <c r="AP414" s="13">
        <v>71</v>
      </c>
      <c r="AQ414" s="13">
        <v>47</v>
      </c>
      <c r="AR414" s="13">
        <v>52</v>
      </c>
      <c r="AS414" s="13">
        <v>68</v>
      </c>
      <c r="AT414" s="13">
        <v>48</v>
      </c>
      <c r="AU414" s="13">
        <v>82</v>
      </c>
      <c r="AV414" s="13">
        <v>75</v>
      </c>
      <c r="AW414" s="13">
        <v>118</v>
      </c>
      <c r="AX414" s="13">
        <v>113</v>
      </c>
      <c r="AY414" s="14">
        <f t="shared" si="63"/>
        <v>73.045454545454547</v>
      </c>
      <c r="AZ414" s="14">
        <f t="shared" si="70"/>
        <v>23</v>
      </c>
      <c r="BA414" s="19">
        <f t="shared" si="64"/>
        <v>1</v>
      </c>
      <c r="BB414" s="20">
        <f t="shared" si="71"/>
        <v>25.702468424586829</v>
      </c>
      <c r="BC414">
        <f t="shared" si="65"/>
        <v>0</v>
      </c>
      <c r="BD414" s="14">
        <f t="shared" si="66"/>
        <v>1</v>
      </c>
      <c r="BE414" s="14">
        <f t="shared" si="67"/>
        <v>77.833333333333329</v>
      </c>
      <c r="BF414" s="14">
        <f t="shared" si="68"/>
        <v>66</v>
      </c>
      <c r="BG414" s="14">
        <f t="shared" si="69"/>
        <v>74.888888888888886</v>
      </c>
    </row>
    <row r="415" spans="1:59" x14ac:dyDescent="0.2">
      <c r="A415" t="str">
        <f t="shared" si="62"/>
        <v>Allen Christensen_2017</v>
      </c>
      <c r="B415" t="s">
        <v>541</v>
      </c>
      <c r="C415" t="s">
        <v>514</v>
      </c>
      <c r="D415">
        <v>2017</v>
      </c>
      <c r="E415" s="13">
        <v>377900</v>
      </c>
      <c r="F415" s="13">
        <v>377900</v>
      </c>
      <c r="G415" s="13">
        <v>377900</v>
      </c>
      <c r="H415" s="13">
        <v>377900</v>
      </c>
      <c r="I415" s="13">
        <v>377900</v>
      </c>
      <c r="J415" s="13">
        <v>377900</v>
      </c>
      <c r="K415" s="13">
        <v>377900</v>
      </c>
      <c r="L415" s="13">
        <v>377900</v>
      </c>
      <c r="M415" s="13">
        <v>377900</v>
      </c>
      <c r="N415" s="13">
        <v>377900</v>
      </c>
      <c r="O415" s="13">
        <v>377900</v>
      </c>
      <c r="P415" s="13">
        <v>377900</v>
      </c>
      <c r="Q415" s="13">
        <v>377900</v>
      </c>
      <c r="R415" s="13">
        <v>377900</v>
      </c>
      <c r="S415" s="13">
        <v>377900</v>
      </c>
      <c r="T415" s="13">
        <v>377900</v>
      </c>
      <c r="U415" s="13">
        <v>377900</v>
      </c>
      <c r="V415" s="13">
        <v>377900</v>
      </c>
      <c r="W415" s="13">
        <v>377900</v>
      </c>
      <c r="X415" s="13">
        <v>377900</v>
      </c>
      <c r="Y415" s="13">
        <v>377900</v>
      </c>
      <c r="Z415" s="13">
        <v>377900</v>
      </c>
      <c r="AA415" s="13">
        <v>377900</v>
      </c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3"/>
      <c r="AM415" s="13"/>
      <c r="AN415" s="13"/>
      <c r="AO415" s="13"/>
      <c r="AP415" s="13"/>
      <c r="AQ415" s="13"/>
      <c r="AR415" s="13"/>
      <c r="AS415" s="13"/>
      <c r="AT415" s="13"/>
      <c r="AU415" s="13"/>
      <c r="AV415" s="13"/>
      <c r="AW415" s="13"/>
      <c r="AX415" s="13"/>
      <c r="AY415" s="14" t="str">
        <f t="shared" si="63"/>
        <v/>
      </c>
      <c r="AZ415" s="14">
        <f t="shared" si="70"/>
        <v>23</v>
      </c>
      <c r="BA415" s="19">
        <f t="shared" si="64"/>
        <v>0</v>
      </c>
      <c r="BB415" s="20" t="e">
        <f t="shared" si="71"/>
        <v>#DIV/0!</v>
      </c>
      <c r="BC415">
        <f t="shared" si="65"/>
        <v>0</v>
      </c>
      <c r="BD415" s="14">
        <f t="shared" si="66"/>
        <v>1</v>
      </c>
      <c r="BE415" s="14" t="str">
        <f t="shared" si="67"/>
        <v/>
      </c>
      <c r="BF415" s="14" t="str">
        <f t="shared" si="68"/>
        <v/>
      </c>
      <c r="BG415" s="14" t="str">
        <f t="shared" si="69"/>
        <v/>
      </c>
    </row>
    <row r="416" spans="1:59" x14ac:dyDescent="0.2">
      <c r="A416" t="str">
        <f t="shared" si="62"/>
        <v>Allen Christensen_2016</v>
      </c>
      <c r="B416" t="s">
        <v>541</v>
      </c>
      <c r="C416" t="s">
        <v>514</v>
      </c>
      <c r="D416">
        <v>2016</v>
      </c>
      <c r="E416" s="13">
        <v>466500</v>
      </c>
      <c r="F416" s="13">
        <v>466500</v>
      </c>
      <c r="G416" s="13">
        <v>466500</v>
      </c>
      <c r="H416" s="13">
        <v>428700</v>
      </c>
      <c r="I416" s="13">
        <v>406400</v>
      </c>
      <c r="J416" s="13">
        <v>369200</v>
      </c>
      <c r="K416" s="13">
        <v>372100</v>
      </c>
      <c r="L416" s="13">
        <v>363700</v>
      </c>
      <c r="M416" s="13">
        <v>376200</v>
      </c>
      <c r="N416" s="13">
        <v>373100</v>
      </c>
      <c r="O416" s="13">
        <v>382800</v>
      </c>
      <c r="P416" s="13">
        <v>370800</v>
      </c>
      <c r="Q416" s="13">
        <v>370800</v>
      </c>
      <c r="R416" s="13">
        <v>370800</v>
      </c>
      <c r="S416" s="13">
        <v>370800</v>
      </c>
      <c r="T416" s="13">
        <v>370800</v>
      </c>
      <c r="U416" s="13">
        <v>370800</v>
      </c>
      <c r="V416" s="13">
        <v>370800</v>
      </c>
      <c r="W416" s="13">
        <v>370800</v>
      </c>
      <c r="X416" s="13">
        <v>370800</v>
      </c>
      <c r="Y416" s="13">
        <v>370800</v>
      </c>
      <c r="Z416" s="13">
        <v>370800</v>
      </c>
      <c r="AA416" s="13">
        <v>370800</v>
      </c>
      <c r="AB416" s="13">
        <v>93</v>
      </c>
      <c r="AC416" s="13">
        <v>71</v>
      </c>
      <c r="AD416" s="13">
        <v>25</v>
      </c>
      <c r="AE416" s="13">
        <v>106</v>
      </c>
      <c r="AF416" s="13">
        <v>23</v>
      </c>
      <c r="AG416" s="13">
        <v>94</v>
      </c>
      <c r="AH416" s="13">
        <v>85</v>
      </c>
      <c r="AI416" s="13">
        <v>65</v>
      </c>
      <c r="AJ416" s="13">
        <v>68</v>
      </c>
      <c r="AK416" s="13">
        <v>113</v>
      </c>
      <c r="AL416" s="13">
        <v>21</v>
      </c>
      <c r="AM416" s="13"/>
      <c r="AN416" s="13"/>
      <c r="AO416" s="13"/>
      <c r="AP416" s="13"/>
      <c r="AQ416" s="13"/>
      <c r="AR416" s="13"/>
      <c r="AS416" s="13"/>
      <c r="AT416" s="13"/>
      <c r="AU416" s="13"/>
      <c r="AV416" s="13"/>
      <c r="AW416" s="13"/>
      <c r="AX416" s="13"/>
      <c r="AY416" s="14">
        <f t="shared" si="63"/>
        <v>69.454545454545453</v>
      </c>
      <c r="AZ416" s="14">
        <f t="shared" si="70"/>
        <v>23</v>
      </c>
      <c r="BA416" s="19">
        <f t="shared" si="64"/>
        <v>0.5</v>
      </c>
      <c r="BB416" s="20">
        <f t="shared" si="71"/>
        <v>33.371735454913448</v>
      </c>
      <c r="BC416">
        <f t="shared" si="65"/>
        <v>0</v>
      </c>
      <c r="BD416" s="14">
        <f t="shared" si="66"/>
        <v>8</v>
      </c>
      <c r="BE416" s="14">
        <f t="shared" si="67"/>
        <v>68.666666666666671</v>
      </c>
      <c r="BF416" s="14">
        <f t="shared" si="68"/>
        <v>70.400000000000006</v>
      </c>
      <c r="BG416" s="14" t="str">
        <f t="shared" si="69"/>
        <v/>
      </c>
    </row>
    <row r="417" spans="1:59" x14ac:dyDescent="0.2">
      <c r="A417" t="str">
        <f t="shared" si="62"/>
        <v>Allen Christensen_2015</v>
      </c>
      <c r="B417" t="s">
        <v>541</v>
      </c>
      <c r="C417" t="s">
        <v>514</v>
      </c>
      <c r="D417">
        <v>2015</v>
      </c>
      <c r="E417" s="13">
        <v>487100</v>
      </c>
      <c r="F417" s="13">
        <v>487100</v>
      </c>
      <c r="G417" s="13">
        <v>487100</v>
      </c>
      <c r="H417" s="13">
        <v>463800</v>
      </c>
      <c r="I417" s="13">
        <v>435500</v>
      </c>
      <c r="J417" s="13">
        <v>409300</v>
      </c>
      <c r="K417" s="13">
        <v>416400</v>
      </c>
      <c r="L417" s="13">
        <v>419500</v>
      </c>
      <c r="M417" s="13">
        <v>419600</v>
      </c>
      <c r="N417" s="13">
        <v>395900</v>
      </c>
      <c r="O417" s="13">
        <v>398100</v>
      </c>
      <c r="P417" s="13">
        <v>398100</v>
      </c>
      <c r="Q417" s="13">
        <v>412700</v>
      </c>
      <c r="R417" s="13">
        <v>430100</v>
      </c>
      <c r="S417" s="13">
        <v>432400</v>
      </c>
      <c r="T417" s="13">
        <v>427300</v>
      </c>
      <c r="U417" s="13">
        <v>435100</v>
      </c>
      <c r="V417" s="13">
        <v>438800</v>
      </c>
      <c r="W417" s="13">
        <v>444900</v>
      </c>
      <c r="X417" s="13">
        <v>443000</v>
      </c>
      <c r="Y417" s="13">
        <v>453400</v>
      </c>
      <c r="Z417" s="13">
        <v>478600</v>
      </c>
      <c r="AA417" s="13">
        <v>486200</v>
      </c>
      <c r="AB417" s="13">
        <v>91</v>
      </c>
      <c r="AC417" s="13">
        <v>72</v>
      </c>
      <c r="AD417" s="13">
        <v>73</v>
      </c>
      <c r="AE417" s="13">
        <v>67</v>
      </c>
      <c r="AF417" s="13">
        <v>61</v>
      </c>
      <c r="AG417" s="13">
        <v>133</v>
      </c>
      <c r="AH417" s="13">
        <v>62</v>
      </c>
      <c r="AI417" s="13">
        <v>55</v>
      </c>
      <c r="AJ417" s="13">
        <v>79</v>
      </c>
      <c r="AK417" s="13">
        <v>105</v>
      </c>
      <c r="AL417" s="13"/>
      <c r="AM417" s="13">
        <v>86</v>
      </c>
      <c r="AN417" s="13">
        <v>94</v>
      </c>
      <c r="AO417" s="13">
        <v>79</v>
      </c>
      <c r="AP417" s="13">
        <v>71</v>
      </c>
      <c r="AQ417" s="13">
        <v>121</v>
      </c>
      <c r="AR417" s="13">
        <v>80</v>
      </c>
      <c r="AS417" s="13">
        <v>78</v>
      </c>
      <c r="AT417" s="13">
        <v>107</v>
      </c>
      <c r="AU417" s="13">
        <v>108</v>
      </c>
      <c r="AV417" s="13">
        <v>121</v>
      </c>
      <c r="AW417" s="13">
        <v>82</v>
      </c>
      <c r="AX417" s="13">
        <v>77</v>
      </c>
      <c r="AY417" s="14">
        <f t="shared" si="63"/>
        <v>86.454545454545453</v>
      </c>
      <c r="AZ417" s="14">
        <f t="shared" si="70"/>
        <v>23</v>
      </c>
      <c r="BA417" s="19">
        <f t="shared" si="64"/>
        <v>1</v>
      </c>
      <c r="BB417" s="20">
        <f t="shared" si="71"/>
        <v>21.199117844915104</v>
      </c>
      <c r="BC417">
        <f t="shared" si="65"/>
        <v>0</v>
      </c>
      <c r="BD417" s="14">
        <f t="shared" si="66"/>
        <v>10</v>
      </c>
      <c r="BE417" s="14">
        <f t="shared" si="67"/>
        <v>82.833333333333329</v>
      </c>
      <c r="BF417" s="14">
        <f t="shared" si="68"/>
        <v>77.400000000000006</v>
      </c>
      <c r="BG417" s="14">
        <f t="shared" si="69"/>
        <v>93.888888888888886</v>
      </c>
    </row>
    <row r="418" spans="1:59" x14ac:dyDescent="0.2">
      <c r="A418" t="str">
        <f t="shared" si="62"/>
        <v>Hunter Clark_2018</v>
      </c>
      <c r="B418" t="s">
        <v>1689</v>
      </c>
      <c r="C418" t="s">
        <v>399</v>
      </c>
      <c r="D418">
        <v>2018</v>
      </c>
      <c r="E418" s="13">
        <v>175800</v>
      </c>
      <c r="F418" s="13">
        <v>175800</v>
      </c>
      <c r="G418" s="13">
        <v>175800</v>
      </c>
      <c r="H418" s="13">
        <v>175800</v>
      </c>
      <c r="I418" s="13">
        <v>175800</v>
      </c>
      <c r="J418" s="13">
        <v>180300</v>
      </c>
      <c r="K418" s="13">
        <v>180300</v>
      </c>
      <c r="L418" s="13">
        <v>186300</v>
      </c>
      <c r="M418" s="13">
        <v>203600</v>
      </c>
      <c r="N418" s="13">
        <v>231700</v>
      </c>
      <c r="O418" s="13">
        <v>254900</v>
      </c>
      <c r="P418" s="13">
        <v>269700</v>
      </c>
      <c r="Q418" s="13">
        <v>264200</v>
      </c>
      <c r="R418" s="13">
        <v>280800</v>
      </c>
      <c r="S418" s="13">
        <v>280800</v>
      </c>
      <c r="T418" s="13">
        <v>302700</v>
      </c>
      <c r="U418" s="13">
        <v>312700</v>
      </c>
      <c r="V418" s="13">
        <v>297700</v>
      </c>
      <c r="W418" s="13">
        <v>280600</v>
      </c>
      <c r="X418" s="13">
        <v>280600</v>
      </c>
      <c r="Y418" s="13">
        <v>271800</v>
      </c>
      <c r="Z418" s="13">
        <v>271800</v>
      </c>
      <c r="AA418" s="13">
        <v>271800</v>
      </c>
      <c r="AB418" s="13">
        <v>40</v>
      </c>
      <c r="AC418" s="13">
        <v>26</v>
      </c>
      <c r="AD418" s="13"/>
      <c r="AE418" s="13"/>
      <c r="AF418" s="13">
        <v>47</v>
      </c>
      <c r="AG418" s="13"/>
      <c r="AH418" s="13">
        <v>48</v>
      </c>
      <c r="AI418" s="13">
        <v>56</v>
      </c>
      <c r="AJ418" s="13">
        <v>82</v>
      </c>
      <c r="AK418" s="13">
        <v>53</v>
      </c>
      <c r="AL418" s="13">
        <v>51</v>
      </c>
      <c r="AM418" s="13">
        <v>47</v>
      </c>
      <c r="AN418" s="13">
        <v>98</v>
      </c>
      <c r="AO418" s="13"/>
      <c r="AP418" s="13">
        <v>76</v>
      </c>
      <c r="AQ418" s="13">
        <v>34</v>
      </c>
      <c r="AR418" s="13">
        <v>47</v>
      </c>
      <c r="AS418" s="13">
        <v>63</v>
      </c>
      <c r="AT418" s="13"/>
      <c r="AU418" s="13">
        <v>43</v>
      </c>
      <c r="AV418" s="13"/>
      <c r="AW418" s="13"/>
      <c r="AX418" s="13"/>
      <c r="AY418" s="14">
        <f t="shared" si="63"/>
        <v>54.06666666666667</v>
      </c>
      <c r="AZ418" s="14">
        <f t="shared" si="70"/>
        <v>23</v>
      </c>
      <c r="BA418" s="19">
        <f t="shared" si="64"/>
        <v>0.68181818181818177</v>
      </c>
      <c r="BB418" s="20">
        <f t="shared" si="71"/>
        <v>18.865943112492669</v>
      </c>
      <c r="BC418">
        <f t="shared" si="65"/>
        <v>0</v>
      </c>
      <c r="BD418" s="14">
        <f t="shared" si="66"/>
        <v>1</v>
      </c>
      <c r="BE418" s="14">
        <f t="shared" si="67"/>
        <v>37.666666666666664</v>
      </c>
      <c r="BF418" s="14">
        <f t="shared" si="68"/>
        <v>56.166666666666664</v>
      </c>
      <c r="BG418" s="14">
        <f t="shared" si="69"/>
        <v>52.6</v>
      </c>
    </row>
    <row r="419" spans="1:59" x14ac:dyDescent="0.2">
      <c r="A419" t="str">
        <f t="shared" si="62"/>
        <v>Hunter Clark_2017</v>
      </c>
      <c r="B419" t="s">
        <v>1689</v>
      </c>
      <c r="C419" t="s">
        <v>399</v>
      </c>
      <c r="D419">
        <v>2017</v>
      </c>
      <c r="E419" s="13">
        <v>0</v>
      </c>
      <c r="F419" s="13">
        <v>0</v>
      </c>
      <c r="G419" s="13">
        <v>0</v>
      </c>
      <c r="H419" s="13">
        <v>0</v>
      </c>
      <c r="I419" s="13">
        <v>0</v>
      </c>
      <c r="J419" s="13">
        <v>0</v>
      </c>
      <c r="K419" s="13">
        <v>0</v>
      </c>
      <c r="L419" s="13">
        <v>0</v>
      </c>
      <c r="M419" s="13">
        <v>0</v>
      </c>
      <c r="N419" s="13">
        <v>0</v>
      </c>
      <c r="O419" s="13">
        <v>0</v>
      </c>
      <c r="P419" s="13">
        <v>0</v>
      </c>
      <c r="Q419" s="13">
        <v>0</v>
      </c>
      <c r="R419" s="13">
        <v>0</v>
      </c>
      <c r="S419" s="13">
        <v>0</v>
      </c>
      <c r="T419" s="13">
        <v>0</v>
      </c>
      <c r="U419" s="13">
        <v>0</v>
      </c>
      <c r="V419" s="13">
        <v>0</v>
      </c>
      <c r="W419" s="13">
        <v>0</v>
      </c>
      <c r="X419" s="13">
        <v>0</v>
      </c>
      <c r="Y419" s="13">
        <v>0</v>
      </c>
      <c r="Z419" s="13">
        <v>0</v>
      </c>
      <c r="AA419" s="13">
        <v>0</v>
      </c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  <c r="AO419" s="13"/>
      <c r="AP419" s="13"/>
      <c r="AQ419" s="13"/>
      <c r="AR419" s="13"/>
      <c r="AS419" s="13"/>
      <c r="AT419" s="13"/>
      <c r="AU419" s="13"/>
      <c r="AV419" s="13"/>
      <c r="AW419" s="13"/>
      <c r="AX419" s="13"/>
      <c r="AY419" s="14" t="str">
        <f t="shared" si="63"/>
        <v/>
      </c>
      <c r="AZ419" s="14">
        <f t="shared" si="70"/>
        <v>23</v>
      </c>
      <c r="BA419" s="19">
        <f t="shared" si="64"/>
        <v>0</v>
      </c>
      <c r="BB419" s="20" t="e">
        <f t="shared" si="71"/>
        <v>#DIV/0!</v>
      </c>
      <c r="BC419">
        <f t="shared" si="65"/>
        <v>23</v>
      </c>
      <c r="BD419" s="14">
        <f t="shared" si="66"/>
        <v>1</v>
      </c>
      <c r="BE419" s="14" t="str">
        <f t="shared" si="67"/>
        <v/>
      </c>
      <c r="BF419" s="14" t="str">
        <f t="shared" si="68"/>
        <v/>
      </c>
      <c r="BG419" s="14" t="str">
        <f t="shared" si="69"/>
        <v/>
      </c>
    </row>
    <row r="420" spans="1:59" x14ac:dyDescent="0.2">
      <c r="A420" t="str">
        <f t="shared" si="62"/>
        <v>Hunter Clark_2016</v>
      </c>
      <c r="B420" t="s">
        <v>1689</v>
      </c>
      <c r="C420" t="s">
        <v>399</v>
      </c>
      <c r="D420">
        <v>2016</v>
      </c>
      <c r="E420" s="13">
        <v>0</v>
      </c>
      <c r="F420" s="13">
        <v>0</v>
      </c>
      <c r="G420" s="13">
        <v>0</v>
      </c>
      <c r="H420" s="13">
        <v>0</v>
      </c>
      <c r="I420" s="13">
        <v>0</v>
      </c>
      <c r="J420" s="13">
        <v>0</v>
      </c>
      <c r="K420" s="13">
        <v>0</v>
      </c>
      <c r="L420" s="13">
        <v>0</v>
      </c>
      <c r="M420" s="13">
        <v>0</v>
      </c>
      <c r="N420" s="13">
        <v>0</v>
      </c>
      <c r="O420" s="13">
        <v>0</v>
      </c>
      <c r="P420" s="13">
        <v>0</v>
      </c>
      <c r="Q420" s="13">
        <v>0</v>
      </c>
      <c r="R420" s="13">
        <v>0</v>
      </c>
      <c r="S420" s="13">
        <v>0</v>
      </c>
      <c r="T420" s="13">
        <v>0</v>
      </c>
      <c r="U420" s="13">
        <v>0</v>
      </c>
      <c r="V420" s="13">
        <v>0</v>
      </c>
      <c r="W420" s="13">
        <v>0</v>
      </c>
      <c r="X420" s="13">
        <v>0</v>
      </c>
      <c r="Y420" s="13">
        <v>0</v>
      </c>
      <c r="Z420" s="13">
        <v>0</v>
      </c>
      <c r="AA420" s="13">
        <v>0</v>
      </c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  <c r="AM420" s="13"/>
      <c r="AN420" s="13"/>
      <c r="AO420" s="13"/>
      <c r="AP420" s="13"/>
      <c r="AQ420" s="13"/>
      <c r="AR420" s="13"/>
      <c r="AS420" s="13"/>
      <c r="AT420" s="13"/>
      <c r="AU420" s="13"/>
      <c r="AV420" s="13"/>
      <c r="AW420" s="13"/>
      <c r="AX420" s="13"/>
      <c r="AY420" s="14" t="str">
        <f t="shared" si="63"/>
        <v/>
      </c>
      <c r="AZ420" s="14">
        <f t="shared" si="70"/>
        <v>23</v>
      </c>
      <c r="BA420" s="19">
        <f t="shared" si="64"/>
        <v>0</v>
      </c>
      <c r="BB420" s="20" t="e">
        <f t="shared" si="71"/>
        <v>#DIV/0!</v>
      </c>
      <c r="BC420">
        <f t="shared" si="65"/>
        <v>23</v>
      </c>
      <c r="BD420" s="14">
        <f t="shared" si="66"/>
        <v>1</v>
      </c>
      <c r="BE420" s="14" t="str">
        <f t="shared" si="67"/>
        <v/>
      </c>
      <c r="BF420" s="14" t="str">
        <f t="shared" si="68"/>
        <v/>
      </c>
      <c r="BG420" s="14" t="str">
        <f t="shared" si="69"/>
        <v/>
      </c>
    </row>
    <row r="421" spans="1:59" x14ac:dyDescent="0.2">
      <c r="A421" t="str">
        <f t="shared" si="62"/>
        <v>Hunter Clark_2015</v>
      </c>
      <c r="B421" t="s">
        <v>1689</v>
      </c>
      <c r="C421" t="s">
        <v>399</v>
      </c>
      <c r="D421">
        <v>2015</v>
      </c>
      <c r="E421" s="13">
        <v>0</v>
      </c>
      <c r="F421" s="13">
        <v>0</v>
      </c>
      <c r="G421" s="13">
        <v>0</v>
      </c>
      <c r="H421" s="13">
        <v>0</v>
      </c>
      <c r="I421" s="13">
        <v>0</v>
      </c>
      <c r="J421" s="13">
        <v>0</v>
      </c>
      <c r="K421" s="13">
        <v>0</v>
      </c>
      <c r="L421" s="13">
        <v>0</v>
      </c>
      <c r="M421" s="13">
        <v>0</v>
      </c>
      <c r="N421" s="13">
        <v>0</v>
      </c>
      <c r="O421" s="13">
        <v>0</v>
      </c>
      <c r="P421" s="13">
        <v>0</v>
      </c>
      <c r="Q421" s="13">
        <v>0</v>
      </c>
      <c r="R421" s="13">
        <v>0</v>
      </c>
      <c r="S421" s="13">
        <v>0</v>
      </c>
      <c r="T421" s="13">
        <v>0</v>
      </c>
      <c r="U421" s="13">
        <v>0</v>
      </c>
      <c r="V421" s="13">
        <v>0</v>
      </c>
      <c r="W421" s="13">
        <v>0</v>
      </c>
      <c r="X421" s="13">
        <v>0</v>
      </c>
      <c r="Y421" s="13">
        <v>0</v>
      </c>
      <c r="Z421" s="13">
        <v>0</v>
      </c>
      <c r="AA421" s="13">
        <v>0</v>
      </c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3"/>
      <c r="AM421" s="13"/>
      <c r="AN421" s="13"/>
      <c r="AO421" s="13"/>
      <c r="AP421" s="13"/>
      <c r="AQ421" s="13"/>
      <c r="AR421" s="13"/>
      <c r="AS421" s="13"/>
      <c r="AT421" s="13"/>
      <c r="AU421" s="13"/>
      <c r="AV421" s="13"/>
      <c r="AW421" s="13"/>
      <c r="AX421" s="13"/>
      <c r="AY421" s="14" t="str">
        <f t="shared" si="63"/>
        <v/>
      </c>
      <c r="AZ421" s="14">
        <f t="shared" si="70"/>
        <v>23</v>
      </c>
      <c r="BA421" s="19">
        <f t="shared" si="64"/>
        <v>0</v>
      </c>
      <c r="BB421" s="20" t="e">
        <f t="shared" si="71"/>
        <v>#DIV/0!</v>
      </c>
      <c r="BC421">
        <f t="shared" si="65"/>
        <v>23</v>
      </c>
      <c r="BD421" s="14">
        <f t="shared" si="66"/>
        <v>1</v>
      </c>
      <c r="BE421" s="14" t="str">
        <f t="shared" si="67"/>
        <v/>
      </c>
      <c r="BF421" s="14" t="str">
        <f t="shared" si="68"/>
        <v/>
      </c>
      <c r="BG421" s="14" t="str">
        <f t="shared" si="69"/>
        <v/>
      </c>
    </row>
    <row r="422" spans="1:59" x14ac:dyDescent="0.2">
      <c r="A422" t="str">
        <f t="shared" si="62"/>
        <v>Jordan Clark_2018</v>
      </c>
      <c r="B422" t="s">
        <v>2632</v>
      </c>
      <c r="C422" t="s">
        <v>235</v>
      </c>
      <c r="D422">
        <v>2018</v>
      </c>
      <c r="E422" s="13">
        <v>0</v>
      </c>
      <c r="F422" s="13">
        <v>0</v>
      </c>
      <c r="G422" s="13">
        <v>0</v>
      </c>
      <c r="H422" s="13">
        <v>0</v>
      </c>
      <c r="I422" s="13">
        <v>0</v>
      </c>
      <c r="J422" s="13">
        <v>0</v>
      </c>
      <c r="K422" s="13">
        <v>0</v>
      </c>
      <c r="L422" s="13">
        <v>0</v>
      </c>
      <c r="M422" s="13">
        <v>0</v>
      </c>
      <c r="N422" s="13">
        <v>0</v>
      </c>
      <c r="O422" s="13">
        <v>0</v>
      </c>
      <c r="P422" s="13">
        <v>0</v>
      </c>
      <c r="Q422" s="13">
        <v>0</v>
      </c>
      <c r="R422" s="13">
        <v>0</v>
      </c>
      <c r="S422" s="13">
        <v>0</v>
      </c>
      <c r="T422" s="13">
        <v>0</v>
      </c>
      <c r="U422" s="13">
        <v>0</v>
      </c>
      <c r="V422" s="13">
        <v>0</v>
      </c>
      <c r="W422" s="13">
        <v>0</v>
      </c>
      <c r="X422" s="13">
        <v>0</v>
      </c>
      <c r="Y422" s="13">
        <v>0</v>
      </c>
      <c r="Z422" s="13">
        <v>0</v>
      </c>
      <c r="AA422" s="13">
        <v>0</v>
      </c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3"/>
      <c r="AM422" s="13"/>
      <c r="AN422" s="13"/>
      <c r="AO422" s="13"/>
      <c r="AP422" s="13"/>
      <c r="AQ422" s="13"/>
      <c r="AR422" s="13"/>
      <c r="AS422" s="13"/>
      <c r="AT422" s="13"/>
      <c r="AU422" s="13"/>
      <c r="AV422" s="13"/>
      <c r="AW422" s="13"/>
      <c r="AX422" s="13"/>
      <c r="AY422" s="14" t="str">
        <f t="shared" si="63"/>
        <v/>
      </c>
      <c r="AZ422" s="14">
        <f t="shared" si="70"/>
        <v>23</v>
      </c>
      <c r="BA422" s="19">
        <f t="shared" si="64"/>
        <v>0</v>
      </c>
      <c r="BB422" s="20" t="e">
        <f t="shared" si="71"/>
        <v>#DIV/0!</v>
      </c>
      <c r="BC422">
        <f t="shared" si="65"/>
        <v>23</v>
      </c>
      <c r="BD422" s="14">
        <f t="shared" si="66"/>
        <v>1</v>
      </c>
      <c r="BE422" s="14" t="str">
        <f t="shared" si="67"/>
        <v/>
      </c>
      <c r="BF422" s="14" t="str">
        <f t="shared" si="68"/>
        <v/>
      </c>
      <c r="BG422" s="14" t="str">
        <f t="shared" si="69"/>
        <v/>
      </c>
    </row>
    <row r="423" spans="1:59" x14ac:dyDescent="0.2">
      <c r="A423" t="str">
        <f t="shared" si="62"/>
        <v>Jordan Clark_2017</v>
      </c>
      <c r="B423" t="s">
        <v>2632</v>
      </c>
      <c r="C423" t="s">
        <v>235</v>
      </c>
      <c r="D423">
        <v>2017</v>
      </c>
      <c r="E423" s="13">
        <v>0</v>
      </c>
      <c r="F423" s="13">
        <v>0</v>
      </c>
      <c r="G423" s="13">
        <v>0</v>
      </c>
      <c r="H423" s="13">
        <v>0</v>
      </c>
      <c r="I423" s="13">
        <v>0</v>
      </c>
      <c r="J423" s="13">
        <v>0</v>
      </c>
      <c r="K423" s="13">
        <v>0</v>
      </c>
      <c r="L423" s="13">
        <v>0</v>
      </c>
      <c r="M423" s="13">
        <v>0</v>
      </c>
      <c r="N423" s="13">
        <v>0</v>
      </c>
      <c r="O423" s="13">
        <v>0</v>
      </c>
      <c r="P423" s="13">
        <v>0</v>
      </c>
      <c r="Q423" s="13">
        <v>0</v>
      </c>
      <c r="R423" s="13">
        <v>0</v>
      </c>
      <c r="S423" s="13">
        <v>0</v>
      </c>
      <c r="T423" s="13">
        <v>0</v>
      </c>
      <c r="U423" s="13">
        <v>0</v>
      </c>
      <c r="V423" s="13">
        <v>0</v>
      </c>
      <c r="W423" s="13">
        <v>0</v>
      </c>
      <c r="X423" s="13">
        <v>0</v>
      </c>
      <c r="Y423" s="13">
        <v>0</v>
      </c>
      <c r="Z423" s="13">
        <v>0</v>
      </c>
      <c r="AA423" s="13">
        <v>0</v>
      </c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3"/>
      <c r="AM423" s="13"/>
      <c r="AN423" s="13"/>
      <c r="AO423" s="13"/>
      <c r="AP423" s="13"/>
      <c r="AQ423" s="13"/>
      <c r="AR423" s="13"/>
      <c r="AS423" s="13"/>
      <c r="AT423" s="13"/>
      <c r="AU423" s="13"/>
      <c r="AV423" s="13"/>
      <c r="AW423" s="13"/>
      <c r="AX423" s="13"/>
      <c r="AY423" s="14" t="str">
        <f t="shared" si="63"/>
        <v/>
      </c>
      <c r="AZ423" s="14">
        <f t="shared" si="70"/>
        <v>23</v>
      </c>
      <c r="BA423" s="19">
        <f t="shared" si="64"/>
        <v>0</v>
      </c>
      <c r="BB423" s="20" t="e">
        <f t="shared" si="71"/>
        <v>#DIV/0!</v>
      </c>
      <c r="BC423">
        <f t="shared" si="65"/>
        <v>23</v>
      </c>
      <c r="BD423" s="14">
        <f t="shared" si="66"/>
        <v>1</v>
      </c>
      <c r="BE423" s="14" t="str">
        <f t="shared" si="67"/>
        <v/>
      </c>
      <c r="BF423" s="14" t="str">
        <f t="shared" si="68"/>
        <v/>
      </c>
      <c r="BG423" s="14" t="str">
        <f t="shared" si="69"/>
        <v/>
      </c>
    </row>
    <row r="424" spans="1:59" x14ac:dyDescent="0.2">
      <c r="A424" t="str">
        <f t="shared" si="62"/>
        <v>Jordan Clark_2016</v>
      </c>
      <c r="B424" t="s">
        <v>2632</v>
      </c>
      <c r="C424" t="s">
        <v>235</v>
      </c>
      <c r="D424">
        <v>2016</v>
      </c>
      <c r="E424" s="13">
        <v>0</v>
      </c>
      <c r="F424" s="13">
        <v>0</v>
      </c>
      <c r="G424" s="13">
        <v>0</v>
      </c>
      <c r="H424" s="13">
        <v>0</v>
      </c>
      <c r="I424" s="13">
        <v>0</v>
      </c>
      <c r="J424" s="13">
        <v>0</v>
      </c>
      <c r="K424" s="13">
        <v>0</v>
      </c>
      <c r="L424" s="13">
        <v>0</v>
      </c>
      <c r="M424" s="13">
        <v>0</v>
      </c>
      <c r="N424" s="13">
        <v>0</v>
      </c>
      <c r="O424" s="13">
        <v>0</v>
      </c>
      <c r="P424" s="13">
        <v>0</v>
      </c>
      <c r="Q424" s="13">
        <v>0</v>
      </c>
      <c r="R424" s="13">
        <v>0</v>
      </c>
      <c r="S424" s="13">
        <v>0</v>
      </c>
      <c r="T424" s="13">
        <v>0</v>
      </c>
      <c r="U424" s="13">
        <v>0</v>
      </c>
      <c r="V424" s="13">
        <v>0</v>
      </c>
      <c r="W424" s="13">
        <v>0</v>
      </c>
      <c r="X424" s="13">
        <v>0</v>
      </c>
      <c r="Y424" s="13">
        <v>0</v>
      </c>
      <c r="Z424" s="13">
        <v>0</v>
      </c>
      <c r="AA424" s="13">
        <v>0</v>
      </c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3"/>
      <c r="AM424" s="13"/>
      <c r="AN424" s="13"/>
      <c r="AO424" s="13"/>
      <c r="AP424" s="13"/>
      <c r="AQ424" s="13"/>
      <c r="AR424" s="13"/>
      <c r="AS424" s="13"/>
      <c r="AT424" s="13"/>
      <c r="AU424" s="13"/>
      <c r="AV424" s="13"/>
      <c r="AW424" s="13"/>
      <c r="AX424" s="13"/>
      <c r="AY424" s="14" t="str">
        <f t="shared" si="63"/>
        <v/>
      </c>
      <c r="AZ424" s="14">
        <f t="shared" si="70"/>
        <v>23</v>
      </c>
      <c r="BA424" s="19">
        <f t="shared" si="64"/>
        <v>0</v>
      </c>
      <c r="BB424" s="20" t="e">
        <f t="shared" si="71"/>
        <v>#DIV/0!</v>
      </c>
      <c r="BC424">
        <f t="shared" si="65"/>
        <v>23</v>
      </c>
      <c r="BD424" s="14">
        <f t="shared" si="66"/>
        <v>1</v>
      </c>
      <c r="BE424" s="14" t="str">
        <f t="shared" si="67"/>
        <v/>
      </c>
      <c r="BF424" s="14" t="str">
        <f t="shared" si="68"/>
        <v/>
      </c>
      <c r="BG424" s="14" t="str">
        <f t="shared" si="69"/>
        <v/>
      </c>
    </row>
    <row r="425" spans="1:59" x14ac:dyDescent="0.2">
      <c r="A425" t="str">
        <f t="shared" si="62"/>
        <v>Jordan Clark_2015</v>
      </c>
      <c r="B425" t="s">
        <v>2632</v>
      </c>
      <c r="C425" t="s">
        <v>235</v>
      </c>
      <c r="D425">
        <v>2015</v>
      </c>
      <c r="E425" s="13">
        <v>0</v>
      </c>
      <c r="F425" s="13">
        <v>0</v>
      </c>
      <c r="G425" s="13">
        <v>0</v>
      </c>
      <c r="H425" s="13">
        <v>0</v>
      </c>
      <c r="I425" s="13">
        <v>0</v>
      </c>
      <c r="J425" s="13">
        <v>0</v>
      </c>
      <c r="K425" s="13">
        <v>0</v>
      </c>
      <c r="L425" s="13">
        <v>0</v>
      </c>
      <c r="M425" s="13">
        <v>0</v>
      </c>
      <c r="N425" s="13">
        <v>0</v>
      </c>
      <c r="O425" s="13">
        <v>0</v>
      </c>
      <c r="P425" s="13">
        <v>0</v>
      </c>
      <c r="Q425" s="13">
        <v>0</v>
      </c>
      <c r="R425" s="13">
        <v>0</v>
      </c>
      <c r="S425" s="13">
        <v>0</v>
      </c>
      <c r="T425" s="13">
        <v>0</v>
      </c>
      <c r="U425" s="13">
        <v>0</v>
      </c>
      <c r="V425" s="13">
        <v>0</v>
      </c>
      <c r="W425" s="13">
        <v>0</v>
      </c>
      <c r="X425" s="13">
        <v>0</v>
      </c>
      <c r="Y425" s="13">
        <v>0</v>
      </c>
      <c r="Z425" s="13">
        <v>0</v>
      </c>
      <c r="AA425" s="13">
        <v>0</v>
      </c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3"/>
      <c r="AM425" s="13"/>
      <c r="AN425" s="13"/>
      <c r="AO425" s="13"/>
      <c r="AP425" s="13"/>
      <c r="AQ425" s="13"/>
      <c r="AR425" s="13"/>
      <c r="AS425" s="13"/>
      <c r="AT425" s="13"/>
      <c r="AU425" s="13"/>
      <c r="AV425" s="13"/>
      <c r="AW425" s="13"/>
      <c r="AX425" s="13"/>
      <c r="AY425" s="14" t="str">
        <f t="shared" si="63"/>
        <v/>
      </c>
      <c r="AZ425" s="14">
        <f t="shared" si="70"/>
        <v>23</v>
      </c>
      <c r="BA425" s="19">
        <f t="shared" si="64"/>
        <v>0</v>
      </c>
      <c r="BB425" s="20" t="e">
        <f t="shared" si="71"/>
        <v>#DIV/0!</v>
      </c>
      <c r="BC425">
        <f t="shared" si="65"/>
        <v>23</v>
      </c>
      <c r="BD425" s="14">
        <f t="shared" si="66"/>
        <v>1</v>
      </c>
      <c r="BE425" s="14" t="str">
        <f t="shared" si="67"/>
        <v/>
      </c>
      <c r="BF425" s="14" t="str">
        <f t="shared" si="68"/>
        <v/>
      </c>
      <c r="BG425" s="14" t="str">
        <f t="shared" si="69"/>
        <v/>
      </c>
    </row>
    <row r="426" spans="1:59" x14ac:dyDescent="0.2">
      <c r="A426" t="str">
        <f t="shared" si="62"/>
        <v>Dylan Clarke_2018</v>
      </c>
      <c r="B426" t="s">
        <v>990</v>
      </c>
      <c r="C426" t="s">
        <v>150</v>
      </c>
      <c r="D426">
        <v>2018</v>
      </c>
      <c r="E426" s="13">
        <v>123900</v>
      </c>
      <c r="F426" s="13">
        <v>123900</v>
      </c>
      <c r="G426" s="13">
        <v>123900</v>
      </c>
      <c r="H426" s="13">
        <v>123900</v>
      </c>
      <c r="I426" s="13">
        <v>123900</v>
      </c>
      <c r="J426" s="13">
        <v>123900</v>
      </c>
      <c r="K426" s="13">
        <v>123900</v>
      </c>
      <c r="L426" s="13">
        <v>123900</v>
      </c>
      <c r="M426" s="13">
        <v>123900</v>
      </c>
      <c r="N426" s="13">
        <v>123900</v>
      </c>
      <c r="O426" s="13">
        <v>123900</v>
      </c>
      <c r="P426" s="13">
        <v>123900</v>
      </c>
      <c r="Q426" s="13">
        <v>123900</v>
      </c>
      <c r="R426" s="13">
        <v>123900</v>
      </c>
      <c r="S426" s="13">
        <v>123900</v>
      </c>
      <c r="T426" s="13">
        <v>123900</v>
      </c>
      <c r="U426" s="13">
        <v>123900</v>
      </c>
      <c r="V426" s="13">
        <v>123900</v>
      </c>
      <c r="W426" s="13">
        <v>123900</v>
      </c>
      <c r="X426" s="13">
        <v>123900</v>
      </c>
      <c r="Y426" s="13">
        <v>123900</v>
      </c>
      <c r="Z426" s="13">
        <v>123900</v>
      </c>
      <c r="AA426" s="13">
        <v>123900</v>
      </c>
      <c r="AB426" s="13"/>
      <c r="AC426" s="13"/>
      <c r="AD426" s="13"/>
      <c r="AE426" s="13"/>
      <c r="AF426" s="13"/>
      <c r="AG426" s="13"/>
      <c r="AH426" s="13"/>
      <c r="AI426" s="13"/>
      <c r="AJ426" s="13">
        <v>34</v>
      </c>
      <c r="AK426" s="13"/>
      <c r="AL426" s="13"/>
      <c r="AM426" s="13"/>
      <c r="AN426" s="13"/>
      <c r="AO426" s="13"/>
      <c r="AP426" s="13"/>
      <c r="AQ426" s="13"/>
      <c r="AR426" s="13"/>
      <c r="AS426" s="13"/>
      <c r="AT426" s="13"/>
      <c r="AU426" s="13"/>
      <c r="AV426" s="13"/>
      <c r="AW426" s="13"/>
      <c r="AX426" s="13"/>
      <c r="AY426" s="14">
        <f t="shared" si="63"/>
        <v>34</v>
      </c>
      <c r="AZ426" s="14">
        <f t="shared" si="70"/>
        <v>23</v>
      </c>
      <c r="BA426" s="19">
        <f t="shared" si="64"/>
        <v>4.5454545454545456E-2</v>
      </c>
      <c r="BB426" s="20" t="e">
        <f t="shared" si="71"/>
        <v>#DIV/0!</v>
      </c>
      <c r="BC426">
        <f t="shared" si="65"/>
        <v>0</v>
      </c>
      <c r="BD426" s="14">
        <f t="shared" si="66"/>
        <v>1</v>
      </c>
      <c r="BE426" s="14" t="str">
        <f t="shared" si="67"/>
        <v/>
      </c>
      <c r="BF426" s="14">
        <f t="shared" si="68"/>
        <v>34</v>
      </c>
      <c r="BG426" s="14" t="str">
        <f t="shared" si="69"/>
        <v/>
      </c>
    </row>
    <row r="427" spans="1:59" x14ac:dyDescent="0.2">
      <c r="A427" t="str">
        <f t="shared" si="62"/>
        <v>Dylan Clarke_2017</v>
      </c>
      <c r="B427" t="s">
        <v>990</v>
      </c>
      <c r="C427" t="s">
        <v>150</v>
      </c>
      <c r="D427">
        <v>2017</v>
      </c>
      <c r="E427" s="13">
        <v>117300</v>
      </c>
      <c r="F427" s="13">
        <v>117300</v>
      </c>
      <c r="G427" s="13">
        <v>117300</v>
      </c>
      <c r="H427" s="13">
        <v>117300</v>
      </c>
      <c r="I427" s="13">
        <v>117300</v>
      </c>
      <c r="J427" s="13">
        <v>117300</v>
      </c>
      <c r="K427" s="13">
        <v>117300</v>
      </c>
      <c r="L427" s="13">
        <v>117300</v>
      </c>
      <c r="M427" s="13">
        <v>117300</v>
      </c>
      <c r="N427" s="13">
        <v>117300</v>
      </c>
      <c r="O427" s="13">
        <v>117300</v>
      </c>
      <c r="P427" s="13">
        <v>117300</v>
      </c>
      <c r="Q427" s="13">
        <v>117300</v>
      </c>
      <c r="R427" s="13">
        <v>117300</v>
      </c>
      <c r="S427" s="13">
        <v>117300</v>
      </c>
      <c r="T427" s="13">
        <v>117300</v>
      </c>
      <c r="U427" s="13">
        <v>117300</v>
      </c>
      <c r="V427" s="13">
        <v>117300</v>
      </c>
      <c r="W427" s="13">
        <v>117300</v>
      </c>
      <c r="X427" s="13">
        <v>117300</v>
      </c>
      <c r="Y427" s="13">
        <v>117300</v>
      </c>
      <c r="Z427" s="13">
        <v>117300</v>
      </c>
      <c r="AA427" s="13">
        <v>117300</v>
      </c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3"/>
      <c r="AM427" s="13"/>
      <c r="AN427" s="13"/>
      <c r="AO427" s="13"/>
      <c r="AP427" s="13"/>
      <c r="AQ427" s="13"/>
      <c r="AR427" s="13"/>
      <c r="AS427" s="13"/>
      <c r="AT427" s="13"/>
      <c r="AU427" s="13"/>
      <c r="AV427" s="13"/>
      <c r="AW427" s="13"/>
      <c r="AX427" s="13"/>
      <c r="AY427" s="14" t="str">
        <f t="shared" si="63"/>
        <v/>
      </c>
      <c r="AZ427" s="14">
        <f t="shared" si="70"/>
        <v>23</v>
      </c>
      <c r="BA427" s="19">
        <f t="shared" si="64"/>
        <v>0</v>
      </c>
      <c r="BB427" s="20" t="e">
        <f t="shared" si="71"/>
        <v>#DIV/0!</v>
      </c>
      <c r="BC427">
        <f t="shared" si="65"/>
        <v>0</v>
      </c>
      <c r="BD427" s="14">
        <f t="shared" si="66"/>
        <v>1</v>
      </c>
      <c r="BE427" s="14" t="str">
        <f t="shared" si="67"/>
        <v/>
      </c>
      <c r="BF427" s="14" t="str">
        <f t="shared" si="68"/>
        <v/>
      </c>
      <c r="BG427" s="14" t="str">
        <f t="shared" si="69"/>
        <v/>
      </c>
    </row>
    <row r="428" spans="1:59" x14ac:dyDescent="0.2">
      <c r="A428" t="str">
        <f t="shared" si="62"/>
        <v>Dylan Clarke_2016</v>
      </c>
      <c r="B428" t="s">
        <v>990</v>
      </c>
      <c r="C428" t="s">
        <v>150</v>
      </c>
      <c r="D428">
        <v>2016</v>
      </c>
      <c r="E428" s="13">
        <v>0</v>
      </c>
      <c r="F428" s="13">
        <v>0</v>
      </c>
      <c r="G428" s="13">
        <v>0</v>
      </c>
      <c r="H428" s="13">
        <v>0</v>
      </c>
      <c r="I428" s="13">
        <v>0</v>
      </c>
      <c r="J428" s="13">
        <v>0</v>
      </c>
      <c r="K428" s="13">
        <v>0</v>
      </c>
      <c r="L428" s="13">
        <v>0</v>
      </c>
      <c r="M428" s="13">
        <v>0</v>
      </c>
      <c r="N428" s="13">
        <v>0</v>
      </c>
      <c r="O428" s="13">
        <v>0</v>
      </c>
      <c r="P428" s="13">
        <v>0</v>
      </c>
      <c r="Q428" s="13">
        <v>0</v>
      </c>
      <c r="R428" s="13">
        <v>0</v>
      </c>
      <c r="S428" s="13">
        <v>0</v>
      </c>
      <c r="T428" s="13">
        <v>0</v>
      </c>
      <c r="U428" s="13">
        <v>0</v>
      </c>
      <c r="V428" s="13">
        <v>0</v>
      </c>
      <c r="W428" s="13">
        <v>0</v>
      </c>
      <c r="X428" s="13">
        <v>0</v>
      </c>
      <c r="Y428" s="13">
        <v>0</v>
      </c>
      <c r="Z428" s="13">
        <v>0</v>
      </c>
      <c r="AA428" s="13">
        <v>0</v>
      </c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3"/>
      <c r="AM428" s="13"/>
      <c r="AN428" s="13"/>
      <c r="AO428" s="13"/>
      <c r="AP428" s="13"/>
      <c r="AQ428" s="13"/>
      <c r="AR428" s="13"/>
      <c r="AS428" s="13"/>
      <c r="AT428" s="13"/>
      <c r="AU428" s="13"/>
      <c r="AV428" s="13"/>
      <c r="AW428" s="13"/>
      <c r="AX428" s="13"/>
      <c r="AY428" s="14" t="str">
        <f t="shared" si="63"/>
        <v/>
      </c>
      <c r="AZ428" s="14">
        <f t="shared" si="70"/>
        <v>23</v>
      </c>
      <c r="BA428" s="19">
        <f t="shared" si="64"/>
        <v>0</v>
      </c>
      <c r="BB428" s="20" t="e">
        <f t="shared" si="71"/>
        <v>#DIV/0!</v>
      </c>
      <c r="BC428">
        <f t="shared" si="65"/>
        <v>23</v>
      </c>
      <c r="BD428" s="14">
        <f t="shared" si="66"/>
        <v>1</v>
      </c>
      <c r="BE428" s="14" t="str">
        <f t="shared" si="67"/>
        <v/>
      </c>
      <c r="BF428" s="14" t="str">
        <f t="shared" si="68"/>
        <v/>
      </c>
      <c r="BG428" s="14" t="str">
        <f t="shared" si="69"/>
        <v/>
      </c>
    </row>
    <row r="429" spans="1:59" x14ac:dyDescent="0.2">
      <c r="A429" t="str">
        <f t="shared" si="62"/>
        <v>Dylan Clarke_2015</v>
      </c>
      <c r="B429" t="s">
        <v>990</v>
      </c>
      <c r="C429" t="s">
        <v>150</v>
      </c>
      <c r="D429">
        <v>2015</v>
      </c>
      <c r="E429" s="13">
        <v>0</v>
      </c>
      <c r="F429" s="13">
        <v>0</v>
      </c>
      <c r="G429" s="13">
        <v>0</v>
      </c>
      <c r="H429" s="13">
        <v>0</v>
      </c>
      <c r="I429" s="13">
        <v>0</v>
      </c>
      <c r="J429" s="13">
        <v>0</v>
      </c>
      <c r="K429" s="13">
        <v>0</v>
      </c>
      <c r="L429" s="13">
        <v>0</v>
      </c>
      <c r="M429" s="13">
        <v>0</v>
      </c>
      <c r="N429" s="13">
        <v>0</v>
      </c>
      <c r="O429" s="13">
        <v>0</v>
      </c>
      <c r="P429" s="13">
        <v>0</v>
      </c>
      <c r="Q429" s="13">
        <v>0</v>
      </c>
      <c r="R429" s="13">
        <v>0</v>
      </c>
      <c r="S429" s="13">
        <v>0</v>
      </c>
      <c r="T429" s="13">
        <v>0</v>
      </c>
      <c r="U429" s="13">
        <v>0</v>
      </c>
      <c r="V429" s="13">
        <v>0</v>
      </c>
      <c r="W429" s="13">
        <v>0</v>
      </c>
      <c r="X429" s="13">
        <v>0</v>
      </c>
      <c r="Y429" s="13">
        <v>0</v>
      </c>
      <c r="Z429" s="13">
        <v>0</v>
      </c>
      <c r="AA429" s="13">
        <v>0</v>
      </c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3"/>
      <c r="AM429" s="13"/>
      <c r="AN429" s="13"/>
      <c r="AO429" s="13"/>
      <c r="AP429" s="13"/>
      <c r="AQ429" s="13"/>
      <c r="AR429" s="13"/>
      <c r="AS429" s="13"/>
      <c r="AT429" s="13"/>
      <c r="AU429" s="13"/>
      <c r="AV429" s="13"/>
      <c r="AW429" s="13"/>
      <c r="AX429" s="13"/>
      <c r="AY429" s="14" t="str">
        <f t="shared" si="63"/>
        <v/>
      </c>
      <c r="AZ429" s="14">
        <f t="shared" si="70"/>
        <v>23</v>
      </c>
      <c r="BA429" s="19">
        <f t="shared" si="64"/>
        <v>0</v>
      </c>
      <c r="BB429" s="20" t="e">
        <f t="shared" si="71"/>
        <v>#DIV/0!</v>
      </c>
      <c r="BC429">
        <f t="shared" si="65"/>
        <v>23</v>
      </c>
      <c r="BD429" s="14">
        <f t="shared" si="66"/>
        <v>1</v>
      </c>
      <c r="BE429" s="14" t="str">
        <f t="shared" si="67"/>
        <v/>
      </c>
      <c r="BF429" s="14" t="str">
        <f t="shared" si="68"/>
        <v/>
      </c>
      <c r="BG429" s="14" t="str">
        <f t="shared" si="69"/>
        <v/>
      </c>
    </row>
    <row r="430" spans="1:59" x14ac:dyDescent="0.2">
      <c r="A430" t="str">
        <f t="shared" si="62"/>
        <v>Ryan Clarke_2018</v>
      </c>
      <c r="B430" t="s">
        <v>845</v>
      </c>
      <c r="C430" t="s">
        <v>423</v>
      </c>
      <c r="D430">
        <v>2018</v>
      </c>
      <c r="E430" s="13">
        <v>369100</v>
      </c>
      <c r="F430" s="13">
        <v>369100</v>
      </c>
      <c r="G430" s="13">
        <v>369100</v>
      </c>
      <c r="H430" s="13">
        <v>350100</v>
      </c>
      <c r="I430" s="13">
        <v>326500</v>
      </c>
      <c r="J430" s="13">
        <v>332300</v>
      </c>
      <c r="K430" s="13">
        <v>335400</v>
      </c>
      <c r="L430" s="13">
        <v>353200</v>
      </c>
      <c r="M430" s="13">
        <v>358200</v>
      </c>
      <c r="N430" s="13">
        <v>362000</v>
      </c>
      <c r="O430" s="13">
        <v>341300</v>
      </c>
      <c r="P430" s="13">
        <v>341300</v>
      </c>
      <c r="Q430" s="13">
        <v>341300</v>
      </c>
      <c r="R430" s="13">
        <v>341300</v>
      </c>
      <c r="S430" s="13">
        <v>341300</v>
      </c>
      <c r="T430" s="13">
        <v>320400</v>
      </c>
      <c r="U430" s="13">
        <v>310100</v>
      </c>
      <c r="V430" s="13">
        <v>305000</v>
      </c>
      <c r="W430" s="13">
        <v>324100</v>
      </c>
      <c r="X430" s="13">
        <v>347400</v>
      </c>
      <c r="Y430" s="13">
        <v>371900</v>
      </c>
      <c r="Z430" s="13">
        <v>362400</v>
      </c>
      <c r="AA430" s="13">
        <v>304800</v>
      </c>
      <c r="AB430" s="13">
        <v>80</v>
      </c>
      <c r="AC430" s="13">
        <v>24</v>
      </c>
      <c r="AD430" s="13">
        <v>73</v>
      </c>
      <c r="AE430" s="13">
        <v>56</v>
      </c>
      <c r="AF430" s="13">
        <v>75</v>
      </c>
      <c r="AG430" s="13">
        <v>73</v>
      </c>
      <c r="AH430" s="13">
        <v>92</v>
      </c>
      <c r="AI430" s="13">
        <v>59</v>
      </c>
      <c r="AJ430" s="13">
        <v>74</v>
      </c>
      <c r="AK430" s="13">
        <v>38</v>
      </c>
      <c r="AL430" s="13"/>
      <c r="AM430" s="13"/>
      <c r="AN430" s="13"/>
      <c r="AO430" s="13"/>
      <c r="AP430" s="13">
        <v>50</v>
      </c>
      <c r="AQ430" s="13">
        <v>85</v>
      </c>
      <c r="AR430" s="13">
        <v>43</v>
      </c>
      <c r="AS430" s="13">
        <v>102</v>
      </c>
      <c r="AT430" s="13">
        <v>106</v>
      </c>
      <c r="AU430" s="13">
        <v>61</v>
      </c>
      <c r="AV430" s="13">
        <v>41</v>
      </c>
      <c r="AW430" s="13">
        <v>42</v>
      </c>
      <c r="AX430" s="13">
        <v>70</v>
      </c>
      <c r="AY430" s="14">
        <f t="shared" si="63"/>
        <v>65.473684210526315</v>
      </c>
      <c r="AZ430" s="14">
        <f t="shared" si="70"/>
        <v>23</v>
      </c>
      <c r="BA430" s="19">
        <f t="shared" si="64"/>
        <v>0.86363636363636365</v>
      </c>
      <c r="BB430" s="20">
        <f t="shared" si="71"/>
        <v>22.473115842546509</v>
      </c>
      <c r="BC430">
        <f t="shared" si="65"/>
        <v>0</v>
      </c>
      <c r="BD430" s="14">
        <f t="shared" si="66"/>
        <v>23</v>
      </c>
      <c r="BE430" s="14">
        <f t="shared" si="67"/>
        <v>63.5</v>
      </c>
      <c r="BF430" s="14">
        <f t="shared" si="68"/>
        <v>65.75</v>
      </c>
      <c r="BG430" s="14">
        <f t="shared" si="69"/>
        <v>66.666666666666671</v>
      </c>
    </row>
    <row r="431" spans="1:59" x14ac:dyDescent="0.2">
      <c r="A431" t="str">
        <f t="shared" si="62"/>
        <v>Ryan Clarke_2017</v>
      </c>
      <c r="B431" t="s">
        <v>845</v>
      </c>
      <c r="C431" t="s">
        <v>423</v>
      </c>
      <c r="D431">
        <v>2017</v>
      </c>
      <c r="E431" s="13">
        <v>306500</v>
      </c>
      <c r="F431" s="13">
        <v>306500</v>
      </c>
      <c r="G431" s="13">
        <v>306500</v>
      </c>
      <c r="H431" s="13">
        <v>306500</v>
      </c>
      <c r="I431" s="13">
        <v>306500</v>
      </c>
      <c r="J431" s="13">
        <v>306500</v>
      </c>
      <c r="K431" s="13">
        <v>306500</v>
      </c>
      <c r="L431" s="13">
        <v>306500</v>
      </c>
      <c r="M431" s="13">
        <v>313000</v>
      </c>
      <c r="N431" s="13">
        <v>317200</v>
      </c>
      <c r="O431" s="13">
        <v>305400</v>
      </c>
      <c r="P431" s="13">
        <v>305200</v>
      </c>
      <c r="Q431" s="13">
        <v>305200</v>
      </c>
      <c r="R431" s="13">
        <v>310000</v>
      </c>
      <c r="S431" s="13">
        <v>303800</v>
      </c>
      <c r="T431" s="13">
        <v>291100</v>
      </c>
      <c r="U431" s="13">
        <v>291100</v>
      </c>
      <c r="V431" s="13">
        <v>291100</v>
      </c>
      <c r="W431" s="13">
        <v>279300</v>
      </c>
      <c r="X431" s="13">
        <v>290000</v>
      </c>
      <c r="Y431" s="13">
        <v>314300</v>
      </c>
      <c r="Z431" s="13">
        <v>337700</v>
      </c>
      <c r="AA431" s="13">
        <v>347800</v>
      </c>
      <c r="AB431" s="13"/>
      <c r="AC431" s="13"/>
      <c r="AD431" s="13">
        <v>57</v>
      </c>
      <c r="AE431" s="13"/>
      <c r="AF431" s="13"/>
      <c r="AG431" s="13"/>
      <c r="AH431" s="13">
        <v>92</v>
      </c>
      <c r="AI431" s="13">
        <v>46</v>
      </c>
      <c r="AJ431" s="13">
        <v>55</v>
      </c>
      <c r="AK431" s="13">
        <v>59</v>
      </c>
      <c r="AL431" s="13">
        <v>66</v>
      </c>
      <c r="AM431" s="13"/>
      <c r="AN431" s="13">
        <v>65</v>
      </c>
      <c r="AO431" s="13">
        <v>37</v>
      </c>
      <c r="AP431" s="13">
        <v>50</v>
      </c>
      <c r="AQ431" s="13"/>
      <c r="AR431" s="13"/>
      <c r="AS431" s="13">
        <v>61</v>
      </c>
      <c r="AT431" s="13">
        <v>81</v>
      </c>
      <c r="AU431" s="13">
        <v>88</v>
      </c>
      <c r="AV431" s="13">
        <v>74</v>
      </c>
      <c r="AW431" s="13">
        <v>65</v>
      </c>
      <c r="AX431" s="13">
        <v>111</v>
      </c>
      <c r="AY431" s="14">
        <f t="shared" si="63"/>
        <v>67.13333333333334</v>
      </c>
      <c r="AZ431" s="14">
        <f t="shared" si="70"/>
        <v>23</v>
      </c>
      <c r="BA431" s="19">
        <f t="shared" si="64"/>
        <v>0.68181818181818177</v>
      </c>
      <c r="BB431" s="20">
        <f t="shared" si="71"/>
        <v>19.327503226034686</v>
      </c>
      <c r="BC431">
        <f t="shared" si="65"/>
        <v>0</v>
      </c>
      <c r="BD431" s="14">
        <f t="shared" si="66"/>
        <v>19</v>
      </c>
      <c r="BE431" s="14">
        <f t="shared" si="67"/>
        <v>57</v>
      </c>
      <c r="BF431" s="14">
        <f t="shared" si="68"/>
        <v>63.6</v>
      </c>
      <c r="BG431" s="14">
        <f t="shared" si="69"/>
        <v>75.714285714285708</v>
      </c>
    </row>
    <row r="432" spans="1:59" x14ac:dyDescent="0.2">
      <c r="A432" t="str">
        <f t="shared" si="62"/>
        <v>Ryan Clarke_2016</v>
      </c>
      <c r="B432" t="s">
        <v>845</v>
      </c>
      <c r="C432" t="s">
        <v>423</v>
      </c>
      <c r="D432">
        <v>2016</v>
      </c>
      <c r="E432" s="13">
        <v>117300</v>
      </c>
      <c r="F432" s="13">
        <v>117300</v>
      </c>
      <c r="G432" s="13">
        <v>117300</v>
      </c>
      <c r="H432" s="13">
        <v>117300</v>
      </c>
      <c r="I432" s="13">
        <v>117300</v>
      </c>
      <c r="J432" s="13">
        <v>117300</v>
      </c>
      <c r="K432" s="13">
        <v>117300</v>
      </c>
      <c r="L432" s="13">
        <v>117300</v>
      </c>
      <c r="M432" s="13">
        <v>117300</v>
      </c>
      <c r="N432" s="13">
        <v>117300</v>
      </c>
      <c r="O432" s="13">
        <v>117300</v>
      </c>
      <c r="P432" s="13">
        <v>117300</v>
      </c>
      <c r="Q432" s="13">
        <v>117300</v>
      </c>
      <c r="R432" s="13">
        <v>117300</v>
      </c>
      <c r="S432" s="13">
        <v>117300</v>
      </c>
      <c r="T432" s="13">
        <v>117300</v>
      </c>
      <c r="U432" s="13">
        <v>117300</v>
      </c>
      <c r="V432" s="13">
        <v>117300</v>
      </c>
      <c r="W432" s="13">
        <v>181100</v>
      </c>
      <c r="X432" s="13">
        <v>216500</v>
      </c>
      <c r="Y432" s="13">
        <v>243500</v>
      </c>
      <c r="Z432" s="13">
        <v>229900</v>
      </c>
      <c r="AA432" s="13">
        <v>229900</v>
      </c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3"/>
      <c r="AM432" s="13"/>
      <c r="AN432" s="13"/>
      <c r="AO432" s="13"/>
      <c r="AP432" s="13"/>
      <c r="AQ432" s="13">
        <v>60</v>
      </c>
      <c r="AR432" s="13">
        <v>59</v>
      </c>
      <c r="AS432" s="13">
        <v>99</v>
      </c>
      <c r="AT432" s="13">
        <v>35</v>
      </c>
      <c r="AU432" s="13">
        <v>62</v>
      </c>
      <c r="AV432" s="13">
        <v>23</v>
      </c>
      <c r="AW432" s="13"/>
      <c r="AX432" s="13"/>
      <c r="AY432" s="14">
        <f t="shared" si="63"/>
        <v>56.333333333333336</v>
      </c>
      <c r="AZ432" s="14">
        <f t="shared" si="70"/>
        <v>23</v>
      </c>
      <c r="BA432" s="19">
        <f t="shared" si="64"/>
        <v>0.27272727272727271</v>
      </c>
      <c r="BB432" s="20">
        <f t="shared" si="71"/>
        <v>26.227212331215579</v>
      </c>
      <c r="BC432">
        <f t="shared" si="65"/>
        <v>0</v>
      </c>
      <c r="BD432" s="14">
        <f t="shared" si="66"/>
        <v>1</v>
      </c>
      <c r="BE432" s="14" t="str">
        <f t="shared" si="67"/>
        <v/>
      </c>
      <c r="BF432" s="14" t="str">
        <f t="shared" si="68"/>
        <v/>
      </c>
      <c r="BG432" s="14">
        <f t="shared" si="69"/>
        <v>56.333333333333336</v>
      </c>
    </row>
    <row r="433" spans="1:59" x14ac:dyDescent="0.2">
      <c r="A433" t="str">
        <f t="shared" si="62"/>
        <v>Ryan Clarke_2015</v>
      </c>
      <c r="B433" t="s">
        <v>845</v>
      </c>
      <c r="C433" t="s">
        <v>423</v>
      </c>
      <c r="D433">
        <v>2015</v>
      </c>
      <c r="E433" s="13">
        <v>0</v>
      </c>
      <c r="F433" s="13">
        <v>0</v>
      </c>
      <c r="G433" s="13">
        <v>0</v>
      </c>
      <c r="H433" s="13">
        <v>0</v>
      </c>
      <c r="I433" s="13">
        <v>0</v>
      </c>
      <c r="J433" s="13">
        <v>0</v>
      </c>
      <c r="K433" s="13">
        <v>0</v>
      </c>
      <c r="L433" s="13">
        <v>0</v>
      </c>
      <c r="M433" s="13">
        <v>0</v>
      </c>
      <c r="N433" s="13">
        <v>0</v>
      </c>
      <c r="O433" s="13">
        <v>0</v>
      </c>
      <c r="P433" s="13">
        <v>0</v>
      </c>
      <c r="Q433" s="13">
        <v>0</v>
      </c>
      <c r="R433" s="13">
        <v>0</v>
      </c>
      <c r="S433" s="13">
        <v>0</v>
      </c>
      <c r="T433" s="13">
        <v>0</v>
      </c>
      <c r="U433" s="13">
        <v>0</v>
      </c>
      <c r="V433" s="13">
        <v>0</v>
      </c>
      <c r="W433" s="13">
        <v>0</v>
      </c>
      <c r="X433" s="13">
        <v>0</v>
      </c>
      <c r="Y433" s="13">
        <v>0</v>
      </c>
      <c r="Z433" s="13">
        <v>0</v>
      </c>
      <c r="AA433" s="13">
        <v>0</v>
      </c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3"/>
      <c r="AM433" s="13"/>
      <c r="AN433" s="13"/>
      <c r="AO433" s="13"/>
      <c r="AP433" s="13"/>
      <c r="AQ433" s="13"/>
      <c r="AR433" s="13"/>
      <c r="AS433" s="13"/>
      <c r="AT433" s="13"/>
      <c r="AU433" s="13"/>
      <c r="AV433" s="13"/>
      <c r="AW433" s="13"/>
      <c r="AX433" s="13"/>
      <c r="AY433" s="14" t="str">
        <f t="shared" si="63"/>
        <v/>
      </c>
      <c r="AZ433" s="14">
        <f t="shared" si="70"/>
        <v>23</v>
      </c>
      <c r="BA433" s="19">
        <f t="shared" si="64"/>
        <v>0</v>
      </c>
      <c r="BB433" s="20" t="e">
        <f t="shared" si="71"/>
        <v>#DIV/0!</v>
      </c>
      <c r="BC433">
        <f t="shared" si="65"/>
        <v>23</v>
      </c>
      <c r="BD433" s="14">
        <f t="shared" si="66"/>
        <v>1</v>
      </c>
      <c r="BE433" s="14" t="str">
        <f t="shared" si="67"/>
        <v/>
      </c>
      <c r="BF433" s="14" t="str">
        <f t="shared" si="68"/>
        <v/>
      </c>
      <c r="BG433" s="14" t="str">
        <f t="shared" si="69"/>
        <v/>
      </c>
    </row>
    <row r="434" spans="1:59" x14ac:dyDescent="0.2">
      <c r="A434" t="str">
        <f t="shared" si="62"/>
        <v>Zachary Clarke_2018</v>
      </c>
      <c r="B434" t="s">
        <v>2633</v>
      </c>
      <c r="C434" t="s">
        <v>150</v>
      </c>
      <c r="D434">
        <v>2018</v>
      </c>
      <c r="E434" s="13">
        <v>285800</v>
      </c>
      <c r="F434" s="13">
        <v>285800</v>
      </c>
      <c r="G434" s="13">
        <v>285800</v>
      </c>
      <c r="H434" s="13">
        <v>285800</v>
      </c>
      <c r="I434" s="13">
        <v>285800</v>
      </c>
      <c r="J434" s="13">
        <v>285800</v>
      </c>
      <c r="K434" s="13">
        <v>285800</v>
      </c>
      <c r="L434" s="13">
        <v>285800</v>
      </c>
      <c r="M434" s="13">
        <v>285800</v>
      </c>
      <c r="N434" s="13">
        <v>285800</v>
      </c>
      <c r="O434" s="13">
        <v>285800</v>
      </c>
      <c r="P434" s="13">
        <v>285800</v>
      </c>
      <c r="Q434" s="13">
        <v>285800</v>
      </c>
      <c r="R434" s="13">
        <v>285800</v>
      </c>
      <c r="S434" s="13">
        <v>285800</v>
      </c>
      <c r="T434" s="13">
        <v>285800</v>
      </c>
      <c r="U434" s="13">
        <v>285800</v>
      </c>
      <c r="V434" s="13">
        <v>285800</v>
      </c>
      <c r="W434" s="13">
        <v>285800</v>
      </c>
      <c r="X434" s="13">
        <v>285800</v>
      </c>
      <c r="Y434" s="13">
        <v>285800</v>
      </c>
      <c r="Z434" s="13">
        <v>285800</v>
      </c>
      <c r="AA434" s="13">
        <v>285800</v>
      </c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3"/>
      <c r="AM434" s="13"/>
      <c r="AN434" s="13"/>
      <c r="AO434" s="13"/>
      <c r="AP434" s="13"/>
      <c r="AQ434" s="13"/>
      <c r="AR434" s="13"/>
      <c r="AS434" s="13"/>
      <c r="AT434" s="13"/>
      <c r="AU434" s="13"/>
      <c r="AV434" s="13"/>
      <c r="AW434" s="13"/>
      <c r="AX434" s="13"/>
      <c r="AY434" s="14" t="str">
        <f t="shared" si="63"/>
        <v/>
      </c>
      <c r="AZ434" s="14">
        <f t="shared" si="70"/>
        <v>23</v>
      </c>
      <c r="BA434" s="19">
        <f t="shared" si="64"/>
        <v>0</v>
      </c>
      <c r="BB434" s="20" t="e">
        <f t="shared" si="71"/>
        <v>#DIV/0!</v>
      </c>
      <c r="BC434">
        <f t="shared" si="65"/>
        <v>0</v>
      </c>
      <c r="BD434" s="14">
        <f t="shared" si="66"/>
        <v>1</v>
      </c>
      <c r="BE434" s="14" t="str">
        <f t="shared" si="67"/>
        <v/>
      </c>
      <c r="BF434" s="14" t="str">
        <f t="shared" si="68"/>
        <v/>
      </c>
      <c r="BG434" s="14" t="str">
        <f t="shared" si="69"/>
        <v/>
      </c>
    </row>
    <row r="435" spans="1:59" x14ac:dyDescent="0.2">
      <c r="A435" t="str">
        <f t="shared" si="62"/>
        <v>Zachary Clarke_2017</v>
      </c>
      <c r="B435" t="s">
        <v>2633</v>
      </c>
      <c r="C435" t="s">
        <v>150</v>
      </c>
      <c r="D435">
        <v>2017</v>
      </c>
      <c r="E435" s="13">
        <v>356100</v>
      </c>
      <c r="F435" s="13">
        <v>356100</v>
      </c>
      <c r="G435" s="13">
        <v>356100</v>
      </c>
      <c r="H435" s="13">
        <v>356100</v>
      </c>
      <c r="I435" s="13">
        <v>356100</v>
      </c>
      <c r="J435" s="13">
        <v>356100</v>
      </c>
      <c r="K435" s="13">
        <v>326400</v>
      </c>
      <c r="L435" s="13">
        <v>326400</v>
      </c>
      <c r="M435" s="13">
        <v>311100</v>
      </c>
      <c r="N435" s="13">
        <v>288500</v>
      </c>
      <c r="O435" s="13">
        <v>288500</v>
      </c>
      <c r="P435" s="13">
        <v>288500</v>
      </c>
      <c r="Q435" s="13">
        <v>266700</v>
      </c>
      <c r="R435" s="13">
        <v>270400</v>
      </c>
      <c r="S435" s="13">
        <v>276000</v>
      </c>
      <c r="T435" s="13">
        <v>276000</v>
      </c>
      <c r="U435" s="13">
        <v>276000</v>
      </c>
      <c r="V435" s="13">
        <v>276000</v>
      </c>
      <c r="W435" s="13">
        <v>290500</v>
      </c>
      <c r="X435" s="13">
        <v>291500</v>
      </c>
      <c r="Y435" s="13">
        <v>288700</v>
      </c>
      <c r="Z435" s="13">
        <v>281200</v>
      </c>
      <c r="AA435" s="13">
        <v>267500</v>
      </c>
      <c r="AB435" s="13">
        <v>26</v>
      </c>
      <c r="AC435" s="13"/>
      <c r="AD435" s="13"/>
      <c r="AE435" s="13"/>
      <c r="AF435" s="13">
        <v>63</v>
      </c>
      <c r="AG435" s="13">
        <v>53</v>
      </c>
      <c r="AH435" s="13"/>
      <c r="AI435" s="13">
        <v>43</v>
      </c>
      <c r="AJ435" s="13">
        <v>39</v>
      </c>
      <c r="AK435" s="13"/>
      <c r="AL435" s="13"/>
      <c r="AM435" s="13">
        <v>42</v>
      </c>
      <c r="AN435" s="13">
        <v>92</v>
      </c>
      <c r="AO435" s="13">
        <v>43</v>
      </c>
      <c r="AP435" s="13"/>
      <c r="AQ435" s="13"/>
      <c r="AR435" s="13"/>
      <c r="AS435" s="13">
        <v>68</v>
      </c>
      <c r="AT435" s="13">
        <v>71</v>
      </c>
      <c r="AU435" s="13">
        <v>35</v>
      </c>
      <c r="AV435" s="13">
        <v>56</v>
      </c>
      <c r="AW435" s="13">
        <v>52</v>
      </c>
      <c r="AX435" s="13"/>
      <c r="AY435" s="14">
        <f t="shared" si="63"/>
        <v>52.53846153846154</v>
      </c>
      <c r="AZ435" s="14">
        <f t="shared" si="70"/>
        <v>23</v>
      </c>
      <c r="BA435" s="19">
        <f t="shared" si="64"/>
        <v>0.59090909090909094</v>
      </c>
      <c r="BB435" s="20">
        <f t="shared" si="71"/>
        <v>17.671141184689532</v>
      </c>
      <c r="BC435">
        <f t="shared" si="65"/>
        <v>0</v>
      </c>
      <c r="BD435" s="14">
        <f t="shared" si="66"/>
        <v>13</v>
      </c>
      <c r="BE435" s="14">
        <f t="shared" si="67"/>
        <v>47.333333333333336</v>
      </c>
      <c r="BF435" s="14">
        <f t="shared" si="68"/>
        <v>41.333333333333336</v>
      </c>
      <c r="BG435" s="14">
        <f t="shared" si="69"/>
        <v>56.4</v>
      </c>
    </row>
    <row r="436" spans="1:59" x14ac:dyDescent="0.2">
      <c r="A436" t="str">
        <f t="shared" si="62"/>
        <v>Zachary Clarke_2016</v>
      </c>
      <c r="B436" t="s">
        <v>2633</v>
      </c>
      <c r="C436" t="s">
        <v>150</v>
      </c>
      <c r="D436">
        <v>2016</v>
      </c>
      <c r="E436" s="13">
        <v>407900</v>
      </c>
      <c r="F436" s="13">
        <v>407900</v>
      </c>
      <c r="G436" s="13">
        <v>407900</v>
      </c>
      <c r="H436" s="13">
        <v>378400</v>
      </c>
      <c r="I436" s="13">
        <v>375600</v>
      </c>
      <c r="J436" s="13">
        <v>401600</v>
      </c>
      <c r="K436" s="13">
        <v>417200</v>
      </c>
      <c r="L436" s="13">
        <v>425800</v>
      </c>
      <c r="M436" s="13">
        <v>429100</v>
      </c>
      <c r="N436" s="13">
        <v>404700</v>
      </c>
      <c r="O436" s="13">
        <v>365800</v>
      </c>
      <c r="P436" s="13">
        <v>365800</v>
      </c>
      <c r="Q436" s="13">
        <v>365800</v>
      </c>
      <c r="R436" s="13">
        <v>365800</v>
      </c>
      <c r="S436" s="13">
        <v>340200</v>
      </c>
      <c r="T436" s="13">
        <v>324300</v>
      </c>
      <c r="U436" s="13">
        <v>324300</v>
      </c>
      <c r="V436" s="13">
        <v>324300</v>
      </c>
      <c r="W436" s="13">
        <v>324300</v>
      </c>
      <c r="X436" s="13">
        <v>324300</v>
      </c>
      <c r="Y436" s="13">
        <v>324300</v>
      </c>
      <c r="Z436" s="13">
        <v>324300</v>
      </c>
      <c r="AA436" s="13">
        <v>324300</v>
      </c>
      <c r="AB436" s="13">
        <v>62</v>
      </c>
      <c r="AC436" s="13">
        <v>18</v>
      </c>
      <c r="AD436" s="13">
        <v>95</v>
      </c>
      <c r="AE436" s="13">
        <v>106</v>
      </c>
      <c r="AF436" s="13">
        <v>83</v>
      </c>
      <c r="AG436" s="13">
        <v>87</v>
      </c>
      <c r="AH436" s="13">
        <v>99</v>
      </c>
      <c r="AI436" s="13">
        <v>75</v>
      </c>
      <c r="AJ436" s="13">
        <v>26</v>
      </c>
      <c r="AK436" s="13">
        <v>50</v>
      </c>
      <c r="AL436" s="13"/>
      <c r="AM436" s="13"/>
      <c r="AN436" s="13"/>
      <c r="AO436" s="13">
        <v>82</v>
      </c>
      <c r="AP436" s="13">
        <v>33</v>
      </c>
      <c r="AQ436" s="13"/>
      <c r="AR436" s="13"/>
      <c r="AS436" s="13"/>
      <c r="AT436" s="13"/>
      <c r="AU436" s="13"/>
      <c r="AV436" s="13"/>
      <c r="AW436" s="13"/>
      <c r="AX436" s="13">
        <v>42</v>
      </c>
      <c r="AY436" s="14">
        <f t="shared" si="63"/>
        <v>66</v>
      </c>
      <c r="AZ436" s="14">
        <f t="shared" si="70"/>
        <v>23</v>
      </c>
      <c r="BA436" s="19">
        <f t="shared" si="64"/>
        <v>0.59090909090909094</v>
      </c>
      <c r="BB436" s="20">
        <f t="shared" si="71"/>
        <v>29.492937007584263</v>
      </c>
      <c r="BC436">
        <f t="shared" si="65"/>
        <v>0</v>
      </c>
      <c r="BD436" s="14">
        <f t="shared" si="66"/>
        <v>16</v>
      </c>
      <c r="BE436" s="14">
        <f t="shared" si="67"/>
        <v>75.166666666666671</v>
      </c>
      <c r="BF436" s="14">
        <f t="shared" si="68"/>
        <v>62.5</v>
      </c>
      <c r="BG436" s="14">
        <f t="shared" si="69"/>
        <v>37.5</v>
      </c>
    </row>
    <row r="437" spans="1:59" x14ac:dyDescent="0.2">
      <c r="A437" t="str">
        <f t="shared" si="62"/>
        <v>Zachary Clarke_2015</v>
      </c>
      <c r="B437" t="s">
        <v>2633</v>
      </c>
      <c r="C437" t="s">
        <v>150</v>
      </c>
      <c r="D437">
        <v>2015</v>
      </c>
      <c r="E437" s="13">
        <v>519400</v>
      </c>
      <c r="F437" s="13">
        <v>519400</v>
      </c>
      <c r="G437" s="13">
        <v>519400</v>
      </c>
      <c r="H437" s="13">
        <v>519400</v>
      </c>
      <c r="I437" s="13">
        <v>519400</v>
      </c>
      <c r="J437" s="13">
        <v>519400</v>
      </c>
      <c r="K437" s="13">
        <v>461800</v>
      </c>
      <c r="L437" s="13">
        <v>425700</v>
      </c>
      <c r="M437" s="13">
        <v>406400</v>
      </c>
      <c r="N437" s="13">
        <v>416200</v>
      </c>
      <c r="O437" s="13">
        <v>416200</v>
      </c>
      <c r="P437" s="13">
        <v>417200</v>
      </c>
      <c r="Q437" s="13">
        <v>414300</v>
      </c>
      <c r="R437" s="13">
        <v>406500</v>
      </c>
      <c r="S437" s="13">
        <v>399600</v>
      </c>
      <c r="T437" s="13">
        <v>388700</v>
      </c>
      <c r="U437" s="13">
        <v>388000</v>
      </c>
      <c r="V437" s="13">
        <v>390200</v>
      </c>
      <c r="W437" s="13">
        <v>411600</v>
      </c>
      <c r="X437" s="13">
        <v>422700</v>
      </c>
      <c r="Y437" s="13">
        <v>419100</v>
      </c>
      <c r="Z437" s="13">
        <v>406200</v>
      </c>
      <c r="AA437" s="13">
        <v>393900</v>
      </c>
      <c r="AB437" s="13"/>
      <c r="AC437" s="13"/>
      <c r="AD437" s="13"/>
      <c r="AE437" s="13">
        <v>92</v>
      </c>
      <c r="AF437" s="13">
        <v>49</v>
      </c>
      <c r="AG437" s="13">
        <v>41</v>
      </c>
      <c r="AH437" s="13">
        <v>102</v>
      </c>
      <c r="AI437" s="13">
        <v>69</v>
      </c>
      <c r="AJ437" s="13">
        <v>92</v>
      </c>
      <c r="AK437" s="13"/>
      <c r="AL437" s="13">
        <v>91</v>
      </c>
      <c r="AM437" s="13">
        <v>60</v>
      </c>
      <c r="AN437" s="13">
        <v>78</v>
      </c>
      <c r="AO437" s="13">
        <v>87</v>
      </c>
      <c r="AP437" s="13">
        <v>48</v>
      </c>
      <c r="AQ437" s="13">
        <v>95</v>
      </c>
      <c r="AR437" s="13">
        <v>95</v>
      </c>
      <c r="AS437" s="13">
        <v>93</v>
      </c>
      <c r="AT437" s="13">
        <v>84</v>
      </c>
      <c r="AU437" s="13">
        <v>68</v>
      </c>
      <c r="AV437" s="13">
        <v>70</v>
      </c>
      <c r="AW437" s="13">
        <v>81</v>
      </c>
      <c r="AX437" s="13">
        <v>47</v>
      </c>
      <c r="AY437" s="14">
        <f t="shared" si="63"/>
        <v>75.89473684210526</v>
      </c>
      <c r="AZ437" s="14">
        <f t="shared" si="70"/>
        <v>23</v>
      </c>
      <c r="BA437" s="19">
        <f t="shared" si="64"/>
        <v>0.86363636363636365</v>
      </c>
      <c r="BB437" s="20">
        <f t="shared" si="71"/>
        <v>19.180124946998035</v>
      </c>
      <c r="BC437">
        <f t="shared" si="65"/>
        <v>0</v>
      </c>
      <c r="BD437" s="14">
        <f t="shared" si="66"/>
        <v>17</v>
      </c>
      <c r="BE437" s="14">
        <f t="shared" si="67"/>
        <v>60.666666666666664</v>
      </c>
      <c r="BF437" s="14">
        <f t="shared" si="68"/>
        <v>82.8</v>
      </c>
      <c r="BG437" s="14">
        <f t="shared" si="69"/>
        <v>75.666666666666671</v>
      </c>
    </row>
    <row r="438" spans="1:59" x14ac:dyDescent="0.2">
      <c r="A438" t="str">
        <f t="shared" si="62"/>
        <v>Oscar Clavarino_2018</v>
      </c>
      <c r="B438" t="s">
        <v>1690</v>
      </c>
      <c r="C438" t="s">
        <v>399</v>
      </c>
      <c r="D438">
        <v>2018</v>
      </c>
      <c r="E438" s="13">
        <v>117300</v>
      </c>
      <c r="F438" s="13">
        <v>117300</v>
      </c>
      <c r="G438" s="13">
        <v>117300</v>
      </c>
      <c r="H438" s="13">
        <v>117300</v>
      </c>
      <c r="I438" s="13">
        <v>117300</v>
      </c>
      <c r="J438" s="13">
        <v>117300</v>
      </c>
      <c r="K438" s="13">
        <v>117300</v>
      </c>
      <c r="L438" s="13">
        <v>117300</v>
      </c>
      <c r="M438" s="13">
        <v>117300</v>
      </c>
      <c r="N438" s="13">
        <v>117300</v>
      </c>
      <c r="O438" s="13">
        <v>117300</v>
      </c>
      <c r="P438" s="13">
        <v>117300</v>
      </c>
      <c r="Q438" s="13">
        <v>117300</v>
      </c>
      <c r="R438" s="13">
        <v>117300</v>
      </c>
      <c r="S438" s="13">
        <v>117300</v>
      </c>
      <c r="T438" s="13">
        <v>117300</v>
      </c>
      <c r="U438" s="13">
        <v>117300</v>
      </c>
      <c r="V438" s="13">
        <v>117300</v>
      </c>
      <c r="W438" s="13">
        <v>117300</v>
      </c>
      <c r="X438" s="13">
        <v>117300</v>
      </c>
      <c r="Y438" s="13">
        <v>117300</v>
      </c>
      <c r="Z438" s="13">
        <v>117300</v>
      </c>
      <c r="AA438" s="13">
        <v>117300</v>
      </c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  <c r="AO438" s="13"/>
      <c r="AP438" s="13"/>
      <c r="AQ438" s="13"/>
      <c r="AR438" s="13"/>
      <c r="AS438" s="13"/>
      <c r="AT438" s="13"/>
      <c r="AU438" s="13"/>
      <c r="AV438" s="13"/>
      <c r="AW438" s="13"/>
      <c r="AX438" s="13"/>
      <c r="AY438" s="14" t="str">
        <f t="shared" si="63"/>
        <v/>
      </c>
      <c r="AZ438" s="14">
        <f t="shared" si="70"/>
        <v>23</v>
      </c>
      <c r="BA438" s="19">
        <f t="shared" si="64"/>
        <v>0</v>
      </c>
      <c r="BB438" s="20" t="e">
        <f t="shared" si="71"/>
        <v>#DIV/0!</v>
      </c>
      <c r="BC438">
        <f t="shared" si="65"/>
        <v>0</v>
      </c>
      <c r="BD438" s="14">
        <f t="shared" si="66"/>
        <v>1</v>
      </c>
      <c r="BE438" s="14" t="str">
        <f t="shared" si="67"/>
        <v/>
      </c>
      <c r="BF438" s="14" t="str">
        <f t="shared" si="68"/>
        <v/>
      </c>
      <c r="BG438" s="14" t="str">
        <f t="shared" si="69"/>
        <v/>
      </c>
    </row>
    <row r="439" spans="1:59" x14ac:dyDescent="0.2">
      <c r="A439" t="str">
        <f t="shared" si="62"/>
        <v>Oscar Clavarino_2017</v>
      </c>
      <c r="B439" t="s">
        <v>1690</v>
      </c>
      <c r="C439" t="s">
        <v>399</v>
      </c>
      <c r="D439">
        <v>2017</v>
      </c>
      <c r="E439" s="13">
        <v>0</v>
      </c>
      <c r="F439" s="13">
        <v>0</v>
      </c>
      <c r="G439" s="13">
        <v>0</v>
      </c>
      <c r="H439" s="13">
        <v>0</v>
      </c>
      <c r="I439" s="13">
        <v>0</v>
      </c>
      <c r="J439" s="13">
        <v>0</v>
      </c>
      <c r="K439" s="13">
        <v>0</v>
      </c>
      <c r="L439" s="13">
        <v>0</v>
      </c>
      <c r="M439" s="13">
        <v>0</v>
      </c>
      <c r="N439" s="13">
        <v>0</v>
      </c>
      <c r="O439" s="13">
        <v>0</v>
      </c>
      <c r="P439" s="13">
        <v>0</v>
      </c>
      <c r="Q439" s="13">
        <v>0</v>
      </c>
      <c r="R439" s="13">
        <v>0</v>
      </c>
      <c r="S439" s="13">
        <v>0</v>
      </c>
      <c r="T439" s="13">
        <v>0</v>
      </c>
      <c r="U439" s="13">
        <v>0</v>
      </c>
      <c r="V439" s="13">
        <v>0</v>
      </c>
      <c r="W439" s="13">
        <v>0</v>
      </c>
      <c r="X439" s="13">
        <v>0</v>
      </c>
      <c r="Y439" s="13">
        <v>0</v>
      </c>
      <c r="Z439" s="13">
        <v>0</v>
      </c>
      <c r="AA439" s="13">
        <v>0</v>
      </c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  <c r="AM439" s="13"/>
      <c r="AN439" s="13"/>
      <c r="AO439" s="13"/>
      <c r="AP439" s="13"/>
      <c r="AQ439" s="13"/>
      <c r="AR439" s="13"/>
      <c r="AS439" s="13"/>
      <c r="AT439" s="13"/>
      <c r="AU439" s="13"/>
      <c r="AV439" s="13"/>
      <c r="AW439" s="13"/>
      <c r="AX439" s="13"/>
      <c r="AY439" s="14" t="str">
        <f t="shared" si="63"/>
        <v/>
      </c>
      <c r="AZ439" s="14">
        <f t="shared" si="70"/>
        <v>23</v>
      </c>
      <c r="BA439" s="19">
        <f t="shared" si="64"/>
        <v>0</v>
      </c>
      <c r="BB439" s="20" t="e">
        <f t="shared" si="71"/>
        <v>#DIV/0!</v>
      </c>
      <c r="BC439">
        <f t="shared" si="65"/>
        <v>23</v>
      </c>
      <c r="BD439" s="14">
        <f t="shared" si="66"/>
        <v>1</v>
      </c>
      <c r="BE439" s="14" t="str">
        <f t="shared" si="67"/>
        <v/>
      </c>
      <c r="BF439" s="14" t="str">
        <f t="shared" si="68"/>
        <v/>
      </c>
      <c r="BG439" s="14" t="str">
        <f t="shared" si="69"/>
        <v/>
      </c>
    </row>
    <row r="440" spans="1:59" x14ac:dyDescent="0.2">
      <c r="A440" t="str">
        <f t="shared" si="62"/>
        <v>Oscar Clavarino_2016</v>
      </c>
      <c r="B440" t="s">
        <v>1690</v>
      </c>
      <c r="C440" t="s">
        <v>399</v>
      </c>
      <c r="D440">
        <v>2016</v>
      </c>
      <c r="E440" s="13">
        <v>0</v>
      </c>
      <c r="F440" s="13">
        <v>0</v>
      </c>
      <c r="G440" s="13">
        <v>0</v>
      </c>
      <c r="H440" s="13">
        <v>0</v>
      </c>
      <c r="I440" s="13">
        <v>0</v>
      </c>
      <c r="J440" s="13">
        <v>0</v>
      </c>
      <c r="K440" s="13">
        <v>0</v>
      </c>
      <c r="L440" s="13">
        <v>0</v>
      </c>
      <c r="M440" s="13">
        <v>0</v>
      </c>
      <c r="N440" s="13">
        <v>0</v>
      </c>
      <c r="O440" s="13">
        <v>0</v>
      </c>
      <c r="P440" s="13">
        <v>0</v>
      </c>
      <c r="Q440" s="13">
        <v>0</v>
      </c>
      <c r="R440" s="13">
        <v>0</v>
      </c>
      <c r="S440" s="13">
        <v>0</v>
      </c>
      <c r="T440" s="13">
        <v>0</v>
      </c>
      <c r="U440" s="13">
        <v>0</v>
      </c>
      <c r="V440" s="13">
        <v>0</v>
      </c>
      <c r="W440" s="13">
        <v>0</v>
      </c>
      <c r="X440" s="13">
        <v>0</v>
      </c>
      <c r="Y440" s="13">
        <v>0</v>
      </c>
      <c r="Z440" s="13">
        <v>0</v>
      </c>
      <c r="AA440" s="13">
        <v>0</v>
      </c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  <c r="AM440" s="13"/>
      <c r="AN440" s="13"/>
      <c r="AO440" s="13"/>
      <c r="AP440" s="13"/>
      <c r="AQ440" s="13"/>
      <c r="AR440" s="13"/>
      <c r="AS440" s="13"/>
      <c r="AT440" s="13"/>
      <c r="AU440" s="13"/>
      <c r="AV440" s="13"/>
      <c r="AW440" s="13"/>
      <c r="AX440" s="13"/>
      <c r="AY440" s="14" t="str">
        <f t="shared" si="63"/>
        <v/>
      </c>
      <c r="AZ440" s="14">
        <f t="shared" si="70"/>
        <v>23</v>
      </c>
      <c r="BA440" s="19">
        <f t="shared" si="64"/>
        <v>0</v>
      </c>
      <c r="BB440" s="20" t="e">
        <f t="shared" si="71"/>
        <v>#DIV/0!</v>
      </c>
      <c r="BC440">
        <f t="shared" si="65"/>
        <v>23</v>
      </c>
      <c r="BD440" s="14">
        <f t="shared" si="66"/>
        <v>1</v>
      </c>
      <c r="BE440" s="14" t="str">
        <f t="shared" si="67"/>
        <v/>
      </c>
      <c r="BF440" s="14" t="str">
        <f t="shared" si="68"/>
        <v/>
      </c>
      <c r="BG440" s="14" t="str">
        <f t="shared" si="69"/>
        <v/>
      </c>
    </row>
    <row r="441" spans="1:59" x14ac:dyDescent="0.2">
      <c r="A441" t="str">
        <f t="shared" si="62"/>
        <v>Oscar Clavarino_2015</v>
      </c>
      <c r="B441" t="s">
        <v>1690</v>
      </c>
      <c r="C441" t="s">
        <v>399</v>
      </c>
      <c r="D441">
        <v>2015</v>
      </c>
      <c r="E441" s="13">
        <v>0</v>
      </c>
      <c r="F441" s="13">
        <v>0</v>
      </c>
      <c r="G441" s="13">
        <v>0</v>
      </c>
      <c r="H441" s="13">
        <v>0</v>
      </c>
      <c r="I441" s="13">
        <v>0</v>
      </c>
      <c r="J441" s="13">
        <v>0</v>
      </c>
      <c r="K441" s="13">
        <v>0</v>
      </c>
      <c r="L441" s="13">
        <v>0</v>
      </c>
      <c r="M441" s="13">
        <v>0</v>
      </c>
      <c r="N441" s="13">
        <v>0</v>
      </c>
      <c r="O441" s="13">
        <v>0</v>
      </c>
      <c r="P441" s="13">
        <v>0</v>
      </c>
      <c r="Q441" s="13">
        <v>0</v>
      </c>
      <c r="R441" s="13">
        <v>0</v>
      </c>
      <c r="S441" s="13">
        <v>0</v>
      </c>
      <c r="T441" s="13">
        <v>0</v>
      </c>
      <c r="U441" s="13">
        <v>0</v>
      </c>
      <c r="V441" s="13">
        <v>0</v>
      </c>
      <c r="W441" s="13">
        <v>0</v>
      </c>
      <c r="X441" s="13">
        <v>0</v>
      </c>
      <c r="Y441" s="13">
        <v>0</v>
      </c>
      <c r="Z441" s="13">
        <v>0</v>
      </c>
      <c r="AA441" s="13">
        <v>0</v>
      </c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  <c r="AM441" s="13"/>
      <c r="AN441" s="13"/>
      <c r="AO441" s="13"/>
      <c r="AP441" s="13"/>
      <c r="AQ441" s="13"/>
      <c r="AR441" s="13"/>
      <c r="AS441" s="13"/>
      <c r="AT441" s="13"/>
      <c r="AU441" s="13"/>
      <c r="AV441" s="13"/>
      <c r="AW441" s="13"/>
      <c r="AX441" s="13"/>
      <c r="AY441" s="14" t="str">
        <f t="shared" si="63"/>
        <v/>
      </c>
      <c r="AZ441" s="14">
        <f t="shared" si="70"/>
        <v>23</v>
      </c>
      <c r="BA441" s="19">
        <f t="shared" si="64"/>
        <v>0</v>
      </c>
      <c r="BB441" s="20" t="e">
        <f t="shared" si="71"/>
        <v>#DIV/0!</v>
      </c>
      <c r="BC441">
        <f t="shared" si="65"/>
        <v>23</v>
      </c>
      <c r="BD441" s="14">
        <f t="shared" si="66"/>
        <v>1</v>
      </c>
      <c r="BE441" s="14" t="str">
        <f t="shared" si="67"/>
        <v/>
      </c>
      <c r="BF441" s="14" t="str">
        <f t="shared" si="68"/>
        <v/>
      </c>
      <c r="BG441" s="14" t="str">
        <f t="shared" si="69"/>
        <v/>
      </c>
    </row>
    <row r="442" spans="1:59" x14ac:dyDescent="0.2">
      <c r="A442" t="str">
        <f t="shared" si="62"/>
        <v>Tom Clurey_2018</v>
      </c>
      <c r="B442" t="s">
        <v>898</v>
      </c>
      <c r="C442" t="s">
        <v>40</v>
      </c>
      <c r="D442">
        <v>2018</v>
      </c>
      <c r="E442" s="13">
        <v>322400</v>
      </c>
      <c r="F442" s="13">
        <v>322400</v>
      </c>
      <c r="G442" s="13">
        <v>322400</v>
      </c>
      <c r="H442" s="13">
        <v>299700</v>
      </c>
      <c r="I442" s="13">
        <v>281300</v>
      </c>
      <c r="J442" s="13">
        <v>270200</v>
      </c>
      <c r="K442" s="13">
        <v>274500</v>
      </c>
      <c r="L442" s="13">
        <v>274500</v>
      </c>
      <c r="M442" s="13">
        <v>277000</v>
      </c>
      <c r="N442" s="13">
        <v>289400</v>
      </c>
      <c r="O442" s="13">
        <v>289400</v>
      </c>
      <c r="P442" s="13">
        <v>298500</v>
      </c>
      <c r="Q442" s="13">
        <v>317700</v>
      </c>
      <c r="R442" s="13">
        <v>314600</v>
      </c>
      <c r="S442" s="13">
        <v>315700</v>
      </c>
      <c r="T442" s="13">
        <v>315600</v>
      </c>
      <c r="U442" s="13">
        <v>335000</v>
      </c>
      <c r="V442" s="13">
        <v>339700</v>
      </c>
      <c r="W442" s="13">
        <v>352600</v>
      </c>
      <c r="X442" s="13">
        <v>348100</v>
      </c>
      <c r="Y442" s="13">
        <v>360400</v>
      </c>
      <c r="Z442" s="13">
        <v>356700</v>
      </c>
      <c r="AA442" s="13">
        <v>356700</v>
      </c>
      <c r="AB442" s="13">
        <v>52</v>
      </c>
      <c r="AC442" s="13">
        <v>57</v>
      </c>
      <c r="AD442" s="13">
        <v>32</v>
      </c>
      <c r="AE442" s="13">
        <v>46</v>
      </c>
      <c r="AF442" s="13">
        <v>62</v>
      </c>
      <c r="AG442" s="13">
        <v>62</v>
      </c>
      <c r="AH442" s="13"/>
      <c r="AI442" s="13">
        <v>47</v>
      </c>
      <c r="AJ442" s="13">
        <v>86</v>
      </c>
      <c r="AK442" s="13"/>
      <c r="AL442" s="13">
        <v>61</v>
      </c>
      <c r="AM442" s="13">
        <v>77</v>
      </c>
      <c r="AN442" s="13">
        <v>46</v>
      </c>
      <c r="AO442" s="13">
        <v>70</v>
      </c>
      <c r="AP442" s="13">
        <v>77</v>
      </c>
      <c r="AQ442" s="13">
        <v>90</v>
      </c>
      <c r="AR442" s="13">
        <v>48</v>
      </c>
      <c r="AS442" s="13">
        <v>99</v>
      </c>
      <c r="AT442" s="13">
        <v>59</v>
      </c>
      <c r="AU442" s="13">
        <v>84</v>
      </c>
      <c r="AV442" s="13">
        <v>71</v>
      </c>
      <c r="AW442" s="13"/>
      <c r="AX442" s="13"/>
      <c r="AY442" s="14">
        <f t="shared" si="63"/>
        <v>64.526315789473685</v>
      </c>
      <c r="AZ442" s="14">
        <f t="shared" si="70"/>
        <v>23</v>
      </c>
      <c r="BA442" s="19">
        <f t="shared" si="64"/>
        <v>0.86363636363636365</v>
      </c>
      <c r="BB442" s="20">
        <f t="shared" si="71"/>
        <v>17.724334875634288</v>
      </c>
      <c r="BC442">
        <f t="shared" si="65"/>
        <v>0</v>
      </c>
      <c r="BD442" s="14">
        <f t="shared" si="66"/>
        <v>6</v>
      </c>
      <c r="BE442" s="14">
        <f t="shared" si="67"/>
        <v>51.833333333333336</v>
      </c>
      <c r="BF442" s="14">
        <f t="shared" si="68"/>
        <v>67.75</v>
      </c>
      <c r="BG442" s="14">
        <f t="shared" si="69"/>
        <v>75.428571428571431</v>
      </c>
    </row>
    <row r="443" spans="1:59" x14ac:dyDescent="0.2">
      <c r="A443" t="str">
        <f t="shared" si="62"/>
        <v>Tom Clurey_2017</v>
      </c>
      <c r="B443" t="s">
        <v>898</v>
      </c>
      <c r="C443" t="s">
        <v>40</v>
      </c>
      <c r="D443">
        <v>2017</v>
      </c>
      <c r="E443" s="13">
        <v>289000</v>
      </c>
      <c r="F443" s="13">
        <v>289000</v>
      </c>
      <c r="G443" s="13">
        <v>289000</v>
      </c>
      <c r="H443" s="13">
        <v>277600</v>
      </c>
      <c r="I443" s="13">
        <v>272000</v>
      </c>
      <c r="J443" s="13">
        <v>278800</v>
      </c>
      <c r="K443" s="13">
        <v>300300</v>
      </c>
      <c r="L443" s="13">
        <v>319600</v>
      </c>
      <c r="M443" s="13">
        <v>321700</v>
      </c>
      <c r="N443" s="13">
        <v>321700</v>
      </c>
      <c r="O443" s="13">
        <v>310100</v>
      </c>
      <c r="P443" s="13">
        <v>295300</v>
      </c>
      <c r="Q443" s="13">
        <v>293900</v>
      </c>
      <c r="R443" s="13">
        <v>298600</v>
      </c>
      <c r="S443" s="13">
        <v>305200</v>
      </c>
      <c r="T443" s="13">
        <v>304100</v>
      </c>
      <c r="U443" s="13">
        <v>303600</v>
      </c>
      <c r="V443" s="13">
        <v>293200</v>
      </c>
      <c r="W443" s="13">
        <v>286700</v>
      </c>
      <c r="X443" s="13">
        <v>295500</v>
      </c>
      <c r="Y443" s="13">
        <v>290900</v>
      </c>
      <c r="Z443" s="13">
        <v>289200</v>
      </c>
      <c r="AA443" s="13">
        <v>273300</v>
      </c>
      <c r="AB443" s="13">
        <v>61</v>
      </c>
      <c r="AC443" s="13">
        <v>49</v>
      </c>
      <c r="AD443" s="13">
        <v>33</v>
      </c>
      <c r="AE443" s="13">
        <v>68</v>
      </c>
      <c r="AF443" s="13">
        <v>73</v>
      </c>
      <c r="AG443" s="13">
        <v>71</v>
      </c>
      <c r="AH443" s="13">
        <v>75</v>
      </c>
      <c r="AI443" s="13">
        <v>47</v>
      </c>
      <c r="AJ443" s="13"/>
      <c r="AK443" s="13">
        <v>41</v>
      </c>
      <c r="AL443" s="13">
        <v>62</v>
      </c>
      <c r="AM443" s="13">
        <v>67</v>
      </c>
      <c r="AN443" s="13">
        <v>54</v>
      </c>
      <c r="AO443" s="13">
        <v>69</v>
      </c>
      <c r="AP443" s="13">
        <v>56</v>
      </c>
      <c r="AQ443" s="13">
        <v>55</v>
      </c>
      <c r="AR443" s="13">
        <v>47</v>
      </c>
      <c r="AS443" s="13">
        <v>59</v>
      </c>
      <c r="AT443" s="13">
        <v>86</v>
      </c>
      <c r="AU443" s="13">
        <v>23</v>
      </c>
      <c r="AV443" s="13">
        <v>63</v>
      </c>
      <c r="AW443" s="13">
        <v>53</v>
      </c>
      <c r="AX443" s="13">
        <v>78</v>
      </c>
      <c r="AY443" s="14">
        <f t="shared" si="63"/>
        <v>58.636363636363633</v>
      </c>
      <c r="AZ443" s="14">
        <f t="shared" si="70"/>
        <v>23</v>
      </c>
      <c r="BA443" s="19">
        <f t="shared" si="64"/>
        <v>1</v>
      </c>
      <c r="BB443" s="20">
        <f t="shared" si="71"/>
        <v>15.003318536229484</v>
      </c>
      <c r="BC443">
        <f t="shared" si="65"/>
        <v>0</v>
      </c>
      <c r="BD443" s="14">
        <f t="shared" si="66"/>
        <v>5</v>
      </c>
      <c r="BE443" s="14">
        <f t="shared" si="67"/>
        <v>59.166666666666664</v>
      </c>
      <c r="BF443" s="14">
        <f t="shared" si="68"/>
        <v>58.4</v>
      </c>
      <c r="BG443" s="14">
        <f t="shared" si="69"/>
        <v>57.777777777777779</v>
      </c>
    </row>
    <row r="444" spans="1:59" x14ac:dyDescent="0.2">
      <c r="A444" t="str">
        <f t="shared" si="62"/>
        <v>Tom Clurey_2016</v>
      </c>
      <c r="B444" t="s">
        <v>898</v>
      </c>
      <c r="C444" t="s">
        <v>40</v>
      </c>
      <c r="D444">
        <v>2016</v>
      </c>
      <c r="E444" s="13">
        <v>268500</v>
      </c>
      <c r="F444" s="13">
        <v>268500</v>
      </c>
      <c r="G444" s="13">
        <v>268500</v>
      </c>
      <c r="H444" s="13">
        <v>268500</v>
      </c>
      <c r="I444" s="13">
        <v>268500</v>
      </c>
      <c r="J444" s="13">
        <v>268500</v>
      </c>
      <c r="K444" s="13">
        <v>268500</v>
      </c>
      <c r="L444" s="13">
        <v>268500</v>
      </c>
      <c r="M444" s="13">
        <v>268500</v>
      </c>
      <c r="N444" s="13">
        <v>268500</v>
      </c>
      <c r="O444" s="13">
        <v>268500</v>
      </c>
      <c r="P444" s="13">
        <v>268500</v>
      </c>
      <c r="Q444" s="13">
        <v>268500</v>
      </c>
      <c r="R444" s="13">
        <v>268500</v>
      </c>
      <c r="S444" s="13">
        <v>268500</v>
      </c>
      <c r="T444" s="13">
        <v>268500</v>
      </c>
      <c r="U444" s="13">
        <v>268500</v>
      </c>
      <c r="V444" s="13">
        <v>266200</v>
      </c>
      <c r="W444" s="13">
        <v>269700</v>
      </c>
      <c r="X444" s="13">
        <v>265000</v>
      </c>
      <c r="Y444" s="13">
        <v>264900</v>
      </c>
      <c r="Z444" s="13">
        <v>257300</v>
      </c>
      <c r="AA444" s="13">
        <v>258400</v>
      </c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  <c r="AO444" s="13"/>
      <c r="AP444" s="13">
        <v>46</v>
      </c>
      <c r="AQ444" s="13">
        <v>57</v>
      </c>
      <c r="AR444" s="13">
        <v>56</v>
      </c>
      <c r="AS444" s="13">
        <v>59</v>
      </c>
      <c r="AT444" s="13">
        <v>41</v>
      </c>
      <c r="AU444" s="13">
        <v>64</v>
      </c>
      <c r="AV444" s="13">
        <v>42</v>
      </c>
      <c r="AW444" s="13">
        <v>56</v>
      </c>
      <c r="AX444" s="13">
        <v>57</v>
      </c>
      <c r="AY444" s="14">
        <f t="shared" si="63"/>
        <v>53.111111111111114</v>
      </c>
      <c r="AZ444" s="14">
        <f t="shared" si="70"/>
        <v>23</v>
      </c>
      <c r="BA444" s="19">
        <f t="shared" si="64"/>
        <v>0.40909090909090912</v>
      </c>
      <c r="BB444" s="20">
        <f t="shared" si="71"/>
        <v>8.0691456246068149</v>
      </c>
      <c r="BC444">
        <f t="shared" si="65"/>
        <v>0</v>
      </c>
      <c r="BD444" s="14">
        <f t="shared" si="66"/>
        <v>22</v>
      </c>
      <c r="BE444" s="14" t="str">
        <f t="shared" si="67"/>
        <v/>
      </c>
      <c r="BF444" s="14" t="str">
        <f t="shared" si="68"/>
        <v/>
      </c>
      <c r="BG444" s="14">
        <f t="shared" si="69"/>
        <v>53.111111111111114</v>
      </c>
    </row>
    <row r="445" spans="1:59" x14ac:dyDescent="0.2">
      <c r="A445" t="str">
        <f t="shared" si="62"/>
        <v>Tom Clurey_2015</v>
      </c>
      <c r="B445" t="s">
        <v>898</v>
      </c>
      <c r="C445" t="s">
        <v>40</v>
      </c>
      <c r="D445">
        <v>2015</v>
      </c>
      <c r="E445" s="13">
        <v>150000</v>
      </c>
      <c r="F445" s="13">
        <v>150000</v>
      </c>
      <c r="G445" s="13">
        <v>150000</v>
      </c>
      <c r="H445" s="13">
        <v>150000</v>
      </c>
      <c r="I445" s="13">
        <v>150000</v>
      </c>
      <c r="J445" s="13">
        <v>150000</v>
      </c>
      <c r="K445" s="13">
        <v>150000</v>
      </c>
      <c r="L445" s="13">
        <v>150000</v>
      </c>
      <c r="M445" s="13">
        <v>150000</v>
      </c>
      <c r="N445" s="13">
        <v>150000</v>
      </c>
      <c r="O445" s="13">
        <v>150000</v>
      </c>
      <c r="P445" s="13">
        <v>162900</v>
      </c>
      <c r="Q445" s="13">
        <v>162900</v>
      </c>
      <c r="R445" s="13">
        <v>162900</v>
      </c>
      <c r="S445" s="13">
        <v>162900</v>
      </c>
      <c r="T445" s="13">
        <v>176900</v>
      </c>
      <c r="U445" s="13">
        <v>185800</v>
      </c>
      <c r="V445" s="13">
        <v>206600</v>
      </c>
      <c r="W445" s="13">
        <v>228600</v>
      </c>
      <c r="X445" s="13">
        <v>245500</v>
      </c>
      <c r="Y445" s="13">
        <v>245500</v>
      </c>
      <c r="Z445" s="13">
        <v>245500</v>
      </c>
      <c r="AA445" s="13">
        <v>245500</v>
      </c>
      <c r="AB445" s="13"/>
      <c r="AC445" s="13"/>
      <c r="AD445" s="13"/>
      <c r="AE445" s="13"/>
      <c r="AF445" s="13"/>
      <c r="AG445" s="13"/>
      <c r="AH445" s="13"/>
      <c r="AI445" s="13"/>
      <c r="AJ445" s="13">
        <v>42</v>
      </c>
      <c r="AK445" s="13">
        <v>54</v>
      </c>
      <c r="AL445" s="13">
        <v>22</v>
      </c>
      <c r="AM445" s="13"/>
      <c r="AN445" s="13"/>
      <c r="AO445" s="13"/>
      <c r="AP445" s="13">
        <v>52</v>
      </c>
      <c r="AQ445" s="13">
        <v>51</v>
      </c>
      <c r="AR445" s="13">
        <v>57</v>
      </c>
      <c r="AS445" s="13">
        <v>67</v>
      </c>
      <c r="AT445" s="13">
        <v>53</v>
      </c>
      <c r="AU445" s="13"/>
      <c r="AV445" s="13"/>
      <c r="AW445" s="13"/>
      <c r="AX445" s="13"/>
      <c r="AY445" s="14">
        <f t="shared" si="63"/>
        <v>49.75</v>
      </c>
      <c r="AZ445" s="14">
        <f t="shared" si="70"/>
        <v>23</v>
      </c>
      <c r="BA445" s="19">
        <f t="shared" si="64"/>
        <v>0.36363636363636365</v>
      </c>
      <c r="BB445" s="20">
        <f t="shared" si="71"/>
        <v>13.177361539506197</v>
      </c>
      <c r="BC445">
        <f t="shared" si="65"/>
        <v>0</v>
      </c>
      <c r="BD445" s="14">
        <f t="shared" si="66"/>
        <v>1</v>
      </c>
      <c r="BE445" s="14" t="str">
        <f t="shared" si="67"/>
        <v/>
      </c>
      <c r="BF445" s="14">
        <f t="shared" si="68"/>
        <v>39.333333333333336</v>
      </c>
      <c r="BG445" s="14">
        <f t="shared" si="69"/>
        <v>56</v>
      </c>
    </row>
    <row r="446" spans="1:59" x14ac:dyDescent="0.2">
      <c r="A446" t="str">
        <f t="shared" si="62"/>
        <v>Nakia Cockatoo_2018</v>
      </c>
      <c r="B446" t="s">
        <v>799</v>
      </c>
      <c r="C446" t="s">
        <v>235</v>
      </c>
      <c r="D446">
        <v>2018</v>
      </c>
      <c r="E446" s="13">
        <v>289200</v>
      </c>
      <c r="F446" s="13">
        <v>289200</v>
      </c>
      <c r="G446" s="13">
        <v>289200</v>
      </c>
      <c r="H446" s="13">
        <v>289200</v>
      </c>
      <c r="I446" s="13">
        <v>289200</v>
      </c>
      <c r="J446" s="13">
        <v>289200</v>
      </c>
      <c r="K446" s="13">
        <v>289200</v>
      </c>
      <c r="L446" s="13">
        <v>289200</v>
      </c>
      <c r="M446" s="13">
        <v>289200</v>
      </c>
      <c r="N446" s="13">
        <v>289200</v>
      </c>
      <c r="O446" s="13">
        <v>289200</v>
      </c>
      <c r="P446" s="13">
        <v>289200</v>
      </c>
      <c r="Q446" s="13">
        <v>289200</v>
      </c>
      <c r="R446" s="13">
        <v>289200</v>
      </c>
      <c r="S446" s="13">
        <v>289200</v>
      </c>
      <c r="T446" s="13">
        <v>289200</v>
      </c>
      <c r="U446" s="13">
        <v>289200</v>
      </c>
      <c r="V446" s="13">
        <v>289200</v>
      </c>
      <c r="W446" s="13">
        <v>289200</v>
      </c>
      <c r="X446" s="13">
        <v>289200</v>
      </c>
      <c r="Y446" s="13">
        <v>289200</v>
      </c>
      <c r="Z446" s="13">
        <v>289200</v>
      </c>
      <c r="AA446" s="13">
        <v>289200</v>
      </c>
      <c r="AB446" s="13"/>
      <c r="AC446" s="13">
        <v>35</v>
      </c>
      <c r="AD446" s="13">
        <v>43</v>
      </c>
      <c r="AE446" s="13"/>
      <c r="AF446" s="13"/>
      <c r="AG446" s="13"/>
      <c r="AH446" s="13"/>
      <c r="AI446" s="13"/>
      <c r="AJ446" s="13"/>
      <c r="AK446" s="13"/>
      <c r="AL446" s="13"/>
      <c r="AM446" s="13"/>
      <c r="AN446" s="13"/>
      <c r="AO446" s="13"/>
      <c r="AP446" s="13"/>
      <c r="AQ446" s="13"/>
      <c r="AR446" s="13"/>
      <c r="AS446" s="13"/>
      <c r="AT446" s="13"/>
      <c r="AU446" s="13"/>
      <c r="AV446" s="13"/>
      <c r="AW446" s="13"/>
      <c r="AX446" s="13"/>
      <c r="AY446" s="14">
        <f t="shared" si="63"/>
        <v>39</v>
      </c>
      <c r="AZ446" s="14">
        <f t="shared" si="70"/>
        <v>23</v>
      </c>
      <c r="BA446" s="19">
        <f t="shared" si="64"/>
        <v>9.0909090909090912E-2</v>
      </c>
      <c r="BB446" s="20">
        <f t="shared" si="71"/>
        <v>5.6568542494923806</v>
      </c>
      <c r="BC446">
        <f t="shared" si="65"/>
        <v>0</v>
      </c>
      <c r="BD446" s="14">
        <f t="shared" si="66"/>
        <v>1</v>
      </c>
      <c r="BE446" s="14">
        <f t="shared" si="67"/>
        <v>39</v>
      </c>
      <c r="BF446" s="14" t="str">
        <f t="shared" si="68"/>
        <v/>
      </c>
      <c r="BG446" s="14" t="str">
        <f t="shared" si="69"/>
        <v/>
      </c>
    </row>
    <row r="447" spans="1:59" x14ac:dyDescent="0.2">
      <c r="A447" t="str">
        <f t="shared" si="62"/>
        <v>Nakia Cockatoo_2017</v>
      </c>
      <c r="B447" t="s">
        <v>799</v>
      </c>
      <c r="C447" t="s">
        <v>235</v>
      </c>
      <c r="D447">
        <v>2017</v>
      </c>
      <c r="E447" s="13">
        <v>343900</v>
      </c>
      <c r="F447" s="13">
        <v>343900</v>
      </c>
      <c r="G447" s="13">
        <v>343900</v>
      </c>
      <c r="H447" s="13">
        <v>343900</v>
      </c>
      <c r="I447" s="13">
        <v>343900</v>
      </c>
      <c r="J447" s="13">
        <v>342600</v>
      </c>
      <c r="K447" s="13">
        <v>339400</v>
      </c>
      <c r="L447" s="13">
        <v>328400</v>
      </c>
      <c r="M447" s="13">
        <v>316200</v>
      </c>
      <c r="N447" s="13">
        <v>289100</v>
      </c>
      <c r="O447" s="13">
        <v>289100</v>
      </c>
      <c r="P447" s="13">
        <v>264600</v>
      </c>
      <c r="Q447" s="13">
        <v>264600</v>
      </c>
      <c r="R447" s="13">
        <v>226500</v>
      </c>
      <c r="S447" s="13">
        <v>226500</v>
      </c>
      <c r="T447" s="13">
        <v>226500</v>
      </c>
      <c r="U447" s="13">
        <v>226500</v>
      </c>
      <c r="V447" s="13">
        <v>226500</v>
      </c>
      <c r="W447" s="13">
        <v>226500</v>
      </c>
      <c r="X447" s="13">
        <v>231800</v>
      </c>
      <c r="Y447" s="13">
        <v>231800</v>
      </c>
      <c r="Z447" s="13">
        <v>231800</v>
      </c>
      <c r="AA447" s="13">
        <v>231800</v>
      </c>
      <c r="AB447" s="13">
        <v>59</v>
      </c>
      <c r="AC447" s="13"/>
      <c r="AD447" s="13"/>
      <c r="AE447" s="13">
        <v>68</v>
      </c>
      <c r="AF447" s="13">
        <v>71</v>
      </c>
      <c r="AG447" s="13">
        <v>55</v>
      </c>
      <c r="AH447" s="13">
        <v>48</v>
      </c>
      <c r="AI447" s="13">
        <v>63</v>
      </c>
      <c r="AJ447" s="13">
        <v>14</v>
      </c>
      <c r="AK447" s="13"/>
      <c r="AL447" s="13">
        <v>39</v>
      </c>
      <c r="AM447" s="13"/>
      <c r="AN447" s="13">
        <v>17</v>
      </c>
      <c r="AO447" s="13"/>
      <c r="AP447" s="13"/>
      <c r="AQ447" s="13"/>
      <c r="AR447" s="13"/>
      <c r="AS447" s="13"/>
      <c r="AT447" s="13">
        <v>92</v>
      </c>
      <c r="AU447" s="13"/>
      <c r="AV447" s="13"/>
      <c r="AW447" s="13"/>
      <c r="AX447" s="13"/>
      <c r="AY447" s="14">
        <f t="shared" si="63"/>
        <v>52.6</v>
      </c>
      <c r="AZ447" s="14">
        <f t="shared" si="70"/>
        <v>23</v>
      </c>
      <c r="BA447" s="19">
        <f t="shared" si="64"/>
        <v>0.45454545454545453</v>
      </c>
      <c r="BB447" s="20">
        <f t="shared" si="71"/>
        <v>24.14401237021994</v>
      </c>
      <c r="BC447">
        <f t="shared" si="65"/>
        <v>0</v>
      </c>
      <c r="BD447" s="14">
        <f t="shared" si="66"/>
        <v>14</v>
      </c>
      <c r="BE447" s="14">
        <f t="shared" si="67"/>
        <v>63.25</v>
      </c>
      <c r="BF447" s="14">
        <f t="shared" si="68"/>
        <v>41</v>
      </c>
      <c r="BG447" s="14">
        <f t="shared" si="69"/>
        <v>92</v>
      </c>
    </row>
    <row r="448" spans="1:59" x14ac:dyDescent="0.2">
      <c r="A448" t="str">
        <f t="shared" si="62"/>
        <v>Nakia Cockatoo_2016</v>
      </c>
      <c r="B448" t="s">
        <v>799</v>
      </c>
      <c r="C448" t="s">
        <v>235</v>
      </c>
      <c r="D448">
        <v>2016</v>
      </c>
      <c r="E448" s="13">
        <v>172700</v>
      </c>
      <c r="F448" s="13">
        <v>172700</v>
      </c>
      <c r="G448" s="13">
        <v>172700</v>
      </c>
      <c r="H448" s="13">
        <v>172700</v>
      </c>
      <c r="I448" s="13">
        <v>172700</v>
      </c>
      <c r="J448" s="13">
        <v>214900</v>
      </c>
      <c r="K448" s="13">
        <v>266700</v>
      </c>
      <c r="L448" s="13">
        <v>285500</v>
      </c>
      <c r="M448" s="13">
        <v>285500</v>
      </c>
      <c r="N448" s="13">
        <v>285500</v>
      </c>
      <c r="O448" s="13">
        <v>285500</v>
      </c>
      <c r="P448" s="13">
        <v>285500</v>
      </c>
      <c r="Q448" s="13">
        <v>285500</v>
      </c>
      <c r="R448" s="13">
        <v>285500</v>
      </c>
      <c r="S448" s="13">
        <v>285500</v>
      </c>
      <c r="T448" s="13">
        <v>285500</v>
      </c>
      <c r="U448" s="13">
        <v>295500</v>
      </c>
      <c r="V448" s="13">
        <v>298200</v>
      </c>
      <c r="W448" s="13">
        <v>305800</v>
      </c>
      <c r="X448" s="13">
        <v>301300</v>
      </c>
      <c r="Y448" s="13">
        <v>295400</v>
      </c>
      <c r="Z448" s="13">
        <v>295400</v>
      </c>
      <c r="AA448" s="13">
        <v>295400</v>
      </c>
      <c r="AB448" s="13"/>
      <c r="AC448" s="13"/>
      <c r="AD448" s="13">
        <v>29</v>
      </c>
      <c r="AE448" s="13">
        <v>92</v>
      </c>
      <c r="AF448" s="13">
        <v>75</v>
      </c>
      <c r="AG448" s="13">
        <v>76</v>
      </c>
      <c r="AH448" s="13">
        <v>50</v>
      </c>
      <c r="AI448" s="13"/>
      <c r="AJ448" s="13"/>
      <c r="AK448" s="13"/>
      <c r="AL448" s="13"/>
      <c r="AM448" s="13"/>
      <c r="AN448" s="13"/>
      <c r="AO448" s="13"/>
      <c r="AP448" s="13"/>
      <c r="AQ448" s="13">
        <v>69</v>
      </c>
      <c r="AR448" s="13">
        <v>68</v>
      </c>
      <c r="AS448" s="13">
        <v>64</v>
      </c>
      <c r="AT448" s="13">
        <v>47</v>
      </c>
      <c r="AU448" s="13">
        <v>62</v>
      </c>
      <c r="AV448" s="13"/>
      <c r="AW448" s="13"/>
      <c r="AX448" s="13"/>
      <c r="AY448" s="14">
        <f t="shared" si="63"/>
        <v>63.2</v>
      </c>
      <c r="AZ448" s="14">
        <f t="shared" si="70"/>
        <v>23</v>
      </c>
      <c r="BA448" s="19">
        <f t="shared" si="64"/>
        <v>0.45454545454545453</v>
      </c>
      <c r="BB448" s="20">
        <f t="shared" si="71"/>
        <v>17.630781163761412</v>
      </c>
      <c r="BC448">
        <f t="shared" si="65"/>
        <v>0</v>
      </c>
      <c r="BD448" s="14">
        <f t="shared" si="66"/>
        <v>1</v>
      </c>
      <c r="BE448" s="14">
        <f t="shared" si="67"/>
        <v>68</v>
      </c>
      <c r="BF448" s="14">
        <f t="shared" si="68"/>
        <v>50</v>
      </c>
      <c r="BG448" s="14">
        <f t="shared" si="69"/>
        <v>62</v>
      </c>
    </row>
    <row r="449" spans="1:59" x14ac:dyDescent="0.2">
      <c r="A449" t="str">
        <f t="shared" si="62"/>
        <v>Nakia Cockatoo_2015</v>
      </c>
      <c r="B449" t="s">
        <v>799</v>
      </c>
      <c r="C449" t="s">
        <v>235</v>
      </c>
      <c r="D449">
        <v>2015</v>
      </c>
      <c r="E449" s="13">
        <v>177300</v>
      </c>
      <c r="F449" s="13">
        <v>177300</v>
      </c>
      <c r="G449" s="13">
        <v>177300</v>
      </c>
      <c r="H449" s="13">
        <v>173300</v>
      </c>
      <c r="I449" s="13">
        <v>164000</v>
      </c>
      <c r="J449" s="13">
        <v>164000</v>
      </c>
      <c r="K449" s="13">
        <v>173200</v>
      </c>
      <c r="L449" s="13">
        <v>173200</v>
      </c>
      <c r="M449" s="13">
        <v>173200</v>
      </c>
      <c r="N449" s="13">
        <v>173200</v>
      </c>
      <c r="O449" s="13">
        <v>173200</v>
      </c>
      <c r="P449" s="13">
        <v>173200</v>
      </c>
      <c r="Q449" s="13">
        <v>173200</v>
      </c>
      <c r="R449" s="13">
        <v>173200</v>
      </c>
      <c r="S449" s="13">
        <v>173200</v>
      </c>
      <c r="T449" s="13">
        <v>173200</v>
      </c>
      <c r="U449" s="13">
        <v>173200</v>
      </c>
      <c r="V449" s="13">
        <v>173200</v>
      </c>
      <c r="W449" s="13">
        <v>162800</v>
      </c>
      <c r="X449" s="13">
        <v>155500</v>
      </c>
      <c r="Y449" s="13">
        <v>141300</v>
      </c>
      <c r="Z449" s="13">
        <v>141000</v>
      </c>
      <c r="AA449" s="13">
        <v>144700</v>
      </c>
      <c r="AB449" s="13">
        <v>46</v>
      </c>
      <c r="AC449" s="13">
        <v>5</v>
      </c>
      <c r="AD449" s="13">
        <v>45</v>
      </c>
      <c r="AE449" s="13">
        <v>32</v>
      </c>
      <c r="AF449" s="13"/>
      <c r="AG449" s="13">
        <v>42</v>
      </c>
      <c r="AH449" s="13"/>
      <c r="AI449" s="13"/>
      <c r="AJ449" s="13"/>
      <c r="AK449" s="13"/>
      <c r="AL449" s="13"/>
      <c r="AM449" s="13"/>
      <c r="AN449" s="13"/>
      <c r="AO449" s="13"/>
      <c r="AP449" s="13"/>
      <c r="AQ449" s="13"/>
      <c r="AR449" s="13"/>
      <c r="AS449" s="13">
        <v>7</v>
      </c>
      <c r="AT449" s="13">
        <v>33</v>
      </c>
      <c r="AU449" s="13">
        <v>22</v>
      </c>
      <c r="AV449" s="13">
        <v>31</v>
      </c>
      <c r="AW449" s="13">
        <v>42</v>
      </c>
      <c r="AX449" s="13">
        <v>47</v>
      </c>
      <c r="AY449" s="14">
        <f t="shared" si="63"/>
        <v>32</v>
      </c>
      <c r="AZ449" s="14">
        <f t="shared" si="70"/>
        <v>23</v>
      </c>
      <c r="BA449" s="19">
        <f t="shared" si="64"/>
        <v>0.5</v>
      </c>
      <c r="BB449" s="20">
        <f t="shared" si="71"/>
        <v>14.986660735467391</v>
      </c>
      <c r="BC449">
        <f t="shared" si="65"/>
        <v>0</v>
      </c>
      <c r="BD449" s="14">
        <f t="shared" si="66"/>
        <v>22</v>
      </c>
      <c r="BE449" s="14">
        <f t="shared" si="67"/>
        <v>34</v>
      </c>
      <c r="BF449" s="14" t="str">
        <f t="shared" si="68"/>
        <v/>
      </c>
      <c r="BG449" s="14">
        <f t="shared" si="69"/>
        <v>30.333333333333332</v>
      </c>
    </row>
    <row r="450" spans="1:59" x14ac:dyDescent="0.2">
      <c r="A450" t="str">
        <f t="shared" ref="A450:A513" si="72">B450&amp;"_"&amp;D450</f>
        <v>Nicholas Coffield_2018</v>
      </c>
      <c r="B450" t="s">
        <v>1955</v>
      </c>
      <c r="C450" t="s">
        <v>399</v>
      </c>
      <c r="D450">
        <v>2018</v>
      </c>
      <c r="E450" s="13">
        <v>171300</v>
      </c>
      <c r="F450" s="13">
        <v>171300</v>
      </c>
      <c r="G450" s="13">
        <v>171300</v>
      </c>
      <c r="H450" s="13">
        <v>171300</v>
      </c>
      <c r="I450" s="13">
        <v>171300</v>
      </c>
      <c r="J450" s="13">
        <v>219300</v>
      </c>
      <c r="K450" s="13">
        <v>235000</v>
      </c>
      <c r="L450" s="13">
        <v>236600</v>
      </c>
      <c r="M450" s="13">
        <v>238600</v>
      </c>
      <c r="N450" s="13">
        <v>250100</v>
      </c>
      <c r="O450" s="13">
        <v>250100</v>
      </c>
      <c r="P450" s="13">
        <v>250100</v>
      </c>
      <c r="Q450" s="13">
        <v>252500</v>
      </c>
      <c r="R450" s="13">
        <v>252500</v>
      </c>
      <c r="S450" s="13">
        <v>252500</v>
      </c>
      <c r="T450" s="13">
        <v>252500</v>
      </c>
      <c r="U450" s="13">
        <v>252500</v>
      </c>
      <c r="V450" s="13">
        <v>252500</v>
      </c>
      <c r="W450" s="13">
        <v>252500</v>
      </c>
      <c r="X450" s="13">
        <v>250900</v>
      </c>
      <c r="Y450" s="13">
        <v>238300</v>
      </c>
      <c r="Z450" s="13">
        <v>238300</v>
      </c>
      <c r="AA450" s="13">
        <v>238300</v>
      </c>
      <c r="AB450" s="13"/>
      <c r="AC450" s="13"/>
      <c r="AD450" s="13">
        <v>66</v>
      </c>
      <c r="AE450" s="13">
        <v>80</v>
      </c>
      <c r="AF450" s="13">
        <v>61</v>
      </c>
      <c r="AG450" s="13">
        <v>24</v>
      </c>
      <c r="AH450" s="13">
        <v>59</v>
      </c>
      <c r="AI450" s="13">
        <v>64</v>
      </c>
      <c r="AJ450" s="13">
        <v>47</v>
      </c>
      <c r="AK450" s="13"/>
      <c r="AL450" s="13"/>
      <c r="AM450" s="13">
        <v>46</v>
      </c>
      <c r="AN450" s="13"/>
      <c r="AO450" s="13"/>
      <c r="AP450" s="13"/>
      <c r="AQ450" s="13"/>
      <c r="AR450" s="13"/>
      <c r="AS450" s="13"/>
      <c r="AT450" s="13">
        <v>58</v>
      </c>
      <c r="AU450" s="13">
        <v>22</v>
      </c>
      <c r="AV450" s="13"/>
      <c r="AW450" s="13"/>
      <c r="AX450" s="13"/>
      <c r="AY450" s="14">
        <f t="shared" si="63"/>
        <v>52.7</v>
      </c>
      <c r="AZ450" s="14">
        <f t="shared" si="70"/>
        <v>23</v>
      </c>
      <c r="BA450" s="19">
        <f t="shared" si="64"/>
        <v>0.45454545454545453</v>
      </c>
      <c r="BB450" s="20">
        <f t="shared" si="71"/>
        <v>18.348781370373828</v>
      </c>
      <c r="BC450">
        <f t="shared" si="65"/>
        <v>0</v>
      </c>
      <c r="BD450" s="14">
        <f t="shared" si="66"/>
        <v>1</v>
      </c>
      <c r="BE450" s="14">
        <f t="shared" si="67"/>
        <v>57.75</v>
      </c>
      <c r="BF450" s="14">
        <f t="shared" si="68"/>
        <v>54</v>
      </c>
      <c r="BG450" s="14">
        <f t="shared" si="69"/>
        <v>40</v>
      </c>
    </row>
    <row r="451" spans="1:59" x14ac:dyDescent="0.2">
      <c r="A451" t="str">
        <f t="shared" si="72"/>
        <v>Nicholas Coffield_2017</v>
      </c>
      <c r="B451" t="s">
        <v>1955</v>
      </c>
      <c r="C451" t="s">
        <v>399</v>
      </c>
      <c r="D451">
        <v>2017</v>
      </c>
      <c r="E451" s="13">
        <v>0</v>
      </c>
      <c r="F451" s="13">
        <v>0</v>
      </c>
      <c r="G451" s="13">
        <v>0</v>
      </c>
      <c r="H451" s="13">
        <v>0</v>
      </c>
      <c r="I451" s="13">
        <v>0</v>
      </c>
      <c r="J451" s="13">
        <v>0</v>
      </c>
      <c r="K451" s="13">
        <v>0</v>
      </c>
      <c r="L451" s="13">
        <v>0</v>
      </c>
      <c r="M451" s="13">
        <v>0</v>
      </c>
      <c r="N451" s="13">
        <v>0</v>
      </c>
      <c r="O451" s="13">
        <v>0</v>
      </c>
      <c r="P451" s="13">
        <v>0</v>
      </c>
      <c r="Q451" s="13">
        <v>0</v>
      </c>
      <c r="R451" s="13">
        <v>0</v>
      </c>
      <c r="S451" s="13">
        <v>0</v>
      </c>
      <c r="T451" s="13">
        <v>0</v>
      </c>
      <c r="U451" s="13">
        <v>0</v>
      </c>
      <c r="V451" s="13">
        <v>0</v>
      </c>
      <c r="W451" s="13">
        <v>0</v>
      </c>
      <c r="X451" s="13">
        <v>0</v>
      </c>
      <c r="Y451" s="13">
        <v>0</v>
      </c>
      <c r="Z451" s="13">
        <v>0</v>
      </c>
      <c r="AA451" s="13">
        <v>0</v>
      </c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4" t="str">
        <f t="shared" ref="AY451:AY514" si="73">IFERROR(AVERAGEIFS(AB451:AX451,AB451:AX451,"&lt;&gt;"),"")</f>
        <v/>
      </c>
      <c r="AZ451" s="14">
        <f t="shared" si="70"/>
        <v>23</v>
      </c>
      <c r="BA451" s="19">
        <f t="shared" ref="BA451:BA514" si="74">COUNTIF(AB451:AX451,"&lt;&gt;")/22</f>
        <v>0</v>
      </c>
      <c r="BB451" s="20" t="e">
        <f t="shared" si="71"/>
        <v>#DIV/0!</v>
      </c>
      <c r="BC451">
        <f t="shared" ref="BC451:BC514" si="75">COUNTIFS(E451:AA451,0)</f>
        <v>23</v>
      </c>
      <c r="BD451" s="14">
        <f t="shared" ref="BD451:BD514" si="76">MATCH(MIN(E451:AA451),E451:AA451,0)</f>
        <v>1</v>
      </c>
      <c r="BE451" s="14" t="str">
        <f t="shared" ref="BE451:BE514" si="77">IFERROR(AVERAGE(AB451:AG451),"")</f>
        <v/>
      </c>
      <c r="BF451" s="14" t="str">
        <f t="shared" ref="BF451:BF514" si="78">IFERROR(AVERAGE(AH451:AM451),"")</f>
        <v/>
      </c>
      <c r="BG451" s="14" t="str">
        <f t="shared" ref="BG451:BG514" si="79">IFERROR(AVERAGE(AP451:AX451),"")</f>
        <v/>
      </c>
    </row>
    <row r="452" spans="1:59" x14ac:dyDescent="0.2">
      <c r="A452" t="str">
        <f t="shared" si="72"/>
        <v>Nicholas Coffield_2016</v>
      </c>
      <c r="B452" t="s">
        <v>1955</v>
      </c>
      <c r="C452" t="s">
        <v>399</v>
      </c>
      <c r="D452">
        <v>2016</v>
      </c>
      <c r="E452" s="13">
        <v>0</v>
      </c>
      <c r="F452" s="13">
        <v>0</v>
      </c>
      <c r="G452" s="13">
        <v>0</v>
      </c>
      <c r="H452" s="13">
        <v>0</v>
      </c>
      <c r="I452" s="13">
        <v>0</v>
      </c>
      <c r="J452" s="13">
        <v>0</v>
      </c>
      <c r="K452" s="13">
        <v>0</v>
      </c>
      <c r="L452" s="13">
        <v>0</v>
      </c>
      <c r="M452" s="13">
        <v>0</v>
      </c>
      <c r="N452" s="13">
        <v>0</v>
      </c>
      <c r="O452" s="13">
        <v>0</v>
      </c>
      <c r="P452" s="13">
        <v>0</v>
      </c>
      <c r="Q452" s="13">
        <v>0</v>
      </c>
      <c r="R452" s="13">
        <v>0</v>
      </c>
      <c r="S452" s="13">
        <v>0</v>
      </c>
      <c r="T452" s="13">
        <v>0</v>
      </c>
      <c r="U452" s="13">
        <v>0</v>
      </c>
      <c r="V452" s="13">
        <v>0</v>
      </c>
      <c r="W452" s="13">
        <v>0</v>
      </c>
      <c r="X452" s="13">
        <v>0</v>
      </c>
      <c r="Y452" s="13">
        <v>0</v>
      </c>
      <c r="Z452" s="13">
        <v>0</v>
      </c>
      <c r="AA452" s="13">
        <v>0</v>
      </c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4" t="str">
        <f t="shared" si="73"/>
        <v/>
      </c>
      <c r="AZ452" s="14">
        <f t="shared" si="70"/>
        <v>23</v>
      </c>
      <c r="BA452" s="19">
        <f t="shared" si="74"/>
        <v>0</v>
      </c>
      <c r="BB452" s="20" t="e">
        <f t="shared" si="71"/>
        <v>#DIV/0!</v>
      </c>
      <c r="BC452">
        <f t="shared" si="75"/>
        <v>23</v>
      </c>
      <c r="BD452" s="14">
        <f t="shared" si="76"/>
        <v>1</v>
      </c>
      <c r="BE452" s="14" t="str">
        <f t="shared" si="77"/>
        <v/>
      </c>
      <c r="BF452" s="14" t="str">
        <f t="shared" si="78"/>
        <v/>
      </c>
      <c r="BG452" s="14" t="str">
        <f t="shared" si="79"/>
        <v/>
      </c>
    </row>
    <row r="453" spans="1:59" x14ac:dyDescent="0.2">
      <c r="A453" t="str">
        <f t="shared" si="72"/>
        <v>Nicholas Coffield_2015</v>
      </c>
      <c r="B453" t="s">
        <v>1955</v>
      </c>
      <c r="C453" t="s">
        <v>399</v>
      </c>
      <c r="D453">
        <v>2015</v>
      </c>
      <c r="E453" s="13">
        <v>0</v>
      </c>
      <c r="F453" s="13">
        <v>0</v>
      </c>
      <c r="G453" s="13">
        <v>0</v>
      </c>
      <c r="H453" s="13">
        <v>0</v>
      </c>
      <c r="I453" s="13">
        <v>0</v>
      </c>
      <c r="J453" s="13">
        <v>0</v>
      </c>
      <c r="K453" s="13">
        <v>0</v>
      </c>
      <c r="L453" s="13">
        <v>0</v>
      </c>
      <c r="M453" s="13">
        <v>0</v>
      </c>
      <c r="N453" s="13">
        <v>0</v>
      </c>
      <c r="O453" s="13">
        <v>0</v>
      </c>
      <c r="P453" s="13">
        <v>0</v>
      </c>
      <c r="Q453" s="13">
        <v>0</v>
      </c>
      <c r="R453" s="13">
        <v>0</v>
      </c>
      <c r="S453" s="13">
        <v>0</v>
      </c>
      <c r="T453" s="13">
        <v>0</v>
      </c>
      <c r="U453" s="13">
        <v>0</v>
      </c>
      <c r="V453" s="13">
        <v>0</v>
      </c>
      <c r="W453" s="13">
        <v>0</v>
      </c>
      <c r="X453" s="13">
        <v>0</v>
      </c>
      <c r="Y453" s="13">
        <v>0</v>
      </c>
      <c r="Z453" s="13">
        <v>0</v>
      </c>
      <c r="AA453" s="13">
        <v>0</v>
      </c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4" t="str">
        <f t="shared" si="73"/>
        <v/>
      </c>
      <c r="AZ453" s="14">
        <f t="shared" si="70"/>
        <v>23</v>
      </c>
      <c r="BA453" s="19">
        <f t="shared" si="74"/>
        <v>0</v>
      </c>
      <c r="BB453" s="20" t="e">
        <f t="shared" si="71"/>
        <v>#DIV/0!</v>
      </c>
      <c r="BC453">
        <f t="shared" si="75"/>
        <v>23</v>
      </c>
      <c r="BD453" s="14">
        <f t="shared" si="76"/>
        <v>1</v>
      </c>
      <c r="BE453" s="14" t="str">
        <f t="shared" si="77"/>
        <v/>
      </c>
      <c r="BF453" s="14" t="str">
        <f t="shared" si="78"/>
        <v/>
      </c>
      <c r="BG453" s="14" t="str">
        <f t="shared" si="79"/>
        <v/>
      </c>
    </row>
    <row r="454" spans="1:59" x14ac:dyDescent="0.2">
      <c r="A454" t="str">
        <f t="shared" si="72"/>
        <v>Tom Cole_2018</v>
      </c>
      <c r="B454" t="s">
        <v>903</v>
      </c>
      <c r="C454" t="s">
        <v>465</v>
      </c>
      <c r="D454">
        <v>2018</v>
      </c>
      <c r="E454" s="13">
        <v>170400</v>
      </c>
      <c r="F454" s="13">
        <v>170400</v>
      </c>
      <c r="G454" s="13">
        <v>170400</v>
      </c>
      <c r="H454" s="13">
        <v>170400</v>
      </c>
      <c r="I454" s="13">
        <v>170400</v>
      </c>
      <c r="J454" s="13">
        <v>170400</v>
      </c>
      <c r="K454" s="13">
        <v>170400</v>
      </c>
      <c r="L454" s="13">
        <v>238100</v>
      </c>
      <c r="M454" s="13">
        <v>259400</v>
      </c>
      <c r="N454" s="13">
        <v>272500</v>
      </c>
      <c r="O454" s="13">
        <v>267300</v>
      </c>
      <c r="P454" s="13">
        <v>279100</v>
      </c>
      <c r="Q454" s="13">
        <v>279100</v>
      </c>
      <c r="R454" s="13">
        <v>285900</v>
      </c>
      <c r="S454" s="13">
        <v>288500</v>
      </c>
      <c r="T454" s="13">
        <v>282500</v>
      </c>
      <c r="U454" s="13">
        <v>270000</v>
      </c>
      <c r="V454" s="13">
        <v>260800</v>
      </c>
      <c r="W454" s="13">
        <v>256000</v>
      </c>
      <c r="X454" s="13">
        <v>269800</v>
      </c>
      <c r="Y454" s="13">
        <v>288400</v>
      </c>
      <c r="Z454" s="13">
        <v>308000</v>
      </c>
      <c r="AA454" s="13">
        <v>311400</v>
      </c>
      <c r="AB454" s="13"/>
      <c r="AC454" s="13"/>
      <c r="AD454" s="13"/>
      <c r="AE454" s="13"/>
      <c r="AF454" s="13">
        <v>98</v>
      </c>
      <c r="AG454" s="13">
        <v>67</v>
      </c>
      <c r="AH454" s="13">
        <v>88</v>
      </c>
      <c r="AI454" s="13">
        <v>36</v>
      </c>
      <c r="AJ454" s="13">
        <v>62</v>
      </c>
      <c r="AK454" s="13">
        <v>54</v>
      </c>
      <c r="AL454" s="13">
        <v>71</v>
      </c>
      <c r="AM454" s="13"/>
      <c r="AN454" s="13">
        <v>58</v>
      </c>
      <c r="AO454" s="13">
        <v>50</v>
      </c>
      <c r="AP454" s="13">
        <v>55</v>
      </c>
      <c r="AQ454" s="13">
        <v>40</v>
      </c>
      <c r="AR454" s="13">
        <v>49</v>
      </c>
      <c r="AS454" s="13">
        <v>60</v>
      </c>
      <c r="AT454" s="13">
        <v>79</v>
      </c>
      <c r="AU454" s="13">
        <v>69</v>
      </c>
      <c r="AV454" s="13">
        <v>74</v>
      </c>
      <c r="AW454" s="13">
        <v>58</v>
      </c>
      <c r="AX454" s="13">
        <v>59</v>
      </c>
      <c r="AY454" s="14">
        <f t="shared" si="73"/>
        <v>62.611111111111114</v>
      </c>
      <c r="AZ454" s="14">
        <f t="shared" si="70"/>
        <v>23</v>
      </c>
      <c r="BA454" s="19">
        <f t="shared" si="74"/>
        <v>0.81818181818181823</v>
      </c>
      <c r="BB454" s="20">
        <f t="shared" si="71"/>
        <v>15.688657907166718</v>
      </c>
      <c r="BC454">
        <f t="shared" si="75"/>
        <v>0</v>
      </c>
      <c r="BD454" s="14">
        <f t="shared" si="76"/>
        <v>1</v>
      </c>
      <c r="BE454" s="14">
        <f t="shared" si="77"/>
        <v>82.5</v>
      </c>
      <c r="BF454" s="14">
        <f t="shared" si="78"/>
        <v>62.2</v>
      </c>
      <c r="BG454" s="14">
        <f t="shared" si="79"/>
        <v>60.333333333333336</v>
      </c>
    </row>
    <row r="455" spans="1:59" x14ac:dyDescent="0.2">
      <c r="A455" t="str">
        <f t="shared" si="72"/>
        <v>Tom Cole_2017</v>
      </c>
      <c r="B455" t="s">
        <v>903</v>
      </c>
      <c r="C455" t="s">
        <v>465</v>
      </c>
      <c r="D455">
        <v>2017</v>
      </c>
      <c r="E455" s="13">
        <v>217900</v>
      </c>
      <c r="F455" s="13">
        <v>217900</v>
      </c>
      <c r="G455" s="13">
        <v>217900</v>
      </c>
      <c r="H455" s="13">
        <v>217900</v>
      </c>
      <c r="I455" s="13">
        <v>217900</v>
      </c>
      <c r="J455" s="13">
        <v>217900</v>
      </c>
      <c r="K455" s="13">
        <v>217900</v>
      </c>
      <c r="L455" s="13">
        <v>217900</v>
      </c>
      <c r="M455" s="13">
        <v>217900</v>
      </c>
      <c r="N455" s="13">
        <v>217900</v>
      </c>
      <c r="O455" s="13">
        <v>217900</v>
      </c>
      <c r="P455" s="13">
        <v>217900</v>
      </c>
      <c r="Q455" s="13">
        <v>217900</v>
      </c>
      <c r="R455" s="13">
        <v>217900</v>
      </c>
      <c r="S455" s="13">
        <v>217900</v>
      </c>
      <c r="T455" s="13">
        <v>210100</v>
      </c>
      <c r="U455" s="13">
        <v>210100</v>
      </c>
      <c r="V455" s="13">
        <v>210100</v>
      </c>
      <c r="W455" s="13">
        <v>200800</v>
      </c>
      <c r="X455" s="13">
        <v>200800</v>
      </c>
      <c r="Y455" s="13">
        <v>200800</v>
      </c>
      <c r="Z455" s="13">
        <v>200800</v>
      </c>
      <c r="AA455" s="13">
        <v>200800</v>
      </c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>
        <v>50</v>
      </c>
      <c r="AO455" s="13">
        <v>30</v>
      </c>
      <c r="AP455" s="13">
        <v>32</v>
      </c>
      <c r="AQ455" s="13"/>
      <c r="AR455" s="13"/>
      <c r="AS455" s="13">
        <v>43</v>
      </c>
      <c r="AT455" s="13"/>
      <c r="AU455" s="13"/>
      <c r="AV455" s="13"/>
      <c r="AW455" s="13"/>
      <c r="AX455" s="13"/>
      <c r="AY455" s="14">
        <f t="shared" si="73"/>
        <v>38.75</v>
      </c>
      <c r="AZ455" s="14">
        <f t="shared" si="70"/>
        <v>23</v>
      </c>
      <c r="BA455" s="19">
        <f t="shared" si="74"/>
        <v>0.18181818181818182</v>
      </c>
      <c r="BB455" s="20">
        <f t="shared" si="71"/>
        <v>9.4295634398770911</v>
      </c>
      <c r="BC455">
        <f t="shared" si="75"/>
        <v>0</v>
      </c>
      <c r="BD455" s="14">
        <f t="shared" si="76"/>
        <v>19</v>
      </c>
      <c r="BE455" s="14" t="str">
        <f t="shared" si="77"/>
        <v/>
      </c>
      <c r="BF455" s="14" t="str">
        <f t="shared" si="78"/>
        <v/>
      </c>
      <c r="BG455" s="14">
        <f t="shared" si="79"/>
        <v>37.5</v>
      </c>
    </row>
    <row r="456" spans="1:59" x14ac:dyDescent="0.2">
      <c r="A456" t="str">
        <f t="shared" si="72"/>
        <v>Tom Cole_2016</v>
      </c>
      <c r="B456" t="s">
        <v>903</v>
      </c>
      <c r="C456" t="s">
        <v>465</v>
      </c>
      <c r="D456">
        <v>2016</v>
      </c>
      <c r="E456" s="13">
        <v>117300</v>
      </c>
      <c r="F456" s="13">
        <v>117300</v>
      </c>
      <c r="G456" s="13">
        <v>117300</v>
      </c>
      <c r="H456" s="13">
        <v>117300</v>
      </c>
      <c r="I456" s="13">
        <v>117300</v>
      </c>
      <c r="J456" s="13">
        <v>117300</v>
      </c>
      <c r="K456" s="13">
        <v>117300</v>
      </c>
      <c r="L456" s="13">
        <v>117300</v>
      </c>
      <c r="M456" s="13">
        <v>117300</v>
      </c>
      <c r="N456" s="13">
        <v>117300</v>
      </c>
      <c r="O456" s="13">
        <v>117300</v>
      </c>
      <c r="P456" s="13">
        <v>117300</v>
      </c>
      <c r="Q456" s="13">
        <v>117300</v>
      </c>
      <c r="R456" s="13">
        <v>117300</v>
      </c>
      <c r="S456" s="13">
        <v>117300</v>
      </c>
      <c r="T456" s="13">
        <v>117300</v>
      </c>
      <c r="U456" s="13">
        <v>117300</v>
      </c>
      <c r="V456" s="13">
        <v>117300</v>
      </c>
      <c r="W456" s="13">
        <v>117300</v>
      </c>
      <c r="X456" s="13">
        <v>117300</v>
      </c>
      <c r="Y456" s="13">
        <v>117300</v>
      </c>
      <c r="Z456" s="13">
        <v>117300</v>
      </c>
      <c r="AA456" s="13">
        <v>117300</v>
      </c>
      <c r="AB456" s="13"/>
      <c r="AC456" s="13"/>
      <c r="AD456" s="13"/>
      <c r="AE456" s="13"/>
      <c r="AF456" s="13"/>
      <c r="AG456" s="13"/>
      <c r="AH456" s="13"/>
      <c r="AI456" s="13"/>
      <c r="AJ456" s="13"/>
      <c r="AK456" s="13">
        <v>48</v>
      </c>
      <c r="AL456" s="13">
        <v>41</v>
      </c>
      <c r="AM456" s="13"/>
      <c r="AN456" s="13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4">
        <f t="shared" si="73"/>
        <v>44.5</v>
      </c>
      <c r="AZ456" s="14">
        <f t="shared" si="70"/>
        <v>23</v>
      </c>
      <c r="BA456" s="19">
        <f t="shared" si="74"/>
        <v>9.0909090909090912E-2</v>
      </c>
      <c r="BB456" s="20">
        <f t="shared" si="71"/>
        <v>4.9497474683058327</v>
      </c>
      <c r="BC456">
        <f t="shared" si="75"/>
        <v>0</v>
      </c>
      <c r="BD456" s="14">
        <f t="shared" si="76"/>
        <v>1</v>
      </c>
      <c r="BE456" s="14" t="str">
        <f t="shared" si="77"/>
        <v/>
      </c>
      <c r="BF456" s="14">
        <f t="shared" si="78"/>
        <v>44.5</v>
      </c>
      <c r="BG456" s="14" t="str">
        <f t="shared" si="79"/>
        <v/>
      </c>
    </row>
    <row r="457" spans="1:59" x14ac:dyDescent="0.2">
      <c r="A457" t="str">
        <f t="shared" si="72"/>
        <v>Tom Cole_2015</v>
      </c>
      <c r="B457" t="s">
        <v>903</v>
      </c>
      <c r="C457" t="s">
        <v>465</v>
      </c>
      <c r="D457">
        <v>2015</v>
      </c>
      <c r="E457" s="13">
        <v>0</v>
      </c>
      <c r="F457" s="13">
        <v>0</v>
      </c>
      <c r="G457" s="13">
        <v>0</v>
      </c>
      <c r="H457" s="13">
        <v>0</v>
      </c>
      <c r="I457" s="13">
        <v>0</v>
      </c>
      <c r="J457" s="13">
        <v>0</v>
      </c>
      <c r="K457" s="13">
        <v>0</v>
      </c>
      <c r="L457" s="13">
        <v>0</v>
      </c>
      <c r="M457" s="13">
        <v>0</v>
      </c>
      <c r="N457" s="13">
        <v>0</v>
      </c>
      <c r="O457" s="13">
        <v>0</v>
      </c>
      <c r="P457" s="13">
        <v>0</v>
      </c>
      <c r="Q457" s="13">
        <v>0</v>
      </c>
      <c r="R457" s="13">
        <v>0</v>
      </c>
      <c r="S457" s="13">
        <v>0</v>
      </c>
      <c r="T457" s="13">
        <v>0</v>
      </c>
      <c r="U457" s="13">
        <v>0</v>
      </c>
      <c r="V457" s="13">
        <v>0</v>
      </c>
      <c r="W457" s="13">
        <v>0</v>
      </c>
      <c r="X457" s="13">
        <v>0</v>
      </c>
      <c r="Y457" s="13">
        <v>0</v>
      </c>
      <c r="Z457" s="13">
        <v>0</v>
      </c>
      <c r="AA457" s="13">
        <v>0</v>
      </c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4" t="str">
        <f t="shared" si="73"/>
        <v/>
      </c>
      <c r="AZ457" s="14">
        <f t="shared" si="70"/>
        <v>23</v>
      </c>
      <c r="BA457" s="19">
        <f t="shared" si="74"/>
        <v>0</v>
      </c>
      <c r="BB457" s="20" t="e">
        <f t="shared" si="71"/>
        <v>#DIV/0!</v>
      </c>
      <c r="BC457">
        <f t="shared" si="75"/>
        <v>23</v>
      </c>
      <c r="BD457" s="14">
        <f t="shared" si="76"/>
        <v>1</v>
      </c>
      <c r="BE457" s="14" t="str">
        <f t="shared" si="77"/>
        <v/>
      </c>
      <c r="BF457" s="14" t="str">
        <f t="shared" si="78"/>
        <v/>
      </c>
      <c r="BG457" s="14" t="str">
        <f t="shared" si="79"/>
        <v/>
      </c>
    </row>
    <row r="458" spans="1:59" x14ac:dyDescent="0.2">
      <c r="A458" t="str">
        <f t="shared" si="72"/>
        <v>Callum Coleman-Jones_2018</v>
      </c>
      <c r="B458" t="s">
        <v>1932</v>
      </c>
      <c r="C458" t="s">
        <v>369</v>
      </c>
      <c r="D458">
        <v>2018</v>
      </c>
      <c r="E458" s="13">
        <v>117300</v>
      </c>
      <c r="F458" s="13">
        <v>117300</v>
      </c>
      <c r="G458" s="13">
        <v>117300</v>
      </c>
      <c r="H458" s="13">
        <v>117300</v>
      </c>
      <c r="I458" s="13">
        <v>117300</v>
      </c>
      <c r="J458" s="13">
        <v>117300</v>
      </c>
      <c r="K458" s="13">
        <v>117300</v>
      </c>
      <c r="L458" s="13">
        <v>117300</v>
      </c>
      <c r="M458" s="13">
        <v>117300</v>
      </c>
      <c r="N458" s="13">
        <v>117300</v>
      </c>
      <c r="O458" s="13">
        <v>117300</v>
      </c>
      <c r="P458" s="13">
        <v>117300</v>
      </c>
      <c r="Q458" s="13">
        <v>117300</v>
      </c>
      <c r="R458" s="13">
        <v>117300</v>
      </c>
      <c r="S458" s="13">
        <v>117300</v>
      </c>
      <c r="T458" s="13">
        <v>117300</v>
      </c>
      <c r="U458" s="13">
        <v>117300</v>
      </c>
      <c r="V458" s="13">
        <v>117300</v>
      </c>
      <c r="W458" s="13">
        <v>117300</v>
      </c>
      <c r="X458" s="13">
        <v>117300</v>
      </c>
      <c r="Y458" s="13">
        <v>117300</v>
      </c>
      <c r="Z458" s="13">
        <v>117300</v>
      </c>
      <c r="AA458" s="13">
        <v>117300</v>
      </c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4" t="str">
        <f t="shared" si="73"/>
        <v/>
      </c>
      <c r="AZ458" s="14">
        <f t="shared" si="70"/>
        <v>23</v>
      </c>
      <c r="BA458" s="19">
        <f t="shared" si="74"/>
        <v>0</v>
      </c>
      <c r="BB458" s="20" t="e">
        <f t="shared" si="71"/>
        <v>#DIV/0!</v>
      </c>
      <c r="BC458">
        <f t="shared" si="75"/>
        <v>0</v>
      </c>
      <c r="BD458" s="14">
        <f t="shared" si="76"/>
        <v>1</v>
      </c>
      <c r="BE458" s="14" t="str">
        <f t="shared" si="77"/>
        <v/>
      </c>
      <c r="BF458" s="14" t="str">
        <f t="shared" si="78"/>
        <v/>
      </c>
      <c r="BG458" s="14" t="str">
        <f t="shared" si="79"/>
        <v/>
      </c>
    </row>
    <row r="459" spans="1:59" x14ac:dyDescent="0.2">
      <c r="A459" t="str">
        <f t="shared" si="72"/>
        <v>Callum Coleman-Jones_2017</v>
      </c>
      <c r="B459" t="s">
        <v>1932</v>
      </c>
      <c r="C459" t="s">
        <v>369</v>
      </c>
      <c r="D459">
        <v>2017</v>
      </c>
      <c r="E459" s="13">
        <v>0</v>
      </c>
      <c r="F459" s="13">
        <v>0</v>
      </c>
      <c r="G459" s="13">
        <v>0</v>
      </c>
      <c r="H459" s="13">
        <v>0</v>
      </c>
      <c r="I459" s="13">
        <v>0</v>
      </c>
      <c r="J459" s="13">
        <v>0</v>
      </c>
      <c r="K459" s="13">
        <v>0</v>
      </c>
      <c r="L459" s="13">
        <v>0</v>
      </c>
      <c r="M459" s="13">
        <v>0</v>
      </c>
      <c r="N459" s="13">
        <v>0</v>
      </c>
      <c r="O459" s="13">
        <v>0</v>
      </c>
      <c r="P459" s="13">
        <v>0</v>
      </c>
      <c r="Q459" s="13">
        <v>0</v>
      </c>
      <c r="R459" s="13">
        <v>0</v>
      </c>
      <c r="S459" s="13">
        <v>0</v>
      </c>
      <c r="T459" s="13">
        <v>0</v>
      </c>
      <c r="U459" s="13">
        <v>0</v>
      </c>
      <c r="V459" s="13">
        <v>0</v>
      </c>
      <c r="W459" s="13">
        <v>0</v>
      </c>
      <c r="X459" s="13">
        <v>0</v>
      </c>
      <c r="Y459" s="13">
        <v>0</v>
      </c>
      <c r="Z459" s="13">
        <v>0</v>
      </c>
      <c r="AA459" s="13">
        <v>0</v>
      </c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3"/>
      <c r="AQ459" s="13"/>
      <c r="AR459" s="13"/>
      <c r="AS459" s="13"/>
      <c r="AT459" s="13"/>
      <c r="AU459" s="13"/>
      <c r="AV459" s="13"/>
      <c r="AW459" s="13"/>
      <c r="AX459" s="13"/>
      <c r="AY459" s="14" t="str">
        <f t="shared" si="73"/>
        <v/>
      </c>
      <c r="AZ459" s="14">
        <f t="shared" si="70"/>
        <v>23</v>
      </c>
      <c r="BA459" s="19">
        <f t="shared" si="74"/>
        <v>0</v>
      </c>
      <c r="BB459" s="20" t="e">
        <f t="shared" si="71"/>
        <v>#DIV/0!</v>
      </c>
      <c r="BC459">
        <f t="shared" si="75"/>
        <v>23</v>
      </c>
      <c r="BD459" s="14">
        <f t="shared" si="76"/>
        <v>1</v>
      </c>
      <c r="BE459" s="14" t="str">
        <f t="shared" si="77"/>
        <v/>
      </c>
      <c r="BF459" s="14" t="str">
        <f t="shared" si="78"/>
        <v/>
      </c>
      <c r="BG459" s="14" t="str">
        <f t="shared" si="79"/>
        <v/>
      </c>
    </row>
    <row r="460" spans="1:59" x14ac:dyDescent="0.2">
      <c r="A460" t="str">
        <f t="shared" si="72"/>
        <v>Callum Coleman-Jones_2016</v>
      </c>
      <c r="B460" t="s">
        <v>1932</v>
      </c>
      <c r="C460" t="s">
        <v>369</v>
      </c>
      <c r="D460">
        <v>2016</v>
      </c>
      <c r="E460" s="13">
        <v>0</v>
      </c>
      <c r="F460" s="13">
        <v>0</v>
      </c>
      <c r="G460" s="13">
        <v>0</v>
      </c>
      <c r="H460" s="13">
        <v>0</v>
      </c>
      <c r="I460" s="13">
        <v>0</v>
      </c>
      <c r="J460" s="13">
        <v>0</v>
      </c>
      <c r="K460" s="13">
        <v>0</v>
      </c>
      <c r="L460" s="13">
        <v>0</v>
      </c>
      <c r="M460" s="13">
        <v>0</v>
      </c>
      <c r="N460" s="13">
        <v>0</v>
      </c>
      <c r="O460" s="13">
        <v>0</v>
      </c>
      <c r="P460" s="13">
        <v>0</v>
      </c>
      <c r="Q460" s="13">
        <v>0</v>
      </c>
      <c r="R460" s="13">
        <v>0</v>
      </c>
      <c r="S460" s="13">
        <v>0</v>
      </c>
      <c r="T460" s="13">
        <v>0</v>
      </c>
      <c r="U460" s="13">
        <v>0</v>
      </c>
      <c r="V460" s="13">
        <v>0</v>
      </c>
      <c r="W460" s="13">
        <v>0</v>
      </c>
      <c r="X460" s="13">
        <v>0</v>
      </c>
      <c r="Y460" s="13">
        <v>0</v>
      </c>
      <c r="Z460" s="13">
        <v>0</v>
      </c>
      <c r="AA460" s="13">
        <v>0</v>
      </c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4" t="str">
        <f t="shared" si="73"/>
        <v/>
      </c>
      <c r="AZ460" s="14">
        <f t="shared" si="70"/>
        <v>23</v>
      </c>
      <c r="BA460" s="19">
        <f t="shared" si="74"/>
        <v>0</v>
      </c>
      <c r="BB460" s="20" t="e">
        <f t="shared" si="71"/>
        <v>#DIV/0!</v>
      </c>
      <c r="BC460">
        <f t="shared" si="75"/>
        <v>23</v>
      </c>
      <c r="BD460" s="14">
        <f t="shared" si="76"/>
        <v>1</v>
      </c>
      <c r="BE460" s="14" t="str">
        <f t="shared" si="77"/>
        <v/>
      </c>
      <c r="BF460" s="14" t="str">
        <f t="shared" si="78"/>
        <v/>
      </c>
      <c r="BG460" s="14" t="str">
        <f t="shared" si="79"/>
        <v/>
      </c>
    </row>
    <row r="461" spans="1:59" x14ac:dyDescent="0.2">
      <c r="A461" t="str">
        <f t="shared" si="72"/>
        <v>Callum Coleman-Jones_2015</v>
      </c>
      <c r="B461" t="s">
        <v>1932</v>
      </c>
      <c r="C461" t="s">
        <v>369</v>
      </c>
      <c r="D461">
        <v>2015</v>
      </c>
      <c r="E461" s="13">
        <v>0</v>
      </c>
      <c r="F461" s="13">
        <v>0</v>
      </c>
      <c r="G461" s="13">
        <v>0</v>
      </c>
      <c r="H461" s="13">
        <v>0</v>
      </c>
      <c r="I461" s="13">
        <v>0</v>
      </c>
      <c r="J461" s="13">
        <v>0</v>
      </c>
      <c r="K461" s="13">
        <v>0</v>
      </c>
      <c r="L461" s="13">
        <v>0</v>
      </c>
      <c r="M461" s="13">
        <v>0</v>
      </c>
      <c r="N461" s="13">
        <v>0</v>
      </c>
      <c r="O461" s="13">
        <v>0</v>
      </c>
      <c r="P461" s="13">
        <v>0</v>
      </c>
      <c r="Q461" s="13">
        <v>0</v>
      </c>
      <c r="R461" s="13">
        <v>0</v>
      </c>
      <c r="S461" s="13">
        <v>0</v>
      </c>
      <c r="T461" s="13">
        <v>0</v>
      </c>
      <c r="U461" s="13">
        <v>0</v>
      </c>
      <c r="V461" s="13">
        <v>0</v>
      </c>
      <c r="W461" s="13">
        <v>0</v>
      </c>
      <c r="X461" s="13">
        <v>0</v>
      </c>
      <c r="Y461" s="13">
        <v>0</v>
      </c>
      <c r="Z461" s="13">
        <v>0</v>
      </c>
      <c r="AA461" s="13">
        <v>0</v>
      </c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4" t="str">
        <f t="shared" si="73"/>
        <v/>
      </c>
      <c r="AZ461" s="14">
        <f t="shared" si="70"/>
        <v>23</v>
      </c>
      <c r="BA461" s="19">
        <f t="shared" si="74"/>
        <v>0</v>
      </c>
      <c r="BB461" s="20" t="e">
        <f t="shared" si="71"/>
        <v>#DIV/0!</v>
      </c>
      <c r="BC461">
        <f t="shared" si="75"/>
        <v>23</v>
      </c>
      <c r="BD461" s="14">
        <f t="shared" si="76"/>
        <v>1</v>
      </c>
      <c r="BE461" s="14" t="str">
        <f t="shared" si="77"/>
        <v/>
      </c>
      <c r="BF461" s="14" t="str">
        <f t="shared" si="78"/>
        <v/>
      </c>
      <c r="BG461" s="14" t="str">
        <f t="shared" si="79"/>
        <v/>
      </c>
    </row>
    <row r="462" spans="1:59" x14ac:dyDescent="0.2">
      <c r="A462" t="str">
        <f t="shared" si="72"/>
        <v>Riley Collier-Dawkins_2018</v>
      </c>
      <c r="B462" t="s">
        <v>2634</v>
      </c>
      <c r="C462" t="s">
        <v>369</v>
      </c>
      <c r="D462">
        <v>2018</v>
      </c>
      <c r="E462" s="13">
        <v>0</v>
      </c>
      <c r="F462" s="13">
        <v>0</v>
      </c>
      <c r="G462" s="13">
        <v>0</v>
      </c>
      <c r="H462" s="13">
        <v>0</v>
      </c>
      <c r="I462" s="13">
        <v>0</v>
      </c>
      <c r="J462" s="13">
        <v>0</v>
      </c>
      <c r="K462" s="13">
        <v>0</v>
      </c>
      <c r="L462" s="13">
        <v>0</v>
      </c>
      <c r="M462" s="13">
        <v>0</v>
      </c>
      <c r="N462" s="13">
        <v>0</v>
      </c>
      <c r="O462" s="13">
        <v>0</v>
      </c>
      <c r="P462" s="13">
        <v>0</v>
      </c>
      <c r="Q462" s="13">
        <v>0</v>
      </c>
      <c r="R462" s="13">
        <v>0</v>
      </c>
      <c r="S462" s="13">
        <v>0</v>
      </c>
      <c r="T462" s="13">
        <v>0</v>
      </c>
      <c r="U462" s="13">
        <v>0</v>
      </c>
      <c r="V462" s="13">
        <v>0</v>
      </c>
      <c r="W462" s="13">
        <v>0</v>
      </c>
      <c r="X462" s="13">
        <v>0</v>
      </c>
      <c r="Y462" s="13">
        <v>0</v>
      </c>
      <c r="Z462" s="13">
        <v>0</v>
      </c>
      <c r="AA462" s="13">
        <v>0</v>
      </c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4" t="str">
        <f t="shared" si="73"/>
        <v/>
      </c>
      <c r="AZ462" s="14">
        <f t="shared" si="70"/>
        <v>23</v>
      </c>
      <c r="BA462" s="19">
        <f t="shared" si="74"/>
        <v>0</v>
      </c>
      <c r="BB462" s="20" t="e">
        <f t="shared" si="71"/>
        <v>#DIV/0!</v>
      </c>
      <c r="BC462">
        <f t="shared" si="75"/>
        <v>23</v>
      </c>
      <c r="BD462" s="14">
        <f t="shared" si="76"/>
        <v>1</v>
      </c>
      <c r="BE462" s="14" t="str">
        <f t="shared" si="77"/>
        <v/>
      </c>
      <c r="BF462" s="14" t="str">
        <f t="shared" si="78"/>
        <v/>
      </c>
      <c r="BG462" s="14" t="str">
        <f t="shared" si="79"/>
        <v/>
      </c>
    </row>
    <row r="463" spans="1:59" x14ac:dyDescent="0.2">
      <c r="A463" t="str">
        <f t="shared" si="72"/>
        <v>Riley Collier-Dawkins_2017</v>
      </c>
      <c r="B463" t="s">
        <v>2634</v>
      </c>
      <c r="C463" t="s">
        <v>369</v>
      </c>
      <c r="D463">
        <v>2017</v>
      </c>
      <c r="E463" s="13">
        <v>0</v>
      </c>
      <c r="F463" s="13">
        <v>0</v>
      </c>
      <c r="G463" s="13">
        <v>0</v>
      </c>
      <c r="H463" s="13">
        <v>0</v>
      </c>
      <c r="I463" s="13">
        <v>0</v>
      </c>
      <c r="J463" s="13">
        <v>0</v>
      </c>
      <c r="K463" s="13">
        <v>0</v>
      </c>
      <c r="L463" s="13">
        <v>0</v>
      </c>
      <c r="M463" s="13">
        <v>0</v>
      </c>
      <c r="N463" s="13">
        <v>0</v>
      </c>
      <c r="O463" s="13">
        <v>0</v>
      </c>
      <c r="P463" s="13">
        <v>0</v>
      </c>
      <c r="Q463" s="13">
        <v>0</v>
      </c>
      <c r="R463" s="13">
        <v>0</v>
      </c>
      <c r="S463" s="13">
        <v>0</v>
      </c>
      <c r="T463" s="13">
        <v>0</v>
      </c>
      <c r="U463" s="13">
        <v>0</v>
      </c>
      <c r="V463" s="13">
        <v>0</v>
      </c>
      <c r="W463" s="13">
        <v>0</v>
      </c>
      <c r="X463" s="13">
        <v>0</v>
      </c>
      <c r="Y463" s="13">
        <v>0</v>
      </c>
      <c r="Z463" s="13">
        <v>0</v>
      </c>
      <c r="AA463" s="13">
        <v>0</v>
      </c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4" t="str">
        <f t="shared" si="73"/>
        <v/>
      </c>
      <c r="AZ463" s="14">
        <f t="shared" si="70"/>
        <v>23</v>
      </c>
      <c r="BA463" s="19">
        <f t="shared" si="74"/>
        <v>0</v>
      </c>
      <c r="BB463" s="20" t="e">
        <f t="shared" si="71"/>
        <v>#DIV/0!</v>
      </c>
      <c r="BC463">
        <f t="shared" si="75"/>
        <v>23</v>
      </c>
      <c r="BD463" s="14">
        <f t="shared" si="76"/>
        <v>1</v>
      </c>
      <c r="BE463" s="14" t="str">
        <f t="shared" si="77"/>
        <v/>
      </c>
      <c r="BF463" s="14" t="str">
        <f t="shared" si="78"/>
        <v/>
      </c>
      <c r="BG463" s="14" t="str">
        <f t="shared" si="79"/>
        <v/>
      </c>
    </row>
    <row r="464" spans="1:59" x14ac:dyDescent="0.2">
      <c r="A464" t="str">
        <f t="shared" si="72"/>
        <v>Riley Collier-Dawkins_2016</v>
      </c>
      <c r="B464" t="s">
        <v>2634</v>
      </c>
      <c r="C464" t="s">
        <v>369</v>
      </c>
      <c r="D464">
        <v>2016</v>
      </c>
      <c r="E464" s="13">
        <v>0</v>
      </c>
      <c r="F464" s="13">
        <v>0</v>
      </c>
      <c r="G464" s="13">
        <v>0</v>
      </c>
      <c r="H464" s="13">
        <v>0</v>
      </c>
      <c r="I464" s="13">
        <v>0</v>
      </c>
      <c r="J464" s="13">
        <v>0</v>
      </c>
      <c r="K464" s="13">
        <v>0</v>
      </c>
      <c r="L464" s="13">
        <v>0</v>
      </c>
      <c r="M464" s="13">
        <v>0</v>
      </c>
      <c r="N464" s="13">
        <v>0</v>
      </c>
      <c r="O464" s="13">
        <v>0</v>
      </c>
      <c r="P464" s="13">
        <v>0</v>
      </c>
      <c r="Q464" s="13">
        <v>0</v>
      </c>
      <c r="R464" s="13">
        <v>0</v>
      </c>
      <c r="S464" s="13">
        <v>0</v>
      </c>
      <c r="T464" s="13">
        <v>0</v>
      </c>
      <c r="U464" s="13">
        <v>0</v>
      </c>
      <c r="V464" s="13">
        <v>0</v>
      </c>
      <c r="W464" s="13">
        <v>0</v>
      </c>
      <c r="X464" s="13">
        <v>0</v>
      </c>
      <c r="Y464" s="13">
        <v>0</v>
      </c>
      <c r="Z464" s="13">
        <v>0</v>
      </c>
      <c r="AA464" s="13">
        <v>0</v>
      </c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4" t="str">
        <f t="shared" si="73"/>
        <v/>
      </c>
      <c r="AZ464" s="14">
        <f t="shared" si="70"/>
        <v>23</v>
      </c>
      <c r="BA464" s="19">
        <f t="shared" si="74"/>
        <v>0</v>
      </c>
      <c r="BB464" s="20" t="e">
        <f t="shared" si="71"/>
        <v>#DIV/0!</v>
      </c>
      <c r="BC464">
        <f t="shared" si="75"/>
        <v>23</v>
      </c>
      <c r="BD464" s="14">
        <f t="shared" si="76"/>
        <v>1</v>
      </c>
      <c r="BE464" s="14" t="str">
        <f t="shared" si="77"/>
        <v/>
      </c>
      <c r="BF464" s="14" t="str">
        <f t="shared" si="78"/>
        <v/>
      </c>
      <c r="BG464" s="14" t="str">
        <f t="shared" si="79"/>
        <v/>
      </c>
    </row>
    <row r="465" spans="1:59" x14ac:dyDescent="0.2">
      <c r="A465" t="str">
        <f t="shared" si="72"/>
        <v>Riley Collier-Dawkins_2015</v>
      </c>
      <c r="B465" t="s">
        <v>2634</v>
      </c>
      <c r="C465" t="s">
        <v>369</v>
      </c>
      <c r="D465">
        <v>2015</v>
      </c>
      <c r="E465" s="13">
        <v>0</v>
      </c>
      <c r="F465" s="13">
        <v>0</v>
      </c>
      <c r="G465" s="13">
        <v>0</v>
      </c>
      <c r="H465" s="13">
        <v>0</v>
      </c>
      <c r="I465" s="13">
        <v>0</v>
      </c>
      <c r="J465" s="13">
        <v>0</v>
      </c>
      <c r="K465" s="13">
        <v>0</v>
      </c>
      <c r="L465" s="13">
        <v>0</v>
      </c>
      <c r="M465" s="13">
        <v>0</v>
      </c>
      <c r="N465" s="13">
        <v>0</v>
      </c>
      <c r="O465" s="13">
        <v>0</v>
      </c>
      <c r="P465" s="13">
        <v>0</v>
      </c>
      <c r="Q465" s="13">
        <v>0</v>
      </c>
      <c r="R465" s="13">
        <v>0</v>
      </c>
      <c r="S465" s="13">
        <v>0</v>
      </c>
      <c r="T465" s="13">
        <v>0</v>
      </c>
      <c r="U465" s="13">
        <v>0</v>
      </c>
      <c r="V465" s="13">
        <v>0</v>
      </c>
      <c r="W465" s="13">
        <v>0</v>
      </c>
      <c r="X465" s="13">
        <v>0</v>
      </c>
      <c r="Y465" s="13">
        <v>0</v>
      </c>
      <c r="Z465" s="13">
        <v>0</v>
      </c>
      <c r="AA465" s="13">
        <v>0</v>
      </c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4" t="str">
        <f t="shared" si="73"/>
        <v/>
      </c>
      <c r="AZ465" s="14">
        <f t="shared" si="70"/>
        <v>23</v>
      </c>
      <c r="BA465" s="19">
        <f t="shared" si="74"/>
        <v>0</v>
      </c>
      <c r="BB465" s="20" t="e">
        <f t="shared" si="71"/>
        <v>#DIV/0!</v>
      </c>
      <c r="BC465">
        <f t="shared" si="75"/>
        <v>23</v>
      </c>
      <c r="BD465" s="14">
        <f t="shared" si="76"/>
        <v>1</v>
      </c>
      <c r="BE465" s="14" t="str">
        <f t="shared" si="77"/>
        <v/>
      </c>
      <c r="BF465" s="14" t="str">
        <f t="shared" si="78"/>
        <v/>
      </c>
      <c r="BG465" s="14" t="str">
        <f t="shared" si="79"/>
        <v/>
      </c>
    </row>
    <row r="466" spans="1:59" x14ac:dyDescent="0.2">
      <c r="A466" t="str">
        <f t="shared" si="72"/>
        <v>Samuel Collins_2018</v>
      </c>
      <c r="B466" t="s">
        <v>1585</v>
      </c>
      <c r="C466" t="s">
        <v>144</v>
      </c>
      <c r="D466">
        <v>2018</v>
      </c>
      <c r="E466" s="13">
        <v>394500</v>
      </c>
      <c r="F466" s="13">
        <v>394500</v>
      </c>
      <c r="G466" s="13">
        <v>394500</v>
      </c>
      <c r="H466" s="13">
        <v>394500</v>
      </c>
      <c r="I466" s="13">
        <v>394500</v>
      </c>
      <c r="J466" s="13">
        <v>394500</v>
      </c>
      <c r="K466" s="13">
        <v>394500</v>
      </c>
      <c r="L466" s="13">
        <v>394500</v>
      </c>
      <c r="M466" s="13">
        <v>394500</v>
      </c>
      <c r="N466" s="13">
        <v>394500</v>
      </c>
      <c r="O466" s="13">
        <v>394500</v>
      </c>
      <c r="P466" s="13">
        <v>394500</v>
      </c>
      <c r="Q466" s="13">
        <v>394500</v>
      </c>
      <c r="R466" s="13">
        <v>394500</v>
      </c>
      <c r="S466" s="13">
        <v>394500</v>
      </c>
      <c r="T466" s="13">
        <v>394500</v>
      </c>
      <c r="U466" s="13">
        <v>394500</v>
      </c>
      <c r="V466" s="13">
        <v>394500</v>
      </c>
      <c r="W466" s="13">
        <v>394500</v>
      </c>
      <c r="X466" s="13">
        <v>394500</v>
      </c>
      <c r="Y466" s="13">
        <v>394500</v>
      </c>
      <c r="Z466" s="13">
        <v>394500</v>
      </c>
      <c r="AA466" s="13">
        <v>394500</v>
      </c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>
        <v>64</v>
      </c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>
        <v>52</v>
      </c>
      <c r="AY466" s="14">
        <f t="shared" si="73"/>
        <v>58</v>
      </c>
      <c r="AZ466" s="14">
        <f t="shared" si="70"/>
        <v>23</v>
      </c>
      <c r="BA466" s="19">
        <f t="shared" si="74"/>
        <v>9.0909090909090912E-2</v>
      </c>
      <c r="BB466" s="20">
        <f t="shared" si="71"/>
        <v>8.4852813742385695</v>
      </c>
      <c r="BC466">
        <f t="shared" si="75"/>
        <v>0</v>
      </c>
      <c r="BD466" s="14">
        <f t="shared" si="76"/>
        <v>1</v>
      </c>
      <c r="BE466" s="14" t="str">
        <f t="shared" si="77"/>
        <v/>
      </c>
      <c r="BF466" s="14">
        <f t="shared" si="78"/>
        <v>64</v>
      </c>
      <c r="BG466" s="14">
        <f t="shared" si="79"/>
        <v>52</v>
      </c>
    </row>
    <row r="467" spans="1:59" x14ac:dyDescent="0.2">
      <c r="A467" t="str">
        <f t="shared" si="72"/>
        <v>Samuel Collins_2017</v>
      </c>
      <c r="B467" t="s">
        <v>1585</v>
      </c>
      <c r="C467" t="s">
        <v>144</v>
      </c>
      <c r="D467">
        <v>2017</v>
      </c>
      <c r="E467" s="13">
        <v>117300</v>
      </c>
      <c r="F467" s="13">
        <v>117300</v>
      </c>
      <c r="G467" s="13">
        <v>117300</v>
      </c>
      <c r="H467" s="13">
        <v>117300</v>
      </c>
      <c r="I467" s="13">
        <v>117300</v>
      </c>
      <c r="J467" s="13">
        <v>117300</v>
      </c>
      <c r="K467" s="13">
        <v>117300</v>
      </c>
      <c r="L467" s="13">
        <v>117300</v>
      </c>
      <c r="M467" s="13">
        <v>117300</v>
      </c>
      <c r="N467" s="13">
        <v>117300</v>
      </c>
      <c r="O467" s="13">
        <v>117300</v>
      </c>
      <c r="P467" s="13">
        <v>117300</v>
      </c>
      <c r="Q467" s="13">
        <v>173500</v>
      </c>
      <c r="R467" s="13">
        <v>213400</v>
      </c>
      <c r="S467" s="13">
        <v>254900</v>
      </c>
      <c r="T467" s="13">
        <v>254900</v>
      </c>
      <c r="U467" s="13">
        <v>294600</v>
      </c>
      <c r="V467" s="13">
        <v>322100</v>
      </c>
      <c r="W467" s="13">
        <v>320700</v>
      </c>
      <c r="X467" s="13">
        <v>320100</v>
      </c>
      <c r="Y467" s="13">
        <v>322200</v>
      </c>
      <c r="Z467" s="13">
        <v>322200</v>
      </c>
      <c r="AA467" s="13">
        <v>335900</v>
      </c>
      <c r="AB467" s="13"/>
      <c r="AC467" s="13"/>
      <c r="AD467" s="13"/>
      <c r="AE467" s="13"/>
      <c r="AF467" s="13"/>
      <c r="AG467" s="13"/>
      <c r="AH467" s="13"/>
      <c r="AI467" s="13"/>
      <c r="AJ467" s="13"/>
      <c r="AK467" s="13">
        <v>59</v>
      </c>
      <c r="AL467" s="13">
        <v>100</v>
      </c>
      <c r="AM467" s="13">
        <v>39</v>
      </c>
      <c r="AN467" s="13">
        <v>59</v>
      </c>
      <c r="AO467" s="13">
        <v>126</v>
      </c>
      <c r="AP467" s="13"/>
      <c r="AQ467" s="13">
        <v>59</v>
      </c>
      <c r="AR467" s="13">
        <v>58</v>
      </c>
      <c r="AS467" s="13">
        <v>78</v>
      </c>
      <c r="AT467" s="13">
        <v>61</v>
      </c>
      <c r="AU467" s="13">
        <v>64</v>
      </c>
      <c r="AV467" s="13">
        <v>75</v>
      </c>
      <c r="AW467" s="13">
        <v>92</v>
      </c>
      <c r="AX467" s="13"/>
      <c r="AY467" s="14">
        <f t="shared" si="73"/>
        <v>72.5</v>
      </c>
      <c r="AZ467" s="14">
        <f t="shared" ref="AZ467:AZ530" si="80">COUNTIF(AB467:AX467,"&lt;&gt;0")</f>
        <v>23</v>
      </c>
      <c r="BA467" s="19">
        <f t="shared" si="74"/>
        <v>0.54545454545454541</v>
      </c>
      <c r="BB467" s="20">
        <f t="shared" ref="BB467:BB530" si="81">STDEV(AB467:AX467)</f>
        <v>23.585434642438269</v>
      </c>
      <c r="BC467">
        <f t="shared" si="75"/>
        <v>0</v>
      </c>
      <c r="BD467" s="14">
        <f t="shared" si="76"/>
        <v>1</v>
      </c>
      <c r="BE467" s="14" t="str">
        <f t="shared" si="77"/>
        <v/>
      </c>
      <c r="BF467" s="14">
        <f t="shared" si="78"/>
        <v>66</v>
      </c>
      <c r="BG467" s="14">
        <f t="shared" si="79"/>
        <v>69.571428571428569</v>
      </c>
    </row>
    <row r="468" spans="1:59" x14ac:dyDescent="0.2">
      <c r="A468" t="str">
        <f t="shared" si="72"/>
        <v>Samuel Collins_2016</v>
      </c>
      <c r="B468" t="s">
        <v>1585</v>
      </c>
      <c r="C468" t="s">
        <v>144</v>
      </c>
      <c r="D468">
        <v>2016</v>
      </c>
      <c r="E468" s="13">
        <v>0</v>
      </c>
      <c r="F468" s="13">
        <v>0</v>
      </c>
      <c r="G468" s="13">
        <v>0</v>
      </c>
      <c r="H468" s="13">
        <v>0</v>
      </c>
      <c r="I468" s="13">
        <v>0</v>
      </c>
      <c r="J468" s="13">
        <v>0</v>
      </c>
      <c r="K468" s="13">
        <v>0</v>
      </c>
      <c r="L468" s="13">
        <v>0</v>
      </c>
      <c r="M468" s="13">
        <v>0</v>
      </c>
      <c r="N468" s="13">
        <v>0</v>
      </c>
      <c r="O468" s="13">
        <v>0</v>
      </c>
      <c r="P468" s="13">
        <v>0</v>
      </c>
      <c r="Q468" s="13">
        <v>0</v>
      </c>
      <c r="R468" s="13">
        <v>0</v>
      </c>
      <c r="S468" s="13">
        <v>0</v>
      </c>
      <c r="T468" s="13">
        <v>0</v>
      </c>
      <c r="U468" s="13">
        <v>0</v>
      </c>
      <c r="V468" s="13">
        <v>0</v>
      </c>
      <c r="W468" s="13">
        <v>0</v>
      </c>
      <c r="X468" s="13">
        <v>0</v>
      </c>
      <c r="Y468" s="13">
        <v>0</v>
      </c>
      <c r="Z468" s="13">
        <v>0</v>
      </c>
      <c r="AA468" s="13">
        <v>0</v>
      </c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4" t="str">
        <f t="shared" si="73"/>
        <v/>
      </c>
      <c r="AZ468" s="14">
        <f t="shared" si="80"/>
        <v>23</v>
      </c>
      <c r="BA468" s="19">
        <f t="shared" si="74"/>
        <v>0</v>
      </c>
      <c r="BB468" s="20" t="e">
        <f t="shared" si="81"/>
        <v>#DIV/0!</v>
      </c>
      <c r="BC468">
        <f t="shared" si="75"/>
        <v>23</v>
      </c>
      <c r="BD468" s="14">
        <f t="shared" si="76"/>
        <v>1</v>
      </c>
      <c r="BE468" s="14" t="str">
        <f t="shared" si="77"/>
        <v/>
      </c>
      <c r="BF468" s="14" t="str">
        <f t="shared" si="78"/>
        <v/>
      </c>
      <c r="BG468" s="14" t="str">
        <f t="shared" si="79"/>
        <v/>
      </c>
    </row>
    <row r="469" spans="1:59" x14ac:dyDescent="0.2">
      <c r="A469" t="str">
        <f t="shared" si="72"/>
        <v>Samuel Collins_2015</v>
      </c>
      <c r="B469" t="s">
        <v>1585</v>
      </c>
      <c r="C469" t="s">
        <v>144</v>
      </c>
      <c r="D469">
        <v>2015</v>
      </c>
      <c r="E469" s="13">
        <v>0</v>
      </c>
      <c r="F469" s="13">
        <v>0</v>
      </c>
      <c r="G469" s="13">
        <v>0</v>
      </c>
      <c r="H469" s="13">
        <v>0</v>
      </c>
      <c r="I469" s="13">
        <v>0</v>
      </c>
      <c r="J469" s="13">
        <v>0</v>
      </c>
      <c r="K469" s="13">
        <v>0</v>
      </c>
      <c r="L469" s="13">
        <v>0</v>
      </c>
      <c r="M469" s="13">
        <v>0</v>
      </c>
      <c r="N469" s="13">
        <v>0</v>
      </c>
      <c r="O469" s="13">
        <v>0</v>
      </c>
      <c r="P469" s="13">
        <v>0</v>
      </c>
      <c r="Q469" s="13">
        <v>0</v>
      </c>
      <c r="R469" s="13">
        <v>0</v>
      </c>
      <c r="S469" s="13">
        <v>0</v>
      </c>
      <c r="T469" s="13">
        <v>0</v>
      </c>
      <c r="U469" s="13">
        <v>0</v>
      </c>
      <c r="V469" s="13">
        <v>0</v>
      </c>
      <c r="W469" s="13">
        <v>0</v>
      </c>
      <c r="X469" s="13">
        <v>0</v>
      </c>
      <c r="Y469" s="13">
        <v>0</v>
      </c>
      <c r="Z469" s="13">
        <v>0</v>
      </c>
      <c r="AA469" s="13">
        <v>0</v>
      </c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4" t="str">
        <f t="shared" si="73"/>
        <v/>
      </c>
      <c r="AZ469" s="14">
        <f t="shared" si="80"/>
        <v>23</v>
      </c>
      <c r="BA469" s="19">
        <f t="shared" si="74"/>
        <v>0</v>
      </c>
      <c r="BB469" s="20" t="e">
        <f t="shared" si="81"/>
        <v>#DIV/0!</v>
      </c>
      <c r="BC469">
        <f t="shared" si="75"/>
        <v>23</v>
      </c>
      <c r="BD469" s="14">
        <f t="shared" si="76"/>
        <v>1</v>
      </c>
      <c r="BE469" s="14" t="str">
        <f t="shared" si="77"/>
        <v/>
      </c>
      <c r="BF469" s="14" t="str">
        <f t="shared" si="78"/>
        <v/>
      </c>
      <c r="BG469" s="14" t="str">
        <f t="shared" si="79"/>
        <v/>
      </c>
    </row>
    <row r="470" spans="1:59" x14ac:dyDescent="0.2">
      <c r="A470" t="str">
        <f t="shared" si="72"/>
        <v>Travis Colyer_2018</v>
      </c>
      <c r="B470" t="s">
        <v>1594</v>
      </c>
      <c r="C470" t="s">
        <v>184</v>
      </c>
      <c r="D470">
        <v>2018</v>
      </c>
      <c r="E470" s="13">
        <v>348200</v>
      </c>
      <c r="F470" s="13">
        <v>348200</v>
      </c>
      <c r="G470" s="13">
        <v>348200</v>
      </c>
      <c r="H470" s="13">
        <v>348200</v>
      </c>
      <c r="I470" s="13">
        <v>348200</v>
      </c>
      <c r="J470" s="13">
        <v>348200</v>
      </c>
      <c r="K470" s="13">
        <v>348200</v>
      </c>
      <c r="L470" s="13">
        <v>348200</v>
      </c>
      <c r="M470" s="13">
        <v>348200</v>
      </c>
      <c r="N470" s="13">
        <v>348200</v>
      </c>
      <c r="O470" s="13">
        <v>348200</v>
      </c>
      <c r="P470" s="13">
        <v>348200</v>
      </c>
      <c r="Q470" s="13">
        <v>348200</v>
      </c>
      <c r="R470" s="13">
        <v>348200</v>
      </c>
      <c r="S470" s="13">
        <v>348200</v>
      </c>
      <c r="T470" s="13">
        <v>348200</v>
      </c>
      <c r="U470" s="13">
        <v>348200</v>
      </c>
      <c r="V470" s="13">
        <v>311400</v>
      </c>
      <c r="W470" s="13">
        <v>286600</v>
      </c>
      <c r="X470" s="13">
        <v>286600</v>
      </c>
      <c r="Y470" s="13">
        <v>291800</v>
      </c>
      <c r="Z470" s="13">
        <v>292300</v>
      </c>
      <c r="AA470" s="13">
        <v>279100</v>
      </c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>
        <v>48</v>
      </c>
      <c r="AQ470" s="13">
        <v>30</v>
      </c>
      <c r="AR470" s="13">
        <v>52</v>
      </c>
      <c r="AS470" s="13">
        <v>53</v>
      </c>
      <c r="AT470" s="13"/>
      <c r="AU470" s="13">
        <v>83</v>
      </c>
      <c r="AV470" s="13">
        <v>45</v>
      </c>
      <c r="AW470" s="13">
        <v>55</v>
      </c>
      <c r="AX470" s="13">
        <v>50</v>
      </c>
      <c r="AY470" s="14">
        <f t="shared" si="73"/>
        <v>52</v>
      </c>
      <c r="AZ470" s="14">
        <f t="shared" si="80"/>
        <v>23</v>
      </c>
      <c r="BA470" s="19">
        <f t="shared" si="74"/>
        <v>0.36363636363636365</v>
      </c>
      <c r="BB470" s="20">
        <f t="shared" si="81"/>
        <v>14.755144381343264</v>
      </c>
      <c r="BC470">
        <f t="shared" si="75"/>
        <v>0</v>
      </c>
      <c r="BD470" s="14">
        <f t="shared" si="76"/>
        <v>23</v>
      </c>
      <c r="BE470" s="14" t="str">
        <f t="shared" si="77"/>
        <v/>
      </c>
      <c r="BF470" s="14" t="str">
        <f t="shared" si="78"/>
        <v/>
      </c>
      <c r="BG470" s="14">
        <f t="shared" si="79"/>
        <v>52</v>
      </c>
    </row>
    <row r="471" spans="1:59" x14ac:dyDescent="0.2">
      <c r="A471" t="str">
        <f t="shared" si="72"/>
        <v>Travis Colyer_2017</v>
      </c>
      <c r="B471" t="s">
        <v>1594</v>
      </c>
      <c r="C471" t="s">
        <v>184</v>
      </c>
      <c r="D471">
        <v>2017</v>
      </c>
      <c r="E471" s="13">
        <v>332100</v>
      </c>
      <c r="F471" s="13">
        <v>332100</v>
      </c>
      <c r="G471" s="13">
        <v>332100</v>
      </c>
      <c r="H471" s="13">
        <v>336300</v>
      </c>
      <c r="I471" s="13">
        <v>365000</v>
      </c>
      <c r="J471" s="13">
        <v>358200</v>
      </c>
      <c r="K471" s="13">
        <v>362500</v>
      </c>
      <c r="L471" s="13">
        <v>336600</v>
      </c>
      <c r="M471" s="13">
        <v>319500</v>
      </c>
      <c r="N471" s="13">
        <v>316600</v>
      </c>
      <c r="O471" s="13">
        <v>314300</v>
      </c>
      <c r="P471" s="13">
        <v>320600</v>
      </c>
      <c r="Q471" s="13">
        <v>318400</v>
      </c>
      <c r="R471" s="13">
        <v>318400</v>
      </c>
      <c r="S471" s="13">
        <v>334100</v>
      </c>
      <c r="T471" s="13">
        <v>333400</v>
      </c>
      <c r="U471" s="13">
        <v>330500</v>
      </c>
      <c r="V471" s="13">
        <v>327700</v>
      </c>
      <c r="W471" s="13">
        <v>334100</v>
      </c>
      <c r="X471" s="13">
        <v>336500</v>
      </c>
      <c r="Y471" s="13">
        <v>312400</v>
      </c>
      <c r="Z471" s="13">
        <v>286800</v>
      </c>
      <c r="AA471" s="13">
        <v>286800</v>
      </c>
      <c r="AB471" s="13">
        <v>61</v>
      </c>
      <c r="AC471" s="13">
        <v>98</v>
      </c>
      <c r="AD471" s="13">
        <v>44</v>
      </c>
      <c r="AE471" s="13">
        <v>119</v>
      </c>
      <c r="AF471" s="13">
        <v>35</v>
      </c>
      <c r="AG471" s="13">
        <v>66</v>
      </c>
      <c r="AH471" s="13">
        <v>53</v>
      </c>
      <c r="AI471" s="13">
        <v>41</v>
      </c>
      <c r="AJ471" s="13">
        <v>87</v>
      </c>
      <c r="AK471" s="13">
        <v>53</v>
      </c>
      <c r="AL471" s="13">
        <v>60</v>
      </c>
      <c r="AM471" s="13">
        <v>70</v>
      </c>
      <c r="AN471" s="13"/>
      <c r="AO471" s="13">
        <v>92</v>
      </c>
      <c r="AP471" s="13">
        <v>35</v>
      </c>
      <c r="AQ471" s="13">
        <v>65</v>
      </c>
      <c r="AR471" s="13">
        <v>91</v>
      </c>
      <c r="AS471" s="13">
        <v>55</v>
      </c>
      <c r="AT471" s="13">
        <v>60</v>
      </c>
      <c r="AU471" s="13">
        <v>34</v>
      </c>
      <c r="AV471" s="13">
        <v>37</v>
      </c>
      <c r="AW471" s="13"/>
      <c r="AX471" s="13">
        <v>74</v>
      </c>
      <c r="AY471" s="14">
        <f t="shared" si="73"/>
        <v>63.333333333333336</v>
      </c>
      <c r="AZ471" s="14">
        <f t="shared" si="80"/>
        <v>23</v>
      </c>
      <c r="BA471" s="19">
        <f t="shared" si="74"/>
        <v>0.95454545454545459</v>
      </c>
      <c r="BB471" s="20">
        <f t="shared" si="81"/>
        <v>23.407975848700239</v>
      </c>
      <c r="BC471">
        <f t="shared" si="75"/>
        <v>0</v>
      </c>
      <c r="BD471" s="14">
        <f t="shared" si="76"/>
        <v>22</v>
      </c>
      <c r="BE471" s="14">
        <f t="shared" si="77"/>
        <v>70.5</v>
      </c>
      <c r="BF471" s="14">
        <f t="shared" si="78"/>
        <v>60.666666666666664</v>
      </c>
      <c r="BG471" s="14">
        <f t="shared" si="79"/>
        <v>56.375</v>
      </c>
    </row>
    <row r="472" spans="1:59" x14ac:dyDescent="0.2">
      <c r="A472" t="str">
        <f t="shared" si="72"/>
        <v>Travis Colyer_2016</v>
      </c>
      <c r="B472" t="s">
        <v>1594</v>
      </c>
      <c r="C472" t="s">
        <v>184</v>
      </c>
      <c r="D472">
        <v>2016</v>
      </c>
      <c r="E472" s="13">
        <v>404100</v>
      </c>
      <c r="F472" s="13">
        <v>404100</v>
      </c>
      <c r="G472" s="13">
        <v>404100</v>
      </c>
      <c r="H472" s="13">
        <v>399500</v>
      </c>
      <c r="I472" s="13">
        <v>390300</v>
      </c>
      <c r="J472" s="13">
        <v>372500</v>
      </c>
      <c r="K472" s="13">
        <v>341700</v>
      </c>
      <c r="L472" s="13">
        <v>327100</v>
      </c>
      <c r="M472" s="13">
        <v>332900</v>
      </c>
      <c r="N472" s="13">
        <v>359200</v>
      </c>
      <c r="O472" s="13">
        <v>383400</v>
      </c>
      <c r="P472" s="13">
        <v>371400</v>
      </c>
      <c r="Q472" s="13">
        <v>371400</v>
      </c>
      <c r="R472" s="13">
        <v>371400</v>
      </c>
      <c r="S472" s="13">
        <v>371400</v>
      </c>
      <c r="T472" s="13">
        <v>371400</v>
      </c>
      <c r="U472" s="13">
        <v>371400</v>
      </c>
      <c r="V472" s="13">
        <v>371400</v>
      </c>
      <c r="W472" s="13">
        <v>371400</v>
      </c>
      <c r="X472" s="13">
        <v>371400</v>
      </c>
      <c r="Y472" s="13">
        <v>371400</v>
      </c>
      <c r="Z472" s="13">
        <v>371400</v>
      </c>
      <c r="AA472" s="13">
        <v>371400</v>
      </c>
      <c r="AB472" s="13">
        <v>64</v>
      </c>
      <c r="AC472" s="13">
        <v>81</v>
      </c>
      <c r="AD472" s="13">
        <v>84</v>
      </c>
      <c r="AE472" s="13">
        <v>52</v>
      </c>
      <c r="AF472" s="13">
        <v>57</v>
      </c>
      <c r="AG472" s="13">
        <v>44</v>
      </c>
      <c r="AH472" s="13">
        <v>70</v>
      </c>
      <c r="AI472" s="13">
        <v>94</v>
      </c>
      <c r="AJ472" s="13">
        <v>94</v>
      </c>
      <c r="AK472" s="13">
        <v>79</v>
      </c>
      <c r="AL472" s="13">
        <v>27</v>
      </c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4">
        <f t="shared" si="73"/>
        <v>67.818181818181813</v>
      </c>
      <c r="AZ472" s="14">
        <f t="shared" si="80"/>
        <v>23</v>
      </c>
      <c r="BA472" s="19">
        <f t="shared" si="74"/>
        <v>0.5</v>
      </c>
      <c r="BB472" s="20">
        <f t="shared" si="81"/>
        <v>21.334564358421666</v>
      </c>
      <c r="BC472">
        <f t="shared" si="75"/>
        <v>0</v>
      </c>
      <c r="BD472" s="14">
        <f t="shared" si="76"/>
        <v>8</v>
      </c>
      <c r="BE472" s="14">
        <f t="shared" si="77"/>
        <v>63.666666666666664</v>
      </c>
      <c r="BF472" s="14">
        <f t="shared" si="78"/>
        <v>72.8</v>
      </c>
      <c r="BG472" s="14" t="str">
        <f t="shared" si="79"/>
        <v/>
      </c>
    </row>
    <row r="473" spans="1:59" x14ac:dyDescent="0.2">
      <c r="A473" t="str">
        <f t="shared" si="72"/>
        <v>Travis Colyer_2015</v>
      </c>
      <c r="B473" t="s">
        <v>1594</v>
      </c>
      <c r="C473" t="s">
        <v>184</v>
      </c>
      <c r="D473">
        <v>2015</v>
      </c>
      <c r="E473" s="13">
        <v>293300</v>
      </c>
      <c r="F473" s="13">
        <v>293300</v>
      </c>
      <c r="G473" s="13">
        <v>293300</v>
      </c>
      <c r="H473" s="13">
        <v>293300</v>
      </c>
      <c r="I473" s="13">
        <v>293300</v>
      </c>
      <c r="J473" s="13">
        <v>293300</v>
      </c>
      <c r="K473" s="13">
        <v>293300</v>
      </c>
      <c r="L473" s="13">
        <v>293300</v>
      </c>
      <c r="M473" s="13">
        <v>293300</v>
      </c>
      <c r="N473" s="13">
        <v>293300</v>
      </c>
      <c r="O473" s="13">
        <v>293300</v>
      </c>
      <c r="P473" s="13">
        <v>293300</v>
      </c>
      <c r="Q473" s="13">
        <v>293300</v>
      </c>
      <c r="R473" s="13">
        <v>293300</v>
      </c>
      <c r="S473" s="13">
        <v>293300</v>
      </c>
      <c r="T473" s="13">
        <v>322700</v>
      </c>
      <c r="U473" s="13">
        <v>348200</v>
      </c>
      <c r="V473" s="13">
        <v>356500</v>
      </c>
      <c r="W473" s="13">
        <v>356800</v>
      </c>
      <c r="X473" s="13">
        <v>347500</v>
      </c>
      <c r="Y473" s="13">
        <v>347000</v>
      </c>
      <c r="Z473" s="13">
        <v>349600</v>
      </c>
      <c r="AA473" s="13">
        <v>356800</v>
      </c>
      <c r="AB473" s="13"/>
      <c r="AC473" s="13"/>
      <c r="AD473" s="13"/>
      <c r="AE473" s="13">
        <v>63</v>
      </c>
      <c r="AF473" s="13"/>
      <c r="AG473" s="13"/>
      <c r="AH473" s="13"/>
      <c r="AI473" s="13"/>
      <c r="AJ473" s="13"/>
      <c r="AK473" s="13"/>
      <c r="AL473" s="13"/>
      <c r="AM473" s="13"/>
      <c r="AN473" s="13"/>
      <c r="AO473" s="13">
        <v>78</v>
      </c>
      <c r="AP473" s="13">
        <v>100</v>
      </c>
      <c r="AQ473" s="13">
        <v>72</v>
      </c>
      <c r="AR473" s="13">
        <v>56</v>
      </c>
      <c r="AS473" s="13">
        <v>87</v>
      </c>
      <c r="AT473" s="13">
        <v>50</v>
      </c>
      <c r="AU473" s="13">
        <v>70</v>
      </c>
      <c r="AV473" s="13">
        <v>94</v>
      </c>
      <c r="AW473" s="13">
        <v>65</v>
      </c>
      <c r="AX473" s="13">
        <v>92</v>
      </c>
      <c r="AY473" s="14">
        <f t="shared" si="73"/>
        <v>75.181818181818187</v>
      </c>
      <c r="AZ473" s="14">
        <f t="shared" si="80"/>
        <v>23</v>
      </c>
      <c r="BA473" s="19">
        <f t="shared" si="74"/>
        <v>0.5</v>
      </c>
      <c r="BB473" s="20">
        <f t="shared" si="81"/>
        <v>16.406207251026547</v>
      </c>
      <c r="BC473">
        <f t="shared" si="75"/>
        <v>0</v>
      </c>
      <c r="BD473" s="14">
        <f t="shared" si="76"/>
        <v>1</v>
      </c>
      <c r="BE473" s="14">
        <f t="shared" si="77"/>
        <v>63</v>
      </c>
      <c r="BF473" s="14" t="str">
        <f t="shared" si="78"/>
        <v/>
      </c>
      <c r="BG473" s="14">
        <f t="shared" si="79"/>
        <v>76.222222222222229</v>
      </c>
    </row>
    <row r="474" spans="1:59" x14ac:dyDescent="0.2">
      <c r="A474" t="str">
        <f t="shared" si="72"/>
        <v>Reece Conca_2018</v>
      </c>
      <c r="B474" t="s">
        <v>824</v>
      </c>
      <c r="C474" t="s">
        <v>184</v>
      </c>
      <c r="D474">
        <v>2018</v>
      </c>
      <c r="E474" s="13">
        <v>344700</v>
      </c>
      <c r="F474" s="13">
        <v>344700</v>
      </c>
      <c r="G474" s="13">
        <v>344700</v>
      </c>
      <c r="H474" s="13">
        <v>336200</v>
      </c>
      <c r="I474" s="13">
        <v>352700</v>
      </c>
      <c r="J474" s="13">
        <v>384900</v>
      </c>
      <c r="K474" s="13">
        <v>388400</v>
      </c>
      <c r="L474" s="13">
        <v>374600</v>
      </c>
      <c r="M474" s="13">
        <v>366700</v>
      </c>
      <c r="N474" s="13">
        <v>379500</v>
      </c>
      <c r="O474" s="13">
        <v>383100</v>
      </c>
      <c r="P474" s="13">
        <v>390300</v>
      </c>
      <c r="Q474" s="13">
        <v>397200</v>
      </c>
      <c r="R474" s="13">
        <v>413800</v>
      </c>
      <c r="S474" s="13">
        <v>413800</v>
      </c>
      <c r="T474" s="13">
        <v>378900</v>
      </c>
      <c r="U474" s="13">
        <v>378900</v>
      </c>
      <c r="V474" s="13">
        <v>378900</v>
      </c>
      <c r="W474" s="13">
        <v>378900</v>
      </c>
      <c r="X474" s="13">
        <v>378900</v>
      </c>
      <c r="Y474" s="13">
        <v>378900</v>
      </c>
      <c r="Z474" s="13">
        <v>378900</v>
      </c>
      <c r="AA474" s="13">
        <v>320900</v>
      </c>
      <c r="AB474" s="13">
        <v>64</v>
      </c>
      <c r="AC474" s="13">
        <v>45</v>
      </c>
      <c r="AD474" s="13">
        <v>77</v>
      </c>
      <c r="AE474" s="13">
        <v>112</v>
      </c>
      <c r="AF474" s="13">
        <v>89</v>
      </c>
      <c r="AG474" s="13">
        <v>35</v>
      </c>
      <c r="AH474" s="13">
        <v>77</v>
      </c>
      <c r="AI474" s="13">
        <v>96</v>
      </c>
      <c r="AJ474" s="13">
        <v>77</v>
      </c>
      <c r="AK474" s="13">
        <v>63</v>
      </c>
      <c r="AL474" s="13">
        <v>106</v>
      </c>
      <c r="AM474" s="13">
        <v>83</v>
      </c>
      <c r="AN474" s="13">
        <v>87</v>
      </c>
      <c r="AO474" s="13"/>
      <c r="AP474" s="13">
        <v>5</v>
      </c>
      <c r="AQ474" s="13"/>
      <c r="AR474" s="13"/>
      <c r="AS474" s="13"/>
      <c r="AT474" s="13"/>
      <c r="AU474" s="13"/>
      <c r="AV474" s="13"/>
      <c r="AW474" s="13">
        <v>83</v>
      </c>
      <c r="AX474" s="13">
        <v>59</v>
      </c>
      <c r="AY474" s="14">
        <f t="shared" si="73"/>
        <v>72.375</v>
      </c>
      <c r="AZ474" s="14">
        <f t="shared" si="80"/>
        <v>23</v>
      </c>
      <c r="BA474" s="19">
        <f t="shared" si="74"/>
        <v>0.72727272727272729</v>
      </c>
      <c r="BB474" s="20">
        <f t="shared" si="81"/>
        <v>27.156030637779153</v>
      </c>
      <c r="BC474">
        <f t="shared" si="75"/>
        <v>0</v>
      </c>
      <c r="BD474" s="14">
        <f t="shared" si="76"/>
        <v>23</v>
      </c>
      <c r="BE474" s="14">
        <f t="shared" si="77"/>
        <v>70.333333333333329</v>
      </c>
      <c r="BF474" s="14">
        <f t="shared" si="78"/>
        <v>83.666666666666671</v>
      </c>
      <c r="BG474" s="14">
        <f t="shared" si="79"/>
        <v>49</v>
      </c>
    </row>
    <row r="475" spans="1:59" x14ac:dyDescent="0.2">
      <c r="A475" t="str">
        <f t="shared" si="72"/>
        <v>Reece Conca_2017</v>
      </c>
      <c r="B475" t="s">
        <v>824</v>
      </c>
      <c r="C475" t="s">
        <v>184</v>
      </c>
      <c r="D475">
        <v>2017</v>
      </c>
      <c r="E475" s="13">
        <v>315600</v>
      </c>
      <c r="F475" s="13">
        <v>315600</v>
      </c>
      <c r="G475" s="13">
        <v>315600</v>
      </c>
      <c r="H475" s="13">
        <v>342400</v>
      </c>
      <c r="I475" s="13">
        <v>362300</v>
      </c>
      <c r="J475" s="13">
        <v>372800</v>
      </c>
      <c r="K475" s="13">
        <v>352700</v>
      </c>
      <c r="L475" s="13">
        <v>352700</v>
      </c>
      <c r="M475" s="13">
        <v>352700</v>
      </c>
      <c r="N475" s="13">
        <v>352700</v>
      </c>
      <c r="O475" s="13">
        <v>352700</v>
      </c>
      <c r="P475" s="13">
        <v>352700</v>
      </c>
      <c r="Q475" s="13">
        <v>352700</v>
      </c>
      <c r="R475" s="13">
        <v>352700</v>
      </c>
      <c r="S475" s="13">
        <v>352700</v>
      </c>
      <c r="T475" s="13">
        <v>352700</v>
      </c>
      <c r="U475" s="13">
        <v>352700</v>
      </c>
      <c r="V475" s="13">
        <v>352700</v>
      </c>
      <c r="W475" s="13">
        <v>352700</v>
      </c>
      <c r="X475" s="13">
        <v>352700</v>
      </c>
      <c r="Y475" s="13">
        <v>352700</v>
      </c>
      <c r="Z475" s="13">
        <v>352700</v>
      </c>
      <c r="AA475" s="13">
        <v>352700</v>
      </c>
      <c r="AB475" s="13">
        <v>71</v>
      </c>
      <c r="AC475" s="13">
        <v>71</v>
      </c>
      <c r="AD475" s="13">
        <v>102</v>
      </c>
      <c r="AE475" s="13">
        <v>72</v>
      </c>
      <c r="AF475" s="13">
        <v>61</v>
      </c>
      <c r="AG475" s="13">
        <v>41</v>
      </c>
      <c r="AH475" s="13"/>
      <c r="AI475" s="13"/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4">
        <f t="shared" si="73"/>
        <v>69.666666666666671</v>
      </c>
      <c r="AZ475" s="14">
        <f t="shared" si="80"/>
        <v>23</v>
      </c>
      <c r="BA475" s="19">
        <f t="shared" si="74"/>
        <v>0.27272727272727271</v>
      </c>
      <c r="BB475" s="20">
        <f t="shared" si="81"/>
        <v>19.755168100187515</v>
      </c>
      <c r="BC475">
        <f t="shared" si="75"/>
        <v>0</v>
      </c>
      <c r="BD475" s="14">
        <f t="shared" si="76"/>
        <v>1</v>
      </c>
      <c r="BE475" s="14">
        <f t="shared" si="77"/>
        <v>69.666666666666671</v>
      </c>
      <c r="BF475" s="14" t="str">
        <f t="shared" si="78"/>
        <v/>
      </c>
      <c r="BG475" s="14" t="str">
        <f t="shared" si="79"/>
        <v/>
      </c>
    </row>
    <row r="476" spans="1:59" x14ac:dyDescent="0.2">
      <c r="A476" t="str">
        <f t="shared" si="72"/>
        <v>Reece Conca_2016</v>
      </c>
      <c r="B476" t="s">
        <v>824</v>
      </c>
      <c r="C476" t="s">
        <v>184</v>
      </c>
      <c r="D476">
        <v>2016</v>
      </c>
      <c r="E476" s="13">
        <v>284100</v>
      </c>
      <c r="F476" s="13">
        <v>284100</v>
      </c>
      <c r="G476" s="13">
        <v>284100</v>
      </c>
      <c r="H476" s="13">
        <v>284100</v>
      </c>
      <c r="I476" s="13">
        <v>284100</v>
      </c>
      <c r="J476" s="13">
        <v>284100</v>
      </c>
      <c r="K476" s="13">
        <v>284100</v>
      </c>
      <c r="L476" s="13">
        <v>284100</v>
      </c>
      <c r="M476" s="13">
        <v>284100</v>
      </c>
      <c r="N476" s="13">
        <v>284100</v>
      </c>
      <c r="O476" s="13">
        <v>284100</v>
      </c>
      <c r="P476" s="13">
        <v>284100</v>
      </c>
      <c r="Q476" s="13">
        <v>284100</v>
      </c>
      <c r="R476" s="13">
        <v>284100</v>
      </c>
      <c r="S476" s="13">
        <v>284100</v>
      </c>
      <c r="T476" s="13">
        <v>294100</v>
      </c>
      <c r="U476" s="13">
        <v>280700</v>
      </c>
      <c r="V476" s="13">
        <v>280700</v>
      </c>
      <c r="W476" s="13">
        <v>278100</v>
      </c>
      <c r="X476" s="13">
        <v>270700</v>
      </c>
      <c r="Y476" s="13">
        <v>270700</v>
      </c>
      <c r="Z476" s="13">
        <v>270700</v>
      </c>
      <c r="AA476" s="13">
        <v>270700</v>
      </c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>
        <v>92</v>
      </c>
      <c r="AN476" s="13"/>
      <c r="AO476" s="13">
        <v>37</v>
      </c>
      <c r="AP476" s="13">
        <v>64</v>
      </c>
      <c r="AQ476" s="13">
        <v>46</v>
      </c>
      <c r="AR476" s="13"/>
      <c r="AS476" s="13">
        <v>57</v>
      </c>
      <c r="AT476" s="13">
        <v>52</v>
      </c>
      <c r="AU476" s="13"/>
      <c r="AV476" s="13"/>
      <c r="AW476" s="13"/>
      <c r="AX476" s="13"/>
      <c r="AY476" s="14">
        <f t="shared" si="73"/>
        <v>58</v>
      </c>
      <c r="AZ476" s="14">
        <f t="shared" si="80"/>
        <v>23</v>
      </c>
      <c r="BA476" s="19">
        <f t="shared" si="74"/>
        <v>0.27272727272727271</v>
      </c>
      <c r="BB476" s="20">
        <f t="shared" si="81"/>
        <v>19.047309521294601</v>
      </c>
      <c r="BC476">
        <f t="shared" si="75"/>
        <v>0</v>
      </c>
      <c r="BD476" s="14">
        <f t="shared" si="76"/>
        <v>20</v>
      </c>
      <c r="BE476" s="14" t="str">
        <f t="shared" si="77"/>
        <v/>
      </c>
      <c r="BF476" s="14">
        <f t="shared" si="78"/>
        <v>92</v>
      </c>
      <c r="BG476" s="14">
        <f t="shared" si="79"/>
        <v>54.75</v>
      </c>
    </row>
    <row r="477" spans="1:59" x14ac:dyDescent="0.2">
      <c r="A477" t="str">
        <f t="shared" si="72"/>
        <v>Reece Conca_2015</v>
      </c>
      <c r="B477" t="s">
        <v>824</v>
      </c>
      <c r="C477" t="s">
        <v>184</v>
      </c>
      <c r="D477">
        <v>2015</v>
      </c>
      <c r="E477" s="13">
        <v>418100</v>
      </c>
      <c r="F477" s="13">
        <v>418100</v>
      </c>
      <c r="G477" s="13">
        <v>418100</v>
      </c>
      <c r="H477" s="13">
        <v>418100</v>
      </c>
      <c r="I477" s="13">
        <v>418100</v>
      </c>
      <c r="J477" s="13">
        <v>418100</v>
      </c>
      <c r="K477" s="13">
        <v>418100</v>
      </c>
      <c r="L477" s="13">
        <v>418100</v>
      </c>
      <c r="M477" s="13">
        <v>418100</v>
      </c>
      <c r="N477" s="13">
        <v>418100</v>
      </c>
      <c r="O477" s="13">
        <v>418100</v>
      </c>
      <c r="P477" s="13">
        <v>418100</v>
      </c>
      <c r="Q477" s="13">
        <v>418100</v>
      </c>
      <c r="R477" s="13">
        <v>418100</v>
      </c>
      <c r="S477" s="13">
        <v>418100</v>
      </c>
      <c r="T477" s="13">
        <v>418100</v>
      </c>
      <c r="U477" s="13">
        <v>418100</v>
      </c>
      <c r="V477" s="13">
        <v>418100</v>
      </c>
      <c r="W477" s="13">
        <v>418100</v>
      </c>
      <c r="X477" s="13">
        <v>418100</v>
      </c>
      <c r="Y477" s="13">
        <v>418100</v>
      </c>
      <c r="Z477" s="13">
        <v>418100</v>
      </c>
      <c r="AA477" s="13">
        <v>418100</v>
      </c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>
        <v>73</v>
      </c>
      <c r="AT477" s="13">
        <v>44</v>
      </c>
      <c r="AU477" s="13"/>
      <c r="AV477" s="13"/>
      <c r="AW477" s="13"/>
      <c r="AX477" s="13"/>
      <c r="AY477" s="14">
        <f t="shared" si="73"/>
        <v>58.5</v>
      </c>
      <c r="AZ477" s="14">
        <f t="shared" si="80"/>
        <v>23</v>
      </c>
      <c r="BA477" s="19">
        <f t="shared" si="74"/>
        <v>9.0909090909090912E-2</v>
      </c>
      <c r="BB477" s="20">
        <f t="shared" si="81"/>
        <v>20.506096654409877</v>
      </c>
      <c r="BC477">
        <f t="shared" si="75"/>
        <v>0</v>
      </c>
      <c r="BD477" s="14">
        <f t="shared" si="76"/>
        <v>1</v>
      </c>
      <c r="BE477" s="14" t="str">
        <f t="shared" si="77"/>
        <v/>
      </c>
      <c r="BF477" s="14" t="str">
        <f t="shared" si="78"/>
        <v/>
      </c>
      <c r="BG477" s="14">
        <f t="shared" si="79"/>
        <v>58.5</v>
      </c>
    </row>
    <row r="478" spans="1:59" x14ac:dyDescent="0.2">
      <c r="A478" t="str">
        <f t="shared" si="72"/>
        <v>Stephen Coniglio_2018</v>
      </c>
      <c r="B478" t="s">
        <v>875</v>
      </c>
      <c r="C478" t="s">
        <v>490</v>
      </c>
      <c r="D478">
        <v>2018</v>
      </c>
      <c r="E478" s="13">
        <v>452400</v>
      </c>
      <c r="F478" s="13">
        <v>452400</v>
      </c>
      <c r="G478" s="13">
        <v>452400</v>
      </c>
      <c r="H478" s="13">
        <v>499100</v>
      </c>
      <c r="I478" s="13">
        <v>529200</v>
      </c>
      <c r="J478" s="13">
        <v>550000</v>
      </c>
      <c r="K478" s="13">
        <v>549500</v>
      </c>
      <c r="L478" s="13">
        <v>524800</v>
      </c>
      <c r="M478" s="13">
        <v>498400</v>
      </c>
      <c r="N478" s="13">
        <v>477000</v>
      </c>
      <c r="O478" s="13">
        <v>495200</v>
      </c>
      <c r="P478" s="13">
        <v>503700</v>
      </c>
      <c r="Q478" s="13">
        <v>503700</v>
      </c>
      <c r="R478" s="13">
        <v>503700</v>
      </c>
      <c r="S478" s="13">
        <v>505900</v>
      </c>
      <c r="T478" s="13">
        <v>494000</v>
      </c>
      <c r="U478" s="13">
        <v>492800</v>
      </c>
      <c r="V478" s="13">
        <v>495600</v>
      </c>
      <c r="W478" s="13">
        <v>511300</v>
      </c>
      <c r="X478" s="13">
        <v>510700</v>
      </c>
      <c r="Y478" s="13">
        <v>539400</v>
      </c>
      <c r="Z478" s="13">
        <v>532900</v>
      </c>
      <c r="AA478" s="13">
        <v>535100</v>
      </c>
      <c r="AB478" s="13">
        <v>129</v>
      </c>
      <c r="AC478" s="13">
        <v>120</v>
      </c>
      <c r="AD478" s="13">
        <v>124</v>
      </c>
      <c r="AE478" s="13">
        <v>116</v>
      </c>
      <c r="AF478" s="13">
        <v>116</v>
      </c>
      <c r="AG478" s="13">
        <v>93</v>
      </c>
      <c r="AH478" s="13">
        <v>64</v>
      </c>
      <c r="AI478" s="13">
        <v>100</v>
      </c>
      <c r="AJ478" s="13">
        <v>89</v>
      </c>
      <c r="AK478" s="13">
        <v>138</v>
      </c>
      <c r="AL478" s="13">
        <v>89</v>
      </c>
      <c r="AM478" s="13"/>
      <c r="AN478" s="13"/>
      <c r="AO478" s="13">
        <v>83</v>
      </c>
      <c r="AP478" s="13">
        <v>111</v>
      </c>
      <c r="AQ478" s="13">
        <v>106</v>
      </c>
      <c r="AR478" s="13">
        <v>90</v>
      </c>
      <c r="AS478" s="13">
        <v>143</v>
      </c>
      <c r="AT478" s="13">
        <v>79</v>
      </c>
      <c r="AU478" s="13">
        <v>157</v>
      </c>
      <c r="AV478" s="13">
        <v>82</v>
      </c>
      <c r="AW478" s="13">
        <v>98</v>
      </c>
      <c r="AX478" s="13">
        <v>150</v>
      </c>
      <c r="AY478" s="14">
        <f t="shared" si="73"/>
        <v>108.42857142857143</v>
      </c>
      <c r="AZ478" s="14">
        <f t="shared" si="80"/>
        <v>23</v>
      </c>
      <c r="BA478" s="19">
        <f t="shared" si="74"/>
        <v>0.95454545454545459</v>
      </c>
      <c r="BB478" s="20">
        <f t="shared" si="81"/>
        <v>25.279579562507433</v>
      </c>
      <c r="BC478">
        <f t="shared" si="75"/>
        <v>0</v>
      </c>
      <c r="BD478" s="14">
        <f t="shared" si="76"/>
        <v>1</v>
      </c>
      <c r="BE478" s="14">
        <f t="shared" si="77"/>
        <v>116.33333333333333</v>
      </c>
      <c r="BF478" s="14">
        <f t="shared" si="78"/>
        <v>96</v>
      </c>
      <c r="BG478" s="14">
        <f t="shared" si="79"/>
        <v>112.88888888888889</v>
      </c>
    </row>
    <row r="479" spans="1:59" x14ac:dyDescent="0.2">
      <c r="A479" t="str">
        <f t="shared" si="72"/>
        <v>Stephen Coniglio_2017</v>
      </c>
      <c r="B479" t="s">
        <v>875</v>
      </c>
      <c r="C479" t="s">
        <v>490</v>
      </c>
      <c r="D479">
        <v>2017</v>
      </c>
      <c r="E479" s="13">
        <v>575900</v>
      </c>
      <c r="F479" s="13">
        <v>575900</v>
      </c>
      <c r="G479" s="13">
        <v>575900</v>
      </c>
      <c r="H479" s="13">
        <v>575900</v>
      </c>
      <c r="I479" s="13">
        <v>575900</v>
      </c>
      <c r="J479" s="13">
        <v>575900</v>
      </c>
      <c r="K479" s="13">
        <v>575900</v>
      </c>
      <c r="L479" s="13">
        <v>575900</v>
      </c>
      <c r="M479" s="13">
        <v>575900</v>
      </c>
      <c r="N479" s="13">
        <v>575900</v>
      </c>
      <c r="O479" s="13">
        <v>575900</v>
      </c>
      <c r="P479" s="13">
        <v>575900</v>
      </c>
      <c r="Q479" s="13">
        <v>575900</v>
      </c>
      <c r="R479" s="13">
        <v>575900</v>
      </c>
      <c r="S479" s="13">
        <v>575900</v>
      </c>
      <c r="T479" s="13">
        <v>575900</v>
      </c>
      <c r="U479" s="13">
        <v>575900</v>
      </c>
      <c r="V479" s="13">
        <v>575900</v>
      </c>
      <c r="W479" s="13">
        <v>575900</v>
      </c>
      <c r="X479" s="13">
        <v>537700</v>
      </c>
      <c r="Y479" s="13">
        <v>517400</v>
      </c>
      <c r="Z479" s="13">
        <v>511200</v>
      </c>
      <c r="AA479" s="13">
        <v>503600</v>
      </c>
      <c r="AB479" s="13"/>
      <c r="AC479" s="13"/>
      <c r="AD479" s="13"/>
      <c r="AE479" s="13"/>
      <c r="AF479" s="13"/>
      <c r="AG479" s="13"/>
      <c r="AH479" s="13">
        <v>101</v>
      </c>
      <c r="AI479" s="13">
        <v>71</v>
      </c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13">
        <v>88</v>
      </c>
      <c r="AU479" s="13">
        <v>120</v>
      </c>
      <c r="AV479" s="13">
        <v>91</v>
      </c>
      <c r="AW479" s="13">
        <v>81</v>
      </c>
      <c r="AX479" s="13">
        <v>88</v>
      </c>
      <c r="AY479" s="14">
        <f t="shared" si="73"/>
        <v>91.428571428571431</v>
      </c>
      <c r="AZ479" s="14">
        <f t="shared" si="80"/>
        <v>23</v>
      </c>
      <c r="BA479" s="19">
        <f t="shared" si="74"/>
        <v>0.31818181818181818</v>
      </c>
      <c r="BB479" s="20">
        <f t="shared" si="81"/>
        <v>15.58692981162039</v>
      </c>
      <c r="BC479">
        <f t="shared" si="75"/>
        <v>0</v>
      </c>
      <c r="BD479" s="14">
        <f t="shared" si="76"/>
        <v>23</v>
      </c>
      <c r="BE479" s="14" t="str">
        <f t="shared" si="77"/>
        <v/>
      </c>
      <c r="BF479" s="14">
        <f t="shared" si="78"/>
        <v>86</v>
      </c>
      <c r="BG479" s="14">
        <f t="shared" si="79"/>
        <v>93.6</v>
      </c>
    </row>
    <row r="480" spans="1:59" x14ac:dyDescent="0.2">
      <c r="A480" t="str">
        <f t="shared" si="72"/>
        <v>Stephen Coniglio_2016</v>
      </c>
      <c r="B480" t="s">
        <v>875</v>
      </c>
      <c r="C480" t="s">
        <v>490</v>
      </c>
      <c r="D480">
        <v>2016</v>
      </c>
      <c r="E480" s="13">
        <v>494600</v>
      </c>
      <c r="F480" s="13">
        <v>494600</v>
      </c>
      <c r="G480" s="13">
        <v>494600</v>
      </c>
      <c r="H480" s="13">
        <v>494600</v>
      </c>
      <c r="I480" s="13">
        <v>498600</v>
      </c>
      <c r="J480" s="13">
        <v>524000</v>
      </c>
      <c r="K480" s="13">
        <v>551800</v>
      </c>
      <c r="L480" s="13">
        <v>563400</v>
      </c>
      <c r="M480" s="13">
        <v>568100</v>
      </c>
      <c r="N480" s="13">
        <v>578300</v>
      </c>
      <c r="O480" s="13">
        <v>578700</v>
      </c>
      <c r="P480" s="13">
        <v>556400</v>
      </c>
      <c r="Q480" s="13">
        <v>527600</v>
      </c>
      <c r="R480" s="13">
        <v>509900</v>
      </c>
      <c r="S480" s="13">
        <v>530700</v>
      </c>
      <c r="T480" s="13">
        <v>530700</v>
      </c>
      <c r="U480" s="13">
        <v>532300</v>
      </c>
      <c r="V480" s="13">
        <v>543900</v>
      </c>
      <c r="W480" s="13">
        <v>537300</v>
      </c>
      <c r="X480" s="13">
        <v>552100</v>
      </c>
      <c r="Y480" s="13">
        <v>542000</v>
      </c>
      <c r="Z480" s="13">
        <v>537900</v>
      </c>
      <c r="AA480" s="13">
        <v>521100</v>
      </c>
      <c r="AB480" s="13"/>
      <c r="AC480" s="13">
        <v>78</v>
      </c>
      <c r="AD480" s="13">
        <v>96</v>
      </c>
      <c r="AE480" s="13">
        <v>126</v>
      </c>
      <c r="AF480" s="13">
        <v>127</v>
      </c>
      <c r="AG480" s="13">
        <v>117</v>
      </c>
      <c r="AH480" s="13">
        <v>110</v>
      </c>
      <c r="AI480" s="13">
        <v>118</v>
      </c>
      <c r="AJ480" s="13">
        <v>135</v>
      </c>
      <c r="AK480" s="13">
        <v>95</v>
      </c>
      <c r="AL480" s="13">
        <v>66</v>
      </c>
      <c r="AM480" s="13">
        <v>108</v>
      </c>
      <c r="AN480" s="13">
        <v>111</v>
      </c>
      <c r="AO480" s="13">
        <v>138</v>
      </c>
      <c r="AP480" s="13"/>
      <c r="AQ480" s="13">
        <v>75</v>
      </c>
      <c r="AR480" s="13">
        <v>139</v>
      </c>
      <c r="AS480" s="13">
        <v>106</v>
      </c>
      <c r="AT480" s="13">
        <v>121</v>
      </c>
      <c r="AU480" s="13">
        <v>92</v>
      </c>
      <c r="AV480" s="13">
        <v>114</v>
      </c>
      <c r="AW480" s="13">
        <v>89</v>
      </c>
      <c r="AX480" s="13">
        <v>62</v>
      </c>
      <c r="AY480" s="14">
        <f t="shared" si="73"/>
        <v>105.85714285714286</v>
      </c>
      <c r="AZ480" s="14">
        <f t="shared" si="80"/>
        <v>23</v>
      </c>
      <c r="BA480" s="19">
        <f t="shared" si="74"/>
        <v>0.95454545454545459</v>
      </c>
      <c r="BB480" s="20">
        <f t="shared" si="81"/>
        <v>22.782198564418032</v>
      </c>
      <c r="BC480">
        <f t="shared" si="75"/>
        <v>0</v>
      </c>
      <c r="BD480" s="14">
        <f t="shared" si="76"/>
        <v>1</v>
      </c>
      <c r="BE480" s="14">
        <f t="shared" si="77"/>
        <v>108.8</v>
      </c>
      <c r="BF480" s="14">
        <f t="shared" si="78"/>
        <v>105.33333333333333</v>
      </c>
      <c r="BG480" s="14">
        <f t="shared" si="79"/>
        <v>99.75</v>
      </c>
    </row>
    <row r="481" spans="1:59" x14ac:dyDescent="0.2">
      <c r="A481" t="str">
        <f t="shared" si="72"/>
        <v>Stephen Coniglio_2015</v>
      </c>
      <c r="B481" t="s">
        <v>875</v>
      </c>
      <c r="C481" t="s">
        <v>490</v>
      </c>
      <c r="D481">
        <v>2015</v>
      </c>
      <c r="E481" s="13">
        <v>448800</v>
      </c>
      <c r="F481" s="13">
        <v>448800</v>
      </c>
      <c r="G481" s="13">
        <v>448800</v>
      </c>
      <c r="H481" s="13">
        <v>452800</v>
      </c>
      <c r="I481" s="13">
        <v>479900</v>
      </c>
      <c r="J481" s="13">
        <v>477200</v>
      </c>
      <c r="K481" s="13">
        <v>460700</v>
      </c>
      <c r="L481" s="13">
        <v>472400</v>
      </c>
      <c r="M481" s="13">
        <v>475400</v>
      </c>
      <c r="N481" s="13">
        <v>475000</v>
      </c>
      <c r="O481" s="13">
        <v>472900</v>
      </c>
      <c r="P481" s="13">
        <v>471100</v>
      </c>
      <c r="Q481" s="13">
        <v>471100</v>
      </c>
      <c r="R481" s="13">
        <v>471100</v>
      </c>
      <c r="S481" s="13">
        <v>471100</v>
      </c>
      <c r="T481" s="13">
        <v>483600</v>
      </c>
      <c r="U481" s="13">
        <v>488100</v>
      </c>
      <c r="V481" s="13">
        <v>500100</v>
      </c>
      <c r="W481" s="13">
        <v>504400</v>
      </c>
      <c r="X481" s="13">
        <v>499800</v>
      </c>
      <c r="Y481" s="13">
        <v>499800</v>
      </c>
      <c r="Z481" s="13">
        <v>492000</v>
      </c>
      <c r="AA481" s="13">
        <v>458800</v>
      </c>
      <c r="AB481" s="13">
        <v>18</v>
      </c>
      <c r="AC481" s="13">
        <v>136</v>
      </c>
      <c r="AD481" s="13">
        <v>121</v>
      </c>
      <c r="AE481" s="13">
        <v>74</v>
      </c>
      <c r="AF481" s="13">
        <v>86</v>
      </c>
      <c r="AG481" s="13">
        <v>88</v>
      </c>
      <c r="AH481" s="13">
        <v>128</v>
      </c>
      <c r="AI481" s="13">
        <v>72</v>
      </c>
      <c r="AJ481" s="13">
        <v>82</v>
      </c>
      <c r="AK481" s="13">
        <v>122</v>
      </c>
      <c r="AL481" s="13">
        <v>72</v>
      </c>
      <c r="AM481" s="13"/>
      <c r="AN481" s="13"/>
      <c r="AO481" s="13"/>
      <c r="AP481" s="13">
        <v>113</v>
      </c>
      <c r="AQ481" s="13">
        <v>112</v>
      </c>
      <c r="AR481" s="13">
        <v>98</v>
      </c>
      <c r="AS481" s="13">
        <v>102</v>
      </c>
      <c r="AT481" s="13">
        <v>95</v>
      </c>
      <c r="AU481" s="13"/>
      <c r="AV481" s="13">
        <v>92</v>
      </c>
      <c r="AW481" s="13">
        <v>39</v>
      </c>
      <c r="AX481" s="13"/>
      <c r="AY481" s="14">
        <f t="shared" si="73"/>
        <v>91.666666666666671</v>
      </c>
      <c r="AZ481" s="14">
        <f t="shared" si="80"/>
        <v>23</v>
      </c>
      <c r="BA481" s="19">
        <f t="shared" si="74"/>
        <v>0.81818181818181823</v>
      </c>
      <c r="BB481" s="20">
        <f t="shared" si="81"/>
        <v>30.212969556330684</v>
      </c>
      <c r="BC481">
        <f t="shared" si="75"/>
        <v>0</v>
      </c>
      <c r="BD481" s="14">
        <f t="shared" si="76"/>
        <v>1</v>
      </c>
      <c r="BE481" s="14">
        <f t="shared" si="77"/>
        <v>87.166666666666671</v>
      </c>
      <c r="BF481" s="14">
        <f t="shared" si="78"/>
        <v>95.2</v>
      </c>
      <c r="BG481" s="14">
        <f t="shared" si="79"/>
        <v>93</v>
      </c>
    </row>
    <row r="482" spans="1:59" x14ac:dyDescent="0.2">
      <c r="A482" t="str">
        <f t="shared" si="72"/>
        <v>Charlie Constable_2018</v>
      </c>
      <c r="B482" t="s">
        <v>1649</v>
      </c>
      <c r="C482" t="s">
        <v>235</v>
      </c>
      <c r="D482">
        <v>2018</v>
      </c>
      <c r="E482" s="13">
        <v>117300</v>
      </c>
      <c r="F482" s="13">
        <v>117300</v>
      </c>
      <c r="G482" s="13">
        <v>117300</v>
      </c>
      <c r="H482" s="13">
        <v>117300</v>
      </c>
      <c r="I482" s="13">
        <v>117300</v>
      </c>
      <c r="J482" s="13">
        <v>117300</v>
      </c>
      <c r="K482" s="13">
        <v>117300</v>
      </c>
      <c r="L482" s="13">
        <v>117300</v>
      </c>
      <c r="M482" s="13">
        <v>117300</v>
      </c>
      <c r="N482" s="13">
        <v>117300</v>
      </c>
      <c r="O482" s="13">
        <v>117300</v>
      </c>
      <c r="P482" s="13">
        <v>117300</v>
      </c>
      <c r="Q482" s="13">
        <v>117300</v>
      </c>
      <c r="R482" s="13">
        <v>117300</v>
      </c>
      <c r="S482" s="13">
        <v>117300</v>
      </c>
      <c r="T482" s="13">
        <v>117300</v>
      </c>
      <c r="U482" s="13">
        <v>117300</v>
      </c>
      <c r="V482" s="13">
        <v>117300</v>
      </c>
      <c r="W482" s="13">
        <v>117300</v>
      </c>
      <c r="X482" s="13">
        <v>117300</v>
      </c>
      <c r="Y482" s="13">
        <v>117300</v>
      </c>
      <c r="Z482" s="13">
        <v>117300</v>
      </c>
      <c r="AA482" s="13">
        <v>117300</v>
      </c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3"/>
      <c r="AM482" s="13"/>
      <c r="AN482" s="13"/>
      <c r="AO482" s="13"/>
      <c r="AP482" s="13"/>
      <c r="AQ482" s="13"/>
      <c r="AR482" s="13"/>
      <c r="AS482" s="13"/>
      <c r="AT482" s="13"/>
      <c r="AU482" s="13"/>
      <c r="AV482" s="13"/>
      <c r="AW482" s="13"/>
      <c r="AX482" s="13"/>
      <c r="AY482" s="14" t="str">
        <f t="shared" si="73"/>
        <v/>
      </c>
      <c r="AZ482" s="14">
        <f t="shared" si="80"/>
        <v>23</v>
      </c>
      <c r="BA482" s="19">
        <f t="shared" si="74"/>
        <v>0</v>
      </c>
      <c r="BB482" s="20" t="e">
        <f t="shared" si="81"/>
        <v>#DIV/0!</v>
      </c>
      <c r="BC482">
        <f t="shared" si="75"/>
        <v>0</v>
      </c>
      <c r="BD482" s="14">
        <f t="shared" si="76"/>
        <v>1</v>
      </c>
      <c r="BE482" s="14" t="str">
        <f t="shared" si="77"/>
        <v/>
      </c>
      <c r="BF482" s="14" t="str">
        <f t="shared" si="78"/>
        <v/>
      </c>
      <c r="BG482" s="14" t="str">
        <f t="shared" si="79"/>
        <v/>
      </c>
    </row>
    <row r="483" spans="1:59" x14ac:dyDescent="0.2">
      <c r="A483" t="str">
        <f t="shared" si="72"/>
        <v>Charlie Constable_2017</v>
      </c>
      <c r="B483" t="s">
        <v>1649</v>
      </c>
      <c r="C483" t="s">
        <v>235</v>
      </c>
      <c r="D483">
        <v>2017</v>
      </c>
      <c r="E483" s="13">
        <v>0</v>
      </c>
      <c r="F483" s="13">
        <v>0</v>
      </c>
      <c r="G483" s="13">
        <v>0</v>
      </c>
      <c r="H483" s="13">
        <v>0</v>
      </c>
      <c r="I483" s="13">
        <v>0</v>
      </c>
      <c r="J483" s="13">
        <v>0</v>
      </c>
      <c r="K483" s="13">
        <v>0</v>
      </c>
      <c r="L483" s="13">
        <v>0</v>
      </c>
      <c r="M483" s="13">
        <v>0</v>
      </c>
      <c r="N483" s="13">
        <v>0</v>
      </c>
      <c r="O483" s="13">
        <v>0</v>
      </c>
      <c r="P483" s="13">
        <v>0</v>
      </c>
      <c r="Q483" s="13">
        <v>0</v>
      </c>
      <c r="R483" s="13">
        <v>0</v>
      </c>
      <c r="S483" s="13">
        <v>0</v>
      </c>
      <c r="T483" s="13">
        <v>0</v>
      </c>
      <c r="U483" s="13">
        <v>0</v>
      </c>
      <c r="V483" s="13">
        <v>0</v>
      </c>
      <c r="W483" s="13">
        <v>0</v>
      </c>
      <c r="X483" s="13">
        <v>0</v>
      </c>
      <c r="Y483" s="13">
        <v>0</v>
      </c>
      <c r="Z483" s="13">
        <v>0</v>
      </c>
      <c r="AA483" s="13">
        <v>0</v>
      </c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3"/>
      <c r="AM483" s="13"/>
      <c r="AN483" s="13"/>
      <c r="AO483" s="13"/>
      <c r="AP483" s="13"/>
      <c r="AQ483" s="13"/>
      <c r="AR483" s="13"/>
      <c r="AS483" s="13"/>
      <c r="AT483" s="13"/>
      <c r="AU483" s="13"/>
      <c r="AV483" s="13"/>
      <c r="AW483" s="13"/>
      <c r="AX483" s="13"/>
      <c r="AY483" s="14" t="str">
        <f t="shared" si="73"/>
        <v/>
      </c>
      <c r="AZ483" s="14">
        <f t="shared" si="80"/>
        <v>23</v>
      </c>
      <c r="BA483" s="19">
        <f t="shared" si="74"/>
        <v>0</v>
      </c>
      <c r="BB483" s="20" t="e">
        <f t="shared" si="81"/>
        <v>#DIV/0!</v>
      </c>
      <c r="BC483">
        <f t="shared" si="75"/>
        <v>23</v>
      </c>
      <c r="BD483" s="14">
        <f t="shared" si="76"/>
        <v>1</v>
      </c>
      <c r="BE483" s="14" t="str">
        <f t="shared" si="77"/>
        <v/>
      </c>
      <c r="BF483" s="14" t="str">
        <f t="shared" si="78"/>
        <v/>
      </c>
      <c r="BG483" s="14" t="str">
        <f t="shared" si="79"/>
        <v/>
      </c>
    </row>
    <row r="484" spans="1:59" x14ac:dyDescent="0.2">
      <c r="A484" t="str">
        <f t="shared" si="72"/>
        <v>Charlie Constable_2016</v>
      </c>
      <c r="B484" t="s">
        <v>1649</v>
      </c>
      <c r="C484" t="s">
        <v>235</v>
      </c>
      <c r="D484">
        <v>2016</v>
      </c>
      <c r="E484" s="13">
        <v>0</v>
      </c>
      <c r="F484" s="13">
        <v>0</v>
      </c>
      <c r="G484" s="13">
        <v>0</v>
      </c>
      <c r="H484" s="13">
        <v>0</v>
      </c>
      <c r="I484" s="13">
        <v>0</v>
      </c>
      <c r="J484" s="13">
        <v>0</v>
      </c>
      <c r="K484" s="13">
        <v>0</v>
      </c>
      <c r="L484" s="13">
        <v>0</v>
      </c>
      <c r="M484" s="13">
        <v>0</v>
      </c>
      <c r="N484" s="13">
        <v>0</v>
      </c>
      <c r="O484" s="13">
        <v>0</v>
      </c>
      <c r="P484" s="13">
        <v>0</v>
      </c>
      <c r="Q484" s="13">
        <v>0</v>
      </c>
      <c r="R484" s="13">
        <v>0</v>
      </c>
      <c r="S484" s="13">
        <v>0</v>
      </c>
      <c r="T484" s="13">
        <v>0</v>
      </c>
      <c r="U484" s="13">
        <v>0</v>
      </c>
      <c r="V484" s="13">
        <v>0</v>
      </c>
      <c r="W484" s="13">
        <v>0</v>
      </c>
      <c r="X484" s="13">
        <v>0</v>
      </c>
      <c r="Y484" s="13">
        <v>0</v>
      </c>
      <c r="Z484" s="13">
        <v>0</v>
      </c>
      <c r="AA484" s="13">
        <v>0</v>
      </c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3"/>
      <c r="AM484" s="13"/>
      <c r="AN484" s="13"/>
      <c r="AO484" s="13"/>
      <c r="AP484" s="13"/>
      <c r="AQ484" s="13"/>
      <c r="AR484" s="13"/>
      <c r="AS484" s="13"/>
      <c r="AT484" s="13"/>
      <c r="AU484" s="13"/>
      <c r="AV484" s="13"/>
      <c r="AW484" s="13"/>
      <c r="AX484" s="13"/>
      <c r="AY484" s="14" t="str">
        <f t="shared" si="73"/>
        <v/>
      </c>
      <c r="AZ484" s="14">
        <f t="shared" si="80"/>
        <v>23</v>
      </c>
      <c r="BA484" s="19">
        <f t="shared" si="74"/>
        <v>0</v>
      </c>
      <c r="BB484" s="20" t="e">
        <f t="shared" si="81"/>
        <v>#DIV/0!</v>
      </c>
      <c r="BC484">
        <f t="shared" si="75"/>
        <v>23</v>
      </c>
      <c r="BD484" s="14">
        <f t="shared" si="76"/>
        <v>1</v>
      </c>
      <c r="BE484" s="14" t="str">
        <f t="shared" si="77"/>
        <v/>
      </c>
      <c r="BF484" s="14" t="str">
        <f t="shared" si="78"/>
        <v/>
      </c>
      <c r="BG484" s="14" t="str">
        <f t="shared" si="79"/>
        <v/>
      </c>
    </row>
    <row r="485" spans="1:59" x14ac:dyDescent="0.2">
      <c r="A485" t="str">
        <f t="shared" si="72"/>
        <v>Charlie Constable_2015</v>
      </c>
      <c r="B485" t="s">
        <v>1649</v>
      </c>
      <c r="C485" t="s">
        <v>235</v>
      </c>
      <c r="D485">
        <v>2015</v>
      </c>
      <c r="E485" s="13">
        <v>0</v>
      </c>
      <c r="F485" s="13">
        <v>0</v>
      </c>
      <c r="G485" s="13">
        <v>0</v>
      </c>
      <c r="H485" s="13">
        <v>0</v>
      </c>
      <c r="I485" s="13">
        <v>0</v>
      </c>
      <c r="J485" s="13">
        <v>0</v>
      </c>
      <c r="K485" s="13">
        <v>0</v>
      </c>
      <c r="L485" s="13">
        <v>0</v>
      </c>
      <c r="M485" s="13">
        <v>0</v>
      </c>
      <c r="N485" s="13">
        <v>0</v>
      </c>
      <c r="O485" s="13">
        <v>0</v>
      </c>
      <c r="P485" s="13">
        <v>0</v>
      </c>
      <c r="Q485" s="13">
        <v>0</v>
      </c>
      <c r="R485" s="13">
        <v>0</v>
      </c>
      <c r="S485" s="13">
        <v>0</v>
      </c>
      <c r="T485" s="13">
        <v>0</v>
      </c>
      <c r="U485" s="13">
        <v>0</v>
      </c>
      <c r="V485" s="13">
        <v>0</v>
      </c>
      <c r="W485" s="13">
        <v>0</v>
      </c>
      <c r="X485" s="13">
        <v>0</v>
      </c>
      <c r="Y485" s="13">
        <v>0</v>
      </c>
      <c r="Z485" s="13">
        <v>0</v>
      </c>
      <c r="AA485" s="13">
        <v>0</v>
      </c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  <c r="AM485" s="13"/>
      <c r="AN485" s="13"/>
      <c r="AO485" s="13"/>
      <c r="AP485" s="13"/>
      <c r="AQ485" s="13"/>
      <c r="AR485" s="13"/>
      <c r="AS485" s="13"/>
      <c r="AT485" s="13"/>
      <c r="AU485" s="13"/>
      <c r="AV485" s="13"/>
      <c r="AW485" s="13"/>
      <c r="AX485" s="13"/>
      <c r="AY485" s="14" t="str">
        <f t="shared" si="73"/>
        <v/>
      </c>
      <c r="AZ485" s="14">
        <f t="shared" si="80"/>
        <v>23</v>
      </c>
      <c r="BA485" s="19">
        <f t="shared" si="74"/>
        <v>0</v>
      </c>
      <c r="BB485" s="20" t="e">
        <f t="shared" si="81"/>
        <v>#DIV/0!</v>
      </c>
      <c r="BC485">
        <f t="shared" si="75"/>
        <v>23</v>
      </c>
      <c r="BD485" s="14">
        <f t="shared" si="76"/>
        <v>1</v>
      </c>
      <c r="BE485" s="14" t="str">
        <f t="shared" si="77"/>
        <v/>
      </c>
      <c r="BF485" s="14" t="str">
        <f t="shared" si="78"/>
        <v/>
      </c>
      <c r="BG485" s="14" t="str">
        <f t="shared" si="79"/>
        <v/>
      </c>
    </row>
    <row r="486" spans="1:59" x14ac:dyDescent="0.2">
      <c r="A486" t="str">
        <f t="shared" si="72"/>
        <v>Josh Corbett_2018</v>
      </c>
      <c r="B486" t="s">
        <v>2635</v>
      </c>
      <c r="C486" t="s">
        <v>144</v>
      </c>
      <c r="D486">
        <v>2018</v>
      </c>
      <c r="E486" s="13">
        <v>0</v>
      </c>
      <c r="F486" s="13">
        <v>0</v>
      </c>
      <c r="G486" s="13">
        <v>0</v>
      </c>
      <c r="H486" s="13">
        <v>0</v>
      </c>
      <c r="I486" s="13">
        <v>0</v>
      </c>
      <c r="J486" s="13">
        <v>0</v>
      </c>
      <c r="K486" s="13">
        <v>0</v>
      </c>
      <c r="L486" s="13">
        <v>0</v>
      </c>
      <c r="M486" s="13">
        <v>0</v>
      </c>
      <c r="N486" s="13">
        <v>0</v>
      </c>
      <c r="O486" s="13">
        <v>0</v>
      </c>
      <c r="P486" s="13">
        <v>0</v>
      </c>
      <c r="Q486" s="13">
        <v>0</v>
      </c>
      <c r="R486" s="13">
        <v>0</v>
      </c>
      <c r="S486" s="13">
        <v>0</v>
      </c>
      <c r="T486" s="13">
        <v>0</v>
      </c>
      <c r="U486" s="13">
        <v>0</v>
      </c>
      <c r="V486" s="13">
        <v>0</v>
      </c>
      <c r="W486" s="13">
        <v>0</v>
      </c>
      <c r="X486" s="13">
        <v>0</v>
      </c>
      <c r="Y486" s="13">
        <v>0</v>
      </c>
      <c r="Z486" s="13">
        <v>0</v>
      </c>
      <c r="AA486" s="13">
        <v>0</v>
      </c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  <c r="AM486" s="13"/>
      <c r="AN486" s="13"/>
      <c r="AO486" s="13"/>
      <c r="AP486" s="13"/>
      <c r="AQ486" s="13"/>
      <c r="AR486" s="13"/>
      <c r="AS486" s="13"/>
      <c r="AT486" s="13"/>
      <c r="AU486" s="13"/>
      <c r="AV486" s="13"/>
      <c r="AW486" s="13"/>
      <c r="AX486" s="13"/>
      <c r="AY486" s="14" t="str">
        <f t="shared" si="73"/>
        <v/>
      </c>
      <c r="AZ486" s="14">
        <f t="shared" si="80"/>
        <v>23</v>
      </c>
      <c r="BA486" s="19">
        <f t="shared" si="74"/>
        <v>0</v>
      </c>
      <c r="BB486" s="20" t="e">
        <f t="shared" si="81"/>
        <v>#DIV/0!</v>
      </c>
      <c r="BC486">
        <f t="shared" si="75"/>
        <v>23</v>
      </c>
      <c r="BD486" s="14">
        <f t="shared" si="76"/>
        <v>1</v>
      </c>
      <c r="BE486" s="14" t="str">
        <f t="shared" si="77"/>
        <v/>
      </c>
      <c r="BF486" s="14" t="str">
        <f t="shared" si="78"/>
        <v/>
      </c>
      <c r="BG486" s="14" t="str">
        <f t="shared" si="79"/>
        <v/>
      </c>
    </row>
    <row r="487" spans="1:59" x14ac:dyDescent="0.2">
      <c r="A487" t="str">
        <f t="shared" si="72"/>
        <v>Josh Corbett_2017</v>
      </c>
      <c r="B487" t="s">
        <v>2635</v>
      </c>
      <c r="C487" t="s">
        <v>144</v>
      </c>
      <c r="D487">
        <v>2017</v>
      </c>
      <c r="E487" s="13">
        <v>0</v>
      </c>
      <c r="F487" s="13">
        <v>0</v>
      </c>
      <c r="G487" s="13">
        <v>0</v>
      </c>
      <c r="H487" s="13">
        <v>0</v>
      </c>
      <c r="I487" s="13">
        <v>0</v>
      </c>
      <c r="J487" s="13">
        <v>0</v>
      </c>
      <c r="K487" s="13">
        <v>0</v>
      </c>
      <c r="L487" s="13">
        <v>0</v>
      </c>
      <c r="M487" s="13">
        <v>0</v>
      </c>
      <c r="N487" s="13">
        <v>0</v>
      </c>
      <c r="O487" s="13">
        <v>0</v>
      </c>
      <c r="P487" s="13">
        <v>0</v>
      </c>
      <c r="Q487" s="13">
        <v>0</v>
      </c>
      <c r="R487" s="13">
        <v>0</v>
      </c>
      <c r="S487" s="13">
        <v>0</v>
      </c>
      <c r="T487" s="13">
        <v>0</v>
      </c>
      <c r="U487" s="13">
        <v>0</v>
      </c>
      <c r="V487" s="13">
        <v>0</v>
      </c>
      <c r="W487" s="13">
        <v>0</v>
      </c>
      <c r="X487" s="13">
        <v>0</v>
      </c>
      <c r="Y487" s="13">
        <v>0</v>
      </c>
      <c r="Z487" s="13">
        <v>0</v>
      </c>
      <c r="AA487" s="13">
        <v>0</v>
      </c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  <c r="AM487" s="13"/>
      <c r="AN487" s="13"/>
      <c r="AO487" s="13"/>
      <c r="AP487" s="13"/>
      <c r="AQ487" s="13"/>
      <c r="AR487" s="13"/>
      <c r="AS487" s="13"/>
      <c r="AT487" s="13"/>
      <c r="AU487" s="13"/>
      <c r="AV487" s="13"/>
      <c r="AW487" s="13"/>
      <c r="AX487" s="13"/>
      <c r="AY487" s="14" t="str">
        <f t="shared" si="73"/>
        <v/>
      </c>
      <c r="AZ487" s="14">
        <f t="shared" si="80"/>
        <v>23</v>
      </c>
      <c r="BA487" s="19">
        <f t="shared" si="74"/>
        <v>0</v>
      </c>
      <c r="BB487" s="20" t="e">
        <f t="shared" si="81"/>
        <v>#DIV/0!</v>
      </c>
      <c r="BC487">
        <f t="shared" si="75"/>
        <v>23</v>
      </c>
      <c r="BD487" s="14">
        <f t="shared" si="76"/>
        <v>1</v>
      </c>
      <c r="BE487" s="14" t="str">
        <f t="shared" si="77"/>
        <v/>
      </c>
      <c r="BF487" s="14" t="str">
        <f t="shared" si="78"/>
        <v/>
      </c>
      <c r="BG487" s="14" t="str">
        <f t="shared" si="79"/>
        <v/>
      </c>
    </row>
    <row r="488" spans="1:59" x14ac:dyDescent="0.2">
      <c r="A488" t="str">
        <f t="shared" si="72"/>
        <v>Josh Corbett_2016</v>
      </c>
      <c r="B488" t="s">
        <v>2635</v>
      </c>
      <c r="C488" t="s">
        <v>144</v>
      </c>
      <c r="D488">
        <v>2016</v>
      </c>
      <c r="E488" s="13">
        <v>0</v>
      </c>
      <c r="F488" s="13">
        <v>0</v>
      </c>
      <c r="G488" s="13">
        <v>0</v>
      </c>
      <c r="H488" s="13">
        <v>0</v>
      </c>
      <c r="I488" s="13">
        <v>0</v>
      </c>
      <c r="J488" s="13">
        <v>0</v>
      </c>
      <c r="K488" s="13">
        <v>0</v>
      </c>
      <c r="L488" s="13">
        <v>0</v>
      </c>
      <c r="M488" s="13">
        <v>0</v>
      </c>
      <c r="N488" s="13">
        <v>0</v>
      </c>
      <c r="O488" s="13">
        <v>0</v>
      </c>
      <c r="P488" s="13">
        <v>0</v>
      </c>
      <c r="Q488" s="13">
        <v>0</v>
      </c>
      <c r="R488" s="13">
        <v>0</v>
      </c>
      <c r="S488" s="13">
        <v>0</v>
      </c>
      <c r="T488" s="13">
        <v>0</v>
      </c>
      <c r="U488" s="13">
        <v>0</v>
      </c>
      <c r="V488" s="13">
        <v>0</v>
      </c>
      <c r="W488" s="13">
        <v>0</v>
      </c>
      <c r="X488" s="13">
        <v>0</v>
      </c>
      <c r="Y488" s="13">
        <v>0</v>
      </c>
      <c r="Z488" s="13">
        <v>0</v>
      </c>
      <c r="AA488" s="13">
        <v>0</v>
      </c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  <c r="AM488" s="13"/>
      <c r="AN488" s="13"/>
      <c r="AO488" s="13"/>
      <c r="AP488" s="13"/>
      <c r="AQ488" s="13"/>
      <c r="AR488" s="13"/>
      <c r="AS488" s="13"/>
      <c r="AT488" s="13"/>
      <c r="AU488" s="13"/>
      <c r="AV488" s="13"/>
      <c r="AW488" s="13"/>
      <c r="AX488" s="13"/>
      <c r="AY488" s="14" t="str">
        <f t="shared" si="73"/>
        <v/>
      </c>
      <c r="AZ488" s="14">
        <f t="shared" si="80"/>
        <v>23</v>
      </c>
      <c r="BA488" s="19">
        <f t="shared" si="74"/>
        <v>0</v>
      </c>
      <c r="BB488" s="20" t="e">
        <f t="shared" si="81"/>
        <v>#DIV/0!</v>
      </c>
      <c r="BC488">
        <f t="shared" si="75"/>
        <v>23</v>
      </c>
      <c r="BD488" s="14">
        <f t="shared" si="76"/>
        <v>1</v>
      </c>
      <c r="BE488" s="14" t="str">
        <f t="shared" si="77"/>
        <v/>
      </c>
      <c r="BF488" s="14" t="str">
        <f t="shared" si="78"/>
        <v/>
      </c>
      <c r="BG488" s="14" t="str">
        <f t="shared" si="79"/>
        <v/>
      </c>
    </row>
    <row r="489" spans="1:59" x14ac:dyDescent="0.2">
      <c r="A489" t="str">
        <f t="shared" si="72"/>
        <v>Josh Corbett_2015</v>
      </c>
      <c r="B489" t="s">
        <v>2635</v>
      </c>
      <c r="C489" t="s">
        <v>144</v>
      </c>
      <c r="D489">
        <v>2015</v>
      </c>
      <c r="E489" s="13">
        <v>0</v>
      </c>
      <c r="F489" s="13">
        <v>0</v>
      </c>
      <c r="G489" s="13">
        <v>0</v>
      </c>
      <c r="H489" s="13">
        <v>0</v>
      </c>
      <c r="I489" s="13">
        <v>0</v>
      </c>
      <c r="J489" s="13">
        <v>0</v>
      </c>
      <c r="K489" s="13">
        <v>0</v>
      </c>
      <c r="L489" s="13">
        <v>0</v>
      </c>
      <c r="M489" s="13">
        <v>0</v>
      </c>
      <c r="N489" s="13">
        <v>0</v>
      </c>
      <c r="O489" s="13">
        <v>0</v>
      </c>
      <c r="P489" s="13">
        <v>0</v>
      </c>
      <c r="Q489" s="13">
        <v>0</v>
      </c>
      <c r="R489" s="13">
        <v>0</v>
      </c>
      <c r="S489" s="13">
        <v>0</v>
      </c>
      <c r="T489" s="13">
        <v>0</v>
      </c>
      <c r="U489" s="13">
        <v>0</v>
      </c>
      <c r="V489" s="13">
        <v>0</v>
      </c>
      <c r="W489" s="13">
        <v>0</v>
      </c>
      <c r="X489" s="13">
        <v>0</v>
      </c>
      <c r="Y489" s="13">
        <v>0</v>
      </c>
      <c r="Z489" s="13">
        <v>0</v>
      </c>
      <c r="AA489" s="13">
        <v>0</v>
      </c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3"/>
      <c r="AM489" s="13"/>
      <c r="AN489" s="13"/>
      <c r="AO489" s="13"/>
      <c r="AP489" s="13"/>
      <c r="AQ489" s="13"/>
      <c r="AR489" s="13"/>
      <c r="AS489" s="13"/>
      <c r="AT489" s="13"/>
      <c r="AU489" s="13"/>
      <c r="AV489" s="13"/>
      <c r="AW489" s="13"/>
      <c r="AX489" s="13"/>
      <c r="AY489" s="14" t="str">
        <f t="shared" si="73"/>
        <v/>
      </c>
      <c r="AZ489" s="14">
        <f t="shared" si="80"/>
        <v>23</v>
      </c>
      <c r="BA489" s="19">
        <f t="shared" si="74"/>
        <v>0</v>
      </c>
      <c r="BB489" s="20" t="e">
        <f t="shared" si="81"/>
        <v>#DIV/0!</v>
      </c>
      <c r="BC489">
        <f t="shared" si="75"/>
        <v>23</v>
      </c>
      <c r="BD489" s="14">
        <f t="shared" si="76"/>
        <v>1</v>
      </c>
      <c r="BE489" s="14" t="str">
        <f t="shared" si="77"/>
        <v/>
      </c>
      <c r="BF489" s="14" t="str">
        <f t="shared" si="78"/>
        <v/>
      </c>
      <c r="BG489" s="14" t="str">
        <f t="shared" si="79"/>
        <v/>
      </c>
    </row>
    <row r="490" spans="1:59" x14ac:dyDescent="0.2">
      <c r="A490" t="str">
        <f t="shared" si="72"/>
        <v>Zaine Cordy_2018</v>
      </c>
      <c r="B490" t="s">
        <v>920</v>
      </c>
      <c r="C490" t="s">
        <v>443</v>
      </c>
      <c r="D490">
        <v>2018</v>
      </c>
      <c r="E490" s="13">
        <v>354500</v>
      </c>
      <c r="F490" s="13">
        <v>354500</v>
      </c>
      <c r="G490" s="13">
        <v>354500</v>
      </c>
      <c r="H490" s="13">
        <v>364500</v>
      </c>
      <c r="I490" s="13">
        <v>364500</v>
      </c>
      <c r="J490" s="13">
        <v>378700</v>
      </c>
      <c r="K490" s="13">
        <v>379400</v>
      </c>
      <c r="L490" s="13">
        <v>362600</v>
      </c>
      <c r="M490" s="13">
        <v>340100</v>
      </c>
      <c r="N490" s="13">
        <v>332300</v>
      </c>
      <c r="O490" s="13">
        <v>317400</v>
      </c>
      <c r="P490" s="13">
        <v>317400</v>
      </c>
      <c r="Q490" s="13">
        <v>317400</v>
      </c>
      <c r="R490" s="13">
        <v>322900</v>
      </c>
      <c r="S490" s="13">
        <v>325400</v>
      </c>
      <c r="T490" s="13">
        <v>340900</v>
      </c>
      <c r="U490" s="13">
        <v>317800</v>
      </c>
      <c r="V490" s="13">
        <v>293800</v>
      </c>
      <c r="W490" s="13">
        <v>271200</v>
      </c>
      <c r="X490" s="13">
        <v>265400</v>
      </c>
      <c r="Y490" s="13">
        <v>264800</v>
      </c>
      <c r="Z490" s="13">
        <v>253600</v>
      </c>
      <c r="AA490" s="13">
        <v>253600</v>
      </c>
      <c r="AB490" s="13">
        <v>73</v>
      </c>
      <c r="AC490" s="13">
        <v>76</v>
      </c>
      <c r="AD490" s="13">
        <v>84</v>
      </c>
      <c r="AE490" s="13"/>
      <c r="AF490" s="13">
        <v>85</v>
      </c>
      <c r="AG490" s="13">
        <v>57</v>
      </c>
      <c r="AH490" s="13">
        <v>47</v>
      </c>
      <c r="AI490" s="13">
        <v>64</v>
      </c>
      <c r="AJ490" s="13">
        <v>77</v>
      </c>
      <c r="AK490" s="13">
        <v>25</v>
      </c>
      <c r="AL490" s="13"/>
      <c r="AM490" s="13"/>
      <c r="AN490" s="13">
        <v>101</v>
      </c>
      <c r="AO490" s="13">
        <v>75</v>
      </c>
      <c r="AP490" s="13">
        <v>58</v>
      </c>
      <c r="AQ490" s="13">
        <v>24</v>
      </c>
      <c r="AR490" s="13">
        <v>58</v>
      </c>
      <c r="AS490" s="13">
        <v>47</v>
      </c>
      <c r="AT490" s="13">
        <v>48</v>
      </c>
      <c r="AU490" s="13">
        <v>67</v>
      </c>
      <c r="AV490" s="13">
        <v>23</v>
      </c>
      <c r="AW490" s="13"/>
      <c r="AX490" s="13"/>
      <c r="AY490" s="14">
        <f t="shared" si="73"/>
        <v>60.5</v>
      </c>
      <c r="AZ490" s="14">
        <f t="shared" si="80"/>
        <v>23</v>
      </c>
      <c r="BA490" s="19">
        <f t="shared" si="74"/>
        <v>0.81818181818181823</v>
      </c>
      <c r="BB490" s="20">
        <f t="shared" si="81"/>
        <v>22.056745000112777</v>
      </c>
      <c r="BC490">
        <f t="shared" si="75"/>
        <v>0</v>
      </c>
      <c r="BD490" s="14">
        <f t="shared" si="76"/>
        <v>22</v>
      </c>
      <c r="BE490" s="14">
        <f t="shared" si="77"/>
        <v>75</v>
      </c>
      <c r="BF490" s="14">
        <f t="shared" si="78"/>
        <v>53.25</v>
      </c>
      <c r="BG490" s="14">
        <f t="shared" si="79"/>
        <v>46.428571428571431</v>
      </c>
    </row>
    <row r="491" spans="1:59" x14ac:dyDescent="0.2">
      <c r="A491" t="str">
        <f t="shared" si="72"/>
        <v>Zaine Cordy_2017</v>
      </c>
      <c r="B491" t="s">
        <v>920</v>
      </c>
      <c r="C491" t="s">
        <v>443</v>
      </c>
      <c r="D491">
        <v>2017</v>
      </c>
      <c r="E491" s="13">
        <v>222300</v>
      </c>
      <c r="F491" s="13">
        <v>222300</v>
      </c>
      <c r="G491" s="13">
        <v>222300</v>
      </c>
      <c r="H491" s="13">
        <v>234100</v>
      </c>
      <c r="I491" s="13">
        <v>237200</v>
      </c>
      <c r="J491" s="13">
        <v>250400</v>
      </c>
      <c r="K491" s="13">
        <v>262400</v>
      </c>
      <c r="L491" s="13">
        <v>276500</v>
      </c>
      <c r="M491" s="13">
        <v>287700</v>
      </c>
      <c r="N491" s="13">
        <v>287700</v>
      </c>
      <c r="O491" s="13">
        <v>287700</v>
      </c>
      <c r="P491" s="13">
        <v>287700</v>
      </c>
      <c r="Q491" s="13">
        <v>287700</v>
      </c>
      <c r="R491" s="13">
        <v>315000</v>
      </c>
      <c r="S491" s="13">
        <v>334700</v>
      </c>
      <c r="T491" s="13">
        <v>355600</v>
      </c>
      <c r="U491" s="13">
        <v>363200</v>
      </c>
      <c r="V491" s="13">
        <v>381000</v>
      </c>
      <c r="W491" s="13">
        <v>377800</v>
      </c>
      <c r="X491" s="13">
        <v>364900</v>
      </c>
      <c r="Y491" s="13">
        <v>336000</v>
      </c>
      <c r="Z491" s="13">
        <v>312400</v>
      </c>
      <c r="AA491" s="13">
        <v>303200</v>
      </c>
      <c r="AB491" s="13">
        <v>59</v>
      </c>
      <c r="AC491" s="13">
        <v>56</v>
      </c>
      <c r="AD491" s="13">
        <v>41</v>
      </c>
      <c r="AE491" s="13">
        <v>47</v>
      </c>
      <c r="AF491" s="13">
        <v>80</v>
      </c>
      <c r="AG491" s="13">
        <v>47</v>
      </c>
      <c r="AH491" s="13">
        <v>58</v>
      </c>
      <c r="AI491" s="13">
        <v>83</v>
      </c>
      <c r="AJ491" s="13"/>
      <c r="AK491" s="13"/>
      <c r="AL491" s="13"/>
      <c r="AM491" s="13"/>
      <c r="AN491" s="13">
        <v>89</v>
      </c>
      <c r="AO491" s="13">
        <v>57</v>
      </c>
      <c r="AP491" s="13">
        <v>100</v>
      </c>
      <c r="AQ491" s="13">
        <v>72</v>
      </c>
      <c r="AR491" s="13">
        <v>85</v>
      </c>
      <c r="AS491" s="13">
        <v>64</v>
      </c>
      <c r="AT491" s="13">
        <v>49</v>
      </c>
      <c r="AU491" s="13">
        <v>42</v>
      </c>
      <c r="AV491" s="13">
        <v>59</v>
      </c>
      <c r="AW491" s="13">
        <v>67</v>
      </c>
      <c r="AX491" s="13">
        <v>70</v>
      </c>
      <c r="AY491" s="14">
        <f t="shared" si="73"/>
        <v>64.473684210526315</v>
      </c>
      <c r="AZ491" s="14">
        <f t="shared" si="80"/>
        <v>23</v>
      </c>
      <c r="BA491" s="19">
        <f t="shared" si="74"/>
        <v>0.86363636363636365</v>
      </c>
      <c r="BB491" s="20">
        <f t="shared" si="81"/>
        <v>16.830423580371857</v>
      </c>
      <c r="BC491">
        <f t="shared" si="75"/>
        <v>0</v>
      </c>
      <c r="BD491" s="14">
        <f t="shared" si="76"/>
        <v>1</v>
      </c>
      <c r="BE491" s="14">
        <f t="shared" si="77"/>
        <v>55</v>
      </c>
      <c r="BF491" s="14">
        <f t="shared" si="78"/>
        <v>70.5</v>
      </c>
      <c r="BG491" s="14">
        <f t="shared" si="79"/>
        <v>67.555555555555557</v>
      </c>
    </row>
    <row r="492" spans="1:59" x14ac:dyDescent="0.2">
      <c r="A492" t="str">
        <f t="shared" si="72"/>
        <v>Zaine Cordy_2016</v>
      </c>
      <c r="B492" t="s">
        <v>920</v>
      </c>
      <c r="C492" t="s">
        <v>443</v>
      </c>
      <c r="D492">
        <v>2016</v>
      </c>
      <c r="E492" s="13">
        <v>123900</v>
      </c>
      <c r="F492" s="13">
        <v>123900</v>
      </c>
      <c r="G492" s="13">
        <v>123900</v>
      </c>
      <c r="H492" s="13">
        <v>123900</v>
      </c>
      <c r="I492" s="13">
        <v>123900</v>
      </c>
      <c r="J492" s="13">
        <v>123900</v>
      </c>
      <c r="K492" s="13">
        <v>123900</v>
      </c>
      <c r="L492" s="13">
        <v>123900</v>
      </c>
      <c r="M492" s="13">
        <v>123900</v>
      </c>
      <c r="N492" s="13">
        <v>123900</v>
      </c>
      <c r="O492" s="13">
        <v>123900</v>
      </c>
      <c r="P492" s="13">
        <v>123900</v>
      </c>
      <c r="Q492" s="13">
        <v>123900</v>
      </c>
      <c r="R492" s="13">
        <v>123900</v>
      </c>
      <c r="S492" s="13">
        <v>123900</v>
      </c>
      <c r="T492" s="13">
        <v>123900</v>
      </c>
      <c r="U492" s="13">
        <v>123900</v>
      </c>
      <c r="V492" s="13">
        <v>123900</v>
      </c>
      <c r="W492" s="13">
        <v>123900</v>
      </c>
      <c r="X492" s="13">
        <v>123900</v>
      </c>
      <c r="Y492" s="13">
        <v>123900</v>
      </c>
      <c r="Z492" s="13">
        <v>153600</v>
      </c>
      <c r="AA492" s="13">
        <v>173600</v>
      </c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>
        <v>59</v>
      </c>
      <c r="AU492" s="13">
        <v>41</v>
      </c>
      <c r="AV492" s="13">
        <v>45</v>
      </c>
      <c r="AW492" s="13">
        <v>55</v>
      </c>
      <c r="AX492" s="13">
        <v>27</v>
      </c>
      <c r="AY492" s="14">
        <f t="shared" si="73"/>
        <v>45.4</v>
      </c>
      <c r="AZ492" s="14">
        <f t="shared" si="80"/>
        <v>23</v>
      </c>
      <c r="BA492" s="19">
        <f t="shared" si="74"/>
        <v>0.22727272727272727</v>
      </c>
      <c r="BB492" s="20">
        <f t="shared" si="81"/>
        <v>12.601587201618699</v>
      </c>
      <c r="BC492">
        <f t="shared" si="75"/>
        <v>0</v>
      </c>
      <c r="BD492" s="14">
        <f t="shared" si="76"/>
        <v>1</v>
      </c>
      <c r="BE492" s="14" t="str">
        <f t="shared" si="77"/>
        <v/>
      </c>
      <c r="BF492" s="14" t="str">
        <f t="shared" si="78"/>
        <v/>
      </c>
      <c r="BG492" s="14">
        <f t="shared" si="79"/>
        <v>45.4</v>
      </c>
    </row>
    <row r="493" spans="1:59" x14ac:dyDescent="0.2">
      <c r="A493" t="str">
        <f t="shared" si="72"/>
        <v>Zaine Cordy_2015</v>
      </c>
      <c r="B493" t="s">
        <v>920</v>
      </c>
      <c r="C493" t="s">
        <v>443</v>
      </c>
      <c r="D493">
        <v>2015</v>
      </c>
      <c r="E493" s="13">
        <v>117300</v>
      </c>
      <c r="F493" s="13">
        <v>117300</v>
      </c>
      <c r="G493" s="13">
        <v>117300</v>
      </c>
      <c r="H493" s="13">
        <v>117300</v>
      </c>
      <c r="I493" s="13">
        <v>117300</v>
      </c>
      <c r="J493" s="13">
        <v>117300</v>
      </c>
      <c r="K493" s="13">
        <v>117300</v>
      </c>
      <c r="L493" s="13">
        <v>117300</v>
      </c>
      <c r="M493" s="13">
        <v>117300</v>
      </c>
      <c r="N493" s="13">
        <v>117300</v>
      </c>
      <c r="O493" s="13">
        <v>117300</v>
      </c>
      <c r="P493" s="13">
        <v>117300</v>
      </c>
      <c r="Q493" s="13">
        <v>117300</v>
      </c>
      <c r="R493" s="13">
        <v>117300</v>
      </c>
      <c r="S493" s="13">
        <v>117300</v>
      </c>
      <c r="T493" s="13">
        <v>117300</v>
      </c>
      <c r="U493" s="13">
        <v>117300</v>
      </c>
      <c r="V493" s="13">
        <v>117300</v>
      </c>
      <c r="W493" s="13">
        <v>117300</v>
      </c>
      <c r="X493" s="13">
        <v>117300</v>
      </c>
      <c r="Y493" s="13">
        <v>117300</v>
      </c>
      <c r="Z493" s="13">
        <v>117300</v>
      </c>
      <c r="AA493" s="13">
        <v>117300</v>
      </c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  <c r="AU493" s="13"/>
      <c r="AV493" s="13"/>
      <c r="AW493" s="13">
        <v>7</v>
      </c>
      <c r="AX493" s="13">
        <v>39</v>
      </c>
      <c r="AY493" s="14">
        <f t="shared" si="73"/>
        <v>23</v>
      </c>
      <c r="AZ493" s="14">
        <f t="shared" si="80"/>
        <v>23</v>
      </c>
      <c r="BA493" s="19">
        <f t="shared" si="74"/>
        <v>9.0909090909090912E-2</v>
      </c>
      <c r="BB493" s="20">
        <f t="shared" si="81"/>
        <v>22.627416997969522</v>
      </c>
      <c r="BC493">
        <f t="shared" si="75"/>
        <v>0</v>
      </c>
      <c r="BD493" s="14">
        <f t="shared" si="76"/>
        <v>1</v>
      </c>
      <c r="BE493" s="14" t="str">
        <f t="shared" si="77"/>
        <v/>
      </c>
      <c r="BF493" s="14" t="str">
        <f t="shared" si="78"/>
        <v/>
      </c>
      <c r="BG493" s="14">
        <f t="shared" si="79"/>
        <v>23</v>
      </c>
    </row>
    <row r="494" spans="1:59" x14ac:dyDescent="0.2">
      <c r="A494" t="str">
        <f t="shared" si="72"/>
        <v>Aidan Corr_2018</v>
      </c>
      <c r="B494" t="s">
        <v>534</v>
      </c>
      <c r="C494" t="s">
        <v>490</v>
      </c>
      <c r="D494">
        <v>2018</v>
      </c>
      <c r="E494" s="13">
        <v>332300</v>
      </c>
      <c r="F494" s="13">
        <v>332300</v>
      </c>
      <c r="G494" s="13">
        <v>332300</v>
      </c>
      <c r="H494" s="13">
        <v>300300</v>
      </c>
      <c r="I494" s="13">
        <v>276300</v>
      </c>
      <c r="J494" s="13">
        <v>262400</v>
      </c>
      <c r="K494" s="13">
        <v>261200</v>
      </c>
      <c r="L494" s="13">
        <v>264400</v>
      </c>
      <c r="M494" s="13">
        <v>277700</v>
      </c>
      <c r="N494" s="13">
        <v>294800</v>
      </c>
      <c r="O494" s="13">
        <v>317200</v>
      </c>
      <c r="P494" s="13">
        <v>318400</v>
      </c>
      <c r="Q494" s="13">
        <v>316200</v>
      </c>
      <c r="R494" s="13">
        <v>316200</v>
      </c>
      <c r="S494" s="13">
        <v>303500</v>
      </c>
      <c r="T494" s="13">
        <v>318700</v>
      </c>
      <c r="U494" s="13">
        <v>314500</v>
      </c>
      <c r="V494" s="13">
        <v>300300</v>
      </c>
      <c r="W494" s="13">
        <v>300300</v>
      </c>
      <c r="X494" s="13">
        <v>300300</v>
      </c>
      <c r="Y494" s="13">
        <v>300300</v>
      </c>
      <c r="Z494" s="13">
        <v>300300</v>
      </c>
      <c r="AA494" s="13">
        <v>300300</v>
      </c>
      <c r="AB494" s="13">
        <v>47</v>
      </c>
      <c r="AC494" s="13">
        <v>31</v>
      </c>
      <c r="AD494" s="13">
        <v>48</v>
      </c>
      <c r="AE494" s="13">
        <v>44</v>
      </c>
      <c r="AF494" s="13">
        <v>39</v>
      </c>
      <c r="AG494" s="13">
        <v>70</v>
      </c>
      <c r="AH494" s="13">
        <v>54</v>
      </c>
      <c r="AI494" s="13">
        <v>65</v>
      </c>
      <c r="AJ494" s="13">
        <v>87</v>
      </c>
      <c r="AK494" s="13">
        <v>75</v>
      </c>
      <c r="AL494" s="13">
        <v>31</v>
      </c>
      <c r="AM494" s="13">
        <v>82</v>
      </c>
      <c r="AN494" s="13"/>
      <c r="AO494" s="13">
        <v>50</v>
      </c>
      <c r="AP494" s="13">
        <v>88</v>
      </c>
      <c r="AQ494" s="13">
        <v>48</v>
      </c>
      <c r="AR494" s="13">
        <v>24</v>
      </c>
      <c r="AS494" s="13"/>
      <c r="AT494" s="13"/>
      <c r="AU494" s="13"/>
      <c r="AV494" s="13"/>
      <c r="AW494" s="13"/>
      <c r="AX494" s="13"/>
      <c r="AY494" s="14">
        <f t="shared" si="73"/>
        <v>55.1875</v>
      </c>
      <c r="AZ494" s="14">
        <f t="shared" si="80"/>
        <v>23</v>
      </c>
      <c r="BA494" s="19">
        <f t="shared" si="74"/>
        <v>0.72727272727272729</v>
      </c>
      <c r="BB494" s="20">
        <f t="shared" si="81"/>
        <v>20.403328976746256</v>
      </c>
      <c r="BC494">
        <f t="shared" si="75"/>
        <v>0</v>
      </c>
      <c r="BD494" s="14">
        <f t="shared" si="76"/>
        <v>7</v>
      </c>
      <c r="BE494" s="14">
        <f t="shared" si="77"/>
        <v>46.5</v>
      </c>
      <c r="BF494" s="14">
        <f t="shared" si="78"/>
        <v>65.666666666666671</v>
      </c>
      <c r="BG494" s="14">
        <f t="shared" si="79"/>
        <v>53.333333333333336</v>
      </c>
    </row>
    <row r="495" spans="1:59" x14ac:dyDescent="0.2">
      <c r="A495" t="str">
        <f t="shared" si="72"/>
        <v>Aidan Corr_2017</v>
      </c>
      <c r="B495" t="s">
        <v>534</v>
      </c>
      <c r="C495" t="s">
        <v>490</v>
      </c>
      <c r="D495">
        <v>2017</v>
      </c>
      <c r="E495" s="13">
        <v>236700</v>
      </c>
      <c r="F495" s="13">
        <v>236700</v>
      </c>
      <c r="G495" s="13">
        <v>236700</v>
      </c>
      <c r="H495" s="13">
        <v>236700</v>
      </c>
      <c r="I495" s="13">
        <v>236700</v>
      </c>
      <c r="J495" s="13">
        <v>238400</v>
      </c>
      <c r="K495" s="13">
        <v>247700</v>
      </c>
      <c r="L495" s="13">
        <v>261600</v>
      </c>
      <c r="M495" s="13">
        <v>252200</v>
      </c>
      <c r="N495" s="13">
        <v>246400</v>
      </c>
      <c r="O495" s="13">
        <v>248700</v>
      </c>
      <c r="P495" s="13">
        <v>266100</v>
      </c>
      <c r="Q495" s="13">
        <v>289700</v>
      </c>
      <c r="R495" s="13">
        <v>289700</v>
      </c>
      <c r="S495" s="13">
        <v>301700</v>
      </c>
      <c r="T495" s="13">
        <v>326400</v>
      </c>
      <c r="U495" s="13">
        <v>327100</v>
      </c>
      <c r="V495" s="13">
        <v>319400</v>
      </c>
      <c r="W495" s="13">
        <v>311600</v>
      </c>
      <c r="X495" s="13">
        <v>308400</v>
      </c>
      <c r="Y495" s="13">
        <v>318000</v>
      </c>
      <c r="Z495" s="13">
        <v>323200</v>
      </c>
      <c r="AA495" s="13">
        <v>338900</v>
      </c>
      <c r="AB495" s="13"/>
      <c r="AC495" s="13"/>
      <c r="AD495" s="13">
        <v>54</v>
      </c>
      <c r="AE495" s="13">
        <v>40</v>
      </c>
      <c r="AF495" s="13">
        <v>48</v>
      </c>
      <c r="AG495" s="13">
        <v>73</v>
      </c>
      <c r="AH495" s="13">
        <v>55</v>
      </c>
      <c r="AI495" s="13">
        <v>5</v>
      </c>
      <c r="AJ495" s="13">
        <v>75</v>
      </c>
      <c r="AK495" s="13">
        <v>70</v>
      </c>
      <c r="AL495" s="13">
        <v>41</v>
      </c>
      <c r="AM495" s="13">
        <v>98</v>
      </c>
      <c r="AN495" s="13"/>
      <c r="AO495" s="13">
        <v>58</v>
      </c>
      <c r="AP495" s="13">
        <v>79</v>
      </c>
      <c r="AQ495" s="13">
        <v>59</v>
      </c>
      <c r="AR495" s="13">
        <v>40</v>
      </c>
      <c r="AS495" s="13">
        <v>75</v>
      </c>
      <c r="AT495" s="13">
        <v>65</v>
      </c>
      <c r="AU495" s="13">
        <v>68</v>
      </c>
      <c r="AV495" s="13">
        <v>71</v>
      </c>
      <c r="AW495" s="13">
        <v>92</v>
      </c>
      <c r="AX495" s="13">
        <v>43</v>
      </c>
      <c r="AY495" s="14">
        <f t="shared" si="73"/>
        <v>60.45</v>
      </c>
      <c r="AZ495" s="14">
        <f t="shared" si="80"/>
        <v>23</v>
      </c>
      <c r="BA495" s="19">
        <f t="shared" si="74"/>
        <v>0.90909090909090906</v>
      </c>
      <c r="BB495" s="20">
        <f t="shared" si="81"/>
        <v>21.074991415369418</v>
      </c>
      <c r="BC495">
        <f t="shared" si="75"/>
        <v>0</v>
      </c>
      <c r="BD495" s="14">
        <f t="shared" si="76"/>
        <v>1</v>
      </c>
      <c r="BE495" s="14">
        <f t="shared" si="77"/>
        <v>53.75</v>
      </c>
      <c r="BF495" s="14">
        <f t="shared" si="78"/>
        <v>57.333333333333336</v>
      </c>
      <c r="BG495" s="14">
        <f t="shared" si="79"/>
        <v>65.777777777777771</v>
      </c>
    </row>
    <row r="496" spans="1:59" x14ac:dyDescent="0.2">
      <c r="A496" t="str">
        <f t="shared" si="72"/>
        <v>Aidan Corr_2016</v>
      </c>
      <c r="B496" t="s">
        <v>534</v>
      </c>
      <c r="C496" t="s">
        <v>490</v>
      </c>
      <c r="D496">
        <v>2016</v>
      </c>
      <c r="E496" s="13">
        <v>272600</v>
      </c>
      <c r="F496" s="13">
        <v>272600</v>
      </c>
      <c r="G496" s="13">
        <v>272600</v>
      </c>
      <c r="H496" s="13">
        <v>265900</v>
      </c>
      <c r="I496" s="13">
        <v>265900</v>
      </c>
      <c r="J496" s="13">
        <v>265900</v>
      </c>
      <c r="K496" s="13">
        <v>265900</v>
      </c>
      <c r="L496" s="13">
        <v>265900</v>
      </c>
      <c r="M496" s="13">
        <v>265900</v>
      </c>
      <c r="N496" s="13">
        <v>265900</v>
      </c>
      <c r="O496" s="13">
        <v>265900</v>
      </c>
      <c r="P496" s="13">
        <v>265900</v>
      </c>
      <c r="Q496" s="13">
        <v>265900</v>
      </c>
      <c r="R496" s="13">
        <v>265900</v>
      </c>
      <c r="S496" s="13">
        <v>265900</v>
      </c>
      <c r="T496" s="13">
        <v>265900</v>
      </c>
      <c r="U496" s="13">
        <v>265900</v>
      </c>
      <c r="V496" s="13">
        <v>265900</v>
      </c>
      <c r="W496" s="13">
        <v>265900</v>
      </c>
      <c r="X496" s="13">
        <v>265900</v>
      </c>
      <c r="Y496" s="13">
        <v>265900</v>
      </c>
      <c r="Z496" s="13">
        <v>265900</v>
      </c>
      <c r="AA496" s="13">
        <v>265900</v>
      </c>
      <c r="AB496" s="13">
        <v>58</v>
      </c>
      <c r="AC496" s="13">
        <v>72</v>
      </c>
      <c r="AD496" s="13">
        <v>15</v>
      </c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4">
        <f t="shared" si="73"/>
        <v>48.333333333333336</v>
      </c>
      <c r="AZ496" s="14">
        <f t="shared" si="80"/>
        <v>23</v>
      </c>
      <c r="BA496" s="19">
        <f t="shared" si="74"/>
        <v>0.13636363636363635</v>
      </c>
      <c r="BB496" s="20">
        <f t="shared" si="81"/>
        <v>29.704096238285612</v>
      </c>
      <c r="BC496">
        <f t="shared" si="75"/>
        <v>0</v>
      </c>
      <c r="BD496" s="14">
        <f t="shared" si="76"/>
        <v>4</v>
      </c>
      <c r="BE496" s="14">
        <f t="shared" si="77"/>
        <v>48.333333333333336</v>
      </c>
      <c r="BF496" s="14" t="str">
        <f t="shared" si="78"/>
        <v/>
      </c>
      <c r="BG496" s="14" t="str">
        <f t="shared" si="79"/>
        <v/>
      </c>
    </row>
    <row r="497" spans="1:59" x14ac:dyDescent="0.2">
      <c r="A497" t="str">
        <f t="shared" si="72"/>
        <v>Aidan Corr_2015</v>
      </c>
      <c r="B497" t="s">
        <v>534</v>
      </c>
      <c r="C497" t="s">
        <v>490</v>
      </c>
      <c r="D497">
        <v>2015</v>
      </c>
      <c r="E497" s="13">
        <v>205600</v>
      </c>
      <c r="F497" s="13">
        <v>205600</v>
      </c>
      <c r="G497" s="13">
        <v>205600</v>
      </c>
      <c r="H497" s="13">
        <v>195100</v>
      </c>
      <c r="I497" s="13">
        <v>190600</v>
      </c>
      <c r="J497" s="13">
        <v>184000</v>
      </c>
      <c r="K497" s="13">
        <v>184000</v>
      </c>
      <c r="L497" s="13">
        <v>180000</v>
      </c>
      <c r="M497" s="13">
        <v>180000</v>
      </c>
      <c r="N497" s="13">
        <v>196600</v>
      </c>
      <c r="O497" s="13">
        <v>225700</v>
      </c>
      <c r="P497" s="13">
        <v>225700</v>
      </c>
      <c r="Q497" s="13">
        <v>244100</v>
      </c>
      <c r="R497" s="13">
        <v>244100</v>
      </c>
      <c r="S497" s="13">
        <v>245400</v>
      </c>
      <c r="T497" s="13">
        <v>243200</v>
      </c>
      <c r="U497" s="13">
        <v>257700</v>
      </c>
      <c r="V497" s="13">
        <v>269100</v>
      </c>
      <c r="W497" s="13">
        <v>277600</v>
      </c>
      <c r="X497" s="13">
        <v>281000</v>
      </c>
      <c r="Y497" s="13">
        <v>292500</v>
      </c>
      <c r="Z497" s="13">
        <v>300100</v>
      </c>
      <c r="AA497" s="13">
        <v>298300</v>
      </c>
      <c r="AB497" s="13">
        <v>28</v>
      </c>
      <c r="AC497" s="13">
        <v>24</v>
      </c>
      <c r="AD497" s="13">
        <v>46</v>
      </c>
      <c r="AE497" s="13">
        <v>36</v>
      </c>
      <c r="AF497" s="13">
        <v>17</v>
      </c>
      <c r="AG497" s="13"/>
      <c r="AH497" s="13">
        <v>48</v>
      </c>
      <c r="AI497" s="13"/>
      <c r="AJ497" s="13">
        <v>80</v>
      </c>
      <c r="AK497" s="13">
        <v>54</v>
      </c>
      <c r="AL497" s="13"/>
      <c r="AM497" s="13">
        <v>42</v>
      </c>
      <c r="AN497" s="13"/>
      <c r="AO497" s="13">
        <v>51</v>
      </c>
      <c r="AP497" s="13">
        <v>47</v>
      </c>
      <c r="AQ497" s="13">
        <v>79</v>
      </c>
      <c r="AR497" s="13">
        <v>56</v>
      </c>
      <c r="AS497" s="13">
        <v>47</v>
      </c>
      <c r="AT497" s="13">
        <v>73</v>
      </c>
      <c r="AU497" s="13">
        <v>77</v>
      </c>
      <c r="AV497" s="13">
        <v>47</v>
      </c>
      <c r="AW497" s="13">
        <v>56</v>
      </c>
      <c r="AX497" s="13">
        <v>52</v>
      </c>
      <c r="AY497" s="14">
        <f t="shared" si="73"/>
        <v>50.526315789473685</v>
      </c>
      <c r="AZ497" s="14">
        <f t="shared" si="80"/>
        <v>23</v>
      </c>
      <c r="BA497" s="19">
        <f t="shared" si="74"/>
        <v>0.86363636363636365</v>
      </c>
      <c r="BB497" s="20">
        <f t="shared" si="81"/>
        <v>17.70551835211155</v>
      </c>
      <c r="BC497">
        <f t="shared" si="75"/>
        <v>0</v>
      </c>
      <c r="BD497" s="14">
        <f t="shared" si="76"/>
        <v>8</v>
      </c>
      <c r="BE497" s="14">
        <f t="shared" si="77"/>
        <v>30.2</v>
      </c>
      <c r="BF497" s="14">
        <f t="shared" si="78"/>
        <v>56</v>
      </c>
      <c r="BG497" s="14">
        <f t="shared" si="79"/>
        <v>59.333333333333336</v>
      </c>
    </row>
    <row r="498" spans="1:59" x14ac:dyDescent="0.2">
      <c r="A498" t="str">
        <f t="shared" si="72"/>
        <v>Trent Cotchin_2018</v>
      </c>
      <c r="B498" t="s">
        <v>911</v>
      </c>
      <c r="C498" t="s">
        <v>369</v>
      </c>
      <c r="D498">
        <v>2018</v>
      </c>
      <c r="E498" s="13">
        <v>555000</v>
      </c>
      <c r="F498" s="13">
        <v>555000</v>
      </c>
      <c r="G498" s="13">
        <v>555000</v>
      </c>
      <c r="H498" s="13">
        <v>537100</v>
      </c>
      <c r="I498" s="13">
        <v>538300</v>
      </c>
      <c r="J498" s="13">
        <v>539200</v>
      </c>
      <c r="K498" s="13">
        <v>533000</v>
      </c>
      <c r="L498" s="13">
        <v>533000</v>
      </c>
      <c r="M498" s="13">
        <v>541000</v>
      </c>
      <c r="N498" s="13">
        <v>550900</v>
      </c>
      <c r="O498" s="13">
        <v>565800</v>
      </c>
      <c r="P498" s="13">
        <v>542300</v>
      </c>
      <c r="Q498" s="13">
        <v>516600</v>
      </c>
      <c r="R498" s="13">
        <v>474900</v>
      </c>
      <c r="S498" s="13">
        <v>474900</v>
      </c>
      <c r="T498" s="13">
        <v>455900</v>
      </c>
      <c r="U498" s="13">
        <v>454400</v>
      </c>
      <c r="V498" s="13">
        <v>448900</v>
      </c>
      <c r="W498" s="13">
        <v>439100</v>
      </c>
      <c r="X498" s="13">
        <v>413800</v>
      </c>
      <c r="Y498" s="13">
        <v>413500</v>
      </c>
      <c r="Z498" s="13">
        <v>391300</v>
      </c>
      <c r="AA498" s="13">
        <v>372400</v>
      </c>
      <c r="AB498" s="13">
        <v>94</v>
      </c>
      <c r="AC498" s="13">
        <v>75</v>
      </c>
      <c r="AD498" s="13">
        <v>121</v>
      </c>
      <c r="AE498" s="13">
        <v>122</v>
      </c>
      <c r="AF498" s="13">
        <v>74</v>
      </c>
      <c r="AG498" s="13">
        <v>110</v>
      </c>
      <c r="AH498" s="13"/>
      <c r="AI498" s="13">
        <v>155</v>
      </c>
      <c r="AJ498" s="13">
        <v>84</v>
      </c>
      <c r="AK498" s="13">
        <v>125</v>
      </c>
      <c r="AL498" s="13">
        <v>78</v>
      </c>
      <c r="AM498" s="13">
        <v>68</v>
      </c>
      <c r="AN498" s="13">
        <v>71</v>
      </c>
      <c r="AO498" s="13"/>
      <c r="AP498" s="13">
        <v>109</v>
      </c>
      <c r="AQ498" s="13">
        <v>96</v>
      </c>
      <c r="AR498" s="13">
        <v>60</v>
      </c>
      <c r="AS498" s="13">
        <v>97</v>
      </c>
      <c r="AT498" s="13">
        <v>55</v>
      </c>
      <c r="AU498" s="13">
        <v>102</v>
      </c>
      <c r="AV498" s="13">
        <v>48</v>
      </c>
      <c r="AW498" s="13"/>
      <c r="AX498" s="13">
        <v>50</v>
      </c>
      <c r="AY498" s="14">
        <f t="shared" si="73"/>
        <v>89.7</v>
      </c>
      <c r="AZ498" s="14">
        <f t="shared" si="80"/>
        <v>23</v>
      </c>
      <c r="BA498" s="19">
        <f t="shared" si="74"/>
        <v>0.90909090909090906</v>
      </c>
      <c r="BB498" s="20">
        <f t="shared" si="81"/>
        <v>28.501338842052213</v>
      </c>
      <c r="BC498">
        <f t="shared" si="75"/>
        <v>0</v>
      </c>
      <c r="BD498" s="14">
        <f t="shared" si="76"/>
        <v>23</v>
      </c>
      <c r="BE498" s="14">
        <f t="shared" si="77"/>
        <v>99.333333333333329</v>
      </c>
      <c r="BF498" s="14">
        <f t="shared" si="78"/>
        <v>102</v>
      </c>
      <c r="BG498" s="14">
        <f t="shared" si="79"/>
        <v>77.125</v>
      </c>
    </row>
    <row r="499" spans="1:59" x14ac:dyDescent="0.2">
      <c r="A499" t="str">
        <f t="shared" si="72"/>
        <v>Trent Cotchin_2017</v>
      </c>
      <c r="B499" t="s">
        <v>911</v>
      </c>
      <c r="C499" t="s">
        <v>369</v>
      </c>
      <c r="D499">
        <v>2017</v>
      </c>
      <c r="E499" s="13">
        <v>546800</v>
      </c>
      <c r="F499" s="13">
        <v>546800</v>
      </c>
      <c r="G499" s="13">
        <v>546800</v>
      </c>
      <c r="H499" s="13">
        <v>568800</v>
      </c>
      <c r="I499" s="13">
        <v>577700</v>
      </c>
      <c r="J499" s="13">
        <v>565900</v>
      </c>
      <c r="K499" s="13">
        <v>551000</v>
      </c>
      <c r="L499" s="13">
        <v>545000</v>
      </c>
      <c r="M499" s="13">
        <v>537800</v>
      </c>
      <c r="N499" s="13">
        <v>527200</v>
      </c>
      <c r="O499" s="13">
        <v>516600</v>
      </c>
      <c r="P499" s="13">
        <v>526700</v>
      </c>
      <c r="Q499" s="13">
        <v>526700</v>
      </c>
      <c r="R499" s="13">
        <v>539600</v>
      </c>
      <c r="S499" s="13">
        <v>543700</v>
      </c>
      <c r="T499" s="13">
        <v>519500</v>
      </c>
      <c r="U499" s="13">
        <v>486400</v>
      </c>
      <c r="V499" s="13">
        <v>476500</v>
      </c>
      <c r="W499" s="13">
        <v>482900</v>
      </c>
      <c r="X499" s="13">
        <v>504100</v>
      </c>
      <c r="Y499" s="13">
        <v>500300</v>
      </c>
      <c r="Z499" s="13">
        <v>497000</v>
      </c>
      <c r="AA499" s="13">
        <v>474600</v>
      </c>
      <c r="AB499" s="13">
        <v>113</v>
      </c>
      <c r="AC499" s="13">
        <v>135</v>
      </c>
      <c r="AD499" s="13">
        <v>120</v>
      </c>
      <c r="AE499" s="13">
        <v>98</v>
      </c>
      <c r="AF499" s="13">
        <v>93</v>
      </c>
      <c r="AG499" s="13">
        <v>108</v>
      </c>
      <c r="AH499" s="13">
        <v>108</v>
      </c>
      <c r="AI499" s="13">
        <v>89</v>
      </c>
      <c r="AJ499" s="13">
        <v>95</v>
      </c>
      <c r="AK499" s="13">
        <v>102</v>
      </c>
      <c r="AL499" s="13">
        <v>131</v>
      </c>
      <c r="AM499" s="13"/>
      <c r="AN499" s="13">
        <v>105</v>
      </c>
      <c r="AO499" s="13">
        <v>90</v>
      </c>
      <c r="AP499" s="13">
        <v>74</v>
      </c>
      <c r="AQ499" s="13">
        <v>71</v>
      </c>
      <c r="AR499" s="13">
        <v>123</v>
      </c>
      <c r="AS499" s="13">
        <v>106</v>
      </c>
      <c r="AT499" s="13">
        <v>109</v>
      </c>
      <c r="AU499" s="13">
        <v>81</v>
      </c>
      <c r="AV499" s="13">
        <v>105</v>
      </c>
      <c r="AW499" s="13">
        <v>64</v>
      </c>
      <c r="AX499" s="13">
        <v>101</v>
      </c>
      <c r="AY499" s="14">
        <f t="shared" si="73"/>
        <v>100.95454545454545</v>
      </c>
      <c r="AZ499" s="14">
        <f t="shared" si="80"/>
        <v>23</v>
      </c>
      <c r="BA499" s="19">
        <f t="shared" si="74"/>
        <v>1</v>
      </c>
      <c r="BB499" s="20">
        <f t="shared" si="81"/>
        <v>18.305547617951074</v>
      </c>
      <c r="BC499">
        <f t="shared" si="75"/>
        <v>0</v>
      </c>
      <c r="BD499" s="14">
        <f t="shared" si="76"/>
        <v>23</v>
      </c>
      <c r="BE499" s="14">
        <f t="shared" si="77"/>
        <v>111.16666666666667</v>
      </c>
      <c r="BF499" s="14">
        <f t="shared" si="78"/>
        <v>105</v>
      </c>
      <c r="BG499" s="14">
        <f t="shared" si="79"/>
        <v>92.666666666666671</v>
      </c>
    </row>
    <row r="500" spans="1:59" x14ac:dyDescent="0.2">
      <c r="A500" t="str">
        <f t="shared" si="72"/>
        <v>Trent Cotchin_2016</v>
      </c>
      <c r="B500" t="s">
        <v>911</v>
      </c>
      <c r="C500" t="s">
        <v>369</v>
      </c>
      <c r="D500">
        <v>2016</v>
      </c>
      <c r="E500" s="13">
        <v>538600</v>
      </c>
      <c r="F500" s="13">
        <v>538600</v>
      </c>
      <c r="G500" s="13">
        <v>538600</v>
      </c>
      <c r="H500" s="13">
        <v>541400</v>
      </c>
      <c r="I500" s="13">
        <v>550800</v>
      </c>
      <c r="J500" s="13">
        <v>563100</v>
      </c>
      <c r="K500" s="13">
        <v>543900</v>
      </c>
      <c r="L500" s="13">
        <v>543900</v>
      </c>
      <c r="M500" s="13">
        <v>543900</v>
      </c>
      <c r="N500" s="13">
        <v>547700</v>
      </c>
      <c r="O500" s="13">
        <v>552200</v>
      </c>
      <c r="P500" s="13">
        <v>577500</v>
      </c>
      <c r="Q500" s="13">
        <v>579200</v>
      </c>
      <c r="R500" s="13">
        <v>579200</v>
      </c>
      <c r="S500" s="13">
        <v>568700</v>
      </c>
      <c r="T500" s="13">
        <v>541800</v>
      </c>
      <c r="U500" s="13">
        <v>516700</v>
      </c>
      <c r="V500" s="13">
        <v>500000</v>
      </c>
      <c r="W500" s="13">
        <v>499200</v>
      </c>
      <c r="X500" s="13">
        <v>486600</v>
      </c>
      <c r="Y500" s="13">
        <v>475500</v>
      </c>
      <c r="Z500" s="13">
        <v>458000</v>
      </c>
      <c r="AA500" s="13">
        <v>443700</v>
      </c>
      <c r="AB500" s="13">
        <v>87</v>
      </c>
      <c r="AC500" s="13">
        <v>107</v>
      </c>
      <c r="AD500" s="13">
        <v>129</v>
      </c>
      <c r="AE500" s="13">
        <v>104</v>
      </c>
      <c r="AF500" s="13">
        <v>117</v>
      </c>
      <c r="AG500" s="13">
        <v>66</v>
      </c>
      <c r="AH500" s="13"/>
      <c r="AI500" s="13"/>
      <c r="AJ500" s="13">
        <v>151</v>
      </c>
      <c r="AK500" s="13">
        <v>122</v>
      </c>
      <c r="AL500" s="13">
        <v>115</v>
      </c>
      <c r="AM500" s="13">
        <v>114</v>
      </c>
      <c r="AN500" s="13"/>
      <c r="AO500" s="13">
        <v>99</v>
      </c>
      <c r="AP500" s="13">
        <v>67</v>
      </c>
      <c r="AQ500" s="13">
        <v>104</v>
      </c>
      <c r="AR500" s="13">
        <v>107</v>
      </c>
      <c r="AS500" s="13">
        <v>95</v>
      </c>
      <c r="AT500" s="13">
        <v>78</v>
      </c>
      <c r="AU500" s="13">
        <v>103</v>
      </c>
      <c r="AV500" s="13">
        <v>74</v>
      </c>
      <c r="AW500" s="13">
        <v>74</v>
      </c>
      <c r="AX500" s="13">
        <v>97</v>
      </c>
      <c r="AY500" s="14">
        <f t="shared" si="73"/>
        <v>100.5</v>
      </c>
      <c r="AZ500" s="14">
        <f t="shared" si="80"/>
        <v>23</v>
      </c>
      <c r="BA500" s="19">
        <f t="shared" si="74"/>
        <v>0.90909090909090906</v>
      </c>
      <c r="BB500" s="20">
        <f t="shared" si="81"/>
        <v>21.830688201896454</v>
      </c>
      <c r="BC500">
        <f t="shared" si="75"/>
        <v>0</v>
      </c>
      <c r="BD500" s="14">
        <f t="shared" si="76"/>
        <v>23</v>
      </c>
      <c r="BE500" s="14">
        <f t="shared" si="77"/>
        <v>101.66666666666667</v>
      </c>
      <c r="BF500" s="14">
        <f t="shared" si="78"/>
        <v>125.5</v>
      </c>
      <c r="BG500" s="14">
        <f t="shared" si="79"/>
        <v>88.777777777777771</v>
      </c>
    </row>
    <row r="501" spans="1:59" x14ac:dyDescent="0.2">
      <c r="A501" t="str">
        <f t="shared" si="72"/>
        <v>Trent Cotchin_2015</v>
      </c>
      <c r="B501" t="s">
        <v>911</v>
      </c>
      <c r="C501" t="s">
        <v>369</v>
      </c>
      <c r="D501">
        <v>2015</v>
      </c>
      <c r="E501" s="13">
        <v>546500</v>
      </c>
      <c r="F501" s="13">
        <v>546500</v>
      </c>
      <c r="G501" s="13">
        <v>546500</v>
      </c>
      <c r="H501" s="13">
        <v>545300</v>
      </c>
      <c r="I501" s="13">
        <v>557800</v>
      </c>
      <c r="J501" s="13">
        <v>561800</v>
      </c>
      <c r="K501" s="13">
        <v>537100</v>
      </c>
      <c r="L501" s="13">
        <v>548500</v>
      </c>
      <c r="M501" s="13">
        <v>533700</v>
      </c>
      <c r="N501" s="13">
        <v>547100</v>
      </c>
      <c r="O501" s="13">
        <v>540700</v>
      </c>
      <c r="P501" s="13">
        <v>540700</v>
      </c>
      <c r="Q501" s="13">
        <v>550100</v>
      </c>
      <c r="R501" s="13">
        <v>542900</v>
      </c>
      <c r="S501" s="13">
        <v>542700</v>
      </c>
      <c r="T501" s="13">
        <v>552900</v>
      </c>
      <c r="U501" s="13">
        <v>547700</v>
      </c>
      <c r="V501" s="13">
        <v>522300</v>
      </c>
      <c r="W501" s="13">
        <v>499200</v>
      </c>
      <c r="X501" s="13">
        <v>480700</v>
      </c>
      <c r="Y501" s="13">
        <v>461900</v>
      </c>
      <c r="Z501" s="13">
        <v>434500</v>
      </c>
      <c r="AA501" s="13">
        <v>434500</v>
      </c>
      <c r="AB501" s="13">
        <v>63</v>
      </c>
      <c r="AC501" s="13">
        <v>114</v>
      </c>
      <c r="AD501" s="13">
        <v>144</v>
      </c>
      <c r="AE501" s="13">
        <v>95</v>
      </c>
      <c r="AF501" s="13">
        <v>104</v>
      </c>
      <c r="AG501" s="13">
        <v>81</v>
      </c>
      <c r="AH501" s="13">
        <v>162</v>
      </c>
      <c r="AI501" s="13">
        <v>50</v>
      </c>
      <c r="AJ501" s="13">
        <v>136</v>
      </c>
      <c r="AK501" s="13">
        <v>123</v>
      </c>
      <c r="AL501" s="13"/>
      <c r="AM501" s="13">
        <v>84</v>
      </c>
      <c r="AN501" s="13">
        <v>104</v>
      </c>
      <c r="AO501" s="13">
        <v>132</v>
      </c>
      <c r="AP501" s="13">
        <v>108</v>
      </c>
      <c r="AQ501" s="13">
        <v>76</v>
      </c>
      <c r="AR501" s="13">
        <v>90</v>
      </c>
      <c r="AS501" s="13">
        <v>97</v>
      </c>
      <c r="AT501" s="13">
        <v>73</v>
      </c>
      <c r="AU501" s="13">
        <v>79</v>
      </c>
      <c r="AV501" s="13">
        <v>69</v>
      </c>
      <c r="AW501" s="13"/>
      <c r="AX501" s="13">
        <v>112</v>
      </c>
      <c r="AY501" s="14">
        <f t="shared" si="73"/>
        <v>99.80952380952381</v>
      </c>
      <c r="AZ501" s="14">
        <f t="shared" si="80"/>
        <v>23</v>
      </c>
      <c r="BA501" s="19">
        <f t="shared" si="74"/>
        <v>0.95454545454545459</v>
      </c>
      <c r="BB501" s="20">
        <f t="shared" si="81"/>
        <v>28.627991629904905</v>
      </c>
      <c r="BC501">
        <f t="shared" si="75"/>
        <v>0</v>
      </c>
      <c r="BD501" s="14">
        <f t="shared" si="76"/>
        <v>22</v>
      </c>
      <c r="BE501" s="14">
        <f t="shared" si="77"/>
        <v>100.16666666666667</v>
      </c>
      <c r="BF501" s="14">
        <f t="shared" si="78"/>
        <v>111</v>
      </c>
      <c r="BG501" s="14">
        <f t="shared" si="79"/>
        <v>88</v>
      </c>
    </row>
    <row r="502" spans="1:59" x14ac:dyDescent="0.2">
      <c r="A502" t="str">
        <f t="shared" si="72"/>
        <v>Matt Cottrell_2018</v>
      </c>
      <c r="B502" t="s">
        <v>2636</v>
      </c>
      <c r="C502" t="s">
        <v>84</v>
      </c>
      <c r="D502">
        <v>2018</v>
      </c>
      <c r="E502" s="13">
        <v>0</v>
      </c>
      <c r="F502" s="13">
        <v>0</v>
      </c>
      <c r="G502" s="13">
        <v>0</v>
      </c>
      <c r="H502" s="13">
        <v>0</v>
      </c>
      <c r="I502" s="13">
        <v>0</v>
      </c>
      <c r="J502" s="13">
        <v>0</v>
      </c>
      <c r="K502" s="13">
        <v>0</v>
      </c>
      <c r="L502" s="13">
        <v>0</v>
      </c>
      <c r="M502" s="13">
        <v>0</v>
      </c>
      <c r="N502" s="13">
        <v>0</v>
      </c>
      <c r="O502" s="13">
        <v>0</v>
      </c>
      <c r="P502" s="13">
        <v>0</v>
      </c>
      <c r="Q502" s="13">
        <v>0</v>
      </c>
      <c r="R502" s="13">
        <v>0</v>
      </c>
      <c r="S502" s="13">
        <v>0</v>
      </c>
      <c r="T502" s="13">
        <v>0</v>
      </c>
      <c r="U502" s="13">
        <v>0</v>
      </c>
      <c r="V502" s="13">
        <v>0</v>
      </c>
      <c r="W502" s="13">
        <v>0</v>
      </c>
      <c r="X502" s="13">
        <v>0</v>
      </c>
      <c r="Y502" s="13">
        <v>0</v>
      </c>
      <c r="Z502" s="13">
        <v>0</v>
      </c>
      <c r="AA502" s="13">
        <v>0</v>
      </c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  <c r="AU502" s="13"/>
      <c r="AV502" s="13"/>
      <c r="AW502" s="13"/>
      <c r="AX502" s="13"/>
      <c r="AY502" s="14" t="str">
        <f t="shared" si="73"/>
        <v/>
      </c>
      <c r="AZ502" s="14">
        <f t="shared" si="80"/>
        <v>23</v>
      </c>
      <c r="BA502" s="19">
        <f t="shared" si="74"/>
        <v>0</v>
      </c>
      <c r="BB502" s="20" t="e">
        <f t="shared" si="81"/>
        <v>#DIV/0!</v>
      </c>
      <c r="BC502">
        <f t="shared" si="75"/>
        <v>23</v>
      </c>
      <c r="BD502" s="14">
        <f t="shared" si="76"/>
        <v>1</v>
      </c>
      <c r="BE502" s="14" t="str">
        <f t="shared" si="77"/>
        <v/>
      </c>
      <c r="BF502" s="14" t="str">
        <f t="shared" si="78"/>
        <v/>
      </c>
      <c r="BG502" s="14" t="str">
        <f t="shared" si="79"/>
        <v/>
      </c>
    </row>
    <row r="503" spans="1:59" x14ac:dyDescent="0.2">
      <c r="A503" t="str">
        <f t="shared" si="72"/>
        <v>Matt Cottrell_2017</v>
      </c>
      <c r="B503" t="s">
        <v>2636</v>
      </c>
      <c r="C503" t="s">
        <v>84</v>
      </c>
      <c r="D503">
        <v>2017</v>
      </c>
      <c r="E503" s="13">
        <v>0</v>
      </c>
      <c r="F503" s="13">
        <v>0</v>
      </c>
      <c r="G503" s="13">
        <v>0</v>
      </c>
      <c r="H503" s="13">
        <v>0</v>
      </c>
      <c r="I503" s="13">
        <v>0</v>
      </c>
      <c r="J503" s="13">
        <v>0</v>
      </c>
      <c r="K503" s="13">
        <v>0</v>
      </c>
      <c r="L503" s="13">
        <v>0</v>
      </c>
      <c r="M503" s="13">
        <v>0</v>
      </c>
      <c r="N503" s="13">
        <v>0</v>
      </c>
      <c r="O503" s="13">
        <v>0</v>
      </c>
      <c r="P503" s="13">
        <v>0</v>
      </c>
      <c r="Q503" s="13">
        <v>0</v>
      </c>
      <c r="R503" s="13">
        <v>0</v>
      </c>
      <c r="S503" s="13">
        <v>0</v>
      </c>
      <c r="T503" s="13">
        <v>0</v>
      </c>
      <c r="U503" s="13">
        <v>0</v>
      </c>
      <c r="V503" s="13">
        <v>0</v>
      </c>
      <c r="W503" s="13">
        <v>0</v>
      </c>
      <c r="X503" s="13">
        <v>0</v>
      </c>
      <c r="Y503" s="13">
        <v>0</v>
      </c>
      <c r="Z503" s="13">
        <v>0</v>
      </c>
      <c r="AA503" s="13">
        <v>0</v>
      </c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  <c r="AU503" s="13"/>
      <c r="AV503" s="13"/>
      <c r="AW503" s="13"/>
      <c r="AX503" s="13"/>
      <c r="AY503" s="14" t="str">
        <f t="shared" si="73"/>
        <v/>
      </c>
      <c r="AZ503" s="14">
        <f t="shared" si="80"/>
        <v>23</v>
      </c>
      <c r="BA503" s="19">
        <f t="shared" si="74"/>
        <v>0</v>
      </c>
      <c r="BB503" s="20" t="e">
        <f t="shared" si="81"/>
        <v>#DIV/0!</v>
      </c>
      <c r="BC503">
        <f t="shared" si="75"/>
        <v>23</v>
      </c>
      <c r="BD503" s="14">
        <f t="shared" si="76"/>
        <v>1</v>
      </c>
      <c r="BE503" s="14" t="str">
        <f t="shared" si="77"/>
        <v/>
      </c>
      <c r="BF503" s="14" t="str">
        <f t="shared" si="78"/>
        <v/>
      </c>
      <c r="BG503" s="14" t="str">
        <f t="shared" si="79"/>
        <v/>
      </c>
    </row>
    <row r="504" spans="1:59" x14ac:dyDescent="0.2">
      <c r="A504" t="str">
        <f t="shared" si="72"/>
        <v>Matt Cottrell_2016</v>
      </c>
      <c r="B504" t="s">
        <v>2636</v>
      </c>
      <c r="C504" t="s">
        <v>84</v>
      </c>
      <c r="D504">
        <v>2016</v>
      </c>
      <c r="E504" s="13">
        <v>0</v>
      </c>
      <c r="F504" s="13">
        <v>0</v>
      </c>
      <c r="G504" s="13">
        <v>0</v>
      </c>
      <c r="H504" s="13">
        <v>0</v>
      </c>
      <c r="I504" s="13">
        <v>0</v>
      </c>
      <c r="J504" s="13">
        <v>0</v>
      </c>
      <c r="K504" s="13">
        <v>0</v>
      </c>
      <c r="L504" s="13">
        <v>0</v>
      </c>
      <c r="M504" s="13">
        <v>0</v>
      </c>
      <c r="N504" s="13">
        <v>0</v>
      </c>
      <c r="O504" s="13">
        <v>0</v>
      </c>
      <c r="P504" s="13">
        <v>0</v>
      </c>
      <c r="Q504" s="13">
        <v>0</v>
      </c>
      <c r="R504" s="13">
        <v>0</v>
      </c>
      <c r="S504" s="13">
        <v>0</v>
      </c>
      <c r="T504" s="13">
        <v>0</v>
      </c>
      <c r="U504" s="13">
        <v>0</v>
      </c>
      <c r="V504" s="13">
        <v>0</v>
      </c>
      <c r="W504" s="13">
        <v>0</v>
      </c>
      <c r="X504" s="13">
        <v>0</v>
      </c>
      <c r="Y504" s="13">
        <v>0</v>
      </c>
      <c r="Z504" s="13">
        <v>0</v>
      </c>
      <c r="AA504" s="13">
        <v>0</v>
      </c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  <c r="AU504" s="13"/>
      <c r="AV504" s="13"/>
      <c r="AW504" s="13"/>
      <c r="AX504" s="13"/>
      <c r="AY504" s="14" t="str">
        <f t="shared" si="73"/>
        <v/>
      </c>
      <c r="AZ504" s="14">
        <f t="shared" si="80"/>
        <v>23</v>
      </c>
      <c r="BA504" s="19">
        <f t="shared" si="74"/>
        <v>0</v>
      </c>
      <c r="BB504" s="20" t="e">
        <f t="shared" si="81"/>
        <v>#DIV/0!</v>
      </c>
      <c r="BC504">
        <f t="shared" si="75"/>
        <v>23</v>
      </c>
      <c r="BD504" s="14">
        <f t="shared" si="76"/>
        <v>1</v>
      </c>
      <c r="BE504" s="14" t="str">
        <f t="shared" si="77"/>
        <v/>
      </c>
      <c r="BF504" s="14" t="str">
        <f t="shared" si="78"/>
        <v/>
      </c>
      <c r="BG504" s="14" t="str">
        <f t="shared" si="79"/>
        <v/>
      </c>
    </row>
    <row r="505" spans="1:59" x14ac:dyDescent="0.2">
      <c r="A505" t="str">
        <f t="shared" si="72"/>
        <v>Matt Cottrell_2015</v>
      </c>
      <c r="B505" t="s">
        <v>2636</v>
      </c>
      <c r="C505" t="s">
        <v>84</v>
      </c>
      <c r="D505">
        <v>2015</v>
      </c>
      <c r="E505" s="13">
        <v>0</v>
      </c>
      <c r="F505" s="13">
        <v>0</v>
      </c>
      <c r="G505" s="13">
        <v>0</v>
      </c>
      <c r="H505" s="13">
        <v>0</v>
      </c>
      <c r="I505" s="13">
        <v>0</v>
      </c>
      <c r="J505" s="13">
        <v>0</v>
      </c>
      <c r="K505" s="13">
        <v>0</v>
      </c>
      <c r="L505" s="13">
        <v>0</v>
      </c>
      <c r="M505" s="13">
        <v>0</v>
      </c>
      <c r="N505" s="13">
        <v>0</v>
      </c>
      <c r="O505" s="13">
        <v>0</v>
      </c>
      <c r="P505" s="13">
        <v>0</v>
      </c>
      <c r="Q505" s="13">
        <v>0</v>
      </c>
      <c r="R505" s="13">
        <v>0</v>
      </c>
      <c r="S505" s="13">
        <v>0</v>
      </c>
      <c r="T505" s="13">
        <v>0</v>
      </c>
      <c r="U505" s="13">
        <v>0</v>
      </c>
      <c r="V505" s="13">
        <v>0</v>
      </c>
      <c r="W505" s="13">
        <v>0</v>
      </c>
      <c r="X505" s="13">
        <v>0</v>
      </c>
      <c r="Y505" s="13">
        <v>0</v>
      </c>
      <c r="Z505" s="13">
        <v>0</v>
      </c>
      <c r="AA505" s="13">
        <v>0</v>
      </c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  <c r="AU505" s="13"/>
      <c r="AV505" s="13"/>
      <c r="AW505" s="13"/>
      <c r="AX505" s="13"/>
      <c r="AY505" s="14" t="str">
        <f t="shared" si="73"/>
        <v/>
      </c>
      <c r="AZ505" s="14">
        <f t="shared" si="80"/>
        <v>23</v>
      </c>
      <c r="BA505" s="19">
        <f t="shared" si="74"/>
        <v>0</v>
      </c>
      <c r="BB505" s="20" t="e">
        <f t="shared" si="81"/>
        <v>#DIV/0!</v>
      </c>
      <c r="BC505">
        <f t="shared" si="75"/>
        <v>23</v>
      </c>
      <c r="BD505" s="14">
        <f t="shared" si="76"/>
        <v>1</v>
      </c>
      <c r="BE505" s="14" t="str">
        <f t="shared" si="77"/>
        <v/>
      </c>
      <c r="BF505" s="14" t="str">
        <f t="shared" si="78"/>
        <v/>
      </c>
      <c r="BG505" s="14" t="str">
        <f t="shared" si="79"/>
        <v/>
      </c>
    </row>
    <row r="506" spans="1:59" x14ac:dyDescent="0.2">
      <c r="A506" t="str">
        <f t="shared" si="72"/>
        <v>James Cousins_2018</v>
      </c>
      <c r="B506" t="s">
        <v>966</v>
      </c>
      <c r="C506" t="s">
        <v>260</v>
      </c>
      <c r="D506">
        <v>2018</v>
      </c>
      <c r="E506" s="13">
        <v>209100</v>
      </c>
      <c r="F506" s="13">
        <v>209100</v>
      </c>
      <c r="G506" s="13">
        <v>209100</v>
      </c>
      <c r="H506" s="13">
        <v>209100</v>
      </c>
      <c r="I506" s="13">
        <v>209100</v>
      </c>
      <c r="J506" s="13">
        <v>209100</v>
      </c>
      <c r="K506" s="13">
        <v>209100</v>
      </c>
      <c r="L506" s="13">
        <v>215900</v>
      </c>
      <c r="M506" s="13">
        <v>215900</v>
      </c>
      <c r="N506" s="13">
        <v>214400</v>
      </c>
      <c r="O506" s="13">
        <v>214400</v>
      </c>
      <c r="P506" s="13">
        <v>214400</v>
      </c>
      <c r="Q506" s="13">
        <v>214400</v>
      </c>
      <c r="R506" s="13">
        <v>214400</v>
      </c>
      <c r="S506" s="13">
        <v>214400</v>
      </c>
      <c r="T506" s="13">
        <v>214400</v>
      </c>
      <c r="U506" s="13">
        <v>214400</v>
      </c>
      <c r="V506" s="13">
        <v>214400</v>
      </c>
      <c r="W506" s="13">
        <v>214400</v>
      </c>
      <c r="X506" s="13">
        <v>214400</v>
      </c>
      <c r="Y506" s="13">
        <v>214400</v>
      </c>
      <c r="Z506" s="13">
        <v>214400</v>
      </c>
      <c r="AA506" s="13">
        <v>214400</v>
      </c>
      <c r="AB506" s="13"/>
      <c r="AC506" s="13"/>
      <c r="AD506" s="13"/>
      <c r="AE506" s="13"/>
      <c r="AF506" s="13">
        <v>53</v>
      </c>
      <c r="AG506" s="13">
        <v>43</v>
      </c>
      <c r="AH506" s="13">
        <v>44</v>
      </c>
      <c r="AI506" s="13"/>
      <c r="AJ506" s="13">
        <v>40</v>
      </c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  <c r="AU506" s="13"/>
      <c r="AV506" s="13"/>
      <c r="AW506" s="13"/>
      <c r="AX506" s="13"/>
      <c r="AY506" s="14">
        <f t="shared" si="73"/>
        <v>45</v>
      </c>
      <c r="AZ506" s="14">
        <f t="shared" si="80"/>
        <v>23</v>
      </c>
      <c r="BA506" s="19">
        <f t="shared" si="74"/>
        <v>0.18181818181818182</v>
      </c>
      <c r="BB506" s="20">
        <f t="shared" si="81"/>
        <v>5.5976185412488881</v>
      </c>
      <c r="BC506">
        <f t="shared" si="75"/>
        <v>0</v>
      </c>
      <c r="BD506" s="14">
        <f t="shared" si="76"/>
        <v>1</v>
      </c>
      <c r="BE506" s="14">
        <f t="shared" si="77"/>
        <v>48</v>
      </c>
      <c r="BF506" s="14">
        <f t="shared" si="78"/>
        <v>42</v>
      </c>
      <c r="BG506" s="14" t="str">
        <f t="shared" si="79"/>
        <v/>
      </c>
    </row>
    <row r="507" spans="1:59" x14ac:dyDescent="0.2">
      <c r="A507" t="str">
        <f t="shared" si="72"/>
        <v>James Cousins_2017</v>
      </c>
      <c r="B507" t="s">
        <v>966</v>
      </c>
      <c r="C507" t="s">
        <v>260</v>
      </c>
      <c r="D507">
        <v>2017</v>
      </c>
      <c r="E507" s="13">
        <v>102400</v>
      </c>
      <c r="F507" s="13">
        <v>102400</v>
      </c>
      <c r="G507" s="13">
        <v>102400</v>
      </c>
      <c r="H507" s="13">
        <v>102400</v>
      </c>
      <c r="I507" s="13">
        <v>102400</v>
      </c>
      <c r="J507" s="13">
        <v>102400</v>
      </c>
      <c r="K507" s="13">
        <v>102400</v>
      </c>
      <c r="L507" s="13">
        <v>102400</v>
      </c>
      <c r="M507" s="13">
        <v>102400</v>
      </c>
      <c r="N507" s="13">
        <v>102400</v>
      </c>
      <c r="O507" s="13">
        <v>102400</v>
      </c>
      <c r="P507" s="13">
        <v>102400</v>
      </c>
      <c r="Q507" s="13">
        <v>148300</v>
      </c>
      <c r="R507" s="13">
        <v>148300</v>
      </c>
      <c r="S507" s="13">
        <v>148300</v>
      </c>
      <c r="T507" s="13">
        <v>148300</v>
      </c>
      <c r="U507" s="13">
        <v>148300</v>
      </c>
      <c r="V507" s="13">
        <v>148300</v>
      </c>
      <c r="W507" s="13">
        <v>148300</v>
      </c>
      <c r="X507" s="13">
        <v>148300</v>
      </c>
      <c r="Y507" s="13">
        <v>148300</v>
      </c>
      <c r="Z507" s="13">
        <v>148300</v>
      </c>
      <c r="AA507" s="13">
        <v>148300</v>
      </c>
      <c r="AB507" s="13"/>
      <c r="AC507" s="13"/>
      <c r="AD507" s="13"/>
      <c r="AE507" s="13"/>
      <c r="AF507" s="13"/>
      <c r="AG507" s="13"/>
      <c r="AH507" s="13"/>
      <c r="AI507" s="13"/>
      <c r="AJ507" s="13"/>
      <c r="AK507" s="13">
        <v>67</v>
      </c>
      <c r="AL507" s="13">
        <v>56</v>
      </c>
      <c r="AM507" s="13">
        <v>40</v>
      </c>
      <c r="AN507" s="13"/>
      <c r="AO507" s="13"/>
      <c r="AP507" s="13"/>
      <c r="AQ507" s="13"/>
      <c r="AR507" s="13"/>
      <c r="AS507" s="13"/>
      <c r="AT507" s="13"/>
      <c r="AU507" s="13"/>
      <c r="AV507" s="13"/>
      <c r="AW507" s="13"/>
      <c r="AX507" s="13"/>
      <c r="AY507" s="14">
        <f t="shared" si="73"/>
        <v>54.333333333333336</v>
      </c>
      <c r="AZ507" s="14">
        <f t="shared" si="80"/>
        <v>23</v>
      </c>
      <c r="BA507" s="19">
        <f t="shared" si="74"/>
        <v>0.13636363636363635</v>
      </c>
      <c r="BB507" s="20">
        <f t="shared" si="81"/>
        <v>13.576941236277523</v>
      </c>
      <c r="BC507">
        <f t="shared" si="75"/>
        <v>0</v>
      </c>
      <c r="BD507" s="14">
        <f t="shared" si="76"/>
        <v>1</v>
      </c>
      <c r="BE507" s="14" t="str">
        <f t="shared" si="77"/>
        <v/>
      </c>
      <c r="BF507" s="14">
        <f t="shared" si="78"/>
        <v>54.333333333333336</v>
      </c>
      <c r="BG507" s="14" t="str">
        <f t="shared" si="79"/>
        <v/>
      </c>
    </row>
    <row r="508" spans="1:59" x14ac:dyDescent="0.2">
      <c r="A508" t="str">
        <f t="shared" si="72"/>
        <v>James Cousins_2016</v>
      </c>
      <c r="B508" t="s">
        <v>966</v>
      </c>
      <c r="C508" t="s">
        <v>260</v>
      </c>
      <c r="D508">
        <v>2016</v>
      </c>
      <c r="E508" s="13">
        <v>0</v>
      </c>
      <c r="F508" s="13">
        <v>0</v>
      </c>
      <c r="G508" s="13">
        <v>0</v>
      </c>
      <c r="H508" s="13">
        <v>0</v>
      </c>
      <c r="I508" s="13">
        <v>0</v>
      </c>
      <c r="J508" s="13">
        <v>0</v>
      </c>
      <c r="K508" s="13">
        <v>0</v>
      </c>
      <c r="L508" s="13">
        <v>0</v>
      </c>
      <c r="M508" s="13">
        <v>0</v>
      </c>
      <c r="N508" s="13">
        <v>0</v>
      </c>
      <c r="O508" s="13">
        <v>0</v>
      </c>
      <c r="P508" s="13">
        <v>0</v>
      </c>
      <c r="Q508" s="13">
        <v>0</v>
      </c>
      <c r="R508" s="13">
        <v>0</v>
      </c>
      <c r="S508" s="13">
        <v>0</v>
      </c>
      <c r="T508" s="13">
        <v>0</v>
      </c>
      <c r="U508" s="13">
        <v>0</v>
      </c>
      <c r="V508" s="13">
        <v>0</v>
      </c>
      <c r="W508" s="13">
        <v>0</v>
      </c>
      <c r="X508" s="13">
        <v>0</v>
      </c>
      <c r="Y508" s="13">
        <v>0</v>
      </c>
      <c r="Z508" s="13">
        <v>0</v>
      </c>
      <c r="AA508" s="13">
        <v>0</v>
      </c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4" t="str">
        <f t="shared" si="73"/>
        <v/>
      </c>
      <c r="AZ508" s="14">
        <f t="shared" si="80"/>
        <v>23</v>
      </c>
      <c r="BA508" s="19">
        <f t="shared" si="74"/>
        <v>0</v>
      </c>
      <c r="BB508" s="20" t="e">
        <f t="shared" si="81"/>
        <v>#DIV/0!</v>
      </c>
      <c r="BC508">
        <f t="shared" si="75"/>
        <v>23</v>
      </c>
      <c r="BD508" s="14">
        <f t="shared" si="76"/>
        <v>1</v>
      </c>
      <c r="BE508" s="14" t="str">
        <f t="shared" si="77"/>
        <v/>
      </c>
      <c r="BF508" s="14" t="str">
        <f t="shared" si="78"/>
        <v/>
      </c>
      <c r="BG508" s="14" t="str">
        <f t="shared" si="79"/>
        <v/>
      </c>
    </row>
    <row r="509" spans="1:59" x14ac:dyDescent="0.2">
      <c r="A509" t="str">
        <f t="shared" si="72"/>
        <v>James Cousins_2015</v>
      </c>
      <c r="B509" t="s">
        <v>966</v>
      </c>
      <c r="C509" t="s">
        <v>260</v>
      </c>
      <c r="D509">
        <v>2015</v>
      </c>
      <c r="E509" s="13">
        <v>0</v>
      </c>
      <c r="F509" s="13">
        <v>0</v>
      </c>
      <c r="G509" s="13">
        <v>0</v>
      </c>
      <c r="H509" s="13">
        <v>0</v>
      </c>
      <c r="I509" s="13">
        <v>0</v>
      </c>
      <c r="J509" s="13">
        <v>0</v>
      </c>
      <c r="K509" s="13">
        <v>0</v>
      </c>
      <c r="L509" s="13">
        <v>0</v>
      </c>
      <c r="M509" s="13">
        <v>0</v>
      </c>
      <c r="N509" s="13">
        <v>0</v>
      </c>
      <c r="O509" s="13">
        <v>0</v>
      </c>
      <c r="P509" s="13">
        <v>0</v>
      </c>
      <c r="Q509" s="13">
        <v>0</v>
      </c>
      <c r="R509" s="13">
        <v>0</v>
      </c>
      <c r="S509" s="13">
        <v>0</v>
      </c>
      <c r="T509" s="13">
        <v>0</v>
      </c>
      <c r="U509" s="13">
        <v>0</v>
      </c>
      <c r="V509" s="13">
        <v>0</v>
      </c>
      <c r="W509" s="13">
        <v>0</v>
      </c>
      <c r="X509" s="13">
        <v>0</v>
      </c>
      <c r="Y509" s="13">
        <v>0</v>
      </c>
      <c r="Z509" s="13">
        <v>0</v>
      </c>
      <c r="AA509" s="13">
        <v>0</v>
      </c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  <c r="AU509" s="13"/>
      <c r="AV509" s="13"/>
      <c r="AW509" s="13"/>
      <c r="AX509" s="13"/>
      <c r="AY509" s="14" t="str">
        <f t="shared" si="73"/>
        <v/>
      </c>
      <c r="AZ509" s="14">
        <f t="shared" si="80"/>
        <v>23</v>
      </c>
      <c r="BA509" s="19">
        <f t="shared" si="74"/>
        <v>0</v>
      </c>
      <c r="BB509" s="20" t="e">
        <f t="shared" si="81"/>
        <v>#DIV/0!</v>
      </c>
      <c r="BC509">
        <f t="shared" si="75"/>
        <v>23</v>
      </c>
      <c r="BD509" s="14">
        <f t="shared" si="76"/>
        <v>1</v>
      </c>
      <c r="BE509" s="14" t="str">
        <f t="shared" si="77"/>
        <v/>
      </c>
      <c r="BF509" s="14" t="str">
        <f t="shared" si="78"/>
        <v/>
      </c>
      <c r="BG509" s="14" t="str">
        <f t="shared" si="79"/>
        <v/>
      </c>
    </row>
    <row r="510" spans="1:59" x14ac:dyDescent="0.2">
      <c r="A510" t="str">
        <f t="shared" si="72"/>
        <v>Brennan Cox_2018</v>
      </c>
      <c r="B510" t="s">
        <v>987</v>
      </c>
      <c r="C510" t="s">
        <v>184</v>
      </c>
      <c r="D510">
        <v>2018</v>
      </c>
      <c r="E510" s="13">
        <v>284200</v>
      </c>
      <c r="F510" s="13">
        <v>284200</v>
      </c>
      <c r="G510" s="13">
        <v>284200</v>
      </c>
      <c r="H510" s="13">
        <v>284200</v>
      </c>
      <c r="I510" s="13">
        <v>284200</v>
      </c>
      <c r="J510" s="13">
        <v>284200</v>
      </c>
      <c r="K510" s="13">
        <v>284200</v>
      </c>
      <c r="L510" s="13">
        <v>284200</v>
      </c>
      <c r="M510" s="13">
        <v>284200</v>
      </c>
      <c r="N510" s="13">
        <v>290200</v>
      </c>
      <c r="O510" s="13">
        <v>293700</v>
      </c>
      <c r="P510" s="13">
        <v>283300</v>
      </c>
      <c r="Q510" s="13">
        <v>299900</v>
      </c>
      <c r="R510" s="13">
        <v>326100</v>
      </c>
      <c r="S510" s="13">
        <v>326100</v>
      </c>
      <c r="T510" s="13">
        <v>362700</v>
      </c>
      <c r="U510" s="13">
        <v>359500</v>
      </c>
      <c r="V510" s="13">
        <v>358000</v>
      </c>
      <c r="W510" s="13">
        <v>333800</v>
      </c>
      <c r="X510" s="13">
        <v>304600</v>
      </c>
      <c r="Y510" s="13">
        <v>277300</v>
      </c>
      <c r="Z510" s="13">
        <v>280900</v>
      </c>
      <c r="AA510" s="13">
        <v>310200</v>
      </c>
      <c r="AB510" s="13"/>
      <c r="AC510" s="13"/>
      <c r="AD510" s="13"/>
      <c r="AE510" s="13"/>
      <c r="AF510" s="13"/>
      <c r="AG510" s="13"/>
      <c r="AH510" s="13">
        <v>59</v>
      </c>
      <c r="AI510" s="13">
        <v>63</v>
      </c>
      <c r="AJ510" s="13">
        <v>63</v>
      </c>
      <c r="AK510" s="13">
        <v>56</v>
      </c>
      <c r="AL510" s="13">
        <v>34</v>
      </c>
      <c r="AM510" s="13">
        <v>119</v>
      </c>
      <c r="AN510" s="13">
        <v>86</v>
      </c>
      <c r="AO510" s="13"/>
      <c r="AP510" s="13">
        <v>77</v>
      </c>
      <c r="AQ510" s="13">
        <v>52</v>
      </c>
      <c r="AR510" s="13">
        <v>87</v>
      </c>
      <c r="AS510" s="13">
        <v>26</v>
      </c>
      <c r="AT510" s="13">
        <v>26</v>
      </c>
      <c r="AU510" s="13">
        <v>74</v>
      </c>
      <c r="AV510" s="13">
        <v>79</v>
      </c>
      <c r="AW510" s="13">
        <v>64</v>
      </c>
      <c r="AX510" s="13">
        <v>66</v>
      </c>
      <c r="AY510" s="14">
        <f t="shared" si="73"/>
        <v>64.4375</v>
      </c>
      <c r="AZ510" s="14">
        <f t="shared" si="80"/>
        <v>23</v>
      </c>
      <c r="BA510" s="19">
        <f t="shared" si="74"/>
        <v>0.72727272727272729</v>
      </c>
      <c r="BB510" s="20">
        <f t="shared" si="81"/>
        <v>23.882961150856762</v>
      </c>
      <c r="BC510">
        <f t="shared" si="75"/>
        <v>0</v>
      </c>
      <c r="BD510" s="14">
        <f t="shared" si="76"/>
        <v>21</v>
      </c>
      <c r="BE510" s="14" t="str">
        <f t="shared" si="77"/>
        <v/>
      </c>
      <c r="BF510" s="14">
        <f t="shared" si="78"/>
        <v>65.666666666666671</v>
      </c>
      <c r="BG510" s="14">
        <f t="shared" si="79"/>
        <v>61.222222222222221</v>
      </c>
    </row>
    <row r="511" spans="1:59" x14ac:dyDescent="0.2">
      <c r="A511" t="str">
        <f t="shared" si="72"/>
        <v>Brennan Cox_2017</v>
      </c>
      <c r="B511" t="s">
        <v>987</v>
      </c>
      <c r="C511" t="s">
        <v>184</v>
      </c>
      <c r="D511">
        <v>2017</v>
      </c>
      <c r="E511" s="13">
        <v>117300</v>
      </c>
      <c r="F511" s="13">
        <v>117300</v>
      </c>
      <c r="G511" s="13">
        <v>117300</v>
      </c>
      <c r="H511" s="13">
        <v>117300</v>
      </c>
      <c r="I511" s="13">
        <v>117300</v>
      </c>
      <c r="J511" s="13">
        <v>117300</v>
      </c>
      <c r="K511" s="13">
        <v>117300</v>
      </c>
      <c r="L511" s="13">
        <v>117300</v>
      </c>
      <c r="M511" s="13">
        <v>117300</v>
      </c>
      <c r="N511" s="13">
        <v>117300</v>
      </c>
      <c r="O511" s="13">
        <v>117300</v>
      </c>
      <c r="P511" s="13">
        <v>117300</v>
      </c>
      <c r="Q511" s="13">
        <v>117300</v>
      </c>
      <c r="R511" s="13">
        <v>117300</v>
      </c>
      <c r="S511" s="13">
        <v>117300</v>
      </c>
      <c r="T511" s="13">
        <v>146700</v>
      </c>
      <c r="U511" s="13">
        <v>182000</v>
      </c>
      <c r="V511" s="13">
        <v>201700</v>
      </c>
      <c r="W511" s="13">
        <v>201700</v>
      </c>
      <c r="X511" s="13">
        <v>217600</v>
      </c>
      <c r="Y511" s="13">
        <v>227600</v>
      </c>
      <c r="Z511" s="13">
        <v>234400</v>
      </c>
      <c r="AA511" s="13">
        <v>241200</v>
      </c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>
        <v>30</v>
      </c>
      <c r="AN511" s="13"/>
      <c r="AO511" s="13">
        <v>60</v>
      </c>
      <c r="AP511" s="13">
        <v>46</v>
      </c>
      <c r="AQ511" s="13">
        <v>61</v>
      </c>
      <c r="AR511" s="13">
        <v>46</v>
      </c>
      <c r="AS511" s="13"/>
      <c r="AT511" s="13">
        <v>50</v>
      </c>
      <c r="AU511" s="13">
        <v>58</v>
      </c>
      <c r="AV511" s="13">
        <v>45</v>
      </c>
      <c r="AW511" s="13">
        <v>54</v>
      </c>
      <c r="AX511" s="13">
        <v>67</v>
      </c>
      <c r="AY511" s="14">
        <f t="shared" si="73"/>
        <v>51.7</v>
      </c>
      <c r="AZ511" s="14">
        <f t="shared" si="80"/>
        <v>23</v>
      </c>
      <c r="BA511" s="19">
        <f t="shared" si="74"/>
        <v>0.45454545454545453</v>
      </c>
      <c r="BB511" s="20">
        <f t="shared" si="81"/>
        <v>10.635893108818934</v>
      </c>
      <c r="BC511">
        <f t="shared" si="75"/>
        <v>0</v>
      </c>
      <c r="BD511" s="14">
        <f t="shared" si="76"/>
        <v>1</v>
      </c>
      <c r="BE511" s="14" t="str">
        <f t="shared" si="77"/>
        <v/>
      </c>
      <c r="BF511" s="14">
        <f t="shared" si="78"/>
        <v>30</v>
      </c>
      <c r="BG511" s="14">
        <f t="shared" si="79"/>
        <v>53.375</v>
      </c>
    </row>
    <row r="512" spans="1:59" x14ac:dyDescent="0.2">
      <c r="A512" t="str">
        <f t="shared" si="72"/>
        <v>Brennan Cox_2016</v>
      </c>
      <c r="B512" t="s">
        <v>987</v>
      </c>
      <c r="C512" t="s">
        <v>184</v>
      </c>
      <c r="D512">
        <v>2016</v>
      </c>
      <c r="E512" s="13">
        <v>0</v>
      </c>
      <c r="F512" s="13">
        <v>0</v>
      </c>
      <c r="G512" s="13">
        <v>0</v>
      </c>
      <c r="H512" s="13">
        <v>0</v>
      </c>
      <c r="I512" s="13">
        <v>0</v>
      </c>
      <c r="J512" s="13">
        <v>0</v>
      </c>
      <c r="K512" s="13">
        <v>0</v>
      </c>
      <c r="L512" s="13">
        <v>0</v>
      </c>
      <c r="M512" s="13">
        <v>0</v>
      </c>
      <c r="N512" s="13">
        <v>0</v>
      </c>
      <c r="O512" s="13">
        <v>0</v>
      </c>
      <c r="P512" s="13">
        <v>0</v>
      </c>
      <c r="Q512" s="13">
        <v>0</v>
      </c>
      <c r="R512" s="13">
        <v>0</v>
      </c>
      <c r="S512" s="13">
        <v>0</v>
      </c>
      <c r="T512" s="13">
        <v>0</v>
      </c>
      <c r="U512" s="13">
        <v>0</v>
      </c>
      <c r="V512" s="13">
        <v>0</v>
      </c>
      <c r="W512" s="13">
        <v>0</v>
      </c>
      <c r="X512" s="13">
        <v>0</v>
      </c>
      <c r="Y512" s="13">
        <v>0</v>
      </c>
      <c r="Z512" s="13">
        <v>0</v>
      </c>
      <c r="AA512" s="13">
        <v>0</v>
      </c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  <c r="AU512" s="13"/>
      <c r="AV512" s="13"/>
      <c r="AW512" s="13"/>
      <c r="AX512" s="13"/>
      <c r="AY512" s="14" t="str">
        <f t="shared" si="73"/>
        <v/>
      </c>
      <c r="AZ512" s="14">
        <f t="shared" si="80"/>
        <v>23</v>
      </c>
      <c r="BA512" s="19">
        <f t="shared" si="74"/>
        <v>0</v>
      </c>
      <c r="BB512" s="20" t="e">
        <f t="shared" si="81"/>
        <v>#DIV/0!</v>
      </c>
      <c r="BC512">
        <f t="shared" si="75"/>
        <v>23</v>
      </c>
      <c r="BD512" s="14">
        <f t="shared" si="76"/>
        <v>1</v>
      </c>
      <c r="BE512" s="14" t="str">
        <f t="shared" si="77"/>
        <v/>
      </c>
      <c r="BF512" s="14" t="str">
        <f t="shared" si="78"/>
        <v/>
      </c>
      <c r="BG512" s="14" t="str">
        <f t="shared" si="79"/>
        <v/>
      </c>
    </row>
    <row r="513" spans="1:59" x14ac:dyDescent="0.2">
      <c r="A513" t="str">
        <f t="shared" si="72"/>
        <v>Brennan Cox_2015</v>
      </c>
      <c r="B513" t="s">
        <v>987</v>
      </c>
      <c r="C513" t="s">
        <v>184</v>
      </c>
      <c r="D513">
        <v>2015</v>
      </c>
      <c r="E513" s="13">
        <v>0</v>
      </c>
      <c r="F513" s="13">
        <v>0</v>
      </c>
      <c r="G513" s="13">
        <v>0</v>
      </c>
      <c r="H513" s="13">
        <v>0</v>
      </c>
      <c r="I513" s="13">
        <v>0</v>
      </c>
      <c r="J513" s="13">
        <v>0</v>
      </c>
      <c r="K513" s="13">
        <v>0</v>
      </c>
      <c r="L513" s="13">
        <v>0</v>
      </c>
      <c r="M513" s="13">
        <v>0</v>
      </c>
      <c r="N513" s="13">
        <v>0</v>
      </c>
      <c r="O513" s="13">
        <v>0</v>
      </c>
      <c r="P513" s="13">
        <v>0</v>
      </c>
      <c r="Q513" s="13">
        <v>0</v>
      </c>
      <c r="R513" s="13">
        <v>0</v>
      </c>
      <c r="S513" s="13">
        <v>0</v>
      </c>
      <c r="T513" s="13">
        <v>0</v>
      </c>
      <c r="U513" s="13">
        <v>0</v>
      </c>
      <c r="V513" s="13">
        <v>0</v>
      </c>
      <c r="W513" s="13">
        <v>0</v>
      </c>
      <c r="X513" s="13">
        <v>0</v>
      </c>
      <c r="Y513" s="13">
        <v>0</v>
      </c>
      <c r="Z513" s="13">
        <v>0</v>
      </c>
      <c r="AA513" s="13">
        <v>0</v>
      </c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  <c r="AU513" s="13"/>
      <c r="AV513" s="13"/>
      <c r="AW513" s="13"/>
      <c r="AX513" s="13"/>
      <c r="AY513" s="14" t="str">
        <f t="shared" si="73"/>
        <v/>
      </c>
      <c r="AZ513" s="14">
        <f t="shared" si="80"/>
        <v>23</v>
      </c>
      <c r="BA513" s="19">
        <f t="shared" si="74"/>
        <v>0</v>
      </c>
      <c r="BB513" s="20" t="e">
        <f t="shared" si="81"/>
        <v>#DIV/0!</v>
      </c>
      <c r="BC513">
        <f t="shared" si="75"/>
        <v>23</v>
      </c>
      <c r="BD513" s="14">
        <f t="shared" si="76"/>
        <v>1</v>
      </c>
      <c r="BE513" s="14" t="str">
        <f t="shared" si="77"/>
        <v/>
      </c>
      <c r="BF513" s="14" t="str">
        <f t="shared" si="78"/>
        <v/>
      </c>
      <c r="BG513" s="14" t="str">
        <f t="shared" si="79"/>
        <v/>
      </c>
    </row>
    <row r="514" spans="1:59" x14ac:dyDescent="0.2">
      <c r="A514" t="str">
        <f t="shared" ref="A514:A577" si="82">B514&amp;"_"&amp;D514</f>
        <v>Cedric Cox_2018</v>
      </c>
      <c r="B514" t="s">
        <v>1011</v>
      </c>
      <c r="C514" t="s">
        <v>514</v>
      </c>
      <c r="D514">
        <v>2018</v>
      </c>
      <c r="E514" s="13">
        <v>252200</v>
      </c>
      <c r="F514" s="13">
        <v>252200</v>
      </c>
      <c r="G514" s="13">
        <v>252200</v>
      </c>
      <c r="H514" s="13">
        <v>252200</v>
      </c>
      <c r="I514" s="13">
        <v>252200</v>
      </c>
      <c r="J514" s="13">
        <v>252200</v>
      </c>
      <c r="K514" s="13">
        <v>252200</v>
      </c>
      <c r="L514" s="13">
        <v>252200</v>
      </c>
      <c r="M514" s="13">
        <v>252200</v>
      </c>
      <c r="N514" s="13">
        <v>252200</v>
      </c>
      <c r="O514" s="13">
        <v>252200</v>
      </c>
      <c r="P514" s="13">
        <v>252200</v>
      </c>
      <c r="Q514" s="13">
        <v>252200</v>
      </c>
      <c r="R514" s="13">
        <v>252200</v>
      </c>
      <c r="S514" s="13">
        <v>252200</v>
      </c>
      <c r="T514" s="13">
        <v>252200</v>
      </c>
      <c r="U514" s="13">
        <v>252200</v>
      </c>
      <c r="V514" s="13">
        <v>241500</v>
      </c>
      <c r="W514" s="13">
        <v>221100</v>
      </c>
      <c r="X514" s="13">
        <v>221100</v>
      </c>
      <c r="Y514" s="13">
        <v>221100</v>
      </c>
      <c r="Z514" s="13">
        <v>221100</v>
      </c>
      <c r="AA514" s="13">
        <v>221100</v>
      </c>
      <c r="AB514" s="13"/>
      <c r="AC514" s="13">
        <v>51</v>
      </c>
      <c r="AD514" s="13">
        <v>37</v>
      </c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>
        <v>42</v>
      </c>
      <c r="AS514" s="13">
        <v>23</v>
      </c>
      <c r="AT514" s="13"/>
      <c r="AU514" s="13"/>
      <c r="AV514" s="13"/>
      <c r="AW514" s="13"/>
      <c r="AX514" s="13"/>
      <c r="AY514" s="14">
        <f t="shared" si="73"/>
        <v>38.25</v>
      </c>
      <c r="AZ514" s="14">
        <f t="shared" si="80"/>
        <v>23</v>
      </c>
      <c r="BA514" s="19">
        <f t="shared" si="74"/>
        <v>0.18181818181818182</v>
      </c>
      <c r="BB514" s="20">
        <f t="shared" si="81"/>
        <v>11.7011395456454</v>
      </c>
      <c r="BC514">
        <f t="shared" si="75"/>
        <v>0</v>
      </c>
      <c r="BD514" s="14">
        <f t="shared" si="76"/>
        <v>19</v>
      </c>
      <c r="BE514" s="14">
        <f t="shared" si="77"/>
        <v>44</v>
      </c>
      <c r="BF514" s="14" t="str">
        <f t="shared" si="78"/>
        <v/>
      </c>
      <c r="BG514" s="14">
        <f t="shared" si="79"/>
        <v>32.5</v>
      </c>
    </row>
    <row r="515" spans="1:59" x14ac:dyDescent="0.2">
      <c r="A515" t="str">
        <f t="shared" si="82"/>
        <v>Cedric Cox_2017</v>
      </c>
      <c r="B515" t="s">
        <v>1011</v>
      </c>
      <c r="C515" t="s">
        <v>514</v>
      </c>
      <c r="D515">
        <v>2017</v>
      </c>
      <c r="E515" s="13">
        <v>117300</v>
      </c>
      <c r="F515" s="13">
        <v>117300</v>
      </c>
      <c r="G515" s="13">
        <v>117300</v>
      </c>
      <c r="H515" s="13">
        <v>117300</v>
      </c>
      <c r="I515" s="13">
        <v>117300</v>
      </c>
      <c r="J515" s="13">
        <v>117300</v>
      </c>
      <c r="K515" s="13">
        <v>117300</v>
      </c>
      <c r="L515" s="13">
        <v>117300</v>
      </c>
      <c r="M515" s="13">
        <v>117300</v>
      </c>
      <c r="N515" s="13">
        <v>117300</v>
      </c>
      <c r="O515" s="13">
        <v>117300</v>
      </c>
      <c r="P515" s="13">
        <v>117300</v>
      </c>
      <c r="Q515" s="13">
        <v>117300</v>
      </c>
      <c r="R515" s="13">
        <v>117300</v>
      </c>
      <c r="S515" s="13">
        <v>117300</v>
      </c>
      <c r="T515" s="13">
        <v>117300</v>
      </c>
      <c r="U515" s="13">
        <v>117300</v>
      </c>
      <c r="V515" s="13">
        <v>136900</v>
      </c>
      <c r="W515" s="13">
        <v>176800</v>
      </c>
      <c r="X515" s="13">
        <v>230300</v>
      </c>
      <c r="Y515" s="13">
        <v>248900</v>
      </c>
      <c r="Z515" s="13">
        <v>235400</v>
      </c>
      <c r="AA515" s="13">
        <v>235400</v>
      </c>
      <c r="AB515" s="13"/>
      <c r="AC515" s="13"/>
      <c r="AD515" s="13"/>
      <c r="AE515" s="13">
        <v>37</v>
      </c>
      <c r="AF515" s="13">
        <v>23</v>
      </c>
      <c r="AG515" s="13"/>
      <c r="AH515" s="13"/>
      <c r="AI515" s="13"/>
      <c r="AJ515" s="13"/>
      <c r="AK515" s="13"/>
      <c r="AL515" s="13"/>
      <c r="AM515" s="13"/>
      <c r="AN515" s="13"/>
      <c r="AO515" s="13"/>
      <c r="AP515" s="13"/>
      <c r="AQ515" s="13"/>
      <c r="AR515" s="13">
        <v>54</v>
      </c>
      <c r="AS515" s="13">
        <v>95</v>
      </c>
      <c r="AT515" s="13">
        <v>78</v>
      </c>
      <c r="AU515" s="13">
        <v>8</v>
      </c>
      <c r="AV515" s="13">
        <v>34</v>
      </c>
      <c r="AW515" s="13"/>
      <c r="AX515" s="13">
        <v>38</v>
      </c>
      <c r="AY515" s="14">
        <f t="shared" ref="AY515:AY578" si="83">IFERROR(AVERAGEIFS(AB515:AX515,AB515:AX515,"&lt;&gt;"),"")</f>
        <v>45.875</v>
      </c>
      <c r="AZ515" s="14">
        <f t="shared" si="80"/>
        <v>23</v>
      </c>
      <c r="BA515" s="19">
        <f t="shared" ref="BA515:BA578" si="84">COUNTIF(AB515:AX515,"&lt;&gt;")/22</f>
        <v>0.36363636363636365</v>
      </c>
      <c r="BB515" s="20">
        <f t="shared" si="81"/>
        <v>28.662755824040566</v>
      </c>
      <c r="BC515">
        <f t="shared" ref="BC515:BC578" si="85">COUNTIFS(E515:AA515,0)</f>
        <v>0</v>
      </c>
      <c r="BD515" s="14">
        <f t="shared" ref="BD515:BD578" si="86">MATCH(MIN(E515:AA515),E515:AA515,0)</f>
        <v>1</v>
      </c>
      <c r="BE515" s="14">
        <f t="shared" ref="BE515:BE578" si="87">IFERROR(AVERAGE(AB515:AG515),"")</f>
        <v>30</v>
      </c>
      <c r="BF515" s="14" t="str">
        <f t="shared" ref="BF515:BF578" si="88">IFERROR(AVERAGE(AH515:AM515),"")</f>
        <v/>
      </c>
      <c r="BG515" s="14">
        <f t="shared" ref="BG515:BG578" si="89">IFERROR(AVERAGE(AP515:AX515),"")</f>
        <v>51.166666666666664</v>
      </c>
    </row>
    <row r="516" spans="1:59" x14ac:dyDescent="0.2">
      <c r="A516" t="str">
        <f t="shared" si="82"/>
        <v>Cedric Cox_2016</v>
      </c>
      <c r="B516" t="s">
        <v>1011</v>
      </c>
      <c r="C516" t="s">
        <v>514</v>
      </c>
      <c r="D516">
        <v>2016</v>
      </c>
      <c r="E516" s="13">
        <v>0</v>
      </c>
      <c r="F516" s="13">
        <v>0</v>
      </c>
      <c r="G516" s="13">
        <v>0</v>
      </c>
      <c r="H516" s="13">
        <v>0</v>
      </c>
      <c r="I516" s="13">
        <v>0</v>
      </c>
      <c r="J516" s="13">
        <v>0</v>
      </c>
      <c r="K516" s="13">
        <v>0</v>
      </c>
      <c r="L516" s="13">
        <v>0</v>
      </c>
      <c r="M516" s="13">
        <v>0</v>
      </c>
      <c r="N516" s="13">
        <v>0</v>
      </c>
      <c r="O516" s="13">
        <v>0</v>
      </c>
      <c r="P516" s="13">
        <v>0</v>
      </c>
      <c r="Q516" s="13">
        <v>0</v>
      </c>
      <c r="R516" s="13">
        <v>0</v>
      </c>
      <c r="S516" s="13">
        <v>0</v>
      </c>
      <c r="T516" s="13">
        <v>0</v>
      </c>
      <c r="U516" s="13">
        <v>0</v>
      </c>
      <c r="V516" s="13">
        <v>0</v>
      </c>
      <c r="W516" s="13">
        <v>0</v>
      </c>
      <c r="X516" s="13">
        <v>0</v>
      </c>
      <c r="Y516" s="13">
        <v>0</v>
      </c>
      <c r="Z516" s="13">
        <v>0</v>
      </c>
      <c r="AA516" s="13">
        <v>0</v>
      </c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4" t="str">
        <f t="shared" si="83"/>
        <v/>
      </c>
      <c r="AZ516" s="14">
        <f t="shared" si="80"/>
        <v>23</v>
      </c>
      <c r="BA516" s="19">
        <f t="shared" si="84"/>
        <v>0</v>
      </c>
      <c r="BB516" s="20" t="e">
        <f t="shared" si="81"/>
        <v>#DIV/0!</v>
      </c>
      <c r="BC516">
        <f t="shared" si="85"/>
        <v>23</v>
      </c>
      <c r="BD516" s="14">
        <f t="shared" si="86"/>
        <v>1</v>
      </c>
      <c r="BE516" s="14" t="str">
        <f t="shared" si="87"/>
        <v/>
      </c>
      <c r="BF516" s="14" t="str">
        <f t="shared" si="88"/>
        <v/>
      </c>
      <c r="BG516" s="14" t="str">
        <f t="shared" si="89"/>
        <v/>
      </c>
    </row>
    <row r="517" spans="1:59" x14ac:dyDescent="0.2">
      <c r="A517" t="str">
        <f t="shared" si="82"/>
        <v>Cedric Cox_2015</v>
      </c>
      <c r="B517" t="s">
        <v>1011</v>
      </c>
      <c r="C517" t="s">
        <v>514</v>
      </c>
      <c r="D517">
        <v>2015</v>
      </c>
      <c r="E517" s="13">
        <v>0</v>
      </c>
      <c r="F517" s="13">
        <v>0</v>
      </c>
      <c r="G517" s="13">
        <v>0</v>
      </c>
      <c r="H517" s="13">
        <v>0</v>
      </c>
      <c r="I517" s="13">
        <v>0</v>
      </c>
      <c r="J517" s="13">
        <v>0</v>
      </c>
      <c r="K517" s="13">
        <v>0</v>
      </c>
      <c r="L517" s="13">
        <v>0</v>
      </c>
      <c r="M517" s="13">
        <v>0</v>
      </c>
      <c r="N517" s="13">
        <v>0</v>
      </c>
      <c r="O517" s="13">
        <v>0</v>
      </c>
      <c r="P517" s="13">
        <v>0</v>
      </c>
      <c r="Q517" s="13">
        <v>0</v>
      </c>
      <c r="R517" s="13">
        <v>0</v>
      </c>
      <c r="S517" s="13">
        <v>0</v>
      </c>
      <c r="T517" s="13">
        <v>0</v>
      </c>
      <c r="U517" s="13">
        <v>0</v>
      </c>
      <c r="V517" s="13">
        <v>0</v>
      </c>
      <c r="W517" s="13">
        <v>0</v>
      </c>
      <c r="X517" s="13">
        <v>0</v>
      </c>
      <c r="Y517" s="13">
        <v>0</v>
      </c>
      <c r="Z517" s="13">
        <v>0</v>
      </c>
      <c r="AA517" s="13">
        <v>0</v>
      </c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4" t="str">
        <f t="shared" si="83"/>
        <v/>
      </c>
      <c r="AZ517" s="14">
        <f t="shared" si="80"/>
        <v>23</v>
      </c>
      <c r="BA517" s="19">
        <f t="shared" si="84"/>
        <v>0</v>
      </c>
      <c r="BB517" s="20" t="e">
        <f t="shared" si="81"/>
        <v>#DIV/0!</v>
      </c>
      <c r="BC517">
        <f t="shared" si="85"/>
        <v>23</v>
      </c>
      <c r="BD517" s="14">
        <f t="shared" si="86"/>
        <v>1</v>
      </c>
      <c r="BE517" s="14" t="str">
        <f t="shared" si="87"/>
        <v/>
      </c>
      <c r="BF517" s="14" t="str">
        <f t="shared" si="88"/>
        <v/>
      </c>
      <c r="BG517" s="14" t="str">
        <f t="shared" si="89"/>
        <v/>
      </c>
    </row>
    <row r="518" spans="1:59" x14ac:dyDescent="0.2">
      <c r="A518" t="str">
        <f t="shared" si="82"/>
        <v>Mason Cox_2018</v>
      </c>
      <c r="B518" t="s">
        <v>781</v>
      </c>
      <c r="C518" t="s">
        <v>116</v>
      </c>
      <c r="D518">
        <v>2018</v>
      </c>
      <c r="E518" s="13">
        <v>304800</v>
      </c>
      <c r="F518" s="13">
        <v>304800</v>
      </c>
      <c r="G518" s="13">
        <v>304800</v>
      </c>
      <c r="H518" s="13">
        <v>304800</v>
      </c>
      <c r="I518" s="13">
        <v>282300</v>
      </c>
      <c r="J518" s="13">
        <v>272700</v>
      </c>
      <c r="K518" s="13">
        <v>281400</v>
      </c>
      <c r="L518" s="13">
        <v>301500</v>
      </c>
      <c r="M518" s="13">
        <v>314600</v>
      </c>
      <c r="N518" s="13">
        <v>299900</v>
      </c>
      <c r="O518" s="13">
        <v>273100</v>
      </c>
      <c r="P518" s="13">
        <v>255700</v>
      </c>
      <c r="Q518" s="13">
        <v>290500</v>
      </c>
      <c r="R518" s="13">
        <v>290500</v>
      </c>
      <c r="S518" s="13">
        <v>321800</v>
      </c>
      <c r="T518" s="13">
        <v>338300</v>
      </c>
      <c r="U518" s="13">
        <v>333300</v>
      </c>
      <c r="V518" s="13">
        <v>333300</v>
      </c>
      <c r="W518" s="13">
        <v>326100</v>
      </c>
      <c r="X518" s="13">
        <v>332400</v>
      </c>
      <c r="Y518" s="13">
        <v>319300</v>
      </c>
      <c r="Z518" s="13">
        <v>306900</v>
      </c>
      <c r="AA518" s="13">
        <v>310100</v>
      </c>
      <c r="AB518" s="13">
        <v>47</v>
      </c>
      <c r="AC518" s="13"/>
      <c r="AD518" s="13">
        <v>38</v>
      </c>
      <c r="AE518" s="13">
        <v>44</v>
      </c>
      <c r="AF518" s="13">
        <v>62</v>
      </c>
      <c r="AG518" s="13">
        <v>75</v>
      </c>
      <c r="AH518" s="13">
        <v>76</v>
      </c>
      <c r="AI518" s="13">
        <v>60</v>
      </c>
      <c r="AJ518" s="13">
        <v>21</v>
      </c>
      <c r="AK518" s="13">
        <v>39</v>
      </c>
      <c r="AL518" s="13">
        <v>65</v>
      </c>
      <c r="AM518" s="13">
        <v>129</v>
      </c>
      <c r="AN518" s="13"/>
      <c r="AO518" s="13">
        <v>52</v>
      </c>
      <c r="AP518" s="13">
        <v>53</v>
      </c>
      <c r="AQ518" s="13">
        <v>91</v>
      </c>
      <c r="AR518" s="13"/>
      <c r="AS518" s="13">
        <v>44</v>
      </c>
      <c r="AT518" s="13">
        <v>79</v>
      </c>
      <c r="AU518" s="13">
        <v>52</v>
      </c>
      <c r="AV518" s="13">
        <v>38</v>
      </c>
      <c r="AW518" s="13">
        <v>87</v>
      </c>
      <c r="AX518" s="13">
        <v>82</v>
      </c>
      <c r="AY518" s="14">
        <f t="shared" si="83"/>
        <v>61.7</v>
      </c>
      <c r="AZ518" s="14">
        <f t="shared" si="80"/>
        <v>23</v>
      </c>
      <c r="BA518" s="19">
        <f t="shared" si="84"/>
        <v>0.90909090909090906</v>
      </c>
      <c r="BB518" s="20">
        <f t="shared" si="81"/>
        <v>24.640787752274306</v>
      </c>
      <c r="BC518">
        <f t="shared" si="85"/>
        <v>0</v>
      </c>
      <c r="BD518" s="14">
        <f t="shared" si="86"/>
        <v>12</v>
      </c>
      <c r="BE518" s="14">
        <f t="shared" si="87"/>
        <v>53.2</v>
      </c>
      <c r="BF518" s="14">
        <f t="shared" si="88"/>
        <v>65</v>
      </c>
      <c r="BG518" s="14">
        <f t="shared" si="89"/>
        <v>65.75</v>
      </c>
    </row>
    <row r="519" spans="1:59" x14ac:dyDescent="0.2">
      <c r="A519" t="str">
        <f t="shared" si="82"/>
        <v>Mason Cox_2017</v>
      </c>
      <c r="B519" t="s">
        <v>781</v>
      </c>
      <c r="C519" t="s">
        <v>116</v>
      </c>
      <c r="D519">
        <v>2017</v>
      </c>
      <c r="E519" s="13">
        <v>322000</v>
      </c>
      <c r="F519" s="13">
        <v>322000</v>
      </c>
      <c r="G519" s="13">
        <v>322000</v>
      </c>
      <c r="H519" s="13">
        <v>322000</v>
      </c>
      <c r="I519" s="13">
        <v>322000</v>
      </c>
      <c r="J519" s="13">
        <v>322000</v>
      </c>
      <c r="K519" s="13">
        <v>296900</v>
      </c>
      <c r="L519" s="13">
        <v>280500</v>
      </c>
      <c r="M519" s="13">
        <v>280500</v>
      </c>
      <c r="N519" s="13">
        <v>280500</v>
      </c>
      <c r="O519" s="13">
        <v>280500</v>
      </c>
      <c r="P519" s="13">
        <v>280500</v>
      </c>
      <c r="Q519" s="13">
        <v>280500</v>
      </c>
      <c r="R519" s="13">
        <v>280500</v>
      </c>
      <c r="S519" s="13">
        <v>280500</v>
      </c>
      <c r="T519" s="13">
        <v>274300</v>
      </c>
      <c r="U519" s="13">
        <v>275900</v>
      </c>
      <c r="V519" s="13">
        <v>275900</v>
      </c>
      <c r="W519" s="13">
        <v>275900</v>
      </c>
      <c r="X519" s="13">
        <v>275900</v>
      </c>
      <c r="Y519" s="13">
        <v>275900</v>
      </c>
      <c r="Z519" s="13">
        <v>272000</v>
      </c>
      <c r="AA519" s="13">
        <v>286000</v>
      </c>
      <c r="AB519" s="13">
        <v>38</v>
      </c>
      <c r="AC519" s="13"/>
      <c r="AD519" s="13"/>
      <c r="AE519" s="13"/>
      <c r="AF519" s="13">
        <v>41</v>
      </c>
      <c r="AG519" s="13">
        <v>54</v>
      </c>
      <c r="AH519" s="13">
        <v>42</v>
      </c>
      <c r="AI519" s="13"/>
      <c r="AJ519" s="13"/>
      <c r="AK519" s="13"/>
      <c r="AL519" s="13"/>
      <c r="AM519" s="13"/>
      <c r="AN519" s="13"/>
      <c r="AO519" s="13"/>
      <c r="AP519" s="13">
        <v>57</v>
      </c>
      <c r="AQ519" s="13">
        <v>68</v>
      </c>
      <c r="AR519" s="13"/>
      <c r="AS519" s="13"/>
      <c r="AT519" s="13"/>
      <c r="AU519" s="13"/>
      <c r="AV519" s="13">
        <v>33</v>
      </c>
      <c r="AW519" s="13">
        <v>95</v>
      </c>
      <c r="AX519" s="13">
        <v>71</v>
      </c>
      <c r="AY519" s="14">
        <f t="shared" si="83"/>
        <v>55.444444444444443</v>
      </c>
      <c r="AZ519" s="14">
        <f t="shared" si="80"/>
        <v>23</v>
      </c>
      <c r="BA519" s="19">
        <f t="shared" si="84"/>
        <v>0.40909090909090912</v>
      </c>
      <c r="BB519" s="20">
        <f t="shared" si="81"/>
        <v>19.894164415169033</v>
      </c>
      <c r="BC519">
        <f t="shared" si="85"/>
        <v>0</v>
      </c>
      <c r="BD519" s="14">
        <f t="shared" si="86"/>
        <v>22</v>
      </c>
      <c r="BE519" s="14">
        <f t="shared" si="87"/>
        <v>44.333333333333336</v>
      </c>
      <c r="BF519" s="14">
        <f t="shared" si="88"/>
        <v>42</v>
      </c>
      <c r="BG519" s="14">
        <f t="shared" si="89"/>
        <v>64.8</v>
      </c>
    </row>
    <row r="520" spans="1:59" x14ac:dyDescent="0.2">
      <c r="A520" t="str">
        <f t="shared" si="82"/>
        <v>Mason Cox_2016</v>
      </c>
      <c r="B520" t="s">
        <v>781</v>
      </c>
      <c r="C520" t="s">
        <v>116</v>
      </c>
      <c r="D520">
        <v>2016</v>
      </c>
      <c r="E520" s="13">
        <v>117300</v>
      </c>
      <c r="F520" s="13">
        <v>117300</v>
      </c>
      <c r="G520" s="13">
        <v>117300</v>
      </c>
      <c r="H520" s="13">
        <v>117300</v>
      </c>
      <c r="I520" s="13">
        <v>117300</v>
      </c>
      <c r="J520" s="13">
        <v>117300</v>
      </c>
      <c r="K520" s="13">
        <v>117300</v>
      </c>
      <c r="L520" s="13">
        <v>159900</v>
      </c>
      <c r="M520" s="13">
        <v>203300</v>
      </c>
      <c r="N520" s="13">
        <v>232600</v>
      </c>
      <c r="O520" s="13">
        <v>264000</v>
      </c>
      <c r="P520" s="13">
        <v>270600</v>
      </c>
      <c r="Q520" s="13">
        <v>269400</v>
      </c>
      <c r="R520" s="13">
        <v>269400</v>
      </c>
      <c r="S520" s="13">
        <v>278700</v>
      </c>
      <c r="T520" s="13">
        <v>279100</v>
      </c>
      <c r="U520" s="13">
        <v>279100</v>
      </c>
      <c r="V520" s="13">
        <v>279100</v>
      </c>
      <c r="W520" s="13">
        <v>279100</v>
      </c>
      <c r="X520" s="13">
        <v>279100</v>
      </c>
      <c r="Y520" s="13">
        <v>273900</v>
      </c>
      <c r="Z520" s="13">
        <v>273900</v>
      </c>
      <c r="AA520" s="13">
        <v>273900</v>
      </c>
      <c r="AB520" s="13"/>
      <c r="AC520" s="13"/>
      <c r="AD520" s="13"/>
      <c r="AE520" s="13"/>
      <c r="AF520" s="13">
        <v>75</v>
      </c>
      <c r="AG520" s="13">
        <v>67</v>
      </c>
      <c r="AH520" s="13">
        <v>24</v>
      </c>
      <c r="AI520" s="13">
        <v>102</v>
      </c>
      <c r="AJ520" s="13">
        <v>62</v>
      </c>
      <c r="AK520" s="13">
        <v>47</v>
      </c>
      <c r="AL520" s="13">
        <v>64</v>
      </c>
      <c r="AM520" s="13">
        <v>49</v>
      </c>
      <c r="AN520" s="13"/>
      <c r="AO520" s="13">
        <v>72</v>
      </c>
      <c r="AP520" s="13">
        <v>47</v>
      </c>
      <c r="AQ520" s="13"/>
      <c r="AR520" s="13"/>
      <c r="AS520" s="13"/>
      <c r="AT520" s="13"/>
      <c r="AU520" s="13">
        <v>42</v>
      </c>
      <c r="AV520" s="13"/>
      <c r="AW520" s="13"/>
      <c r="AX520" s="13"/>
      <c r="AY520" s="14">
        <f t="shared" si="83"/>
        <v>59.18181818181818</v>
      </c>
      <c r="AZ520" s="14">
        <f t="shared" si="80"/>
        <v>23</v>
      </c>
      <c r="BA520" s="19">
        <f t="shared" si="84"/>
        <v>0.5</v>
      </c>
      <c r="BB520" s="20">
        <f t="shared" si="81"/>
        <v>20.672775245806648</v>
      </c>
      <c r="BC520">
        <f t="shared" si="85"/>
        <v>0</v>
      </c>
      <c r="BD520" s="14">
        <f t="shared" si="86"/>
        <v>1</v>
      </c>
      <c r="BE520" s="14">
        <f t="shared" si="87"/>
        <v>71</v>
      </c>
      <c r="BF520" s="14">
        <f t="shared" si="88"/>
        <v>58</v>
      </c>
      <c r="BG520" s="14">
        <f t="shared" si="89"/>
        <v>44.5</v>
      </c>
    </row>
    <row r="521" spans="1:59" x14ac:dyDescent="0.2">
      <c r="A521" t="str">
        <f t="shared" si="82"/>
        <v>Mason Cox_2015</v>
      </c>
      <c r="B521" t="s">
        <v>781</v>
      </c>
      <c r="C521" t="s">
        <v>116</v>
      </c>
      <c r="D521">
        <v>2015</v>
      </c>
      <c r="E521" s="13">
        <v>102400</v>
      </c>
      <c r="F521" s="13">
        <v>102400</v>
      </c>
      <c r="G521" s="13">
        <v>102400</v>
      </c>
      <c r="H521" s="13">
        <v>102400</v>
      </c>
      <c r="I521" s="13">
        <v>102400</v>
      </c>
      <c r="J521" s="13">
        <v>102400</v>
      </c>
      <c r="K521" s="13">
        <v>102400</v>
      </c>
      <c r="L521" s="13">
        <v>102400</v>
      </c>
      <c r="M521" s="13">
        <v>102400</v>
      </c>
      <c r="N521" s="13">
        <v>102400</v>
      </c>
      <c r="O521" s="13">
        <v>102400</v>
      </c>
      <c r="P521" s="13">
        <v>102400</v>
      </c>
      <c r="Q521" s="13">
        <v>102400</v>
      </c>
      <c r="R521" s="13">
        <v>102400</v>
      </c>
      <c r="S521" s="13">
        <v>102400</v>
      </c>
      <c r="T521" s="13">
        <v>102400</v>
      </c>
      <c r="U521" s="13">
        <v>102400</v>
      </c>
      <c r="V521" s="13">
        <v>102400</v>
      </c>
      <c r="W521" s="13">
        <v>102400</v>
      </c>
      <c r="X521" s="13">
        <v>102400</v>
      </c>
      <c r="Y521" s="13">
        <v>102400</v>
      </c>
      <c r="Z521" s="13">
        <v>102400</v>
      </c>
      <c r="AA521" s="13">
        <v>102400</v>
      </c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13"/>
      <c r="AU521" s="13"/>
      <c r="AV521" s="13"/>
      <c r="AW521" s="13"/>
      <c r="AX521" s="13"/>
      <c r="AY521" s="14" t="str">
        <f t="shared" si="83"/>
        <v/>
      </c>
      <c r="AZ521" s="14">
        <f t="shared" si="80"/>
        <v>23</v>
      </c>
      <c r="BA521" s="19">
        <f t="shared" si="84"/>
        <v>0</v>
      </c>
      <c r="BB521" s="20" t="e">
        <f t="shared" si="81"/>
        <v>#DIV/0!</v>
      </c>
      <c r="BC521">
        <f t="shared" si="85"/>
        <v>0</v>
      </c>
      <c r="BD521" s="14">
        <f t="shared" si="86"/>
        <v>1</v>
      </c>
      <c r="BE521" s="14" t="str">
        <f t="shared" si="87"/>
        <v/>
      </c>
      <c r="BF521" s="14" t="str">
        <f t="shared" si="88"/>
        <v/>
      </c>
      <c r="BG521" s="14" t="str">
        <f t="shared" si="89"/>
        <v/>
      </c>
    </row>
    <row r="522" spans="1:59" x14ac:dyDescent="0.2">
      <c r="A522" t="str">
        <f t="shared" si="82"/>
        <v>Tobin Cox_2018</v>
      </c>
      <c r="B522" t="s">
        <v>2637</v>
      </c>
      <c r="C522" t="s">
        <v>40</v>
      </c>
      <c r="D522">
        <v>2018</v>
      </c>
      <c r="E522" s="13">
        <v>0</v>
      </c>
      <c r="F522" s="13">
        <v>0</v>
      </c>
      <c r="G522" s="13">
        <v>0</v>
      </c>
      <c r="H522" s="13">
        <v>0</v>
      </c>
      <c r="I522" s="13">
        <v>0</v>
      </c>
      <c r="J522" s="13">
        <v>0</v>
      </c>
      <c r="K522" s="13">
        <v>0</v>
      </c>
      <c r="L522" s="13">
        <v>0</v>
      </c>
      <c r="M522" s="13">
        <v>0</v>
      </c>
      <c r="N522" s="13">
        <v>0</v>
      </c>
      <c r="O522" s="13">
        <v>0</v>
      </c>
      <c r="P522" s="13">
        <v>0</v>
      </c>
      <c r="Q522" s="13">
        <v>0</v>
      </c>
      <c r="R522" s="13">
        <v>0</v>
      </c>
      <c r="S522" s="13">
        <v>0</v>
      </c>
      <c r="T522" s="13">
        <v>0</v>
      </c>
      <c r="U522" s="13">
        <v>0</v>
      </c>
      <c r="V522" s="13">
        <v>0</v>
      </c>
      <c r="W522" s="13">
        <v>0</v>
      </c>
      <c r="X522" s="13">
        <v>0</v>
      </c>
      <c r="Y522" s="13">
        <v>0</v>
      </c>
      <c r="Z522" s="13">
        <v>0</v>
      </c>
      <c r="AA522" s="13">
        <v>0</v>
      </c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  <c r="AO522" s="13"/>
      <c r="AP522" s="13"/>
      <c r="AQ522" s="13"/>
      <c r="AR522" s="13"/>
      <c r="AS522" s="13"/>
      <c r="AT522" s="13"/>
      <c r="AU522" s="13"/>
      <c r="AV522" s="13"/>
      <c r="AW522" s="13"/>
      <c r="AX522" s="13"/>
      <c r="AY522" s="14" t="str">
        <f t="shared" si="83"/>
        <v/>
      </c>
      <c r="AZ522" s="14">
        <f t="shared" si="80"/>
        <v>23</v>
      </c>
      <c r="BA522" s="19">
        <f t="shared" si="84"/>
        <v>0</v>
      </c>
      <c r="BB522" s="20" t="e">
        <f t="shared" si="81"/>
        <v>#DIV/0!</v>
      </c>
      <c r="BC522">
        <f t="shared" si="85"/>
        <v>23</v>
      </c>
      <c r="BD522" s="14">
        <f t="shared" si="86"/>
        <v>1</v>
      </c>
      <c r="BE522" s="14" t="str">
        <f t="shared" si="87"/>
        <v/>
      </c>
      <c r="BF522" s="14" t="str">
        <f t="shared" si="88"/>
        <v/>
      </c>
      <c r="BG522" s="14" t="str">
        <f t="shared" si="89"/>
        <v/>
      </c>
    </row>
    <row r="523" spans="1:59" x14ac:dyDescent="0.2">
      <c r="A523" t="str">
        <f t="shared" si="82"/>
        <v>Tobin Cox_2017</v>
      </c>
      <c r="B523" t="s">
        <v>2637</v>
      </c>
      <c r="C523" t="s">
        <v>40</v>
      </c>
      <c r="D523">
        <v>2017</v>
      </c>
      <c r="E523" s="13">
        <v>0</v>
      </c>
      <c r="F523" s="13">
        <v>0</v>
      </c>
      <c r="G523" s="13">
        <v>0</v>
      </c>
      <c r="H523" s="13">
        <v>0</v>
      </c>
      <c r="I523" s="13">
        <v>0</v>
      </c>
      <c r="J523" s="13">
        <v>0</v>
      </c>
      <c r="K523" s="13">
        <v>0</v>
      </c>
      <c r="L523" s="13">
        <v>0</v>
      </c>
      <c r="M523" s="13">
        <v>0</v>
      </c>
      <c r="N523" s="13">
        <v>0</v>
      </c>
      <c r="O523" s="13">
        <v>0</v>
      </c>
      <c r="P523" s="13">
        <v>0</v>
      </c>
      <c r="Q523" s="13">
        <v>0</v>
      </c>
      <c r="R523" s="13">
        <v>0</v>
      </c>
      <c r="S523" s="13">
        <v>0</v>
      </c>
      <c r="T523" s="13">
        <v>0</v>
      </c>
      <c r="U523" s="13">
        <v>0</v>
      </c>
      <c r="V523" s="13">
        <v>0</v>
      </c>
      <c r="W523" s="13">
        <v>0</v>
      </c>
      <c r="X523" s="13">
        <v>0</v>
      </c>
      <c r="Y523" s="13">
        <v>0</v>
      </c>
      <c r="Z523" s="13">
        <v>0</v>
      </c>
      <c r="AA523" s="13">
        <v>0</v>
      </c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4" t="str">
        <f t="shared" si="83"/>
        <v/>
      </c>
      <c r="AZ523" s="14">
        <f t="shared" si="80"/>
        <v>23</v>
      </c>
      <c r="BA523" s="19">
        <f t="shared" si="84"/>
        <v>0</v>
      </c>
      <c r="BB523" s="20" t="e">
        <f t="shared" si="81"/>
        <v>#DIV/0!</v>
      </c>
      <c r="BC523">
        <f t="shared" si="85"/>
        <v>23</v>
      </c>
      <c r="BD523" s="14">
        <f t="shared" si="86"/>
        <v>1</v>
      </c>
      <c r="BE523" s="14" t="str">
        <f t="shared" si="87"/>
        <v/>
      </c>
      <c r="BF523" s="14" t="str">
        <f t="shared" si="88"/>
        <v/>
      </c>
      <c r="BG523" s="14" t="str">
        <f t="shared" si="89"/>
        <v/>
      </c>
    </row>
    <row r="524" spans="1:59" x14ac:dyDescent="0.2">
      <c r="A524" t="str">
        <f t="shared" si="82"/>
        <v>Tobin Cox_2016</v>
      </c>
      <c r="B524" t="s">
        <v>2637</v>
      </c>
      <c r="C524" t="s">
        <v>40</v>
      </c>
      <c r="D524">
        <v>2016</v>
      </c>
      <c r="E524" s="13">
        <v>0</v>
      </c>
      <c r="F524" s="13">
        <v>0</v>
      </c>
      <c r="G524" s="13">
        <v>0</v>
      </c>
      <c r="H524" s="13">
        <v>0</v>
      </c>
      <c r="I524" s="13">
        <v>0</v>
      </c>
      <c r="J524" s="13">
        <v>0</v>
      </c>
      <c r="K524" s="13">
        <v>0</v>
      </c>
      <c r="L524" s="13">
        <v>0</v>
      </c>
      <c r="M524" s="13">
        <v>0</v>
      </c>
      <c r="N524" s="13">
        <v>0</v>
      </c>
      <c r="O524" s="13">
        <v>0</v>
      </c>
      <c r="P524" s="13">
        <v>0</v>
      </c>
      <c r="Q524" s="13">
        <v>0</v>
      </c>
      <c r="R524" s="13">
        <v>0</v>
      </c>
      <c r="S524" s="13">
        <v>0</v>
      </c>
      <c r="T524" s="13">
        <v>0</v>
      </c>
      <c r="U524" s="13">
        <v>0</v>
      </c>
      <c r="V524" s="13">
        <v>0</v>
      </c>
      <c r="W524" s="13">
        <v>0</v>
      </c>
      <c r="X524" s="13">
        <v>0</v>
      </c>
      <c r="Y524" s="13">
        <v>0</v>
      </c>
      <c r="Z524" s="13">
        <v>0</v>
      </c>
      <c r="AA524" s="13">
        <v>0</v>
      </c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4" t="str">
        <f t="shared" si="83"/>
        <v/>
      </c>
      <c r="AZ524" s="14">
        <f t="shared" si="80"/>
        <v>23</v>
      </c>
      <c r="BA524" s="19">
        <f t="shared" si="84"/>
        <v>0</v>
      </c>
      <c r="BB524" s="20" t="e">
        <f t="shared" si="81"/>
        <v>#DIV/0!</v>
      </c>
      <c r="BC524">
        <f t="shared" si="85"/>
        <v>23</v>
      </c>
      <c r="BD524" s="14">
        <f t="shared" si="86"/>
        <v>1</v>
      </c>
      <c r="BE524" s="14" t="str">
        <f t="shared" si="87"/>
        <v/>
      </c>
      <c r="BF524" s="14" t="str">
        <f t="shared" si="88"/>
        <v/>
      </c>
      <c r="BG524" s="14" t="str">
        <f t="shared" si="89"/>
        <v/>
      </c>
    </row>
    <row r="525" spans="1:59" x14ac:dyDescent="0.2">
      <c r="A525" t="str">
        <f t="shared" si="82"/>
        <v>Tobin Cox_2015</v>
      </c>
      <c r="B525" t="s">
        <v>2637</v>
      </c>
      <c r="C525" t="s">
        <v>40</v>
      </c>
      <c r="D525">
        <v>2015</v>
      </c>
      <c r="E525" s="13">
        <v>0</v>
      </c>
      <c r="F525" s="13">
        <v>0</v>
      </c>
      <c r="G525" s="13">
        <v>0</v>
      </c>
      <c r="H525" s="13">
        <v>0</v>
      </c>
      <c r="I525" s="13">
        <v>0</v>
      </c>
      <c r="J525" s="13">
        <v>0</v>
      </c>
      <c r="K525" s="13">
        <v>0</v>
      </c>
      <c r="L525" s="13">
        <v>0</v>
      </c>
      <c r="M525" s="13">
        <v>0</v>
      </c>
      <c r="N525" s="13">
        <v>0</v>
      </c>
      <c r="O525" s="13">
        <v>0</v>
      </c>
      <c r="P525" s="13">
        <v>0</v>
      </c>
      <c r="Q525" s="13">
        <v>0</v>
      </c>
      <c r="R525" s="13">
        <v>0</v>
      </c>
      <c r="S525" s="13">
        <v>0</v>
      </c>
      <c r="T525" s="13">
        <v>0</v>
      </c>
      <c r="U525" s="13">
        <v>0</v>
      </c>
      <c r="V525" s="13">
        <v>0</v>
      </c>
      <c r="W525" s="13">
        <v>0</v>
      </c>
      <c r="X525" s="13">
        <v>0</v>
      </c>
      <c r="Y525" s="13">
        <v>0</v>
      </c>
      <c r="Z525" s="13">
        <v>0</v>
      </c>
      <c r="AA525" s="13">
        <v>0</v>
      </c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4" t="str">
        <f t="shared" si="83"/>
        <v/>
      </c>
      <c r="AZ525" s="14">
        <f t="shared" si="80"/>
        <v>23</v>
      </c>
      <c r="BA525" s="19">
        <f t="shared" si="84"/>
        <v>0</v>
      </c>
      <c r="BB525" s="20" t="e">
        <f t="shared" si="81"/>
        <v>#DIV/0!</v>
      </c>
      <c r="BC525">
        <f t="shared" si="85"/>
        <v>23</v>
      </c>
      <c r="BD525" s="14">
        <f t="shared" si="86"/>
        <v>1</v>
      </c>
      <c r="BE525" s="14" t="str">
        <f t="shared" si="87"/>
        <v/>
      </c>
      <c r="BF525" s="14" t="str">
        <f t="shared" si="88"/>
        <v/>
      </c>
      <c r="BG525" s="14" t="str">
        <f t="shared" si="89"/>
        <v/>
      </c>
    </row>
    <row r="526" spans="1:59" x14ac:dyDescent="0.2">
      <c r="A526" t="str">
        <f t="shared" si="82"/>
        <v>Jamie Cripps_2018</v>
      </c>
      <c r="B526" t="s">
        <v>693</v>
      </c>
      <c r="C526" t="s">
        <v>465</v>
      </c>
      <c r="D526">
        <v>2018</v>
      </c>
      <c r="E526" s="13">
        <v>355300</v>
      </c>
      <c r="F526" s="13">
        <v>355300</v>
      </c>
      <c r="G526" s="13">
        <v>355300</v>
      </c>
      <c r="H526" s="13">
        <v>364700</v>
      </c>
      <c r="I526" s="13">
        <v>387500</v>
      </c>
      <c r="J526" s="13">
        <v>402900</v>
      </c>
      <c r="K526" s="13">
        <v>412800</v>
      </c>
      <c r="L526" s="13">
        <v>409500</v>
      </c>
      <c r="M526" s="13">
        <v>401600</v>
      </c>
      <c r="N526" s="13">
        <v>384800</v>
      </c>
      <c r="O526" s="13">
        <v>353100</v>
      </c>
      <c r="P526" s="13">
        <v>335700</v>
      </c>
      <c r="Q526" s="13">
        <v>335700</v>
      </c>
      <c r="R526" s="13">
        <v>329100</v>
      </c>
      <c r="S526" s="13">
        <v>343700</v>
      </c>
      <c r="T526" s="13">
        <v>353300</v>
      </c>
      <c r="U526" s="13">
        <v>376200</v>
      </c>
      <c r="V526" s="13">
        <v>374100</v>
      </c>
      <c r="W526" s="13">
        <v>382400</v>
      </c>
      <c r="X526" s="13">
        <v>388100</v>
      </c>
      <c r="Y526" s="13">
        <v>420200</v>
      </c>
      <c r="Z526" s="13">
        <v>425100</v>
      </c>
      <c r="AA526" s="13">
        <v>435100</v>
      </c>
      <c r="AB526" s="13">
        <v>72</v>
      </c>
      <c r="AC526" s="13">
        <v>92</v>
      </c>
      <c r="AD526" s="13">
        <v>68</v>
      </c>
      <c r="AE526" s="13">
        <v>105</v>
      </c>
      <c r="AF526" s="13">
        <v>88</v>
      </c>
      <c r="AG526" s="13">
        <v>68</v>
      </c>
      <c r="AH526" s="13">
        <v>83</v>
      </c>
      <c r="AI526" s="13">
        <v>78</v>
      </c>
      <c r="AJ526" s="13">
        <v>44</v>
      </c>
      <c r="AK526" s="13">
        <v>38</v>
      </c>
      <c r="AL526" s="13">
        <v>91</v>
      </c>
      <c r="AM526" s="13"/>
      <c r="AN526" s="13">
        <v>58</v>
      </c>
      <c r="AO526" s="13">
        <v>83</v>
      </c>
      <c r="AP526" s="13">
        <v>91</v>
      </c>
      <c r="AQ526" s="13">
        <v>94</v>
      </c>
      <c r="AR526" s="13">
        <v>40</v>
      </c>
      <c r="AS526" s="13">
        <v>114</v>
      </c>
      <c r="AT526" s="13">
        <v>93</v>
      </c>
      <c r="AU526" s="13">
        <v>104</v>
      </c>
      <c r="AV526" s="13">
        <v>73</v>
      </c>
      <c r="AW526" s="13">
        <v>96</v>
      </c>
      <c r="AX526" s="13">
        <v>110</v>
      </c>
      <c r="AY526" s="14">
        <f t="shared" si="83"/>
        <v>81.045454545454547</v>
      </c>
      <c r="AZ526" s="14">
        <f t="shared" si="80"/>
        <v>23</v>
      </c>
      <c r="BA526" s="19">
        <f t="shared" si="84"/>
        <v>1</v>
      </c>
      <c r="BB526" s="20">
        <f t="shared" si="81"/>
        <v>21.680531694251762</v>
      </c>
      <c r="BC526">
        <f t="shared" si="85"/>
        <v>0</v>
      </c>
      <c r="BD526" s="14">
        <f t="shared" si="86"/>
        <v>14</v>
      </c>
      <c r="BE526" s="14">
        <f t="shared" si="87"/>
        <v>82.166666666666671</v>
      </c>
      <c r="BF526" s="14">
        <f t="shared" si="88"/>
        <v>66.8</v>
      </c>
      <c r="BG526" s="14">
        <f t="shared" si="89"/>
        <v>90.555555555555557</v>
      </c>
    </row>
    <row r="527" spans="1:59" x14ac:dyDescent="0.2">
      <c r="A527" t="str">
        <f t="shared" si="82"/>
        <v>Jamie Cripps_2017</v>
      </c>
      <c r="B527" t="s">
        <v>693</v>
      </c>
      <c r="C527" t="s">
        <v>465</v>
      </c>
      <c r="D527">
        <v>2017</v>
      </c>
      <c r="E527" s="13">
        <v>380600</v>
      </c>
      <c r="F527" s="13">
        <v>380600</v>
      </c>
      <c r="G527" s="13">
        <v>380600</v>
      </c>
      <c r="H527" s="13">
        <v>373500</v>
      </c>
      <c r="I527" s="13">
        <v>367400</v>
      </c>
      <c r="J527" s="13">
        <v>363100</v>
      </c>
      <c r="K527" s="13">
        <v>363100</v>
      </c>
      <c r="L527" s="13">
        <v>363100</v>
      </c>
      <c r="M527" s="13">
        <v>363100</v>
      </c>
      <c r="N527" s="13">
        <v>355900</v>
      </c>
      <c r="O527" s="13">
        <v>351800</v>
      </c>
      <c r="P527" s="13">
        <v>334500</v>
      </c>
      <c r="Q527" s="13">
        <v>334500</v>
      </c>
      <c r="R527" s="13">
        <v>324000</v>
      </c>
      <c r="S527" s="13">
        <v>298000</v>
      </c>
      <c r="T527" s="13">
        <v>283200</v>
      </c>
      <c r="U527" s="13">
        <v>284200</v>
      </c>
      <c r="V527" s="13">
        <v>296400</v>
      </c>
      <c r="W527" s="13">
        <v>307200</v>
      </c>
      <c r="X527" s="13">
        <v>312300</v>
      </c>
      <c r="Y527" s="13">
        <v>304500</v>
      </c>
      <c r="Z527" s="13">
        <v>311900</v>
      </c>
      <c r="AA527" s="13">
        <v>317400</v>
      </c>
      <c r="AB527" s="13">
        <v>80</v>
      </c>
      <c r="AC527" s="13">
        <v>79</v>
      </c>
      <c r="AD527" s="13">
        <v>47</v>
      </c>
      <c r="AE527" s="13">
        <v>79</v>
      </c>
      <c r="AF527" s="13">
        <v>79</v>
      </c>
      <c r="AG527" s="13"/>
      <c r="AH527" s="13"/>
      <c r="AI527" s="13"/>
      <c r="AJ527" s="13">
        <v>39</v>
      </c>
      <c r="AK527" s="13">
        <v>82</v>
      </c>
      <c r="AL527" s="13">
        <v>48</v>
      </c>
      <c r="AM527" s="13"/>
      <c r="AN527" s="13">
        <v>43</v>
      </c>
      <c r="AO527" s="13">
        <v>41</v>
      </c>
      <c r="AP527" s="13">
        <v>60</v>
      </c>
      <c r="AQ527" s="13">
        <v>70</v>
      </c>
      <c r="AR527" s="13">
        <v>67</v>
      </c>
      <c r="AS527" s="13">
        <v>65</v>
      </c>
      <c r="AT527" s="13">
        <v>64</v>
      </c>
      <c r="AU527" s="13">
        <v>42</v>
      </c>
      <c r="AV527" s="13">
        <v>95</v>
      </c>
      <c r="AW527" s="13">
        <v>64</v>
      </c>
      <c r="AX527" s="13">
        <v>84</v>
      </c>
      <c r="AY527" s="14">
        <f t="shared" si="83"/>
        <v>64.631578947368425</v>
      </c>
      <c r="AZ527" s="14">
        <f t="shared" si="80"/>
        <v>23</v>
      </c>
      <c r="BA527" s="19">
        <f t="shared" si="84"/>
        <v>0.86363636363636365</v>
      </c>
      <c r="BB527" s="20">
        <f t="shared" si="81"/>
        <v>17.150349935904405</v>
      </c>
      <c r="BC527">
        <f t="shared" si="85"/>
        <v>0</v>
      </c>
      <c r="BD527" s="14">
        <f t="shared" si="86"/>
        <v>16</v>
      </c>
      <c r="BE527" s="14">
        <f t="shared" si="87"/>
        <v>72.8</v>
      </c>
      <c r="BF527" s="14">
        <f t="shared" si="88"/>
        <v>56.333333333333336</v>
      </c>
      <c r="BG527" s="14">
        <f t="shared" si="89"/>
        <v>67.888888888888886</v>
      </c>
    </row>
    <row r="528" spans="1:59" x14ac:dyDescent="0.2">
      <c r="A528" t="str">
        <f t="shared" si="82"/>
        <v>Jamie Cripps_2016</v>
      </c>
      <c r="B528" t="s">
        <v>693</v>
      </c>
      <c r="C528" t="s">
        <v>465</v>
      </c>
      <c r="D528">
        <v>2016</v>
      </c>
      <c r="E528" s="13">
        <v>417700</v>
      </c>
      <c r="F528" s="13">
        <v>417700</v>
      </c>
      <c r="G528" s="13">
        <v>417700</v>
      </c>
      <c r="H528" s="13">
        <v>391300</v>
      </c>
      <c r="I528" s="13">
        <v>350400</v>
      </c>
      <c r="J528" s="13">
        <v>325500</v>
      </c>
      <c r="K528" s="13">
        <v>314900</v>
      </c>
      <c r="L528" s="13">
        <v>307300</v>
      </c>
      <c r="M528" s="13">
        <v>297000</v>
      </c>
      <c r="N528" s="13">
        <v>295400</v>
      </c>
      <c r="O528" s="13">
        <v>322200</v>
      </c>
      <c r="P528" s="13">
        <v>351900</v>
      </c>
      <c r="Q528" s="13">
        <v>355200</v>
      </c>
      <c r="R528" s="13">
        <v>352500</v>
      </c>
      <c r="S528" s="13">
        <v>352500</v>
      </c>
      <c r="T528" s="13">
        <v>358600</v>
      </c>
      <c r="U528" s="13">
        <v>379100</v>
      </c>
      <c r="V528" s="13">
        <v>400700</v>
      </c>
      <c r="W528" s="13">
        <v>408700</v>
      </c>
      <c r="X528" s="13">
        <v>419300</v>
      </c>
      <c r="Y528" s="13">
        <v>402800</v>
      </c>
      <c r="Z528" s="13">
        <v>385300</v>
      </c>
      <c r="AA528" s="13">
        <v>360400</v>
      </c>
      <c r="AB528" s="13">
        <v>86</v>
      </c>
      <c r="AC528" s="13">
        <v>49</v>
      </c>
      <c r="AD528" s="13">
        <v>51</v>
      </c>
      <c r="AE528" s="13">
        <v>38</v>
      </c>
      <c r="AF528" s="13">
        <v>60</v>
      </c>
      <c r="AG528" s="13">
        <v>69</v>
      </c>
      <c r="AH528" s="13">
        <v>41</v>
      </c>
      <c r="AI528" s="13">
        <v>48</v>
      </c>
      <c r="AJ528" s="13">
        <v>85</v>
      </c>
      <c r="AK528" s="13">
        <v>105</v>
      </c>
      <c r="AL528" s="13">
        <v>70</v>
      </c>
      <c r="AM528" s="13">
        <v>44</v>
      </c>
      <c r="AN528" s="13">
        <v>99</v>
      </c>
      <c r="AO528" s="13"/>
      <c r="AP528" s="13">
        <v>82</v>
      </c>
      <c r="AQ528" s="13">
        <v>82</v>
      </c>
      <c r="AR528" s="13">
        <v>117</v>
      </c>
      <c r="AS528" s="13">
        <v>66</v>
      </c>
      <c r="AT528" s="13">
        <v>94</v>
      </c>
      <c r="AU528" s="13">
        <v>62</v>
      </c>
      <c r="AV528" s="13">
        <v>54</v>
      </c>
      <c r="AW528" s="13">
        <v>66</v>
      </c>
      <c r="AX528" s="13">
        <v>71</v>
      </c>
      <c r="AY528" s="14">
        <f t="shared" si="83"/>
        <v>69.954545454545453</v>
      </c>
      <c r="AZ528" s="14">
        <f t="shared" si="80"/>
        <v>23</v>
      </c>
      <c r="BA528" s="19">
        <f t="shared" si="84"/>
        <v>1</v>
      </c>
      <c r="BB528" s="20">
        <f t="shared" si="81"/>
        <v>21.713452649775114</v>
      </c>
      <c r="BC528">
        <f t="shared" si="85"/>
        <v>0</v>
      </c>
      <c r="BD528" s="14">
        <f t="shared" si="86"/>
        <v>10</v>
      </c>
      <c r="BE528" s="14">
        <f t="shared" si="87"/>
        <v>58.833333333333336</v>
      </c>
      <c r="BF528" s="14">
        <f t="shared" si="88"/>
        <v>65.5</v>
      </c>
      <c r="BG528" s="14">
        <f t="shared" si="89"/>
        <v>77.111111111111114</v>
      </c>
    </row>
    <row r="529" spans="1:59" x14ac:dyDescent="0.2">
      <c r="A529" t="str">
        <f t="shared" si="82"/>
        <v>Jamie Cripps_2015</v>
      </c>
      <c r="B529" t="s">
        <v>693</v>
      </c>
      <c r="C529" t="s">
        <v>465</v>
      </c>
      <c r="D529">
        <v>2015</v>
      </c>
      <c r="E529" s="13">
        <v>327300</v>
      </c>
      <c r="F529" s="13">
        <v>327300</v>
      </c>
      <c r="G529" s="13">
        <v>327300</v>
      </c>
      <c r="H529" s="13">
        <v>343600</v>
      </c>
      <c r="I529" s="13">
        <v>349500</v>
      </c>
      <c r="J529" s="13">
        <v>345500</v>
      </c>
      <c r="K529" s="13">
        <v>353100</v>
      </c>
      <c r="L529" s="13">
        <v>350500</v>
      </c>
      <c r="M529" s="13">
        <v>362500</v>
      </c>
      <c r="N529" s="13">
        <v>371400</v>
      </c>
      <c r="O529" s="13">
        <v>368600</v>
      </c>
      <c r="P529" s="13">
        <v>367200</v>
      </c>
      <c r="Q529" s="13">
        <v>365300</v>
      </c>
      <c r="R529" s="13">
        <v>365300</v>
      </c>
      <c r="S529" s="13">
        <v>397700</v>
      </c>
      <c r="T529" s="13">
        <v>421500</v>
      </c>
      <c r="U529" s="13">
        <v>458600</v>
      </c>
      <c r="V529" s="13">
        <v>456400</v>
      </c>
      <c r="W529" s="13">
        <v>436300</v>
      </c>
      <c r="X529" s="13">
        <v>397700</v>
      </c>
      <c r="Y529" s="13">
        <v>360200</v>
      </c>
      <c r="Z529" s="13">
        <v>346600</v>
      </c>
      <c r="AA529" s="13">
        <v>345400</v>
      </c>
      <c r="AB529" s="13">
        <v>102</v>
      </c>
      <c r="AC529" s="13">
        <v>81</v>
      </c>
      <c r="AD529" s="13">
        <v>48</v>
      </c>
      <c r="AE529" s="13">
        <v>89</v>
      </c>
      <c r="AF529" s="13">
        <v>63</v>
      </c>
      <c r="AG529" s="13">
        <v>72</v>
      </c>
      <c r="AH529" s="13">
        <v>70</v>
      </c>
      <c r="AI529" s="13">
        <v>94</v>
      </c>
      <c r="AJ529" s="13">
        <v>72</v>
      </c>
      <c r="AK529" s="13">
        <v>47</v>
      </c>
      <c r="AL529" s="13">
        <v>96</v>
      </c>
      <c r="AM529" s="13">
        <v>71</v>
      </c>
      <c r="AN529" s="13"/>
      <c r="AO529" s="13">
        <v>122</v>
      </c>
      <c r="AP529" s="13">
        <v>96</v>
      </c>
      <c r="AQ529" s="13">
        <v>116</v>
      </c>
      <c r="AR529" s="13">
        <v>61</v>
      </c>
      <c r="AS529" s="13">
        <v>53</v>
      </c>
      <c r="AT529" s="13">
        <v>62</v>
      </c>
      <c r="AU529" s="13">
        <v>41</v>
      </c>
      <c r="AV529" s="13">
        <v>87</v>
      </c>
      <c r="AW529" s="13">
        <v>82</v>
      </c>
      <c r="AX529" s="13">
        <v>78</v>
      </c>
      <c r="AY529" s="14">
        <f t="shared" si="83"/>
        <v>77.409090909090907</v>
      </c>
      <c r="AZ529" s="14">
        <f t="shared" si="80"/>
        <v>23</v>
      </c>
      <c r="BA529" s="19">
        <f t="shared" si="84"/>
        <v>1</v>
      </c>
      <c r="BB529" s="20">
        <f t="shared" si="81"/>
        <v>21.700689238360912</v>
      </c>
      <c r="BC529">
        <f t="shared" si="85"/>
        <v>0</v>
      </c>
      <c r="BD529" s="14">
        <f t="shared" si="86"/>
        <v>1</v>
      </c>
      <c r="BE529" s="14">
        <f t="shared" si="87"/>
        <v>75.833333333333329</v>
      </c>
      <c r="BF529" s="14">
        <f t="shared" si="88"/>
        <v>75</v>
      </c>
      <c r="BG529" s="14">
        <f t="shared" si="89"/>
        <v>75.111111111111114</v>
      </c>
    </row>
    <row r="530" spans="1:59" x14ac:dyDescent="0.2">
      <c r="A530" t="str">
        <f t="shared" si="82"/>
        <v>Patrick Cripps_2018</v>
      </c>
      <c r="B530" t="s">
        <v>817</v>
      </c>
      <c r="C530" t="s">
        <v>84</v>
      </c>
      <c r="D530">
        <v>2018</v>
      </c>
      <c r="E530" s="13">
        <v>537300</v>
      </c>
      <c r="F530" s="13">
        <v>537300</v>
      </c>
      <c r="G530" s="13">
        <v>537300</v>
      </c>
      <c r="H530" s="13">
        <v>545200</v>
      </c>
      <c r="I530" s="13">
        <v>535700</v>
      </c>
      <c r="J530" s="13">
        <v>545400</v>
      </c>
      <c r="K530" s="13">
        <v>573500</v>
      </c>
      <c r="L530" s="13">
        <v>593900</v>
      </c>
      <c r="M530" s="13">
        <v>589600</v>
      </c>
      <c r="N530" s="13">
        <v>590100</v>
      </c>
      <c r="O530" s="13">
        <v>592700</v>
      </c>
      <c r="P530" s="13">
        <v>569100</v>
      </c>
      <c r="Q530" s="13">
        <v>569100</v>
      </c>
      <c r="R530" s="13">
        <v>532400</v>
      </c>
      <c r="S530" s="13">
        <v>544800</v>
      </c>
      <c r="T530" s="13">
        <v>576100</v>
      </c>
      <c r="U530" s="13">
        <v>591600</v>
      </c>
      <c r="V530" s="13">
        <v>589800</v>
      </c>
      <c r="W530" s="13">
        <v>594000</v>
      </c>
      <c r="X530" s="13">
        <v>632700</v>
      </c>
      <c r="Y530" s="13">
        <v>645000</v>
      </c>
      <c r="Z530" s="13">
        <v>649100</v>
      </c>
      <c r="AA530" s="13">
        <v>595300</v>
      </c>
      <c r="AB530" s="13">
        <v>130</v>
      </c>
      <c r="AC530" s="13">
        <v>115</v>
      </c>
      <c r="AD530" s="13">
        <v>92</v>
      </c>
      <c r="AE530" s="13">
        <v>92</v>
      </c>
      <c r="AF530" s="13">
        <v>151</v>
      </c>
      <c r="AG530" s="13">
        <v>143</v>
      </c>
      <c r="AH530" s="13">
        <v>94</v>
      </c>
      <c r="AI530" s="13">
        <v>111</v>
      </c>
      <c r="AJ530" s="13">
        <v>152</v>
      </c>
      <c r="AK530" s="13">
        <v>97</v>
      </c>
      <c r="AL530" s="13">
        <v>54</v>
      </c>
      <c r="AM530" s="13"/>
      <c r="AN530" s="13">
        <v>109</v>
      </c>
      <c r="AO530" s="13">
        <v>187</v>
      </c>
      <c r="AP530" s="13">
        <v>108</v>
      </c>
      <c r="AQ530" s="13">
        <v>93</v>
      </c>
      <c r="AR530" s="13">
        <v>156</v>
      </c>
      <c r="AS530" s="13">
        <v>122</v>
      </c>
      <c r="AT530" s="13">
        <v>173</v>
      </c>
      <c r="AU530" s="13">
        <v>122</v>
      </c>
      <c r="AV530" s="13">
        <v>112</v>
      </c>
      <c r="AW530" s="13">
        <v>106</v>
      </c>
      <c r="AX530" s="13">
        <v>108</v>
      </c>
      <c r="AY530" s="14">
        <f t="shared" si="83"/>
        <v>119.40909090909091</v>
      </c>
      <c r="AZ530" s="14">
        <f t="shared" si="80"/>
        <v>23</v>
      </c>
      <c r="BA530" s="19">
        <f t="shared" si="84"/>
        <v>1</v>
      </c>
      <c r="BB530" s="20">
        <f t="shared" si="81"/>
        <v>30.738000509543152</v>
      </c>
      <c r="BC530">
        <f t="shared" si="85"/>
        <v>0</v>
      </c>
      <c r="BD530" s="14">
        <f t="shared" si="86"/>
        <v>14</v>
      </c>
      <c r="BE530" s="14">
        <f t="shared" si="87"/>
        <v>120.5</v>
      </c>
      <c r="BF530" s="14">
        <f t="shared" si="88"/>
        <v>101.6</v>
      </c>
      <c r="BG530" s="14">
        <f t="shared" si="89"/>
        <v>122.22222222222223</v>
      </c>
    </row>
    <row r="531" spans="1:59" x14ac:dyDescent="0.2">
      <c r="A531" t="str">
        <f t="shared" si="82"/>
        <v>Patrick Cripps_2017</v>
      </c>
      <c r="B531" t="s">
        <v>817</v>
      </c>
      <c r="C531" t="s">
        <v>84</v>
      </c>
      <c r="D531">
        <v>2017</v>
      </c>
      <c r="E531" s="13">
        <v>585500</v>
      </c>
      <c r="F531" s="13">
        <v>585500</v>
      </c>
      <c r="G531" s="13">
        <v>585500</v>
      </c>
      <c r="H531" s="13">
        <v>548700</v>
      </c>
      <c r="I531" s="13">
        <v>533000</v>
      </c>
      <c r="J531" s="13">
        <v>521700</v>
      </c>
      <c r="K531" s="13">
        <v>513900</v>
      </c>
      <c r="L531" s="13">
        <v>519400</v>
      </c>
      <c r="M531" s="13">
        <v>543900</v>
      </c>
      <c r="N531" s="13">
        <v>558500</v>
      </c>
      <c r="O531" s="13">
        <v>567300</v>
      </c>
      <c r="P531" s="13">
        <v>567300</v>
      </c>
      <c r="Q531" s="13">
        <v>535300</v>
      </c>
      <c r="R531" s="13">
        <v>520500</v>
      </c>
      <c r="S531" s="13">
        <v>526100</v>
      </c>
      <c r="T531" s="13">
        <v>553300</v>
      </c>
      <c r="U531" s="13">
        <v>533500</v>
      </c>
      <c r="V531" s="13">
        <v>533500</v>
      </c>
      <c r="W531" s="13">
        <v>533500</v>
      </c>
      <c r="X531" s="13">
        <v>533500</v>
      </c>
      <c r="Y531" s="13">
        <v>533500</v>
      </c>
      <c r="Z531" s="13">
        <v>533500</v>
      </c>
      <c r="AA531" s="13">
        <v>533500</v>
      </c>
      <c r="AB531" s="13">
        <v>50</v>
      </c>
      <c r="AC531" s="13">
        <v>109</v>
      </c>
      <c r="AD531" s="13">
        <v>100</v>
      </c>
      <c r="AE531" s="13">
        <v>77</v>
      </c>
      <c r="AF531" s="13">
        <v>109</v>
      </c>
      <c r="AG531" s="13">
        <v>103</v>
      </c>
      <c r="AH531" s="13">
        <v>101</v>
      </c>
      <c r="AI531" s="13">
        <v>157</v>
      </c>
      <c r="AJ531" s="13">
        <v>94</v>
      </c>
      <c r="AK531" s="13">
        <v>97</v>
      </c>
      <c r="AL531" s="13"/>
      <c r="AM531" s="13">
        <v>70</v>
      </c>
      <c r="AN531" s="13">
        <v>114</v>
      </c>
      <c r="AO531" s="13">
        <v>134</v>
      </c>
      <c r="AP531" s="13">
        <v>126</v>
      </c>
      <c r="AQ531" s="13">
        <v>25</v>
      </c>
      <c r="AR531" s="13"/>
      <c r="AS531" s="13"/>
      <c r="AT531" s="13"/>
      <c r="AU531" s="13"/>
      <c r="AV531" s="13"/>
      <c r="AW531" s="13"/>
      <c r="AX531" s="13"/>
      <c r="AY531" s="14">
        <f t="shared" si="83"/>
        <v>97.733333333333334</v>
      </c>
      <c r="AZ531" s="14">
        <f t="shared" ref="AZ531:AZ594" si="90">COUNTIF(AB531:AX531,"&lt;&gt;0")</f>
        <v>23</v>
      </c>
      <c r="BA531" s="19">
        <f t="shared" si="84"/>
        <v>0.68181818181818177</v>
      </c>
      <c r="BB531" s="20">
        <f t="shared" ref="BB531:BB594" si="91">STDEV(AB531:AX531)</f>
        <v>32.70095382328136</v>
      </c>
      <c r="BC531">
        <f t="shared" si="85"/>
        <v>0</v>
      </c>
      <c r="BD531" s="14">
        <f t="shared" si="86"/>
        <v>7</v>
      </c>
      <c r="BE531" s="14">
        <f t="shared" si="87"/>
        <v>91.333333333333329</v>
      </c>
      <c r="BF531" s="14">
        <f t="shared" si="88"/>
        <v>103.8</v>
      </c>
      <c r="BG531" s="14">
        <f t="shared" si="89"/>
        <v>75.5</v>
      </c>
    </row>
    <row r="532" spans="1:59" x14ac:dyDescent="0.2">
      <c r="A532" t="str">
        <f t="shared" si="82"/>
        <v>Patrick Cripps_2016</v>
      </c>
      <c r="B532" t="s">
        <v>817</v>
      </c>
      <c r="C532" t="s">
        <v>84</v>
      </c>
      <c r="D532">
        <v>2016</v>
      </c>
      <c r="E532" s="13">
        <v>519600</v>
      </c>
      <c r="F532" s="13">
        <v>519600</v>
      </c>
      <c r="G532" s="13">
        <v>519600</v>
      </c>
      <c r="H532" s="13">
        <v>512700</v>
      </c>
      <c r="I532" s="13">
        <v>503000</v>
      </c>
      <c r="J532" s="13">
        <v>503700</v>
      </c>
      <c r="K532" s="13">
        <v>503700</v>
      </c>
      <c r="L532" s="13">
        <v>521800</v>
      </c>
      <c r="M532" s="13">
        <v>543700</v>
      </c>
      <c r="N532" s="13">
        <v>549300</v>
      </c>
      <c r="O532" s="13">
        <v>534800</v>
      </c>
      <c r="P532" s="13">
        <v>515800</v>
      </c>
      <c r="Q532" s="13">
        <v>498600</v>
      </c>
      <c r="R532" s="13">
        <v>498600</v>
      </c>
      <c r="S532" s="13">
        <v>477100</v>
      </c>
      <c r="T532" s="13">
        <v>458100</v>
      </c>
      <c r="U532" s="13">
        <v>448600</v>
      </c>
      <c r="V532" s="13">
        <v>455000</v>
      </c>
      <c r="W532" s="13">
        <v>482000</v>
      </c>
      <c r="X532" s="13">
        <v>508200</v>
      </c>
      <c r="Y532" s="13">
        <v>536300</v>
      </c>
      <c r="Z532" s="13">
        <v>548200</v>
      </c>
      <c r="AA532" s="13">
        <v>572400</v>
      </c>
      <c r="AB532" s="13">
        <v>106</v>
      </c>
      <c r="AC532" s="13">
        <v>101</v>
      </c>
      <c r="AD532" s="13">
        <v>83</v>
      </c>
      <c r="AE532" s="13">
        <v>96</v>
      </c>
      <c r="AF532" s="13">
        <v>117</v>
      </c>
      <c r="AG532" s="13"/>
      <c r="AH532" s="13">
        <v>127</v>
      </c>
      <c r="AI532" s="13">
        <v>115</v>
      </c>
      <c r="AJ532" s="13">
        <v>96</v>
      </c>
      <c r="AK532" s="13">
        <v>86</v>
      </c>
      <c r="AL532" s="13">
        <v>95</v>
      </c>
      <c r="AM532" s="13">
        <v>90</v>
      </c>
      <c r="AN532" s="13"/>
      <c r="AO532" s="13">
        <v>69</v>
      </c>
      <c r="AP532" s="13">
        <v>84</v>
      </c>
      <c r="AQ532" s="13">
        <v>102</v>
      </c>
      <c r="AR532" s="13">
        <v>103</v>
      </c>
      <c r="AS532" s="13">
        <v>137</v>
      </c>
      <c r="AT532" s="13">
        <v>118</v>
      </c>
      <c r="AU532" s="13">
        <v>124</v>
      </c>
      <c r="AV532" s="13">
        <v>118</v>
      </c>
      <c r="AW532" s="13">
        <v>153</v>
      </c>
      <c r="AX532" s="13">
        <v>140</v>
      </c>
      <c r="AY532" s="14">
        <f t="shared" si="83"/>
        <v>107.61904761904762</v>
      </c>
      <c r="AZ532" s="14">
        <f t="shared" si="90"/>
        <v>23</v>
      </c>
      <c r="BA532" s="19">
        <f t="shared" si="84"/>
        <v>0.95454545454545459</v>
      </c>
      <c r="BB532" s="20">
        <f t="shared" si="91"/>
        <v>21.136405064428963</v>
      </c>
      <c r="BC532">
        <f t="shared" si="85"/>
        <v>0</v>
      </c>
      <c r="BD532" s="14">
        <f t="shared" si="86"/>
        <v>17</v>
      </c>
      <c r="BE532" s="14">
        <f t="shared" si="87"/>
        <v>100.6</v>
      </c>
      <c r="BF532" s="14">
        <f t="shared" si="88"/>
        <v>101.5</v>
      </c>
      <c r="BG532" s="14">
        <f t="shared" si="89"/>
        <v>119.88888888888889</v>
      </c>
    </row>
    <row r="533" spans="1:59" x14ac:dyDescent="0.2">
      <c r="A533" t="str">
        <f t="shared" si="82"/>
        <v>Patrick Cripps_2015</v>
      </c>
      <c r="B533" t="s">
        <v>817</v>
      </c>
      <c r="C533" t="s">
        <v>84</v>
      </c>
      <c r="D533">
        <v>2015</v>
      </c>
      <c r="E533" s="13">
        <v>211400</v>
      </c>
      <c r="F533" s="13">
        <v>211400</v>
      </c>
      <c r="G533" s="13">
        <v>211400</v>
      </c>
      <c r="H533" s="13">
        <v>211400</v>
      </c>
      <c r="I533" s="13">
        <v>294300</v>
      </c>
      <c r="J533" s="13">
        <v>369500</v>
      </c>
      <c r="K533" s="13">
        <v>431500</v>
      </c>
      <c r="L533" s="13">
        <v>431500</v>
      </c>
      <c r="M533" s="13">
        <v>432000</v>
      </c>
      <c r="N533" s="13">
        <v>434600</v>
      </c>
      <c r="O533" s="13">
        <v>435100</v>
      </c>
      <c r="P533" s="13">
        <v>435100</v>
      </c>
      <c r="Q533" s="13">
        <v>464600</v>
      </c>
      <c r="R533" s="13">
        <v>482400</v>
      </c>
      <c r="S533" s="13">
        <v>486900</v>
      </c>
      <c r="T533" s="13">
        <v>468900</v>
      </c>
      <c r="U533" s="13">
        <v>455200</v>
      </c>
      <c r="V533" s="13">
        <v>441300</v>
      </c>
      <c r="W533" s="13">
        <v>443600</v>
      </c>
      <c r="X533" s="13">
        <v>454300</v>
      </c>
      <c r="Y533" s="13">
        <v>473600</v>
      </c>
      <c r="Z533" s="13">
        <v>492900</v>
      </c>
      <c r="AA533" s="13">
        <v>505800</v>
      </c>
      <c r="AB533" s="13">
        <v>53</v>
      </c>
      <c r="AC533" s="13"/>
      <c r="AD533" s="13">
        <v>89</v>
      </c>
      <c r="AE533" s="13">
        <v>172</v>
      </c>
      <c r="AF533" s="13">
        <v>86</v>
      </c>
      <c r="AG533" s="13">
        <v>104</v>
      </c>
      <c r="AH533" s="13"/>
      <c r="AI533" s="13">
        <v>68</v>
      </c>
      <c r="AJ533" s="13">
        <v>91</v>
      </c>
      <c r="AK533" s="13">
        <v>99</v>
      </c>
      <c r="AL533" s="13"/>
      <c r="AM533" s="13">
        <v>136</v>
      </c>
      <c r="AN533" s="13">
        <v>82</v>
      </c>
      <c r="AO533" s="13">
        <v>77</v>
      </c>
      <c r="AP533" s="13">
        <v>88</v>
      </c>
      <c r="AQ533" s="13">
        <v>82</v>
      </c>
      <c r="AR533" s="13">
        <v>74</v>
      </c>
      <c r="AS533" s="13">
        <v>116</v>
      </c>
      <c r="AT533" s="13">
        <v>103</v>
      </c>
      <c r="AU533" s="13">
        <v>101</v>
      </c>
      <c r="AV533" s="13">
        <v>131</v>
      </c>
      <c r="AW533" s="13">
        <v>100</v>
      </c>
      <c r="AX533" s="13">
        <v>74</v>
      </c>
      <c r="AY533" s="14">
        <f t="shared" si="83"/>
        <v>96.3</v>
      </c>
      <c r="AZ533" s="14">
        <f t="shared" si="90"/>
        <v>23</v>
      </c>
      <c r="BA533" s="19">
        <f t="shared" si="84"/>
        <v>0.90909090909090906</v>
      </c>
      <c r="BB533" s="20">
        <f t="shared" si="91"/>
        <v>26.905487603050336</v>
      </c>
      <c r="BC533">
        <f t="shared" si="85"/>
        <v>0</v>
      </c>
      <c r="BD533" s="14">
        <f t="shared" si="86"/>
        <v>1</v>
      </c>
      <c r="BE533" s="14">
        <f t="shared" si="87"/>
        <v>100.8</v>
      </c>
      <c r="BF533" s="14">
        <f t="shared" si="88"/>
        <v>98.5</v>
      </c>
      <c r="BG533" s="14">
        <f t="shared" si="89"/>
        <v>96.555555555555557</v>
      </c>
    </row>
    <row r="534" spans="1:59" x14ac:dyDescent="0.2">
      <c r="A534" t="str">
        <f t="shared" si="82"/>
        <v>Jack Crisp_2018</v>
      </c>
      <c r="B534" t="s">
        <v>667</v>
      </c>
      <c r="C534" t="s">
        <v>116</v>
      </c>
      <c r="D534">
        <v>2018</v>
      </c>
      <c r="E534" s="13">
        <v>455300</v>
      </c>
      <c r="F534" s="13">
        <v>455300</v>
      </c>
      <c r="G534" s="13">
        <v>455300</v>
      </c>
      <c r="H534" s="13">
        <v>462200</v>
      </c>
      <c r="I534" s="13">
        <v>464800</v>
      </c>
      <c r="J534" s="13">
        <v>464400</v>
      </c>
      <c r="K534" s="13">
        <v>444900</v>
      </c>
      <c r="L534" s="13">
        <v>433400</v>
      </c>
      <c r="M534" s="13">
        <v>448100</v>
      </c>
      <c r="N534" s="13">
        <v>468800</v>
      </c>
      <c r="O534" s="13">
        <v>489700</v>
      </c>
      <c r="P534" s="13">
        <v>503200</v>
      </c>
      <c r="Q534" s="13">
        <v>510800</v>
      </c>
      <c r="R534" s="13">
        <v>510800</v>
      </c>
      <c r="S534" s="13">
        <v>525400</v>
      </c>
      <c r="T534" s="13">
        <v>524200</v>
      </c>
      <c r="U534" s="13">
        <v>516500</v>
      </c>
      <c r="V534" s="13">
        <v>506500</v>
      </c>
      <c r="W534" s="13">
        <v>486300</v>
      </c>
      <c r="X534" s="13">
        <v>460900</v>
      </c>
      <c r="Y534" s="13">
        <v>442300</v>
      </c>
      <c r="Z534" s="13">
        <v>449500</v>
      </c>
      <c r="AA534" s="13">
        <v>465400</v>
      </c>
      <c r="AB534" s="13">
        <v>87</v>
      </c>
      <c r="AC534" s="13">
        <v>71</v>
      </c>
      <c r="AD534" s="13">
        <v>128</v>
      </c>
      <c r="AE534" s="13">
        <v>78</v>
      </c>
      <c r="AF534" s="13">
        <v>65</v>
      </c>
      <c r="AG534" s="13">
        <v>89</v>
      </c>
      <c r="AH534" s="13">
        <v>86</v>
      </c>
      <c r="AI534" s="13">
        <v>119</v>
      </c>
      <c r="AJ534" s="13">
        <v>112</v>
      </c>
      <c r="AK534" s="13">
        <v>97</v>
      </c>
      <c r="AL534" s="13">
        <v>115</v>
      </c>
      <c r="AM534" s="13">
        <v>110</v>
      </c>
      <c r="AN534" s="13"/>
      <c r="AO534" s="13">
        <v>117</v>
      </c>
      <c r="AP534" s="13">
        <v>92</v>
      </c>
      <c r="AQ534" s="13">
        <v>95</v>
      </c>
      <c r="AR534" s="13">
        <v>106</v>
      </c>
      <c r="AS534" s="13">
        <v>64</v>
      </c>
      <c r="AT534" s="13">
        <v>71</v>
      </c>
      <c r="AU534" s="13">
        <v>107</v>
      </c>
      <c r="AV534" s="13">
        <v>111</v>
      </c>
      <c r="AW534" s="13">
        <v>83</v>
      </c>
      <c r="AX534" s="13">
        <v>104</v>
      </c>
      <c r="AY534" s="14">
        <f t="shared" si="83"/>
        <v>95.772727272727266</v>
      </c>
      <c r="AZ534" s="14">
        <f t="shared" si="90"/>
        <v>23</v>
      </c>
      <c r="BA534" s="19">
        <f t="shared" si="84"/>
        <v>1</v>
      </c>
      <c r="BB534" s="20">
        <f t="shared" si="91"/>
        <v>18.634151489445454</v>
      </c>
      <c r="BC534">
        <f t="shared" si="85"/>
        <v>0</v>
      </c>
      <c r="BD534" s="14">
        <f t="shared" si="86"/>
        <v>8</v>
      </c>
      <c r="BE534" s="14">
        <f t="shared" si="87"/>
        <v>86.333333333333329</v>
      </c>
      <c r="BF534" s="14">
        <f t="shared" si="88"/>
        <v>106.5</v>
      </c>
      <c r="BG534" s="14">
        <f t="shared" si="89"/>
        <v>92.555555555555557</v>
      </c>
    </row>
    <row r="535" spans="1:59" x14ac:dyDescent="0.2">
      <c r="A535" t="str">
        <f t="shared" si="82"/>
        <v>Jack Crisp_2017</v>
      </c>
      <c r="B535" t="s">
        <v>667</v>
      </c>
      <c r="C535" t="s">
        <v>116</v>
      </c>
      <c r="D535">
        <v>2017</v>
      </c>
      <c r="E535" s="13">
        <v>468200</v>
      </c>
      <c r="F535" s="13">
        <v>468200</v>
      </c>
      <c r="G535" s="13">
        <v>468200</v>
      </c>
      <c r="H535" s="13">
        <v>423000</v>
      </c>
      <c r="I535" s="13">
        <v>397300</v>
      </c>
      <c r="J535" s="13">
        <v>409400</v>
      </c>
      <c r="K535" s="13">
        <v>426500</v>
      </c>
      <c r="L535" s="13">
        <v>426300</v>
      </c>
      <c r="M535" s="13">
        <v>408400</v>
      </c>
      <c r="N535" s="13">
        <v>394200</v>
      </c>
      <c r="O535" s="13">
        <v>408600</v>
      </c>
      <c r="P535" s="13">
        <v>433300</v>
      </c>
      <c r="Q535" s="13">
        <v>433700</v>
      </c>
      <c r="R535" s="13">
        <v>433700</v>
      </c>
      <c r="S535" s="13">
        <v>431200</v>
      </c>
      <c r="T535" s="13">
        <v>422100</v>
      </c>
      <c r="U535" s="13">
        <v>428600</v>
      </c>
      <c r="V535" s="13">
        <v>432200</v>
      </c>
      <c r="W535" s="13">
        <v>452500</v>
      </c>
      <c r="X535" s="13">
        <v>461000</v>
      </c>
      <c r="Y535" s="13">
        <v>472300</v>
      </c>
      <c r="Z535" s="13">
        <v>462300</v>
      </c>
      <c r="AA535" s="13">
        <v>451000</v>
      </c>
      <c r="AB535" s="13">
        <v>52</v>
      </c>
      <c r="AC535" s="13">
        <v>37</v>
      </c>
      <c r="AD535" s="13">
        <v>83</v>
      </c>
      <c r="AE535" s="13">
        <v>70</v>
      </c>
      <c r="AF535" s="13">
        <v>106</v>
      </c>
      <c r="AG535" s="13">
        <v>103</v>
      </c>
      <c r="AH535" s="13">
        <v>40</v>
      </c>
      <c r="AI535" s="13">
        <v>68</v>
      </c>
      <c r="AJ535" s="13">
        <v>100</v>
      </c>
      <c r="AK535" s="13">
        <v>96</v>
      </c>
      <c r="AL535" s="13">
        <v>101</v>
      </c>
      <c r="AM535" s="13">
        <v>58</v>
      </c>
      <c r="AN535" s="13"/>
      <c r="AO535" s="13">
        <v>90</v>
      </c>
      <c r="AP535" s="13">
        <v>88</v>
      </c>
      <c r="AQ535" s="13">
        <v>88</v>
      </c>
      <c r="AR535" s="13">
        <v>88</v>
      </c>
      <c r="AS535" s="13">
        <v>129</v>
      </c>
      <c r="AT535" s="13">
        <v>74</v>
      </c>
      <c r="AU535" s="13">
        <v>101</v>
      </c>
      <c r="AV535" s="13">
        <v>88</v>
      </c>
      <c r="AW535" s="13">
        <v>65</v>
      </c>
      <c r="AX535" s="13">
        <v>97</v>
      </c>
      <c r="AY535" s="14">
        <f t="shared" si="83"/>
        <v>82.818181818181813</v>
      </c>
      <c r="AZ535" s="14">
        <f t="shared" si="90"/>
        <v>23</v>
      </c>
      <c r="BA535" s="19">
        <f t="shared" si="84"/>
        <v>1</v>
      </c>
      <c r="BB535" s="20">
        <f t="shared" si="91"/>
        <v>22.725350568067345</v>
      </c>
      <c r="BC535">
        <f t="shared" si="85"/>
        <v>0</v>
      </c>
      <c r="BD535" s="14">
        <f t="shared" si="86"/>
        <v>10</v>
      </c>
      <c r="BE535" s="14">
        <f t="shared" si="87"/>
        <v>75.166666666666671</v>
      </c>
      <c r="BF535" s="14">
        <f t="shared" si="88"/>
        <v>77.166666666666671</v>
      </c>
      <c r="BG535" s="14">
        <f t="shared" si="89"/>
        <v>90.888888888888886</v>
      </c>
    </row>
    <row r="536" spans="1:59" x14ac:dyDescent="0.2">
      <c r="A536" t="str">
        <f t="shared" si="82"/>
        <v>Jack Crisp_2016</v>
      </c>
      <c r="B536" t="s">
        <v>667</v>
      </c>
      <c r="C536" t="s">
        <v>116</v>
      </c>
      <c r="D536">
        <v>2016</v>
      </c>
      <c r="E536" s="13">
        <v>482200</v>
      </c>
      <c r="F536" s="13">
        <v>482200</v>
      </c>
      <c r="G536" s="13">
        <v>482200</v>
      </c>
      <c r="H536" s="13">
        <v>432300</v>
      </c>
      <c r="I536" s="13">
        <v>411800</v>
      </c>
      <c r="J536" s="13">
        <v>411400</v>
      </c>
      <c r="K536" s="13">
        <v>432500</v>
      </c>
      <c r="L536" s="13">
        <v>437400</v>
      </c>
      <c r="M536" s="13">
        <v>438900</v>
      </c>
      <c r="N536" s="13">
        <v>435100</v>
      </c>
      <c r="O536" s="13">
        <v>447800</v>
      </c>
      <c r="P536" s="13">
        <v>463200</v>
      </c>
      <c r="Q536" s="13">
        <v>455500</v>
      </c>
      <c r="R536" s="13">
        <v>455500</v>
      </c>
      <c r="S536" s="13">
        <v>453000</v>
      </c>
      <c r="T536" s="13">
        <v>442200</v>
      </c>
      <c r="U536" s="13">
        <v>438300</v>
      </c>
      <c r="V536" s="13">
        <v>434700</v>
      </c>
      <c r="W536" s="13">
        <v>439700</v>
      </c>
      <c r="X536" s="13">
        <v>442800</v>
      </c>
      <c r="Y536" s="13">
        <v>440000</v>
      </c>
      <c r="Z536" s="13">
        <v>437800</v>
      </c>
      <c r="AA536" s="13">
        <v>448100</v>
      </c>
      <c r="AB536" s="13">
        <v>41</v>
      </c>
      <c r="AC536" s="13">
        <v>55</v>
      </c>
      <c r="AD536" s="13">
        <v>75</v>
      </c>
      <c r="AE536" s="13">
        <v>78</v>
      </c>
      <c r="AF536" s="13">
        <v>87</v>
      </c>
      <c r="AG536" s="13">
        <v>124</v>
      </c>
      <c r="AH536" s="13">
        <v>57</v>
      </c>
      <c r="AI536" s="13">
        <v>82</v>
      </c>
      <c r="AJ536" s="13">
        <v>115</v>
      </c>
      <c r="AK536" s="13">
        <v>93</v>
      </c>
      <c r="AL536" s="13">
        <v>95</v>
      </c>
      <c r="AM536" s="13">
        <v>73</v>
      </c>
      <c r="AN536" s="13"/>
      <c r="AO536" s="13">
        <v>103</v>
      </c>
      <c r="AP536" s="13">
        <v>71</v>
      </c>
      <c r="AQ536" s="13">
        <v>84</v>
      </c>
      <c r="AR536" s="13">
        <v>105</v>
      </c>
      <c r="AS536" s="13">
        <v>90</v>
      </c>
      <c r="AT536" s="13">
        <v>84</v>
      </c>
      <c r="AU536" s="13">
        <v>94</v>
      </c>
      <c r="AV536" s="13">
        <v>90</v>
      </c>
      <c r="AW536" s="13">
        <v>111</v>
      </c>
      <c r="AX536" s="13">
        <v>86</v>
      </c>
      <c r="AY536" s="14">
        <f t="shared" si="83"/>
        <v>86.045454545454547</v>
      </c>
      <c r="AZ536" s="14">
        <f t="shared" si="90"/>
        <v>23</v>
      </c>
      <c r="BA536" s="19">
        <f t="shared" si="84"/>
        <v>1</v>
      </c>
      <c r="BB536" s="20">
        <f t="shared" si="91"/>
        <v>19.780888498334711</v>
      </c>
      <c r="BC536">
        <f t="shared" si="85"/>
        <v>0</v>
      </c>
      <c r="BD536" s="14">
        <f t="shared" si="86"/>
        <v>6</v>
      </c>
      <c r="BE536" s="14">
        <f t="shared" si="87"/>
        <v>76.666666666666671</v>
      </c>
      <c r="BF536" s="14">
        <f t="shared" si="88"/>
        <v>85.833333333333329</v>
      </c>
      <c r="BG536" s="14">
        <f t="shared" si="89"/>
        <v>90.555555555555557</v>
      </c>
    </row>
    <row r="537" spans="1:59" x14ac:dyDescent="0.2">
      <c r="A537" t="str">
        <f t="shared" si="82"/>
        <v>Jack Crisp_2015</v>
      </c>
      <c r="B537" t="s">
        <v>667</v>
      </c>
      <c r="C537" t="s">
        <v>116</v>
      </c>
      <c r="D537">
        <v>2015</v>
      </c>
      <c r="E537" s="13">
        <v>414400</v>
      </c>
      <c r="F537" s="13">
        <v>414400</v>
      </c>
      <c r="G537" s="13">
        <v>414400</v>
      </c>
      <c r="H537" s="13">
        <v>414600</v>
      </c>
      <c r="I537" s="13">
        <v>407600</v>
      </c>
      <c r="J537" s="13">
        <v>429100</v>
      </c>
      <c r="K537" s="13">
        <v>435300</v>
      </c>
      <c r="L537" s="13">
        <v>448800</v>
      </c>
      <c r="M537" s="13">
        <v>445200</v>
      </c>
      <c r="N537" s="13">
        <v>452300</v>
      </c>
      <c r="O537" s="13">
        <v>454800</v>
      </c>
      <c r="P537" s="13">
        <v>465700</v>
      </c>
      <c r="Q537" s="13">
        <v>465700</v>
      </c>
      <c r="R537" s="13">
        <v>469100</v>
      </c>
      <c r="S537" s="13">
        <v>486800</v>
      </c>
      <c r="T537" s="13">
        <v>496700</v>
      </c>
      <c r="U537" s="13">
        <v>505300</v>
      </c>
      <c r="V537" s="13">
        <v>482000</v>
      </c>
      <c r="W537" s="13">
        <v>450700</v>
      </c>
      <c r="X537" s="13">
        <v>428800</v>
      </c>
      <c r="Y537" s="13">
        <v>428100</v>
      </c>
      <c r="Z537" s="13">
        <v>425900</v>
      </c>
      <c r="AA537" s="13">
        <v>433100</v>
      </c>
      <c r="AB537" s="13">
        <v>85</v>
      </c>
      <c r="AC537" s="13">
        <v>53</v>
      </c>
      <c r="AD537" s="13">
        <v>108</v>
      </c>
      <c r="AE537" s="13">
        <v>70</v>
      </c>
      <c r="AF537" s="13">
        <v>115</v>
      </c>
      <c r="AG537" s="13">
        <v>86</v>
      </c>
      <c r="AH537" s="13">
        <v>90</v>
      </c>
      <c r="AI537" s="13">
        <v>83</v>
      </c>
      <c r="AJ537" s="13">
        <v>108</v>
      </c>
      <c r="AK537" s="13">
        <v>82</v>
      </c>
      <c r="AL537" s="13">
        <v>104</v>
      </c>
      <c r="AM537" s="13"/>
      <c r="AN537" s="13">
        <v>99</v>
      </c>
      <c r="AO537" s="13">
        <v>114</v>
      </c>
      <c r="AP537" s="13">
        <v>97</v>
      </c>
      <c r="AQ537" s="13">
        <v>103</v>
      </c>
      <c r="AR537" s="13">
        <v>53</v>
      </c>
      <c r="AS537" s="13">
        <v>64</v>
      </c>
      <c r="AT537" s="13">
        <v>106</v>
      </c>
      <c r="AU537" s="13">
        <v>89</v>
      </c>
      <c r="AV537" s="13">
        <v>63</v>
      </c>
      <c r="AW537" s="13">
        <v>126</v>
      </c>
      <c r="AX537" s="13">
        <v>68</v>
      </c>
      <c r="AY537" s="14">
        <f t="shared" si="83"/>
        <v>89.36363636363636</v>
      </c>
      <c r="AZ537" s="14">
        <f t="shared" si="90"/>
        <v>23</v>
      </c>
      <c r="BA537" s="19">
        <f t="shared" si="84"/>
        <v>1</v>
      </c>
      <c r="BB537" s="20">
        <f t="shared" si="91"/>
        <v>20.781276954544253</v>
      </c>
      <c r="BC537">
        <f t="shared" si="85"/>
        <v>0</v>
      </c>
      <c r="BD537" s="14">
        <f t="shared" si="86"/>
        <v>5</v>
      </c>
      <c r="BE537" s="14">
        <f t="shared" si="87"/>
        <v>86.166666666666671</v>
      </c>
      <c r="BF537" s="14">
        <f t="shared" si="88"/>
        <v>93.4</v>
      </c>
      <c r="BG537" s="14">
        <f t="shared" si="89"/>
        <v>85.444444444444443</v>
      </c>
    </row>
    <row r="538" spans="1:59" x14ac:dyDescent="0.2">
      <c r="A538" t="str">
        <f t="shared" si="82"/>
        <v>Ben Crocker_2018</v>
      </c>
      <c r="B538" t="s">
        <v>557</v>
      </c>
      <c r="C538" t="s">
        <v>116</v>
      </c>
      <c r="D538">
        <v>2018</v>
      </c>
      <c r="E538" s="13">
        <v>190600</v>
      </c>
      <c r="F538" s="13">
        <v>190600</v>
      </c>
      <c r="G538" s="13">
        <v>190600</v>
      </c>
      <c r="H538" s="13">
        <v>208800</v>
      </c>
      <c r="I538" s="13">
        <v>223400</v>
      </c>
      <c r="J538" s="13">
        <v>232500</v>
      </c>
      <c r="K538" s="13">
        <v>232500</v>
      </c>
      <c r="L538" s="13">
        <v>232100</v>
      </c>
      <c r="M538" s="13">
        <v>217900</v>
      </c>
      <c r="N538" s="13">
        <v>217900</v>
      </c>
      <c r="O538" s="13">
        <v>217900</v>
      </c>
      <c r="P538" s="13">
        <v>217900</v>
      </c>
      <c r="Q538" s="13">
        <v>217900</v>
      </c>
      <c r="R538" s="13">
        <v>217900</v>
      </c>
      <c r="S538" s="13">
        <v>217900</v>
      </c>
      <c r="T538" s="13">
        <v>227500</v>
      </c>
      <c r="U538" s="13">
        <v>231300</v>
      </c>
      <c r="V538" s="13">
        <v>229000</v>
      </c>
      <c r="W538" s="13">
        <v>229000</v>
      </c>
      <c r="X538" s="13">
        <v>229000</v>
      </c>
      <c r="Y538" s="13">
        <v>229000</v>
      </c>
      <c r="Z538" s="13">
        <v>229000</v>
      </c>
      <c r="AA538" s="13">
        <v>229000</v>
      </c>
      <c r="AB538" s="13">
        <v>59</v>
      </c>
      <c r="AC538" s="13">
        <v>51</v>
      </c>
      <c r="AD538" s="13">
        <v>44</v>
      </c>
      <c r="AE538" s="13">
        <v>60</v>
      </c>
      <c r="AF538" s="13">
        <v>47</v>
      </c>
      <c r="AG538" s="13"/>
      <c r="AH538" s="13">
        <v>31</v>
      </c>
      <c r="AI538" s="13">
        <v>30</v>
      </c>
      <c r="AJ538" s="13"/>
      <c r="AK538" s="13"/>
      <c r="AL538" s="13"/>
      <c r="AM538" s="13"/>
      <c r="AN538" s="13"/>
      <c r="AO538" s="13"/>
      <c r="AP538" s="13">
        <v>94</v>
      </c>
      <c r="AQ538" s="13">
        <v>24</v>
      </c>
      <c r="AR538" s="13">
        <v>18</v>
      </c>
      <c r="AS538" s="13"/>
      <c r="AT538" s="13"/>
      <c r="AU538" s="13"/>
      <c r="AV538" s="13"/>
      <c r="AW538" s="13"/>
      <c r="AX538" s="13"/>
      <c r="AY538" s="14">
        <f t="shared" si="83"/>
        <v>45.8</v>
      </c>
      <c r="AZ538" s="14">
        <f t="shared" si="90"/>
        <v>23</v>
      </c>
      <c r="BA538" s="19">
        <f t="shared" si="84"/>
        <v>0.45454545454545453</v>
      </c>
      <c r="BB538" s="20">
        <f t="shared" si="91"/>
        <v>22.230109711330208</v>
      </c>
      <c r="BC538">
        <f t="shared" si="85"/>
        <v>0</v>
      </c>
      <c r="BD538" s="14">
        <f t="shared" si="86"/>
        <v>1</v>
      </c>
      <c r="BE538" s="14">
        <f t="shared" si="87"/>
        <v>52.2</v>
      </c>
      <c r="BF538" s="14">
        <f t="shared" si="88"/>
        <v>30.5</v>
      </c>
      <c r="BG538" s="14">
        <f t="shared" si="89"/>
        <v>45.333333333333336</v>
      </c>
    </row>
    <row r="539" spans="1:59" x14ac:dyDescent="0.2">
      <c r="A539" t="str">
        <f t="shared" si="82"/>
        <v>Ben Crocker_2017</v>
      </c>
      <c r="B539" t="s">
        <v>557</v>
      </c>
      <c r="C539" t="s">
        <v>116</v>
      </c>
      <c r="D539">
        <v>2017</v>
      </c>
      <c r="E539" s="13">
        <v>236700</v>
      </c>
      <c r="F539" s="13">
        <v>236700</v>
      </c>
      <c r="G539" s="13">
        <v>236700</v>
      </c>
      <c r="H539" s="13">
        <v>236700</v>
      </c>
      <c r="I539" s="13">
        <v>236700</v>
      </c>
      <c r="J539" s="13">
        <v>236700</v>
      </c>
      <c r="K539" s="13">
        <v>236700</v>
      </c>
      <c r="L539" s="13">
        <v>236700</v>
      </c>
      <c r="M539" s="13">
        <v>236700</v>
      </c>
      <c r="N539" s="13">
        <v>236700</v>
      </c>
      <c r="O539" s="13">
        <v>236700</v>
      </c>
      <c r="P539" s="13">
        <v>236700</v>
      </c>
      <c r="Q539" s="13">
        <v>236700</v>
      </c>
      <c r="R539" s="13">
        <v>236700</v>
      </c>
      <c r="S539" s="13">
        <v>232700</v>
      </c>
      <c r="T539" s="13">
        <v>232700</v>
      </c>
      <c r="U539" s="13">
        <v>232700</v>
      </c>
      <c r="V539" s="13">
        <v>232700</v>
      </c>
      <c r="W539" s="13">
        <v>232700</v>
      </c>
      <c r="X539" s="13">
        <v>232700</v>
      </c>
      <c r="Y539" s="13">
        <v>232700</v>
      </c>
      <c r="Z539" s="13">
        <v>232700</v>
      </c>
      <c r="AA539" s="13">
        <v>232700</v>
      </c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>
        <v>34</v>
      </c>
      <c r="AM539" s="13">
        <v>52</v>
      </c>
      <c r="AN539" s="13"/>
      <c r="AO539" s="13">
        <v>44</v>
      </c>
      <c r="AP539" s="13"/>
      <c r="AQ539" s="13"/>
      <c r="AR539" s="13"/>
      <c r="AS539" s="13"/>
      <c r="AT539" s="13"/>
      <c r="AU539" s="13"/>
      <c r="AV539" s="13"/>
      <c r="AW539" s="13"/>
      <c r="AX539" s="13"/>
      <c r="AY539" s="14">
        <f t="shared" si="83"/>
        <v>43.333333333333336</v>
      </c>
      <c r="AZ539" s="14">
        <f t="shared" si="90"/>
        <v>23</v>
      </c>
      <c r="BA539" s="19">
        <f t="shared" si="84"/>
        <v>0.13636363636363635</v>
      </c>
      <c r="BB539" s="20">
        <f t="shared" si="91"/>
        <v>9.0184995056457975</v>
      </c>
      <c r="BC539">
        <f t="shared" si="85"/>
        <v>0</v>
      </c>
      <c r="BD539" s="14">
        <f t="shared" si="86"/>
        <v>15</v>
      </c>
      <c r="BE539" s="14" t="str">
        <f t="shared" si="87"/>
        <v/>
      </c>
      <c r="BF539" s="14">
        <f t="shared" si="88"/>
        <v>43</v>
      </c>
      <c r="BG539" s="14" t="str">
        <f t="shared" si="89"/>
        <v/>
      </c>
    </row>
    <row r="540" spans="1:59" x14ac:dyDescent="0.2">
      <c r="A540" t="str">
        <f t="shared" si="82"/>
        <v>Ben Crocker_2016</v>
      </c>
      <c r="B540" t="s">
        <v>557</v>
      </c>
      <c r="C540" t="s">
        <v>116</v>
      </c>
      <c r="D540">
        <v>2016</v>
      </c>
      <c r="E540" s="13">
        <v>117300</v>
      </c>
      <c r="F540" s="13">
        <v>117300</v>
      </c>
      <c r="G540" s="13">
        <v>117300</v>
      </c>
      <c r="H540" s="13">
        <v>117300</v>
      </c>
      <c r="I540" s="13">
        <v>117300</v>
      </c>
      <c r="J540" s="13">
        <v>117300</v>
      </c>
      <c r="K540" s="13">
        <v>117300</v>
      </c>
      <c r="L540" s="13">
        <v>117300</v>
      </c>
      <c r="M540" s="13">
        <v>117300</v>
      </c>
      <c r="N540" s="13">
        <v>141000</v>
      </c>
      <c r="O540" s="13">
        <v>166800</v>
      </c>
      <c r="P540" s="13">
        <v>173500</v>
      </c>
      <c r="Q540" s="13">
        <v>179500</v>
      </c>
      <c r="R540" s="13">
        <v>179500</v>
      </c>
      <c r="S540" s="13">
        <v>179500</v>
      </c>
      <c r="T540" s="13">
        <v>179500</v>
      </c>
      <c r="U540" s="13">
        <v>179500</v>
      </c>
      <c r="V540" s="13">
        <v>179500</v>
      </c>
      <c r="W540" s="13">
        <v>179500</v>
      </c>
      <c r="X540" s="13">
        <v>182600</v>
      </c>
      <c r="Y540" s="13">
        <v>179100</v>
      </c>
      <c r="Z540" s="13">
        <v>179100</v>
      </c>
      <c r="AA540" s="13">
        <v>187800</v>
      </c>
      <c r="AB540" s="13"/>
      <c r="AC540" s="13"/>
      <c r="AD540" s="13"/>
      <c r="AE540" s="13"/>
      <c r="AF540" s="13"/>
      <c r="AG540" s="13"/>
      <c r="AH540" s="13">
        <v>33</v>
      </c>
      <c r="AI540" s="13">
        <v>62</v>
      </c>
      <c r="AJ540" s="13">
        <v>29</v>
      </c>
      <c r="AK540" s="13">
        <v>52</v>
      </c>
      <c r="AL540" s="13">
        <v>34</v>
      </c>
      <c r="AM540" s="13">
        <v>32</v>
      </c>
      <c r="AN540" s="13"/>
      <c r="AO540" s="13"/>
      <c r="AP540" s="13"/>
      <c r="AQ540" s="13"/>
      <c r="AR540" s="13"/>
      <c r="AS540" s="13"/>
      <c r="AT540" s="13">
        <v>52</v>
      </c>
      <c r="AU540" s="13">
        <v>21</v>
      </c>
      <c r="AV540" s="13"/>
      <c r="AW540" s="13">
        <v>58</v>
      </c>
      <c r="AX540" s="13">
        <v>62</v>
      </c>
      <c r="AY540" s="14">
        <f t="shared" si="83"/>
        <v>43.5</v>
      </c>
      <c r="AZ540" s="14">
        <f t="shared" si="90"/>
        <v>23</v>
      </c>
      <c r="BA540" s="19">
        <f t="shared" si="84"/>
        <v>0.45454545454545453</v>
      </c>
      <c r="BB540" s="20">
        <f t="shared" si="91"/>
        <v>15.233369803019801</v>
      </c>
      <c r="BC540">
        <f t="shared" si="85"/>
        <v>0</v>
      </c>
      <c r="BD540" s="14">
        <f t="shared" si="86"/>
        <v>1</v>
      </c>
      <c r="BE540" s="14" t="str">
        <f t="shared" si="87"/>
        <v/>
      </c>
      <c r="BF540" s="14">
        <f t="shared" si="88"/>
        <v>40.333333333333336</v>
      </c>
      <c r="BG540" s="14">
        <f t="shared" si="89"/>
        <v>48.25</v>
      </c>
    </row>
    <row r="541" spans="1:59" x14ac:dyDescent="0.2">
      <c r="A541" t="str">
        <f t="shared" si="82"/>
        <v>Ben Crocker_2015</v>
      </c>
      <c r="B541" t="s">
        <v>557</v>
      </c>
      <c r="C541" t="s">
        <v>116</v>
      </c>
      <c r="D541">
        <v>2015</v>
      </c>
      <c r="E541" s="13">
        <v>0</v>
      </c>
      <c r="F541" s="13">
        <v>0</v>
      </c>
      <c r="G541" s="13">
        <v>0</v>
      </c>
      <c r="H541" s="13">
        <v>0</v>
      </c>
      <c r="I541" s="13">
        <v>0</v>
      </c>
      <c r="J541" s="13">
        <v>0</v>
      </c>
      <c r="K541" s="13">
        <v>0</v>
      </c>
      <c r="L541" s="13">
        <v>0</v>
      </c>
      <c r="M541" s="13">
        <v>0</v>
      </c>
      <c r="N541" s="13">
        <v>0</v>
      </c>
      <c r="O541" s="13">
        <v>0</v>
      </c>
      <c r="P541" s="13">
        <v>0</v>
      </c>
      <c r="Q541" s="13">
        <v>0</v>
      </c>
      <c r="R541" s="13">
        <v>0</v>
      </c>
      <c r="S541" s="13">
        <v>0</v>
      </c>
      <c r="T541" s="13">
        <v>0</v>
      </c>
      <c r="U541" s="13">
        <v>0</v>
      </c>
      <c r="V541" s="13">
        <v>0</v>
      </c>
      <c r="W541" s="13">
        <v>0</v>
      </c>
      <c r="X541" s="13">
        <v>0</v>
      </c>
      <c r="Y541" s="13">
        <v>0</v>
      </c>
      <c r="Z541" s="13">
        <v>0</v>
      </c>
      <c r="AA541" s="13">
        <v>0</v>
      </c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13"/>
      <c r="AU541" s="13"/>
      <c r="AV541" s="13"/>
      <c r="AW541" s="13"/>
      <c r="AX541" s="13"/>
      <c r="AY541" s="14" t="str">
        <f t="shared" si="83"/>
        <v/>
      </c>
      <c r="AZ541" s="14">
        <f t="shared" si="90"/>
        <v>23</v>
      </c>
      <c r="BA541" s="19">
        <f t="shared" si="84"/>
        <v>0</v>
      </c>
      <c r="BB541" s="20" t="e">
        <f t="shared" si="91"/>
        <v>#DIV/0!</v>
      </c>
      <c r="BC541">
        <f t="shared" si="85"/>
        <v>23</v>
      </c>
      <c r="BD541" s="14">
        <f t="shared" si="86"/>
        <v>1</v>
      </c>
      <c r="BE541" s="14" t="str">
        <f t="shared" si="87"/>
        <v/>
      </c>
      <c r="BF541" s="14" t="str">
        <f t="shared" si="88"/>
        <v/>
      </c>
      <c r="BG541" s="14" t="str">
        <f t="shared" si="89"/>
        <v/>
      </c>
    </row>
    <row r="542" spans="1:59" x14ac:dyDescent="0.2">
      <c r="A542" t="str">
        <f t="shared" si="82"/>
        <v>Joel Crocker_2018</v>
      </c>
      <c r="B542" t="s">
        <v>2638</v>
      </c>
      <c r="C542" t="s">
        <v>316</v>
      </c>
      <c r="D542">
        <v>2018</v>
      </c>
      <c r="E542" s="13">
        <v>0</v>
      </c>
      <c r="F542" s="13">
        <v>0</v>
      </c>
      <c r="G542" s="13">
        <v>0</v>
      </c>
      <c r="H542" s="13">
        <v>0</v>
      </c>
      <c r="I542" s="13">
        <v>0</v>
      </c>
      <c r="J542" s="13">
        <v>0</v>
      </c>
      <c r="K542" s="13">
        <v>0</v>
      </c>
      <c r="L542" s="13">
        <v>0</v>
      </c>
      <c r="M542" s="13">
        <v>0</v>
      </c>
      <c r="N542" s="13">
        <v>0</v>
      </c>
      <c r="O542" s="13">
        <v>0</v>
      </c>
      <c r="P542" s="13">
        <v>0</v>
      </c>
      <c r="Q542" s="13">
        <v>0</v>
      </c>
      <c r="R542" s="13">
        <v>0</v>
      </c>
      <c r="S542" s="13">
        <v>0</v>
      </c>
      <c r="T542" s="13">
        <v>0</v>
      </c>
      <c r="U542" s="13">
        <v>0</v>
      </c>
      <c r="V542" s="13">
        <v>0</v>
      </c>
      <c r="W542" s="13">
        <v>0</v>
      </c>
      <c r="X542" s="13">
        <v>0</v>
      </c>
      <c r="Y542" s="13">
        <v>0</v>
      </c>
      <c r="Z542" s="13">
        <v>0</v>
      </c>
      <c r="AA542" s="13">
        <v>0</v>
      </c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13"/>
      <c r="AU542" s="13"/>
      <c r="AV542" s="13"/>
      <c r="AW542" s="13"/>
      <c r="AX542" s="13"/>
      <c r="AY542" s="14" t="str">
        <f t="shared" si="83"/>
        <v/>
      </c>
      <c r="AZ542" s="14">
        <f t="shared" si="90"/>
        <v>23</v>
      </c>
      <c r="BA542" s="19">
        <f t="shared" si="84"/>
        <v>0</v>
      </c>
      <c r="BB542" s="20" t="e">
        <f t="shared" si="91"/>
        <v>#DIV/0!</v>
      </c>
      <c r="BC542">
        <f t="shared" si="85"/>
        <v>23</v>
      </c>
      <c r="BD542" s="14">
        <f t="shared" si="86"/>
        <v>1</v>
      </c>
      <c r="BE542" s="14" t="str">
        <f t="shared" si="87"/>
        <v/>
      </c>
      <c r="BF542" s="14" t="str">
        <f t="shared" si="88"/>
        <v/>
      </c>
      <c r="BG542" s="14" t="str">
        <f t="shared" si="89"/>
        <v/>
      </c>
    </row>
    <row r="543" spans="1:59" x14ac:dyDescent="0.2">
      <c r="A543" t="str">
        <f t="shared" si="82"/>
        <v>Joel Crocker_2017</v>
      </c>
      <c r="B543" t="s">
        <v>2638</v>
      </c>
      <c r="C543" t="s">
        <v>316</v>
      </c>
      <c r="D543">
        <v>2017</v>
      </c>
      <c r="E543" s="13">
        <v>0</v>
      </c>
      <c r="F543" s="13">
        <v>0</v>
      </c>
      <c r="G543" s="13">
        <v>0</v>
      </c>
      <c r="H543" s="13">
        <v>0</v>
      </c>
      <c r="I543" s="13">
        <v>0</v>
      </c>
      <c r="J543" s="13">
        <v>0</v>
      </c>
      <c r="K543" s="13">
        <v>0</v>
      </c>
      <c r="L543" s="13">
        <v>0</v>
      </c>
      <c r="M543" s="13">
        <v>0</v>
      </c>
      <c r="N543" s="13">
        <v>0</v>
      </c>
      <c r="O543" s="13">
        <v>0</v>
      </c>
      <c r="P543" s="13">
        <v>0</v>
      </c>
      <c r="Q543" s="13">
        <v>0</v>
      </c>
      <c r="R543" s="13">
        <v>0</v>
      </c>
      <c r="S543" s="13">
        <v>0</v>
      </c>
      <c r="T543" s="13">
        <v>0</v>
      </c>
      <c r="U543" s="13">
        <v>0</v>
      </c>
      <c r="V543" s="13">
        <v>0</v>
      </c>
      <c r="W543" s="13">
        <v>0</v>
      </c>
      <c r="X543" s="13">
        <v>0</v>
      </c>
      <c r="Y543" s="13">
        <v>0</v>
      </c>
      <c r="Z543" s="13">
        <v>0</v>
      </c>
      <c r="AA543" s="13">
        <v>0</v>
      </c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  <c r="AS543" s="13"/>
      <c r="AT543" s="13"/>
      <c r="AU543" s="13"/>
      <c r="AV543" s="13"/>
      <c r="AW543" s="13"/>
      <c r="AX543" s="13"/>
      <c r="AY543" s="14" t="str">
        <f t="shared" si="83"/>
        <v/>
      </c>
      <c r="AZ543" s="14">
        <f t="shared" si="90"/>
        <v>23</v>
      </c>
      <c r="BA543" s="19">
        <f t="shared" si="84"/>
        <v>0</v>
      </c>
      <c r="BB543" s="20" t="e">
        <f t="shared" si="91"/>
        <v>#DIV/0!</v>
      </c>
      <c r="BC543">
        <f t="shared" si="85"/>
        <v>23</v>
      </c>
      <c r="BD543" s="14">
        <f t="shared" si="86"/>
        <v>1</v>
      </c>
      <c r="BE543" s="14" t="str">
        <f t="shared" si="87"/>
        <v/>
      </c>
      <c r="BF543" s="14" t="str">
        <f t="shared" si="88"/>
        <v/>
      </c>
      <c r="BG543" s="14" t="str">
        <f t="shared" si="89"/>
        <v/>
      </c>
    </row>
    <row r="544" spans="1:59" x14ac:dyDescent="0.2">
      <c r="A544" t="str">
        <f t="shared" si="82"/>
        <v>Joel Crocker_2016</v>
      </c>
      <c r="B544" t="s">
        <v>2638</v>
      </c>
      <c r="C544" t="s">
        <v>316</v>
      </c>
      <c r="D544">
        <v>2016</v>
      </c>
      <c r="E544" s="13">
        <v>0</v>
      </c>
      <c r="F544" s="13">
        <v>0</v>
      </c>
      <c r="G544" s="13">
        <v>0</v>
      </c>
      <c r="H544" s="13">
        <v>0</v>
      </c>
      <c r="I544" s="13">
        <v>0</v>
      </c>
      <c r="J544" s="13">
        <v>0</v>
      </c>
      <c r="K544" s="13">
        <v>0</v>
      </c>
      <c r="L544" s="13">
        <v>0</v>
      </c>
      <c r="M544" s="13">
        <v>0</v>
      </c>
      <c r="N544" s="13">
        <v>0</v>
      </c>
      <c r="O544" s="13">
        <v>0</v>
      </c>
      <c r="P544" s="13">
        <v>0</v>
      </c>
      <c r="Q544" s="13">
        <v>0</v>
      </c>
      <c r="R544" s="13">
        <v>0</v>
      </c>
      <c r="S544" s="13">
        <v>0</v>
      </c>
      <c r="T544" s="13">
        <v>0</v>
      </c>
      <c r="U544" s="13">
        <v>0</v>
      </c>
      <c r="V544" s="13">
        <v>0</v>
      </c>
      <c r="W544" s="13">
        <v>0</v>
      </c>
      <c r="X544" s="13">
        <v>0</v>
      </c>
      <c r="Y544" s="13">
        <v>0</v>
      </c>
      <c r="Z544" s="13">
        <v>0</v>
      </c>
      <c r="AA544" s="13">
        <v>0</v>
      </c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13"/>
      <c r="AU544" s="13"/>
      <c r="AV544" s="13"/>
      <c r="AW544" s="13"/>
      <c r="AX544" s="13"/>
      <c r="AY544" s="14" t="str">
        <f t="shared" si="83"/>
        <v/>
      </c>
      <c r="AZ544" s="14">
        <f t="shared" si="90"/>
        <v>23</v>
      </c>
      <c r="BA544" s="19">
        <f t="shared" si="84"/>
        <v>0</v>
      </c>
      <c r="BB544" s="20" t="e">
        <f t="shared" si="91"/>
        <v>#DIV/0!</v>
      </c>
      <c r="BC544">
        <f t="shared" si="85"/>
        <v>23</v>
      </c>
      <c r="BD544" s="14">
        <f t="shared" si="86"/>
        <v>1</v>
      </c>
      <c r="BE544" s="14" t="str">
        <f t="shared" si="87"/>
        <v/>
      </c>
      <c r="BF544" s="14" t="str">
        <f t="shared" si="88"/>
        <v/>
      </c>
      <c r="BG544" s="14" t="str">
        <f t="shared" si="89"/>
        <v/>
      </c>
    </row>
    <row r="545" spans="1:59" x14ac:dyDescent="0.2">
      <c r="A545" t="str">
        <f t="shared" si="82"/>
        <v>Joel Crocker_2015</v>
      </c>
      <c r="B545" t="s">
        <v>2638</v>
      </c>
      <c r="C545" t="s">
        <v>316</v>
      </c>
      <c r="D545">
        <v>2015</v>
      </c>
      <c r="E545" s="13">
        <v>0</v>
      </c>
      <c r="F545" s="13">
        <v>0</v>
      </c>
      <c r="G545" s="13">
        <v>0</v>
      </c>
      <c r="H545" s="13">
        <v>0</v>
      </c>
      <c r="I545" s="13">
        <v>0</v>
      </c>
      <c r="J545" s="13">
        <v>0</v>
      </c>
      <c r="K545" s="13">
        <v>0</v>
      </c>
      <c r="L545" s="13">
        <v>0</v>
      </c>
      <c r="M545" s="13">
        <v>0</v>
      </c>
      <c r="N545" s="13">
        <v>0</v>
      </c>
      <c r="O545" s="13">
        <v>0</v>
      </c>
      <c r="P545" s="13">
        <v>0</v>
      </c>
      <c r="Q545" s="13">
        <v>0</v>
      </c>
      <c r="R545" s="13">
        <v>0</v>
      </c>
      <c r="S545" s="13">
        <v>0</v>
      </c>
      <c r="T545" s="13">
        <v>0</v>
      </c>
      <c r="U545" s="13">
        <v>0</v>
      </c>
      <c r="V545" s="13">
        <v>0</v>
      </c>
      <c r="W545" s="13">
        <v>0</v>
      </c>
      <c r="X545" s="13">
        <v>0</v>
      </c>
      <c r="Y545" s="13">
        <v>0</v>
      </c>
      <c r="Z545" s="13">
        <v>0</v>
      </c>
      <c r="AA545" s="13">
        <v>0</v>
      </c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13"/>
      <c r="AU545" s="13"/>
      <c r="AV545" s="13"/>
      <c r="AW545" s="13"/>
      <c r="AX545" s="13"/>
      <c r="AY545" s="14" t="str">
        <f t="shared" si="83"/>
        <v/>
      </c>
      <c r="AZ545" s="14">
        <f t="shared" si="90"/>
        <v>23</v>
      </c>
      <c r="BA545" s="19">
        <f t="shared" si="84"/>
        <v>0</v>
      </c>
      <c r="BB545" s="20" t="e">
        <f t="shared" si="91"/>
        <v>#DIV/0!</v>
      </c>
      <c r="BC545">
        <f t="shared" si="85"/>
        <v>23</v>
      </c>
      <c r="BD545" s="14">
        <f t="shared" si="86"/>
        <v>1</v>
      </c>
      <c r="BE545" s="14" t="str">
        <f t="shared" si="87"/>
        <v/>
      </c>
      <c r="BF545" s="14" t="str">
        <f t="shared" si="88"/>
        <v/>
      </c>
      <c r="BG545" s="14" t="str">
        <f t="shared" si="89"/>
        <v/>
      </c>
    </row>
    <row r="546" spans="1:59" x14ac:dyDescent="0.2">
      <c r="A546" t="str">
        <f t="shared" si="82"/>
        <v>Brayden Crossley_2018</v>
      </c>
      <c r="B546" t="s">
        <v>1653</v>
      </c>
      <c r="C546" t="s">
        <v>144</v>
      </c>
      <c r="D546">
        <v>2018</v>
      </c>
      <c r="E546" s="13">
        <v>117300</v>
      </c>
      <c r="F546" s="13">
        <v>117300</v>
      </c>
      <c r="G546" s="13">
        <v>117300</v>
      </c>
      <c r="H546" s="13">
        <v>117300</v>
      </c>
      <c r="I546" s="13">
        <v>117300</v>
      </c>
      <c r="J546" s="13">
        <v>117300</v>
      </c>
      <c r="K546" s="13">
        <v>117300</v>
      </c>
      <c r="L546" s="13">
        <v>117300</v>
      </c>
      <c r="M546" s="13">
        <v>117300</v>
      </c>
      <c r="N546" s="13">
        <v>151700</v>
      </c>
      <c r="O546" s="13">
        <v>151700</v>
      </c>
      <c r="P546" s="13">
        <v>151700</v>
      </c>
      <c r="Q546" s="13">
        <v>151700</v>
      </c>
      <c r="R546" s="13">
        <v>151700</v>
      </c>
      <c r="S546" s="13">
        <v>151700</v>
      </c>
      <c r="T546" s="13">
        <v>173500</v>
      </c>
      <c r="U546" s="13">
        <v>181300</v>
      </c>
      <c r="V546" s="13">
        <v>202400</v>
      </c>
      <c r="W546" s="13">
        <v>211300</v>
      </c>
      <c r="X546" s="13">
        <v>211300</v>
      </c>
      <c r="Y546" s="13">
        <v>211300</v>
      </c>
      <c r="Z546" s="13">
        <v>228500</v>
      </c>
      <c r="AA546" s="13">
        <v>231400</v>
      </c>
      <c r="AB546" s="13"/>
      <c r="AC546" s="13"/>
      <c r="AD546" s="13"/>
      <c r="AE546" s="13"/>
      <c r="AF546" s="13"/>
      <c r="AG546" s="13"/>
      <c r="AH546" s="13">
        <v>65</v>
      </c>
      <c r="AI546" s="13">
        <v>53</v>
      </c>
      <c r="AJ546" s="13">
        <v>30</v>
      </c>
      <c r="AK546" s="13"/>
      <c r="AL546" s="13"/>
      <c r="AM546" s="13"/>
      <c r="AN546" s="13"/>
      <c r="AO546" s="13"/>
      <c r="AP546" s="13">
        <v>59</v>
      </c>
      <c r="AQ546" s="13">
        <v>35</v>
      </c>
      <c r="AR546" s="13">
        <v>64</v>
      </c>
      <c r="AS546" s="13">
        <v>45</v>
      </c>
      <c r="AT546" s="13"/>
      <c r="AU546" s="13"/>
      <c r="AV546" s="13">
        <v>60</v>
      </c>
      <c r="AW546" s="13">
        <v>37</v>
      </c>
      <c r="AX546" s="13">
        <v>51</v>
      </c>
      <c r="AY546" s="14">
        <f t="shared" si="83"/>
        <v>49.9</v>
      </c>
      <c r="AZ546" s="14">
        <f t="shared" si="90"/>
        <v>23</v>
      </c>
      <c r="BA546" s="19">
        <f t="shared" si="84"/>
        <v>0.45454545454545453</v>
      </c>
      <c r="BB546" s="20">
        <f t="shared" si="91"/>
        <v>12.609079621006803</v>
      </c>
      <c r="BC546">
        <f t="shared" si="85"/>
        <v>0</v>
      </c>
      <c r="BD546" s="14">
        <f t="shared" si="86"/>
        <v>1</v>
      </c>
      <c r="BE546" s="14" t="str">
        <f t="shared" si="87"/>
        <v/>
      </c>
      <c r="BF546" s="14">
        <f t="shared" si="88"/>
        <v>49.333333333333336</v>
      </c>
      <c r="BG546" s="14">
        <f t="shared" si="89"/>
        <v>50.142857142857146</v>
      </c>
    </row>
    <row r="547" spans="1:59" x14ac:dyDescent="0.2">
      <c r="A547" t="str">
        <f t="shared" si="82"/>
        <v>Brayden Crossley_2017</v>
      </c>
      <c r="B547" t="s">
        <v>1653</v>
      </c>
      <c r="C547" t="s">
        <v>144</v>
      </c>
      <c r="D547">
        <v>2017</v>
      </c>
      <c r="E547" s="13">
        <v>0</v>
      </c>
      <c r="F547" s="13">
        <v>0</v>
      </c>
      <c r="G547" s="13">
        <v>0</v>
      </c>
      <c r="H547" s="13">
        <v>0</v>
      </c>
      <c r="I547" s="13">
        <v>0</v>
      </c>
      <c r="J547" s="13">
        <v>0</v>
      </c>
      <c r="K547" s="13">
        <v>0</v>
      </c>
      <c r="L547" s="13">
        <v>0</v>
      </c>
      <c r="M547" s="13">
        <v>0</v>
      </c>
      <c r="N547" s="13">
        <v>0</v>
      </c>
      <c r="O547" s="13">
        <v>0</v>
      </c>
      <c r="P547" s="13">
        <v>0</v>
      </c>
      <c r="Q547" s="13">
        <v>0</v>
      </c>
      <c r="R547" s="13">
        <v>0</v>
      </c>
      <c r="S547" s="13">
        <v>0</v>
      </c>
      <c r="T547" s="13">
        <v>0</v>
      </c>
      <c r="U547" s="13">
        <v>0</v>
      </c>
      <c r="V547" s="13">
        <v>0</v>
      </c>
      <c r="W547" s="13">
        <v>0</v>
      </c>
      <c r="X547" s="13">
        <v>0</v>
      </c>
      <c r="Y547" s="13">
        <v>0</v>
      </c>
      <c r="Z547" s="13">
        <v>0</v>
      </c>
      <c r="AA547" s="13">
        <v>0</v>
      </c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13"/>
      <c r="AU547" s="13"/>
      <c r="AV547" s="13"/>
      <c r="AW547" s="13"/>
      <c r="AX547" s="13"/>
      <c r="AY547" s="14" t="str">
        <f t="shared" si="83"/>
        <v/>
      </c>
      <c r="AZ547" s="14">
        <f t="shared" si="90"/>
        <v>23</v>
      </c>
      <c r="BA547" s="19">
        <f t="shared" si="84"/>
        <v>0</v>
      </c>
      <c r="BB547" s="20" t="e">
        <f t="shared" si="91"/>
        <v>#DIV/0!</v>
      </c>
      <c r="BC547">
        <f t="shared" si="85"/>
        <v>23</v>
      </c>
      <c r="BD547" s="14">
        <f t="shared" si="86"/>
        <v>1</v>
      </c>
      <c r="BE547" s="14" t="str">
        <f t="shared" si="87"/>
        <v/>
      </c>
      <c r="BF547" s="14" t="str">
        <f t="shared" si="88"/>
        <v/>
      </c>
      <c r="BG547" s="14" t="str">
        <f t="shared" si="89"/>
        <v/>
      </c>
    </row>
    <row r="548" spans="1:59" x14ac:dyDescent="0.2">
      <c r="A548" t="str">
        <f t="shared" si="82"/>
        <v>Brayden Crossley_2016</v>
      </c>
      <c r="B548" t="s">
        <v>1653</v>
      </c>
      <c r="C548" t="s">
        <v>144</v>
      </c>
      <c r="D548">
        <v>2016</v>
      </c>
      <c r="E548" s="13">
        <v>0</v>
      </c>
      <c r="F548" s="13">
        <v>0</v>
      </c>
      <c r="G548" s="13">
        <v>0</v>
      </c>
      <c r="H548" s="13">
        <v>0</v>
      </c>
      <c r="I548" s="13">
        <v>0</v>
      </c>
      <c r="J548" s="13">
        <v>0</v>
      </c>
      <c r="K548" s="13">
        <v>0</v>
      </c>
      <c r="L548" s="13">
        <v>0</v>
      </c>
      <c r="M548" s="13">
        <v>0</v>
      </c>
      <c r="N548" s="13">
        <v>0</v>
      </c>
      <c r="O548" s="13">
        <v>0</v>
      </c>
      <c r="P548" s="13">
        <v>0</v>
      </c>
      <c r="Q548" s="13">
        <v>0</v>
      </c>
      <c r="R548" s="13">
        <v>0</v>
      </c>
      <c r="S548" s="13">
        <v>0</v>
      </c>
      <c r="T548" s="13">
        <v>0</v>
      </c>
      <c r="U548" s="13">
        <v>0</v>
      </c>
      <c r="V548" s="13">
        <v>0</v>
      </c>
      <c r="W548" s="13">
        <v>0</v>
      </c>
      <c r="X548" s="13">
        <v>0</v>
      </c>
      <c r="Y548" s="13">
        <v>0</v>
      </c>
      <c r="Z548" s="13">
        <v>0</v>
      </c>
      <c r="AA548" s="13">
        <v>0</v>
      </c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13"/>
      <c r="AU548" s="13"/>
      <c r="AV548" s="13"/>
      <c r="AW548" s="13"/>
      <c r="AX548" s="13"/>
      <c r="AY548" s="14" t="str">
        <f t="shared" si="83"/>
        <v/>
      </c>
      <c r="AZ548" s="14">
        <f t="shared" si="90"/>
        <v>23</v>
      </c>
      <c r="BA548" s="19">
        <f t="shared" si="84"/>
        <v>0</v>
      </c>
      <c r="BB548" s="20" t="e">
        <f t="shared" si="91"/>
        <v>#DIV/0!</v>
      </c>
      <c r="BC548">
        <f t="shared" si="85"/>
        <v>23</v>
      </c>
      <c r="BD548" s="14">
        <f t="shared" si="86"/>
        <v>1</v>
      </c>
      <c r="BE548" s="14" t="str">
        <f t="shared" si="87"/>
        <v/>
      </c>
      <c r="BF548" s="14" t="str">
        <f t="shared" si="88"/>
        <v/>
      </c>
      <c r="BG548" s="14" t="str">
        <f t="shared" si="89"/>
        <v/>
      </c>
    </row>
    <row r="549" spans="1:59" x14ac:dyDescent="0.2">
      <c r="A549" t="str">
        <f t="shared" si="82"/>
        <v>Brayden Crossley_2015</v>
      </c>
      <c r="B549" t="s">
        <v>1653</v>
      </c>
      <c r="C549" t="s">
        <v>144</v>
      </c>
      <c r="D549">
        <v>2015</v>
      </c>
      <c r="E549" s="13">
        <v>0</v>
      </c>
      <c r="F549" s="13">
        <v>0</v>
      </c>
      <c r="G549" s="13">
        <v>0</v>
      </c>
      <c r="H549" s="13">
        <v>0</v>
      </c>
      <c r="I549" s="13">
        <v>0</v>
      </c>
      <c r="J549" s="13">
        <v>0</v>
      </c>
      <c r="K549" s="13">
        <v>0</v>
      </c>
      <c r="L549" s="13">
        <v>0</v>
      </c>
      <c r="M549" s="13">
        <v>0</v>
      </c>
      <c r="N549" s="13">
        <v>0</v>
      </c>
      <c r="O549" s="13">
        <v>0</v>
      </c>
      <c r="P549" s="13">
        <v>0</v>
      </c>
      <c r="Q549" s="13">
        <v>0</v>
      </c>
      <c r="R549" s="13">
        <v>0</v>
      </c>
      <c r="S549" s="13">
        <v>0</v>
      </c>
      <c r="T549" s="13">
        <v>0</v>
      </c>
      <c r="U549" s="13">
        <v>0</v>
      </c>
      <c r="V549" s="13">
        <v>0</v>
      </c>
      <c r="W549" s="13">
        <v>0</v>
      </c>
      <c r="X549" s="13">
        <v>0</v>
      </c>
      <c r="Y549" s="13">
        <v>0</v>
      </c>
      <c r="Z549" s="13">
        <v>0</v>
      </c>
      <c r="AA549" s="13">
        <v>0</v>
      </c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  <c r="AS549" s="13"/>
      <c r="AT549" s="13"/>
      <c r="AU549" s="13"/>
      <c r="AV549" s="13"/>
      <c r="AW549" s="13"/>
      <c r="AX549" s="13"/>
      <c r="AY549" s="14" t="str">
        <f t="shared" si="83"/>
        <v/>
      </c>
      <c r="AZ549" s="14">
        <f t="shared" si="90"/>
        <v>23</v>
      </c>
      <c r="BA549" s="19">
        <f t="shared" si="84"/>
        <v>0</v>
      </c>
      <c r="BB549" s="20" t="e">
        <f t="shared" si="91"/>
        <v>#DIV/0!</v>
      </c>
      <c r="BC549">
        <f t="shared" si="85"/>
        <v>23</v>
      </c>
      <c r="BD549" s="14">
        <f t="shared" si="86"/>
        <v>1</v>
      </c>
      <c r="BE549" s="14" t="str">
        <f t="shared" si="87"/>
        <v/>
      </c>
      <c r="BF549" s="14" t="str">
        <f t="shared" si="88"/>
        <v/>
      </c>
      <c r="BG549" s="14" t="str">
        <f t="shared" si="89"/>
        <v/>
      </c>
    </row>
    <row r="550" spans="1:59" x14ac:dyDescent="0.2">
      <c r="A550" t="str">
        <f t="shared" si="82"/>
        <v>Brad Crouch_2018</v>
      </c>
      <c r="B550" t="s">
        <v>562</v>
      </c>
      <c r="C550" t="s">
        <v>1</v>
      </c>
      <c r="D550">
        <v>2018</v>
      </c>
      <c r="E550" s="13">
        <v>529100</v>
      </c>
      <c r="F550" s="13">
        <v>529100</v>
      </c>
      <c r="G550" s="13">
        <v>529100</v>
      </c>
      <c r="H550" s="13">
        <v>529100</v>
      </c>
      <c r="I550" s="13">
        <v>529100</v>
      </c>
      <c r="J550" s="13">
        <v>529100</v>
      </c>
      <c r="K550" s="13">
        <v>529100</v>
      </c>
      <c r="L550" s="13">
        <v>529100</v>
      </c>
      <c r="M550" s="13">
        <v>529100</v>
      </c>
      <c r="N550" s="13">
        <v>529100</v>
      </c>
      <c r="O550" s="13">
        <v>529100</v>
      </c>
      <c r="P550" s="13">
        <v>529100</v>
      </c>
      <c r="Q550" s="13">
        <v>529100</v>
      </c>
      <c r="R550" s="13">
        <v>529100</v>
      </c>
      <c r="S550" s="13">
        <v>529100</v>
      </c>
      <c r="T550" s="13">
        <v>529100</v>
      </c>
      <c r="U550" s="13">
        <v>529100</v>
      </c>
      <c r="V550" s="13">
        <v>529100</v>
      </c>
      <c r="W550" s="13">
        <v>529100</v>
      </c>
      <c r="X550" s="13">
        <v>529100</v>
      </c>
      <c r="Y550" s="13">
        <v>529100</v>
      </c>
      <c r="Z550" s="13">
        <v>529100</v>
      </c>
      <c r="AA550" s="13">
        <v>529100</v>
      </c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13"/>
      <c r="AU550" s="13"/>
      <c r="AV550" s="13"/>
      <c r="AW550" s="13"/>
      <c r="AX550" s="13"/>
      <c r="AY550" s="14" t="str">
        <f t="shared" si="83"/>
        <v/>
      </c>
      <c r="AZ550" s="14">
        <f t="shared" si="90"/>
        <v>23</v>
      </c>
      <c r="BA550" s="19">
        <f t="shared" si="84"/>
        <v>0</v>
      </c>
      <c r="BB550" s="20" t="e">
        <f t="shared" si="91"/>
        <v>#DIV/0!</v>
      </c>
      <c r="BC550">
        <f t="shared" si="85"/>
        <v>0</v>
      </c>
      <c r="BD550" s="14">
        <f t="shared" si="86"/>
        <v>1</v>
      </c>
      <c r="BE550" s="14" t="str">
        <f t="shared" si="87"/>
        <v/>
      </c>
      <c r="BF550" s="14" t="str">
        <f t="shared" si="88"/>
        <v/>
      </c>
      <c r="BG550" s="14" t="str">
        <f t="shared" si="89"/>
        <v/>
      </c>
    </row>
    <row r="551" spans="1:59" x14ac:dyDescent="0.2">
      <c r="A551" t="str">
        <f t="shared" si="82"/>
        <v>Brad Crouch_2017</v>
      </c>
      <c r="B551" t="s">
        <v>562</v>
      </c>
      <c r="C551" t="s">
        <v>1</v>
      </c>
      <c r="D551">
        <v>2017</v>
      </c>
      <c r="E551" s="13">
        <v>471400</v>
      </c>
      <c r="F551" s="13">
        <v>471400</v>
      </c>
      <c r="G551" s="13">
        <v>471400</v>
      </c>
      <c r="H551" s="13">
        <v>471400</v>
      </c>
      <c r="I551" s="13">
        <v>471400</v>
      </c>
      <c r="J551" s="13">
        <v>471400</v>
      </c>
      <c r="K551" s="13">
        <v>471400</v>
      </c>
      <c r="L551" s="13">
        <v>457600</v>
      </c>
      <c r="M551" s="13">
        <v>429800</v>
      </c>
      <c r="N551" s="13">
        <v>416800</v>
      </c>
      <c r="O551" s="13">
        <v>432000</v>
      </c>
      <c r="P551" s="13">
        <v>441200</v>
      </c>
      <c r="Q551" s="13">
        <v>446700</v>
      </c>
      <c r="R551" s="13">
        <v>446700</v>
      </c>
      <c r="S551" s="13">
        <v>443500</v>
      </c>
      <c r="T551" s="13">
        <v>459200</v>
      </c>
      <c r="U551" s="13">
        <v>477200</v>
      </c>
      <c r="V551" s="13">
        <v>496300</v>
      </c>
      <c r="W551" s="13">
        <v>497900</v>
      </c>
      <c r="X551" s="13">
        <v>497900</v>
      </c>
      <c r="Y551" s="13">
        <v>520200</v>
      </c>
      <c r="Z551" s="13">
        <v>521700</v>
      </c>
      <c r="AA551" s="13">
        <v>513500</v>
      </c>
      <c r="AB551" s="13"/>
      <c r="AC551" s="13"/>
      <c r="AD551" s="13"/>
      <c r="AE551" s="13"/>
      <c r="AF551" s="13">
        <v>118</v>
      </c>
      <c r="AG551" s="13">
        <v>73</v>
      </c>
      <c r="AH551" s="13">
        <v>54</v>
      </c>
      <c r="AI551" s="13">
        <v>80</v>
      </c>
      <c r="AJ551" s="13">
        <v>89</v>
      </c>
      <c r="AK551" s="13">
        <v>110</v>
      </c>
      <c r="AL551" s="13">
        <v>77</v>
      </c>
      <c r="AM551" s="13">
        <v>84</v>
      </c>
      <c r="AN551" s="13"/>
      <c r="AO551" s="13">
        <v>94</v>
      </c>
      <c r="AP551" s="13">
        <v>121</v>
      </c>
      <c r="AQ551" s="13">
        <v>99</v>
      </c>
      <c r="AR551" s="13">
        <v>108</v>
      </c>
      <c r="AS551" s="13">
        <v>94</v>
      </c>
      <c r="AT551" s="13"/>
      <c r="AU551" s="13">
        <v>149</v>
      </c>
      <c r="AV551" s="13">
        <v>75</v>
      </c>
      <c r="AW551" s="13">
        <v>73</v>
      </c>
      <c r="AX551" s="13">
        <v>138</v>
      </c>
      <c r="AY551" s="14">
        <f t="shared" si="83"/>
        <v>96.235294117647058</v>
      </c>
      <c r="AZ551" s="14">
        <f t="shared" si="90"/>
        <v>23</v>
      </c>
      <c r="BA551" s="19">
        <f t="shared" si="84"/>
        <v>0.77272727272727271</v>
      </c>
      <c r="BB551" s="20">
        <f t="shared" si="91"/>
        <v>25.138440215546137</v>
      </c>
      <c r="BC551">
        <f t="shared" si="85"/>
        <v>0</v>
      </c>
      <c r="BD551" s="14">
        <f t="shared" si="86"/>
        <v>10</v>
      </c>
      <c r="BE551" s="14">
        <f t="shared" si="87"/>
        <v>95.5</v>
      </c>
      <c r="BF551" s="14">
        <f t="shared" si="88"/>
        <v>82.333333333333329</v>
      </c>
      <c r="BG551" s="14">
        <f t="shared" si="89"/>
        <v>107.125</v>
      </c>
    </row>
    <row r="552" spans="1:59" x14ac:dyDescent="0.2">
      <c r="A552" t="str">
        <f t="shared" si="82"/>
        <v>Brad Crouch_2016</v>
      </c>
      <c r="B552" t="s">
        <v>562</v>
      </c>
      <c r="C552" t="s">
        <v>1</v>
      </c>
      <c r="D552">
        <v>2016</v>
      </c>
      <c r="E552" s="13">
        <v>306100</v>
      </c>
      <c r="F552" s="13">
        <v>306100</v>
      </c>
      <c r="G552" s="13">
        <v>306100</v>
      </c>
      <c r="H552" s="13">
        <v>306100</v>
      </c>
      <c r="I552" s="13">
        <v>306100</v>
      </c>
      <c r="J552" s="13">
        <v>306100</v>
      </c>
      <c r="K552" s="13">
        <v>306100</v>
      </c>
      <c r="L552" s="13">
        <v>316800</v>
      </c>
      <c r="M552" s="13">
        <v>313200</v>
      </c>
      <c r="N552" s="13">
        <v>313200</v>
      </c>
      <c r="O552" s="13">
        <v>313200</v>
      </c>
      <c r="P552" s="13">
        <v>313200</v>
      </c>
      <c r="Q552" s="13">
        <v>313200</v>
      </c>
      <c r="R552" s="13">
        <v>313200</v>
      </c>
      <c r="S552" s="13">
        <v>308700</v>
      </c>
      <c r="T552" s="13">
        <v>320600</v>
      </c>
      <c r="U552" s="13">
        <v>356500</v>
      </c>
      <c r="V552" s="13">
        <v>394200</v>
      </c>
      <c r="W552" s="13">
        <v>423600</v>
      </c>
      <c r="X552" s="13">
        <v>437200</v>
      </c>
      <c r="Y552" s="13">
        <v>460800</v>
      </c>
      <c r="Z552" s="13">
        <v>488300</v>
      </c>
      <c r="AA552" s="13">
        <v>492000</v>
      </c>
      <c r="AB552" s="13">
        <v>72</v>
      </c>
      <c r="AC552" s="13">
        <v>83</v>
      </c>
      <c r="AD552" s="13"/>
      <c r="AE552" s="13"/>
      <c r="AF552" s="13"/>
      <c r="AG552" s="13"/>
      <c r="AH552" s="13">
        <v>51</v>
      </c>
      <c r="AI552" s="13">
        <v>46</v>
      </c>
      <c r="AJ552" s="13"/>
      <c r="AK552" s="13"/>
      <c r="AL552" s="13"/>
      <c r="AM552" s="13"/>
      <c r="AN552" s="13"/>
      <c r="AO552" s="13">
        <v>83</v>
      </c>
      <c r="AP552" s="13">
        <v>83</v>
      </c>
      <c r="AQ552" s="13">
        <v>109</v>
      </c>
      <c r="AR552" s="13">
        <v>112</v>
      </c>
      <c r="AS552" s="13">
        <v>89</v>
      </c>
      <c r="AT552" s="13">
        <v>92</v>
      </c>
      <c r="AU552" s="13">
        <v>144</v>
      </c>
      <c r="AV552" s="13">
        <v>113</v>
      </c>
      <c r="AW552" s="13">
        <v>54</v>
      </c>
      <c r="AX552" s="13">
        <v>82</v>
      </c>
      <c r="AY552" s="14">
        <f t="shared" si="83"/>
        <v>86.642857142857139</v>
      </c>
      <c r="AZ552" s="14">
        <f t="shared" si="90"/>
        <v>23</v>
      </c>
      <c r="BA552" s="19">
        <f t="shared" si="84"/>
        <v>0.63636363636363635</v>
      </c>
      <c r="BB552" s="20">
        <f t="shared" si="91"/>
        <v>26.926130125149509</v>
      </c>
      <c r="BC552">
        <f t="shared" si="85"/>
        <v>0</v>
      </c>
      <c r="BD552" s="14">
        <f t="shared" si="86"/>
        <v>1</v>
      </c>
      <c r="BE552" s="14">
        <f t="shared" si="87"/>
        <v>77.5</v>
      </c>
      <c r="BF552" s="14">
        <f t="shared" si="88"/>
        <v>48.5</v>
      </c>
      <c r="BG552" s="14">
        <f t="shared" si="89"/>
        <v>97.555555555555557</v>
      </c>
    </row>
    <row r="553" spans="1:59" x14ac:dyDescent="0.2">
      <c r="A553" t="str">
        <f t="shared" si="82"/>
        <v>Brad Crouch_2015</v>
      </c>
      <c r="B553" t="s">
        <v>562</v>
      </c>
      <c r="C553" t="s">
        <v>1</v>
      </c>
      <c r="D553">
        <v>2015</v>
      </c>
      <c r="E553" s="13">
        <v>508200</v>
      </c>
      <c r="F553" s="13">
        <v>508200</v>
      </c>
      <c r="G553" s="13">
        <v>508200</v>
      </c>
      <c r="H553" s="13">
        <v>508200</v>
      </c>
      <c r="I553" s="13">
        <v>508200</v>
      </c>
      <c r="J553" s="13">
        <v>508200</v>
      </c>
      <c r="K553" s="13">
        <v>508200</v>
      </c>
      <c r="L553" s="13">
        <v>508200</v>
      </c>
      <c r="M553" s="13">
        <v>508200</v>
      </c>
      <c r="N553" s="13">
        <v>508200</v>
      </c>
      <c r="O553" s="13">
        <v>508200</v>
      </c>
      <c r="P553" s="13">
        <v>508200</v>
      </c>
      <c r="Q553" s="13">
        <v>508200</v>
      </c>
      <c r="R553" s="13">
        <v>508200</v>
      </c>
      <c r="S553" s="13">
        <v>508200</v>
      </c>
      <c r="T553" s="13">
        <v>508200</v>
      </c>
      <c r="U553" s="13">
        <v>508200</v>
      </c>
      <c r="V553" s="13">
        <v>508200</v>
      </c>
      <c r="W553" s="13">
        <v>508200</v>
      </c>
      <c r="X553" s="13">
        <v>508200</v>
      </c>
      <c r="Y553" s="13">
        <v>508200</v>
      </c>
      <c r="Z553" s="13">
        <v>508200</v>
      </c>
      <c r="AA553" s="13">
        <v>508200</v>
      </c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13"/>
      <c r="AU553" s="13"/>
      <c r="AV553" s="13"/>
      <c r="AW553" s="13"/>
      <c r="AX553" s="13"/>
      <c r="AY553" s="14" t="str">
        <f t="shared" si="83"/>
        <v/>
      </c>
      <c r="AZ553" s="14">
        <f t="shared" si="90"/>
        <v>23</v>
      </c>
      <c r="BA553" s="19">
        <f t="shared" si="84"/>
        <v>0</v>
      </c>
      <c r="BB553" s="20" t="e">
        <f t="shared" si="91"/>
        <v>#DIV/0!</v>
      </c>
      <c r="BC553">
        <f t="shared" si="85"/>
        <v>0</v>
      </c>
      <c r="BD553" s="14">
        <f t="shared" si="86"/>
        <v>1</v>
      </c>
      <c r="BE553" s="14" t="str">
        <f t="shared" si="87"/>
        <v/>
      </c>
      <c r="BF553" s="14" t="str">
        <f t="shared" si="88"/>
        <v/>
      </c>
      <c r="BG553" s="14" t="str">
        <f t="shared" si="89"/>
        <v/>
      </c>
    </row>
    <row r="554" spans="1:59" x14ac:dyDescent="0.2">
      <c r="A554" t="str">
        <f t="shared" si="82"/>
        <v>Matt Crouch_2018</v>
      </c>
      <c r="B554" t="s">
        <v>785</v>
      </c>
      <c r="C554" t="s">
        <v>1</v>
      </c>
      <c r="D554">
        <v>2018</v>
      </c>
      <c r="E554" s="13">
        <v>608300</v>
      </c>
      <c r="F554" s="13">
        <v>608300</v>
      </c>
      <c r="G554" s="13">
        <v>608300</v>
      </c>
      <c r="H554" s="13">
        <v>608300</v>
      </c>
      <c r="I554" s="13">
        <v>608300</v>
      </c>
      <c r="J554" s="13">
        <v>608300</v>
      </c>
      <c r="K554" s="13">
        <v>561300</v>
      </c>
      <c r="L554" s="13">
        <v>533400</v>
      </c>
      <c r="M554" s="13">
        <v>530100</v>
      </c>
      <c r="N554" s="13">
        <v>530100</v>
      </c>
      <c r="O554" s="13">
        <v>528200</v>
      </c>
      <c r="P554" s="13">
        <v>519800</v>
      </c>
      <c r="Q554" s="13">
        <v>501500</v>
      </c>
      <c r="R554" s="13">
        <v>487000</v>
      </c>
      <c r="S554" s="13">
        <v>487000</v>
      </c>
      <c r="T554" s="13">
        <v>483000</v>
      </c>
      <c r="U554" s="13">
        <v>494600</v>
      </c>
      <c r="V554" s="13">
        <v>499100</v>
      </c>
      <c r="W554" s="13">
        <v>495700</v>
      </c>
      <c r="X554" s="13">
        <v>498000</v>
      </c>
      <c r="Y554" s="13">
        <v>517700</v>
      </c>
      <c r="Z554" s="13">
        <v>529600</v>
      </c>
      <c r="AA554" s="13">
        <v>540500</v>
      </c>
      <c r="AB554" s="13">
        <v>105</v>
      </c>
      <c r="AC554" s="13">
        <v>51</v>
      </c>
      <c r="AD554" s="13"/>
      <c r="AE554" s="13"/>
      <c r="AF554" s="13"/>
      <c r="AG554" s="13">
        <v>100</v>
      </c>
      <c r="AH554" s="13">
        <v>122</v>
      </c>
      <c r="AI554" s="13">
        <v>92</v>
      </c>
      <c r="AJ554" s="13"/>
      <c r="AK554" s="13">
        <v>100</v>
      </c>
      <c r="AL554" s="13">
        <v>106</v>
      </c>
      <c r="AM554" s="13">
        <v>68</v>
      </c>
      <c r="AN554" s="13">
        <v>95</v>
      </c>
      <c r="AO554" s="13"/>
      <c r="AP554" s="13">
        <v>126</v>
      </c>
      <c r="AQ554" s="13">
        <v>101</v>
      </c>
      <c r="AR554" s="13">
        <v>85</v>
      </c>
      <c r="AS554" s="13">
        <v>112</v>
      </c>
      <c r="AT554" s="13">
        <v>112</v>
      </c>
      <c r="AU554" s="13">
        <v>127</v>
      </c>
      <c r="AV554" s="13">
        <v>107</v>
      </c>
      <c r="AW554" s="13">
        <v>131</v>
      </c>
      <c r="AX554" s="13">
        <v>88</v>
      </c>
      <c r="AY554" s="14">
        <f t="shared" si="83"/>
        <v>101.55555555555556</v>
      </c>
      <c r="AZ554" s="14">
        <f t="shared" si="90"/>
        <v>23</v>
      </c>
      <c r="BA554" s="19">
        <f t="shared" si="84"/>
        <v>0.81818181818181823</v>
      </c>
      <c r="BB554" s="20">
        <f t="shared" si="91"/>
        <v>20.419777674143212</v>
      </c>
      <c r="BC554">
        <f t="shared" si="85"/>
        <v>0</v>
      </c>
      <c r="BD554" s="14">
        <f t="shared" si="86"/>
        <v>16</v>
      </c>
      <c r="BE554" s="14">
        <f t="shared" si="87"/>
        <v>85.333333333333329</v>
      </c>
      <c r="BF554" s="14">
        <f t="shared" si="88"/>
        <v>97.6</v>
      </c>
      <c r="BG554" s="14">
        <f t="shared" si="89"/>
        <v>109.88888888888889</v>
      </c>
    </row>
    <row r="555" spans="1:59" x14ac:dyDescent="0.2">
      <c r="A555" t="str">
        <f t="shared" si="82"/>
        <v>Matt Crouch_2017</v>
      </c>
      <c r="B555" t="s">
        <v>785</v>
      </c>
      <c r="C555" t="s">
        <v>1</v>
      </c>
      <c r="D555">
        <v>2017</v>
      </c>
      <c r="E555" s="13">
        <v>504600</v>
      </c>
      <c r="F555" s="13">
        <v>504600</v>
      </c>
      <c r="G555" s="13">
        <v>504600</v>
      </c>
      <c r="H555" s="13">
        <v>496900</v>
      </c>
      <c r="I555" s="13">
        <v>475100</v>
      </c>
      <c r="J555" s="13">
        <v>480700</v>
      </c>
      <c r="K555" s="13">
        <v>494300</v>
      </c>
      <c r="L555" s="13">
        <v>513500</v>
      </c>
      <c r="M555" s="13">
        <v>506600</v>
      </c>
      <c r="N555" s="13">
        <v>491700</v>
      </c>
      <c r="O555" s="13">
        <v>492200</v>
      </c>
      <c r="P555" s="13">
        <v>503400</v>
      </c>
      <c r="Q555" s="13">
        <v>518100</v>
      </c>
      <c r="R555" s="13">
        <v>518100</v>
      </c>
      <c r="S555" s="13">
        <v>532300</v>
      </c>
      <c r="T555" s="13">
        <v>553000</v>
      </c>
      <c r="U555" s="13">
        <v>575100</v>
      </c>
      <c r="V555" s="13">
        <v>578900</v>
      </c>
      <c r="W555" s="13">
        <v>582000</v>
      </c>
      <c r="X555" s="13">
        <v>585700</v>
      </c>
      <c r="Y555" s="13">
        <v>603100</v>
      </c>
      <c r="Z555" s="13">
        <v>617800</v>
      </c>
      <c r="AA555" s="13">
        <v>615800</v>
      </c>
      <c r="AB555" s="13">
        <v>113</v>
      </c>
      <c r="AC555" s="13">
        <v>76</v>
      </c>
      <c r="AD555" s="13">
        <v>88</v>
      </c>
      <c r="AE555" s="13">
        <v>78</v>
      </c>
      <c r="AF555" s="13">
        <v>124</v>
      </c>
      <c r="AG555" s="13">
        <v>111</v>
      </c>
      <c r="AH555" s="13">
        <v>97</v>
      </c>
      <c r="AI555" s="13">
        <v>79</v>
      </c>
      <c r="AJ555" s="13">
        <v>88</v>
      </c>
      <c r="AK555" s="13">
        <v>123</v>
      </c>
      <c r="AL555" s="13">
        <v>105</v>
      </c>
      <c r="AM555" s="13">
        <v>100</v>
      </c>
      <c r="AN555" s="13"/>
      <c r="AO555" s="13">
        <v>131</v>
      </c>
      <c r="AP555" s="13">
        <v>132</v>
      </c>
      <c r="AQ555" s="13">
        <v>116</v>
      </c>
      <c r="AR555" s="13">
        <v>104</v>
      </c>
      <c r="AS555" s="13">
        <v>134</v>
      </c>
      <c r="AT555" s="13">
        <v>120</v>
      </c>
      <c r="AU555" s="13">
        <v>139</v>
      </c>
      <c r="AV555" s="13">
        <v>139</v>
      </c>
      <c r="AW555" s="13">
        <v>91</v>
      </c>
      <c r="AX555" s="13">
        <v>146</v>
      </c>
      <c r="AY555" s="14">
        <f t="shared" si="83"/>
        <v>110.63636363636364</v>
      </c>
      <c r="AZ555" s="14">
        <f t="shared" si="90"/>
        <v>23</v>
      </c>
      <c r="BA555" s="19">
        <f t="shared" si="84"/>
        <v>1</v>
      </c>
      <c r="BB555" s="20">
        <f t="shared" si="91"/>
        <v>21.581617959880408</v>
      </c>
      <c r="BC555">
        <f t="shared" si="85"/>
        <v>0</v>
      </c>
      <c r="BD555" s="14">
        <f t="shared" si="86"/>
        <v>5</v>
      </c>
      <c r="BE555" s="14">
        <f t="shared" si="87"/>
        <v>98.333333333333329</v>
      </c>
      <c r="BF555" s="14">
        <f t="shared" si="88"/>
        <v>98.666666666666671</v>
      </c>
      <c r="BG555" s="14">
        <f t="shared" si="89"/>
        <v>124.55555555555556</v>
      </c>
    </row>
    <row r="556" spans="1:59" x14ac:dyDescent="0.2">
      <c r="A556" t="str">
        <f t="shared" si="82"/>
        <v>Matt Crouch_2016</v>
      </c>
      <c r="B556" t="s">
        <v>785</v>
      </c>
      <c r="C556" t="s">
        <v>1</v>
      </c>
      <c r="D556">
        <v>2016</v>
      </c>
      <c r="E556" s="13">
        <v>368400</v>
      </c>
      <c r="F556" s="13">
        <v>368400</v>
      </c>
      <c r="G556" s="13">
        <v>368400</v>
      </c>
      <c r="H556" s="13">
        <v>388500</v>
      </c>
      <c r="I556" s="13">
        <v>394400</v>
      </c>
      <c r="J556" s="13">
        <v>403800</v>
      </c>
      <c r="K556" s="13">
        <v>400300</v>
      </c>
      <c r="L556" s="13">
        <v>392900</v>
      </c>
      <c r="M556" s="13">
        <v>372900</v>
      </c>
      <c r="N556" s="13">
        <v>372900</v>
      </c>
      <c r="O556" s="13">
        <v>372900</v>
      </c>
      <c r="P556" s="13">
        <v>386000</v>
      </c>
      <c r="Q556" s="13">
        <v>410600</v>
      </c>
      <c r="R556" s="13">
        <v>410600</v>
      </c>
      <c r="S556" s="13">
        <v>467600</v>
      </c>
      <c r="T556" s="13">
        <v>481600</v>
      </c>
      <c r="U556" s="13">
        <v>483900</v>
      </c>
      <c r="V556" s="13">
        <v>456300</v>
      </c>
      <c r="W556" s="13">
        <v>451100</v>
      </c>
      <c r="X556" s="13">
        <v>447600</v>
      </c>
      <c r="Y556" s="13">
        <v>453200</v>
      </c>
      <c r="Z556" s="13">
        <v>454400</v>
      </c>
      <c r="AA556" s="13">
        <v>471600</v>
      </c>
      <c r="AB556" s="13">
        <v>96</v>
      </c>
      <c r="AC556" s="13">
        <v>76</v>
      </c>
      <c r="AD556" s="13">
        <v>90</v>
      </c>
      <c r="AE556" s="13">
        <v>76</v>
      </c>
      <c r="AF556" s="13">
        <v>86</v>
      </c>
      <c r="AG556" s="13">
        <v>67</v>
      </c>
      <c r="AH556" s="13">
        <v>68</v>
      </c>
      <c r="AI556" s="13">
        <v>53</v>
      </c>
      <c r="AJ556" s="13"/>
      <c r="AK556" s="13"/>
      <c r="AL556" s="13">
        <v>132</v>
      </c>
      <c r="AM556" s="13">
        <v>103</v>
      </c>
      <c r="AN556" s="13"/>
      <c r="AO556" s="13">
        <v>144</v>
      </c>
      <c r="AP556" s="13">
        <v>65</v>
      </c>
      <c r="AQ556" s="13">
        <v>87</v>
      </c>
      <c r="AR556" s="13">
        <v>81</v>
      </c>
      <c r="AS556" s="13">
        <v>101</v>
      </c>
      <c r="AT556" s="13">
        <v>89</v>
      </c>
      <c r="AU556" s="13">
        <v>100</v>
      </c>
      <c r="AV556" s="13">
        <v>95</v>
      </c>
      <c r="AW556" s="13">
        <v>126</v>
      </c>
      <c r="AX556" s="13">
        <v>120</v>
      </c>
      <c r="AY556" s="14">
        <f t="shared" si="83"/>
        <v>92.75</v>
      </c>
      <c r="AZ556" s="14">
        <f t="shared" si="90"/>
        <v>23</v>
      </c>
      <c r="BA556" s="19">
        <f t="shared" si="84"/>
        <v>0.90909090909090906</v>
      </c>
      <c r="BB556" s="20">
        <f t="shared" si="91"/>
        <v>23.710701559022933</v>
      </c>
      <c r="BC556">
        <f t="shared" si="85"/>
        <v>0</v>
      </c>
      <c r="BD556" s="14">
        <f t="shared" si="86"/>
        <v>1</v>
      </c>
      <c r="BE556" s="14">
        <f t="shared" si="87"/>
        <v>81.833333333333329</v>
      </c>
      <c r="BF556" s="14">
        <f t="shared" si="88"/>
        <v>89</v>
      </c>
      <c r="BG556" s="14">
        <f t="shared" si="89"/>
        <v>96</v>
      </c>
    </row>
    <row r="557" spans="1:59" x14ac:dyDescent="0.2">
      <c r="A557" t="str">
        <f t="shared" si="82"/>
        <v>Matt Crouch_2015</v>
      </c>
      <c r="B557" t="s">
        <v>785</v>
      </c>
      <c r="C557" t="s">
        <v>1</v>
      </c>
      <c r="D557">
        <v>2015</v>
      </c>
      <c r="E557" s="13">
        <v>318500</v>
      </c>
      <c r="F557" s="13">
        <v>318500</v>
      </c>
      <c r="G557" s="13">
        <v>318500</v>
      </c>
      <c r="H557" s="13">
        <v>318500</v>
      </c>
      <c r="I557" s="13">
        <v>318500</v>
      </c>
      <c r="J557" s="13">
        <v>318500</v>
      </c>
      <c r="K557" s="13">
        <v>318500</v>
      </c>
      <c r="L557" s="13">
        <v>318500</v>
      </c>
      <c r="M557" s="13">
        <v>319600</v>
      </c>
      <c r="N557" s="13">
        <v>339800</v>
      </c>
      <c r="O557" s="13">
        <v>346100</v>
      </c>
      <c r="P557" s="13">
        <v>346100</v>
      </c>
      <c r="Q557" s="13">
        <v>320100</v>
      </c>
      <c r="R557" s="13">
        <v>308400</v>
      </c>
      <c r="S557" s="13">
        <v>308400</v>
      </c>
      <c r="T557" s="13">
        <v>321900</v>
      </c>
      <c r="U557" s="13">
        <v>358600</v>
      </c>
      <c r="V557" s="13">
        <v>358600</v>
      </c>
      <c r="W557" s="13">
        <v>353000</v>
      </c>
      <c r="X557" s="13">
        <v>344800</v>
      </c>
      <c r="Y557" s="13">
        <v>327000</v>
      </c>
      <c r="Z557" s="13">
        <v>345400</v>
      </c>
      <c r="AA557" s="13">
        <v>340100</v>
      </c>
      <c r="AB557" s="13"/>
      <c r="AC557" s="13"/>
      <c r="AD557" s="13"/>
      <c r="AE557" s="13"/>
      <c r="AF557" s="13"/>
      <c r="AG557" s="13">
        <v>33</v>
      </c>
      <c r="AH557" s="13">
        <v>71</v>
      </c>
      <c r="AI557" s="13">
        <v>88</v>
      </c>
      <c r="AJ557" s="13">
        <v>77</v>
      </c>
      <c r="AK557" s="13">
        <v>50</v>
      </c>
      <c r="AL557" s="13"/>
      <c r="AM557" s="13">
        <v>20</v>
      </c>
      <c r="AN557" s="13">
        <v>94</v>
      </c>
      <c r="AO557" s="13"/>
      <c r="AP557" s="13">
        <v>99</v>
      </c>
      <c r="AQ557" s="13">
        <v>81</v>
      </c>
      <c r="AR557" s="13"/>
      <c r="AS557" s="13">
        <v>24</v>
      </c>
      <c r="AT557" s="13">
        <v>90</v>
      </c>
      <c r="AU557" s="13">
        <v>55</v>
      </c>
      <c r="AV557" s="13">
        <v>98</v>
      </c>
      <c r="AW557" s="13">
        <v>47</v>
      </c>
      <c r="AX557" s="13">
        <v>97</v>
      </c>
      <c r="AY557" s="14">
        <f t="shared" si="83"/>
        <v>68.266666666666666</v>
      </c>
      <c r="AZ557" s="14">
        <f t="shared" si="90"/>
        <v>23</v>
      </c>
      <c r="BA557" s="19">
        <f t="shared" si="84"/>
        <v>0.68181818181818177</v>
      </c>
      <c r="BB557" s="20">
        <f t="shared" si="91"/>
        <v>27.927116025895149</v>
      </c>
      <c r="BC557">
        <f t="shared" si="85"/>
        <v>0</v>
      </c>
      <c r="BD557" s="14">
        <f t="shared" si="86"/>
        <v>14</v>
      </c>
      <c r="BE557" s="14">
        <f t="shared" si="87"/>
        <v>33</v>
      </c>
      <c r="BF557" s="14">
        <f t="shared" si="88"/>
        <v>61.2</v>
      </c>
      <c r="BG557" s="14">
        <f t="shared" si="89"/>
        <v>73.875</v>
      </c>
    </row>
    <row r="558" spans="1:59" x14ac:dyDescent="0.2">
      <c r="A558" t="str">
        <f t="shared" si="82"/>
        <v>Mitchell Crowden_2018</v>
      </c>
      <c r="B558" t="s">
        <v>2639</v>
      </c>
      <c r="C558" t="s">
        <v>184</v>
      </c>
      <c r="D558">
        <v>2018</v>
      </c>
      <c r="E558" s="13">
        <v>117300</v>
      </c>
      <c r="F558" s="13">
        <v>117300</v>
      </c>
      <c r="G558" s="13">
        <v>117300</v>
      </c>
      <c r="H558" s="13">
        <v>117300</v>
      </c>
      <c r="I558" s="13">
        <v>159200</v>
      </c>
      <c r="J558" s="13">
        <v>201800</v>
      </c>
      <c r="K558" s="13">
        <v>221700</v>
      </c>
      <c r="L558" s="13">
        <v>226900</v>
      </c>
      <c r="M558" s="13">
        <v>222600</v>
      </c>
      <c r="N558" s="13">
        <v>206300</v>
      </c>
      <c r="O558" s="13">
        <v>206300</v>
      </c>
      <c r="P558" s="13">
        <v>206300</v>
      </c>
      <c r="Q558" s="13">
        <v>206300</v>
      </c>
      <c r="R558" s="13">
        <v>206300</v>
      </c>
      <c r="S558" s="13">
        <v>206300</v>
      </c>
      <c r="T558" s="13">
        <v>206300</v>
      </c>
      <c r="U558" s="13">
        <v>206300</v>
      </c>
      <c r="V558" s="13">
        <v>206300</v>
      </c>
      <c r="W558" s="13">
        <v>206300</v>
      </c>
      <c r="X558" s="13">
        <v>206300</v>
      </c>
      <c r="Y558" s="13">
        <v>186300</v>
      </c>
      <c r="Z558" s="13">
        <v>186300</v>
      </c>
      <c r="AA558" s="13">
        <v>186300</v>
      </c>
      <c r="AB558" s="13"/>
      <c r="AC558" s="13">
        <v>29</v>
      </c>
      <c r="AD558" s="13">
        <v>72</v>
      </c>
      <c r="AE558" s="13">
        <v>61</v>
      </c>
      <c r="AF558" s="13">
        <v>55</v>
      </c>
      <c r="AG558" s="13">
        <v>48</v>
      </c>
      <c r="AH558" s="13">
        <v>41</v>
      </c>
      <c r="AI558" s="13">
        <v>38</v>
      </c>
      <c r="AJ558" s="13">
        <v>19</v>
      </c>
      <c r="AK558" s="13"/>
      <c r="AL558" s="13"/>
      <c r="AM558" s="13"/>
      <c r="AN558" s="13"/>
      <c r="AO558" s="13"/>
      <c r="AP558" s="13"/>
      <c r="AQ558" s="13"/>
      <c r="AR558" s="13"/>
      <c r="AS558" s="13"/>
      <c r="AT558" s="13"/>
      <c r="AU558" s="13">
        <v>25</v>
      </c>
      <c r="AV558" s="13"/>
      <c r="AW558" s="13"/>
      <c r="AX558" s="13"/>
      <c r="AY558" s="14">
        <f t="shared" si="83"/>
        <v>43.111111111111114</v>
      </c>
      <c r="AZ558" s="14">
        <f t="shared" si="90"/>
        <v>23</v>
      </c>
      <c r="BA558" s="19">
        <f t="shared" si="84"/>
        <v>0.40909090909090912</v>
      </c>
      <c r="BB558" s="20">
        <f t="shared" si="91"/>
        <v>17.531717289276351</v>
      </c>
      <c r="BC558">
        <f t="shared" si="85"/>
        <v>0</v>
      </c>
      <c r="BD558" s="14">
        <f t="shared" si="86"/>
        <v>1</v>
      </c>
      <c r="BE558" s="14">
        <f t="shared" si="87"/>
        <v>53</v>
      </c>
      <c r="BF558" s="14">
        <f t="shared" si="88"/>
        <v>32.666666666666664</v>
      </c>
      <c r="BG558" s="14">
        <f t="shared" si="89"/>
        <v>25</v>
      </c>
    </row>
    <row r="559" spans="1:59" x14ac:dyDescent="0.2">
      <c r="A559" t="str">
        <f t="shared" si="82"/>
        <v>Mitchell Crowden_2017</v>
      </c>
      <c r="B559" t="s">
        <v>2639</v>
      </c>
      <c r="C559" t="s">
        <v>184</v>
      </c>
      <c r="D559">
        <v>2017</v>
      </c>
      <c r="E559" s="13">
        <v>0</v>
      </c>
      <c r="F559" s="13">
        <v>0</v>
      </c>
      <c r="G559" s="13">
        <v>0</v>
      </c>
      <c r="H559" s="13">
        <v>0</v>
      </c>
      <c r="I559" s="13">
        <v>0</v>
      </c>
      <c r="J559" s="13">
        <v>0</v>
      </c>
      <c r="K559" s="13">
        <v>0</v>
      </c>
      <c r="L559" s="13">
        <v>0</v>
      </c>
      <c r="M559" s="13">
        <v>0</v>
      </c>
      <c r="N559" s="13">
        <v>0</v>
      </c>
      <c r="O559" s="13">
        <v>0</v>
      </c>
      <c r="P559" s="13">
        <v>0</v>
      </c>
      <c r="Q559" s="13">
        <v>0</v>
      </c>
      <c r="R559" s="13">
        <v>0</v>
      </c>
      <c r="S559" s="13">
        <v>0</v>
      </c>
      <c r="T559" s="13">
        <v>0</v>
      </c>
      <c r="U559" s="13">
        <v>0</v>
      </c>
      <c r="V559" s="13">
        <v>0</v>
      </c>
      <c r="W559" s="13">
        <v>0</v>
      </c>
      <c r="X559" s="13">
        <v>0</v>
      </c>
      <c r="Y559" s="13">
        <v>0</v>
      </c>
      <c r="Z559" s="13">
        <v>0</v>
      </c>
      <c r="AA559" s="13">
        <v>0</v>
      </c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4" t="str">
        <f t="shared" si="83"/>
        <v/>
      </c>
      <c r="AZ559" s="14">
        <f t="shared" si="90"/>
        <v>23</v>
      </c>
      <c r="BA559" s="19">
        <f t="shared" si="84"/>
        <v>0</v>
      </c>
      <c r="BB559" s="20" t="e">
        <f t="shared" si="91"/>
        <v>#DIV/0!</v>
      </c>
      <c r="BC559">
        <f t="shared" si="85"/>
        <v>23</v>
      </c>
      <c r="BD559" s="14">
        <f t="shared" si="86"/>
        <v>1</v>
      </c>
      <c r="BE559" s="14" t="str">
        <f t="shared" si="87"/>
        <v/>
      </c>
      <c r="BF559" s="14" t="str">
        <f t="shared" si="88"/>
        <v/>
      </c>
      <c r="BG559" s="14" t="str">
        <f t="shared" si="89"/>
        <v/>
      </c>
    </row>
    <row r="560" spans="1:59" x14ac:dyDescent="0.2">
      <c r="A560" t="str">
        <f t="shared" si="82"/>
        <v>Mitchell Crowden_2016</v>
      </c>
      <c r="B560" t="s">
        <v>2639</v>
      </c>
      <c r="C560" t="s">
        <v>184</v>
      </c>
      <c r="D560">
        <v>2016</v>
      </c>
      <c r="E560" s="13">
        <v>0</v>
      </c>
      <c r="F560" s="13">
        <v>0</v>
      </c>
      <c r="G560" s="13">
        <v>0</v>
      </c>
      <c r="H560" s="13">
        <v>0</v>
      </c>
      <c r="I560" s="13">
        <v>0</v>
      </c>
      <c r="J560" s="13">
        <v>0</v>
      </c>
      <c r="K560" s="13">
        <v>0</v>
      </c>
      <c r="L560" s="13">
        <v>0</v>
      </c>
      <c r="M560" s="13">
        <v>0</v>
      </c>
      <c r="N560" s="13">
        <v>0</v>
      </c>
      <c r="O560" s="13">
        <v>0</v>
      </c>
      <c r="P560" s="13">
        <v>0</v>
      </c>
      <c r="Q560" s="13">
        <v>0</v>
      </c>
      <c r="R560" s="13">
        <v>0</v>
      </c>
      <c r="S560" s="13">
        <v>0</v>
      </c>
      <c r="T560" s="13">
        <v>0</v>
      </c>
      <c r="U560" s="13">
        <v>0</v>
      </c>
      <c r="V560" s="13">
        <v>0</v>
      </c>
      <c r="W560" s="13">
        <v>0</v>
      </c>
      <c r="X560" s="13">
        <v>0</v>
      </c>
      <c r="Y560" s="13">
        <v>0</v>
      </c>
      <c r="Z560" s="13">
        <v>0</v>
      </c>
      <c r="AA560" s="13">
        <v>0</v>
      </c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13"/>
      <c r="AU560" s="13"/>
      <c r="AV560" s="13"/>
      <c r="AW560" s="13"/>
      <c r="AX560" s="13"/>
      <c r="AY560" s="14" t="str">
        <f t="shared" si="83"/>
        <v/>
      </c>
      <c r="AZ560" s="14">
        <f t="shared" si="90"/>
        <v>23</v>
      </c>
      <c r="BA560" s="19">
        <f t="shared" si="84"/>
        <v>0</v>
      </c>
      <c r="BB560" s="20" t="e">
        <f t="shared" si="91"/>
        <v>#DIV/0!</v>
      </c>
      <c r="BC560">
        <f t="shared" si="85"/>
        <v>23</v>
      </c>
      <c r="BD560" s="14">
        <f t="shared" si="86"/>
        <v>1</v>
      </c>
      <c r="BE560" s="14" t="str">
        <f t="shared" si="87"/>
        <v/>
      </c>
      <c r="BF560" s="14" t="str">
        <f t="shared" si="88"/>
        <v/>
      </c>
      <c r="BG560" s="14" t="str">
        <f t="shared" si="89"/>
        <v/>
      </c>
    </row>
    <row r="561" spans="1:59" x14ac:dyDescent="0.2">
      <c r="A561" t="str">
        <f t="shared" si="82"/>
        <v>Mitchell Crowden_2015</v>
      </c>
      <c r="B561" t="s">
        <v>2639</v>
      </c>
      <c r="C561" t="s">
        <v>184</v>
      </c>
      <c r="D561">
        <v>2015</v>
      </c>
      <c r="E561" s="13">
        <v>0</v>
      </c>
      <c r="F561" s="13">
        <v>0</v>
      </c>
      <c r="G561" s="13">
        <v>0</v>
      </c>
      <c r="H561" s="13">
        <v>0</v>
      </c>
      <c r="I561" s="13">
        <v>0</v>
      </c>
      <c r="J561" s="13">
        <v>0</v>
      </c>
      <c r="K561" s="13">
        <v>0</v>
      </c>
      <c r="L561" s="13">
        <v>0</v>
      </c>
      <c r="M561" s="13">
        <v>0</v>
      </c>
      <c r="N561" s="13">
        <v>0</v>
      </c>
      <c r="O561" s="13">
        <v>0</v>
      </c>
      <c r="P561" s="13">
        <v>0</v>
      </c>
      <c r="Q561" s="13">
        <v>0</v>
      </c>
      <c r="R561" s="13">
        <v>0</v>
      </c>
      <c r="S561" s="13">
        <v>0</v>
      </c>
      <c r="T561" s="13">
        <v>0</v>
      </c>
      <c r="U561" s="13">
        <v>0</v>
      </c>
      <c r="V561" s="13">
        <v>0</v>
      </c>
      <c r="W561" s="13">
        <v>0</v>
      </c>
      <c r="X561" s="13">
        <v>0</v>
      </c>
      <c r="Y561" s="13">
        <v>0</v>
      </c>
      <c r="Z561" s="13">
        <v>0</v>
      </c>
      <c r="AA561" s="13">
        <v>0</v>
      </c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  <c r="AS561" s="13"/>
      <c r="AT561" s="13"/>
      <c r="AU561" s="13"/>
      <c r="AV561" s="13"/>
      <c r="AW561" s="13"/>
      <c r="AX561" s="13"/>
      <c r="AY561" s="14" t="str">
        <f t="shared" si="83"/>
        <v/>
      </c>
      <c r="AZ561" s="14">
        <f t="shared" si="90"/>
        <v>23</v>
      </c>
      <c r="BA561" s="19">
        <f t="shared" si="84"/>
        <v>0</v>
      </c>
      <c r="BB561" s="20" t="e">
        <f t="shared" si="91"/>
        <v>#DIV/0!</v>
      </c>
      <c r="BC561">
        <f t="shared" si="85"/>
        <v>23</v>
      </c>
      <c r="BD561" s="14">
        <f t="shared" si="86"/>
        <v>1</v>
      </c>
      <c r="BE561" s="14" t="str">
        <f t="shared" si="87"/>
        <v/>
      </c>
      <c r="BF561" s="14" t="str">
        <f t="shared" si="88"/>
        <v/>
      </c>
      <c r="BG561" s="14" t="str">
        <f t="shared" si="89"/>
        <v/>
      </c>
    </row>
    <row r="562" spans="1:59" x14ac:dyDescent="0.2">
      <c r="A562" t="str">
        <f t="shared" si="82"/>
        <v>Hayden Crozier_2018</v>
      </c>
      <c r="B562" t="s">
        <v>651</v>
      </c>
      <c r="C562" t="s">
        <v>443</v>
      </c>
      <c r="D562">
        <v>2018</v>
      </c>
      <c r="E562" s="13">
        <v>341400</v>
      </c>
      <c r="F562" s="13">
        <v>341400</v>
      </c>
      <c r="G562" s="13">
        <v>341400</v>
      </c>
      <c r="H562" s="13">
        <v>341400</v>
      </c>
      <c r="I562" s="13">
        <v>341400</v>
      </c>
      <c r="J562" s="13">
        <v>341400</v>
      </c>
      <c r="K562" s="13">
        <v>341400</v>
      </c>
      <c r="L562" s="13">
        <v>308300</v>
      </c>
      <c r="M562" s="13">
        <v>296400</v>
      </c>
      <c r="N562" s="13">
        <v>287900</v>
      </c>
      <c r="O562" s="13">
        <v>280900</v>
      </c>
      <c r="P562" s="13">
        <v>289100</v>
      </c>
      <c r="Q562" s="13">
        <v>289100</v>
      </c>
      <c r="R562" s="13">
        <v>309700</v>
      </c>
      <c r="S562" s="13">
        <v>367000</v>
      </c>
      <c r="T562" s="13">
        <v>401800</v>
      </c>
      <c r="U562" s="13">
        <v>431900</v>
      </c>
      <c r="V562" s="13">
        <v>431900</v>
      </c>
      <c r="W562" s="13">
        <v>435100</v>
      </c>
      <c r="X562" s="13">
        <v>443800</v>
      </c>
      <c r="Y562" s="13">
        <v>445500</v>
      </c>
      <c r="Z562" s="13">
        <v>438900</v>
      </c>
      <c r="AA562" s="13">
        <v>449000</v>
      </c>
      <c r="AB562" s="13">
        <v>23</v>
      </c>
      <c r="AC562" s="13"/>
      <c r="AD562" s="13"/>
      <c r="AE562" s="13"/>
      <c r="AF562" s="13"/>
      <c r="AG562" s="13">
        <v>63</v>
      </c>
      <c r="AH562" s="13">
        <v>44</v>
      </c>
      <c r="AI562" s="13">
        <v>52</v>
      </c>
      <c r="AJ562" s="13">
        <v>64</v>
      </c>
      <c r="AK562" s="13">
        <v>41</v>
      </c>
      <c r="AL562" s="13">
        <v>82</v>
      </c>
      <c r="AM562" s="13"/>
      <c r="AN562" s="13">
        <v>97</v>
      </c>
      <c r="AO562" s="13">
        <v>137</v>
      </c>
      <c r="AP562" s="13">
        <v>69</v>
      </c>
      <c r="AQ562" s="13">
        <v>108</v>
      </c>
      <c r="AR562" s="13"/>
      <c r="AS562" s="13">
        <v>95</v>
      </c>
      <c r="AT562" s="13">
        <v>83</v>
      </c>
      <c r="AU562" s="13">
        <v>99</v>
      </c>
      <c r="AV562" s="13">
        <v>78</v>
      </c>
      <c r="AW562" s="13">
        <v>107</v>
      </c>
      <c r="AX562" s="13">
        <v>101</v>
      </c>
      <c r="AY562" s="14">
        <f t="shared" si="83"/>
        <v>79</v>
      </c>
      <c r="AZ562" s="14">
        <f t="shared" si="90"/>
        <v>23</v>
      </c>
      <c r="BA562" s="19">
        <f t="shared" si="84"/>
        <v>0.77272727272727271</v>
      </c>
      <c r="BB562" s="20">
        <f t="shared" si="91"/>
        <v>29.148327567803953</v>
      </c>
      <c r="BC562">
        <f t="shared" si="85"/>
        <v>0</v>
      </c>
      <c r="BD562" s="14">
        <f t="shared" si="86"/>
        <v>11</v>
      </c>
      <c r="BE562" s="14">
        <f t="shared" si="87"/>
        <v>43</v>
      </c>
      <c r="BF562" s="14">
        <f t="shared" si="88"/>
        <v>56.6</v>
      </c>
      <c r="BG562" s="14">
        <f t="shared" si="89"/>
        <v>92.5</v>
      </c>
    </row>
    <row r="563" spans="1:59" x14ac:dyDescent="0.2">
      <c r="A563" t="str">
        <f t="shared" si="82"/>
        <v>Hayden Crozier_2017</v>
      </c>
      <c r="B563" t="s">
        <v>651</v>
      </c>
      <c r="C563" t="s">
        <v>443</v>
      </c>
      <c r="D563">
        <v>2017</v>
      </c>
      <c r="E563" s="13">
        <v>370700</v>
      </c>
      <c r="F563" s="13">
        <v>370700</v>
      </c>
      <c r="G563" s="13">
        <v>370700</v>
      </c>
      <c r="H563" s="13">
        <v>370700</v>
      </c>
      <c r="I563" s="13">
        <v>370700</v>
      </c>
      <c r="J563" s="13">
        <v>362400</v>
      </c>
      <c r="K563" s="13">
        <v>345100</v>
      </c>
      <c r="L563" s="13">
        <v>327700</v>
      </c>
      <c r="M563" s="13">
        <v>307200</v>
      </c>
      <c r="N563" s="13">
        <v>301700</v>
      </c>
      <c r="O563" s="13">
        <v>302000</v>
      </c>
      <c r="P563" s="13">
        <v>302700</v>
      </c>
      <c r="Q563" s="13">
        <v>301100</v>
      </c>
      <c r="R563" s="13">
        <v>301100</v>
      </c>
      <c r="S563" s="13">
        <v>291900</v>
      </c>
      <c r="T563" s="13">
        <v>291200</v>
      </c>
      <c r="U563" s="13">
        <v>295900</v>
      </c>
      <c r="V563" s="13">
        <v>311600</v>
      </c>
      <c r="W563" s="13">
        <v>317000</v>
      </c>
      <c r="X563" s="13">
        <v>320800</v>
      </c>
      <c r="Y563" s="13">
        <v>329300</v>
      </c>
      <c r="Z563" s="13">
        <v>329300</v>
      </c>
      <c r="AA563" s="13">
        <v>344300</v>
      </c>
      <c r="AB563" s="13"/>
      <c r="AC563" s="13"/>
      <c r="AD563" s="13">
        <v>74</v>
      </c>
      <c r="AE563" s="13">
        <v>61</v>
      </c>
      <c r="AF563" s="13">
        <v>63</v>
      </c>
      <c r="AG563" s="13">
        <v>50</v>
      </c>
      <c r="AH563" s="13">
        <v>50</v>
      </c>
      <c r="AI563" s="13">
        <v>47</v>
      </c>
      <c r="AJ563" s="13">
        <v>71</v>
      </c>
      <c r="AK563" s="13">
        <v>60</v>
      </c>
      <c r="AL563" s="13">
        <v>49</v>
      </c>
      <c r="AM563" s="13">
        <v>65</v>
      </c>
      <c r="AN563" s="13"/>
      <c r="AO563" s="13">
        <v>42</v>
      </c>
      <c r="AP563" s="13">
        <v>65</v>
      </c>
      <c r="AQ563" s="13">
        <v>77</v>
      </c>
      <c r="AR563" s="13">
        <v>70</v>
      </c>
      <c r="AS563" s="13">
        <v>52</v>
      </c>
      <c r="AT563" s="13">
        <v>77</v>
      </c>
      <c r="AU563" s="13">
        <v>84</v>
      </c>
      <c r="AV563" s="13"/>
      <c r="AW563" s="13">
        <v>72</v>
      </c>
      <c r="AX563" s="13">
        <v>51</v>
      </c>
      <c r="AY563" s="14">
        <f t="shared" si="83"/>
        <v>62.10526315789474</v>
      </c>
      <c r="AZ563" s="14">
        <f t="shared" si="90"/>
        <v>23</v>
      </c>
      <c r="BA563" s="19">
        <f t="shared" si="84"/>
        <v>0.86363636363636365</v>
      </c>
      <c r="BB563" s="20">
        <f t="shared" si="91"/>
        <v>12.133034505670445</v>
      </c>
      <c r="BC563">
        <f t="shared" si="85"/>
        <v>0</v>
      </c>
      <c r="BD563" s="14">
        <f t="shared" si="86"/>
        <v>16</v>
      </c>
      <c r="BE563" s="14">
        <f t="shared" si="87"/>
        <v>62</v>
      </c>
      <c r="BF563" s="14">
        <f t="shared" si="88"/>
        <v>57</v>
      </c>
      <c r="BG563" s="14">
        <f t="shared" si="89"/>
        <v>68.5</v>
      </c>
    </row>
    <row r="564" spans="1:59" x14ac:dyDescent="0.2">
      <c r="A564" t="str">
        <f t="shared" si="82"/>
        <v>Hayden Crozier_2016</v>
      </c>
      <c r="B564" t="s">
        <v>651</v>
      </c>
      <c r="C564" t="s">
        <v>443</v>
      </c>
      <c r="D564">
        <v>2016</v>
      </c>
      <c r="E564" s="13">
        <v>227600</v>
      </c>
      <c r="F564" s="13">
        <v>227600</v>
      </c>
      <c r="G564" s="13">
        <v>227600</v>
      </c>
      <c r="H564" s="13">
        <v>227600</v>
      </c>
      <c r="I564" s="13">
        <v>227600</v>
      </c>
      <c r="J564" s="13">
        <v>227600</v>
      </c>
      <c r="K564" s="13">
        <v>232700</v>
      </c>
      <c r="L564" s="13">
        <v>246300</v>
      </c>
      <c r="M564" s="13">
        <v>254200</v>
      </c>
      <c r="N564" s="13">
        <v>270900</v>
      </c>
      <c r="O564" s="13">
        <v>298800</v>
      </c>
      <c r="P564" s="13">
        <v>336400</v>
      </c>
      <c r="Q564" s="13">
        <v>362300</v>
      </c>
      <c r="R564" s="13">
        <v>377400</v>
      </c>
      <c r="S564" s="13">
        <v>387400</v>
      </c>
      <c r="T564" s="13">
        <v>387400</v>
      </c>
      <c r="U564" s="13">
        <v>387900</v>
      </c>
      <c r="V564" s="13">
        <v>376900</v>
      </c>
      <c r="W564" s="13">
        <v>351400</v>
      </c>
      <c r="X564" s="13">
        <v>342500</v>
      </c>
      <c r="Y564" s="13">
        <v>335000</v>
      </c>
      <c r="Z564" s="13">
        <v>335000</v>
      </c>
      <c r="AA564" s="13">
        <v>335000</v>
      </c>
      <c r="AB564" s="13"/>
      <c r="AC564" s="13"/>
      <c r="AD564" s="13"/>
      <c r="AE564" s="13">
        <v>30</v>
      </c>
      <c r="AF564" s="13">
        <v>67</v>
      </c>
      <c r="AG564" s="13">
        <v>48</v>
      </c>
      <c r="AH564" s="13">
        <v>54</v>
      </c>
      <c r="AI564" s="13">
        <v>62</v>
      </c>
      <c r="AJ564" s="13">
        <v>74</v>
      </c>
      <c r="AK564" s="13">
        <v>90</v>
      </c>
      <c r="AL564" s="13">
        <v>100</v>
      </c>
      <c r="AM564" s="13">
        <v>71</v>
      </c>
      <c r="AN564" s="13">
        <v>87</v>
      </c>
      <c r="AO564" s="13">
        <v>94</v>
      </c>
      <c r="AP564" s="13"/>
      <c r="AQ564" s="13">
        <v>54</v>
      </c>
      <c r="AR564" s="13">
        <v>64</v>
      </c>
      <c r="AS564" s="13">
        <v>56</v>
      </c>
      <c r="AT564" s="13">
        <v>77</v>
      </c>
      <c r="AU564" s="13">
        <v>62</v>
      </c>
      <c r="AV564" s="13"/>
      <c r="AW564" s="13"/>
      <c r="AX564" s="13"/>
      <c r="AY564" s="14">
        <f t="shared" si="83"/>
        <v>68.125</v>
      </c>
      <c r="AZ564" s="14">
        <f t="shared" si="90"/>
        <v>23</v>
      </c>
      <c r="BA564" s="19">
        <f t="shared" si="84"/>
        <v>0.72727272727272729</v>
      </c>
      <c r="BB564" s="20">
        <f t="shared" si="91"/>
        <v>18.510807653908568</v>
      </c>
      <c r="BC564">
        <f t="shared" si="85"/>
        <v>0</v>
      </c>
      <c r="BD564" s="14">
        <f t="shared" si="86"/>
        <v>1</v>
      </c>
      <c r="BE564" s="14">
        <f t="shared" si="87"/>
        <v>48.333333333333336</v>
      </c>
      <c r="BF564" s="14">
        <f t="shared" si="88"/>
        <v>75.166666666666671</v>
      </c>
      <c r="BG564" s="14">
        <f t="shared" si="89"/>
        <v>62.6</v>
      </c>
    </row>
    <row r="565" spans="1:59" x14ac:dyDescent="0.2">
      <c r="A565" t="str">
        <f t="shared" si="82"/>
        <v>Hayden Crozier_2015</v>
      </c>
      <c r="B565" t="s">
        <v>651</v>
      </c>
      <c r="C565" t="s">
        <v>443</v>
      </c>
      <c r="D565">
        <v>2015</v>
      </c>
      <c r="E565" s="13">
        <v>301000</v>
      </c>
      <c r="F565" s="13">
        <v>301000</v>
      </c>
      <c r="G565" s="13">
        <v>301000</v>
      </c>
      <c r="H565" s="13">
        <v>301000</v>
      </c>
      <c r="I565" s="13">
        <v>301000</v>
      </c>
      <c r="J565" s="13">
        <v>301000</v>
      </c>
      <c r="K565" s="13">
        <v>301000</v>
      </c>
      <c r="L565" s="13">
        <v>301000</v>
      </c>
      <c r="M565" s="13">
        <v>301000</v>
      </c>
      <c r="N565" s="13">
        <v>301000</v>
      </c>
      <c r="O565" s="13">
        <v>301000</v>
      </c>
      <c r="P565" s="13">
        <v>275700</v>
      </c>
      <c r="Q565" s="13">
        <v>275700</v>
      </c>
      <c r="R565" s="13">
        <v>266000</v>
      </c>
      <c r="S565" s="13">
        <v>266000</v>
      </c>
      <c r="T565" s="13">
        <v>266000</v>
      </c>
      <c r="U565" s="13">
        <v>242700</v>
      </c>
      <c r="V565" s="13">
        <v>233900</v>
      </c>
      <c r="W565" s="13">
        <v>236800</v>
      </c>
      <c r="X565" s="13">
        <v>267800</v>
      </c>
      <c r="Y565" s="13">
        <v>262700</v>
      </c>
      <c r="Z565" s="13">
        <v>251600</v>
      </c>
      <c r="AA565" s="13">
        <v>251600</v>
      </c>
      <c r="AB565" s="13"/>
      <c r="AC565" s="13"/>
      <c r="AD565" s="13">
        <v>8</v>
      </c>
      <c r="AE565" s="13"/>
      <c r="AF565" s="13"/>
      <c r="AG565" s="13"/>
      <c r="AH565" s="13"/>
      <c r="AI565" s="13"/>
      <c r="AJ565" s="13"/>
      <c r="AK565" s="13">
        <v>55</v>
      </c>
      <c r="AL565" s="13">
        <v>58</v>
      </c>
      <c r="AM565" s="13"/>
      <c r="AN565" s="13">
        <v>29</v>
      </c>
      <c r="AO565" s="13"/>
      <c r="AP565" s="13"/>
      <c r="AQ565" s="13">
        <v>18</v>
      </c>
      <c r="AR565" s="13">
        <v>80</v>
      </c>
      <c r="AS565" s="13">
        <v>50</v>
      </c>
      <c r="AT565" s="13">
        <v>84</v>
      </c>
      <c r="AU565" s="13">
        <v>17</v>
      </c>
      <c r="AV565" s="13">
        <v>35</v>
      </c>
      <c r="AW565" s="13"/>
      <c r="AX565" s="13">
        <v>30</v>
      </c>
      <c r="AY565" s="14">
        <f t="shared" si="83"/>
        <v>42.18181818181818</v>
      </c>
      <c r="AZ565" s="14">
        <f t="shared" si="90"/>
        <v>23</v>
      </c>
      <c r="BA565" s="19">
        <f t="shared" si="84"/>
        <v>0.5</v>
      </c>
      <c r="BB565" s="20">
        <f t="shared" si="91"/>
        <v>25.329106505434343</v>
      </c>
      <c r="BC565">
        <f t="shared" si="85"/>
        <v>0</v>
      </c>
      <c r="BD565" s="14">
        <f t="shared" si="86"/>
        <v>18</v>
      </c>
      <c r="BE565" s="14">
        <f t="shared" si="87"/>
        <v>8</v>
      </c>
      <c r="BF565" s="14">
        <f t="shared" si="88"/>
        <v>56.5</v>
      </c>
      <c r="BG565" s="14">
        <f t="shared" si="89"/>
        <v>44.857142857142854</v>
      </c>
    </row>
    <row r="566" spans="1:59" x14ac:dyDescent="0.2">
      <c r="A566" t="str">
        <f t="shared" si="82"/>
        <v>Isaac Cumming_2018</v>
      </c>
      <c r="B566" t="s">
        <v>967</v>
      </c>
      <c r="C566" t="s">
        <v>490</v>
      </c>
      <c r="D566">
        <v>2018</v>
      </c>
      <c r="E566" s="13">
        <v>123900</v>
      </c>
      <c r="F566" s="13">
        <v>123900</v>
      </c>
      <c r="G566" s="13">
        <v>123900</v>
      </c>
      <c r="H566" s="13">
        <v>123900</v>
      </c>
      <c r="I566" s="13">
        <v>123900</v>
      </c>
      <c r="J566" s="13">
        <v>123900</v>
      </c>
      <c r="K566" s="13">
        <v>123900</v>
      </c>
      <c r="L566" s="13">
        <v>123900</v>
      </c>
      <c r="M566" s="13">
        <v>123900</v>
      </c>
      <c r="N566" s="13">
        <v>123900</v>
      </c>
      <c r="O566" s="13">
        <v>123900</v>
      </c>
      <c r="P566" s="13">
        <v>123900</v>
      </c>
      <c r="Q566" s="13">
        <v>123900</v>
      </c>
      <c r="R566" s="13">
        <v>123900</v>
      </c>
      <c r="S566" s="13">
        <v>123900</v>
      </c>
      <c r="T566" s="13">
        <v>123900</v>
      </c>
      <c r="U566" s="13">
        <v>123900</v>
      </c>
      <c r="V566" s="13">
        <v>123900</v>
      </c>
      <c r="W566" s="13">
        <v>123900</v>
      </c>
      <c r="X566" s="13">
        <v>123900</v>
      </c>
      <c r="Y566" s="13">
        <v>123900</v>
      </c>
      <c r="Z566" s="13">
        <v>123900</v>
      </c>
      <c r="AA566" s="13">
        <v>123900</v>
      </c>
      <c r="AB566" s="13"/>
      <c r="AC566" s="13"/>
      <c r="AD566" s="13"/>
      <c r="AE566" s="13"/>
      <c r="AF566" s="13"/>
      <c r="AG566" s="13"/>
      <c r="AH566" s="13"/>
      <c r="AI566" s="13">
        <v>64</v>
      </c>
      <c r="AJ566" s="13">
        <v>16</v>
      </c>
      <c r="AK566" s="13"/>
      <c r="AL566" s="13"/>
      <c r="AM566" s="13"/>
      <c r="AN566" s="13"/>
      <c r="AO566" s="13"/>
      <c r="AP566" s="13"/>
      <c r="AQ566" s="13"/>
      <c r="AR566" s="13"/>
      <c r="AS566" s="13"/>
      <c r="AT566" s="13"/>
      <c r="AU566" s="13"/>
      <c r="AV566" s="13"/>
      <c r="AW566" s="13"/>
      <c r="AX566" s="13"/>
      <c r="AY566" s="14">
        <f t="shared" si="83"/>
        <v>40</v>
      </c>
      <c r="AZ566" s="14">
        <f t="shared" si="90"/>
        <v>23</v>
      </c>
      <c r="BA566" s="19">
        <f t="shared" si="84"/>
        <v>9.0909090909090912E-2</v>
      </c>
      <c r="BB566" s="20">
        <f t="shared" si="91"/>
        <v>33.941125496954278</v>
      </c>
      <c r="BC566">
        <f t="shared" si="85"/>
        <v>0</v>
      </c>
      <c r="BD566" s="14">
        <f t="shared" si="86"/>
        <v>1</v>
      </c>
      <c r="BE566" s="14" t="str">
        <f t="shared" si="87"/>
        <v/>
      </c>
      <c r="BF566" s="14">
        <f t="shared" si="88"/>
        <v>40</v>
      </c>
      <c r="BG566" s="14" t="str">
        <f t="shared" si="89"/>
        <v/>
      </c>
    </row>
    <row r="567" spans="1:59" x14ac:dyDescent="0.2">
      <c r="A567" t="str">
        <f t="shared" si="82"/>
        <v>Isaac Cumming_2017</v>
      </c>
      <c r="B567" t="s">
        <v>967</v>
      </c>
      <c r="C567" t="s">
        <v>490</v>
      </c>
      <c r="D567">
        <v>2017</v>
      </c>
      <c r="E567" s="13">
        <v>126300</v>
      </c>
      <c r="F567" s="13">
        <v>126300</v>
      </c>
      <c r="G567" s="13">
        <v>126300</v>
      </c>
      <c r="H567" s="13">
        <v>126300</v>
      </c>
      <c r="I567" s="13">
        <v>126300</v>
      </c>
      <c r="J567" s="13">
        <v>126300</v>
      </c>
      <c r="K567" s="13">
        <v>126300</v>
      </c>
      <c r="L567" s="13">
        <v>126300</v>
      </c>
      <c r="M567" s="13">
        <v>126300</v>
      </c>
      <c r="N567" s="13">
        <v>126300</v>
      </c>
      <c r="O567" s="13">
        <v>126300</v>
      </c>
      <c r="P567" s="13">
        <v>126300</v>
      </c>
      <c r="Q567" s="13">
        <v>126300</v>
      </c>
      <c r="R567" s="13">
        <v>126300</v>
      </c>
      <c r="S567" s="13">
        <v>126300</v>
      </c>
      <c r="T567" s="13">
        <v>126300</v>
      </c>
      <c r="U567" s="13">
        <v>126300</v>
      </c>
      <c r="V567" s="13">
        <v>126300</v>
      </c>
      <c r="W567" s="13">
        <v>126300</v>
      </c>
      <c r="X567" s="13">
        <v>126300</v>
      </c>
      <c r="Y567" s="13">
        <v>126300</v>
      </c>
      <c r="Z567" s="13">
        <v>126300</v>
      </c>
      <c r="AA567" s="13">
        <v>126300</v>
      </c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  <c r="AS567" s="13"/>
      <c r="AT567" s="13"/>
      <c r="AU567" s="13"/>
      <c r="AV567" s="13"/>
      <c r="AW567" s="13"/>
      <c r="AX567" s="13"/>
      <c r="AY567" s="14" t="str">
        <f t="shared" si="83"/>
        <v/>
      </c>
      <c r="AZ567" s="14">
        <f t="shared" si="90"/>
        <v>23</v>
      </c>
      <c r="BA567" s="19">
        <f t="shared" si="84"/>
        <v>0</v>
      </c>
      <c r="BB567" s="20" t="e">
        <f t="shared" si="91"/>
        <v>#DIV/0!</v>
      </c>
      <c r="BC567">
        <f t="shared" si="85"/>
        <v>0</v>
      </c>
      <c r="BD567" s="14">
        <f t="shared" si="86"/>
        <v>1</v>
      </c>
      <c r="BE567" s="14" t="str">
        <f t="shared" si="87"/>
        <v/>
      </c>
      <c r="BF567" s="14" t="str">
        <f t="shared" si="88"/>
        <v/>
      </c>
      <c r="BG567" s="14" t="str">
        <f t="shared" si="89"/>
        <v/>
      </c>
    </row>
    <row r="568" spans="1:59" x14ac:dyDescent="0.2">
      <c r="A568" t="str">
        <f t="shared" si="82"/>
        <v>Isaac Cumming_2016</v>
      </c>
      <c r="B568" t="s">
        <v>967</v>
      </c>
      <c r="C568" t="s">
        <v>490</v>
      </c>
      <c r="D568">
        <v>2016</v>
      </c>
      <c r="E568" s="13">
        <v>0</v>
      </c>
      <c r="F568" s="13">
        <v>0</v>
      </c>
      <c r="G568" s="13">
        <v>0</v>
      </c>
      <c r="H568" s="13">
        <v>0</v>
      </c>
      <c r="I568" s="13">
        <v>0</v>
      </c>
      <c r="J568" s="13">
        <v>0</v>
      </c>
      <c r="K568" s="13">
        <v>0</v>
      </c>
      <c r="L568" s="13">
        <v>0</v>
      </c>
      <c r="M568" s="13">
        <v>0</v>
      </c>
      <c r="N568" s="13">
        <v>0</v>
      </c>
      <c r="O568" s="13">
        <v>0</v>
      </c>
      <c r="P568" s="13">
        <v>0</v>
      </c>
      <c r="Q568" s="13">
        <v>0</v>
      </c>
      <c r="R568" s="13">
        <v>0</v>
      </c>
      <c r="S568" s="13">
        <v>0</v>
      </c>
      <c r="T568" s="13">
        <v>0</v>
      </c>
      <c r="U568" s="13">
        <v>0</v>
      </c>
      <c r="V568" s="13">
        <v>0</v>
      </c>
      <c r="W568" s="13">
        <v>0</v>
      </c>
      <c r="X568" s="13">
        <v>0</v>
      </c>
      <c r="Y568" s="13">
        <v>0</v>
      </c>
      <c r="Z568" s="13">
        <v>0</v>
      </c>
      <c r="AA568" s="13">
        <v>0</v>
      </c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13"/>
      <c r="AU568" s="13"/>
      <c r="AV568" s="13"/>
      <c r="AW568" s="13"/>
      <c r="AX568" s="13"/>
      <c r="AY568" s="14" t="str">
        <f t="shared" si="83"/>
        <v/>
      </c>
      <c r="AZ568" s="14">
        <f t="shared" si="90"/>
        <v>23</v>
      </c>
      <c r="BA568" s="19">
        <f t="shared" si="84"/>
        <v>0</v>
      </c>
      <c r="BB568" s="20" t="e">
        <f t="shared" si="91"/>
        <v>#DIV/0!</v>
      </c>
      <c r="BC568">
        <f t="shared" si="85"/>
        <v>23</v>
      </c>
      <c r="BD568" s="14">
        <f t="shared" si="86"/>
        <v>1</v>
      </c>
      <c r="BE568" s="14" t="str">
        <f t="shared" si="87"/>
        <v/>
      </c>
      <c r="BF568" s="14" t="str">
        <f t="shared" si="88"/>
        <v/>
      </c>
      <c r="BG568" s="14" t="str">
        <f t="shared" si="89"/>
        <v/>
      </c>
    </row>
    <row r="569" spans="1:59" x14ac:dyDescent="0.2">
      <c r="A569" t="str">
        <f t="shared" si="82"/>
        <v>Isaac Cumming_2015</v>
      </c>
      <c r="B569" t="s">
        <v>967</v>
      </c>
      <c r="C569" t="s">
        <v>490</v>
      </c>
      <c r="D569">
        <v>2015</v>
      </c>
      <c r="E569" s="13">
        <v>0</v>
      </c>
      <c r="F569" s="13">
        <v>0</v>
      </c>
      <c r="G569" s="13">
        <v>0</v>
      </c>
      <c r="H569" s="13">
        <v>0</v>
      </c>
      <c r="I569" s="13">
        <v>0</v>
      </c>
      <c r="J569" s="13">
        <v>0</v>
      </c>
      <c r="K569" s="13">
        <v>0</v>
      </c>
      <c r="L569" s="13">
        <v>0</v>
      </c>
      <c r="M569" s="13">
        <v>0</v>
      </c>
      <c r="N569" s="13">
        <v>0</v>
      </c>
      <c r="O569" s="13">
        <v>0</v>
      </c>
      <c r="P569" s="13">
        <v>0</v>
      </c>
      <c r="Q569" s="13">
        <v>0</v>
      </c>
      <c r="R569" s="13">
        <v>0</v>
      </c>
      <c r="S569" s="13">
        <v>0</v>
      </c>
      <c r="T569" s="13">
        <v>0</v>
      </c>
      <c r="U569" s="13">
        <v>0</v>
      </c>
      <c r="V569" s="13">
        <v>0</v>
      </c>
      <c r="W569" s="13">
        <v>0</v>
      </c>
      <c r="X569" s="13">
        <v>0</v>
      </c>
      <c r="Y569" s="13">
        <v>0</v>
      </c>
      <c r="Z569" s="13">
        <v>0</v>
      </c>
      <c r="AA569" s="13">
        <v>0</v>
      </c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13"/>
      <c r="AU569" s="13"/>
      <c r="AV569" s="13"/>
      <c r="AW569" s="13"/>
      <c r="AX569" s="13"/>
      <c r="AY569" s="14" t="str">
        <f t="shared" si="83"/>
        <v/>
      </c>
      <c r="AZ569" s="14">
        <f t="shared" si="90"/>
        <v>23</v>
      </c>
      <c r="BA569" s="19">
        <f t="shared" si="84"/>
        <v>0</v>
      </c>
      <c r="BB569" s="20" t="e">
        <f t="shared" si="91"/>
        <v>#DIV/0!</v>
      </c>
      <c r="BC569">
        <f t="shared" si="85"/>
        <v>23</v>
      </c>
      <c r="BD569" s="14">
        <f t="shared" si="86"/>
        <v>1</v>
      </c>
      <c r="BE569" s="14" t="str">
        <f t="shared" si="87"/>
        <v/>
      </c>
      <c r="BF569" s="14" t="str">
        <f t="shared" si="88"/>
        <v/>
      </c>
      <c r="BG569" s="14" t="str">
        <f t="shared" si="89"/>
        <v/>
      </c>
    </row>
    <row r="570" spans="1:59" x14ac:dyDescent="0.2">
      <c r="A570" t="str">
        <f t="shared" si="82"/>
        <v>Jordan Cunico_2018</v>
      </c>
      <c r="B570" t="s">
        <v>1557</v>
      </c>
      <c r="C570" t="s">
        <v>235</v>
      </c>
      <c r="D570">
        <v>2018</v>
      </c>
      <c r="E570" s="13">
        <v>188600</v>
      </c>
      <c r="F570" s="13">
        <v>188600</v>
      </c>
      <c r="G570" s="13">
        <v>188600</v>
      </c>
      <c r="H570" s="13">
        <v>188600</v>
      </c>
      <c r="I570" s="13">
        <v>188600</v>
      </c>
      <c r="J570" s="13">
        <v>188600</v>
      </c>
      <c r="K570" s="13">
        <v>246100</v>
      </c>
      <c r="L570" s="13">
        <v>266700</v>
      </c>
      <c r="M570" s="13">
        <v>274500</v>
      </c>
      <c r="N570" s="13">
        <v>271900</v>
      </c>
      <c r="O570" s="13">
        <v>282600</v>
      </c>
      <c r="P570" s="13">
        <v>307300</v>
      </c>
      <c r="Q570" s="13">
        <v>355400</v>
      </c>
      <c r="R570" s="13">
        <v>389100</v>
      </c>
      <c r="S570" s="13">
        <v>389100</v>
      </c>
      <c r="T570" s="13">
        <v>390300</v>
      </c>
      <c r="U570" s="13">
        <v>390300</v>
      </c>
      <c r="V570" s="13">
        <v>390300</v>
      </c>
      <c r="W570" s="13">
        <v>352500</v>
      </c>
      <c r="X570" s="13">
        <v>329900</v>
      </c>
      <c r="Y570" s="13">
        <v>315700</v>
      </c>
      <c r="Z570" s="13">
        <v>315700</v>
      </c>
      <c r="AA570" s="13">
        <v>315700</v>
      </c>
      <c r="AB570" s="13"/>
      <c r="AC570" s="13"/>
      <c r="AD570" s="13"/>
      <c r="AE570" s="13">
        <v>109</v>
      </c>
      <c r="AF570" s="13">
        <v>60</v>
      </c>
      <c r="AG570" s="13">
        <v>71</v>
      </c>
      <c r="AH570" s="13">
        <v>62</v>
      </c>
      <c r="AI570" s="13">
        <v>45</v>
      </c>
      <c r="AJ570" s="13">
        <v>53</v>
      </c>
      <c r="AK570" s="13">
        <v>89</v>
      </c>
      <c r="AL570" s="13">
        <v>83</v>
      </c>
      <c r="AM570" s="13">
        <v>122</v>
      </c>
      <c r="AN570" s="13">
        <v>84</v>
      </c>
      <c r="AO570" s="13"/>
      <c r="AP570" s="13">
        <v>35</v>
      </c>
      <c r="AQ570" s="13"/>
      <c r="AR570" s="13"/>
      <c r="AS570" s="13">
        <v>35</v>
      </c>
      <c r="AT570" s="13">
        <v>95</v>
      </c>
      <c r="AU570" s="13">
        <v>41</v>
      </c>
      <c r="AV570" s="13"/>
      <c r="AW570" s="13"/>
      <c r="AX570" s="13"/>
      <c r="AY570" s="14">
        <f t="shared" si="83"/>
        <v>70.285714285714292</v>
      </c>
      <c r="AZ570" s="14">
        <f t="shared" si="90"/>
        <v>23</v>
      </c>
      <c r="BA570" s="19">
        <f t="shared" si="84"/>
        <v>0.63636363636363635</v>
      </c>
      <c r="BB570" s="20">
        <f t="shared" si="91"/>
        <v>27.658434716899855</v>
      </c>
      <c r="BC570">
        <f t="shared" si="85"/>
        <v>0</v>
      </c>
      <c r="BD570" s="14">
        <f t="shared" si="86"/>
        <v>1</v>
      </c>
      <c r="BE570" s="14">
        <f t="shared" si="87"/>
        <v>80</v>
      </c>
      <c r="BF570" s="14">
        <f t="shared" si="88"/>
        <v>75.666666666666671</v>
      </c>
      <c r="BG570" s="14">
        <f t="shared" si="89"/>
        <v>51.5</v>
      </c>
    </row>
    <row r="571" spans="1:59" x14ac:dyDescent="0.2">
      <c r="A571" t="str">
        <f t="shared" si="82"/>
        <v>Jordan Cunico_2017</v>
      </c>
      <c r="B571" t="s">
        <v>1557</v>
      </c>
      <c r="C571" t="s">
        <v>235</v>
      </c>
      <c r="D571">
        <v>2017</v>
      </c>
      <c r="E571" s="13">
        <v>123900</v>
      </c>
      <c r="F571" s="13">
        <v>123900</v>
      </c>
      <c r="G571" s="13">
        <v>123900</v>
      </c>
      <c r="H571" s="13">
        <v>123900</v>
      </c>
      <c r="I571" s="13">
        <v>123900</v>
      </c>
      <c r="J571" s="13">
        <v>123900</v>
      </c>
      <c r="K571" s="13">
        <v>123900</v>
      </c>
      <c r="L571" s="13">
        <v>123900</v>
      </c>
      <c r="M571" s="13">
        <v>123900</v>
      </c>
      <c r="N571" s="13">
        <v>123900</v>
      </c>
      <c r="O571" s="13">
        <v>123900</v>
      </c>
      <c r="P571" s="13">
        <v>123900</v>
      </c>
      <c r="Q571" s="13">
        <v>123900</v>
      </c>
      <c r="R571" s="13">
        <v>123900</v>
      </c>
      <c r="S571" s="13">
        <v>123900</v>
      </c>
      <c r="T571" s="13">
        <v>123900</v>
      </c>
      <c r="U571" s="13">
        <v>123900</v>
      </c>
      <c r="V571" s="13">
        <v>123900</v>
      </c>
      <c r="W571" s="13">
        <v>123900</v>
      </c>
      <c r="X571" s="13">
        <v>123900</v>
      </c>
      <c r="Y571" s="13">
        <v>123900</v>
      </c>
      <c r="Z571" s="13">
        <v>123900</v>
      </c>
      <c r="AA571" s="13">
        <v>123900</v>
      </c>
      <c r="AB571" s="13"/>
      <c r="AC571" s="13"/>
      <c r="AD571" s="13"/>
      <c r="AE571" s="13"/>
      <c r="AF571" s="13"/>
      <c r="AG571" s="13"/>
      <c r="AH571" s="13"/>
      <c r="AI571" s="13"/>
      <c r="AJ571" s="13"/>
      <c r="AK571" s="13">
        <v>49</v>
      </c>
      <c r="AL571" s="13"/>
      <c r="AM571" s="13"/>
      <c r="AN571" s="13"/>
      <c r="AO571" s="13"/>
      <c r="AP571" s="13"/>
      <c r="AQ571" s="13"/>
      <c r="AR571" s="13"/>
      <c r="AS571" s="13"/>
      <c r="AT571" s="13"/>
      <c r="AU571" s="13"/>
      <c r="AV571" s="13"/>
      <c r="AW571" s="13"/>
      <c r="AX571" s="13"/>
      <c r="AY571" s="14">
        <f t="shared" si="83"/>
        <v>49</v>
      </c>
      <c r="AZ571" s="14">
        <f t="shared" si="90"/>
        <v>23</v>
      </c>
      <c r="BA571" s="19">
        <f t="shared" si="84"/>
        <v>4.5454545454545456E-2</v>
      </c>
      <c r="BB571" s="20" t="e">
        <f t="shared" si="91"/>
        <v>#DIV/0!</v>
      </c>
      <c r="BC571">
        <f t="shared" si="85"/>
        <v>0</v>
      </c>
      <c r="BD571" s="14">
        <f t="shared" si="86"/>
        <v>1</v>
      </c>
      <c r="BE571" s="14" t="str">
        <f t="shared" si="87"/>
        <v/>
      </c>
      <c r="BF571" s="14">
        <f t="shared" si="88"/>
        <v>49</v>
      </c>
      <c r="BG571" s="14" t="str">
        <f t="shared" si="89"/>
        <v/>
      </c>
    </row>
    <row r="572" spans="1:59" x14ac:dyDescent="0.2">
      <c r="A572" t="str">
        <f t="shared" si="82"/>
        <v>Jordan Cunico_2016</v>
      </c>
      <c r="B572" t="s">
        <v>1557</v>
      </c>
      <c r="C572" t="s">
        <v>235</v>
      </c>
      <c r="D572">
        <v>2016</v>
      </c>
      <c r="E572" s="13">
        <v>123900</v>
      </c>
      <c r="F572" s="13">
        <v>123900</v>
      </c>
      <c r="G572" s="13">
        <v>123900</v>
      </c>
      <c r="H572" s="13">
        <v>123900</v>
      </c>
      <c r="I572" s="13">
        <v>123900</v>
      </c>
      <c r="J572" s="13">
        <v>123900</v>
      </c>
      <c r="K572" s="13">
        <v>123900</v>
      </c>
      <c r="L572" s="13">
        <v>123900</v>
      </c>
      <c r="M572" s="13">
        <v>123900</v>
      </c>
      <c r="N572" s="13">
        <v>123900</v>
      </c>
      <c r="O572" s="13">
        <v>123900</v>
      </c>
      <c r="P572" s="13">
        <v>123900</v>
      </c>
      <c r="Q572" s="13">
        <v>123900</v>
      </c>
      <c r="R572" s="13">
        <v>123900</v>
      </c>
      <c r="S572" s="13">
        <v>123900</v>
      </c>
      <c r="T572" s="13">
        <v>123900</v>
      </c>
      <c r="U572" s="13">
        <v>123900</v>
      </c>
      <c r="V572" s="13">
        <v>123900</v>
      </c>
      <c r="W572" s="13">
        <v>123900</v>
      </c>
      <c r="X572" s="13">
        <v>123900</v>
      </c>
      <c r="Y572" s="13">
        <v>123900</v>
      </c>
      <c r="Z572" s="13">
        <v>123900</v>
      </c>
      <c r="AA572" s="13">
        <v>123900</v>
      </c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4" t="str">
        <f t="shared" si="83"/>
        <v/>
      </c>
      <c r="AZ572" s="14">
        <f t="shared" si="90"/>
        <v>23</v>
      </c>
      <c r="BA572" s="19">
        <f t="shared" si="84"/>
        <v>0</v>
      </c>
      <c r="BB572" s="20" t="e">
        <f t="shared" si="91"/>
        <v>#DIV/0!</v>
      </c>
      <c r="BC572">
        <f t="shared" si="85"/>
        <v>0</v>
      </c>
      <c r="BD572" s="14">
        <f t="shared" si="86"/>
        <v>1</v>
      </c>
      <c r="BE572" s="14" t="str">
        <f t="shared" si="87"/>
        <v/>
      </c>
      <c r="BF572" s="14" t="str">
        <f t="shared" si="88"/>
        <v/>
      </c>
      <c r="BG572" s="14" t="str">
        <f t="shared" si="89"/>
        <v/>
      </c>
    </row>
    <row r="573" spans="1:59" x14ac:dyDescent="0.2">
      <c r="A573" t="str">
        <f t="shared" si="82"/>
        <v>Jordan Cunico_2015</v>
      </c>
      <c r="B573" t="s">
        <v>1557</v>
      </c>
      <c r="C573" t="s">
        <v>235</v>
      </c>
      <c r="D573">
        <v>2015</v>
      </c>
      <c r="E573" s="13">
        <v>117300</v>
      </c>
      <c r="F573" s="13">
        <v>117300</v>
      </c>
      <c r="G573" s="13">
        <v>117300</v>
      </c>
      <c r="H573" s="13">
        <v>117300</v>
      </c>
      <c r="I573" s="13">
        <v>117300</v>
      </c>
      <c r="J573" s="13">
        <v>117300</v>
      </c>
      <c r="K573" s="13">
        <v>117300</v>
      </c>
      <c r="L573" s="13">
        <v>117300</v>
      </c>
      <c r="M573" s="13">
        <v>117300</v>
      </c>
      <c r="N573" s="13">
        <v>117300</v>
      </c>
      <c r="O573" s="13">
        <v>117300</v>
      </c>
      <c r="P573" s="13">
        <v>117300</v>
      </c>
      <c r="Q573" s="13">
        <v>117300</v>
      </c>
      <c r="R573" s="13">
        <v>117300</v>
      </c>
      <c r="S573" s="13">
        <v>117300</v>
      </c>
      <c r="T573" s="13">
        <v>117300</v>
      </c>
      <c r="U573" s="13">
        <v>117300</v>
      </c>
      <c r="V573" s="13">
        <v>117300</v>
      </c>
      <c r="W573" s="13">
        <v>117300</v>
      </c>
      <c r="X573" s="13">
        <v>117300</v>
      </c>
      <c r="Y573" s="13">
        <v>117300</v>
      </c>
      <c r="Z573" s="13">
        <v>117300</v>
      </c>
      <c r="AA573" s="13">
        <v>117300</v>
      </c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  <c r="AS573" s="13"/>
      <c r="AT573" s="13"/>
      <c r="AU573" s="13"/>
      <c r="AV573" s="13"/>
      <c r="AW573" s="13"/>
      <c r="AX573" s="13"/>
      <c r="AY573" s="14" t="str">
        <f t="shared" si="83"/>
        <v/>
      </c>
      <c r="AZ573" s="14">
        <f t="shared" si="90"/>
        <v>23</v>
      </c>
      <c r="BA573" s="19">
        <f t="shared" si="84"/>
        <v>0</v>
      </c>
      <c r="BB573" s="20" t="e">
        <f t="shared" si="91"/>
        <v>#DIV/0!</v>
      </c>
      <c r="BC573">
        <f t="shared" si="85"/>
        <v>0</v>
      </c>
      <c r="BD573" s="14">
        <f t="shared" si="86"/>
        <v>1</v>
      </c>
      <c r="BE573" s="14" t="str">
        <f t="shared" si="87"/>
        <v/>
      </c>
      <c r="BF573" s="14" t="str">
        <f t="shared" si="88"/>
        <v/>
      </c>
      <c r="BG573" s="14" t="str">
        <f t="shared" si="89"/>
        <v/>
      </c>
    </row>
    <row r="574" spans="1:59" x14ac:dyDescent="0.2">
      <c r="A574" t="str">
        <f t="shared" si="82"/>
        <v>David Cuningham_2018</v>
      </c>
      <c r="B574" t="s">
        <v>618</v>
      </c>
      <c r="C574" t="s">
        <v>84</v>
      </c>
      <c r="D574">
        <v>2018</v>
      </c>
      <c r="E574" s="13">
        <v>333300</v>
      </c>
      <c r="F574" s="13">
        <v>333300</v>
      </c>
      <c r="G574" s="13">
        <v>333300</v>
      </c>
      <c r="H574" s="13">
        <v>333300</v>
      </c>
      <c r="I574" s="13">
        <v>333500</v>
      </c>
      <c r="J574" s="13">
        <v>333500</v>
      </c>
      <c r="K574" s="13">
        <v>333500</v>
      </c>
      <c r="L574" s="13">
        <v>333500</v>
      </c>
      <c r="M574" s="13">
        <v>333500</v>
      </c>
      <c r="N574" s="13">
        <v>333500</v>
      </c>
      <c r="O574" s="13">
        <v>309300</v>
      </c>
      <c r="P574" s="13">
        <v>274700</v>
      </c>
      <c r="Q574" s="13">
        <v>274700</v>
      </c>
      <c r="R574" s="13">
        <v>274700</v>
      </c>
      <c r="S574" s="13">
        <v>274700</v>
      </c>
      <c r="T574" s="13">
        <v>274700</v>
      </c>
      <c r="U574" s="13">
        <v>274700</v>
      </c>
      <c r="V574" s="13">
        <v>274700</v>
      </c>
      <c r="W574" s="13">
        <v>274700</v>
      </c>
      <c r="X574" s="13">
        <v>274700</v>
      </c>
      <c r="Y574" s="13">
        <v>274700</v>
      </c>
      <c r="Z574" s="13">
        <v>274700</v>
      </c>
      <c r="AA574" s="13">
        <v>274700</v>
      </c>
      <c r="AB574" s="13"/>
      <c r="AC574" s="13">
        <v>75</v>
      </c>
      <c r="AD574" s="13">
        <v>73</v>
      </c>
      <c r="AE574" s="13">
        <v>48</v>
      </c>
      <c r="AF574" s="13"/>
      <c r="AG574" s="13"/>
      <c r="AH574" s="13"/>
      <c r="AI574" s="13"/>
      <c r="AJ574" s="13"/>
      <c r="AK574" s="13">
        <v>25</v>
      </c>
      <c r="AL574" s="13">
        <v>35</v>
      </c>
      <c r="AM574" s="13"/>
      <c r="AN574" s="13"/>
      <c r="AO574" s="13"/>
      <c r="AP574" s="13"/>
      <c r="AQ574" s="13"/>
      <c r="AR574" s="13"/>
      <c r="AS574" s="13"/>
      <c r="AT574" s="13"/>
      <c r="AU574" s="13"/>
      <c r="AV574" s="13"/>
      <c r="AW574" s="13"/>
      <c r="AX574" s="13"/>
      <c r="AY574" s="14">
        <f t="shared" si="83"/>
        <v>51.2</v>
      </c>
      <c r="AZ574" s="14">
        <f t="shared" si="90"/>
        <v>23</v>
      </c>
      <c r="BA574" s="19">
        <f t="shared" si="84"/>
        <v>0.22727272727272727</v>
      </c>
      <c r="BB574" s="20">
        <f t="shared" si="91"/>
        <v>22.365151463828717</v>
      </c>
      <c r="BC574">
        <f t="shared" si="85"/>
        <v>0</v>
      </c>
      <c r="BD574" s="14">
        <f t="shared" si="86"/>
        <v>12</v>
      </c>
      <c r="BE574" s="14">
        <f t="shared" si="87"/>
        <v>65.333333333333329</v>
      </c>
      <c r="BF574" s="14">
        <f t="shared" si="88"/>
        <v>30</v>
      </c>
      <c r="BG574" s="14" t="str">
        <f t="shared" si="89"/>
        <v/>
      </c>
    </row>
    <row r="575" spans="1:59" x14ac:dyDescent="0.2">
      <c r="A575" t="str">
        <f t="shared" si="82"/>
        <v>David Cuningham_2017</v>
      </c>
      <c r="B575" t="s">
        <v>618</v>
      </c>
      <c r="C575" t="s">
        <v>84</v>
      </c>
      <c r="D575">
        <v>2017</v>
      </c>
      <c r="E575" s="13">
        <v>238300</v>
      </c>
      <c r="F575" s="13">
        <v>238300</v>
      </c>
      <c r="G575" s="13">
        <v>238300</v>
      </c>
      <c r="H575" s="13">
        <v>238300</v>
      </c>
      <c r="I575" s="13">
        <v>238300</v>
      </c>
      <c r="J575" s="13">
        <v>238300</v>
      </c>
      <c r="K575" s="13">
        <v>238300</v>
      </c>
      <c r="L575" s="13">
        <v>238300</v>
      </c>
      <c r="M575" s="13">
        <v>238300</v>
      </c>
      <c r="N575" s="13">
        <v>238300</v>
      </c>
      <c r="O575" s="13">
        <v>238300</v>
      </c>
      <c r="P575" s="13">
        <v>238300</v>
      </c>
      <c r="Q575" s="13">
        <v>283000</v>
      </c>
      <c r="R575" s="13">
        <v>306100</v>
      </c>
      <c r="S575" s="13">
        <v>306100</v>
      </c>
      <c r="T575" s="13">
        <v>307000</v>
      </c>
      <c r="U575" s="13">
        <v>301700</v>
      </c>
      <c r="V575" s="13">
        <v>301700</v>
      </c>
      <c r="W575" s="13">
        <v>299600</v>
      </c>
      <c r="X575" s="13">
        <v>283200</v>
      </c>
      <c r="Y575" s="13">
        <v>283200</v>
      </c>
      <c r="Z575" s="13">
        <v>283200</v>
      </c>
      <c r="AA575" s="13">
        <v>283200</v>
      </c>
      <c r="AB575" s="13"/>
      <c r="AC575" s="13"/>
      <c r="AD575" s="13"/>
      <c r="AE575" s="13"/>
      <c r="AF575" s="13"/>
      <c r="AG575" s="13"/>
      <c r="AH575" s="13"/>
      <c r="AI575" s="13"/>
      <c r="AJ575" s="13">
        <v>66</v>
      </c>
      <c r="AK575" s="13">
        <v>92</v>
      </c>
      <c r="AL575" s="13"/>
      <c r="AM575" s="13">
        <v>82</v>
      </c>
      <c r="AN575" s="13">
        <v>44</v>
      </c>
      <c r="AO575" s="13"/>
      <c r="AP575" s="13">
        <v>58</v>
      </c>
      <c r="AQ575" s="13">
        <v>69</v>
      </c>
      <c r="AR575" s="13"/>
      <c r="AS575" s="13">
        <v>49</v>
      </c>
      <c r="AT575" s="13">
        <v>25</v>
      </c>
      <c r="AU575" s="13"/>
      <c r="AV575" s="13"/>
      <c r="AW575" s="13"/>
      <c r="AX575" s="13"/>
      <c r="AY575" s="14">
        <f t="shared" si="83"/>
        <v>60.625</v>
      </c>
      <c r="AZ575" s="14">
        <f t="shared" si="90"/>
        <v>23</v>
      </c>
      <c r="BA575" s="19">
        <f t="shared" si="84"/>
        <v>0.36363636363636365</v>
      </c>
      <c r="BB575" s="20">
        <f t="shared" si="91"/>
        <v>21.473821271492412</v>
      </c>
      <c r="BC575">
        <f t="shared" si="85"/>
        <v>0</v>
      </c>
      <c r="BD575" s="14">
        <f t="shared" si="86"/>
        <v>1</v>
      </c>
      <c r="BE575" s="14" t="str">
        <f t="shared" si="87"/>
        <v/>
      </c>
      <c r="BF575" s="14">
        <f t="shared" si="88"/>
        <v>80</v>
      </c>
      <c r="BG575" s="14">
        <f t="shared" si="89"/>
        <v>50.25</v>
      </c>
    </row>
    <row r="576" spans="1:59" x14ac:dyDescent="0.2">
      <c r="A576" t="str">
        <f t="shared" si="82"/>
        <v>David Cuningham_2016</v>
      </c>
      <c r="B576" t="s">
        <v>618</v>
      </c>
      <c r="C576" t="s">
        <v>84</v>
      </c>
      <c r="D576">
        <v>2016</v>
      </c>
      <c r="E576" s="13">
        <v>121800</v>
      </c>
      <c r="F576" s="13">
        <v>121800</v>
      </c>
      <c r="G576" s="13">
        <v>121800</v>
      </c>
      <c r="H576" s="13">
        <v>121800</v>
      </c>
      <c r="I576" s="13">
        <v>121800</v>
      </c>
      <c r="J576" s="13">
        <v>121800</v>
      </c>
      <c r="K576" s="13">
        <v>121800</v>
      </c>
      <c r="L576" s="13">
        <v>121800</v>
      </c>
      <c r="M576" s="13">
        <v>121800</v>
      </c>
      <c r="N576" s="13">
        <v>121800</v>
      </c>
      <c r="O576" s="13">
        <v>121800</v>
      </c>
      <c r="P576" s="13">
        <v>121800</v>
      </c>
      <c r="Q576" s="13">
        <v>121800</v>
      </c>
      <c r="R576" s="13">
        <v>121800</v>
      </c>
      <c r="S576" s="13">
        <v>121800</v>
      </c>
      <c r="T576" s="13">
        <v>121800</v>
      </c>
      <c r="U576" s="13">
        <v>121800</v>
      </c>
      <c r="V576" s="13">
        <v>121800</v>
      </c>
      <c r="W576" s="13">
        <v>121800</v>
      </c>
      <c r="X576" s="13">
        <v>121800</v>
      </c>
      <c r="Y576" s="13">
        <v>121800</v>
      </c>
      <c r="Z576" s="13">
        <v>121800</v>
      </c>
      <c r="AA576" s="13">
        <v>121800</v>
      </c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  <c r="AS576" s="13"/>
      <c r="AT576" s="13"/>
      <c r="AU576" s="13"/>
      <c r="AV576" s="13">
        <v>49</v>
      </c>
      <c r="AW576" s="13">
        <v>52</v>
      </c>
      <c r="AX576" s="13">
        <v>45</v>
      </c>
      <c r="AY576" s="14">
        <f t="shared" si="83"/>
        <v>48.666666666666664</v>
      </c>
      <c r="AZ576" s="14">
        <f t="shared" si="90"/>
        <v>23</v>
      </c>
      <c r="BA576" s="19">
        <f t="shared" si="84"/>
        <v>0.13636363636363635</v>
      </c>
      <c r="BB576" s="20">
        <f t="shared" si="91"/>
        <v>3.5118845842842461</v>
      </c>
      <c r="BC576">
        <f t="shared" si="85"/>
        <v>0</v>
      </c>
      <c r="BD576" s="14">
        <f t="shared" si="86"/>
        <v>1</v>
      </c>
      <c r="BE576" s="14" t="str">
        <f t="shared" si="87"/>
        <v/>
      </c>
      <c r="BF576" s="14" t="str">
        <f t="shared" si="88"/>
        <v/>
      </c>
      <c r="BG576" s="14">
        <f t="shared" si="89"/>
        <v>48.666666666666664</v>
      </c>
    </row>
    <row r="577" spans="1:59" x14ac:dyDescent="0.2">
      <c r="A577" t="str">
        <f t="shared" si="82"/>
        <v>David Cuningham_2015</v>
      </c>
      <c r="B577" t="s">
        <v>618</v>
      </c>
      <c r="C577" t="s">
        <v>84</v>
      </c>
      <c r="D577">
        <v>2015</v>
      </c>
      <c r="E577" s="13">
        <v>0</v>
      </c>
      <c r="F577" s="13">
        <v>0</v>
      </c>
      <c r="G577" s="13">
        <v>0</v>
      </c>
      <c r="H577" s="13">
        <v>0</v>
      </c>
      <c r="I577" s="13">
        <v>0</v>
      </c>
      <c r="J577" s="13">
        <v>0</v>
      </c>
      <c r="K577" s="13">
        <v>0</v>
      </c>
      <c r="L577" s="13">
        <v>0</v>
      </c>
      <c r="M577" s="13">
        <v>0</v>
      </c>
      <c r="N577" s="13">
        <v>0</v>
      </c>
      <c r="O577" s="13">
        <v>0</v>
      </c>
      <c r="P577" s="13">
        <v>0</v>
      </c>
      <c r="Q577" s="13">
        <v>0</v>
      </c>
      <c r="R577" s="13">
        <v>0</v>
      </c>
      <c r="S577" s="13">
        <v>0</v>
      </c>
      <c r="T577" s="13">
        <v>0</v>
      </c>
      <c r="U577" s="13">
        <v>0</v>
      </c>
      <c r="V577" s="13">
        <v>0</v>
      </c>
      <c r="W577" s="13">
        <v>0</v>
      </c>
      <c r="X577" s="13">
        <v>0</v>
      </c>
      <c r="Y577" s="13">
        <v>0</v>
      </c>
      <c r="Z577" s="13">
        <v>0</v>
      </c>
      <c r="AA577" s="13">
        <v>0</v>
      </c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4" t="str">
        <f t="shared" si="83"/>
        <v/>
      </c>
      <c r="AZ577" s="14">
        <f t="shared" si="90"/>
        <v>23</v>
      </c>
      <c r="BA577" s="19">
        <f t="shared" si="84"/>
        <v>0</v>
      </c>
      <c r="BB577" s="20" t="e">
        <f t="shared" si="91"/>
        <v>#DIV/0!</v>
      </c>
      <c r="BC577">
        <f t="shared" si="85"/>
        <v>23</v>
      </c>
      <c r="BD577" s="14">
        <f t="shared" si="86"/>
        <v>1</v>
      </c>
      <c r="BE577" s="14" t="str">
        <f t="shared" si="87"/>
        <v/>
      </c>
      <c r="BF577" s="14" t="str">
        <f t="shared" si="88"/>
        <v/>
      </c>
      <c r="BG577" s="14" t="str">
        <f t="shared" si="89"/>
        <v/>
      </c>
    </row>
    <row r="578" spans="1:59" x14ac:dyDescent="0.2">
      <c r="A578" t="str">
        <f t="shared" ref="A578:A641" si="92">B578&amp;"_"&amp;D578</f>
        <v>Harry Cunningham_2018</v>
      </c>
      <c r="B578" t="s">
        <v>649</v>
      </c>
      <c r="C578" t="s">
        <v>423</v>
      </c>
      <c r="D578">
        <v>2018</v>
      </c>
      <c r="E578" s="13">
        <v>345100</v>
      </c>
      <c r="F578" s="13">
        <v>345100</v>
      </c>
      <c r="G578" s="13">
        <v>345100</v>
      </c>
      <c r="H578" s="13">
        <v>345000</v>
      </c>
      <c r="I578" s="13">
        <v>346100</v>
      </c>
      <c r="J578" s="13">
        <v>349500</v>
      </c>
      <c r="K578" s="13">
        <v>351200</v>
      </c>
      <c r="L578" s="13">
        <v>335700</v>
      </c>
      <c r="M578" s="13">
        <v>329300</v>
      </c>
      <c r="N578" s="13">
        <v>332000</v>
      </c>
      <c r="O578" s="13">
        <v>350700</v>
      </c>
      <c r="P578" s="13">
        <v>348700</v>
      </c>
      <c r="Q578" s="13">
        <v>357500</v>
      </c>
      <c r="R578" s="13">
        <v>375000</v>
      </c>
      <c r="S578" s="13">
        <v>375000</v>
      </c>
      <c r="T578" s="13">
        <v>387200</v>
      </c>
      <c r="U578" s="13">
        <v>376800</v>
      </c>
      <c r="V578" s="13">
        <v>366100</v>
      </c>
      <c r="W578" s="13">
        <v>370800</v>
      </c>
      <c r="X578" s="13">
        <v>385400</v>
      </c>
      <c r="Y578" s="13">
        <v>383500</v>
      </c>
      <c r="Z578" s="13">
        <v>382400</v>
      </c>
      <c r="AA578" s="13">
        <v>402700</v>
      </c>
      <c r="AB578" s="13">
        <v>66</v>
      </c>
      <c r="AC578" s="13">
        <v>81</v>
      </c>
      <c r="AD578" s="13">
        <v>58</v>
      </c>
      <c r="AE578" s="13">
        <v>66</v>
      </c>
      <c r="AF578" s="13">
        <v>86</v>
      </c>
      <c r="AG578" s="13">
        <v>59</v>
      </c>
      <c r="AH578" s="13">
        <v>30</v>
      </c>
      <c r="AI578" s="13">
        <v>99</v>
      </c>
      <c r="AJ578" s="13">
        <v>76</v>
      </c>
      <c r="AK578" s="13">
        <v>66</v>
      </c>
      <c r="AL578" s="13">
        <v>64</v>
      </c>
      <c r="AM578" s="13">
        <v>101</v>
      </c>
      <c r="AN578" s="13">
        <v>89</v>
      </c>
      <c r="AO578" s="13"/>
      <c r="AP578" s="13">
        <v>67</v>
      </c>
      <c r="AQ578" s="13">
        <v>58</v>
      </c>
      <c r="AR578" s="13">
        <v>81</v>
      </c>
      <c r="AS578" s="13">
        <v>96</v>
      </c>
      <c r="AT578" s="13">
        <v>83</v>
      </c>
      <c r="AU578" s="13">
        <v>54</v>
      </c>
      <c r="AV578" s="13">
        <v>97</v>
      </c>
      <c r="AW578" s="13">
        <v>87</v>
      </c>
      <c r="AX578" s="13">
        <v>98</v>
      </c>
      <c r="AY578" s="14">
        <f t="shared" si="83"/>
        <v>75.545454545454547</v>
      </c>
      <c r="AZ578" s="14">
        <f t="shared" si="90"/>
        <v>23</v>
      </c>
      <c r="BA578" s="19">
        <f t="shared" si="84"/>
        <v>1</v>
      </c>
      <c r="BB578" s="20">
        <f t="shared" si="91"/>
        <v>18.290583767213516</v>
      </c>
      <c r="BC578">
        <f t="shared" si="85"/>
        <v>0</v>
      </c>
      <c r="BD578" s="14">
        <f t="shared" si="86"/>
        <v>9</v>
      </c>
      <c r="BE578" s="14">
        <f t="shared" si="87"/>
        <v>69.333333333333329</v>
      </c>
      <c r="BF578" s="14">
        <f t="shared" si="88"/>
        <v>72.666666666666671</v>
      </c>
      <c r="BG578" s="14">
        <f t="shared" si="89"/>
        <v>80.111111111111114</v>
      </c>
    </row>
    <row r="579" spans="1:59" x14ac:dyDescent="0.2">
      <c r="A579" t="str">
        <f t="shared" si="92"/>
        <v>Harry Cunningham_2017</v>
      </c>
      <c r="B579" t="s">
        <v>649</v>
      </c>
      <c r="C579" t="s">
        <v>423</v>
      </c>
      <c r="D579">
        <v>2017</v>
      </c>
      <c r="E579" s="13">
        <v>321300</v>
      </c>
      <c r="F579" s="13">
        <v>321300</v>
      </c>
      <c r="G579" s="13">
        <v>321300</v>
      </c>
      <c r="H579" s="13">
        <v>321300</v>
      </c>
      <c r="I579" s="13">
        <v>319000</v>
      </c>
      <c r="J579" s="13">
        <v>328300</v>
      </c>
      <c r="K579" s="13">
        <v>333300</v>
      </c>
      <c r="L579" s="13">
        <v>342700</v>
      </c>
      <c r="M579" s="13">
        <v>335200</v>
      </c>
      <c r="N579" s="13">
        <v>339300</v>
      </c>
      <c r="O579" s="13">
        <v>339300</v>
      </c>
      <c r="P579" s="13">
        <v>339300</v>
      </c>
      <c r="Q579" s="13">
        <v>339300</v>
      </c>
      <c r="R579" s="13">
        <v>339300</v>
      </c>
      <c r="S579" s="13">
        <v>339300</v>
      </c>
      <c r="T579" s="13">
        <v>339300</v>
      </c>
      <c r="U579" s="13">
        <v>339300</v>
      </c>
      <c r="V579" s="13">
        <v>339300</v>
      </c>
      <c r="W579" s="13">
        <v>339300</v>
      </c>
      <c r="X579" s="13">
        <v>339300</v>
      </c>
      <c r="Y579" s="13">
        <v>339300</v>
      </c>
      <c r="Z579" s="13">
        <v>339300</v>
      </c>
      <c r="AA579" s="13">
        <v>339300</v>
      </c>
      <c r="AB579" s="13">
        <v>52</v>
      </c>
      <c r="AC579" s="13">
        <v>50</v>
      </c>
      <c r="AD579" s="13"/>
      <c r="AE579" s="13">
        <v>81</v>
      </c>
      <c r="AF579" s="13">
        <v>76</v>
      </c>
      <c r="AG579" s="13">
        <v>47</v>
      </c>
      <c r="AH579" s="13">
        <v>93</v>
      </c>
      <c r="AI579" s="13">
        <v>45</v>
      </c>
      <c r="AJ579" s="13">
        <v>68</v>
      </c>
      <c r="AK579" s="13"/>
      <c r="AL579" s="13"/>
      <c r="AM579" s="13"/>
      <c r="AN579" s="13"/>
      <c r="AO579" s="13"/>
      <c r="AP579" s="13"/>
      <c r="AQ579" s="13"/>
      <c r="AR579" s="13"/>
      <c r="AS579" s="13"/>
      <c r="AT579" s="13"/>
      <c r="AU579" s="13"/>
      <c r="AV579" s="13"/>
      <c r="AW579" s="13"/>
      <c r="AX579" s="13">
        <v>53</v>
      </c>
      <c r="AY579" s="14">
        <f t="shared" ref="AY579:AY642" si="93">IFERROR(AVERAGEIFS(AB579:AX579,AB579:AX579,"&lt;&gt;"),"")</f>
        <v>62.777777777777779</v>
      </c>
      <c r="AZ579" s="14">
        <f t="shared" si="90"/>
        <v>23</v>
      </c>
      <c r="BA579" s="19">
        <f t="shared" ref="BA579:BA642" si="94">COUNTIF(AB579:AX579,"&lt;&gt;")/22</f>
        <v>0.40909090909090912</v>
      </c>
      <c r="BB579" s="20">
        <f t="shared" si="91"/>
        <v>17.275544693133249</v>
      </c>
      <c r="BC579">
        <f t="shared" ref="BC579:BC642" si="95">COUNTIFS(E579:AA579,0)</f>
        <v>0</v>
      </c>
      <c r="BD579" s="14">
        <f t="shared" ref="BD579:BD642" si="96">MATCH(MIN(E579:AA579),E579:AA579,0)</f>
        <v>5</v>
      </c>
      <c r="BE579" s="14">
        <f t="shared" ref="BE579:BE642" si="97">IFERROR(AVERAGE(AB579:AG579),"")</f>
        <v>61.2</v>
      </c>
      <c r="BF579" s="14">
        <f t="shared" ref="BF579:BF642" si="98">IFERROR(AVERAGE(AH579:AM579),"")</f>
        <v>68.666666666666671</v>
      </c>
      <c r="BG579" s="14">
        <f t="shared" ref="BG579:BG642" si="99">IFERROR(AVERAGE(AP579:AX579),"")</f>
        <v>53</v>
      </c>
    </row>
    <row r="580" spans="1:59" x14ac:dyDescent="0.2">
      <c r="A580" t="str">
        <f t="shared" si="92"/>
        <v>Harry Cunningham_2016</v>
      </c>
      <c r="B580" t="s">
        <v>649</v>
      </c>
      <c r="C580" t="s">
        <v>423</v>
      </c>
      <c r="D580">
        <v>2016</v>
      </c>
      <c r="E580" s="13">
        <v>363000</v>
      </c>
      <c r="F580" s="13">
        <v>363000</v>
      </c>
      <c r="G580" s="13">
        <v>363000</v>
      </c>
      <c r="H580" s="13">
        <v>355300</v>
      </c>
      <c r="I580" s="13">
        <v>363700</v>
      </c>
      <c r="J580" s="13">
        <v>343800</v>
      </c>
      <c r="K580" s="13">
        <v>341700</v>
      </c>
      <c r="L580" s="13">
        <v>323200</v>
      </c>
      <c r="M580" s="13">
        <v>319700</v>
      </c>
      <c r="N580" s="13">
        <v>322300</v>
      </c>
      <c r="O580" s="13">
        <v>333600</v>
      </c>
      <c r="P580" s="13">
        <v>337200</v>
      </c>
      <c r="Q580" s="13">
        <v>324500</v>
      </c>
      <c r="R580" s="13">
        <v>324500</v>
      </c>
      <c r="S580" s="13">
        <v>324500</v>
      </c>
      <c r="T580" s="13">
        <v>324500</v>
      </c>
      <c r="U580" s="13">
        <v>324500</v>
      </c>
      <c r="V580" s="13">
        <v>324500</v>
      </c>
      <c r="W580" s="13">
        <v>299100</v>
      </c>
      <c r="X580" s="13">
        <v>296500</v>
      </c>
      <c r="Y580" s="13">
        <v>304100</v>
      </c>
      <c r="Z580" s="13">
        <v>304300</v>
      </c>
      <c r="AA580" s="13">
        <v>280000</v>
      </c>
      <c r="AB580" s="13">
        <v>58</v>
      </c>
      <c r="AC580" s="13">
        <v>102</v>
      </c>
      <c r="AD580" s="13">
        <v>36</v>
      </c>
      <c r="AE580" s="13">
        <v>90</v>
      </c>
      <c r="AF580" s="13">
        <v>42</v>
      </c>
      <c r="AG580" s="13">
        <v>65</v>
      </c>
      <c r="AH580" s="13">
        <v>54</v>
      </c>
      <c r="AI580" s="13">
        <v>65</v>
      </c>
      <c r="AJ580" s="13">
        <v>78</v>
      </c>
      <c r="AK580" s="13">
        <v>76</v>
      </c>
      <c r="AL580" s="13">
        <v>54</v>
      </c>
      <c r="AM580" s="13">
        <v>44</v>
      </c>
      <c r="AN580" s="13"/>
      <c r="AO580" s="13"/>
      <c r="AP580" s="13"/>
      <c r="AQ580" s="13"/>
      <c r="AR580" s="13"/>
      <c r="AS580" s="13">
        <v>44</v>
      </c>
      <c r="AT580" s="13">
        <v>91</v>
      </c>
      <c r="AU580" s="13">
        <v>66</v>
      </c>
      <c r="AV580" s="13">
        <v>32</v>
      </c>
      <c r="AW580" s="13">
        <v>35</v>
      </c>
      <c r="AX580" s="13">
        <v>31</v>
      </c>
      <c r="AY580" s="14">
        <f t="shared" si="93"/>
        <v>59.055555555555557</v>
      </c>
      <c r="AZ580" s="14">
        <f t="shared" si="90"/>
        <v>23</v>
      </c>
      <c r="BA580" s="19">
        <f t="shared" si="94"/>
        <v>0.81818181818181823</v>
      </c>
      <c r="BB580" s="20">
        <f t="shared" si="91"/>
        <v>21.71058896489486</v>
      </c>
      <c r="BC580">
        <f t="shared" si="95"/>
        <v>0</v>
      </c>
      <c r="BD580" s="14">
        <f t="shared" si="96"/>
        <v>23</v>
      </c>
      <c r="BE580" s="14">
        <f t="shared" si="97"/>
        <v>65.5</v>
      </c>
      <c r="BF580" s="14">
        <f t="shared" si="98"/>
        <v>61.833333333333336</v>
      </c>
      <c r="BG580" s="14">
        <f t="shared" si="99"/>
        <v>49.833333333333336</v>
      </c>
    </row>
    <row r="581" spans="1:59" x14ac:dyDescent="0.2">
      <c r="A581" t="str">
        <f t="shared" si="92"/>
        <v>Harry Cunningham_2015</v>
      </c>
      <c r="B581" t="s">
        <v>649</v>
      </c>
      <c r="C581" t="s">
        <v>423</v>
      </c>
      <c r="D581">
        <v>2015</v>
      </c>
      <c r="E581" s="13">
        <v>324200</v>
      </c>
      <c r="F581" s="13">
        <v>324200</v>
      </c>
      <c r="G581" s="13">
        <v>324200</v>
      </c>
      <c r="H581" s="13">
        <v>324200</v>
      </c>
      <c r="I581" s="13">
        <v>325500</v>
      </c>
      <c r="J581" s="13">
        <v>314600</v>
      </c>
      <c r="K581" s="13">
        <v>314600</v>
      </c>
      <c r="L581" s="13">
        <v>314600</v>
      </c>
      <c r="M581" s="13">
        <v>280500</v>
      </c>
      <c r="N581" s="13">
        <v>268600</v>
      </c>
      <c r="O581" s="13">
        <v>272700</v>
      </c>
      <c r="P581" s="13">
        <v>306900</v>
      </c>
      <c r="Q581" s="13">
        <v>306900</v>
      </c>
      <c r="R581" s="13">
        <v>321200</v>
      </c>
      <c r="S581" s="13">
        <v>318700</v>
      </c>
      <c r="T581" s="13">
        <v>293900</v>
      </c>
      <c r="U581" s="13">
        <v>288500</v>
      </c>
      <c r="V581" s="13">
        <v>292900</v>
      </c>
      <c r="W581" s="13">
        <v>319200</v>
      </c>
      <c r="X581" s="13">
        <v>328700</v>
      </c>
      <c r="Y581" s="13">
        <v>335400</v>
      </c>
      <c r="Z581" s="13">
        <v>348600</v>
      </c>
      <c r="AA581" s="13">
        <v>368700</v>
      </c>
      <c r="AB581" s="13">
        <v>71</v>
      </c>
      <c r="AC581" s="13"/>
      <c r="AD581" s="13">
        <v>79</v>
      </c>
      <c r="AE581" s="13">
        <v>46</v>
      </c>
      <c r="AF581" s="13">
        <v>45</v>
      </c>
      <c r="AG581" s="13"/>
      <c r="AH581" s="13"/>
      <c r="AI581" s="13">
        <v>19</v>
      </c>
      <c r="AJ581" s="13">
        <v>76</v>
      </c>
      <c r="AK581" s="13">
        <v>73</v>
      </c>
      <c r="AL581" s="13">
        <v>90</v>
      </c>
      <c r="AM581" s="13"/>
      <c r="AN581" s="13">
        <v>52</v>
      </c>
      <c r="AO581" s="13">
        <v>42</v>
      </c>
      <c r="AP581" s="13">
        <v>38</v>
      </c>
      <c r="AQ581" s="13">
        <v>82</v>
      </c>
      <c r="AR581" s="13">
        <v>65</v>
      </c>
      <c r="AS581" s="13">
        <v>90</v>
      </c>
      <c r="AT581" s="13">
        <v>60</v>
      </c>
      <c r="AU581" s="13">
        <v>65</v>
      </c>
      <c r="AV581" s="13">
        <v>111</v>
      </c>
      <c r="AW581" s="13">
        <v>84</v>
      </c>
      <c r="AX581" s="13">
        <v>90</v>
      </c>
      <c r="AY581" s="14">
        <f t="shared" si="93"/>
        <v>67.263157894736835</v>
      </c>
      <c r="AZ581" s="14">
        <f t="shared" si="90"/>
        <v>23</v>
      </c>
      <c r="BA581" s="19">
        <f t="shared" si="94"/>
        <v>0.86363636363636365</v>
      </c>
      <c r="BB581" s="20">
        <f t="shared" si="91"/>
        <v>22.717692824128559</v>
      </c>
      <c r="BC581">
        <f t="shared" si="95"/>
        <v>0</v>
      </c>
      <c r="BD581" s="14">
        <f t="shared" si="96"/>
        <v>10</v>
      </c>
      <c r="BE581" s="14">
        <f t="shared" si="97"/>
        <v>60.25</v>
      </c>
      <c r="BF581" s="14">
        <f t="shared" si="98"/>
        <v>64.5</v>
      </c>
      <c r="BG581" s="14">
        <f t="shared" si="99"/>
        <v>76.111111111111114</v>
      </c>
    </row>
    <row r="582" spans="1:59" x14ac:dyDescent="0.2">
      <c r="A582" t="str">
        <f t="shared" si="92"/>
        <v>Ben Cunnington_2018</v>
      </c>
      <c r="B582" t="s">
        <v>553</v>
      </c>
      <c r="C582" t="s">
        <v>316</v>
      </c>
      <c r="D582">
        <v>2018</v>
      </c>
      <c r="E582" s="13">
        <v>500800</v>
      </c>
      <c r="F582" s="13">
        <v>500800</v>
      </c>
      <c r="G582" s="13">
        <v>500800</v>
      </c>
      <c r="H582" s="13">
        <v>479000</v>
      </c>
      <c r="I582" s="13">
        <v>471200</v>
      </c>
      <c r="J582" s="13">
        <v>496000</v>
      </c>
      <c r="K582" s="13">
        <v>517900</v>
      </c>
      <c r="L582" s="13">
        <v>515100</v>
      </c>
      <c r="M582" s="13">
        <v>515400</v>
      </c>
      <c r="N582" s="13">
        <v>509500</v>
      </c>
      <c r="O582" s="13">
        <v>503800</v>
      </c>
      <c r="P582" s="13">
        <v>478200</v>
      </c>
      <c r="Q582" s="13">
        <v>462700</v>
      </c>
      <c r="R582" s="13">
        <v>462700</v>
      </c>
      <c r="S582" s="13">
        <v>468800</v>
      </c>
      <c r="T582" s="13">
        <v>472800</v>
      </c>
      <c r="U582" s="13">
        <v>477800</v>
      </c>
      <c r="V582" s="13">
        <v>467700</v>
      </c>
      <c r="W582" s="13">
        <v>466900</v>
      </c>
      <c r="X582" s="13">
        <v>486000</v>
      </c>
      <c r="Y582" s="13">
        <v>508600</v>
      </c>
      <c r="Z582" s="13">
        <v>515500</v>
      </c>
      <c r="AA582" s="13">
        <v>457400</v>
      </c>
      <c r="AB582" s="13">
        <v>97</v>
      </c>
      <c r="AC582" s="13">
        <v>68</v>
      </c>
      <c r="AD582" s="13">
        <v>84</v>
      </c>
      <c r="AE582" s="13">
        <v>112</v>
      </c>
      <c r="AF582" s="13">
        <v>135</v>
      </c>
      <c r="AG582" s="13">
        <v>96</v>
      </c>
      <c r="AH582" s="13">
        <v>72</v>
      </c>
      <c r="AI582" s="13">
        <v>143</v>
      </c>
      <c r="AJ582" s="13">
        <v>83</v>
      </c>
      <c r="AK582" s="13">
        <v>67</v>
      </c>
      <c r="AL582" s="13">
        <v>95</v>
      </c>
      <c r="AM582" s="13">
        <v>93</v>
      </c>
      <c r="AN582" s="13"/>
      <c r="AO582" s="13">
        <v>106</v>
      </c>
      <c r="AP582" s="13">
        <v>97</v>
      </c>
      <c r="AQ582" s="13">
        <v>98</v>
      </c>
      <c r="AR582" s="13">
        <v>74</v>
      </c>
      <c r="AS582" s="13">
        <v>113</v>
      </c>
      <c r="AT582" s="13">
        <v>142</v>
      </c>
      <c r="AU582" s="13">
        <v>95</v>
      </c>
      <c r="AV582" s="13">
        <v>92</v>
      </c>
      <c r="AW582" s="13">
        <v>49</v>
      </c>
      <c r="AX582" s="13">
        <v>108</v>
      </c>
      <c r="AY582" s="14">
        <f t="shared" si="93"/>
        <v>96.318181818181813</v>
      </c>
      <c r="AZ582" s="14">
        <f t="shared" si="90"/>
        <v>23</v>
      </c>
      <c r="BA582" s="19">
        <f t="shared" si="94"/>
        <v>1</v>
      </c>
      <c r="BB582" s="20">
        <f t="shared" si="91"/>
        <v>23.77751311365699</v>
      </c>
      <c r="BC582">
        <f t="shared" si="95"/>
        <v>0</v>
      </c>
      <c r="BD582" s="14">
        <f t="shared" si="96"/>
        <v>23</v>
      </c>
      <c r="BE582" s="14">
        <f t="shared" si="97"/>
        <v>98.666666666666671</v>
      </c>
      <c r="BF582" s="14">
        <f t="shared" si="98"/>
        <v>92.166666666666671</v>
      </c>
      <c r="BG582" s="14">
        <f t="shared" si="99"/>
        <v>96.444444444444443</v>
      </c>
    </row>
    <row r="583" spans="1:59" x14ac:dyDescent="0.2">
      <c r="A583" t="str">
        <f t="shared" si="92"/>
        <v>Ben Cunnington_2017</v>
      </c>
      <c r="B583" t="s">
        <v>553</v>
      </c>
      <c r="C583" t="s">
        <v>316</v>
      </c>
      <c r="D583">
        <v>2017</v>
      </c>
      <c r="E583" s="13">
        <v>438900</v>
      </c>
      <c r="F583" s="13">
        <v>438900</v>
      </c>
      <c r="G583" s="13">
        <v>438900</v>
      </c>
      <c r="H583" s="13">
        <v>438900</v>
      </c>
      <c r="I583" s="13">
        <v>451400</v>
      </c>
      <c r="J583" s="13">
        <v>466800</v>
      </c>
      <c r="K583" s="13">
        <v>464900</v>
      </c>
      <c r="L583" s="13">
        <v>465800</v>
      </c>
      <c r="M583" s="13">
        <v>458100</v>
      </c>
      <c r="N583" s="13">
        <v>475100</v>
      </c>
      <c r="O583" s="13">
        <v>449600</v>
      </c>
      <c r="P583" s="13">
        <v>411400</v>
      </c>
      <c r="Q583" s="13">
        <v>411400</v>
      </c>
      <c r="R583" s="13">
        <v>391100</v>
      </c>
      <c r="S583" s="13">
        <v>412700</v>
      </c>
      <c r="T583" s="13">
        <v>412700</v>
      </c>
      <c r="U583" s="13">
        <v>454600</v>
      </c>
      <c r="V583" s="13">
        <v>501500</v>
      </c>
      <c r="W583" s="13">
        <v>502600</v>
      </c>
      <c r="X583" s="13">
        <v>492900</v>
      </c>
      <c r="Y583" s="13">
        <v>454100</v>
      </c>
      <c r="Z583" s="13">
        <v>438300</v>
      </c>
      <c r="AA583" s="13">
        <v>446700</v>
      </c>
      <c r="AB583" s="13"/>
      <c r="AC583" s="13">
        <v>98</v>
      </c>
      <c r="AD583" s="13">
        <v>62</v>
      </c>
      <c r="AE583" s="13">
        <v>125</v>
      </c>
      <c r="AF583" s="13">
        <v>111</v>
      </c>
      <c r="AG583" s="13">
        <v>34</v>
      </c>
      <c r="AH583" s="13">
        <v>129</v>
      </c>
      <c r="AI583" s="13">
        <v>94</v>
      </c>
      <c r="AJ583" s="13">
        <v>84</v>
      </c>
      <c r="AK583" s="13">
        <v>44</v>
      </c>
      <c r="AL583" s="13">
        <v>52</v>
      </c>
      <c r="AM583" s="13"/>
      <c r="AN583" s="13">
        <v>100</v>
      </c>
      <c r="AO583" s="13">
        <v>126</v>
      </c>
      <c r="AP583" s="13"/>
      <c r="AQ583" s="13">
        <v>114</v>
      </c>
      <c r="AR583" s="13">
        <v>137</v>
      </c>
      <c r="AS583" s="13">
        <v>52</v>
      </c>
      <c r="AT583" s="13">
        <v>91</v>
      </c>
      <c r="AU583" s="13">
        <v>67</v>
      </c>
      <c r="AV583" s="13">
        <v>81</v>
      </c>
      <c r="AW583" s="13">
        <v>136</v>
      </c>
      <c r="AX583" s="13">
        <v>85</v>
      </c>
      <c r="AY583" s="14">
        <f t="shared" si="93"/>
        <v>91.1</v>
      </c>
      <c r="AZ583" s="14">
        <f t="shared" si="90"/>
        <v>23</v>
      </c>
      <c r="BA583" s="19">
        <f t="shared" si="94"/>
        <v>0.90909090909090906</v>
      </c>
      <c r="BB583" s="20">
        <f t="shared" si="91"/>
        <v>31.735585206847091</v>
      </c>
      <c r="BC583">
        <f t="shared" si="95"/>
        <v>0</v>
      </c>
      <c r="BD583" s="14">
        <f t="shared" si="96"/>
        <v>14</v>
      </c>
      <c r="BE583" s="14">
        <f t="shared" si="97"/>
        <v>86</v>
      </c>
      <c r="BF583" s="14">
        <f t="shared" si="98"/>
        <v>80.599999999999994</v>
      </c>
      <c r="BG583" s="14">
        <f t="shared" si="99"/>
        <v>95.375</v>
      </c>
    </row>
    <row r="584" spans="1:59" x14ac:dyDescent="0.2">
      <c r="A584" t="str">
        <f t="shared" si="92"/>
        <v>Ben Cunnington_2016</v>
      </c>
      <c r="B584" t="s">
        <v>553</v>
      </c>
      <c r="C584" t="s">
        <v>316</v>
      </c>
      <c r="D584">
        <v>2016</v>
      </c>
      <c r="E584" s="13">
        <v>501100</v>
      </c>
      <c r="F584" s="13">
        <v>501100</v>
      </c>
      <c r="G584" s="13">
        <v>501100</v>
      </c>
      <c r="H584" s="13">
        <v>479100</v>
      </c>
      <c r="I584" s="13">
        <v>445000</v>
      </c>
      <c r="J584" s="13">
        <v>416400</v>
      </c>
      <c r="K584" s="13">
        <v>413200</v>
      </c>
      <c r="L584" s="13">
        <v>421900</v>
      </c>
      <c r="M584" s="13">
        <v>442900</v>
      </c>
      <c r="N584" s="13">
        <v>443400</v>
      </c>
      <c r="O584" s="13">
        <v>449000</v>
      </c>
      <c r="P584" s="13">
        <v>456200</v>
      </c>
      <c r="Q584" s="13">
        <v>446800</v>
      </c>
      <c r="R584" s="13">
        <v>446800</v>
      </c>
      <c r="S584" s="13">
        <v>425500</v>
      </c>
      <c r="T584" s="13">
        <v>425500</v>
      </c>
      <c r="U584" s="13">
        <v>394400</v>
      </c>
      <c r="V584" s="13">
        <v>386800</v>
      </c>
      <c r="W584" s="13">
        <v>375800</v>
      </c>
      <c r="X584" s="13">
        <v>378300</v>
      </c>
      <c r="Y584" s="13">
        <v>385600</v>
      </c>
      <c r="Z584" s="13">
        <v>386400</v>
      </c>
      <c r="AA584" s="13">
        <v>391800</v>
      </c>
      <c r="AB584" s="13">
        <v>114</v>
      </c>
      <c r="AC584" s="13">
        <v>65</v>
      </c>
      <c r="AD584" s="13">
        <v>66</v>
      </c>
      <c r="AE584" s="13">
        <v>74</v>
      </c>
      <c r="AF584" s="13">
        <v>56</v>
      </c>
      <c r="AG584" s="13">
        <v>107</v>
      </c>
      <c r="AH584" s="13">
        <v>102</v>
      </c>
      <c r="AI584" s="13">
        <v>89</v>
      </c>
      <c r="AJ584" s="13">
        <v>75</v>
      </c>
      <c r="AK584" s="13">
        <v>115</v>
      </c>
      <c r="AL584" s="13">
        <v>95</v>
      </c>
      <c r="AM584" s="13">
        <v>43</v>
      </c>
      <c r="AN584" s="13"/>
      <c r="AO584" s="13">
        <v>85</v>
      </c>
      <c r="AP584" s="13"/>
      <c r="AQ584" s="13">
        <v>58</v>
      </c>
      <c r="AR584" s="13">
        <v>81</v>
      </c>
      <c r="AS584" s="13">
        <v>74</v>
      </c>
      <c r="AT584" s="13">
        <v>83</v>
      </c>
      <c r="AU584" s="13">
        <v>94</v>
      </c>
      <c r="AV584" s="13">
        <v>64</v>
      </c>
      <c r="AW584" s="13">
        <v>94</v>
      </c>
      <c r="AX584" s="13">
        <v>60</v>
      </c>
      <c r="AY584" s="14">
        <f t="shared" si="93"/>
        <v>80.666666666666671</v>
      </c>
      <c r="AZ584" s="14">
        <f t="shared" si="90"/>
        <v>23</v>
      </c>
      <c r="BA584" s="19">
        <f t="shared" si="94"/>
        <v>0.95454545454545459</v>
      </c>
      <c r="BB584" s="20">
        <f t="shared" si="91"/>
        <v>19.900586256021022</v>
      </c>
      <c r="BC584">
        <f t="shared" si="95"/>
        <v>0</v>
      </c>
      <c r="BD584" s="14">
        <f t="shared" si="96"/>
        <v>19</v>
      </c>
      <c r="BE584" s="14">
        <f t="shared" si="97"/>
        <v>80.333333333333329</v>
      </c>
      <c r="BF584" s="14">
        <f t="shared" si="98"/>
        <v>86.5</v>
      </c>
      <c r="BG584" s="14">
        <f t="shared" si="99"/>
        <v>76</v>
      </c>
    </row>
    <row r="585" spans="1:59" x14ac:dyDescent="0.2">
      <c r="A585" t="str">
        <f t="shared" si="92"/>
        <v>Ben Cunnington_2015</v>
      </c>
      <c r="B585" t="s">
        <v>553</v>
      </c>
      <c r="C585" t="s">
        <v>316</v>
      </c>
      <c r="D585">
        <v>2015</v>
      </c>
      <c r="E585" s="13">
        <v>497200</v>
      </c>
      <c r="F585" s="13">
        <v>497200</v>
      </c>
      <c r="G585" s="13">
        <v>497200</v>
      </c>
      <c r="H585" s="13">
        <v>485400</v>
      </c>
      <c r="I585" s="13">
        <v>473500</v>
      </c>
      <c r="J585" s="13">
        <v>461000</v>
      </c>
      <c r="K585" s="13">
        <v>437700</v>
      </c>
      <c r="L585" s="13">
        <v>433500</v>
      </c>
      <c r="M585" s="13">
        <v>424600</v>
      </c>
      <c r="N585" s="13">
        <v>443600</v>
      </c>
      <c r="O585" s="13">
        <v>451400</v>
      </c>
      <c r="P585" s="13">
        <v>457000</v>
      </c>
      <c r="Q585" s="13">
        <v>462800</v>
      </c>
      <c r="R585" s="13">
        <v>462800</v>
      </c>
      <c r="S585" s="13">
        <v>481300</v>
      </c>
      <c r="T585" s="13">
        <v>499600</v>
      </c>
      <c r="U585" s="13">
        <v>515000</v>
      </c>
      <c r="V585" s="13">
        <v>511100</v>
      </c>
      <c r="W585" s="13">
        <v>495000</v>
      </c>
      <c r="X585" s="13">
        <v>502100</v>
      </c>
      <c r="Y585" s="13">
        <v>504700</v>
      </c>
      <c r="Z585" s="13">
        <v>513900</v>
      </c>
      <c r="AA585" s="13">
        <v>477000</v>
      </c>
      <c r="AB585" s="13">
        <v>87</v>
      </c>
      <c r="AC585" s="13">
        <v>110</v>
      </c>
      <c r="AD585" s="13">
        <v>71</v>
      </c>
      <c r="AE585" s="13">
        <v>81</v>
      </c>
      <c r="AF585" s="13">
        <v>103</v>
      </c>
      <c r="AG585" s="13">
        <v>39</v>
      </c>
      <c r="AH585" s="13">
        <v>110</v>
      </c>
      <c r="AI585" s="13">
        <v>89</v>
      </c>
      <c r="AJ585" s="13">
        <v>97</v>
      </c>
      <c r="AK585" s="13">
        <v>94</v>
      </c>
      <c r="AL585" s="13">
        <v>89</v>
      </c>
      <c r="AM585" s="13">
        <v>102</v>
      </c>
      <c r="AN585" s="13"/>
      <c r="AO585" s="13">
        <v>124</v>
      </c>
      <c r="AP585" s="13">
        <v>100</v>
      </c>
      <c r="AQ585" s="13">
        <v>107</v>
      </c>
      <c r="AR585" s="13">
        <v>96</v>
      </c>
      <c r="AS585" s="13">
        <v>69</v>
      </c>
      <c r="AT585" s="13">
        <v>151</v>
      </c>
      <c r="AU585" s="13">
        <v>91</v>
      </c>
      <c r="AV585" s="13">
        <v>89</v>
      </c>
      <c r="AW585" s="13">
        <v>51</v>
      </c>
      <c r="AX585" s="13"/>
      <c r="AY585" s="14">
        <f t="shared" si="93"/>
        <v>92.857142857142861</v>
      </c>
      <c r="AZ585" s="14">
        <f t="shared" si="90"/>
        <v>23</v>
      </c>
      <c r="BA585" s="19">
        <f t="shared" si="94"/>
        <v>0.95454545454545459</v>
      </c>
      <c r="BB585" s="20">
        <f t="shared" si="91"/>
        <v>23.797658948488419</v>
      </c>
      <c r="BC585">
        <f t="shared" si="95"/>
        <v>0</v>
      </c>
      <c r="BD585" s="14">
        <f t="shared" si="96"/>
        <v>9</v>
      </c>
      <c r="BE585" s="14">
        <f t="shared" si="97"/>
        <v>81.833333333333329</v>
      </c>
      <c r="BF585" s="14">
        <f t="shared" si="98"/>
        <v>96.833333333333329</v>
      </c>
      <c r="BG585" s="14">
        <f t="shared" si="99"/>
        <v>94.25</v>
      </c>
    </row>
    <row r="586" spans="1:59" x14ac:dyDescent="0.2">
      <c r="A586" t="str">
        <f t="shared" si="92"/>
        <v>Charlie Curnow_2018</v>
      </c>
      <c r="B586" t="s">
        <v>600</v>
      </c>
      <c r="C586" t="s">
        <v>84</v>
      </c>
      <c r="D586">
        <v>2018</v>
      </c>
      <c r="E586" s="13">
        <v>408100</v>
      </c>
      <c r="F586" s="13">
        <v>408100</v>
      </c>
      <c r="G586" s="13">
        <v>408100</v>
      </c>
      <c r="H586" s="13">
        <v>437400</v>
      </c>
      <c r="I586" s="13">
        <v>436600</v>
      </c>
      <c r="J586" s="13">
        <v>431900</v>
      </c>
      <c r="K586" s="13">
        <v>423300</v>
      </c>
      <c r="L586" s="13">
        <v>423300</v>
      </c>
      <c r="M586" s="13">
        <v>417900</v>
      </c>
      <c r="N586" s="13">
        <v>417900</v>
      </c>
      <c r="O586" s="13">
        <v>402400</v>
      </c>
      <c r="P586" s="13">
        <v>395900</v>
      </c>
      <c r="Q586" s="13">
        <v>395900</v>
      </c>
      <c r="R586" s="13">
        <v>378500</v>
      </c>
      <c r="S586" s="13">
        <v>387800</v>
      </c>
      <c r="T586" s="13">
        <v>401800</v>
      </c>
      <c r="U586" s="13">
        <v>406100</v>
      </c>
      <c r="V586" s="13">
        <v>411500</v>
      </c>
      <c r="W586" s="13">
        <v>383000</v>
      </c>
      <c r="X586" s="13">
        <v>392900</v>
      </c>
      <c r="Y586" s="13">
        <v>373800</v>
      </c>
      <c r="Z586" s="13">
        <v>379800</v>
      </c>
      <c r="AA586" s="13">
        <v>328900</v>
      </c>
      <c r="AB586" s="13">
        <v>126</v>
      </c>
      <c r="AC586" s="13">
        <v>96</v>
      </c>
      <c r="AD586" s="13">
        <v>86</v>
      </c>
      <c r="AE586" s="13">
        <v>73</v>
      </c>
      <c r="AF586" s="13">
        <v>86</v>
      </c>
      <c r="AG586" s="13">
        <v>78</v>
      </c>
      <c r="AH586" s="13"/>
      <c r="AI586" s="13">
        <v>79</v>
      </c>
      <c r="AJ586" s="13"/>
      <c r="AK586" s="13">
        <v>59</v>
      </c>
      <c r="AL586" s="13">
        <v>89</v>
      </c>
      <c r="AM586" s="13"/>
      <c r="AN586" s="13">
        <v>51</v>
      </c>
      <c r="AO586" s="13">
        <v>110</v>
      </c>
      <c r="AP586" s="13">
        <v>108</v>
      </c>
      <c r="AQ586" s="13">
        <v>38</v>
      </c>
      <c r="AR586" s="13">
        <v>114</v>
      </c>
      <c r="AS586" s="13">
        <v>36</v>
      </c>
      <c r="AT586" s="13">
        <v>107</v>
      </c>
      <c r="AU586" s="13">
        <v>56</v>
      </c>
      <c r="AV586" s="13">
        <v>81</v>
      </c>
      <c r="AW586" s="13">
        <v>48</v>
      </c>
      <c r="AX586" s="13">
        <v>28</v>
      </c>
      <c r="AY586" s="14">
        <f t="shared" si="93"/>
        <v>77.45</v>
      </c>
      <c r="AZ586" s="14">
        <f t="shared" si="90"/>
        <v>23</v>
      </c>
      <c r="BA586" s="19">
        <f t="shared" si="94"/>
        <v>0.90909090909090906</v>
      </c>
      <c r="BB586" s="20">
        <f t="shared" si="91"/>
        <v>28.381749139376986</v>
      </c>
      <c r="BC586">
        <f t="shared" si="95"/>
        <v>0</v>
      </c>
      <c r="BD586" s="14">
        <f t="shared" si="96"/>
        <v>23</v>
      </c>
      <c r="BE586" s="14">
        <f t="shared" si="97"/>
        <v>90.833333333333329</v>
      </c>
      <c r="BF586" s="14">
        <f t="shared" si="98"/>
        <v>75.666666666666671</v>
      </c>
      <c r="BG586" s="14">
        <f t="shared" si="99"/>
        <v>68.444444444444443</v>
      </c>
    </row>
    <row r="587" spans="1:59" x14ac:dyDescent="0.2">
      <c r="A587" t="str">
        <f t="shared" si="92"/>
        <v>Charlie Curnow_2017</v>
      </c>
      <c r="B587" t="s">
        <v>600</v>
      </c>
      <c r="C587" t="s">
        <v>84</v>
      </c>
      <c r="D587">
        <v>2017</v>
      </c>
      <c r="E587" s="13">
        <v>267500</v>
      </c>
      <c r="F587" s="13">
        <v>267500</v>
      </c>
      <c r="G587" s="13">
        <v>267500</v>
      </c>
      <c r="H587" s="13">
        <v>267500</v>
      </c>
      <c r="I587" s="13">
        <v>258700</v>
      </c>
      <c r="J587" s="13">
        <v>268000</v>
      </c>
      <c r="K587" s="13">
        <v>284400</v>
      </c>
      <c r="L587" s="13">
        <v>299800</v>
      </c>
      <c r="M587" s="13">
        <v>303100</v>
      </c>
      <c r="N587" s="13">
        <v>297300</v>
      </c>
      <c r="O587" s="13">
        <v>296500</v>
      </c>
      <c r="P587" s="13">
        <v>296500</v>
      </c>
      <c r="Q587" s="13">
        <v>294800</v>
      </c>
      <c r="R587" s="13">
        <v>304600</v>
      </c>
      <c r="S587" s="13">
        <v>319800</v>
      </c>
      <c r="T587" s="13">
        <v>342000</v>
      </c>
      <c r="U587" s="13">
        <v>381600</v>
      </c>
      <c r="V587" s="13">
        <v>403500</v>
      </c>
      <c r="W587" s="13">
        <v>432000</v>
      </c>
      <c r="X587" s="13">
        <v>443300</v>
      </c>
      <c r="Y587" s="13">
        <v>445700</v>
      </c>
      <c r="Z587" s="13">
        <v>451700</v>
      </c>
      <c r="AA587" s="13">
        <v>458300</v>
      </c>
      <c r="AB587" s="13">
        <v>41</v>
      </c>
      <c r="AC587" s="13">
        <v>37</v>
      </c>
      <c r="AD587" s="13"/>
      <c r="AE587" s="13">
        <v>59</v>
      </c>
      <c r="AF587" s="13">
        <v>76</v>
      </c>
      <c r="AG587" s="13">
        <v>59</v>
      </c>
      <c r="AH587" s="13">
        <v>66</v>
      </c>
      <c r="AI587" s="13">
        <v>59</v>
      </c>
      <c r="AJ587" s="13">
        <v>40</v>
      </c>
      <c r="AK587" s="13">
        <v>74</v>
      </c>
      <c r="AL587" s="13"/>
      <c r="AM587" s="13">
        <v>56</v>
      </c>
      <c r="AN587" s="13">
        <v>65</v>
      </c>
      <c r="AO587" s="13">
        <v>92</v>
      </c>
      <c r="AP587" s="13">
        <v>83</v>
      </c>
      <c r="AQ587" s="13">
        <v>118</v>
      </c>
      <c r="AR587" s="13">
        <v>76</v>
      </c>
      <c r="AS587" s="13">
        <v>112</v>
      </c>
      <c r="AT587" s="13">
        <v>97</v>
      </c>
      <c r="AU587" s="13">
        <v>64</v>
      </c>
      <c r="AV587" s="13">
        <v>122</v>
      </c>
      <c r="AW587" s="13">
        <v>102</v>
      </c>
      <c r="AX587" s="13">
        <v>61</v>
      </c>
      <c r="AY587" s="14">
        <f t="shared" si="93"/>
        <v>74.238095238095241</v>
      </c>
      <c r="AZ587" s="14">
        <f t="shared" si="90"/>
        <v>23</v>
      </c>
      <c r="BA587" s="19">
        <f t="shared" si="94"/>
        <v>0.95454545454545459</v>
      </c>
      <c r="BB587" s="20">
        <f t="shared" si="91"/>
        <v>24.935726903190055</v>
      </c>
      <c r="BC587">
        <f t="shared" si="95"/>
        <v>0</v>
      </c>
      <c r="BD587" s="14">
        <f t="shared" si="96"/>
        <v>5</v>
      </c>
      <c r="BE587" s="14">
        <f t="shared" si="97"/>
        <v>54.4</v>
      </c>
      <c r="BF587" s="14">
        <f t="shared" si="98"/>
        <v>59</v>
      </c>
      <c r="BG587" s="14">
        <f t="shared" si="99"/>
        <v>92.777777777777771</v>
      </c>
    </row>
    <row r="588" spans="1:59" x14ac:dyDescent="0.2">
      <c r="A588" t="str">
        <f t="shared" si="92"/>
        <v>Charlie Curnow_2016</v>
      </c>
      <c r="B588" t="s">
        <v>600</v>
      </c>
      <c r="C588" t="s">
        <v>84</v>
      </c>
      <c r="D588">
        <v>2016</v>
      </c>
      <c r="E588" s="13">
        <v>171300</v>
      </c>
      <c r="F588" s="13">
        <v>171300</v>
      </c>
      <c r="G588" s="13">
        <v>171300</v>
      </c>
      <c r="H588" s="13">
        <v>171300</v>
      </c>
      <c r="I588" s="13">
        <v>197500</v>
      </c>
      <c r="J588" s="13">
        <v>223800</v>
      </c>
      <c r="K588" s="13">
        <v>223800</v>
      </c>
      <c r="L588" s="13">
        <v>223800</v>
      </c>
      <c r="M588" s="13">
        <v>223800</v>
      </c>
      <c r="N588" s="13">
        <v>223800</v>
      </c>
      <c r="O588" s="13">
        <v>223800</v>
      </c>
      <c r="P588" s="13">
        <v>223800</v>
      </c>
      <c r="Q588" s="13">
        <v>223800</v>
      </c>
      <c r="R588" s="13">
        <v>223800</v>
      </c>
      <c r="S588" s="13">
        <v>223800</v>
      </c>
      <c r="T588" s="13">
        <v>223800</v>
      </c>
      <c r="U588" s="13">
        <v>223800</v>
      </c>
      <c r="V588" s="13">
        <v>237000</v>
      </c>
      <c r="W588" s="13">
        <v>232200</v>
      </c>
      <c r="X588" s="13">
        <v>232200</v>
      </c>
      <c r="Y588" s="13">
        <v>232200</v>
      </c>
      <c r="Z588" s="13">
        <v>232200</v>
      </c>
      <c r="AA588" s="13">
        <v>232200</v>
      </c>
      <c r="AB588" s="13"/>
      <c r="AC588" s="13">
        <v>46</v>
      </c>
      <c r="AD588" s="13">
        <v>50</v>
      </c>
      <c r="AE588" s="13">
        <v>64</v>
      </c>
      <c r="AF588" s="13">
        <v>61</v>
      </c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>
        <v>42</v>
      </c>
      <c r="AS588" s="13">
        <v>32</v>
      </c>
      <c r="AT588" s="13"/>
      <c r="AU588" s="13"/>
      <c r="AV588" s="13"/>
      <c r="AW588" s="13"/>
      <c r="AX588" s="13"/>
      <c r="AY588" s="14">
        <f t="shared" si="93"/>
        <v>49.166666666666664</v>
      </c>
      <c r="AZ588" s="14">
        <f t="shared" si="90"/>
        <v>23</v>
      </c>
      <c r="BA588" s="19">
        <f t="shared" si="94"/>
        <v>0.27272727272727271</v>
      </c>
      <c r="BB588" s="20">
        <f t="shared" si="91"/>
        <v>11.973582031567112</v>
      </c>
      <c r="BC588">
        <f t="shared" si="95"/>
        <v>0</v>
      </c>
      <c r="BD588" s="14">
        <f t="shared" si="96"/>
        <v>1</v>
      </c>
      <c r="BE588" s="14">
        <f t="shared" si="97"/>
        <v>55.25</v>
      </c>
      <c r="BF588" s="14" t="str">
        <f t="shared" si="98"/>
        <v/>
      </c>
      <c r="BG588" s="14">
        <f t="shared" si="99"/>
        <v>37</v>
      </c>
    </row>
    <row r="589" spans="1:59" x14ac:dyDescent="0.2">
      <c r="A589" t="str">
        <f t="shared" si="92"/>
        <v>Charlie Curnow_2015</v>
      </c>
      <c r="B589" t="s">
        <v>600</v>
      </c>
      <c r="C589" t="s">
        <v>84</v>
      </c>
      <c r="D589">
        <v>2015</v>
      </c>
      <c r="E589" s="13">
        <v>0</v>
      </c>
      <c r="F589" s="13">
        <v>0</v>
      </c>
      <c r="G589" s="13">
        <v>0</v>
      </c>
      <c r="H589" s="13">
        <v>0</v>
      </c>
      <c r="I589" s="13">
        <v>0</v>
      </c>
      <c r="J589" s="13">
        <v>0</v>
      </c>
      <c r="K589" s="13">
        <v>0</v>
      </c>
      <c r="L589" s="13">
        <v>0</v>
      </c>
      <c r="M589" s="13">
        <v>0</v>
      </c>
      <c r="N589" s="13">
        <v>0</v>
      </c>
      <c r="O589" s="13">
        <v>0</v>
      </c>
      <c r="P589" s="13">
        <v>0</v>
      </c>
      <c r="Q589" s="13">
        <v>0</v>
      </c>
      <c r="R589" s="13">
        <v>0</v>
      </c>
      <c r="S589" s="13">
        <v>0</v>
      </c>
      <c r="T589" s="13">
        <v>0</v>
      </c>
      <c r="U589" s="13">
        <v>0</v>
      </c>
      <c r="V589" s="13">
        <v>0</v>
      </c>
      <c r="W589" s="13">
        <v>0</v>
      </c>
      <c r="X589" s="13">
        <v>0</v>
      </c>
      <c r="Y589" s="13">
        <v>0</v>
      </c>
      <c r="Z589" s="13">
        <v>0</v>
      </c>
      <c r="AA589" s="13">
        <v>0</v>
      </c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13"/>
      <c r="AU589" s="13"/>
      <c r="AV589" s="13"/>
      <c r="AW589" s="13"/>
      <c r="AX589" s="13"/>
      <c r="AY589" s="14" t="str">
        <f t="shared" si="93"/>
        <v/>
      </c>
      <c r="AZ589" s="14">
        <f t="shared" si="90"/>
        <v>23</v>
      </c>
      <c r="BA589" s="19">
        <f t="shared" si="94"/>
        <v>0</v>
      </c>
      <c r="BB589" s="20" t="e">
        <f t="shared" si="91"/>
        <v>#DIV/0!</v>
      </c>
      <c r="BC589">
        <f t="shared" si="95"/>
        <v>23</v>
      </c>
      <c r="BD589" s="14">
        <f t="shared" si="96"/>
        <v>1</v>
      </c>
      <c r="BE589" s="14" t="str">
        <f t="shared" si="97"/>
        <v/>
      </c>
      <c r="BF589" s="14" t="str">
        <f t="shared" si="98"/>
        <v/>
      </c>
      <c r="BG589" s="14" t="str">
        <f t="shared" si="99"/>
        <v/>
      </c>
    </row>
    <row r="590" spans="1:59" x14ac:dyDescent="0.2">
      <c r="A590" t="str">
        <f t="shared" si="92"/>
        <v>Edward Curnow_2018</v>
      </c>
      <c r="B590" t="s">
        <v>1990</v>
      </c>
      <c r="C590" t="s">
        <v>84</v>
      </c>
      <c r="D590">
        <v>2018</v>
      </c>
      <c r="E590" s="13">
        <v>473200</v>
      </c>
      <c r="F590" s="13">
        <v>473200</v>
      </c>
      <c r="G590" s="13">
        <v>473200</v>
      </c>
      <c r="H590" s="13">
        <v>494600</v>
      </c>
      <c r="I590" s="13">
        <v>525900</v>
      </c>
      <c r="J590" s="13">
        <v>539500</v>
      </c>
      <c r="K590" s="13">
        <v>547600</v>
      </c>
      <c r="L590" s="13">
        <v>557000</v>
      </c>
      <c r="M590" s="13">
        <v>559000</v>
      </c>
      <c r="N590" s="13">
        <v>559000</v>
      </c>
      <c r="O590" s="13">
        <v>571700</v>
      </c>
      <c r="P590" s="13">
        <v>569000</v>
      </c>
      <c r="Q590" s="13">
        <v>569000</v>
      </c>
      <c r="R590" s="13">
        <v>556500</v>
      </c>
      <c r="S590" s="13">
        <v>538200</v>
      </c>
      <c r="T590" s="13">
        <v>520200</v>
      </c>
      <c r="U590" s="13">
        <v>504800</v>
      </c>
      <c r="V590" s="13">
        <v>491400</v>
      </c>
      <c r="W590" s="13">
        <v>475400</v>
      </c>
      <c r="X590" s="13">
        <v>469500</v>
      </c>
      <c r="Y590" s="13">
        <v>465500</v>
      </c>
      <c r="Z590" s="13">
        <v>460600</v>
      </c>
      <c r="AA590" s="13">
        <v>446200</v>
      </c>
      <c r="AB590" s="13">
        <v>95</v>
      </c>
      <c r="AC590" s="13">
        <v>148</v>
      </c>
      <c r="AD590" s="13">
        <v>86</v>
      </c>
      <c r="AE590" s="13">
        <v>126</v>
      </c>
      <c r="AF590" s="13">
        <v>126</v>
      </c>
      <c r="AG590" s="13">
        <v>86</v>
      </c>
      <c r="AH590" s="13">
        <v>136</v>
      </c>
      <c r="AI590" s="13">
        <v>118</v>
      </c>
      <c r="AJ590" s="13"/>
      <c r="AK590" s="13">
        <v>110</v>
      </c>
      <c r="AL590" s="13">
        <v>109</v>
      </c>
      <c r="AM590" s="13"/>
      <c r="AN590" s="13">
        <v>95</v>
      </c>
      <c r="AO590" s="13">
        <v>92</v>
      </c>
      <c r="AP590" s="13">
        <v>102</v>
      </c>
      <c r="AQ590" s="13">
        <v>90</v>
      </c>
      <c r="AR590" s="13">
        <v>86</v>
      </c>
      <c r="AS590" s="13">
        <v>89</v>
      </c>
      <c r="AT590" s="13">
        <v>103</v>
      </c>
      <c r="AU590" s="13">
        <v>88</v>
      </c>
      <c r="AV590" s="13">
        <v>85</v>
      </c>
      <c r="AW590" s="13">
        <v>115</v>
      </c>
      <c r="AX590" s="13">
        <v>51</v>
      </c>
      <c r="AY590" s="14">
        <f t="shared" si="93"/>
        <v>101.71428571428571</v>
      </c>
      <c r="AZ590" s="14">
        <f t="shared" si="90"/>
        <v>23</v>
      </c>
      <c r="BA590" s="19">
        <f t="shared" si="94"/>
        <v>0.95454545454545459</v>
      </c>
      <c r="BB590" s="20">
        <f t="shared" si="91"/>
        <v>21.594311420239485</v>
      </c>
      <c r="BC590">
        <f t="shared" si="95"/>
        <v>0</v>
      </c>
      <c r="BD590" s="14">
        <f t="shared" si="96"/>
        <v>23</v>
      </c>
      <c r="BE590" s="14">
        <f t="shared" si="97"/>
        <v>111.16666666666667</v>
      </c>
      <c r="BF590" s="14">
        <f t="shared" si="98"/>
        <v>118.25</v>
      </c>
      <c r="BG590" s="14">
        <f t="shared" si="99"/>
        <v>89.888888888888886</v>
      </c>
    </row>
    <row r="591" spans="1:59" x14ac:dyDescent="0.2">
      <c r="A591" t="str">
        <f t="shared" si="92"/>
        <v>Edward Curnow_2017</v>
      </c>
      <c r="B591" t="s">
        <v>1990</v>
      </c>
      <c r="C591" t="s">
        <v>84</v>
      </c>
      <c r="D591">
        <v>2017</v>
      </c>
      <c r="E591" s="13">
        <v>552100</v>
      </c>
      <c r="F591" s="13">
        <v>552100</v>
      </c>
      <c r="G591" s="13">
        <v>552100</v>
      </c>
      <c r="H591" s="13">
        <v>530700</v>
      </c>
      <c r="I591" s="13">
        <v>528600</v>
      </c>
      <c r="J591" s="13">
        <v>504200</v>
      </c>
      <c r="K591" s="13">
        <v>479200</v>
      </c>
      <c r="L591" s="13">
        <v>464300</v>
      </c>
      <c r="M591" s="13">
        <v>460000</v>
      </c>
      <c r="N591" s="13">
        <v>460500</v>
      </c>
      <c r="O591" s="13">
        <v>471800</v>
      </c>
      <c r="P591" s="13">
        <v>471800</v>
      </c>
      <c r="Q591" s="13">
        <v>482300</v>
      </c>
      <c r="R591" s="13">
        <v>479100</v>
      </c>
      <c r="S591" s="13">
        <v>450000</v>
      </c>
      <c r="T591" s="13">
        <v>450000</v>
      </c>
      <c r="U591" s="13">
        <v>450000</v>
      </c>
      <c r="V591" s="13">
        <v>450000</v>
      </c>
      <c r="W591" s="13">
        <v>450000</v>
      </c>
      <c r="X591" s="13">
        <v>450000</v>
      </c>
      <c r="Y591" s="13">
        <v>450000</v>
      </c>
      <c r="Z591" s="13">
        <v>450000</v>
      </c>
      <c r="AA591" s="13">
        <v>450000</v>
      </c>
      <c r="AB591" s="13">
        <v>54</v>
      </c>
      <c r="AC591" s="13">
        <v>103</v>
      </c>
      <c r="AD591" s="13">
        <v>117</v>
      </c>
      <c r="AE591" s="13">
        <v>86</v>
      </c>
      <c r="AF591" s="13">
        <v>51</v>
      </c>
      <c r="AG591" s="13">
        <v>103</v>
      </c>
      <c r="AH591" s="13">
        <v>93</v>
      </c>
      <c r="AI591" s="13">
        <v>68</v>
      </c>
      <c r="AJ591" s="13">
        <v>110</v>
      </c>
      <c r="AK591" s="13">
        <v>118</v>
      </c>
      <c r="AL591" s="13"/>
      <c r="AM591" s="13">
        <v>72</v>
      </c>
      <c r="AN591" s="13">
        <v>86</v>
      </c>
      <c r="AO591" s="13">
        <v>58</v>
      </c>
      <c r="AP591" s="13"/>
      <c r="AQ591" s="13"/>
      <c r="AR591" s="13"/>
      <c r="AS591" s="13"/>
      <c r="AT591" s="13"/>
      <c r="AU591" s="13"/>
      <c r="AV591" s="13"/>
      <c r="AW591" s="13"/>
      <c r="AX591" s="13"/>
      <c r="AY591" s="14">
        <f t="shared" si="93"/>
        <v>86.07692307692308</v>
      </c>
      <c r="AZ591" s="14">
        <f t="shared" si="90"/>
        <v>23</v>
      </c>
      <c r="BA591" s="19">
        <f t="shared" si="94"/>
        <v>0.59090909090909094</v>
      </c>
      <c r="BB591" s="20">
        <f t="shared" si="91"/>
        <v>23.701130558342356</v>
      </c>
      <c r="BC591">
        <f t="shared" si="95"/>
        <v>0</v>
      </c>
      <c r="BD591" s="14">
        <f t="shared" si="96"/>
        <v>15</v>
      </c>
      <c r="BE591" s="14">
        <f t="shared" si="97"/>
        <v>85.666666666666671</v>
      </c>
      <c r="BF591" s="14">
        <f t="shared" si="98"/>
        <v>92.2</v>
      </c>
      <c r="BG591" s="14" t="str">
        <f t="shared" si="99"/>
        <v/>
      </c>
    </row>
    <row r="592" spans="1:59" x14ac:dyDescent="0.2">
      <c r="A592" t="str">
        <f t="shared" si="92"/>
        <v>Edward Curnow_2016</v>
      </c>
      <c r="B592" t="s">
        <v>1990</v>
      </c>
      <c r="C592" t="s">
        <v>84</v>
      </c>
      <c r="D592">
        <v>2016</v>
      </c>
      <c r="E592" s="13">
        <v>445400</v>
      </c>
      <c r="F592" s="13">
        <v>445400</v>
      </c>
      <c r="G592" s="13">
        <v>445400</v>
      </c>
      <c r="H592" s="13">
        <v>455300</v>
      </c>
      <c r="I592" s="13">
        <v>468100</v>
      </c>
      <c r="J592" s="13">
        <v>476100</v>
      </c>
      <c r="K592" s="13">
        <v>477700</v>
      </c>
      <c r="L592" s="13">
        <v>489700</v>
      </c>
      <c r="M592" s="13">
        <v>511600</v>
      </c>
      <c r="N592" s="13">
        <v>516000</v>
      </c>
      <c r="O592" s="13">
        <v>525300</v>
      </c>
      <c r="P592" s="13">
        <v>537900</v>
      </c>
      <c r="Q592" s="13">
        <v>556300</v>
      </c>
      <c r="R592" s="13">
        <v>556300</v>
      </c>
      <c r="S592" s="13">
        <v>563400</v>
      </c>
      <c r="T592" s="13">
        <v>559600</v>
      </c>
      <c r="U592" s="13">
        <v>544400</v>
      </c>
      <c r="V592" s="13">
        <v>514600</v>
      </c>
      <c r="W592" s="13">
        <v>492700</v>
      </c>
      <c r="X592" s="13">
        <v>490600</v>
      </c>
      <c r="Y592" s="13">
        <v>488900</v>
      </c>
      <c r="Z592" s="13">
        <v>488700</v>
      </c>
      <c r="AA592" s="13">
        <v>478700</v>
      </c>
      <c r="AB592" s="13">
        <v>72</v>
      </c>
      <c r="AC592" s="13">
        <v>105</v>
      </c>
      <c r="AD592" s="13">
        <v>107</v>
      </c>
      <c r="AE592" s="13">
        <v>85</v>
      </c>
      <c r="AF592" s="13">
        <v>100</v>
      </c>
      <c r="AG592" s="13">
        <v>98</v>
      </c>
      <c r="AH592" s="13">
        <v>113</v>
      </c>
      <c r="AI592" s="13">
        <v>129</v>
      </c>
      <c r="AJ592" s="13">
        <v>74</v>
      </c>
      <c r="AK592" s="13">
        <v>128</v>
      </c>
      <c r="AL592" s="13">
        <v>141</v>
      </c>
      <c r="AM592" s="13">
        <v>96</v>
      </c>
      <c r="AN592" s="13"/>
      <c r="AO592" s="13">
        <v>117</v>
      </c>
      <c r="AP592" s="13">
        <v>116</v>
      </c>
      <c r="AQ592" s="13">
        <v>70</v>
      </c>
      <c r="AR592" s="13">
        <v>79</v>
      </c>
      <c r="AS592" s="13">
        <v>118</v>
      </c>
      <c r="AT592" s="13">
        <v>103</v>
      </c>
      <c r="AU592" s="13">
        <v>79</v>
      </c>
      <c r="AV592" s="13">
        <v>121</v>
      </c>
      <c r="AW592" s="13">
        <v>80</v>
      </c>
      <c r="AX592" s="13"/>
      <c r="AY592" s="14">
        <f t="shared" si="93"/>
        <v>101.47619047619048</v>
      </c>
      <c r="AZ592" s="14">
        <f t="shared" si="90"/>
        <v>23</v>
      </c>
      <c r="BA592" s="19">
        <f t="shared" si="94"/>
        <v>0.95454545454545459</v>
      </c>
      <c r="BB592" s="20">
        <f t="shared" si="91"/>
        <v>20.867723995728554</v>
      </c>
      <c r="BC592">
        <f t="shared" si="95"/>
        <v>0</v>
      </c>
      <c r="BD592" s="14">
        <f t="shared" si="96"/>
        <v>1</v>
      </c>
      <c r="BE592" s="14">
        <f t="shared" si="97"/>
        <v>94.5</v>
      </c>
      <c r="BF592" s="14">
        <f t="shared" si="98"/>
        <v>113.5</v>
      </c>
      <c r="BG592" s="14">
        <f t="shared" si="99"/>
        <v>95.75</v>
      </c>
    </row>
    <row r="593" spans="1:59" x14ac:dyDescent="0.2">
      <c r="A593" t="str">
        <f t="shared" si="92"/>
        <v>Edward Curnow_2015</v>
      </c>
      <c r="B593" t="s">
        <v>1990</v>
      </c>
      <c r="C593" t="s">
        <v>84</v>
      </c>
      <c r="D593">
        <v>2015</v>
      </c>
      <c r="E593" s="13">
        <v>468300</v>
      </c>
      <c r="F593" s="13">
        <v>468300</v>
      </c>
      <c r="G593" s="13">
        <v>468300</v>
      </c>
      <c r="H593" s="13">
        <v>431000</v>
      </c>
      <c r="I593" s="13">
        <v>397700</v>
      </c>
      <c r="J593" s="13">
        <v>371300</v>
      </c>
      <c r="K593" s="13">
        <v>380000</v>
      </c>
      <c r="L593" s="13">
        <v>395400</v>
      </c>
      <c r="M593" s="13">
        <v>395700</v>
      </c>
      <c r="N593" s="13">
        <v>390200</v>
      </c>
      <c r="O593" s="13">
        <v>388200</v>
      </c>
      <c r="P593" s="13">
        <v>388200</v>
      </c>
      <c r="Q593" s="13">
        <v>406300</v>
      </c>
      <c r="R593" s="13">
        <v>414700</v>
      </c>
      <c r="S593" s="13">
        <v>415200</v>
      </c>
      <c r="T593" s="13">
        <v>415500</v>
      </c>
      <c r="U593" s="13">
        <v>434400</v>
      </c>
      <c r="V593" s="13">
        <v>443100</v>
      </c>
      <c r="W593" s="13">
        <v>447100</v>
      </c>
      <c r="X593" s="13">
        <v>435000</v>
      </c>
      <c r="Y593" s="13">
        <v>416900</v>
      </c>
      <c r="Z593" s="13">
        <v>416800</v>
      </c>
      <c r="AA593" s="13">
        <v>424300</v>
      </c>
      <c r="AB593" s="13">
        <v>83</v>
      </c>
      <c r="AC593" s="13">
        <v>76</v>
      </c>
      <c r="AD593" s="13">
        <v>34</v>
      </c>
      <c r="AE593" s="13">
        <v>71</v>
      </c>
      <c r="AF593" s="13">
        <v>73</v>
      </c>
      <c r="AG593" s="13">
        <v>98</v>
      </c>
      <c r="AH593" s="13">
        <v>91</v>
      </c>
      <c r="AI593" s="13">
        <v>47</v>
      </c>
      <c r="AJ593" s="13">
        <v>85</v>
      </c>
      <c r="AK593" s="13">
        <v>94</v>
      </c>
      <c r="AL593" s="13"/>
      <c r="AM593" s="13">
        <v>93</v>
      </c>
      <c r="AN593" s="13">
        <v>74</v>
      </c>
      <c r="AO593" s="13">
        <v>79</v>
      </c>
      <c r="AP593" s="13">
        <v>93</v>
      </c>
      <c r="AQ593" s="13">
        <v>117</v>
      </c>
      <c r="AR593" s="13">
        <v>73</v>
      </c>
      <c r="AS593" s="13">
        <v>87</v>
      </c>
      <c r="AT593" s="13">
        <v>83</v>
      </c>
      <c r="AU593" s="13">
        <v>53</v>
      </c>
      <c r="AV593" s="13">
        <v>120</v>
      </c>
      <c r="AW593" s="13">
        <v>100</v>
      </c>
      <c r="AX593" s="13">
        <v>92</v>
      </c>
      <c r="AY593" s="14">
        <f t="shared" si="93"/>
        <v>82.545454545454547</v>
      </c>
      <c r="AZ593" s="14">
        <f t="shared" si="90"/>
        <v>23</v>
      </c>
      <c r="BA593" s="19">
        <f t="shared" si="94"/>
        <v>1</v>
      </c>
      <c r="BB593" s="20">
        <f t="shared" si="91"/>
        <v>20.245463390073059</v>
      </c>
      <c r="BC593">
        <f t="shared" si="95"/>
        <v>0</v>
      </c>
      <c r="BD593" s="14">
        <f t="shared" si="96"/>
        <v>6</v>
      </c>
      <c r="BE593" s="14">
        <f t="shared" si="97"/>
        <v>72.5</v>
      </c>
      <c r="BF593" s="14">
        <f t="shared" si="98"/>
        <v>82</v>
      </c>
      <c r="BG593" s="14">
        <f t="shared" si="99"/>
        <v>90.888888888888886</v>
      </c>
    </row>
    <row r="594" spans="1:59" x14ac:dyDescent="0.2">
      <c r="A594" t="str">
        <f t="shared" si="92"/>
        <v>Tom Cutler_2018</v>
      </c>
      <c r="B594" t="s">
        <v>900</v>
      </c>
      <c r="C594" t="s">
        <v>514</v>
      </c>
      <c r="D594">
        <v>2018</v>
      </c>
      <c r="E594" s="13">
        <v>389000</v>
      </c>
      <c r="F594" s="13">
        <v>389000</v>
      </c>
      <c r="G594" s="13">
        <v>389000</v>
      </c>
      <c r="H594" s="13">
        <v>389000</v>
      </c>
      <c r="I594" s="13">
        <v>389000</v>
      </c>
      <c r="J594" s="13">
        <v>400800</v>
      </c>
      <c r="K594" s="13">
        <v>400900</v>
      </c>
      <c r="L594" s="13">
        <v>403000</v>
      </c>
      <c r="M594" s="13">
        <v>383400</v>
      </c>
      <c r="N594" s="13">
        <v>385400</v>
      </c>
      <c r="O594" s="13">
        <v>405400</v>
      </c>
      <c r="P594" s="13">
        <v>417400</v>
      </c>
      <c r="Q594" s="13">
        <v>402300</v>
      </c>
      <c r="R594" s="13">
        <v>402300</v>
      </c>
      <c r="S594" s="13">
        <v>391800</v>
      </c>
      <c r="T594" s="13">
        <v>396700</v>
      </c>
      <c r="U594" s="13">
        <v>422000</v>
      </c>
      <c r="V594" s="13">
        <v>422200</v>
      </c>
      <c r="W594" s="13">
        <v>423200</v>
      </c>
      <c r="X594" s="13">
        <v>423200</v>
      </c>
      <c r="Y594" s="13">
        <v>423200</v>
      </c>
      <c r="Z594" s="13">
        <v>409900</v>
      </c>
      <c r="AA594" s="13">
        <v>398400</v>
      </c>
      <c r="AB594" s="13"/>
      <c r="AC594" s="13"/>
      <c r="AD594" s="13">
        <v>92</v>
      </c>
      <c r="AE594" s="13">
        <v>40</v>
      </c>
      <c r="AF594" s="13">
        <v>122</v>
      </c>
      <c r="AG594" s="13">
        <v>76</v>
      </c>
      <c r="AH594" s="13">
        <v>46</v>
      </c>
      <c r="AI594" s="13">
        <v>77</v>
      </c>
      <c r="AJ594" s="13">
        <v>113</v>
      </c>
      <c r="AK594" s="13">
        <v>86</v>
      </c>
      <c r="AL594" s="13">
        <v>71</v>
      </c>
      <c r="AM594" s="13">
        <v>62</v>
      </c>
      <c r="AN594" s="13"/>
      <c r="AO594" s="13">
        <v>87</v>
      </c>
      <c r="AP594" s="13">
        <v>102</v>
      </c>
      <c r="AQ594" s="13">
        <v>111</v>
      </c>
      <c r="AR594" s="13">
        <v>45</v>
      </c>
      <c r="AS594" s="13">
        <v>105</v>
      </c>
      <c r="AT594" s="13"/>
      <c r="AU594" s="13"/>
      <c r="AV594" s="13">
        <v>81</v>
      </c>
      <c r="AW594" s="13">
        <v>75</v>
      </c>
      <c r="AX594" s="13">
        <v>67</v>
      </c>
      <c r="AY594" s="14">
        <f t="shared" si="93"/>
        <v>81</v>
      </c>
      <c r="AZ594" s="14">
        <f t="shared" si="90"/>
        <v>23</v>
      </c>
      <c r="BA594" s="19">
        <f t="shared" si="94"/>
        <v>0.81818181818181823</v>
      </c>
      <c r="BB594" s="20">
        <f t="shared" si="91"/>
        <v>23.936189681538462</v>
      </c>
      <c r="BC594">
        <f t="shared" si="95"/>
        <v>0</v>
      </c>
      <c r="BD594" s="14">
        <f t="shared" si="96"/>
        <v>9</v>
      </c>
      <c r="BE594" s="14">
        <f t="shared" si="97"/>
        <v>82.5</v>
      </c>
      <c r="BF594" s="14">
        <f t="shared" si="98"/>
        <v>75.833333333333329</v>
      </c>
      <c r="BG594" s="14">
        <f t="shared" si="99"/>
        <v>83.714285714285708</v>
      </c>
    </row>
    <row r="595" spans="1:59" x14ac:dyDescent="0.2">
      <c r="A595" t="str">
        <f t="shared" si="92"/>
        <v>Tom Cutler_2017</v>
      </c>
      <c r="B595" t="s">
        <v>900</v>
      </c>
      <c r="C595" t="s">
        <v>514</v>
      </c>
      <c r="D595">
        <v>2017</v>
      </c>
      <c r="E595" s="13">
        <v>412800</v>
      </c>
      <c r="F595" s="13">
        <v>412800</v>
      </c>
      <c r="G595" s="13">
        <v>412800</v>
      </c>
      <c r="H595" s="13">
        <v>413400</v>
      </c>
      <c r="I595" s="13">
        <v>380300</v>
      </c>
      <c r="J595" s="13">
        <v>380300</v>
      </c>
      <c r="K595" s="13">
        <v>360500</v>
      </c>
      <c r="L595" s="13">
        <v>360500</v>
      </c>
      <c r="M595" s="13">
        <v>360500</v>
      </c>
      <c r="N595" s="13">
        <v>360500</v>
      </c>
      <c r="O595" s="13">
        <v>339100</v>
      </c>
      <c r="P595" s="13">
        <v>339100</v>
      </c>
      <c r="Q595" s="13">
        <v>366000</v>
      </c>
      <c r="R595" s="13">
        <v>371000</v>
      </c>
      <c r="S595" s="13">
        <v>387700</v>
      </c>
      <c r="T595" s="13">
        <v>392300</v>
      </c>
      <c r="U595" s="13">
        <v>393300</v>
      </c>
      <c r="V595" s="13">
        <v>372500</v>
      </c>
      <c r="W595" s="13">
        <v>372500</v>
      </c>
      <c r="X595" s="13">
        <v>372500</v>
      </c>
      <c r="Y595" s="13">
        <v>372500</v>
      </c>
      <c r="Z595" s="13">
        <v>372500</v>
      </c>
      <c r="AA595" s="13">
        <v>372500</v>
      </c>
      <c r="AB595" s="13">
        <v>82</v>
      </c>
      <c r="AC595" s="13">
        <v>77</v>
      </c>
      <c r="AD595" s="13">
        <v>83</v>
      </c>
      <c r="AE595" s="13">
        <v>8</v>
      </c>
      <c r="AF595" s="13"/>
      <c r="AG595" s="13">
        <v>88</v>
      </c>
      <c r="AH595" s="13"/>
      <c r="AI595" s="13"/>
      <c r="AJ595" s="13"/>
      <c r="AK595" s="13">
        <v>68</v>
      </c>
      <c r="AL595" s="13"/>
      <c r="AM595" s="13">
        <v>103</v>
      </c>
      <c r="AN595" s="13">
        <v>55</v>
      </c>
      <c r="AO595" s="13">
        <v>97</v>
      </c>
      <c r="AP595" s="13">
        <v>89</v>
      </c>
      <c r="AQ595" s="13">
        <v>50</v>
      </c>
      <c r="AR595" s="13">
        <v>49</v>
      </c>
      <c r="AS595" s="13"/>
      <c r="AT595" s="13"/>
      <c r="AU595" s="13"/>
      <c r="AV595" s="13"/>
      <c r="AW595" s="13"/>
      <c r="AX595" s="13"/>
      <c r="AY595" s="14">
        <f t="shared" si="93"/>
        <v>70.75</v>
      </c>
      <c r="AZ595" s="14">
        <f t="shared" ref="AZ595:AZ654" si="100">COUNTIF(AB595:AX595,"&lt;&gt;0")</f>
        <v>23</v>
      </c>
      <c r="BA595" s="19">
        <f t="shared" si="94"/>
        <v>0.54545454545454541</v>
      </c>
      <c r="BB595" s="20">
        <f t="shared" ref="BB595:BB654" si="101">STDEV(AB595:AX595)</f>
        <v>26.581350263261307</v>
      </c>
      <c r="BC595">
        <f t="shared" si="95"/>
        <v>0</v>
      </c>
      <c r="BD595" s="14">
        <f t="shared" si="96"/>
        <v>11</v>
      </c>
      <c r="BE595" s="14">
        <f t="shared" si="97"/>
        <v>67.599999999999994</v>
      </c>
      <c r="BF595" s="14">
        <f t="shared" si="98"/>
        <v>85.5</v>
      </c>
      <c r="BG595" s="14">
        <f t="shared" si="99"/>
        <v>62.666666666666664</v>
      </c>
    </row>
    <row r="596" spans="1:59" x14ac:dyDescent="0.2">
      <c r="A596" t="str">
        <f t="shared" si="92"/>
        <v>Tom Cutler_2016</v>
      </c>
      <c r="B596" t="s">
        <v>900</v>
      </c>
      <c r="C596" t="s">
        <v>514</v>
      </c>
      <c r="D596">
        <v>2016</v>
      </c>
      <c r="E596" s="13">
        <v>292900</v>
      </c>
      <c r="F596" s="13">
        <v>292900</v>
      </c>
      <c r="G596" s="13">
        <v>292900</v>
      </c>
      <c r="H596" s="13">
        <v>299000</v>
      </c>
      <c r="I596" s="13">
        <v>321600</v>
      </c>
      <c r="J596" s="13">
        <v>321100</v>
      </c>
      <c r="K596" s="13">
        <v>321100</v>
      </c>
      <c r="L596" s="13">
        <v>321100</v>
      </c>
      <c r="M596" s="13">
        <v>321100</v>
      </c>
      <c r="N596" s="13">
        <v>321100</v>
      </c>
      <c r="O596" s="13">
        <v>323800</v>
      </c>
      <c r="P596" s="13">
        <v>318600</v>
      </c>
      <c r="Q596" s="13">
        <v>350100</v>
      </c>
      <c r="R596" s="13">
        <v>382000</v>
      </c>
      <c r="S596" s="13">
        <v>382000</v>
      </c>
      <c r="T596" s="13">
        <v>382000</v>
      </c>
      <c r="U596" s="13">
        <v>382000</v>
      </c>
      <c r="V596" s="13">
        <v>401100</v>
      </c>
      <c r="W596" s="13">
        <v>396700</v>
      </c>
      <c r="X596" s="13">
        <v>375200</v>
      </c>
      <c r="Y596" s="13">
        <v>375200</v>
      </c>
      <c r="Z596" s="13">
        <v>364300</v>
      </c>
      <c r="AA596" s="13">
        <v>373100</v>
      </c>
      <c r="AB596" s="13">
        <v>56</v>
      </c>
      <c r="AC596" s="13">
        <v>69</v>
      </c>
      <c r="AD596" s="13">
        <v>61</v>
      </c>
      <c r="AE596" s="13">
        <v>97</v>
      </c>
      <c r="AF596" s="13">
        <v>29</v>
      </c>
      <c r="AG596" s="13"/>
      <c r="AH596" s="13"/>
      <c r="AI596" s="13"/>
      <c r="AJ596" s="13"/>
      <c r="AK596" s="13">
        <v>73</v>
      </c>
      <c r="AL596" s="13">
        <v>80</v>
      </c>
      <c r="AM596" s="13">
        <v>110</v>
      </c>
      <c r="AN596" s="13">
        <v>99</v>
      </c>
      <c r="AO596" s="13"/>
      <c r="AP596" s="13"/>
      <c r="AQ596" s="13"/>
      <c r="AR596" s="13">
        <v>68</v>
      </c>
      <c r="AS596" s="13">
        <v>70</v>
      </c>
      <c r="AT596" s="13">
        <v>58</v>
      </c>
      <c r="AU596" s="13"/>
      <c r="AV596" s="13">
        <v>80</v>
      </c>
      <c r="AW596" s="13">
        <v>108</v>
      </c>
      <c r="AX596" s="13">
        <v>80</v>
      </c>
      <c r="AY596" s="14">
        <f t="shared" si="93"/>
        <v>75.86666666666666</v>
      </c>
      <c r="AZ596" s="14">
        <f t="shared" si="100"/>
        <v>23</v>
      </c>
      <c r="BA596" s="19">
        <f t="shared" si="94"/>
        <v>0.68181818181818177</v>
      </c>
      <c r="BB596" s="20">
        <f t="shared" si="101"/>
        <v>21.570040951900552</v>
      </c>
      <c r="BC596">
        <f t="shared" si="95"/>
        <v>0</v>
      </c>
      <c r="BD596" s="14">
        <f t="shared" si="96"/>
        <v>1</v>
      </c>
      <c r="BE596" s="14">
        <f t="shared" si="97"/>
        <v>62.4</v>
      </c>
      <c r="BF596" s="14">
        <f t="shared" si="98"/>
        <v>87.666666666666671</v>
      </c>
      <c r="BG596" s="14">
        <f t="shared" si="99"/>
        <v>77.333333333333329</v>
      </c>
    </row>
    <row r="597" spans="1:59" x14ac:dyDescent="0.2">
      <c r="A597" t="str">
        <f t="shared" si="92"/>
        <v>Tom Cutler_2015</v>
      </c>
      <c r="B597" t="s">
        <v>900</v>
      </c>
      <c r="C597" t="s">
        <v>514</v>
      </c>
      <c r="D597">
        <v>2015</v>
      </c>
      <c r="E597" s="13">
        <v>249600</v>
      </c>
      <c r="F597" s="13">
        <v>249600</v>
      </c>
      <c r="G597" s="13">
        <v>249600</v>
      </c>
      <c r="H597" s="13">
        <v>249600</v>
      </c>
      <c r="I597" s="13">
        <v>249600</v>
      </c>
      <c r="J597" s="13">
        <v>249600</v>
      </c>
      <c r="K597" s="13">
        <v>252000</v>
      </c>
      <c r="L597" s="13">
        <v>243800</v>
      </c>
      <c r="M597" s="13">
        <v>243800</v>
      </c>
      <c r="N597" s="13">
        <v>243800</v>
      </c>
      <c r="O597" s="13">
        <v>246400</v>
      </c>
      <c r="P597" s="13">
        <v>246400</v>
      </c>
      <c r="Q597" s="13">
        <v>262000</v>
      </c>
      <c r="R597" s="13">
        <v>248400</v>
      </c>
      <c r="S597" s="13">
        <v>248400</v>
      </c>
      <c r="T597" s="13">
        <v>248400</v>
      </c>
      <c r="U597" s="13">
        <v>248400</v>
      </c>
      <c r="V597" s="13">
        <v>248400</v>
      </c>
      <c r="W597" s="13">
        <v>248400</v>
      </c>
      <c r="X597" s="13">
        <v>248400</v>
      </c>
      <c r="Y597" s="13">
        <v>246600</v>
      </c>
      <c r="Z597" s="13">
        <v>245100</v>
      </c>
      <c r="AA597" s="13">
        <v>261100</v>
      </c>
      <c r="AB597" s="13"/>
      <c r="AC597" s="13"/>
      <c r="AD597" s="13"/>
      <c r="AE597" s="13">
        <v>85</v>
      </c>
      <c r="AF597" s="13">
        <v>52</v>
      </c>
      <c r="AG597" s="13">
        <v>18</v>
      </c>
      <c r="AH597" s="13">
        <v>62</v>
      </c>
      <c r="AI597" s="13"/>
      <c r="AJ597" s="13"/>
      <c r="AK597" s="13">
        <v>70</v>
      </c>
      <c r="AL597" s="13"/>
      <c r="AM597" s="13">
        <v>50</v>
      </c>
      <c r="AN597" s="13">
        <v>5</v>
      </c>
      <c r="AO597" s="13"/>
      <c r="AP597" s="13"/>
      <c r="AQ597" s="13"/>
      <c r="AR597" s="13"/>
      <c r="AS597" s="13"/>
      <c r="AT597" s="13"/>
      <c r="AU597" s="13">
        <v>92</v>
      </c>
      <c r="AV597" s="13">
        <v>51</v>
      </c>
      <c r="AW597" s="13">
        <v>44</v>
      </c>
      <c r="AX597" s="13">
        <v>68</v>
      </c>
      <c r="AY597" s="14">
        <f t="shared" si="93"/>
        <v>54.272727272727273</v>
      </c>
      <c r="AZ597" s="14">
        <f t="shared" si="100"/>
        <v>23</v>
      </c>
      <c r="BA597" s="19">
        <f t="shared" si="94"/>
        <v>0.5</v>
      </c>
      <c r="BB597" s="20">
        <f t="shared" si="101"/>
        <v>25.973412979779571</v>
      </c>
      <c r="BC597">
        <f t="shared" si="95"/>
        <v>0</v>
      </c>
      <c r="BD597" s="14">
        <f t="shared" si="96"/>
        <v>8</v>
      </c>
      <c r="BE597" s="14">
        <f t="shared" si="97"/>
        <v>51.666666666666664</v>
      </c>
      <c r="BF597" s="14">
        <f t="shared" si="98"/>
        <v>60.666666666666664</v>
      </c>
      <c r="BG597" s="14">
        <f t="shared" si="99"/>
        <v>63.75</v>
      </c>
    </row>
    <row r="598" spans="1:59" x14ac:dyDescent="0.2">
      <c r="A598" t="str">
        <f t="shared" si="92"/>
        <v>Luke Dahlhaus_2018</v>
      </c>
      <c r="B598" t="s">
        <v>764</v>
      </c>
      <c r="C598" t="s">
        <v>235</v>
      </c>
      <c r="D598">
        <v>2018</v>
      </c>
      <c r="E598" s="13">
        <v>498500</v>
      </c>
      <c r="F598" s="13">
        <v>498500</v>
      </c>
      <c r="G598" s="13">
        <v>498500</v>
      </c>
      <c r="H598" s="13">
        <v>478600</v>
      </c>
      <c r="I598" s="13">
        <v>463800</v>
      </c>
      <c r="J598" s="13">
        <v>469000</v>
      </c>
      <c r="K598" s="13">
        <v>455000</v>
      </c>
      <c r="L598" s="13">
        <v>450200</v>
      </c>
      <c r="M598" s="13">
        <v>434500</v>
      </c>
      <c r="N598" s="13">
        <v>424500</v>
      </c>
      <c r="O598" s="13">
        <v>411600</v>
      </c>
      <c r="P598" s="13">
        <v>400000</v>
      </c>
      <c r="Q598" s="13">
        <v>400000</v>
      </c>
      <c r="R598" s="13">
        <v>393500</v>
      </c>
      <c r="S598" s="13">
        <v>378600</v>
      </c>
      <c r="T598" s="13">
        <v>382200</v>
      </c>
      <c r="U598" s="13">
        <v>370100</v>
      </c>
      <c r="V598" s="13">
        <v>371000</v>
      </c>
      <c r="W598" s="13">
        <v>354900</v>
      </c>
      <c r="X598" s="13">
        <v>354900</v>
      </c>
      <c r="Y598" s="13">
        <v>354900</v>
      </c>
      <c r="Z598" s="13">
        <v>354900</v>
      </c>
      <c r="AA598" s="13">
        <v>354900</v>
      </c>
      <c r="AB598" s="13">
        <v>88</v>
      </c>
      <c r="AC598" s="13">
        <v>51</v>
      </c>
      <c r="AD598" s="13">
        <v>113</v>
      </c>
      <c r="AE598" s="13">
        <v>84</v>
      </c>
      <c r="AF598" s="13">
        <v>86</v>
      </c>
      <c r="AG598" s="13">
        <v>77</v>
      </c>
      <c r="AH598" s="13">
        <v>98</v>
      </c>
      <c r="AI598" s="13">
        <v>61</v>
      </c>
      <c r="AJ598" s="13">
        <v>81</v>
      </c>
      <c r="AK598" s="13">
        <v>84</v>
      </c>
      <c r="AL598" s="13">
        <v>56</v>
      </c>
      <c r="AM598" s="13"/>
      <c r="AN598" s="13">
        <v>86</v>
      </c>
      <c r="AO598" s="13">
        <v>63</v>
      </c>
      <c r="AP598" s="13">
        <v>91</v>
      </c>
      <c r="AQ598" s="13">
        <v>53</v>
      </c>
      <c r="AR598" s="13">
        <v>84</v>
      </c>
      <c r="AS598" s="13">
        <v>54</v>
      </c>
      <c r="AT598" s="13"/>
      <c r="AU598" s="13"/>
      <c r="AV598" s="13"/>
      <c r="AW598" s="13"/>
      <c r="AX598" s="13"/>
      <c r="AY598" s="14">
        <f t="shared" si="93"/>
        <v>77.058823529411768</v>
      </c>
      <c r="AZ598" s="14">
        <f t="shared" si="100"/>
        <v>23</v>
      </c>
      <c r="BA598" s="19">
        <f t="shared" si="94"/>
        <v>0.77272727272727271</v>
      </c>
      <c r="BB598" s="20">
        <f t="shared" si="101"/>
        <v>17.771010762739742</v>
      </c>
      <c r="BC598">
        <f t="shared" si="95"/>
        <v>0</v>
      </c>
      <c r="BD598" s="14">
        <f t="shared" si="96"/>
        <v>19</v>
      </c>
      <c r="BE598" s="14">
        <f t="shared" si="97"/>
        <v>83.166666666666671</v>
      </c>
      <c r="BF598" s="14">
        <f t="shared" si="98"/>
        <v>76</v>
      </c>
      <c r="BG598" s="14">
        <f t="shared" si="99"/>
        <v>70.5</v>
      </c>
    </row>
    <row r="599" spans="1:59" x14ac:dyDescent="0.2">
      <c r="A599" t="str">
        <f t="shared" si="92"/>
        <v>Luke Dahlhaus_2017</v>
      </c>
      <c r="B599" t="s">
        <v>764</v>
      </c>
      <c r="C599" t="s">
        <v>235</v>
      </c>
      <c r="D599">
        <v>2017</v>
      </c>
      <c r="E599" s="13">
        <v>520700</v>
      </c>
      <c r="F599" s="13">
        <v>520700</v>
      </c>
      <c r="G599" s="13">
        <v>520700</v>
      </c>
      <c r="H599" s="13">
        <v>523100</v>
      </c>
      <c r="I599" s="13">
        <v>551100</v>
      </c>
      <c r="J599" s="13">
        <v>581100</v>
      </c>
      <c r="K599" s="13">
        <v>585800</v>
      </c>
      <c r="L599" s="13">
        <v>570300</v>
      </c>
      <c r="M599" s="13">
        <v>533300</v>
      </c>
      <c r="N599" s="13">
        <v>507800</v>
      </c>
      <c r="O599" s="13">
        <v>478600</v>
      </c>
      <c r="P599" s="13">
        <v>478600</v>
      </c>
      <c r="Q599" s="13">
        <v>474300</v>
      </c>
      <c r="R599" s="13">
        <v>468300</v>
      </c>
      <c r="S599" s="13">
        <v>475000</v>
      </c>
      <c r="T599" s="13">
        <v>471300</v>
      </c>
      <c r="U599" s="13">
        <v>457600</v>
      </c>
      <c r="V599" s="13">
        <v>435300</v>
      </c>
      <c r="W599" s="13">
        <v>430900</v>
      </c>
      <c r="X599" s="13">
        <v>432700</v>
      </c>
      <c r="Y599" s="13">
        <v>438700</v>
      </c>
      <c r="Z599" s="13">
        <v>421300</v>
      </c>
      <c r="AA599" s="13">
        <v>411700</v>
      </c>
      <c r="AB599" s="13">
        <v>85</v>
      </c>
      <c r="AC599" s="13">
        <v>100</v>
      </c>
      <c r="AD599" s="13">
        <v>124</v>
      </c>
      <c r="AE599" s="13">
        <v>145</v>
      </c>
      <c r="AF599" s="13">
        <v>120</v>
      </c>
      <c r="AG599" s="13">
        <v>87</v>
      </c>
      <c r="AH599" s="13">
        <v>101</v>
      </c>
      <c r="AI599" s="13">
        <v>65</v>
      </c>
      <c r="AJ599" s="13">
        <v>90</v>
      </c>
      <c r="AK599" s="13">
        <v>78</v>
      </c>
      <c r="AL599" s="13"/>
      <c r="AM599" s="13">
        <v>103</v>
      </c>
      <c r="AN599" s="13">
        <v>84</v>
      </c>
      <c r="AO599" s="13">
        <v>103</v>
      </c>
      <c r="AP599" s="13">
        <v>87</v>
      </c>
      <c r="AQ599" s="13">
        <v>60</v>
      </c>
      <c r="AR599" s="13">
        <v>76</v>
      </c>
      <c r="AS599" s="13">
        <v>115</v>
      </c>
      <c r="AT599" s="13">
        <v>72</v>
      </c>
      <c r="AU599" s="13">
        <v>88</v>
      </c>
      <c r="AV599" s="13">
        <v>66</v>
      </c>
      <c r="AW599" s="13">
        <v>79</v>
      </c>
      <c r="AX599" s="13">
        <v>67</v>
      </c>
      <c r="AY599" s="14">
        <f t="shared" si="93"/>
        <v>90.681818181818187</v>
      </c>
      <c r="AZ599" s="14">
        <f t="shared" si="100"/>
        <v>23</v>
      </c>
      <c r="BA599" s="19">
        <f t="shared" si="94"/>
        <v>1</v>
      </c>
      <c r="BB599" s="20">
        <f t="shared" si="101"/>
        <v>21.550353800291756</v>
      </c>
      <c r="BC599">
        <f t="shared" si="95"/>
        <v>0</v>
      </c>
      <c r="BD599" s="14">
        <f t="shared" si="96"/>
        <v>23</v>
      </c>
      <c r="BE599" s="14">
        <f t="shared" si="97"/>
        <v>110.16666666666667</v>
      </c>
      <c r="BF599" s="14">
        <f t="shared" si="98"/>
        <v>87.4</v>
      </c>
      <c r="BG599" s="14">
        <f t="shared" si="99"/>
        <v>78.888888888888886</v>
      </c>
    </row>
    <row r="600" spans="1:59" x14ac:dyDescent="0.2">
      <c r="A600" t="str">
        <f t="shared" si="92"/>
        <v>Luke Dahlhaus_2016</v>
      </c>
      <c r="B600" t="s">
        <v>764</v>
      </c>
      <c r="C600" t="s">
        <v>235</v>
      </c>
      <c r="D600">
        <v>2016</v>
      </c>
      <c r="E600" s="13">
        <v>563600</v>
      </c>
      <c r="F600" s="13">
        <v>563600</v>
      </c>
      <c r="G600" s="13">
        <v>563600</v>
      </c>
      <c r="H600" s="13">
        <v>566900</v>
      </c>
      <c r="I600" s="13">
        <v>572400</v>
      </c>
      <c r="J600" s="13">
        <v>584400</v>
      </c>
      <c r="K600" s="13">
        <v>574700</v>
      </c>
      <c r="L600" s="13">
        <v>569300</v>
      </c>
      <c r="M600" s="13">
        <v>567200</v>
      </c>
      <c r="N600" s="13">
        <v>551600</v>
      </c>
      <c r="O600" s="13">
        <v>542300</v>
      </c>
      <c r="P600" s="13">
        <v>519100</v>
      </c>
      <c r="Q600" s="13">
        <v>477200</v>
      </c>
      <c r="R600" s="13">
        <v>477200</v>
      </c>
      <c r="S600" s="13">
        <v>477200</v>
      </c>
      <c r="T600" s="13">
        <v>477200</v>
      </c>
      <c r="U600" s="13">
        <v>477200</v>
      </c>
      <c r="V600" s="13">
        <v>477200</v>
      </c>
      <c r="W600" s="13">
        <v>477200</v>
      </c>
      <c r="X600" s="13">
        <v>422000</v>
      </c>
      <c r="Y600" s="13">
        <v>388100</v>
      </c>
      <c r="Z600" s="13">
        <v>400000</v>
      </c>
      <c r="AA600" s="13">
        <v>410100</v>
      </c>
      <c r="AB600" s="13">
        <v>98</v>
      </c>
      <c r="AC600" s="13">
        <v>87</v>
      </c>
      <c r="AD600" s="13">
        <v>154</v>
      </c>
      <c r="AE600" s="13">
        <v>105</v>
      </c>
      <c r="AF600" s="13">
        <v>103</v>
      </c>
      <c r="AG600" s="13">
        <v>113</v>
      </c>
      <c r="AH600" s="13">
        <v>113</v>
      </c>
      <c r="AI600" s="13">
        <v>107</v>
      </c>
      <c r="AJ600" s="13">
        <v>84</v>
      </c>
      <c r="AK600" s="13">
        <v>119</v>
      </c>
      <c r="AL600" s="13">
        <v>69</v>
      </c>
      <c r="AM600" s="13">
        <v>29</v>
      </c>
      <c r="AN600" s="13"/>
      <c r="AO600" s="13"/>
      <c r="AP600" s="13"/>
      <c r="AQ600" s="13"/>
      <c r="AR600" s="13"/>
      <c r="AS600" s="13"/>
      <c r="AT600" s="13">
        <v>71</v>
      </c>
      <c r="AU600" s="13">
        <v>84</v>
      </c>
      <c r="AV600" s="13">
        <v>113</v>
      </c>
      <c r="AW600" s="13">
        <v>74</v>
      </c>
      <c r="AX600" s="13">
        <v>104</v>
      </c>
      <c r="AY600" s="14">
        <f t="shared" si="93"/>
        <v>95.705882352941174</v>
      </c>
      <c r="AZ600" s="14">
        <f t="shared" si="100"/>
        <v>23</v>
      </c>
      <c r="BA600" s="19">
        <f t="shared" si="94"/>
        <v>0.77272727272727271</v>
      </c>
      <c r="BB600" s="20">
        <f t="shared" si="101"/>
        <v>27.126473936641556</v>
      </c>
      <c r="BC600">
        <f t="shared" si="95"/>
        <v>0</v>
      </c>
      <c r="BD600" s="14">
        <f t="shared" si="96"/>
        <v>21</v>
      </c>
      <c r="BE600" s="14">
        <f t="shared" si="97"/>
        <v>110</v>
      </c>
      <c r="BF600" s="14">
        <f t="shared" si="98"/>
        <v>86.833333333333329</v>
      </c>
      <c r="BG600" s="14">
        <f t="shared" si="99"/>
        <v>89.2</v>
      </c>
    </row>
    <row r="601" spans="1:59" x14ac:dyDescent="0.2">
      <c r="A601" t="str">
        <f t="shared" si="92"/>
        <v>Luke Dahlhaus_2015</v>
      </c>
      <c r="B601" t="s">
        <v>764</v>
      </c>
      <c r="C601" t="s">
        <v>235</v>
      </c>
      <c r="D601">
        <v>2015</v>
      </c>
      <c r="E601" s="13">
        <v>492700</v>
      </c>
      <c r="F601" s="13">
        <v>492700</v>
      </c>
      <c r="G601" s="13">
        <v>492700</v>
      </c>
      <c r="H601" s="13">
        <v>499300</v>
      </c>
      <c r="I601" s="13">
        <v>515500</v>
      </c>
      <c r="J601" s="13">
        <v>520100</v>
      </c>
      <c r="K601" s="13">
        <v>520400</v>
      </c>
      <c r="L601" s="13">
        <v>507600</v>
      </c>
      <c r="M601" s="13">
        <v>510600</v>
      </c>
      <c r="N601" s="13">
        <v>533100</v>
      </c>
      <c r="O601" s="13">
        <v>537900</v>
      </c>
      <c r="P601" s="13">
        <v>537900</v>
      </c>
      <c r="Q601" s="13">
        <v>533500</v>
      </c>
      <c r="R601" s="13">
        <v>512600</v>
      </c>
      <c r="S601" s="13">
        <v>489900</v>
      </c>
      <c r="T601" s="13">
        <v>476400</v>
      </c>
      <c r="U601" s="13">
        <v>491700</v>
      </c>
      <c r="V601" s="13">
        <v>515000</v>
      </c>
      <c r="W601" s="13">
        <v>526300</v>
      </c>
      <c r="X601" s="13">
        <v>518100</v>
      </c>
      <c r="Y601" s="13">
        <v>530900</v>
      </c>
      <c r="Z601" s="13">
        <v>533500</v>
      </c>
      <c r="AA601" s="13">
        <v>539000</v>
      </c>
      <c r="AB601" s="13">
        <v>109</v>
      </c>
      <c r="AC601" s="13">
        <v>112</v>
      </c>
      <c r="AD601" s="13">
        <v>86</v>
      </c>
      <c r="AE601" s="13">
        <v>136</v>
      </c>
      <c r="AF601" s="13">
        <v>97</v>
      </c>
      <c r="AG601" s="13">
        <v>79</v>
      </c>
      <c r="AH601" s="13">
        <v>106</v>
      </c>
      <c r="AI601" s="13">
        <v>124</v>
      </c>
      <c r="AJ601" s="13">
        <v>125</v>
      </c>
      <c r="AK601" s="13">
        <v>77</v>
      </c>
      <c r="AL601" s="13"/>
      <c r="AM601" s="13">
        <v>108</v>
      </c>
      <c r="AN601" s="13">
        <v>85</v>
      </c>
      <c r="AO601" s="13">
        <v>58</v>
      </c>
      <c r="AP601" s="13">
        <v>116</v>
      </c>
      <c r="AQ601" s="13">
        <v>143</v>
      </c>
      <c r="AR601" s="13">
        <v>92</v>
      </c>
      <c r="AS601" s="13">
        <v>102</v>
      </c>
      <c r="AT601" s="13">
        <v>106</v>
      </c>
      <c r="AU601" s="13">
        <v>136</v>
      </c>
      <c r="AV601" s="13">
        <v>90</v>
      </c>
      <c r="AW601" s="13">
        <v>114</v>
      </c>
      <c r="AX601" s="13">
        <v>97</v>
      </c>
      <c r="AY601" s="14">
        <f t="shared" si="93"/>
        <v>104.45454545454545</v>
      </c>
      <c r="AZ601" s="14">
        <f t="shared" si="100"/>
        <v>23</v>
      </c>
      <c r="BA601" s="19">
        <f t="shared" si="94"/>
        <v>1</v>
      </c>
      <c r="BB601" s="20">
        <f t="shared" si="101"/>
        <v>21.11133135755091</v>
      </c>
      <c r="BC601">
        <f t="shared" si="95"/>
        <v>0</v>
      </c>
      <c r="BD601" s="14">
        <f t="shared" si="96"/>
        <v>16</v>
      </c>
      <c r="BE601" s="14">
        <f t="shared" si="97"/>
        <v>103.16666666666667</v>
      </c>
      <c r="BF601" s="14">
        <f t="shared" si="98"/>
        <v>108</v>
      </c>
      <c r="BG601" s="14">
        <f t="shared" si="99"/>
        <v>110.66666666666667</v>
      </c>
    </row>
    <row r="602" spans="1:59" x14ac:dyDescent="0.2">
      <c r="A602" t="str">
        <f t="shared" si="92"/>
        <v>Josh Daicos_2018</v>
      </c>
      <c r="B602" t="s">
        <v>995</v>
      </c>
      <c r="C602" t="s">
        <v>116</v>
      </c>
      <c r="D602">
        <v>2018</v>
      </c>
      <c r="E602" s="13">
        <v>190500</v>
      </c>
      <c r="F602" s="13">
        <v>190500</v>
      </c>
      <c r="G602" s="13">
        <v>190500</v>
      </c>
      <c r="H602" s="13">
        <v>190500</v>
      </c>
      <c r="I602" s="13">
        <v>190500</v>
      </c>
      <c r="J602" s="13">
        <v>190500</v>
      </c>
      <c r="K602" s="13">
        <v>190500</v>
      </c>
      <c r="L602" s="13">
        <v>190500</v>
      </c>
      <c r="M602" s="13">
        <v>190500</v>
      </c>
      <c r="N602" s="13">
        <v>190500</v>
      </c>
      <c r="O602" s="13">
        <v>190500</v>
      </c>
      <c r="P602" s="13">
        <v>190500</v>
      </c>
      <c r="Q602" s="13">
        <v>210800</v>
      </c>
      <c r="R602" s="13">
        <v>210800</v>
      </c>
      <c r="S602" s="13">
        <v>224700</v>
      </c>
      <c r="T602" s="13">
        <v>230200</v>
      </c>
      <c r="U602" s="13">
        <v>243000</v>
      </c>
      <c r="V602" s="13">
        <v>254000</v>
      </c>
      <c r="W602" s="13">
        <v>277300</v>
      </c>
      <c r="X602" s="13">
        <v>293800</v>
      </c>
      <c r="Y602" s="13">
        <v>308500</v>
      </c>
      <c r="Z602" s="13">
        <v>308500</v>
      </c>
      <c r="AA602" s="13">
        <v>308500</v>
      </c>
      <c r="AB602" s="13"/>
      <c r="AC602" s="13"/>
      <c r="AD602" s="13"/>
      <c r="AE602" s="13"/>
      <c r="AF602" s="13"/>
      <c r="AG602" s="13"/>
      <c r="AH602" s="13"/>
      <c r="AI602" s="13"/>
      <c r="AJ602" s="13"/>
      <c r="AK602" s="13">
        <v>45</v>
      </c>
      <c r="AL602" s="13">
        <v>69</v>
      </c>
      <c r="AM602" s="13">
        <v>47</v>
      </c>
      <c r="AN602" s="13"/>
      <c r="AO602" s="13">
        <v>43</v>
      </c>
      <c r="AP602" s="13">
        <v>60</v>
      </c>
      <c r="AQ602" s="13">
        <v>67</v>
      </c>
      <c r="AR602" s="13">
        <v>46</v>
      </c>
      <c r="AS602" s="13">
        <v>95</v>
      </c>
      <c r="AT602" s="13">
        <v>66</v>
      </c>
      <c r="AU602" s="13">
        <v>53</v>
      </c>
      <c r="AV602" s="13"/>
      <c r="AW602" s="13"/>
      <c r="AX602" s="13"/>
      <c r="AY602" s="14">
        <f t="shared" si="93"/>
        <v>59.1</v>
      </c>
      <c r="AZ602" s="14">
        <f t="shared" si="100"/>
        <v>23</v>
      </c>
      <c r="BA602" s="19">
        <f t="shared" si="94"/>
        <v>0.45454545454545453</v>
      </c>
      <c r="BB602" s="20">
        <f t="shared" si="101"/>
        <v>16.023940422588534</v>
      </c>
      <c r="BC602">
        <f t="shared" si="95"/>
        <v>0</v>
      </c>
      <c r="BD602" s="14">
        <f t="shared" si="96"/>
        <v>1</v>
      </c>
      <c r="BE602" s="14" t="str">
        <f t="shared" si="97"/>
        <v/>
      </c>
      <c r="BF602" s="14">
        <f t="shared" si="98"/>
        <v>53.666666666666664</v>
      </c>
      <c r="BG602" s="14">
        <f t="shared" si="99"/>
        <v>64.5</v>
      </c>
    </row>
    <row r="603" spans="1:59" x14ac:dyDescent="0.2">
      <c r="A603" t="str">
        <f t="shared" si="92"/>
        <v>Josh Daicos_2017</v>
      </c>
      <c r="B603" t="s">
        <v>995</v>
      </c>
      <c r="C603" t="s">
        <v>116</v>
      </c>
      <c r="D603">
        <v>2017</v>
      </c>
      <c r="E603" s="13">
        <v>117300</v>
      </c>
      <c r="F603" s="13">
        <v>117300</v>
      </c>
      <c r="G603" s="13">
        <v>117300</v>
      </c>
      <c r="H603" s="13">
        <v>117300</v>
      </c>
      <c r="I603" s="13">
        <v>117300</v>
      </c>
      <c r="J603" s="13">
        <v>117300</v>
      </c>
      <c r="K603" s="13">
        <v>117300</v>
      </c>
      <c r="L603" s="13">
        <v>117300</v>
      </c>
      <c r="M603" s="13">
        <v>117300</v>
      </c>
      <c r="N603" s="13">
        <v>117300</v>
      </c>
      <c r="O603" s="13">
        <v>117300</v>
      </c>
      <c r="P603" s="13">
        <v>117300</v>
      </c>
      <c r="Q603" s="13">
        <v>117300</v>
      </c>
      <c r="R603" s="13">
        <v>117300</v>
      </c>
      <c r="S603" s="13">
        <v>117300</v>
      </c>
      <c r="T603" s="13">
        <v>117300</v>
      </c>
      <c r="U603" s="13">
        <v>117300</v>
      </c>
      <c r="V603" s="13">
        <v>117300</v>
      </c>
      <c r="W603" s="13">
        <v>117300</v>
      </c>
      <c r="X603" s="13">
        <v>117300</v>
      </c>
      <c r="Y603" s="13">
        <v>117300</v>
      </c>
      <c r="Z603" s="13">
        <v>117300</v>
      </c>
      <c r="AA603" s="13">
        <v>117300</v>
      </c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  <c r="AS603" s="13"/>
      <c r="AT603" s="13"/>
      <c r="AU603" s="13"/>
      <c r="AV603" s="13"/>
      <c r="AW603" s="13">
        <v>64</v>
      </c>
      <c r="AX603" s="13">
        <v>35</v>
      </c>
      <c r="AY603" s="14">
        <f t="shared" si="93"/>
        <v>49.5</v>
      </c>
      <c r="AZ603" s="14">
        <f t="shared" si="100"/>
        <v>23</v>
      </c>
      <c r="BA603" s="19">
        <f t="shared" si="94"/>
        <v>9.0909090909090912E-2</v>
      </c>
      <c r="BB603" s="20">
        <f t="shared" si="101"/>
        <v>20.506096654409877</v>
      </c>
      <c r="BC603">
        <f t="shared" si="95"/>
        <v>0</v>
      </c>
      <c r="BD603" s="14">
        <f t="shared" si="96"/>
        <v>1</v>
      </c>
      <c r="BE603" s="14" t="str">
        <f t="shared" si="97"/>
        <v/>
      </c>
      <c r="BF603" s="14" t="str">
        <f t="shared" si="98"/>
        <v/>
      </c>
      <c r="BG603" s="14">
        <f t="shared" si="99"/>
        <v>49.5</v>
      </c>
    </row>
    <row r="604" spans="1:59" x14ac:dyDescent="0.2">
      <c r="A604" t="str">
        <f t="shared" si="92"/>
        <v>Josh Daicos_2016</v>
      </c>
      <c r="B604" t="s">
        <v>995</v>
      </c>
      <c r="C604" t="s">
        <v>116</v>
      </c>
      <c r="D604">
        <v>2016</v>
      </c>
      <c r="E604" s="13">
        <v>0</v>
      </c>
      <c r="F604" s="13">
        <v>0</v>
      </c>
      <c r="G604" s="13">
        <v>0</v>
      </c>
      <c r="H604" s="13">
        <v>0</v>
      </c>
      <c r="I604" s="13">
        <v>0</v>
      </c>
      <c r="J604" s="13">
        <v>0</v>
      </c>
      <c r="K604" s="13">
        <v>0</v>
      </c>
      <c r="L604" s="13">
        <v>0</v>
      </c>
      <c r="M604" s="13">
        <v>0</v>
      </c>
      <c r="N604" s="13">
        <v>0</v>
      </c>
      <c r="O604" s="13">
        <v>0</v>
      </c>
      <c r="P604" s="13">
        <v>0</v>
      </c>
      <c r="Q604" s="13">
        <v>0</v>
      </c>
      <c r="R604" s="13">
        <v>0</v>
      </c>
      <c r="S604" s="13">
        <v>0</v>
      </c>
      <c r="T604" s="13">
        <v>0</v>
      </c>
      <c r="U604" s="13">
        <v>0</v>
      </c>
      <c r="V604" s="13">
        <v>0</v>
      </c>
      <c r="W604" s="13">
        <v>0</v>
      </c>
      <c r="X604" s="13">
        <v>0</v>
      </c>
      <c r="Y604" s="13">
        <v>0</v>
      </c>
      <c r="Z604" s="13">
        <v>0</v>
      </c>
      <c r="AA604" s="13">
        <v>0</v>
      </c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4" t="str">
        <f t="shared" si="93"/>
        <v/>
      </c>
      <c r="AZ604" s="14">
        <f t="shared" si="100"/>
        <v>23</v>
      </c>
      <c r="BA604" s="19">
        <f t="shared" si="94"/>
        <v>0</v>
      </c>
      <c r="BB604" s="20" t="e">
        <f t="shared" si="101"/>
        <v>#DIV/0!</v>
      </c>
      <c r="BC604">
        <f t="shared" si="95"/>
        <v>23</v>
      </c>
      <c r="BD604" s="14">
        <f t="shared" si="96"/>
        <v>1</v>
      </c>
      <c r="BE604" s="14" t="str">
        <f t="shared" si="97"/>
        <v/>
      </c>
      <c r="BF604" s="14" t="str">
        <f t="shared" si="98"/>
        <v/>
      </c>
      <c r="BG604" s="14" t="str">
        <f t="shared" si="99"/>
        <v/>
      </c>
    </row>
    <row r="605" spans="1:59" x14ac:dyDescent="0.2">
      <c r="A605" t="str">
        <f t="shared" si="92"/>
        <v>Josh Daicos_2015</v>
      </c>
      <c r="B605" t="s">
        <v>995</v>
      </c>
      <c r="C605" t="s">
        <v>116</v>
      </c>
      <c r="D605">
        <v>2015</v>
      </c>
      <c r="E605" s="13">
        <v>0</v>
      </c>
      <c r="F605" s="13">
        <v>0</v>
      </c>
      <c r="G605" s="13">
        <v>0</v>
      </c>
      <c r="H605" s="13">
        <v>0</v>
      </c>
      <c r="I605" s="13">
        <v>0</v>
      </c>
      <c r="J605" s="13">
        <v>0</v>
      </c>
      <c r="K605" s="13">
        <v>0</v>
      </c>
      <c r="L605" s="13">
        <v>0</v>
      </c>
      <c r="M605" s="13">
        <v>0</v>
      </c>
      <c r="N605" s="13">
        <v>0</v>
      </c>
      <c r="O605" s="13">
        <v>0</v>
      </c>
      <c r="P605" s="13">
        <v>0</v>
      </c>
      <c r="Q605" s="13">
        <v>0</v>
      </c>
      <c r="R605" s="13">
        <v>0</v>
      </c>
      <c r="S605" s="13">
        <v>0</v>
      </c>
      <c r="T605" s="13">
        <v>0</v>
      </c>
      <c r="U605" s="13">
        <v>0</v>
      </c>
      <c r="V605" s="13">
        <v>0</v>
      </c>
      <c r="W605" s="13">
        <v>0</v>
      </c>
      <c r="X605" s="13">
        <v>0</v>
      </c>
      <c r="Y605" s="13">
        <v>0</v>
      </c>
      <c r="Z605" s="13">
        <v>0</v>
      </c>
      <c r="AA605" s="13">
        <v>0</v>
      </c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13"/>
      <c r="AU605" s="13"/>
      <c r="AV605" s="13"/>
      <c r="AW605" s="13"/>
      <c r="AX605" s="13"/>
      <c r="AY605" s="14" t="str">
        <f t="shared" si="93"/>
        <v/>
      </c>
      <c r="AZ605" s="14">
        <f t="shared" si="100"/>
        <v>23</v>
      </c>
      <c r="BA605" s="19">
        <f t="shared" si="94"/>
        <v>0</v>
      </c>
      <c r="BB605" s="20" t="e">
        <f t="shared" si="101"/>
        <v>#DIV/0!</v>
      </c>
      <c r="BC605">
        <f t="shared" si="95"/>
        <v>23</v>
      </c>
      <c r="BD605" s="14">
        <f t="shared" si="96"/>
        <v>1</v>
      </c>
      <c r="BE605" s="14" t="str">
        <f t="shared" si="97"/>
        <v/>
      </c>
      <c r="BF605" s="14" t="str">
        <f t="shared" si="98"/>
        <v/>
      </c>
      <c r="BG605" s="14" t="str">
        <f t="shared" si="99"/>
        <v/>
      </c>
    </row>
    <row r="606" spans="1:59" x14ac:dyDescent="0.2">
      <c r="A606" t="str">
        <f t="shared" si="92"/>
        <v>Bailey Dale_2018</v>
      </c>
      <c r="B606" t="s">
        <v>549</v>
      </c>
      <c r="C606" t="s">
        <v>443</v>
      </c>
      <c r="D606">
        <v>2018</v>
      </c>
      <c r="E606" s="13">
        <v>370400</v>
      </c>
      <c r="F606" s="13">
        <v>370400</v>
      </c>
      <c r="G606" s="13">
        <v>370400</v>
      </c>
      <c r="H606" s="13">
        <v>351600</v>
      </c>
      <c r="I606" s="13">
        <v>338400</v>
      </c>
      <c r="J606" s="13">
        <v>326200</v>
      </c>
      <c r="K606" s="13">
        <v>318400</v>
      </c>
      <c r="L606" s="13">
        <v>310300</v>
      </c>
      <c r="M606" s="13">
        <v>325900</v>
      </c>
      <c r="N606" s="13">
        <v>314800</v>
      </c>
      <c r="O606" s="13">
        <v>302400</v>
      </c>
      <c r="P606" s="13">
        <v>302400</v>
      </c>
      <c r="Q606" s="13">
        <v>302400</v>
      </c>
      <c r="R606" s="13">
        <v>302400</v>
      </c>
      <c r="S606" s="13">
        <v>302400</v>
      </c>
      <c r="T606" s="13">
        <v>302400</v>
      </c>
      <c r="U606" s="13">
        <v>302400</v>
      </c>
      <c r="V606" s="13">
        <v>302400</v>
      </c>
      <c r="W606" s="13">
        <v>302400</v>
      </c>
      <c r="X606" s="13">
        <v>302400</v>
      </c>
      <c r="Y606" s="13">
        <v>302400</v>
      </c>
      <c r="Z606" s="13">
        <v>302400</v>
      </c>
      <c r="AA606" s="13">
        <v>302400</v>
      </c>
      <c r="AB606" s="13">
        <v>64</v>
      </c>
      <c r="AC606" s="13">
        <v>46</v>
      </c>
      <c r="AD606" s="13">
        <v>68</v>
      </c>
      <c r="AE606" s="13">
        <v>63</v>
      </c>
      <c r="AF606" s="13">
        <v>40</v>
      </c>
      <c r="AG606" s="13">
        <v>73</v>
      </c>
      <c r="AH606" s="13">
        <v>59</v>
      </c>
      <c r="AI606" s="13">
        <v>90</v>
      </c>
      <c r="AJ606" s="13">
        <v>23</v>
      </c>
      <c r="AK606" s="13">
        <v>48</v>
      </c>
      <c r="AL606" s="13"/>
      <c r="AM606" s="13"/>
      <c r="AN606" s="13"/>
      <c r="AO606" s="13"/>
      <c r="AP606" s="13"/>
      <c r="AQ606" s="13"/>
      <c r="AR606" s="13"/>
      <c r="AS606" s="13"/>
      <c r="AT606" s="13"/>
      <c r="AU606" s="13"/>
      <c r="AV606" s="13"/>
      <c r="AW606" s="13"/>
      <c r="AX606" s="13"/>
      <c r="AY606" s="14">
        <f t="shared" si="93"/>
        <v>57.4</v>
      </c>
      <c r="AZ606" s="14">
        <f t="shared" si="100"/>
        <v>23</v>
      </c>
      <c r="BA606" s="19">
        <f t="shared" si="94"/>
        <v>0.45454545454545453</v>
      </c>
      <c r="BB606" s="20">
        <f t="shared" si="101"/>
        <v>18.857359306117072</v>
      </c>
      <c r="BC606">
        <f t="shared" si="95"/>
        <v>0</v>
      </c>
      <c r="BD606" s="14">
        <f t="shared" si="96"/>
        <v>11</v>
      </c>
      <c r="BE606" s="14">
        <f t="shared" si="97"/>
        <v>59</v>
      </c>
      <c r="BF606" s="14">
        <f t="shared" si="98"/>
        <v>55</v>
      </c>
      <c r="BG606" s="14" t="str">
        <f t="shared" si="99"/>
        <v/>
      </c>
    </row>
    <row r="607" spans="1:59" x14ac:dyDescent="0.2">
      <c r="A607" t="str">
        <f t="shared" si="92"/>
        <v>Bailey Dale_2017</v>
      </c>
      <c r="B607" t="s">
        <v>549</v>
      </c>
      <c r="C607" t="s">
        <v>443</v>
      </c>
      <c r="D607">
        <v>2017</v>
      </c>
      <c r="E607" s="13">
        <v>238700</v>
      </c>
      <c r="F607" s="13">
        <v>238700</v>
      </c>
      <c r="G607" s="13">
        <v>238700</v>
      </c>
      <c r="H607" s="13">
        <v>238700</v>
      </c>
      <c r="I607" s="13">
        <v>238700</v>
      </c>
      <c r="J607" s="13">
        <v>238700</v>
      </c>
      <c r="K607" s="13">
        <v>238700</v>
      </c>
      <c r="L607" s="13">
        <v>238700</v>
      </c>
      <c r="M607" s="13">
        <v>238700</v>
      </c>
      <c r="N607" s="13">
        <v>252900</v>
      </c>
      <c r="O607" s="13">
        <v>280300</v>
      </c>
      <c r="P607" s="13">
        <v>280300</v>
      </c>
      <c r="Q607" s="13">
        <v>290400</v>
      </c>
      <c r="R607" s="13">
        <v>292000</v>
      </c>
      <c r="S607" s="13">
        <v>291800</v>
      </c>
      <c r="T607" s="13">
        <v>303500</v>
      </c>
      <c r="U607" s="13">
        <v>318700</v>
      </c>
      <c r="V607" s="13">
        <v>336000</v>
      </c>
      <c r="W607" s="13">
        <v>360300</v>
      </c>
      <c r="X607" s="13">
        <v>372100</v>
      </c>
      <c r="Y607" s="13">
        <v>365100</v>
      </c>
      <c r="Z607" s="13">
        <v>350600</v>
      </c>
      <c r="AA607" s="13">
        <v>350100</v>
      </c>
      <c r="AB607" s="13"/>
      <c r="AC607" s="13"/>
      <c r="AD607" s="13"/>
      <c r="AE607" s="13"/>
      <c r="AF607" s="13"/>
      <c r="AG607" s="13">
        <v>50</v>
      </c>
      <c r="AH607" s="13"/>
      <c r="AI607" s="13">
        <v>55</v>
      </c>
      <c r="AJ607" s="13">
        <v>67</v>
      </c>
      <c r="AK607" s="13">
        <v>88</v>
      </c>
      <c r="AL607" s="13"/>
      <c r="AM607" s="13">
        <v>32</v>
      </c>
      <c r="AN607" s="13">
        <v>54</v>
      </c>
      <c r="AO607" s="13">
        <v>85</v>
      </c>
      <c r="AP607" s="13">
        <v>61</v>
      </c>
      <c r="AQ607" s="13">
        <v>69</v>
      </c>
      <c r="AR607" s="13">
        <v>99</v>
      </c>
      <c r="AS607" s="13">
        <v>88</v>
      </c>
      <c r="AT607" s="13">
        <v>56</v>
      </c>
      <c r="AU607" s="13">
        <v>65</v>
      </c>
      <c r="AV607" s="13">
        <v>67</v>
      </c>
      <c r="AW607" s="13">
        <v>79</v>
      </c>
      <c r="AX607" s="13">
        <v>63</v>
      </c>
      <c r="AY607" s="14">
        <f t="shared" si="93"/>
        <v>67.375</v>
      </c>
      <c r="AZ607" s="14">
        <f t="shared" si="100"/>
        <v>23</v>
      </c>
      <c r="BA607" s="19">
        <f t="shared" si="94"/>
        <v>0.72727272727272729</v>
      </c>
      <c r="BB607" s="20">
        <f t="shared" si="101"/>
        <v>17.087519812229431</v>
      </c>
      <c r="BC607">
        <f t="shared" si="95"/>
        <v>0</v>
      </c>
      <c r="BD607" s="14">
        <f t="shared" si="96"/>
        <v>1</v>
      </c>
      <c r="BE607" s="14">
        <f t="shared" si="97"/>
        <v>50</v>
      </c>
      <c r="BF607" s="14">
        <f t="shared" si="98"/>
        <v>60.5</v>
      </c>
      <c r="BG607" s="14">
        <f t="shared" si="99"/>
        <v>71.888888888888886</v>
      </c>
    </row>
    <row r="608" spans="1:59" x14ac:dyDescent="0.2">
      <c r="A608" t="str">
        <f t="shared" si="92"/>
        <v>Bailey Dale_2016</v>
      </c>
      <c r="B608" t="s">
        <v>549</v>
      </c>
      <c r="C608" t="s">
        <v>443</v>
      </c>
      <c r="D608">
        <v>2016</v>
      </c>
      <c r="E608" s="13">
        <v>168900</v>
      </c>
      <c r="F608" s="13">
        <v>168900</v>
      </c>
      <c r="G608" s="13">
        <v>168900</v>
      </c>
      <c r="H608" s="13">
        <v>168900</v>
      </c>
      <c r="I608" s="13">
        <v>168900</v>
      </c>
      <c r="J608" s="13">
        <v>168900</v>
      </c>
      <c r="K608" s="13">
        <v>168900</v>
      </c>
      <c r="L608" s="13">
        <v>188200</v>
      </c>
      <c r="M608" s="13">
        <v>207800</v>
      </c>
      <c r="N608" s="13">
        <v>207800</v>
      </c>
      <c r="O608" s="13">
        <v>207800</v>
      </c>
      <c r="P608" s="13">
        <v>207800</v>
      </c>
      <c r="Q608" s="13">
        <v>207800</v>
      </c>
      <c r="R608" s="13">
        <v>207800</v>
      </c>
      <c r="S608" s="13">
        <v>207800</v>
      </c>
      <c r="T608" s="13">
        <v>207800</v>
      </c>
      <c r="U608" s="13">
        <v>207800</v>
      </c>
      <c r="V608" s="13">
        <v>207800</v>
      </c>
      <c r="W608" s="13">
        <v>207800</v>
      </c>
      <c r="X608" s="13">
        <v>207800</v>
      </c>
      <c r="Y608" s="13">
        <v>207800</v>
      </c>
      <c r="Z608" s="13">
        <v>207800</v>
      </c>
      <c r="AA608" s="13">
        <v>207800</v>
      </c>
      <c r="AB608" s="13"/>
      <c r="AC608" s="13"/>
      <c r="AD608" s="13"/>
      <c r="AE608" s="13"/>
      <c r="AF608" s="13">
        <v>39</v>
      </c>
      <c r="AG608" s="13">
        <v>32</v>
      </c>
      <c r="AH608" s="13">
        <v>73</v>
      </c>
      <c r="AI608" s="13">
        <v>51</v>
      </c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13"/>
      <c r="AU608" s="13"/>
      <c r="AV608" s="13"/>
      <c r="AW608" s="13"/>
      <c r="AX608" s="13"/>
      <c r="AY608" s="14">
        <f t="shared" si="93"/>
        <v>48.75</v>
      </c>
      <c r="AZ608" s="14">
        <f t="shared" si="100"/>
        <v>23</v>
      </c>
      <c r="BA608" s="19">
        <f t="shared" si="94"/>
        <v>0.18181818181818182</v>
      </c>
      <c r="BB608" s="20">
        <f t="shared" si="101"/>
        <v>17.969882210706523</v>
      </c>
      <c r="BC608">
        <f t="shared" si="95"/>
        <v>0</v>
      </c>
      <c r="BD608" s="14">
        <f t="shared" si="96"/>
        <v>1</v>
      </c>
      <c r="BE608" s="14">
        <f t="shared" si="97"/>
        <v>35.5</v>
      </c>
      <c r="BF608" s="14">
        <f t="shared" si="98"/>
        <v>62</v>
      </c>
      <c r="BG608" s="14" t="str">
        <f t="shared" si="99"/>
        <v/>
      </c>
    </row>
    <row r="609" spans="1:59" x14ac:dyDescent="0.2">
      <c r="A609" t="str">
        <f t="shared" si="92"/>
        <v>Bailey Dale_2015</v>
      </c>
      <c r="B609" t="s">
        <v>549</v>
      </c>
      <c r="C609" t="s">
        <v>443</v>
      </c>
      <c r="D609">
        <v>2015</v>
      </c>
      <c r="E609" s="13">
        <v>117300</v>
      </c>
      <c r="F609" s="13">
        <v>117300</v>
      </c>
      <c r="G609" s="13">
        <v>117300</v>
      </c>
      <c r="H609" s="13">
        <v>117300</v>
      </c>
      <c r="I609" s="13">
        <v>117300</v>
      </c>
      <c r="J609" s="13">
        <v>117300</v>
      </c>
      <c r="K609" s="13">
        <v>117300</v>
      </c>
      <c r="L609" s="13">
        <v>117300</v>
      </c>
      <c r="M609" s="13">
        <v>117300</v>
      </c>
      <c r="N609" s="13">
        <v>138100</v>
      </c>
      <c r="O609" s="13">
        <v>154600</v>
      </c>
      <c r="P609" s="13">
        <v>154600</v>
      </c>
      <c r="Q609" s="13">
        <v>160800</v>
      </c>
      <c r="R609" s="13">
        <v>166600</v>
      </c>
      <c r="S609" s="13">
        <v>166600</v>
      </c>
      <c r="T609" s="13">
        <v>166600</v>
      </c>
      <c r="U609" s="13">
        <v>162800</v>
      </c>
      <c r="V609" s="13">
        <v>169600</v>
      </c>
      <c r="W609" s="13">
        <v>162300</v>
      </c>
      <c r="X609" s="13">
        <v>142900</v>
      </c>
      <c r="Y609" s="13">
        <v>142900</v>
      </c>
      <c r="Z609" s="13">
        <v>142900</v>
      </c>
      <c r="AA609" s="13">
        <v>142900</v>
      </c>
      <c r="AB609" s="13"/>
      <c r="AC609" s="13"/>
      <c r="AD609" s="13"/>
      <c r="AE609" s="13"/>
      <c r="AF609" s="13"/>
      <c r="AG609" s="13"/>
      <c r="AH609" s="13">
        <v>50</v>
      </c>
      <c r="AI609" s="13">
        <v>32</v>
      </c>
      <c r="AJ609" s="13">
        <v>35</v>
      </c>
      <c r="AK609" s="13">
        <v>52</v>
      </c>
      <c r="AL609" s="13"/>
      <c r="AM609" s="13">
        <v>19</v>
      </c>
      <c r="AN609" s="13">
        <v>38</v>
      </c>
      <c r="AO609" s="13"/>
      <c r="AP609" s="13"/>
      <c r="AQ609" s="13">
        <v>33</v>
      </c>
      <c r="AR609" s="13">
        <v>43</v>
      </c>
      <c r="AS609" s="13">
        <v>10</v>
      </c>
      <c r="AT609" s="13">
        <v>1</v>
      </c>
      <c r="AU609" s="13"/>
      <c r="AV609" s="13"/>
      <c r="AW609" s="13"/>
      <c r="AX609" s="13"/>
      <c r="AY609" s="14">
        <f t="shared" si="93"/>
        <v>31.3</v>
      </c>
      <c r="AZ609" s="14">
        <f t="shared" si="100"/>
        <v>23</v>
      </c>
      <c r="BA609" s="19">
        <f t="shared" si="94"/>
        <v>0.45454545454545453</v>
      </c>
      <c r="BB609" s="20">
        <f t="shared" si="101"/>
        <v>16.666999996666735</v>
      </c>
      <c r="BC609">
        <f t="shared" si="95"/>
        <v>0</v>
      </c>
      <c r="BD609" s="14">
        <f t="shared" si="96"/>
        <v>1</v>
      </c>
      <c r="BE609" s="14" t="str">
        <f t="shared" si="97"/>
        <v/>
      </c>
      <c r="BF609" s="14">
        <f t="shared" si="98"/>
        <v>37.6</v>
      </c>
      <c r="BG609" s="14">
        <f t="shared" si="99"/>
        <v>21.75</v>
      </c>
    </row>
    <row r="610" spans="1:59" x14ac:dyDescent="0.2">
      <c r="A610" t="str">
        <f t="shared" si="92"/>
        <v>Patrick Dangerfield_2018</v>
      </c>
      <c r="B610" t="s">
        <v>816</v>
      </c>
      <c r="C610" t="s">
        <v>235</v>
      </c>
      <c r="D610">
        <v>2018</v>
      </c>
      <c r="E610" s="13">
        <v>749800</v>
      </c>
      <c r="F610" s="13">
        <v>749800</v>
      </c>
      <c r="G610" s="13">
        <v>749800</v>
      </c>
      <c r="H610" s="13">
        <v>749800</v>
      </c>
      <c r="I610" s="13">
        <v>701600</v>
      </c>
      <c r="J610" s="13">
        <v>669000</v>
      </c>
      <c r="K610" s="13">
        <v>640000</v>
      </c>
      <c r="L610" s="13">
        <v>619800</v>
      </c>
      <c r="M610" s="13">
        <v>604500</v>
      </c>
      <c r="N610" s="13">
        <v>601800</v>
      </c>
      <c r="O610" s="13">
        <v>612000</v>
      </c>
      <c r="P610" s="13">
        <v>603000</v>
      </c>
      <c r="Q610" s="13">
        <v>589900</v>
      </c>
      <c r="R610" s="13">
        <v>567800</v>
      </c>
      <c r="S610" s="13">
        <v>567800</v>
      </c>
      <c r="T610" s="13">
        <v>556800</v>
      </c>
      <c r="U610" s="13">
        <v>549100</v>
      </c>
      <c r="V610" s="13">
        <v>569000</v>
      </c>
      <c r="W610" s="13">
        <v>586500</v>
      </c>
      <c r="X610" s="13">
        <v>605000</v>
      </c>
      <c r="Y610" s="13">
        <v>606200</v>
      </c>
      <c r="Z610" s="13">
        <v>621800</v>
      </c>
      <c r="AA610" s="13">
        <v>646800</v>
      </c>
      <c r="AB610" s="13"/>
      <c r="AC610" s="13">
        <v>130</v>
      </c>
      <c r="AD610" s="13">
        <v>100</v>
      </c>
      <c r="AE610" s="13">
        <v>103</v>
      </c>
      <c r="AF610" s="13">
        <v>135</v>
      </c>
      <c r="AG610" s="13">
        <v>94</v>
      </c>
      <c r="AH610" s="13">
        <v>108</v>
      </c>
      <c r="AI610" s="13">
        <v>137</v>
      </c>
      <c r="AJ610" s="13">
        <v>114</v>
      </c>
      <c r="AK610" s="13">
        <v>133</v>
      </c>
      <c r="AL610" s="13">
        <v>100</v>
      </c>
      <c r="AM610" s="13">
        <v>103</v>
      </c>
      <c r="AN610" s="13">
        <v>102</v>
      </c>
      <c r="AO610" s="13"/>
      <c r="AP610" s="13">
        <v>118</v>
      </c>
      <c r="AQ610" s="13">
        <v>104</v>
      </c>
      <c r="AR610" s="13">
        <v>158</v>
      </c>
      <c r="AS610" s="13">
        <v>126</v>
      </c>
      <c r="AT610" s="13">
        <v>117</v>
      </c>
      <c r="AU610" s="13">
        <v>132</v>
      </c>
      <c r="AV610" s="13">
        <v>160</v>
      </c>
      <c r="AW610" s="13">
        <v>94</v>
      </c>
      <c r="AX610" s="13">
        <v>187</v>
      </c>
      <c r="AY610" s="14">
        <f t="shared" si="93"/>
        <v>121.66666666666667</v>
      </c>
      <c r="AZ610" s="14">
        <f t="shared" si="100"/>
        <v>23</v>
      </c>
      <c r="BA610" s="19">
        <f t="shared" si="94"/>
        <v>0.95454545454545459</v>
      </c>
      <c r="BB610" s="20">
        <f t="shared" si="101"/>
        <v>24.434265557477563</v>
      </c>
      <c r="BC610">
        <f t="shared" si="95"/>
        <v>0</v>
      </c>
      <c r="BD610" s="14">
        <f t="shared" si="96"/>
        <v>17</v>
      </c>
      <c r="BE610" s="14">
        <f t="shared" si="97"/>
        <v>112.4</v>
      </c>
      <c r="BF610" s="14">
        <f t="shared" si="98"/>
        <v>115.83333333333333</v>
      </c>
      <c r="BG610" s="14">
        <f t="shared" si="99"/>
        <v>132.88888888888889</v>
      </c>
    </row>
    <row r="611" spans="1:59" x14ac:dyDescent="0.2">
      <c r="A611" t="str">
        <f t="shared" si="92"/>
        <v>Patrick Dangerfield_2017</v>
      </c>
      <c r="B611" t="s">
        <v>816</v>
      </c>
      <c r="C611" t="s">
        <v>235</v>
      </c>
      <c r="D611">
        <v>2017</v>
      </c>
      <c r="E611" s="13">
        <v>716900</v>
      </c>
      <c r="F611" s="13">
        <v>716900</v>
      </c>
      <c r="G611" s="13">
        <v>716900</v>
      </c>
      <c r="H611" s="13">
        <v>716000</v>
      </c>
      <c r="I611" s="13">
        <v>693200</v>
      </c>
      <c r="J611" s="13">
        <v>667800</v>
      </c>
      <c r="K611" s="13">
        <v>615400</v>
      </c>
      <c r="L611" s="13">
        <v>586300</v>
      </c>
      <c r="M611" s="13">
        <v>560300</v>
      </c>
      <c r="N611" s="13">
        <v>579900</v>
      </c>
      <c r="O611" s="13">
        <v>617900</v>
      </c>
      <c r="P611" s="13">
        <v>661400</v>
      </c>
      <c r="Q611" s="13">
        <v>661400</v>
      </c>
      <c r="R611" s="13">
        <v>690200</v>
      </c>
      <c r="S611" s="13">
        <v>703600</v>
      </c>
      <c r="T611" s="13">
        <v>731900</v>
      </c>
      <c r="U611" s="13">
        <v>763000</v>
      </c>
      <c r="V611" s="13">
        <v>783700</v>
      </c>
      <c r="W611" s="13">
        <v>774000</v>
      </c>
      <c r="X611" s="13">
        <v>741200</v>
      </c>
      <c r="Y611" s="13">
        <v>741200</v>
      </c>
      <c r="Z611" s="13">
        <v>715900</v>
      </c>
      <c r="AA611" s="13">
        <v>699100</v>
      </c>
      <c r="AB611" s="13">
        <v>138</v>
      </c>
      <c r="AC611" s="13">
        <v>140</v>
      </c>
      <c r="AD611" s="13">
        <v>138</v>
      </c>
      <c r="AE611" s="13">
        <v>90</v>
      </c>
      <c r="AF611" s="13">
        <v>120</v>
      </c>
      <c r="AG611" s="13">
        <v>65</v>
      </c>
      <c r="AH611" s="13">
        <v>110</v>
      </c>
      <c r="AI611" s="13">
        <v>112</v>
      </c>
      <c r="AJ611" s="13">
        <v>151</v>
      </c>
      <c r="AK611" s="13">
        <v>163</v>
      </c>
      <c r="AL611" s="13">
        <v>149</v>
      </c>
      <c r="AM611" s="13"/>
      <c r="AN611" s="13">
        <v>141</v>
      </c>
      <c r="AO611" s="13">
        <v>145</v>
      </c>
      <c r="AP611" s="13">
        <v>196</v>
      </c>
      <c r="AQ611" s="13">
        <v>165</v>
      </c>
      <c r="AR611" s="13">
        <v>141</v>
      </c>
      <c r="AS611" s="13">
        <v>142</v>
      </c>
      <c r="AT611" s="13">
        <v>108</v>
      </c>
      <c r="AU611" s="13"/>
      <c r="AV611" s="13">
        <v>141</v>
      </c>
      <c r="AW611" s="13">
        <v>146</v>
      </c>
      <c r="AX611" s="13">
        <v>163</v>
      </c>
      <c r="AY611" s="14">
        <f t="shared" si="93"/>
        <v>136.38095238095238</v>
      </c>
      <c r="AZ611" s="14">
        <f t="shared" si="100"/>
        <v>23</v>
      </c>
      <c r="BA611" s="19">
        <f t="shared" si="94"/>
        <v>0.95454545454545459</v>
      </c>
      <c r="BB611" s="20">
        <f t="shared" si="101"/>
        <v>28.332801115449534</v>
      </c>
      <c r="BC611">
        <f t="shared" si="95"/>
        <v>0</v>
      </c>
      <c r="BD611" s="14">
        <f t="shared" si="96"/>
        <v>9</v>
      </c>
      <c r="BE611" s="14">
        <f t="shared" si="97"/>
        <v>115.16666666666667</v>
      </c>
      <c r="BF611" s="14">
        <f t="shared" si="98"/>
        <v>137</v>
      </c>
      <c r="BG611" s="14">
        <f t="shared" si="99"/>
        <v>150.25</v>
      </c>
    </row>
    <row r="612" spans="1:59" x14ac:dyDescent="0.2">
      <c r="A612" t="str">
        <f t="shared" si="92"/>
        <v>Patrick Dangerfield_2016</v>
      </c>
      <c r="B612" t="s">
        <v>816</v>
      </c>
      <c r="C612" t="s">
        <v>235</v>
      </c>
      <c r="D612">
        <v>2016</v>
      </c>
      <c r="E612" s="13">
        <v>647000</v>
      </c>
      <c r="F612" s="13">
        <v>647000</v>
      </c>
      <c r="G612" s="13">
        <v>647000</v>
      </c>
      <c r="H612" s="13">
        <v>657900</v>
      </c>
      <c r="I612" s="13">
        <v>637800</v>
      </c>
      <c r="J612" s="13">
        <v>650500</v>
      </c>
      <c r="K612" s="13">
        <v>644500</v>
      </c>
      <c r="L612" s="13">
        <v>651100</v>
      </c>
      <c r="M612" s="13">
        <v>654000</v>
      </c>
      <c r="N612" s="13">
        <v>634400</v>
      </c>
      <c r="O612" s="13">
        <v>618600</v>
      </c>
      <c r="P612" s="13">
        <v>603900</v>
      </c>
      <c r="Q612" s="13">
        <v>655500</v>
      </c>
      <c r="R612" s="13">
        <v>708800</v>
      </c>
      <c r="S612" s="13">
        <v>744600</v>
      </c>
      <c r="T612" s="13">
        <v>744600</v>
      </c>
      <c r="U612" s="13">
        <v>730800</v>
      </c>
      <c r="V612" s="13">
        <v>703600</v>
      </c>
      <c r="W612" s="13">
        <v>682900</v>
      </c>
      <c r="X612" s="13">
        <v>671000</v>
      </c>
      <c r="Y612" s="13">
        <v>644000</v>
      </c>
      <c r="Z612" s="13">
        <v>619700</v>
      </c>
      <c r="AA612" s="13">
        <v>596500</v>
      </c>
      <c r="AB612" s="13">
        <v>162</v>
      </c>
      <c r="AC612" s="13">
        <v>77</v>
      </c>
      <c r="AD612" s="13">
        <v>166</v>
      </c>
      <c r="AE612" s="13">
        <v>99</v>
      </c>
      <c r="AF612" s="13">
        <v>137</v>
      </c>
      <c r="AG612" s="13">
        <v>132</v>
      </c>
      <c r="AH612" s="13">
        <v>129</v>
      </c>
      <c r="AI612" s="13">
        <v>132</v>
      </c>
      <c r="AJ612" s="13">
        <v>86</v>
      </c>
      <c r="AK612" s="13">
        <v>127</v>
      </c>
      <c r="AL612" s="13">
        <v>124</v>
      </c>
      <c r="AM612" s="13">
        <v>229</v>
      </c>
      <c r="AN612" s="13">
        <v>173</v>
      </c>
      <c r="AO612" s="13">
        <v>110</v>
      </c>
      <c r="AP612" s="13"/>
      <c r="AQ612" s="13">
        <v>135</v>
      </c>
      <c r="AR612" s="13">
        <v>140</v>
      </c>
      <c r="AS612" s="13">
        <v>111</v>
      </c>
      <c r="AT612" s="13">
        <v>144</v>
      </c>
      <c r="AU612" s="13">
        <v>99</v>
      </c>
      <c r="AV612" s="13">
        <v>101</v>
      </c>
      <c r="AW612" s="13">
        <v>131</v>
      </c>
      <c r="AX612" s="13">
        <v>155</v>
      </c>
      <c r="AY612" s="14">
        <f t="shared" si="93"/>
        <v>131.77272727272728</v>
      </c>
      <c r="AZ612" s="14">
        <f t="shared" si="100"/>
        <v>23</v>
      </c>
      <c r="BA612" s="19">
        <f t="shared" si="94"/>
        <v>1</v>
      </c>
      <c r="BB612" s="20">
        <f t="shared" si="101"/>
        <v>33.252184773451994</v>
      </c>
      <c r="BC612">
        <f t="shared" si="95"/>
        <v>0</v>
      </c>
      <c r="BD612" s="14">
        <f t="shared" si="96"/>
        <v>23</v>
      </c>
      <c r="BE612" s="14">
        <f t="shared" si="97"/>
        <v>128.83333333333334</v>
      </c>
      <c r="BF612" s="14">
        <f t="shared" si="98"/>
        <v>137.83333333333334</v>
      </c>
      <c r="BG612" s="14">
        <f t="shared" si="99"/>
        <v>127</v>
      </c>
    </row>
    <row r="613" spans="1:59" x14ac:dyDescent="0.2">
      <c r="A613" t="str">
        <f t="shared" si="92"/>
        <v>Patrick Dangerfield_2015</v>
      </c>
      <c r="B613" t="s">
        <v>816</v>
      </c>
      <c r="C613" t="s">
        <v>235</v>
      </c>
      <c r="D613">
        <v>2015</v>
      </c>
      <c r="E613" s="13">
        <v>567600</v>
      </c>
      <c r="F613" s="13">
        <v>567600</v>
      </c>
      <c r="G613" s="13">
        <v>567600</v>
      </c>
      <c r="H613" s="13">
        <v>554200</v>
      </c>
      <c r="I613" s="13">
        <v>534000</v>
      </c>
      <c r="J613" s="13">
        <v>522800</v>
      </c>
      <c r="K613" s="13">
        <v>521500</v>
      </c>
      <c r="L613" s="13">
        <v>527300</v>
      </c>
      <c r="M613" s="13">
        <v>537000</v>
      </c>
      <c r="N613" s="13">
        <v>587300</v>
      </c>
      <c r="O613" s="13">
        <v>631800</v>
      </c>
      <c r="P613" s="13">
        <v>631800</v>
      </c>
      <c r="Q613" s="13">
        <v>653000</v>
      </c>
      <c r="R613" s="13">
        <v>636000</v>
      </c>
      <c r="S613" s="13">
        <v>636000</v>
      </c>
      <c r="T613" s="13">
        <v>636000</v>
      </c>
      <c r="U613" s="13">
        <v>642100</v>
      </c>
      <c r="V613" s="13">
        <v>654800</v>
      </c>
      <c r="W613" s="13">
        <v>628200</v>
      </c>
      <c r="X613" s="13">
        <v>621900</v>
      </c>
      <c r="Y613" s="13">
        <v>623700</v>
      </c>
      <c r="Z613" s="13">
        <v>640300</v>
      </c>
      <c r="AA613" s="13">
        <v>642100</v>
      </c>
      <c r="AB613" s="13">
        <v>123</v>
      </c>
      <c r="AC613" s="13">
        <v>109</v>
      </c>
      <c r="AD613" s="13">
        <v>74</v>
      </c>
      <c r="AE613" s="13">
        <v>101</v>
      </c>
      <c r="AF613" s="13">
        <v>119</v>
      </c>
      <c r="AG613" s="13">
        <v>90</v>
      </c>
      <c r="AH613" s="13">
        <v>116</v>
      </c>
      <c r="AI613" s="13">
        <v>130</v>
      </c>
      <c r="AJ613" s="13">
        <v>188</v>
      </c>
      <c r="AK613" s="13">
        <v>130</v>
      </c>
      <c r="AL613" s="13"/>
      <c r="AM613" s="13">
        <v>106</v>
      </c>
      <c r="AN613" s="13">
        <v>114</v>
      </c>
      <c r="AO613" s="13"/>
      <c r="AP613" s="13">
        <v>156</v>
      </c>
      <c r="AQ613" s="13">
        <v>121</v>
      </c>
      <c r="AR613" s="13">
        <v>141</v>
      </c>
      <c r="AS613" s="13">
        <v>73</v>
      </c>
      <c r="AT613" s="13">
        <v>152</v>
      </c>
      <c r="AU613" s="13">
        <v>157</v>
      </c>
      <c r="AV613" s="13">
        <v>112</v>
      </c>
      <c r="AW613" s="13">
        <v>128</v>
      </c>
      <c r="AX613" s="13">
        <v>78</v>
      </c>
      <c r="AY613" s="14">
        <f t="shared" si="93"/>
        <v>119.9047619047619</v>
      </c>
      <c r="AZ613" s="14">
        <f t="shared" si="100"/>
        <v>23</v>
      </c>
      <c r="BA613" s="19">
        <f t="shared" si="94"/>
        <v>0.95454545454545459</v>
      </c>
      <c r="BB613" s="20">
        <f t="shared" si="101"/>
        <v>28.992938384897734</v>
      </c>
      <c r="BC613">
        <f t="shared" si="95"/>
        <v>0</v>
      </c>
      <c r="BD613" s="14">
        <f t="shared" si="96"/>
        <v>7</v>
      </c>
      <c r="BE613" s="14">
        <f t="shared" si="97"/>
        <v>102.66666666666667</v>
      </c>
      <c r="BF613" s="14">
        <f t="shared" si="98"/>
        <v>134</v>
      </c>
      <c r="BG613" s="14">
        <f t="shared" si="99"/>
        <v>124.22222222222223</v>
      </c>
    </row>
    <row r="614" spans="1:59" x14ac:dyDescent="0.2">
      <c r="A614" t="str">
        <f t="shared" si="92"/>
        <v>Caleb Daniel_2018</v>
      </c>
      <c r="B614" t="s">
        <v>574</v>
      </c>
      <c r="C614" t="s">
        <v>443</v>
      </c>
      <c r="D614">
        <v>2018</v>
      </c>
      <c r="E614" s="13">
        <v>436000</v>
      </c>
      <c r="F614" s="13">
        <v>436000</v>
      </c>
      <c r="G614" s="13">
        <v>436000</v>
      </c>
      <c r="H614" s="13">
        <v>436000</v>
      </c>
      <c r="I614" s="13">
        <v>413100</v>
      </c>
      <c r="J614" s="13">
        <v>428900</v>
      </c>
      <c r="K614" s="13">
        <v>432300</v>
      </c>
      <c r="L614" s="13">
        <v>443500</v>
      </c>
      <c r="M614" s="13">
        <v>443900</v>
      </c>
      <c r="N614" s="13">
        <v>438500</v>
      </c>
      <c r="O614" s="13">
        <v>430400</v>
      </c>
      <c r="P614" s="13">
        <v>402100</v>
      </c>
      <c r="Q614" s="13">
        <v>402100</v>
      </c>
      <c r="R614" s="13">
        <v>357100</v>
      </c>
      <c r="S614" s="13">
        <v>316400</v>
      </c>
      <c r="T614" s="13">
        <v>316400</v>
      </c>
      <c r="U614" s="13">
        <v>298700</v>
      </c>
      <c r="V614" s="13">
        <v>309200</v>
      </c>
      <c r="W614" s="13">
        <v>327200</v>
      </c>
      <c r="X614" s="13">
        <v>328800</v>
      </c>
      <c r="Y614" s="13">
        <v>341500</v>
      </c>
      <c r="Z614" s="13">
        <v>366600</v>
      </c>
      <c r="AA614" s="13">
        <v>423900</v>
      </c>
      <c r="AB614" s="13"/>
      <c r="AC614" s="13">
        <v>37</v>
      </c>
      <c r="AD614" s="13">
        <v>102</v>
      </c>
      <c r="AE614" s="13">
        <v>66</v>
      </c>
      <c r="AF614" s="13">
        <v>109</v>
      </c>
      <c r="AG614" s="13">
        <v>87</v>
      </c>
      <c r="AH614" s="13">
        <v>87</v>
      </c>
      <c r="AI614" s="13">
        <v>94</v>
      </c>
      <c r="AJ614" s="13">
        <v>75</v>
      </c>
      <c r="AK614" s="13">
        <v>76</v>
      </c>
      <c r="AL614" s="13">
        <v>44</v>
      </c>
      <c r="AM614" s="13"/>
      <c r="AN614" s="13">
        <v>21</v>
      </c>
      <c r="AO614" s="13">
        <v>60</v>
      </c>
      <c r="AP614" s="13"/>
      <c r="AQ614" s="13">
        <v>73</v>
      </c>
      <c r="AR614" s="13">
        <v>73</v>
      </c>
      <c r="AS614" s="13">
        <v>84</v>
      </c>
      <c r="AT614" s="13">
        <v>47</v>
      </c>
      <c r="AU614" s="13">
        <v>100</v>
      </c>
      <c r="AV614" s="13">
        <v>120</v>
      </c>
      <c r="AW614" s="13">
        <v>75</v>
      </c>
      <c r="AX614" s="13">
        <v>112</v>
      </c>
      <c r="AY614" s="14">
        <f t="shared" si="93"/>
        <v>77.099999999999994</v>
      </c>
      <c r="AZ614" s="14">
        <f t="shared" si="100"/>
        <v>23</v>
      </c>
      <c r="BA614" s="19">
        <f t="shared" si="94"/>
        <v>0.90909090909090906</v>
      </c>
      <c r="BB614" s="20">
        <f t="shared" si="101"/>
        <v>26.122988464488316</v>
      </c>
      <c r="BC614">
        <f t="shared" si="95"/>
        <v>0</v>
      </c>
      <c r="BD614" s="14">
        <f t="shared" si="96"/>
        <v>17</v>
      </c>
      <c r="BE614" s="14">
        <f t="shared" si="97"/>
        <v>80.2</v>
      </c>
      <c r="BF614" s="14">
        <f t="shared" si="98"/>
        <v>75.2</v>
      </c>
      <c r="BG614" s="14">
        <f t="shared" si="99"/>
        <v>85.5</v>
      </c>
    </row>
    <row r="615" spans="1:59" x14ac:dyDescent="0.2">
      <c r="A615" t="str">
        <f t="shared" si="92"/>
        <v>Caleb Daniel_2017</v>
      </c>
      <c r="B615" t="s">
        <v>574</v>
      </c>
      <c r="C615" t="s">
        <v>443</v>
      </c>
      <c r="D615">
        <v>2017</v>
      </c>
      <c r="E615" s="13">
        <v>430100</v>
      </c>
      <c r="F615" s="13">
        <v>430100</v>
      </c>
      <c r="G615" s="13">
        <v>430100</v>
      </c>
      <c r="H615" s="13">
        <v>401600</v>
      </c>
      <c r="I615" s="13">
        <v>401600</v>
      </c>
      <c r="J615" s="13">
        <v>401600</v>
      </c>
      <c r="K615" s="13">
        <v>400300</v>
      </c>
      <c r="L615" s="13">
        <v>408300</v>
      </c>
      <c r="M615" s="13">
        <v>436600</v>
      </c>
      <c r="N615" s="13">
        <v>445400</v>
      </c>
      <c r="O615" s="13">
        <v>450000</v>
      </c>
      <c r="P615" s="13">
        <v>450000</v>
      </c>
      <c r="Q615" s="13">
        <v>453200</v>
      </c>
      <c r="R615" s="13">
        <v>461200</v>
      </c>
      <c r="S615" s="13">
        <v>462200</v>
      </c>
      <c r="T615" s="13">
        <v>447100</v>
      </c>
      <c r="U615" s="13">
        <v>414500</v>
      </c>
      <c r="V615" s="13">
        <v>397400</v>
      </c>
      <c r="W615" s="13">
        <v>382200</v>
      </c>
      <c r="X615" s="13">
        <v>380600</v>
      </c>
      <c r="Y615" s="13">
        <v>384600</v>
      </c>
      <c r="Z615" s="13">
        <v>386500</v>
      </c>
      <c r="AA615" s="13">
        <v>397300</v>
      </c>
      <c r="AB615" s="13">
        <v>62</v>
      </c>
      <c r="AC615" s="13">
        <v>61</v>
      </c>
      <c r="AD615" s="13">
        <v>64</v>
      </c>
      <c r="AE615" s="13"/>
      <c r="AF615" s="13"/>
      <c r="AG615" s="13">
        <v>108</v>
      </c>
      <c r="AH615" s="13">
        <v>80</v>
      </c>
      <c r="AI615" s="13">
        <v>116</v>
      </c>
      <c r="AJ615" s="13">
        <v>80</v>
      </c>
      <c r="AK615" s="13">
        <v>76</v>
      </c>
      <c r="AL615" s="13"/>
      <c r="AM615" s="13">
        <v>115</v>
      </c>
      <c r="AN615" s="13">
        <v>93</v>
      </c>
      <c r="AO615" s="13">
        <v>65</v>
      </c>
      <c r="AP615" s="13">
        <v>83</v>
      </c>
      <c r="AQ615" s="13">
        <v>45</v>
      </c>
      <c r="AR615" s="13">
        <v>81</v>
      </c>
      <c r="AS615" s="13">
        <v>78</v>
      </c>
      <c r="AT615" s="13">
        <v>67</v>
      </c>
      <c r="AU615" s="13">
        <v>94</v>
      </c>
      <c r="AV615" s="13">
        <v>76</v>
      </c>
      <c r="AW615" s="13">
        <v>88</v>
      </c>
      <c r="AX615" s="13">
        <v>54</v>
      </c>
      <c r="AY615" s="14">
        <f t="shared" si="93"/>
        <v>79.3</v>
      </c>
      <c r="AZ615" s="14">
        <f t="shared" si="100"/>
        <v>23</v>
      </c>
      <c r="BA615" s="19">
        <f t="shared" si="94"/>
        <v>0.90909090909090906</v>
      </c>
      <c r="BB615" s="20">
        <f t="shared" si="101"/>
        <v>19.202795849069805</v>
      </c>
      <c r="BC615">
        <f t="shared" si="95"/>
        <v>0</v>
      </c>
      <c r="BD615" s="14">
        <f t="shared" si="96"/>
        <v>20</v>
      </c>
      <c r="BE615" s="14">
        <f t="shared" si="97"/>
        <v>73.75</v>
      </c>
      <c r="BF615" s="14">
        <f t="shared" si="98"/>
        <v>93.4</v>
      </c>
      <c r="BG615" s="14">
        <f t="shared" si="99"/>
        <v>74</v>
      </c>
    </row>
    <row r="616" spans="1:59" x14ac:dyDescent="0.2">
      <c r="A616" t="str">
        <f t="shared" si="92"/>
        <v>Caleb Daniel_2016</v>
      </c>
      <c r="B616" t="s">
        <v>574</v>
      </c>
      <c r="C616" t="s">
        <v>443</v>
      </c>
      <c r="D616">
        <v>2016</v>
      </c>
      <c r="E616" s="13">
        <v>295000</v>
      </c>
      <c r="F616" s="13">
        <v>295000</v>
      </c>
      <c r="G616" s="13">
        <v>295000</v>
      </c>
      <c r="H616" s="13">
        <v>337800</v>
      </c>
      <c r="I616" s="13">
        <v>360900</v>
      </c>
      <c r="J616" s="13">
        <v>360900</v>
      </c>
      <c r="K616" s="13">
        <v>360900</v>
      </c>
      <c r="L616" s="13">
        <v>379300</v>
      </c>
      <c r="M616" s="13">
        <v>369100</v>
      </c>
      <c r="N616" s="13">
        <v>352000</v>
      </c>
      <c r="O616" s="13">
        <v>339900</v>
      </c>
      <c r="P616" s="13">
        <v>336700</v>
      </c>
      <c r="Q616" s="13">
        <v>350600</v>
      </c>
      <c r="R616" s="13">
        <v>357900</v>
      </c>
      <c r="S616" s="13">
        <v>357900</v>
      </c>
      <c r="T616" s="13">
        <v>377000</v>
      </c>
      <c r="U616" s="13">
        <v>381100</v>
      </c>
      <c r="V616" s="13">
        <v>375400</v>
      </c>
      <c r="W616" s="13">
        <v>364800</v>
      </c>
      <c r="X616" s="13">
        <v>359300</v>
      </c>
      <c r="Y616" s="13">
        <v>367300</v>
      </c>
      <c r="Z616" s="13">
        <v>378200</v>
      </c>
      <c r="AA616" s="13">
        <v>412600</v>
      </c>
      <c r="AB616" s="13">
        <v>86</v>
      </c>
      <c r="AC616" s="13">
        <v>77</v>
      </c>
      <c r="AD616" s="13">
        <v>107</v>
      </c>
      <c r="AE616" s="13">
        <v>67</v>
      </c>
      <c r="AF616" s="13"/>
      <c r="AG616" s="13"/>
      <c r="AH616" s="13">
        <v>82</v>
      </c>
      <c r="AI616" s="13">
        <v>53</v>
      </c>
      <c r="AJ616" s="13">
        <v>47</v>
      </c>
      <c r="AK616" s="13">
        <v>84</v>
      </c>
      <c r="AL616" s="13">
        <v>65</v>
      </c>
      <c r="AM616" s="13">
        <v>85</v>
      </c>
      <c r="AN616" s="13">
        <v>83</v>
      </c>
      <c r="AO616" s="13"/>
      <c r="AP616" s="13">
        <v>90</v>
      </c>
      <c r="AQ616" s="13">
        <v>64</v>
      </c>
      <c r="AR616" s="13">
        <v>66</v>
      </c>
      <c r="AS616" s="13">
        <v>77</v>
      </c>
      <c r="AT616" s="13">
        <v>70</v>
      </c>
      <c r="AU616" s="13">
        <v>94</v>
      </c>
      <c r="AV616" s="13">
        <v>89</v>
      </c>
      <c r="AW616" s="13">
        <v>130</v>
      </c>
      <c r="AX616" s="13">
        <v>65</v>
      </c>
      <c r="AY616" s="14">
        <f t="shared" si="93"/>
        <v>79.05</v>
      </c>
      <c r="AZ616" s="14">
        <f t="shared" si="100"/>
        <v>23</v>
      </c>
      <c r="BA616" s="19">
        <f t="shared" si="94"/>
        <v>0.90909090909090906</v>
      </c>
      <c r="BB616" s="20">
        <f t="shared" si="101"/>
        <v>18.757384510752303</v>
      </c>
      <c r="BC616">
        <f t="shared" si="95"/>
        <v>0</v>
      </c>
      <c r="BD616" s="14">
        <f t="shared" si="96"/>
        <v>1</v>
      </c>
      <c r="BE616" s="14">
        <f t="shared" si="97"/>
        <v>84.25</v>
      </c>
      <c r="BF616" s="14">
        <f t="shared" si="98"/>
        <v>69.333333333333329</v>
      </c>
      <c r="BG616" s="14">
        <f t="shared" si="99"/>
        <v>82.777777777777771</v>
      </c>
    </row>
    <row r="617" spans="1:59" x14ac:dyDescent="0.2">
      <c r="A617" t="str">
        <f t="shared" si="92"/>
        <v>Caleb Daniel_2015</v>
      </c>
      <c r="B617" t="s">
        <v>574</v>
      </c>
      <c r="C617" t="s">
        <v>443</v>
      </c>
      <c r="D617">
        <v>2015</v>
      </c>
      <c r="E617" s="13">
        <v>117300</v>
      </c>
      <c r="F617" s="13">
        <v>117300</v>
      </c>
      <c r="G617" s="13">
        <v>117300</v>
      </c>
      <c r="H617" s="13">
        <v>117300</v>
      </c>
      <c r="I617" s="13">
        <v>117300</v>
      </c>
      <c r="J617" s="13">
        <v>117300</v>
      </c>
      <c r="K617" s="13">
        <v>117300</v>
      </c>
      <c r="L617" s="13">
        <v>117300</v>
      </c>
      <c r="M617" s="13">
        <v>117300</v>
      </c>
      <c r="N617" s="13">
        <v>117300</v>
      </c>
      <c r="O617" s="13">
        <v>117300</v>
      </c>
      <c r="P617" s="13">
        <v>117300</v>
      </c>
      <c r="Q617" s="13">
        <v>117300</v>
      </c>
      <c r="R617" s="13">
        <v>117300</v>
      </c>
      <c r="S617" s="13">
        <v>117300</v>
      </c>
      <c r="T617" s="13">
        <v>117300</v>
      </c>
      <c r="U617" s="13">
        <v>173100</v>
      </c>
      <c r="V617" s="13">
        <v>212200</v>
      </c>
      <c r="W617" s="13">
        <v>241500</v>
      </c>
      <c r="X617" s="13">
        <v>256700</v>
      </c>
      <c r="Y617" s="13">
        <v>246200</v>
      </c>
      <c r="Z617" s="13">
        <v>230800</v>
      </c>
      <c r="AA617" s="13">
        <v>230800</v>
      </c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  <c r="AO617" s="13">
        <v>65</v>
      </c>
      <c r="AP617" s="13">
        <v>67</v>
      </c>
      <c r="AQ617" s="13">
        <v>64</v>
      </c>
      <c r="AR617" s="13">
        <v>63</v>
      </c>
      <c r="AS617" s="13">
        <v>68</v>
      </c>
      <c r="AT617" s="13">
        <v>50</v>
      </c>
      <c r="AU617" s="13">
        <v>14</v>
      </c>
      <c r="AV617" s="13">
        <v>52</v>
      </c>
      <c r="AW617" s="13"/>
      <c r="AX617" s="13">
        <v>49</v>
      </c>
      <c r="AY617" s="14">
        <f t="shared" si="93"/>
        <v>54.666666666666664</v>
      </c>
      <c r="AZ617" s="14">
        <f t="shared" si="100"/>
        <v>23</v>
      </c>
      <c r="BA617" s="19">
        <f t="shared" si="94"/>
        <v>0.40909090909090912</v>
      </c>
      <c r="BB617" s="20">
        <f t="shared" si="101"/>
        <v>16.98528775146303</v>
      </c>
      <c r="BC617">
        <f t="shared" si="95"/>
        <v>0</v>
      </c>
      <c r="BD617" s="14">
        <f t="shared" si="96"/>
        <v>1</v>
      </c>
      <c r="BE617" s="14" t="str">
        <f t="shared" si="97"/>
        <v/>
      </c>
      <c r="BF617" s="14" t="str">
        <f t="shared" si="98"/>
        <v/>
      </c>
      <c r="BG617" s="14">
        <f t="shared" si="99"/>
        <v>53.375</v>
      </c>
    </row>
    <row r="618" spans="1:59" x14ac:dyDescent="0.2">
      <c r="A618" t="str">
        <f t="shared" si="92"/>
        <v>Brent Daniels_2018</v>
      </c>
      <c r="B618" t="s">
        <v>1661</v>
      </c>
      <c r="C618" t="s">
        <v>490</v>
      </c>
      <c r="D618">
        <v>2018</v>
      </c>
      <c r="E618" s="13">
        <v>117300</v>
      </c>
      <c r="F618" s="13">
        <v>117300</v>
      </c>
      <c r="G618" s="13">
        <v>117300</v>
      </c>
      <c r="H618" s="13">
        <v>117300</v>
      </c>
      <c r="I618" s="13">
        <v>117300</v>
      </c>
      <c r="J618" s="13">
        <v>117300</v>
      </c>
      <c r="K618" s="13">
        <v>117300</v>
      </c>
      <c r="L618" s="13">
        <v>117300</v>
      </c>
      <c r="M618" s="13">
        <v>117300</v>
      </c>
      <c r="N618" s="13">
        <v>117300</v>
      </c>
      <c r="O618" s="13">
        <v>117300</v>
      </c>
      <c r="P618" s="13">
        <v>117300</v>
      </c>
      <c r="Q618" s="13">
        <v>117300</v>
      </c>
      <c r="R618" s="13">
        <v>117300</v>
      </c>
      <c r="S618" s="13">
        <v>117300</v>
      </c>
      <c r="T618" s="13">
        <v>117300</v>
      </c>
      <c r="U618" s="13">
        <v>117300</v>
      </c>
      <c r="V618" s="13">
        <v>117300</v>
      </c>
      <c r="W618" s="13">
        <v>151500</v>
      </c>
      <c r="X618" s="13">
        <v>183200</v>
      </c>
      <c r="Y618" s="13">
        <v>210400</v>
      </c>
      <c r="Z618" s="13">
        <v>235400</v>
      </c>
      <c r="AA618" s="13">
        <v>234600</v>
      </c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  <c r="AO618" s="13"/>
      <c r="AP618" s="13"/>
      <c r="AQ618" s="13">
        <v>45</v>
      </c>
      <c r="AR618" s="13">
        <v>48</v>
      </c>
      <c r="AS618" s="13">
        <v>56</v>
      </c>
      <c r="AT618" s="13">
        <v>60</v>
      </c>
      <c r="AU618" s="13">
        <v>58</v>
      </c>
      <c r="AV618" s="13">
        <v>68</v>
      </c>
      <c r="AW618" s="13">
        <v>18</v>
      </c>
      <c r="AX618" s="13"/>
      <c r="AY618" s="14">
        <f t="shared" si="93"/>
        <v>50.428571428571431</v>
      </c>
      <c r="AZ618" s="14">
        <f t="shared" si="100"/>
        <v>23</v>
      </c>
      <c r="BA618" s="19">
        <f t="shared" si="94"/>
        <v>0.31818181818181818</v>
      </c>
      <c r="BB618" s="20">
        <f t="shared" si="101"/>
        <v>16.205525218858156</v>
      </c>
      <c r="BC618">
        <f t="shared" si="95"/>
        <v>0</v>
      </c>
      <c r="BD618" s="14">
        <f t="shared" si="96"/>
        <v>1</v>
      </c>
      <c r="BE618" s="14" t="str">
        <f t="shared" si="97"/>
        <v/>
      </c>
      <c r="BF618" s="14" t="str">
        <f t="shared" si="98"/>
        <v/>
      </c>
      <c r="BG618" s="14">
        <f t="shared" si="99"/>
        <v>50.428571428571431</v>
      </c>
    </row>
    <row r="619" spans="1:59" x14ac:dyDescent="0.2">
      <c r="A619" t="str">
        <f t="shared" si="92"/>
        <v>Brent Daniels_2017</v>
      </c>
      <c r="B619" t="s">
        <v>1661</v>
      </c>
      <c r="C619" t="s">
        <v>490</v>
      </c>
      <c r="D619">
        <v>2017</v>
      </c>
      <c r="E619" s="13">
        <v>0</v>
      </c>
      <c r="F619" s="13">
        <v>0</v>
      </c>
      <c r="G619" s="13">
        <v>0</v>
      </c>
      <c r="H619" s="13">
        <v>0</v>
      </c>
      <c r="I619" s="13">
        <v>0</v>
      </c>
      <c r="J619" s="13">
        <v>0</v>
      </c>
      <c r="K619" s="13">
        <v>0</v>
      </c>
      <c r="L619" s="13">
        <v>0</v>
      </c>
      <c r="M619" s="13">
        <v>0</v>
      </c>
      <c r="N619" s="13">
        <v>0</v>
      </c>
      <c r="O619" s="13">
        <v>0</v>
      </c>
      <c r="P619" s="13">
        <v>0</v>
      </c>
      <c r="Q619" s="13">
        <v>0</v>
      </c>
      <c r="R619" s="13">
        <v>0</v>
      </c>
      <c r="S619" s="13">
        <v>0</v>
      </c>
      <c r="T619" s="13">
        <v>0</v>
      </c>
      <c r="U619" s="13">
        <v>0</v>
      </c>
      <c r="V619" s="13">
        <v>0</v>
      </c>
      <c r="W619" s="13">
        <v>0</v>
      </c>
      <c r="X619" s="13">
        <v>0</v>
      </c>
      <c r="Y619" s="13">
        <v>0</v>
      </c>
      <c r="Z619" s="13">
        <v>0</v>
      </c>
      <c r="AA619" s="13">
        <v>0</v>
      </c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13"/>
      <c r="AU619" s="13"/>
      <c r="AV619" s="13"/>
      <c r="AW619" s="13"/>
      <c r="AX619" s="13"/>
      <c r="AY619" s="14" t="str">
        <f t="shared" si="93"/>
        <v/>
      </c>
      <c r="AZ619" s="14">
        <f t="shared" si="100"/>
        <v>23</v>
      </c>
      <c r="BA619" s="19">
        <f t="shared" si="94"/>
        <v>0</v>
      </c>
      <c r="BB619" s="20" t="e">
        <f t="shared" si="101"/>
        <v>#DIV/0!</v>
      </c>
      <c r="BC619">
        <f t="shared" si="95"/>
        <v>23</v>
      </c>
      <c r="BD619" s="14">
        <f t="shared" si="96"/>
        <v>1</v>
      </c>
      <c r="BE619" s="14" t="str">
        <f t="shared" si="97"/>
        <v/>
      </c>
      <c r="BF619" s="14" t="str">
        <f t="shared" si="98"/>
        <v/>
      </c>
      <c r="BG619" s="14" t="str">
        <f t="shared" si="99"/>
        <v/>
      </c>
    </row>
    <row r="620" spans="1:59" x14ac:dyDescent="0.2">
      <c r="A620" t="str">
        <f t="shared" si="92"/>
        <v>Brent Daniels_2016</v>
      </c>
      <c r="B620" t="s">
        <v>1661</v>
      </c>
      <c r="C620" t="s">
        <v>490</v>
      </c>
      <c r="D620">
        <v>2016</v>
      </c>
      <c r="E620" s="13">
        <v>0</v>
      </c>
      <c r="F620" s="13">
        <v>0</v>
      </c>
      <c r="G620" s="13">
        <v>0</v>
      </c>
      <c r="H620" s="13">
        <v>0</v>
      </c>
      <c r="I620" s="13">
        <v>0</v>
      </c>
      <c r="J620" s="13">
        <v>0</v>
      </c>
      <c r="K620" s="13">
        <v>0</v>
      </c>
      <c r="L620" s="13">
        <v>0</v>
      </c>
      <c r="M620" s="13">
        <v>0</v>
      </c>
      <c r="N620" s="13">
        <v>0</v>
      </c>
      <c r="O620" s="13">
        <v>0</v>
      </c>
      <c r="P620" s="13">
        <v>0</v>
      </c>
      <c r="Q620" s="13">
        <v>0</v>
      </c>
      <c r="R620" s="13">
        <v>0</v>
      </c>
      <c r="S620" s="13">
        <v>0</v>
      </c>
      <c r="T620" s="13">
        <v>0</v>
      </c>
      <c r="U620" s="13">
        <v>0</v>
      </c>
      <c r="V620" s="13">
        <v>0</v>
      </c>
      <c r="W620" s="13">
        <v>0</v>
      </c>
      <c r="X620" s="13">
        <v>0</v>
      </c>
      <c r="Y620" s="13">
        <v>0</v>
      </c>
      <c r="Z620" s="13">
        <v>0</v>
      </c>
      <c r="AA620" s="13">
        <v>0</v>
      </c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13"/>
      <c r="AU620" s="13"/>
      <c r="AV620" s="13"/>
      <c r="AW620" s="13"/>
      <c r="AX620" s="13"/>
      <c r="AY620" s="14" t="str">
        <f t="shared" si="93"/>
        <v/>
      </c>
      <c r="AZ620" s="14">
        <f t="shared" si="100"/>
        <v>23</v>
      </c>
      <c r="BA620" s="19">
        <f t="shared" si="94"/>
        <v>0</v>
      </c>
      <c r="BB620" s="20" t="e">
        <f t="shared" si="101"/>
        <v>#DIV/0!</v>
      </c>
      <c r="BC620">
        <f t="shared" si="95"/>
        <v>23</v>
      </c>
      <c r="BD620" s="14">
        <f t="shared" si="96"/>
        <v>1</v>
      </c>
      <c r="BE620" s="14" t="str">
        <f t="shared" si="97"/>
        <v/>
      </c>
      <c r="BF620" s="14" t="str">
        <f t="shared" si="98"/>
        <v/>
      </c>
      <c r="BG620" s="14" t="str">
        <f t="shared" si="99"/>
        <v/>
      </c>
    </row>
    <row r="621" spans="1:59" x14ac:dyDescent="0.2">
      <c r="A621" t="str">
        <f t="shared" si="92"/>
        <v>Brent Daniels_2015</v>
      </c>
      <c r="B621" t="s">
        <v>1661</v>
      </c>
      <c r="C621" t="s">
        <v>490</v>
      </c>
      <c r="D621">
        <v>2015</v>
      </c>
      <c r="E621" s="13">
        <v>0</v>
      </c>
      <c r="F621" s="13">
        <v>0</v>
      </c>
      <c r="G621" s="13">
        <v>0</v>
      </c>
      <c r="H621" s="13">
        <v>0</v>
      </c>
      <c r="I621" s="13">
        <v>0</v>
      </c>
      <c r="J621" s="13">
        <v>0</v>
      </c>
      <c r="K621" s="13">
        <v>0</v>
      </c>
      <c r="L621" s="13">
        <v>0</v>
      </c>
      <c r="M621" s="13">
        <v>0</v>
      </c>
      <c r="N621" s="13">
        <v>0</v>
      </c>
      <c r="O621" s="13">
        <v>0</v>
      </c>
      <c r="P621" s="13">
        <v>0</v>
      </c>
      <c r="Q621" s="13">
        <v>0</v>
      </c>
      <c r="R621" s="13">
        <v>0</v>
      </c>
      <c r="S621" s="13">
        <v>0</v>
      </c>
      <c r="T621" s="13">
        <v>0</v>
      </c>
      <c r="U621" s="13">
        <v>0</v>
      </c>
      <c r="V621" s="13">
        <v>0</v>
      </c>
      <c r="W621" s="13">
        <v>0</v>
      </c>
      <c r="X621" s="13">
        <v>0</v>
      </c>
      <c r="Y621" s="13">
        <v>0</v>
      </c>
      <c r="Z621" s="13">
        <v>0</v>
      </c>
      <c r="AA621" s="13">
        <v>0</v>
      </c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3"/>
      <c r="AP621" s="13"/>
      <c r="AQ621" s="13"/>
      <c r="AR621" s="13"/>
      <c r="AS621" s="13"/>
      <c r="AT621" s="13"/>
      <c r="AU621" s="13"/>
      <c r="AV621" s="13"/>
      <c r="AW621" s="13"/>
      <c r="AX621" s="13"/>
      <c r="AY621" s="14" t="str">
        <f t="shared" si="93"/>
        <v/>
      </c>
      <c r="AZ621" s="14">
        <f t="shared" si="100"/>
        <v>23</v>
      </c>
      <c r="BA621" s="19">
        <f t="shared" si="94"/>
        <v>0</v>
      </c>
      <c r="BB621" s="20" t="e">
        <f t="shared" si="101"/>
        <v>#DIV/0!</v>
      </c>
      <c r="BC621">
        <f t="shared" si="95"/>
        <v>23</v>
      </c>
      <c r="BD621" s="14">
        <f t="shared" si="96"/>
        <v>1</v>
      </c>
      <c r="BE621" s="14" t="str">
        <f t="shared" si="97"/>
        <v/>
      </c>
      <c r="BF621" s="14" t="str">
        <f t="shared" si="98"/>
        <v/>
      </c>
      <c r="BG621" s="14" t="str">
        <f t="shared" si="99"/>
        <v/>
      </c>
    </row>
    <row r="622" spans="1:59" x14ac:dyDescent="0.2">
      <c r="A622" t="str">
        <f t="shared" si="92"/>
        <v>Joe Daniher_2018</v>
      </c>
      <c r="B622" t="s">
        <v>716</v>
      </c>
      <c r="C622" t="s">
        <v>150</v>
      </c>
      <c r="D622">
        <v>2018</v>
      </c>
      <c r="E622" s="13">
        <v>472800</v>
      </c>
      <c r="F622" s="13">
        <v>472800</v>
      </c>
      <c r="G622" s="13">
        <v>472800</v>
      </c>
      <c r="H622" s="13">
        <v>419000</v>
      </c>
      <c r="I622" s="13">
        <v>396500</v>
      </c>
      <c r="J622" s="13">
        <v>393400</v>
      </c>
      <c r="K622" s="13">
        <v>378000</v>
      </c>
      <c r="L622" s="13">
        <v>341500</v>
      </c>
      <c r="M622" s="13">
        <v>341500</v>
      </c>
      <c r="N622" s="13">
        <v>341500</v>
      </c>
      <c r="O622" s="13">
        <v>341500</v>
      </c>
      <c r="P622" s="13">
        <v>341500</v>
      </c>
      <c r="Q622" s="13">
        <v>341500</v>
      </c>
      <c r="R622" s="13">
        <v>341500</v>
      </c>
      <c r="S622" s="13">
        <v>341500</v>
      </c>
      <c r="T622" s="13">
        <v>341500</v>
      </c>
      <c r="U622" s="13">
        <v>341500</v>
      </c>
      <c r="V622" s="13">
        <v>341500</v>
      </c>
      <c r="W622" s="13">
        <v>341500</v>
      </c>
      <c r="X622" s="13">
        <v>341500</v>
      </c>
      <c r="Y622" s="13">
        <v>341500</v>
      </c>
      <c r="Z622" s="13">
        <v>341500</v>
      </c>
      <c r="AA622" s="13">
        <v>341500</v>
      </c>
      <c r="AB622" s="13">
        <v>58</v>
      </c>
      <c r="AC622" s="13">
        <v>38</v>
      </c>
      <c r="AD622" s="13">
        <v>65</v>
      </c>
      <c r="AE622" s="13">
        <v>93</v>
      </c>
      <c r="AF622" s="13">
        <v>67</v>
      </c>
      <c r="AG622" s="13">
        <v>39</v>
      </c>
      <c r="AH622" s="13">
        <v>38</v>
      </c>
      <c r="AI622" s="13"/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13"/>
      <c r="AU622" s="13"/>
      <c r="AV622" s="13"/>
      <c r="AW622" s="13"/>
      <c r="AX622" s="13"/>
      <c r="AY622" s="14">
        <f t="shared" si="93"/>
        <v>56.857142857142854</v>
      </c>
      <c r="AZ622" s="14">
        <f t="shared" si="100"/>
        <v>23</v>
      </c>
      <c r="BA622" s="19">
        <f t="shared" si="94"/>
        <v>0.31818181818181818</v>
      </c>
      <c r="BB622" s="20">
        <f t="shared" si="101"/>
        <v>20.440389521961748</v>
      </c>
      <c r="BC622">
        <f t="shared" si="95"/>
        <v>0</v>
      </c>
      <c r="BD622" s="14">
        <f t="shared" si="96"/>
        <v>8</v>
      </c>
      <c r="BE622" s="14">
        <f t="shared" si="97"/>
        <v>60</v>
      </c>
      <c r="BF622" s="14">
        <f t="shared" si="98"/>
        <v>38</v>
      </c>
      <c r="BG622" s="14" t="str">
        <f t="shared" si="99"/>
        <v/>
      </c>
    </row>
    <row r="623" spans="1:59" x14ac:dyDescent="0.2">
      <c r="A623" t="str">
        <f t="shared" si="92"/>
        <v>Joe Daniher_2017</v>
      </c>
      <c r="B623" t="s">
        <v>716</v>
      </c>
      <c r="C623" t="s">
        <v>150</v>
      </c>
      <c r="D623">
        <v>2017</v>
      </c>
      <c r="E623" s="13">
        <v>374200</v>
      </c>
      <c r="F623" s="13">
        <v>374200</v>
      </c>
      <c r="G623" s="13">
        <v>374200</v>
      </c>
      <c r="H623" s="13">
        <v>373600</v>
      </c>
      <c r="I623" s="13">
        <v>368400</v>
      </c>
      <c r="J623" s="13">
        <v>376800</v>
      </c>
      <c r="K623" s="13">
        <v>399900</v>
      </c>
      <c r="L623" s="13">
        <v>428500</v>
      </c>
      <c r="M623" s="13">
        <v>449200</v>
      </c>
      <c r="N623" s="13">
        <v>485100</v>
      </c>
      <c r="O623" s="13">
        <v>492700</v>
      </c>
      <c r="P623" s="13">
        <v>477900</v>
      </c>
      <c r="Q623" s="13">
        <v>448400</v>
      </c>
      <c r="R623" s="13">
        <v>448400</v>
      </c>
      <c r="S623" s="13">
        <v>428700</v>
      </c>
      <c r="T623" s="13">
        <v>416200</v>
      </c>
      <c r="U623" s="13">
        <v>414500</v>
      </c>
      <c r="V623" s="13">
        <v>423200</v>
      </c>
      <c r="W623" s="13">
        <v>435800</v>
      </c>
      <c r="X623" s="13">
        <v>451900</v>
      </c>
      <c r="Y623" s="13">
        <v>449700</v>
      </c>
      <c r="Z623" s="13">
        <v>452800</v>
      </c>
      <c r="AA623" s="13">
        <v>430800</v>
      </c>
      <c r="AB623" s="13">
        <v>99</v>
      </c>
      <c r="AC623" s="13">
        <v>78</v>
      </c>
      <c r="AD623" s="13">
        <v>40</v>
      </c>
      <c r="AE623" s="13">
        <v>89</v>
      </c>
      <c r="AF623" s="13">
        <v>105</v>
      </c>
      <c r="AG623" s="13">
        <v>79</v>
      </c>
      <c r="AH623" s="13">
        <v>114</v>
      </c>
      <c r="AI623" s="13">
        <v>106</v>
      </c>
      <c r="AJ623" s="13">
        <v>124</v>
      </c>
      <c r="AK623" s="13">
        <v>72</v>
      </c>
      <c r="AL623" s="13">
        <v>62</v>
      </c>
      <c r="AM623" s="13">
        <v>80</v>
      </c>
      <c r="AN623" s="13"/>
      <c r="AO623" s="13">
        <v>77</v>
      </c>
      <c r="AP623" s="13">
        <v>70</v>
      </c>
      <c r="AQ623" s="13">
        <v>97</v>
      </c>
      <c r="AR623" s="13">
        <v>100</v>
      </c>
      <c r="AS623" s="13">
        <v>85</v>
      </c>
      <c r="AT623" s="13">
        <v>113</v>
      </c>
      <c r="AU623" s="13">
        <v>70</v>
      </c>
      <c r="AV623" s="13">
        <v>96</v>
      </c>
      <c r="AW623" s="13">
        <v>58</v>
      </c>
      <c r="AX623" s="13">
        <v>78</v>
      </c>
      <c r="AY623" s="14">
        <f t="shared" si="93"/>
        <v>86</v>
      </c>
      <c r="AZ623" s="14">
        <f t="shared" si="100"/>
        <v>23</v>
      </c>
      <c r="BA623" s="19">
        <f t="shared" si="94"/>
        <v>1</v>
      </c>
      <c r="BB623" s="20">
        <f t="shared" si="101"/>
        <v>20.461345670963741</v>
      </c>
      <c r="BC623">
        <f t="shared" si="95"/>
        <v>0</v>
      </c>
      <c r="BD623" s="14">
        <f t="shared" si="96"/>
        <v>5</v>
      </c>
      <c r="BE623" s="14">
        <f t="shared" si="97"/>
        <v>81.666666666666671</v>
      </c>
      <c r="BF623" s="14">
        <f t="shared" si="98"/>
        <v>93</v>
      </c>
      <c r="BG623" s="14">
        <f t="shared" si="99"/>
        <v>85.222222222222229</v>
      </c>
    </row>
    <row r="624" spans="1:59" x14ac:dyDescent="0.2">
      <c r="A624" t="str">
        <f t="shared" si="92"/>
        <v>Joe Daniher_2016</v>
      </c>
      <c r="B624" t="s">
        <v>716</v>
      </c>
      <c r="C624" t="s">
        <v>150</v>
      </c>
      <c r="D624">
        <v>2016</v>
      </c>
      <c r="E624" s="13">
        <v>327700</v>
      </c>
      <c r="F624" s="13">
        <v>327700</v>
      </c>
      <c r="G624" s="13">
        <v>327700</v>
      </c>
      <c r="H624" s="13">
        <v>331800</v>
      </c>
      <c r="I624" s="13">
        <v>329900</v>
      </c>
      <c r="J624" s="13">
        <v>297900</v>
      </c>
      <c r="K624" s="13">
        <v>270500</v>
      </c>
      <c r="L624" s="13">
        <v>264000</v>
      </c>
      <c r="M624" s="13">
        <v>277400</v>
      </c>
      <c r="N624" s="13">
        <v>292400</v>
      </c>
      <c r="O624" s="13">
        <v>312900</v>
      </c>
      <c r="P624" s="13">
        <v>318100</v>
      </c>
      <c r="Q624" s="13">
        <v>335700</v>
      </c>
      <c r="R624" s="13">
        <v>345300</v>
      </c>
      <c r="S624" s="13">
        <v>345300</v>
      </c>
      <c r="T624" s="13">
        <v>359900</v>
      </c>
      <c r="U624" s="13">
        <v>360700</v>
      </c>
      <c r="V624" s="13">
        <v>354300</v>
      </c>
      <c r="W624" s="13">
        <v>345500</v>
      </c>
      <c r="X624" s="13">
        <v>347400</v>
      </c>
      <c r="Y624" s="13">
        <v>341600</v>
      </c>
      <c r="Z624" s="13">
        <v>345600</v>
      </c>
      <c r="AA624" s="13">
        <v>337600</v>
      </c>
      <c r="AB624" s="13">
        <v>36</v>
      </c>
      <c r="AC624" s="13">
        <v>113</v>
      </c>
      <c r="AD624" s="13">
        <v>53</v>
      </c>
      <c r="AE624" s="13">
        <v>25</v>
      </c>
      <c r="AF624" s="13">
        <v>43</v>
      </c>
      <c r="AG624" s="13">
        <v>45</v>
      </c>
      <c r="AH624" s="13">
        <v>58</v>
      </c>
      <c r="AI624" s="13">
        <v>84</v>
      </c>
      <c r="AJ624" s="13">
        <v>58</v>
      </c>
      <c r="AK624" s="13">
        <v>80</v>
      </c>
      <c r="AL624" s="13">
        <v>61</v>
      </c>
      <c r="AM624" s="13">
        <v>90</v>
      </c>
      <c r="AN624" s="13">
        <v>78</v>
      </c>
      <c r="AO624" s="13"/>
      <c r="AP624" s="13">
        <v>72</v>
      </c>
      <c r="AQ624" s="13">
        <v>69</v>
      </c>
      <c r="AR624" s="13">
        <v>65</v>
      </c>
      <c r="AS624" s="13">
        <v>64</v>
      </c>
      <c r="AT624" s="13">
        <v>89</v>
      </c>
      <c r="AU624" s="13">
        <v>49</v>
      </c>
      <c r="AV624" s="13">
        <v>83</v>
      </c>
      <c r="AW624" s="13">
        <v>64</v>
      </c>
      <c r="AX624" s="13">
        <v>134</v>
      </c>
      <c r="AY624" s="14">
        <f t="shared" si="93"/>
        <v>68.772727272727266</v>
      </c>
      <c r="AZ624" s="14">
        <f t="shared" si="100"/>
        <v>23</v>
      </c>
      <c r="BA624" s="19">
        <f t="shared" si="94"/>
        <v>1</v>
      </c>
      <c r="BB624" s="20">
        <f t="shared" si="101"/>
        <v>24.821135038284297</v>
      </c>
      <c r="BC624">
        <f t="shared" si="95"/>
        <v>0</v>
      </c>
      <c r="BD624" s="14">
        <f t="shared" si="96"/>
        <v>8</v>
      </c>
      <c r="BE624" s="14">
        <f t="shared" si="97"/>
        <v>52.5</v>
      </c>
      <c r="BF624" s="14">
        <f t="shared" si="98"/>
        <v>71.833333333333329</v>
      </c>
      <c r="BG624" s="14">
        <f t="shared" si="99"/>
        <v>76.555555555555557</v>
      </c>
    </row>
    <row r="625" spans="1:59" x14ac:dyDescent="0.2">
      <c r="A625" t="str">
        <f t="shared" si="92"/>
        <v>Joe Daniher_2015</v>
      </c>
      <c r="B625" t="s">
        <v>716</v>
      </c>
      <c r="C625" t="s">
        <v>150</v>
      </c>
      <c r="D625">
        <v>2015</v>
      </c>
      <c r="E625" s="13">
        <v>319300</v>
      </c>
      <c r="F625" s="13">
        <v>319300</v>
      </c>
      <c r="G625" s="13">
        <v>319300</v>
      </c>
      <c r="H625" s="13">
        <v>321800</v>
      </c>
      <c r="I625" s="13">
        <v>330800</v>
      </c>
      <c r="J625" s="13">
        <v>300900</v>
      </c>
      <c r="K625" s="13">
        <v>270900</v>
      </c>
      <c r="L625" s="13">
        <v>246300</v>
      </c>
      <c r="M625" s="13">
        <v>286500</v>
      </c>
      <c r="N625" s="13">
        <v>316600</v>
      </c>
      <c r="O625" s="13">
        <v>343900</v>
      </c>
      <c r="P625" s="13">
        <v>329400</v>
      </c>
      <c r="Q625" s="13">
        <v>329400</v>
      </c>
      <c r="R625" s="13">
        <v>322800</v>
      </c>
      <c r="S625" s="13">
        <v>311100</v>
      </c>
      <c r="T625" s="13">
        <v>333700</v>
      </c>
      <c r="U625" s="13">
        <v>353200</v>
      </c>
      <c r="V625" s="13">
        <v>376000</v>
      </c>
      <c r="W625" s="13">
        <v>365800</v>
      </c>
      <c r="X625" s="13">
        <v>362100</v>
      </c>
      <c r="Y625" s="13">
        <v>341000</v>
      </c>
      <c r="Z625" s="13">
        <v>299800</v>
      </c>
      <c r="AA625" s="13">
        <v>260500</v>
      </c>
      <c r="AB625" s="13">
        <v>45</v>
      </c>
      <c r="AC625" s="13">
        <v>84</v>
      </c>
      <c r="AD625" s="13">
        <v>66</v>
      </c>
      <c r="AE625" s="13">
        <v>62</v>
      </c>
      <c r="AF625" s="13">
        <v>2</v>
      </c>
      <c r="AG625" s="13">
        <v>48</v>
      </c>
      <c r="AH625" s="13">
        <v>56</v>
      </c>
      <c r="AI625" s="13">
        <v>134</v>
      </c>
      <c r="AJ625" s="13">
        <v>49</v>
      </c>
      <c r="AK625" s="13">
        <v>66</v>
      </c>
      <c r="AL625" s="13">
        <v>56</v>
      </c>
      <c r="AM625" s="13"/>
      <c r="AN625" s="13">
        <v>59</v>
      </c>
      <c r="AO625" s="13">
        <v>49</v>
      </c>
      <c r="AP625" s="13">
        <v>127</v>
      </c>
      <c r="AQ625" s="13">
        <v>66</v>
      </c>
      <c r="AR625" s="13">
        <v>73</v>
      </c>
      <c r="AS625" s="13">
        <v>65</v>
      </c>
      <c r="AT625" s="13">
        <v>75</v>
      </c>
      <c r="AU625" s="13">
        <v>32</v>
      </c>
      <c r="AV625" s="13">
        <v>8</v>
      </c>
      <c r="AW625" s="13">
        <v>54</v>
      </c>
      <c r="AX625" s="13">
        <v>60</v>
      </c>
      <c r="AY625" s="14">
        <f t="shared" si="93"/>
        <v>60.727272727272727</v>
      </c>
      <c r="AZ625" s="14">
        <f t="shared" si="100"/>
        <v>23</v>
      </c>
      <c r="BA625" s="19">
        <f t="shared" si="94"/>
        <v>1</v>
      </c>
      <c r="BB625" s="20">
        <f t="shared" si="101"/>
        <v>29.754842452122801</v>
      </c>
      <c r="BC625">
        <f t="shared" si="95"/>
        <v>0</v>
      </c>
      <c r="BD625" s="14">
        <f t="shared" si="96"/>
        <v>8</v>
      </c>
      <c r="BE625" s="14">
        <f t="shared" si="97"/>
        <v>51.166666666666664</v>
      </c>
      <c r="BF625" s="14">
        <f t="shared" si="98"/>
        <v>72.2</v>
      </c>
      <c r="BG625" s="14">
        <f t="shared" si="99"/>
        <v>62.222222222222221</v>
      </c>
    </row>
    <row r="626" spans="1:59" x14ac:dyDescent="0.2">
      <c r="A626" t="str">
        <f t="shared" si="92"/>
        <v>Sean Darcy_2018</v>
      </c>
      <c r="B626" t="s">
        <v>988</v>
      </c>
      <c r="C626" t="s">
        <v>184</v>
      </c>
      <c r="D626">
        <v>2018</v>
      </c>
      <c r="E626" s="13">
        <v>432900</v>
      </c>
      <c r="F626" s="13">
        <v>432900</v>
      </c>
      <c r="G626" s="13">
        <v>432900</v>
      </c>
      <c r="H626" s="13">
        <v>432900</v>
      </c>
      <c r="I626" s="13">
        <v>432900</v>
      </c>
      <c r="J626" s="13">
        <v>432900</v>
      </c>
      <c r="K626" s="13">
        <v>432900</v>
      </c>
      <c r="L626" s="13">
        <v>432900</v>
      </c>
      <c r="M626" s="13">
        <v>432900</v>
      </c>
      <c r="N626" s="13">
        <v>432900</v>
      </c>
      <c r="O626" s="13">
        <v>432900</v>
      </c>
      <c r="P626" s="13">
        <v>432900</v>
      </c>
      <c r="Q626" s="13">
        <v>432900</v>
      </c>
      <c r="R626" s="13">
        <v>432900</v>
      </c>
      <c r="S626" s="13">
        <v>432900</v>
      </c>
      <c r="T626" s="13">
        <v>432900</v>
      </c>
      <c r="U626" s="13">
        <v>432900</v>
      </c>
      <c r="V626" s="13">
        <v>432900</v>
      </c>
      <c r="W626" s="13">
        <v>432900</v>
      </c>
      <c r="X626" s="13">
        <v>415100</v>
      </c>
      <c r="Y626" s="13">
        <v>407400</v>
      </c>
      <c r="Z626" s="13">
        <v>398500</v>
      </c>
      <c r="AA626" s="13">
        <v>378700</v>
      </c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3"/>
      <c r="AP626" s="13"/>
      <c r="AQ626" s="13">
        <v>64</v>
      </c>
      <c r="AR626" s="13">
        <v>86</v>
      </c>
      <c r="AS626" s="13"/>
      <c r="AT626" s="13">
        <v>75</v>
      </c>
      <c r="AU626" s="13">
        <v>77</v>
      </c>
      <c r="AV626" s="13">
        <v>79</v>
      </c>
      <c r="AW626" s="13">
        <v>72</v>
      </c>
      <c r="AX626" s="13">
        <v>65</v>
      </c>
      <c r="AY626" s="14">
        <f t="shared" si="93"/>
        <v>74</v>
      </c>
      <c r="AZ626" s="14">
        <f t="shared" si="100"/>
        <v>23</v>
      </c>
      <c r="BA626" s="19">
        <f t="shared" si="94"/>
        <v>0.31818181818181818</v>
      </c>
      <c r="BB626" s="20">
        <f t="shared" si="101"/>
        <v>7.7888809636986149</v>
      </c>
      <c r="BC626">
        <f t="shared" si="95"/>
        <v>0</v>
      </c>
      <c r="BD626" s="14">
        <f t="shared" si="96"/>
        <v>23</v>
      </c>
      <c r="BE626" s="14" t="str">
        <f t="shared" si="97"/>
        <v/>
      </c>
      <c r="BF626" s="14" t="str">
        <f t="shared" si="98"/>
        <v/>
      </c>
      <c r="BG626" s="14">
        <f t="shared" si="99"/>
        <v>74</v>
      </c>
    </row>
    <row r="627" spans="1:59" x14ac:dyDescent="0.2">
      <c r="A627" t="str">
        <f t="shared" si="92"/>
        <v>Sean Darcy_2017</v>
      </c>
      <c r="B627" t="s">
        <v>988</v>
      </c>
      <c r="C627" t="s">
        <v>184</v>
      </c>
      <c r="D627">
        <v>2017</v>
      </c>
      <c r="E627" s="13">
        <v>117300</v>
      </c>
      <c r="F627" s="13">
        <v>117300</v>
      </c>
      <c r="G627" s="13">
        <v>117300</v>
      </c>
      <c r="H627" s="13">
        <v>117300</v>
      </c>
      <c r="I627" s="13">
        <v>117300</v>
      </c>
      <c r="J627" s="13">
        <v>117300</v>
      </c>
      <c r="K627" s="13">
        <v>117300</v>
      </c>
      <c r="L627" s="13">
        <v>117300</v>
      </c>
      <c r="M627" s="13">
        <v>117300</v>
      </c>
      <c r="N627" s="13">
        <v>117300</v>
      </c>
      <c r="O627" s="13">
        <v>117300</v>
      </c>
      <c r="P627" s="13">
        <v>117300</v>
      </c>
      <c r="Q627" s="13">
        <v>117300</v>
      </c>
      <c r="R627" s="13">
        <v>117300</v>
      </c>
      <c r="S627" s="13">
        <v>117300</v>
      </c>
      <c r="T627" s="13">
        <v>117300</v>
      </c>
      <c r="U627" s="13">
        <v>184000</v>
      </c>
      <c r="V627" s="13">
        <v>240500</v>
      </c>
      <c r="W627" s="13">
        <v>276400</v>
      </c>
      <c r="X627" s="13">
        <v>299400</v>
      </c>
      <c r="Y627" s="13">
        <v>299400</v>
      </c>
      <c r="Z627" s="13">
        <v>329900</v>
      </c>
      <c r="AA627" s="13">
        <v>354900</v>
      </c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  <c r="AO627" s="13">
        <v>50</v>
      </c>
      <c r="AP627" s="13">
        <v>99</v>
      </c>
      <c r="AQ627" s="13">
        <v>71</v>
      </c>
      <c r="AR627" s="13">
        <v>67</v>
      </c>
      <c r="AS627" s="13">
        <v>87</v>
      </c>
      <c r="AT627" s="13">
        <v>64</v>
      </c>
      <c r="AU627" s="13"/>
      <c r="AV627" s="13">
        <v>99</v>
      </c>
      <c r="AW627" s="13">
        <v>93</v>
      </c>
      <c r="AX627" s="13"/>
      <c r="AY627" s="14">
        <f t="shared" si="93"/>
        <v>78.75</v>
      </c>
      <c r="AZ627" s="14">
        <f t="shared" si="100"/>
        <v>23</v>
      </c>
      <c r="BA627" s="19">
        <f t="shared" si="94"/>
        <v>0.36363636363636365</v>
      </c>
      <c r="BB627" s="20">
        <f t="shared" si="101"/>
        <v>18.258070622525889</v>
      </c>
      <c r="BC627">
        <f t="shared" si="95"/>
        <v>0</v>
      </c>
      <c r="BD627" s="14">
        <f t="shared" si="96"/>
        <v>1</v>
      </c>
      <c r="BE627" s="14" t="str">
        <f t="shared" si="97"/>
        <v/>
      </c>
      <c r="BF627" s="14" t="str">
        <f t="shared" si="98"/>
        <v/>
      </c>
      <c r="BG627" s="14">
        <f t="shared" si="99"/>
        <v>82.857142857142861</v>
      </c>
    </row>
    <row r="628" spans="1:59" x14ac:dyDescent="0.2">
      <c r="A628" t="str">
        <f t="shared" si="92"/>
        <v>Sean Darcy_2016</v>
      </c>
      <c r="B628" t="s">
        <v>988</v>
      </c>
      <c r="C628" t="s">
        <v>184</v>
      </c>
      <c r="D628">
        <v>2016</v>
      </c>
      <c r="E628" s="13">
        <v>0</v>
      </c>
      <c r="F628" s="13">
        <v>0</v>
      </c>
      <c r="G628" s="13">
        <v>0</v>
      </c>
      <c r="H628" s="13">
        <v>0</v>
      </c>
      <c r="I628" s="13">
        <v>0</v>
      </c>
      <c r="J628" s="13">
        <v>0</v>
      </c>
      <c r="K628" s="13">
        <v>0</v>
      </c>
      <c r="L628" s="13">
        <v>0</v>
      </c>
      <c r="M628" s="13">
        <v>0</v>
      </c>
      <c r="N628" s="13">
        <v>0</v>
      </c>
      <c r="O628" s="13">
        <v>0</v>
      </c>
      <c r="P628" s="13">
        <v>0</v>
      </c>
      <c r="Q628" s="13">
        <v>0</v>
      </c>
      <c r="R628" s="13">
        <v>0</v>
      </c>
      <c r="S628" s="13">
        <v>0</v>
      </c>
      <c r="T628" s="13">
        <v>0</v>
      </c>
      <c r="U628" s="13">
        <v>0</v>
      </c>
      <c r="V628" s="13">
        <v>0</v>
      </c>
      <c r="W628" s="13">
        <v>0</v>
      </c>
      <c r="X628" s="13">
        <v>0</v>
      </c>
      <c r="Y628" s="13">
        <v>0</v>
      </c>
      <c r="Z628" s="13">
        <v>0</v>
      </c>
      <c r="AA628" s="13">
        <v>0</v>
      </c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4" t="str">
        <f t="shared" si="93"/>
        <v/>
      </c>
      <c r="AZ628" s="14">
        <f t="shared" si="100"/>
        <v>23</v>
      </c>
      <c r="BA628" s="19">
        <f t="shared" si="94"/>
        <v>0</v>
      </c>
      <c r="BB628" s="20" t="e">
        <f t="shared" si="101"/>
        <v>#DIV/0!</v>
      </c>
      <c r="BC628">
        <f t="shared" si="95"/>
        <v>23</v>
      </c>
      <c r="BD628" s="14">
        <f t="shared" si="96"/>
        <v>1</v>
      </c>
      <c r="BE628" s="14" t="str">
        <f t="shared" si="97"/>
        <v/>
      </c>
      <c r="BF628" s="14" t="str">
        <f t="shared" si="98"/>
        <v/>
      </c>
      <c r="BG628" s="14" t="str">
        <f t="shared" si="99"/>
        <v/>
      </c>
    </row>
    <row r="629" spans="1:59" x14ac:dyDescent="0.2">
      <c r="A629" t="str">
        <f t="shared" si="92"/>
        <v>Sean Darcy_2015</v>
      </c>
      <c r="B629" t="s">
        <v>988</v>
      </c>
      <c r="C629" t="s">
        <v>184</v>
      </c>
      <c r="D629">
        <v>2015</v>
      </c>
      <c r="E629" s="13">
        <v>0</v>
      </c>
      <c r="F629" s="13">
        <v>0</v>
      </c>
      <c r="G629" s="13">
        <v>0</v>
      </c>
      <c r="H629" s="13">
        <v>0</v>
      </c>
      <c r="I629" s="13">
        <v>0</v>
      </c>
      <c r="J629" s="13">
        <v>0</v>
      </c>
      <c r="K629" s="13">
        <v>0</v>
      </c>
      <c r="L629" s="13">
        <v>0</v>
      </c>
      <c r="M629" s="13">
        <v>0</v>
      </c>
      <c r="N629" s="13">
        <v>0</v>
      </c>
      <c r="O629" s="13">
        <v>0</v>
      </c>
      <c r="P629" s="13">
        <v>0</v>
      </c>
      <c r="Q629" s="13">
        <v>0</v>
      </c>
      <c r="R629" s="13">
        <v>0</v>
      </c>
      <c r="S629" s="13">
        <v>0</v>
      </c>
      <c r="T629" s="13">
        <v>0</v>
      </c>
      <c r="U629" s="13">
        <v>0</v>
      </c>
      <c r="V629" s="13">
        <v>0</v>
      </c>
      <c r="W629" s="13">
        <v>0</v>
      </c>
      <c r="X629" s="13">
        <v>0</v>
      </c>
      <c r="Y629" s="13">
        <v>0</v>
      </c>
      <c r="Z629" s="13">
        <v>0</v>
      </c>
      <c r="AA629" s="13">
        <v>0</v>
      </c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13"/>
      <c r="AU629" s="13"/>
      <c r="AV629" s="13"/>
      <c r="AW629" s="13"/>
      <c r="AX629" s="13"/>
      <c r="AY629" s="14" t="str">
        <f t="shared" si="93"/>
        <v/>
      </c>
      <c r="AZ629" s="14">
        <f t="shared" si="100"/>
        <v>23</v>
      </c>
      <c r="BA629" s="19">
        <f t="shared" si="94"/>
        <v>0</v>
      </c>
      <c r="BB629" s="20" t="e">
        <f t="shared" si="101"/>
        <v>#DIV/0!</v>
      </c>
      <c r="BC629">
        <f t="shared" si="95"/>
        <v>23</v>
      </c>
      <c r="BD629" s="14">
        <f t="shared" si="96"/>
        <v>1</v>
      </c>
      <c r="BE629" s="14" t="str">
        <f t="shared" si="97"/>
        <v/>
      </c>
      <c r="BF629" s="14" t="str">
        <f t="shared" si="98"/>
        <v/>
      </c>
      <c r="BG629" s="14" t="str">
        <f t="shared" si="99"/>
        <v/>
      </c>
    </row>
    <row r="630" spans="1:59" x14ac:dyDescent="0.2">
      <c r="A630" t="str">
        <f t="shared" si="92"/>
        <v>Jack Darling_2018</v>
      </c>
      <c r="B630" t="s">
        <v>664</v>
      </c>
      <c r="C630" t="s">
        <v>465</v>
      </c>
      <c r="D630">
        <v>2018</v>
      </c>
      <c r="E630" s="13">
        <v>397900</v>
      </c>
      <c r="F630" s="13">
        <v>397900</v>
      </c>
      <c r="G630" s="13">
        <v>397900</v>
      </c>
      <c r="H630" s="13">
        <v>422300</v>
      </c>
      <c r="I630" s="13">
        <v>455500</v>
      </c>
      <c r="J630" s="13">
        <v>448900</v>
      </c>
      <c r="K630" s="13">
        <v>452400</v>
      </c>
      <c r="L630" s="13">
        <v>459500</v>
      </c>
      <c r="M630" s="13">
        <v>500700</v>
      </c>
      <c r="N630" s="13">
        <v>561200</v>
      </c>
      <c r="O630" s="13">
        <v>583600</v>
      </c>
      <c r="P630" s="13">
        <v>550400</v>
      </c>
      <c r="Q630" s="13">
        <v>550400</v>
      </c>
      <c r="R630" s="13">
        <v>550400</v>
      </c>
      <c r="S630" s="13">
        <v>550400</v>
      </c>
      <c r="T630" s="13">
        <v>550400</v>
      </c>
      <c r="U630" s="13">
        <v>550400</v>
      </c>
      <c r="V630" s="13">
        <v>473400</v>
      </c>
      <c r="W630" s="13">
        <v>422200</v>
      </c>
      <c r="X630" s="13">
        <v>406300</v>
      </c>
      <c r="Y630" s="13">
        <v>406300</v>
      </c>
      <c r="Z630" s="13">
        <v>382100</v>
      </c>
      <c r="AA630" s="13">
        <v>309500</v>
      </c>
      <c r="AB630" s="13">
        <v>89</v>
      </c>
      <c r="AC630" s="13">
        <v>112</v>
      </c>
      <c r="AD630" s="13">
        <v>90</v>
      </c>
      <c r="AE630" s="13">
        <v>120</v>
      </c>
      <c r="AF630" s="13">
        <v>42</v>
      </c>
      <c r="AG630" s="13">
        <v>112</v>
      </c>
      <c r="AH630" s="13">
        <v>132</v>
      </c>
      <c r="AI630" s="13">
        <v>125</v>
      </c>
      <c r="AJ630" s="13">
        <v>181</v>
      </c>
      <c r="AK630" s="13">
        <v>81</v>
      </c>
      <c r="AL630" s="13">
        <v>14</v>
      </c>
      <c r="AM630" s="13"/>
      <c r="AN630" s="13"/>
      <c r="AO630" s="13"/>
      <c r="AP630" s="13"/>
      <c r="AQ630" s="13"/>
      <c r="AR630" s="13">
        <v>68</v>
      </c>
      <c r="AS630" s="13">
        <v>93</v>
      </c>
      <c r="AT630" s="13">
        <v>62</v>
      </c>
      <c r="AU630" s="13">
        <v>95</v>
      </c>
      <c r="AV630" s="13">
        <v>39</v>
      </c>
      <c r="AW630" s="13">
        <v>1</v>
      </c>
      <c r="AX630" s="13">
        <v>110</v>
      </c>
      <c r="AY630" s="14">
        <f t="shared" si="93"/>
        <v>87</v>
      </c>
      <c r="AZ630" s="14">
        <f t="shared" si="100"/>
        <v>23</v>
      </c>
      <c r="BA630" s="19">
        <f t="shared" si="94"/>
        <v>0.81818181818181823</v>
      </c>
      <c r="BB630" s="20">
        <f t="shared" si="101"/>
        <v>44.299780905048436</v>
      </c>
      <c r="BC630">
        <f t="shared" si="95"/>
        <v>0</v>
      </c>
      <c r="BD630" s="14">
        <f t="shared" si="96"/>
        <v>23</v>
      </c>
      <c r="BE630" s="14">
        <f t="shared" si="97"/>
        <v>94.166666666666671</v>
      </c>
      <c r="BF630" s="14">
        <f t="shared" si="98"/>
        <v>106.6</v>
      </c>
      <c r="BG630" s="14">
        <f t="shared" si="99"/>
        <v>66.857142857142861</v>
      </c>
    </row>
    <row r="631" spans="1:59" x14ac:dyDescent="0.2">
      <c r="A631" t="str">
        <f t="shared" si="92"/>
        <v>Jack Darling_2017</v>
      </c>
      <c r="B631" t="s">
        <v>664</v>
      </c>
      <c r="C631" t="s">
        <v>465</v>
      </c>
      <c r="D631">
        <v>2017</v>
      </c>
      <c r="E631" s="13">
        <v>410300</v>
      </c>
      <c r="F631" s="13">
        <v>410300</v>
      </c>
      <c r="G631" s="13">
        <v>410300</v>
      </c>
      <c r="H631" s="13">
        <v>390500</v>
      </c>
      <c r="I631" s="13">
        <v>390500</v>
      </c>
      <c r="J631" s="13">
        <v>379300</v>
      </c>
      <c r="K631" s="13">
        <v>384300</v>
      </c>
      <c r="L631" s="13">
        <v>386600</v>
      </c>
      <c r="M631" s="13">
        <v>385400</v>
      </c>
      <c r="N631" s="13">
        <v>375900</v>
      </c>
      <c r="O631" s="13">
        <v>370600</v>
      </c>
      <c r="P631" s="13">
        <v>354100</v>
      </c>
      <c r="Q631" s="13">
        <v>354100</v>
      </c>
      <c r="R631" s="13">
        <v>353300</v>
      </c>
      <c r="S631" s="13">
        <v>343400</v>
      </c>
      <c r="T631" s="13">
        <v>381100</v>
      </c>
      <c r="U631" s="13">
        <v>397100</v>
      </c>
      <c r="V631" s="13">
        <v>417100</v>
      </c>
      <c r="W631" s="13">
        <v>412600</v>
      </c>
      <c r="X631" s="13">
        <v>417100</v>
      </c>
      <c r="Y631" s="13">
        <v>423800</v>
      </c>
      <c r="Z631" s="13">
        <v>413900</v>
      </c>
      <c r="AA631" s="13">
        <v>380100</v>
      </c>
      <c r="AB631" s="13">
        <v>58</v>
      </c>
      <c r="AC631" s="13">
        <v>65</v>
      </c>
      <c r="AD631" s="13">
        <v>72</v>
      </c>
      <c r="AE631" s="13"/>
      <c r="AF631" s="13">
        <v>66</v>
      </c>
      <c r="AG631" s="13">
        <v>96</v>
      </c>
      <c r="AH631" s="13">
        <v>68</v>
      </c>
      <c r="AI631" s="13">
        <v>61</v>
      </c>
      <c r="AJ631" s="13">
        <v>76</v>
      </c>
      <c r="AK631" s="13">
        <v>72</v>
      </c>
      <c r="AL631" s="13">
        <v>34</v>
      </c>
      <c r="AM631" s="13"/>
      <c r="AN631" s="13">
        <v>100</v>
      </c>
      <c r="AO631" s="13">
        <v>51</v>
      </c>
      <c r="AP631" s="13">
        <v>138</v>
      </c>
      <c r="AQ631" s="13">
        <v>74</v>
      </c>
      <c r="AR631" s="13">
        <v>70</v>
      </c>
      <c r="AS631" s="13">
        <v>96</v>
      </c>
      <c r="AT631" s="13">
        <v>92</v>
      </c>
      <c r="AU631" s="13">
        <v>79</v>
      </c>
      <c r="AV631" s="13">
        <v>63</v>
      </c>
      <c r="AW631" s="13">
        <v>32</v>
      </c>
      <c r="AX631" s="13">
        <v>57</v>
      </c>
      <c r="AY631" s="14">
        <f t="shared" si="93"/>
        <v>72.38095238095238</v>
      </c>
      <c r="AZ631" s="14">
        <f t="shared" si="100"/>
        <v>23</v>
      </c>
      <c r="BA631" s="19">
        <f t="shared" si="94"/>
        <v>0.95454545454545459</v>
      </c>
      <c r="BB631" s="20">
        <f t="shared" si="101"/>
        <v>23.421093463961476</v>
      </c>
      <c r="BC631">
        <f t="shared" si="95"/>
        <v>0</v>
      </c>
      <c r="BD631" s="14">
        <f t="shared" si="96"/>
        <v>15</v>
      </c>
      <c r="BE631" s="14">
        <f t="shared" si="97"/>
        <v>71.400000000000006</v>
      </c>
      <c r="BF631" s="14">
        <f t="shared" si="98"/>
        <v>62.2</v>
      </c>
      <c r="BG631" s="14">
        <f t="shared" si="99"/>
        <v>77.888888888888886</v>
      </c>
    </row>
    <row r="632" spans="1:59" x14ac:dyDescent="0.2">
      <c r="A632" t="str">
        <f t="shared" si="92"/>
        <v>Jack Darling_2016</v>
      </c>
      <c r="B632" t="s">
        <v>664</v>
      </c>
      <c r="C632" t="s">
        <v>465</v>
      </c>
      <c r="D632">
        <v>2016</v>
      </c>
      <c r="E632" s="13">
        <v>452400</v>
      </c>
      <c r="F632" s="13">
        <v>452400</v>
      </c>
      <c r="G632" s="13">
        <v>452400</v>
      </c>
      <c r="H632" s="13">
        <v>455900</v>
      </c>
      <c r="I632" s="13">
        <v>469000</v>
      </c>
      <c r="J632" s="13">
        <v>464400</v>
      </c>
      <c r="K632" s="13">
        <v>442900</v>
      </c>
      <c r="L632" s="13">
        <v>416400</v>
      </c>
      <c r="M632" s="13">
        <v>396400</v>
      </c>
      <c r="N632" s="13">
        <v>372500</v>
      </c>
      <c r="O632" s="13">
        <v>356800</v>
      </c>
      <c r="P632" s="13">
        <v>358300</v>
      </c>
      <c r="Q632" s="13">
        <v>372600</v>
      </c>
      <c r="R632" s="13">
        <v>368300</v>
      </c>
      <c r="S632" s="13">
        <v>368300</v>
      </c>
      <c r="T632" s="13">
        <v>367100</v>
      </c>
      <c r="U632" s="13">
        <v>353200</v>
      </c>
      <c r="V632" s="13">
        <v>337400</v>
      </c>
      <c r="W632" s="13">
        <v>323000</v>
      </c>
      <c r="X632" s="13">
        <v>327500</v>
      </c>
      <c r="Y632" s="13">
        <v>336800</v>
      </c>
      <c r="Z632" s="13">
        <v>339400</v>
      </c>
      <c r="AA632" s="13">
        <v>351900</v>
      </c>
      <c r="AB632" s="13">
        <v>83</v>
      </c>
      <c r="AC632" s="13">
        <v>86</v>
      </c>
      <c r="AD632" s="13">
        <v>105</v>
      </c>
      <c r="AE632" s="13">
        <v>107</v>
      </c>
      <c r="AF632" s="13">
        <v>52</v>
      </c>
      <c r="AG632" s="13">
        <v>65</v>
      </c>
      <c r="AH632" s="13">
        <v>86</v>
      </c>
      <c r="AI632" s="13">
        <v>54</v>
      </c>
      <c r="AJ632" s="13">
        <v>43</v>
      </c>
      <c r="AK632" s="13">
        <v>91</v>
      </c>
      <c r="AL632" s="13">
        <v>83</v>
      </c>
      <c r="AM632" s="13">
        <v>74</v>
      </c>
      <c r="AN632" s="13">
        <v>63</v>
      </c>
      <c r="AO632" s="13"/>
      <c r="AP632" s="13">
        <v>81</v>
      </c>
      <c r="AQ632" s="13">
        <v>46</v>
      </c>
      <c r="AR632" s="13">
        <v>53</v>
      </c>
      <c r="AS632" s="13">
        <v>76</v>
      </c>
      <c r="AT632" s="13">
        <v>81</v>
      </c>
      <c r="AU632" s="13">
        <v>67</v>
      </c>
      <c r="AV632" s="13">
        <v>67</v>
      </c>
      <c r="AW632" s="13">
        <v>105</v>
      </c>
      <c r="AX632" s="13">
        <v>91</v>
      </c>
      <c r="AY632" s="14">
        <f t="shared" si="93"/>
        <v>75.409090909090907</v>
      </c>
      <c r="AZ632" s="14">
        <f t="shared" si="100"/>
        <v>23</v>
      </c>
      <c r="BA632" s="19">
        <f t="shared" si="94"/>
        <v>1</v>
      </c>
      <c r="BB632" s="20">
        <f t="shared" si="101"/>
        <v>18.857003475806536</v>
      </c>
      <c r="BC632">
        <f t="shared" si="95"/>
        <v>0</v>
      </c>
      <c r="BD632" s="14">
        <f t="shared" si="96"/>
        <v>19</v>
      </c>
      <c r="BE632" s="14">
        <f t="shared" si="97"/>
        <v>83</v>
      </c>
      <c r="BF632" s="14">
        <f t="shared" si="98"/>
        <v>71.833333333333329</v>
      </c>
      <c r="BG632" s="14">
        <f t="shared" si="99"/>
        <v>74.111111111111114</v>
      </c>
    </row>
    <row r="633" spans="1:59" x14ac:dyDescent="0.2">
      <c r="A633" t="str">
        <f t="shared" si="92"/>
        <v>Jack Darling_2015</v>
      </c>
      <c r="B633" t="s">
        <v>664</v>
      </c>
      <c r="C633" t="s">
        <v>465</v>
      </c>
      <c r="D633">
        <v>2015</v>
      </c>
      <c r="E633" s="13">
        <v>431000</v>
      </c>
      <c r="F633" s="13">
        <v>431000</v>
      </c>
      <c r="G633" s="13">
        <v>431000</v>
      </c>
      <c r="H633" s="13">
        <v>431000</v>
      </c>
      <c r="I633" s="13">
        <v>431000</v>
      </c>
      <c r="J633" s="13">
        <v>431000</v>
      </c>
      <c r="K633" s="13">
        <v>431000</v>
      </c>
      <c r="L633" s="13">
        <v>431000</v>
      </c>
      <c r="M633" s="13">
        <v>431000</v>
      </c>
      <c r="N633" s="13">
        <v>431000</v>
      </c>
      <c r="O633" s="13">
        <v>431000</v>
      </c>
      <c r="P633" s="13">
        <v>431000</v>
      </c>
      <c r="Q633" s="13">
        <v>431000</v>
      </c>
      <c r="R633" s="13">
        <v>431000</v>
      </c>
      <c r="S633" s="13">
        <v>447600</v>
      </c>
      <c r="T633" s="13">
        <v>460600</v>
      </c>
      <c r="U633" s="13">
        <v>451800</v>
      </c>
      <c r="V633" s="13">
        <v>421200</v>
      </c>
      <c r="W633" s="13">
        <v>412200</v>
      </c>
      <c r="X633" s="13">
        <v>412300</v>
      </c>
      <c r="Y633" s="13">
        <v>412100</v>
      </c>
      <c r="Z633" s="13">
        <v>407700</v>
      </c>
      <c r="AA633" s="13">
        <v>419800</v>
      </c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>
        <v>68</v>
      </c>
      <c r="AM633" s="13">
        <v>78</v>
      </c>
      <c r="AN633" s="13"/>
      <c r="AO633" s="13">
        <v>146</v>
      </c>
      <c r="AP633" s="13">
        <v>70</v>
      </c>
      <c r="AQ633" s="13">
        <v>37</v>
      </c>
      <c r="AR633" s="13">
        <v>97</v>
      </c>
      <c r="AS633" s="13">
        <v>100</v>
      </c>
      <c r="AT633" s="13">
        <v>53</v>
      </c>
      <c r="AU633" s="13">
        <v>97</v>
      </c>
      <c r="AV633" s="13">
        <v>93</v>
      </c>
      <c r="AW633" s="13">
        <v>88</v>
      </c>
      <c r="AX633" s="13">
        <v>79</v>
      </c>
      <c r="AY633" s="14">
        <f t="shared" si="93"/>
        <v>83.833333333333329</v>
      </c>
      <c r="AZ633" s="14">
        <f t="shared" si="100"/>
        <v>23</v>
      </c>
      <c r="BA633" s="19">
        <f t="shared" si="94"/>
        <v>0.54545454545454541</v>
      </c>
      <c r="BB633" s="20">
        <f t="shared" si="101"/>
        <v>27.332409444844163</v>
      </c>
      <c r="BC633">
        <f t="shared" si="95"/>
        <v>0</v>
      </c>
      <c r="BD633" s="14">
        <f t="shared" si="96"/>
        <v>22</v>
      </c>
      <c r="BE633" s="14" t="str">
        <f t="shared" si="97"/>
        <v/>
      </c>
      <c r="BF633" s="14">
        <f t="shared" si="98"/>
        <v>73</v>
      </c>
      <c r="BG633" s="14">
        <f t="shared" si="99"/>
        <v>79.333333333333329</v>
      </c>
    </row>
    <row r="634" spans="1:59" x14ac:dyDescent="0.2">
      <c r="A634" t="str">
        <f t="shared" si="92"/>
        <v>Luke Davies-Uniacke_2018</v>
      </c>
      <c r="B634" t="s">
        <v>1675</v>
      </c>
      <c r="C634" t="s">
        <v>316</v>
      </c>
      <c r="D634">
        <v>2018</v>
      </c>
      <c r="E634" s="13">
        <v>189300</v>
      </c>
      <c r="F634" s="13">
        <v>189300</v>
      </c>
      <c r="G634" s="13">
        <v>189300</v>
      </c>
      <c r="H634" s="13">
        <v>194900</v>
      </c>
      <c r="I634" s="13">
        <v>205000</v>
      </c>
      <c r="J634" s="13">
        <v>205000</v>
      </c>
      <c r="K634" s="13">
        <v>191700</v>
      </c>
      <c r="L634" s="13">
        <v>191700</v>
      </c>
      <c r="M634" s="13">
        <v>191700</v>
      </c>
      <c r="N634" s="13">
        <v>191700</v>
      </c>
      <c r="O634" s="13">
        <v>191700</v>
      </c>
      <c r="P634" s="13">
        <v>191700</v>
      </c>
      <c r="Q634" s="13">
        <v>191700</v>
      </c>
      <c r="R634" s="13">
        <v>191700</v>
      </c>
      <c r="S634" s="13">
        <v>191700</v>
      </c>
      <c r="T634" s="13">
        <v>191700</v>
      </c>
      <c r="U634" s="13">
        <v>191700</v>
      </c>
      <c r="V634" s="13">
        <v>200500</v>
      </c>
      <c r="W634" s="13">
        <v>199700</v>
      </c>
      <c r="X634" s="13">
        <v>199700</v>
      </c>
      <c r="Y634" s="13">
        <v>199700</v>
      </c>
      <c r="Z634" s="13">
        <v>199700</v>
      </c>
      <c r="AA634" s="13">
        <v>199700</v>
      </c>
      <c r="AB634" s="13">
        <v>25</v>
      </c>
      <c r="AC634" s="13">
        <v>77</v>
      </c>
      <c r="AD634" s="13">
        <v>23</v>
      </c>
      <c r="AE634" s="13">
        <v>37</v>
      </c>
      <c r="AF634" s="13"/>
      <c r="AG634" s="13">
        <v>32</v>
      </c>
      <c r="AH634" s="13"/>
      <c r="AI634" s="13"/>
      <c r="AJ634" s="13"/>
      <c r="AK634" s="13"/>
      <c r="AL634" s="13"/>
      <c r="AM634" s="13"/>
      <c r="AN634" s="13"/>
      <c r="AO634" s="13"/>
      <c r="AP634" s="13"/>
      <c r="AQ634" s="13"/>
      <c r="AR634" s="13">
        <v>68</v>
      </c>
      <c r="AS634" s="13">
        <v>21</v>
      </c>
      <c r="AT634" s="13"/>
      <c r="AU634" s="13"/>
      <c r="AV634" s="13"/>
      <c r="AW634" s="13"/>
      <c r="AX634" s="13"/>
      <c r="AY634" s="14">
        <f t="shared" si="93"/>
        <v>40.428571428571431</v>
      </c>
      <c r="AZ634" s="14">
        <f t="shared" si="100"/>
        <v>23</v>
      </c>
      <c r="BA634" s="19">
        <f t="shared" si="94"/>
        <v>0.31818181818181818</v>
      </c>
      <c r="BB634" s="20">
        <f t="shared" si="101"/>
        <v>22.729255324780169</v>
      </c>
      <c r="BC634">
        <f t="shared" si="95"/>
        <v>0</v>
      </c>
      <c r="BD634" s="14">
        <f t="shared" si="96"/>
        <v>1</v>
      </c>
      <c r="BE634" s="14">
        <f t="shared" si="97"/>
        <v>38.799999999999997</v>
      </c>
      <c r="BF634" s="14" t="str">
        <f t="shared" si="98"/>
        <v/>
      </c>
      <c r="BG634" s="14">
        <f t="shared" si="99"/>
        <v>44.5</v>
      </c>
    </row>
    <row r="635" spans="1:59" x14ac:dyDescent="0.2">
      <c r="A635" t="str">
        <f t="shared" si="92"/>
        <v>Luke Davies-Uniacke_2017</v>
      </c>
      <c r="B635" t="s">
        <v>1675</v>
      </c>
      <c r="C635" t="s">
        <v>316</v>
      </c>
      <c r="D635">
        <v>2017</v>
      </c>
      <c r="E635" s="13">
        <v>0</v>
      </c>
      <c r="F635" s="13">
        <v>0</v>
      </c>
      <c r="G635" s="13">
        <v>0</v>
      </c>
      <c r="H635" s="13">
        <v>0</v>
      </c>
      <c r="I635" s="13">
        <v>0</v>
      </c>
      <c r="J635" s="13">
        <v>0</v>
      </c>
      <c r="K635" s="13">
        <v>0</v>
      </c>
      <c r="L635" s="13">
        <v>0</v>
      </c>
      <c r="M635" s="13">
        <v>0</v>
      </c>
      <c r="N635" s="13">
        <v>0</v>
      </c>
      <c r="O635" s="13">
        <v>0</v>
      </c>
      <c r="P635" s="13">
        <v>0</v>
      </c>
      <c r="Q635" s="13">
        <v>0</v>
      </c>
      <c r="R635" s="13">
        <v>0</v>
      </c>
      <c r="S635" s="13">
        <v>0</v>
      </c>
      <c r="T635" s="13">
        <v>0</v>
      </c>
      <c r="U635" s="13">
        <v>0</v>
      </c>
      <c r="V635" s="13">
        <v>0</v>
      </c>
      <c r="W635" s="13">
        <v>0</v>
      </c>
      <c r="X635" s="13">
        <v>0</v>
      </c>
      <c r="Y635" s="13">
        <v>0</v>
      </c>
      <c r="Z635" s="13">
        <v>0</v>
      </c>
      <c r="AA635" s="13">
        <v>0</v>
      </c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13"/>
      <c r="AU635" s="13"/>
      <c r="AV635" s="13"/>
      <c r="AW635" s="13"/>
      <c r="AX635" s="13"/>
      <c r="AY635" s="14" t="str">
        <f t="shared" si="93"/>
        <v/>
      </c>
      <c r="AZ635" s="14">
        <f t="shared" si="100"/>
        <v>23</v>
      </c>
      <c r="BA635" s="19">
        <f t="shared" si="94"/>
        <v>0</v>
      </c>
      <c r="BB635" s="20" t="e">
        <f t="shared" si="101"/>
        <v>#DIV/0!</v>
      </c>
      <c r="BC635">
        <f t="shared" si="95"/>
        <v>23</v>
      </c>
      <c r="BD635" s="14">
        <f t="shared" si="96"/>
        <v>1</v>
      </c>
      <c r="BE635" s="14" t="str">
        <f t="shared" si="97"/>
        <v/>
      </c>
      <c r="BF635" s="14" t="str">
        <f t="shared" si="98"/>
        <v/>
      </c>
      <c r="BG635" s="14" t="str">
        <f t="shared" si="99"/>
        <v/>
      </c>
    </row>
    <row r="636" spans="1:59" x14ac:dyDescent="0.2">
      <c r="A636" t="str">
        <f t="shared" si="92"/>
        <v>Luke Davies-Uniacke_2016</v>
      </c>
      <c r="B636" t="s">
        <v>1675</v>
      </c>
      <c r="C636" t="s">
        <v>316</v>
      </c>
      <c r="D636">
        <v>2016</v>
      </c>
      <c r="E636" s="13">
        <v>0</v>
      </c>
      <c r="F636" s="13">
        <v>0</v>
      </c>
      <c r="G636" s="13">
        <v>0</v>
      </c>
      <c r="H636" s="13">
        <v>0</v>
      </c>
      <c r="I636" s="13">
        <v>0</v>
      </c>
      <c r="J636" s="13">
        <v>0</v>
      </c>
      <c r="K636" s="13">
        <v>0</v>
      </c>
      <c r="L636" s="13">
        <v>0</v>
      </c>
      <c r="M636" s="13">
        <v>0</v>
      </c>
      <c r="N636" s="13">
        <v>0</v>
      </c>
      <c r="O636" s="13">
        <v>0</v>
      </c>
      <c r="P636" s="13">
        <v>0</v>
      </c>
      <c r="Q636" s="13">
        <v>0</v>
      </c>
      <c r="R636" s="13">
        <v>0</v>
      </c>
      <c r="S636" s="13">
        <v>0</v>
      </c>
      <c r="T636" s="13">
        <v>0</v>
      </c>
      <c r="U636" s="13">
        <v>0</v>
      </c>
      <c r="V636" s="13">
        <v>0</v>
      </c>
      <c r="W636" s="13">
        <v>0</v>
      </c>
      <c r="X636" s="13">
        <v>0</v>
      </c>
      <c r="Y636" s="13">
        <v>0</v>
      </c>
      <c r="Z636" s="13">
        <v>0</v>
      </c>
      <c r="AA636" s="13">
        <v>0</v>
      </c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4" t="str">
        <f t="shared" si="93"/>
        <v/>
      </c>
      <c r="AZ636" s="14">
        <f t="shared" si="100"/>
        <v>23</v>
      </c>
      <c r="BA636" s="19">
        <f t="shared" si="94"/>
        <v>0</v>
      </c>
      <c r="BB636" s="20" t="e">
        <f t="shared" si="101"/>
        <v>#DIV/0!</v>
      </c>
      <c r="BC636">
        <f t="shared" si="95"/>
        <v>23</v>
      </c>
      <c r="BD636" s="14">
        <f t="shared" si="96"/>
        <v>1</v>
      </c>
      <c r="BE636" s="14" t="str">
        <f t="shared" si="97"/>
        <v/>
      </c>
      <c r="BF636" s="14" t="str">
        <f t="shared" si="98"/>
        <v/>
      </c>
      <c r="BG636" s="14" t="str">
        <f t="shared" si="99"/>
        <v/>
      </c>
    </row>
    <row r="637" spans="1:59" x14ac:dyDescent="0.2">
      <c r="A637" t="str">
        <f t="shared" si="92"/>
        <v>Luke Davies-Uniacke_2015</v>
      </c>
      <c r="B637" t="s">
        <v>1675</v>
      </c>
      <c r="C637" t="s">
        <v>316</v>
      </c>
      <c r="D637">
        <v>2015</v>
      </c>
      <c r="E637" s="13">
        <v>0</v>
      </c>
      <c r="F637" s="13">
        <v>0</v>
      </c>
      <c r="G637" s="13">
        <v>0</v>
      </c>
      <c r="H637" s="13">
        <v>0</v>
      </c>
      <c r="I637" s="13">
        <v>0</v>
      </c>
      <c r="J637" s="13">
        <v>0</v>
      </c>
      <c r="K637" s="13">
        <v>0</v>
      </c>
      <c r="L637" s="13">
        <v>0</v>
      </c>
      <c r="M637" s="13">
        <v>0</v>
      </c>
      <c r="N637" s="13">
        <v>0</v>
      </c>
      <c r="O637" s="13">
        <v>0</v>
      </c>
      <c r="P637" s="13">
        <v>0</v>
      </c>
      <c r="Q637" s="13">
        <v>0</v>
      </c>
      <c r="R637" s="13">
        <v>0</v>
      </c>
      <c r="S637" s="13">
        <v>0</v>
      </c>
      <c r="T637" s="13">
        <v>0</v>
      </c>
      <c r="U637" s="13">
        <v>0</v>
      </c>
      <c r="V637" s="13">
        <v>0</v>
      </c>
      <c r="W637" s="13">
        <v>0</v>
      </c>
      <c r="X637" s="13">
        <v>0</v>
      </c>
      <c r="Y637" s="13">
        <v>0</v>
      </c>
      <c r="Z637" s="13">
        <v>0</v>
      </c>
      <c r="AA637" s="13">
        <v>0</v>
      </c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13"/>
      <c r="AU637" s="13"/>
      <c r="AV637" s="13"/>
      <c r="AW637" s="13"/>
      <c r="AX637" s="13"/>
      <c r="AY637" s="14" t="str">
        <f t="shared" si="93"/>
        <v/>
      </c>
      <c r="AZ637" s="14">
        <f t="shared" si="100"/>
        <v>23</v>
      </c>
      <c r="BA637" s="19">
        <f t="shared" si="94"/>
        <v>0</v>
      </c>
      <c r="BB637" s="20" t="e">
        <f t="shared" si="101"/>
        <v>#DIV/0!</v>
      </c>
      <c r="BC637">
        <f t="shared" si="95"/>
        <v>23</v>
      </c>
      <c r="BD637" s="14">
        <f t="shared" si="96"/>
        <v>1</v>
      </c>
      <c r="BE637" s="14" t="str">
        <f t="shared" si="97"/>
        <v/>
      </c>
      <c r="BF637" s="14" t="str">
        <f t="shared" si="98"/>
        <v/>
      </c>
      <c r="BG637" s="14" t="str">
        <f t="shared" si="99"/>
        <v/>
      </c>
    </row>
    <row r="638" spans="1:59" x14ac:dyDescent="0.2">
      <c r="A638" t="str">
        <f t="shared" si="92"/>
        <v>Ben Davis_2018</v>
      </c>
      <c r="B638" t="s">
        <v>1017</v>
      </c>
      <c r="C638" t="s">
        <v>1</v>
      </c>
      <c r="D638">
        <v>2018</v>
      </c>
      <c r="E638" s="13">
        <v>123900</v>
      </c>
      <c r="F638" s="13">
        <v>123900</v>
      </c>
      <c r="G638" s="13">
        <v>123900</v>
      </c>
      <c r="H638" s="13">
        <v>123900</v>
      </c>
      <c r="I638" s="13">
        <v>123900</v>
      </c>
      <c r="J638" s="13">
        <v>123900</v>
      </c>
      <c r="K638" s="13">
        <v>123900</v>
      </c>
      <c r="L638" s="13">
        <v>123900</v>
      </c>
      <c r="M638" s="13">
        <v>123900</v>
      </c>
      <c r="N638" s="13">
        <v>123900</v>
      </c>
      <c r="O638" s="13">
        <v>123900</v>
      </c>
      <c r="P638" s="13">
        <v>123900</v>
      </c>
      <c r="Q638" s="13">
        <v>123900</v>
      </c>
      <c r="R638" s="13">
        <v>123900</v>
      </c>
      <c r="S638" s="13">
        <v>123900</v>
      </c>
      <c r="T638" s="13">
        <v>123900</v>
      </c>
      <c r="U638" s="13">
        <v>123900</v>
      </c>
      <c r="V638" s="13">
        <v>123900</v>
      </c>
      <c r="W638" s="13">
        <v>123900</v>
      </c>
      <c r="X638" s="13">
        <v>123900</v>
      </c>
      <c r="Y638" s="13">
        <v>123900</v>
      </c>
      <c r="Z638" s="13">
        <v>123900</v>
      </c>
      <c r="AA638" s="13">
        <v>123900</v>
      </c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13"/>
      <c r="AU638" s="13"/>
      <c r="AV638" s="13"/>
      <c r="AW638" s="13"/>
      <c r="AX638" s="13"/>
      <c r="AY638" s="14" t="str">
        <f t="shared" si="93"/>
        <v/>
      </c>
      <c r="AZ638" s="14">
        <f t="shared" si="100"/>
        <v>23</v>
      </c>
      <c r="BA638" s="19">
        <f t="shared" si="94"/>
        <v>0</v>
      </c>
      <c r="BB638" s="20" t="e">
        <f t="shared" si="101"/>
        <v>#DIV/0!</v>
      </c>
      <c r="BC638">
        <f t="shared" si="95"/>
        <v>0</v>
      </c>
      <c r="BD638" s="14">
        <f t="shared" si="96"/>
        <v>1</v>
      </c>
      <c r="BE638" s="14" t="str">
        <f t="shared" si="97"/>
        <v/>
      </c>
      <c r="BF638" s="14" t="str">
        <f t="shared" si="98"/>
        <v/>
      </c>
      <c r="BG638" s="14" t="str">
        <f t="shared" si="99"/>
        <v/>
      </c>
    </row>
    <row r="639" spans="1:59" x14ac:dyDescent="0.2">
      <c r="A639" t="str">
        <f t="shared" si="92"/>
        <v>Ben Davis_2017</v>
      </c>
      <c r="B639" t="s">
        <v>1017</v>
      </c>
      <c r="C639" t="s">
        <v>1</v>
      </c>
      <c r="D639">
        <v>2017</v>
      </c>
      <c r="E639" s="13">
        <v>117300</v>
      </c>
      <c r="F639" s="13">
        <v>117300</v>
      </c>
      <c r="G639" s="13">
        <v>117300</v>
      </c>
      <c r="H639" s="13">
        <v>117300</v>
      </c>
      <c r="I639" s="13">
        <v>117300</v>
      </c>
      <c r="J639" s="13">
        <v>117300</v>
      </c>
      <c r="K639" s="13">
        <v>117300</v>
      </c>
      <c r="L639" s="13">
        <v>117300</v>
      </c>
      <c r="M639" s="13">
        <v>117300</v>
      </c>
      <c r="N639" s="13">
        <v>117300</v>
      </c>
      <c r="O639" s="13">
        <v>117300</v>
      </c>
      <c r="P639" s="13">
        <v>117300</v>
      </c>
      <c r="Q639" s="13">
        <v>117300</v>
      </c>
      <c r="R639" s="13">
        <v>117300</v>
      </c>
      <c r="S639" s="13">
        <v>117300</v>
      </c>
      <c r="T639" s="13">
        <v>117300</v>
      </c>
      <c r="U639" s="13">
        <v>117300</v>
      </c>
      <c r="V639" s="13">
        <v>117300</v>
      </c>
      <c r="W639" s="13">
        <v>117300</v>
      </c>
      <c r="X639" s="13">
        <v>117300</v>
      </c>
      <c r="Y639" s="13">
        <v>117300</v>
      </c>
      <c r="Z639" s="13">
        <v>117300</v>
      </c>
      <c r="AA639" s="13">
        <v>117300</v>
      </c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4" t="str">
        <f t="shared" si="93"/>
        <v/>
      </c>
      <c r="AZ639" s="14">
        <f t="shared" si="100"/>
        <v>23</v>
      </c>
      <c r="BA639" s="19">
        <f t="shared" si="94"/>
        <v>0</v>
      </c>
      <c r="BB639" s="20" t="e">
        <f t="shared" si="101"/>
        <v>#DIV/0!</v>
      </c>
      <c r="BC639">
        <f t="shared" si="95"/>
        <v>0</v>
      </c>
      <c r="BD639" s="14">
        <f t="shared" si="96"/>
        <v>1</v>
      </c>
      <c r="BE639" s="14" t="str">
        <f t="shared" si="97"/>
        <v/>
      </c>
      <c r="BF639" s="14" t="str">
        <f t="shared" si="98"/>
        <v/>
      </c>
      <c r="BG639" s="14" t="str">
        <f t="shared" si="99"/>
        <v/>
      </c>
    </row>
    <row r="640" spans="1:59" x14ac:dyDescent="0.2">
      <c r="A640" t="str">
        <f t="shared" si="92"/>
        <v>Ben Davis_2016</v>
      </c>
      <c r="B640" t="s">
        <v>1017</v>
      </c>
      <c r="C640" t="s">
        <v>1</v>
      </c>
      <c r="D640">
        <v>2016</v>
      </c>
      <c r="E640" s="13">
        <v>0</v>
      </c>
      <c r="F640" s="13">
        <v>0</v>
      </c>
      <c r="G640" s="13">
        <v>0</v>
      </c>
      <c r="H640" s="13">
        <v>0</v>
      </c>
      <c r="I640" s="13">
        <v>0</v>
      </c>
      <c r="J640" s="13">
        <v>0</v>
      </c>
      <c r="K640" s="13">
        <v>0</v>
      </c>
      <c r="L640" s="13">
        <v>0</v>
      </c>
      <c r="M640" s="13">
        <v>0</v>
      </c>
      <c r="N640" s="13">
        <v>0</v>
      </c>
      <c r="O640" s="13">
        <v>0</v>
      </c>
      <c r="P640" s="13">
        <v>0</v>
      </c>
      <c r="Q640" s="13">
        <v>0</v>
      </c>
      <c r="R640" s="13">
        <v>0</v>
      </c>
      <c r="S640" s="13">
        <v>0</v>
      </c>
      <c r="T640" s="13">
        <v>0</v>
      </c>
      <c r="U640" s="13">
        <v>0</v>
      </c>
      <c r="V640" s="13">
        <v>0</v>
      </c>
      <c r="W640" s="13">
        <v>0</v>
      </c>
      <c r="X640" s="13">
        <v>0</v>
      </c>
      <c r="Y640" s="13">
        <v>0</v>
      </c>
      <c r="Z640" s="13">
        <v>0</v>
      </c>
      <c r="AA640" s="13">
        <v>0</v>
      </c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13"/>
      <c r="AU640" s="13"/>
      <c r="AV640" s="13"/>
      <c r="AW640" s="13"/>
      <c r="AX640" s="13"/>
      <c r="AY640" s="14" t="str">
        <f t="shared" si="93"/>
        <v/>
      </c>
      <c r="AZ640" s="14">
        <f t="shared" si="100"/>
        <v>23</v>
      </c>
      <c r="BA640" s="19">
        <f t="shared" si="94"/>
        <v>0</v>
      </c>
      <c r="BB640" s="20" t="e">
        <f t="shared" si="101"/>
        <v>#DIV/0!</v>
      </c>
      <c r="BC640">
        <f t="shared" si="95"/>
        <v>23</v>
      </c>
      <c r="BD640" s="14">
        <f t="shared" si="96"/>
        <v>1</v>
      </c>
      <c r="BE640" s="14" t="str">
        <f t="shared" si="97"/>
        <v/>
      </c>
      <c r="BF640" s="14" t="str">
        <f t="shared" si="98"/>
        <v/>
      </c>
      <c r="BG640" s="14" t="str">
        <f t="shared" si="99"/>
        <v/>
      </c>
    </row>
    <row r="641" spans="1:59" x14ac:dyDescent="0.2">
      <c r="A641" t="str">
        <f t="shared" si="92"/>
        <v>Ben Davis_2015</v>
      </c>
      <c r="B641" t="s">
        <v>1017</v>
      </c>
      <c r="C641" t="s">
        <v>1</v>
      </c>
      <c r="D641">
        <v>2015</v>
      </c>
      <c r="E641" s="13">
        <v>0</v>
      </c>
      <c r="F641" s="13">
        <v>0</v>
      </c>
      <c r="G641" s="13">
        <v>0</v>
      </c>
      <c r="H641" s="13">
        <v>0</v>
      </c>
      <c r="I641" s="13">
        <v>0</v>
      </c>
      <c r="J641" s="13">
        <v>0</v>
      </c>
      <c r="K641" s="13">
        <v>0</v>
      </c>
      <c r="L641" s="13">
        <v>0</v>
      </c>
      <c r="M641" s="13">
        <v>0</v>
      </c>
      <c r="N641" s="13">
        <v>0</v>
      </c>
      <c r="O641" s="13">
        <v>0</v>
      </c>
      <c r="P641" s="13">
        <v>0</v>
      </c>
      <c r="Q641" s="13">
        <v>0</v>
      </c>
      <c r="R641" s="13">
        <v>0</v>
      </c>
      <c r="S641" s="13">
        <v>0</v>
      </c>
      <c r="T641" s="13">
        <v>0</v>
      </c>
      <c r="U641" s="13">
        <v>0</v>
      </c>
      <c r="V641" s="13">
        <v>0</v>
      </c>
      <c r="W641" s="13">
        <v>0</v>
      </c>
      <c r="X641" s="13">
        <v>0</v>
      </c>
      <c r="Y641" s="13">
        <v>0</v>
      </c>
      <c r="Z641" s="13">
        <v>0</v>
      </c>
      <c r="AA641" s="13">
        <v>0</v>
      </c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4" t="str">
        <f t="shared" si="93"/>
        <v/>
      </c>
      <c r="AZ641" s="14">
        <f t="shared" si="100"/>
        <v>23</v>
      </c>
      <c r="BA641" s="19">
        <f t="shared" si="94"/>
        <v>0</v>
      </c>
      <c r="BB641" s="20" t="e">
        <f t="shared" si="101"/>
        <v>#DIV/0!</v>
      </c>
      <c r="BC641">
        <f t="shared" si="95"/>
        <v>23</v>
      </c>
      <c r="BD641" s="14">
        <f t="shared" si="96"/>
        <v>1</v>
      </c>
      <c r="BE641" s="14" t="str">
        <f t="shared" si="97"/>
        <v/>
      </c>
      <c r="BF641" s="14" t="str">
        <f t="shared" si="98"/>
        <v/>
      </c>
      <c r="BG641" s="14" t="str">
        <f t="shared" si="99"/>
        <v/>
      </c>
    </row>
    <row r="642" spans="1:59" x14ac:dyDescent="0.2">
      <c r="A642" t="str">
        <f t="shared" ref="A642:A705" si="102">B642&amp;"_"&amp;D642</f>
        <v>Phil Davis_2018</v>
      </c>
      <c r="B642" t="s">
        <v>823</v>
      </c>
      <c r="C642" t="s">
        <v>490</v>
      </c>
      <c r="D642">
        <v>2018</v>
      </c>
      <c r="E642" s="13">
        <v>361800</v>
      </c>
      <c r="F642" s="13">
        <v>361800</v>
      </c>
      <c r="G642" s="13">
        <v>361800</v>
      </c>
      <c r="H642" s="13">
        <v>347800</v>
      </c>
      <c r="I642" s="13">
        <v>351300</v>
      </c>
      <c r="J642" s="13">
        <v>378000</v>
      </c>
      <c r="K642" s="13">
        <v>404800</v>
      </c>
      <c r="L642" s="13">
        <v>419700</v>
      </c>
      <c r="M642" s="13">
        <v>407700</v>
      </c>
      <c r="N642" s="13">
        <v>407700</v>
      </c>
      <c r="O642" s="13">
        <v>407700</v>
      </c>
      <c r="P642" s="13">
        <v>404300</v>
      </c>
      <c r="Q642" s="13">
        <v>408300</v>
      </c>
      <c r="R642" s="13">
        <v>408300</v>
      </c>
      <c r="S642" s="13">
        <v>409100</v>
      </c>
      <c r="T642" s="13">
        <v>405800</v>
      </c>
      <c r="U642" s="13">
        <v>389900</v>
      </c>
      <c r="V642" s="13">
        <v>389900</v>
      </c>
      <c r="W642" s="13">
        <v>388600</v>
      </c>
      <c r="X642" s="13">
        <v>390800</v>
      </c>
      <c r="Y642" s="13">
        <v>393200</v>
      </c>
      <c r="Z642" s="13">
        <v>391700</v>
      </c>
      <c r="AA642" s="13">
        <v>365500</v>
      </c>
      <c r="AB642" s="13">
        <v>65</v>
      </c>
      <c r="AC642" s="13">
        <v>65</v>
      </c>
      <c r="AD642" s="13">
        <v>54</v>
      </c>
      <c r="AE642" s="13">
        <v>93</v>
      </c>
      <c r="AF642" s="13">
        <v>118</v>
      </c>
      <c r="AG642" s="13">
        <v>73</v>
      </c>
      <c r="AH642" s="13">
        <v>84</v>
      </c>
      <c r="AI642" s="13">
        <v>69</v>
      </c>
      <c r="AJ642" s="13"/>
      <c r="AK642" s="13"/>
      <c r="AL642" s="13">
        <v>84</v>
      </c>
      <c r="AM642" s="13">
        <v>101</v>
      </c>
      <c r="AN642" s="13"/>
      <c r="AO642" s="13">
        <v>64</v>
      </c>
      <c r="AP642" s="13">
        <v>78</v>
      </c>
      <c r="AQ642" s="13">
        <v>71</v>
      </c>
      <c r="AR642" s="13">
        <v>89</v>
      </c>
      <c r="AS642" s="13">
        <v>76</v>
      </c>
      <c r="AT642" s="13">
        <v>78</v>
      </c>
      <c r="AU642" s="13">
        <v>92</v>
      </c>
      <c r="AV642" s="13">
        <v>69</v>
      </c>
      <c r="AW642" s="13">
        <v>55</v>
      </c>
      <c r="AX642" s="13">
        <v>79</v>
      </c>
      <c r="AY642" s="14">
        <f t="shared" si="93"/>
        <v>77.849999999999994</v>
      </c>
      <c r="AZ642" s="14">
        <f t="shared" si="100"/>
        <v>23</v>
      </c>
      <c r="BA642" s="19">
        <f t="shared" si="94"/>
        <v>0.90909090909090906</v>
      </c>
      <c r="BB642" s="20">
        <f t="shared" si="101"/>
        <v>15.597823734840642</v>
      </c>
      <c r="BC642">
        <f t="shared" si="95"/>
        <v>0</v>
      </c>
      <c r="BD642" s="14">
        <f t="shared" si="96"/>
        <v>4</v>
      </c>
      <c r="BE642" s="14">
        <f t="shared" si="97"/>
        <v>78</v>
      </c>
      <c r="BF642" s="14">
        <f t="shared" si="98"/>
        <v>84.5</v>
      </c>
      <c r="BG642" s="14">
        <f t="shared" si="99"/>
        <v>76.333333333333329</v>
      </c>
    </row>
    <row r="643" spans="1:59" x14ac:dyDescent="0.2">
      <c r="A643" t="str">
        <f t="shared" si="102"/>
        <v>Phil Davis_2017</v>
      </c>
      <c r="B643" t="s">
        <v>823</v>
      </c>
      <c r="C643" t="s">
        <v>490</v>
      </c>
      <c r="D643">
        <v>2017</v>
      </c>
      <c r="E643" s="13">
        <v>355700</v>
      </c>
      <c r="F643" s="13">
        <v>355700</v>
      </c>
      <c r="G643" s="13">
        <v>355700</v>
      </c>
      <c r="H643" s="13">
        <v>342100</v>
      </c>
      <c r="I643" s="13">
        <v>332200</v>
      </c>
      <c r="J643" s="13">
        <v>334000</v>
      </c>
      <c r="K643" s="13">
        <v>334000</v>
      </c>
      <c r="L643" s="13">
        <v>345900</v>
      </c>
      <c r="M643" s="13">
        <v>351400</v>
      </c>
      <c r="N643" s="13">
        <v>342800</v>
      </c>
      <c r="O643" s="13">
        <v>331400</v>
      </c>
      <c r="P643" s="13">
        <v>320300</v>
      </c>
      <c r="Q643" s="13">
        <v>315500</v>
      </c>
      <c r="R643" s="13">
        <v>315500</v>
      </c>
      <c r="S643" s="13">
        <v>304700</v>
      </c>
      <c r="T643" s="13">
        <v>301500</v>
      </c>
      <c r="U643" s="13">
        <v>304400</v>
      </c>
      <c r="V643" s="13">
        <v>298300</v>
      </c>
      <c r="W643" s="13">
        <v>315200</v>
      </c>
      <c r="X643" s="13">
        <v>323400</v>
      </c>
      <c r="Y643" s="13">
        <v>337400</v>
      </c>
      <c r="Z643" s="13">
        <v>333800</v>
      </c>
      <c r="AA643" s="13">
        <v>340500</v>
      </c>
      <c r="AB643" s="13">
        <v>75</v>
      </c>
      <c r="AC643" s="13">
        <v>50</v>
      </c>
      <c r="AD643" s="13">
        <v>52</v>
      </c>
      <c r="AE643" s="13">
        <v>76</v>
      </c>
      <c r="AF643" s="13">
        <v>70</v>
      </c>
      <c r="AG643" s="13"/>
      <c r="AH643" s="13">
        <v>76</v>
      </c>
      <c r="AI643" s="13">
        <v>70</v>
      </c>
      <c r="AJ643" s="13">
        <v>41</v>
      </c>
      <c r="AK643" s="13">
        <v>65</v>
      </c>
      <c r="AL643" s="13">
        <v>65</v>
      </c>
      <c r="AM643" s="13">
        <v>47</v>
      </c>
      <c r="AN643" s="13"/>
      <c r="AO643" s="13">
        <v>49</v>
      </c>
      <c r="AP643" s="13">
        <v>78</v>
      </c>
      <c r="AQ643" s="13">
        <v>59</v>
      </c>
      <c r="AR643" s="13">
        <v>31</v>
      </c>
      <c r="AS643" s="13">
        <v>127</v>
      </c>
      <c r="AT643" s="13">
        <v>50</v>
      </c>
      <c r="AU643" s="13">
        <v>50</v>
      </c>
      <c r="AV643" s="13">
        <v>96</v>
      </c>
      <c r="AW643" s="13">
        <v>71</v>
      </c>
      <c r="AX643" s="13">
        <v>84</v>
      </c>
      <c r="AY643" s="14">
        <f t="shared" ref="AY643:AY706" si="103">IFERROR(AVERAGEIFS(AB643:AX643,AB643:AX643,"&lt;&gt;"),"")</f>
        <v>65.80952380952381</v>
      </c>
      <c r="AZ643" s="14">
        <f t="shared" si="100"/>
        <v>23</v>
      </c>
      <c r="BA643" s="19">
        <f t="shared" ref="BA643:BA706" si="104">COUNTIF(AB643:AX643,"&lt;&gt;")/22</f>
        <v>0.95454545454545459</v>
      </c>
      <c r="BB643" s="20">
        <f t="shared" si="101"/>
        <v>21.143838458565291</v>
      </c>
      <c r="BC643">
        <f t="shared" ref="BC643:BC706" si="105">COUNTIFS(E643:AA643,0)</f>
        <v>0</v>
      </c>
      <c r="BD643" s="14">
        <f t="shared" ref="BD643:BD706" si="106">MATCH(MIN(E643:AA643),E643:AA643,0)</f>
        <v>18</v>
      </c>
      <c r="BE643" s="14">
        <f t="shared" ref="BE643:BE706" si="107">IFERROR(AVERAGE(AB643:AG643),"")</f>
        <v>64.599999999999994</v>
      </c>
      <c r="BF643" s="14">
        <f t="shared" ref="BF643:BF706" si="108">IFERROR(AVERAGE(AH643:AM643),"")</f>
        <v>60.666666666666664</v>
      </c>
      <c r="BG643" s="14">
        <f t="shared" ref="BG643:BG706" si="109">IFERROR(AVERAGE(AP643:AX643),"")</f>
        <v>71.777777777777771</v>
      </c>
    </row>
    <row r="644" spans="1:59" x14ac:dyDescent="0.2">
      <c r="A644" t="str">
        <f t="shared" si="102"/>
        <v>Phil Davis_2016</v>
      </c>
      <c r="B644" t="s">
        <v>823</v>
      </c>
      <c r="C644" t="s">
        <v>490</v>
      </c>
      <c r="D644">
        <v>2016</v>
      </c>
      <c r="E644" s="13">
        <v>348000</v>
      </c>
      <c r="F644" s="13">
        <v>348000</v>
      </c>
      <c r="G644" s="13">
        <v>348000</v>
      </c>
      <c r="H644" s="13">
        <v>372500</v>
      </c>
      <c r="I644" s="13">
        <v>374200</v>
      </c>
      <c r="J644" s="13">
        <v>386600</v>
      </c>
      <c r="K644" s="13">
        <v>360900</v>
      </c>
      <c r="L644" s="13">
        <v>342600</v>
      </c>
      <c r="M644" s="13">
        <v>342600</v>
      </c>
      <c r="N644" s="13">
        <v>342600</v>
      </c>
      <c r="O644" s="13">
        <v>342600</v>
      </c>
      <c r="P644" s="13">
        <v>317900</v>
      </c>
      <c r="Q644" s="13">
        <v>324500</v>
      </c>
      <c r="R644" s="13">
        <v>321400</v>
      </c>
      <c r="S644" s="13">
        <v>308100</v>
      </c>
      <c r="T644" s="13">
        <v>308100</v>
      </c>
      <c r="U644" s="13">
        <v>293100</v>
      </c>
      <c r="V644" s="13">
        <v>294700</v>
      </c>
      <c r="W644" s="13">
        <v>316400</v>
      </c>
      <c r="X644" s="13">
        <v>331000</v>
      </c>
      <c r="Y644" s="13">
        <v>332300</v>
      </c>
      <c r="Z644" s="13">
        <v>316500</v>
      </c>
      <c r="AA644" s="13">
        <v>297200</v>
      </c>
      <c r="AB644" s="13">
        <v>94</v>
      </c>
      <c r="AC644" s="13">
        <v>67</v>
      </c>
      <c r="AD644" s="13">
        <v>99</v>
      </c>
      <c r="AE644" s="13">
        <v>57</v>
      </c>
      <c r="AF644" s="13">
        <v>91</v>
      </c>
      <c r="AG644" s="13">
        <v>21</v>
      </c>
      <c r="AH644" s="13">
        <v>61</v>
      </c>
      <c r="AI644" s="13"/>
      <c r="AJ644" s="13"/>
      <c r="AK644" s="13"/>
      <c r="AL644" s="13">
        <v>67</v>
      </c>
      <c r="AM644" s="13">
        <v>78</v>
      </c>
      <c r="AN644" s="13">
        <v>48</v>
      </c>
      <c r="AO644" s="13">
        <v>39</v>
      </c>
      <c r="AP644" s="13"/>
      <c r="AQ644" s="13">
        <v>65</v>
      </c>
      <c r="AR644" s="13">
        <v>79</v>
      </c>
      <c r="AS644" s="13">
        <v>87</v>
      </c>
      <c r="AT644" s="13">
        <v>63</v>
      </c>
      <c r="AU644" s="13">
        <v>58</v>
      </c>
      <c r="AV644" s="13">
        <v>49</v>
      </c>
      <c r="AW644" s="13">
        <v>45</v>
      </c>
      <c r="AX644" s="13">
        <v>74</v>
      </c>
      <c r="AY644" s="14">
        <f t="shared" si="103"/>
        <v>65.368421052631575</v>
      </c>
      <c r="AZ644" s="14">
        <f t="shared" si="100"/>
        <v>23</v>
      </c>
      <c r="BA644" s="19">
        <f t="shared" si="104"/>
        <v>0.86363636363636365</v>
      </c>
      <c r="BB644" s="20">
        <f t="shared" si="101"/>
        <v>20.136231927977729</v>
      </c>
      <c r="BC644">
        <f t="shared" si="105"/>
        <v>0</v>
      </c>
      <c r="BD644" s="14">
        <f t="shared" si="106"/>
        <v>17</v>
      </c>
      <c r="BE644" s="14">
        <f t="shared" si="107"/>
        <v>71.5</v>
      </c>
      <c r="BF644" s="14">
        <f t="shared" si="108"/>
        <v>68.666666666666671</v>
      </c>
      <c r="BG644" s="14">
        <f t="shared" si="109"/>
        <v>65</v>
      </c>
    </row>
    <row r="645" spans="1:59" x14ac:dyDescent="0.2">
      <c r="A645" t="str">
        <f t="shared" si="102"/>
        <v>Phil Davis_2015</v>
      </c>
      <c r="B645" t="s">
        <v>823</v>
      </c>
      <c r="C645" t="s">
        <v>490</v>
      </c>
      <c r="D645">
        <v>2015</v>
      </c>
      <c r="E645" s="13">
        <v>319600</v>
      </c>
      <c r="F645" s="13">
        <v>319600</v>
      </c>
      <c r="G645" s="13">
        <v>319600</v>
      </c>
      <c r="H645" s="13">
        <v>342400</v>
      </c>
      <c r="I645" s="13">
        <v>362300</v>
      </c>
      <c r="J645" s="13">
        <v>368900</v>
      </c>
      <c r="K645" s="13">
        <v>355800</v>
      </c>
      <c r="L645" s="13">
        <v>355800</v>
      </c>
      <c r="M645" s="13">
        <v>347500</v>
      </c>
      <c r="N645" s="13">
        <v>347500</v>
      </c>
      <c r="O645" s="13">
        <v>342900</v>
      </c>
      <c r="P645" s="13">
        <v>331800</v>
      </c>
      <c r="Q645" s="13">
        <v>331800</v>
      </c>
      <c r="R645" s="13">
        <v>331800</v>
      </c>
      <c r="S645" s="13">
        <v>331800</v>
      </c>
      <c r="T645" s="13">
        <v>331800</v>
      </c>
      <c r="U645" s="13">
        <v>331800</v>
      </c>
      <c r="V645" s="13">
        <v>331800</v>
      </c>
      <c r="W645" s="13">
        <v>325500</v>
      </c>
      <c r="X645" s="13">
        <v>313200</v>
      </c>
      <c r="Y645" s="13">
        <v>301700</v>
      </c>
      <c r="Z645" s="13">
        <v>301700</v>
      </c>
      <c r="AA645" s="13">
        <v>301700</v>
      </c>
      <c r="AB645" s="13">
        <v>76</v>
      </c>
      <c r="AC645" s="13">
        <v>87</v>
      </c>
      <c r="AD645" s="13">
        <v>78</v>
      </c>
      <c r="AE645" s="13">
        <v>84</v>
      </c>
      <c r="AF645" s="13">
        <v>70</v>
      </c>
      <c r="AG645" s="13">
        <v>37</v>
      </c>
      <c r="AH645" s="13"/>
      <c r="AI645" s="13">
        <v>86</v>
      </c>
      <c r="AJ645" s="13"/>
      <c r="AK645" s="13">
        <v>72</v>
      </c>
      <c r="AL645" s="13">
        <v>20</v>
      </c>
      <c r="AM645" s="13"/>
      <c r="AN645" s="13"/>
      <c r="AO645" s="13"/>
      <c r="AP645" s="13"/>
      <c r="AQ645" s="13"/>
      <c r="AR645" s="13"/>
      <c r="AS645" s="13">
        <v>94</v>
      </c>
      <c r="AT645" s="13">
        <v>55</v>
      </c>
      <c r="AU645" s="13">
        <v>15</v>
      </c>
      <c r="AV645" s="13"/>
      <c r="AW645" s="13"/>
      <c r="AX645" s="13"/>
      <c r="AY645" s="14">
        <f t="shared" si="103"/>
        <v>64.5</v>
      </c>
      <c r="AZ645" s="14">
        <f t="shared" si="100"/>
        <v>23</v>
      </c>
      <c r="BA645" s="19">
        <f t="shared" si="104"/>
        <v>0.54545454545454541</v>
      </c>
      <c r="BB645" s="20">
        <f t="shared" si="101"/>
        <v>26.793825611679473</v>
      </c>
      <c r="BC645">
        <f t="shared" si="105"/>
        <v>0</v>
      </c>
      <c r="BD645" s="14">
        <f t="shared" si="106"/>
        <v>21</v>
      </c>
      <c r="BE645" s="14">
        <f t="shared" si="107"/>
        <v>72</v>
      </c>
      <c r="BF645" s="14">
        <f t="shared" si="108"/>
        <v>59.333333333333336</v>
      </c>
      <c r="BG645" s="14">
        <f t="shared" si="109"/>
        <v>54.666666666666664</v>
      </c>
    </row>
    <row r="646" spans="1:59" x14ac:dyDescent="0.2">
      <c r="A646" t="str">
        <f t="shared" si="102"/>
        <v>Majak Daw_2018</v>
      </c>
      <c r="B646" t="s">
        <v>770</v>
      </c>
      <c r="C646" t="s">
        <v>316</v>
      </c>
      <c r="D646">
        <v>2018</v>
      </c>
      <c r="E646" s="13">
        <v>327300</v>
      </c>
      <c r="F646" s="13">
        <v>327300</v>
      </c>
      <c r="G646" s="13">
        <v>327300</v>
      </c>
      <c r="H646" s="13">
        <v>327300</v>
      </c>
      <c r="I646" s="13">
        <v>327300</v>
      </c>
      <c r="J646" s="13">
        <v>340500</v>
      </c>
      <c r="K646" s="13">
        <v>353000</v>
      </c>
      <c r="L646" s="13">
        <v>353000</v>
      </c>
      <c r="M646" s="13">
        <v>369700</v>
      </c>
      <c r="N646" s="13">
        <v>370000</v>
      </c>
      <c r="O646" s="13">
        <v>370000</v>
      </c>
      <c r="P646" s="13">
        <v>363300</v>
      </c>
      <c r="Q646" s="13">
        <v>346700</v>
      </c>
      <c r="R646" s="13">
        <v>346700</v>
      </c>
      <c r="S646" s="13">
        <v>332500</v>
      </c>
      <c r="T646" s="13">
        <v>315800</v>
      </c>
      <c r="U646" s="13">
        <v>316500</v>
      </c>
      <c r="V646" s="13">
        <v>340400</v>
      </c>
      <c r="W646" s="13">
        <v>364100</v>
      </c>
      <c r="X646" s="13">
        <v>392900</v>
      </c>
      <c r="Y646" s="13">
        <v>406700</v>
      </c>
      <c r="Z646" s="13">
        <v>430300</v>
      </c>
      <c r="AA646" s="13">
        <v>434100</v>
      </c>
      <c r="AB646" s="13"/>
      <c r="AC646" s="13"/>
      <c r="AD646" s="13">
        <v>75</v>
      </c>
      <c r="AE646" s="13">
        <v>60</v>
      </c>
      <c r="AF646" s="13">
        <v>86</v>
      </c>
      <c r="AG646" s="13">
        <v>84</v>
      </c>
      <c r="AH646" s="13"/>
      <c r="AI646" s="13">
        <v>80</v>
      </c>
      <c r="AJ646" s="13">
        <v>60</v>
      </c>
      <c r="AK646" s="13"/>
      <c r="AL646" s="13">
        <v>67</v>
      </c>
      <c r="AM646" s="13">
        <v>56</v>
      </c>
      <c r="AN646" s="13"/>
      <c r="AO646" s="13">
        <v>55</v>
      </c>
      <c r="AP646" s="13">
        <v>55</v>
      </c>
      <c r="AQ646" s="13">
        <v>85</v>
      </c>
      <c r="AR646" s="13">
        <v>107</v>
      </c>
      <c r="AS646" s="13">
        <v>70</v>
      </c>
      <c r="AT646" s="13">
        <v>111</v>
      </c>
      <c r="AU646" s="13">
        <v>92</v>
      </c>
      <c r="AV646" s="13">
        <v>101</v>
      </c>
      <c r="AW646" s="13">
        <v>89</v>
      </c>
      <c r="AX646" s="13">
        <v>74</v>
      </c>
      <c r="AY646" s="14">
        <f t="shared" si="103"/>
        <v>78.166666666666671</v>
      </c>
      <c r="AZ646" s="14">
        <f t="shared" si="100"/>
        <v>23</v>
      </c>
      <c r="BA646" s="19">
        <f t="shared" si="104"/>
        <v>0.81818181818181823</v>
      </c>
      <c r="BB646" s="20">
        <f t="shared" si="101"/>
        <v>17.704270006712736</v>
      </c>
      <c r="BC646">
        <f t="shared" si="105"/>
        <v>0</v>
      </c>
      <c r="BD646" s="14">
        <f t="shared" si="106"/>
        <v>16</v>
      </c>
      <c r="BE646" s="14">
        <f t="shared" si="107"/>
        <v>76.25</v>
      </c>
      <c r="BF646" s="14">
        <f t="shared" si="108"/>
        <v>65.75</v>
      </c>
      <c r="BG646" s="14">
        <f t="shared" si="109"/>
        <v>87.111111111111114</v>
      </c>
    </row>
    <row r="647" spans="1:59" x14ac:dyDescent="0.2">
      <c r="A647" t="str">
        <f t="shared" si="102"/>
        <v>Majak Daw_2017</v>
      </c>
      <c r="B647" t="s">
        <v>770</v>
      </c>
      <c r="C647" t="s">
        <v>316</v>
      </c>
      <c r="D647">
        <v>2017</v>
      </c>
      <c r="E647" s="13">
        <v>378800</v>
      </c>
      <c r="F647" s="13">
        <v>378800</v>
      </c>
      <c r="G647" s="13">
        <v>378800</v>
      </c>
      <c r="H647" s="13">
        <v>378800</v>
      </c>
      <c r="I647" s="13">
        <v>378800</v>
      </c>
      <c r="J647" s="13">
        <v>378800</v>
      </c>
      <c r="K647" s="13">
        <v>378800</v>
      </c>
      <c r="L647" s="13">
        <v>378800</v>
      </c>
      <c r="M647" s="13">
        <v>378800</v>
      </c>
      <c r="N647" s="13">
        <v>378800</v>
      </c>
      <c r="O647" s="13">
        <v>378800</v>
      </c>
      <c r="P647" s="13">
        <v>378800</v>
      </c>
      <c r="Q647" s="13">
        <v>378800</v>
      </c>
      <c r="R647" s="13">
        <v>378800</v>
      </c>
      <c r="S647" s="13">
        <v>378800</v>
      </c>
      <c r="T647" s="13">
        <v>368000</v>
      </c>
      <c r="U647" s="13">
        <v>345700</v>
      </c>
      <c r="V647" s="13">
        <v>316300</v>
      </c>
      <c r="W647" s="13">
        <v>318300</v>
      </c>
      <c r="X647" s="13">
        <v>325300</v>
      </c>
      <c r="Y647" s="13">
        <v>325300</v>
      </c>
      <c r="Z647" s="13">
        <v>325300</v>
      </c>
      <c r="AA647" s="13">
        <v>325300</v>
      </c>
      <c r="AB647" s="13"/>
      <c r="AC647" s="13">
        <v>87</v>
      </c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  <c r="AO647" s="13">
        <v>70</v>
      </c>
      <c r="AP647" s="13">
        <v>44</v>
      </c>
      <c r="AQ647" s="13">
        <v>55</v>
      </c>
      <c r="AR647" s="13">
        <v>41</v>
      </c>
      <c r="AS647" s="13">
        <v>98</v>
      </c>
      <c r="AT647" s="13">
        <v>68</v>
      </c>
      <c r="AU647" s="13"/>
      <c r="AV647" s="13"/>
      <c r="AW647" s="13"/>
      <c r="AX647" s="13"/>
      <c r="AY647" s="14">
        <f t="shared" si="103"/>
        <v>66.142857142857139</v>
      </c>
      <c r="AZ647" s="14">
        <f t="shared" si="100"/>
        <v>23</v>
      </c>
      <c r="BA647" s="19">
        <f t="shared" si="104"/>
        <v>0.31818181818181818</v>
      </c>
      <c r="BB647" s="20">
        <f t="shared" si="101"/>
        <v>21.271487735374556</v>
      </c>
      <c r="BC647">
        <f t="shared" si="105"/>
        <v>0</v>
      </c>
      <c r="BD647" s="14">
        <f t="shared" si="106"/>
        <v>18</v>
      </c>
      <c r="BE647" s="14">
        <f t="shared" si="107"/>
        <v>87</v>
      </c>
      <c r="BF647" s="14" t="str">
        <f t="shared" si="108"/>
        <v/>
      </c>
      <c r="BG647" s="14">
        <f t="shared" si="109"/>
        <v>61.2</v>
      </c>
    </row>
    <row r="648" spans="1:59" x14ac:dyDescent="0.2">
      <c r="A648" t="str">
        <f t="shared" si="102"/>
        <v>Majak Daw_2016</v>
      </c>
      <c r="B648" t="s">
        <v>770</v>
      </c>
      <c r="C648" t="s">
        <v>316</v>
      </c>
      <c r="D648">
        <v>2016</v>
      </c>
      <c r="E648" s="13">
        <v>243600</v>
      </c>
      <c r="F648" s="13">
        <v>243600</v>
      </c>
      <c r="G648" s="13">
        <v>243600</v>
      </c>
      <c r="H648" s="13">
        <v>243600</v>
      </c>
      <c r="I648" s="13">
        <v>243600</v>
      </c>
      <c r="J648" s="13">
        <v>243600</v>
      </c>
      <c r="K648" s="13">
        <v>243600</v>
      </c>
      <c r="L648" s="13">
        <v>243600</v>
      </c>
      <c r="M648" s="13">
        <v>243600</v>
      </c>
      <c r="N648" s="13">
        <v>243600</v>
      </c>
      <c r="O648" s="13">
        <v>243600</v>
      </c>
      <c r="P648" s="13">
        <v>243600</v>
      </c>
      <c r="Q648" s="13">
        <v>243600</v>
      </c>
      <c r="R648" s="13">
        <v>298600</v>
      </c>
      <c r="S648" s="13">
        <v>298600</v>
      </c>
      <c r="T648" s="13">
        <v>298600</v>
      </c>
      <c r="U648" s="13">
        <v>298600</v>
      </c>
      <c r="V648" s="13">
        <v>298600</v>
      </c>
      <c r="W648" s="13">
        <v>315300</v>
      </c>
      <c r="X648" s="13">
        <v>315300</v>
      </c>
      <c r="Y648" s="13">
        <v>320400</v>
      </c>
      <c r="Z648" s="13">
        <v>317900</v>
      </c>
      <c r="AA648" s="13">
        <v>314000</v>
      </c>
      <c r="AB648" s="13"/>
      <c r="AC648" s="13"/>
      <c r="AD648" s="13"/>
      <c r="AE648" s="13"/>
      <c r="AF648" s="13"/>
      <c r="AG648" s="13"/>
      <c r="AH648" s="13"/>
      <c r="AI648" s="13">
        <v>97</v>
      </c>
      <c r="AJ648" s="13"/>
      <c r="AK648" s="13"/>
      <c r="AL648" s="13">
        <v>87</v>
      </c>
      <c r="AM648" s="13"/>
      <c r="AN648" s="13">
        <v>92</v>
      </c>
      <c r="AO648" s="13"/>
      <c r="AP648" s="13"/>
      <c r="AQ648" s="13"/>
      <c r="AR648" s="13"/>
      <c r="AS648" s="13">
        <v>43</v>
      </c>
      <c r="AT648" s="13"/>
      <c r="AU648" s="13">
        <v>72</v>
      </c>
      <c r="AV648" s="13">
        <v>78</v>
      </c>
      <c r="AW648" s="13">
        <v>38</v>
      </c>
      <c r="AX648" s="13">
        <v>50</v>
      </c>
      <c r="AY648" s="14">
        <f t="shared" si="103"/>
        <v>69.625</v>
      </c>
      <c r="AZ648" s="14">
        <f t="shared" si="100"/>
        <v>23</v>
      </c>
      <c r="BA648" s="19">
        <f t="shared" si="104"/>
        <v>0.36363636363636365</v>
      </c>
      <c r="BB648" s="20">
        <f t="shared" si="101"/>
        <v>23.058543504988094</v>
      </c>
      <c r="BC648">
        <f t="shared" si="105"/>
        <v>0</v>
      </c>
      <c r="BD648" s="14">
        <f t="shared" si="106"/>
        <v>1</v>
      </c>
      <c r="BE648" s="14" t="str">
        <f t="shared" si="107"/>
        <v/>
      </c>
      <c r="BF648" s="14">
        <f t="shared" si="108"/>
        <v>92</v>
      </c>
      <c r="BG648" s="14">
        <f t="shared" si="109"/>
        <v>56.2</v>
      </c>
    </row>
    <row r="649" spans="1:59" x14ac:dyDescent="0.2">
      <c r="A649" t="str">
        <f t="shared" si="102"/>
        <v>Majak Daw_2015</v>
      </c>
      <c r="B649" t="s">
        <v>770</v>
      </c>
      <c r="C649" t="s">
        <v>316</v>
      </c>
      <c r="D649">
        <v>2015</v>
      </c>
      <c r="E649" s="13">
        <v>281500</v>
      </c>
      <c r="F649" s="13">
        <v>281500</v>
      </c>
      <c r="G649" s="13">
        <v>281500</v>
      </c>
      <c r="H649" s="13">
        <v>281500</v>
      </c>
      <c r="I649" s="13">
        <v>281500</v>
      </c>
      <c r="J649" s="13">
        <v>281500</v>
      </c>
      <c r="K649" s="13">
        <v>281500</v>
      </c>
      <c r="L649" s="13">
        <v>281500</v>
      </c>
      <c r="M649" s="13">
        <v>281500</v>
      </c>
      <c r="N649" s="13">
        <v>281500</v>
      </c>
      <c r="O649" s="13">
        <v>281500</v>
      </c>
      <c r="P649" s="13">
        <v>281500</v>
      </c>
      <c r="Q649" s="13">
        <v>281500</v>
      </c>
      <c r="R649" s="13">
        <v>281500</v>
      </c>
      <c r="S649" s="13">
        <v>281500</v>
      </c>
      <c r="T649" s="13">
        <v>281500</v>
      </c>
      <c r="U649" s="13">
        <v>281500</v>
      </c>
      <c r="V649" s="13">
        <v>281500</v>
      </c>
      <c r="W649" s="13">
        <v>281500</v>
      </c>
      <c r="X649" s="13">
        <v>281500</v>
      </c>
      <c r="Y649" s="13">
        <v>281500</v>
      </c>
      <c r="Z649" s="13">
        <v>281500</v>
      </c>
      <c r="AA649" s="13">
        <v>281500</v>
      </c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>
        <v>29</v>
      </c>
      <c r="AP649" s="13"/>
      <c r="AQ649" s="13"/>
      <c r="AR649" s="13"/>
      <c r="AS649" s="13"/>
      <c r="AT649" s="13"/>
      <c r="AU649" s="13"/>
      <c r="AV649" s="13"/>
      <c r="AW649" s="13"/>
      <c r="AX649" s="13">
        <v>100</v>
      </c>
      <c r="AY649" s="14">
        <f t="shared" si="103"/>
        <v>64.5</v>
      </c>
      <c r="AZ649" s="14">
        <f t="shared" si="100"/>
        <v>23</v>
      </c>
      <c r="BA649" s="19">
        <f t="shared" si="104"/>
        <v>9.0909090909090912E-2</v>
      </c>
      <c r="BB649" s="20">
        <f t="shared" si="101"/>
        <v>50.204581464244875</v>
      </c>
      <c r="BC649">
        <f t="shared" si="105"/>
        <v>0</v>
      </c>
      <c r="BD649" s="14">
        <f t="shared" si="106"/>
        <v>1</v>
      </c>
      <c r="BE649" s="14" t="str">
        <f t="shared" si="107"/>
        <v/>
      </c>
      <c r="BF649" s="14" t="str">
        <f t="shared" si="108"/>
        <v/>
      </c>
      <c r="BG649" s="14">
        <f t="shared" si="109"/>
        <v>100</v>
      </c>
    </row>
    <row r="650" spans="1:59" x14ac:dyDescent="0.2">
      <c r="A650" t="str">
        <f t="shared" si="102"/>
        <v>Jacob Dawson_2018</v>
      </c>
      <c r="B650" t="s">
        <v>1658</v>
      </c>
      <c r="C650" t="s">
        <v>144</v>
      </c>
      <c r="D650">
        <v>2018</v>
      </c>
      <c r="E650" s="13">
        <v>102400</v>
      </c>
      <c r="F650" s="13">
        <v>102400</v>
      </c>
      <c r="G650" s="13">
        <v>102400</v>
      </c>
      <c r="H650" s="13">
        <v>102400</v>
      </c>
      <c r="I650" s="13">
        <v>102400</v>
      </c>
      <c r="J650" s="13">
        <v>102400</v>
      </c>
      <c r="K650" s="13">
        <v>102400</v>
      </c>
      <c r="L650" s="13">
        <v>102400</v>
      </c>
      <c r="M650" s="13">
        <v>102400</v>
      </c>
      <c r="N650" s="13">
        <v>102400</v>
      </c>
      <c r="O650" s="13">
        <v>102400</v>
      </c>
      <c r="P650" s="13">
        <v>102400</v>
      </c>
      <c r="Q650" s="13">
        <v>102400</v>
      </c>
      <c r="R650" s="13">
        <v>102400</v>
      </c>
      <c r="S650" s="13">
        <v>102400</v>
      </c>
      <c r="T650" s="13">
        <v>102400</v>
      </c>
      <c r="U650" s="13">
        <v>102400</v>
      </c>
      <c r="V650" s="13">
        <v>102400</v>
      </c>
      <c r="W650" s="13">
        <v>102400</v>
      </c>
      <c r="X650" s="13">
        <v>102400</v>
      </c>
      <c r="Y650" s="13">
        <v>147200</v>
      </c>
      <c r="Z650" s="13">
        <v>147200</v>
      </c>
      <c r="AA650" s="13">
        <v>147200</v>
      </c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3"/>
      <c r="AM650" s="13"/>
      <c r="AN650" s="13"/>
      <c r="AO650" s="13">
        <v>51</v>
      </c>
      <c r="AP650" s="13">
        <v>59</v>
      </c>
      <c r="AQ650" s="13"/>
      <c r="AR650" s="13"/>
      <c r="AS650" s="13"/>
      <c r="AT650" s="13"/>
      <c r="AU650" s="13">
        <v>54</v>
      </c>
      <c r="AV650" s="13"/>
      <c r="AW650" s="13"/>
      <c r="AX650" s="13"/>
      <c r="AY650" s="14">
        <f t="shared" si="103"/>
        <v>54.666666666666664</v>
      </c>
      <c r="AZ650" s="14">
        <f t="shared" si="100"/>
        <v>23</v>
      </c>
      <c r="BA650" s="19">
        <f t="shared" si="104"/>
        <v>0.13636363636363635</v>
      </c>
      <c r="BB650" s="20">
        <f t="shared" si="101"/>
        <v>4.0414518843273806</v>
      </c>
      <c r="BC650">
        <f t="shared" si="105"/>
        <v>0</v>
      </c>
      <c r="BD650" s="14">
        <f t="shared" si="106"/>
        <v>1</v>
      </c>
      <c r="BE650" s="14" t="str">
        <f t="shared" si="107"/>
        <v/>
      </c>
      <c r="BF650" s="14" t="str">
        <f t="shared" si="108"/>
        <v/>
      </c>
      <c r="BG650" s="14">
        <f t="shared" si="109"/>
        <v>56.5</v>
      </c>
    </row>
    <row r="651" spans="1:59" x14ac:dyDescent="0.2">
      <c r="A651" t="str">
        <f t="shared" si="102"/>
        <v>Jacob Dawson_2017</v>
      </c>
      <c r="B651" t="s">
        <v>1658</v>
      </c>
      <c r="C651" t="s">
        <v>144</v>
      </c>
      <c r="D651">
        <v>2017</v>
      </c>
      <c r="E651" s="13">
        <v>0</v>
      </c>
      <c r="F651" s="13">
        <v>0</v>
      </c>
      <c r="G651" s="13">
        <v>0</v>
      </c>
      <c r="H651" s="13">
        <v>0</v>
      </c>
      <c r="I651" s="13">
        <v>0</v>
      </c>
      <c r="J651" s="13">
        <v>0</v>
      </c>
      <c r="K651" s="13">
        <v>0</v>
      </c>
      <c r="L651" s="13">
        <v>0</v>
      </c>
      <c r="M651" s="13">
        <v>0</v>
      </c>
      <c r="N651" s="13">
        <v>0</v>
      </c>
      <c r="O651" s="13">
        <v>0</v>
      </c>
      <c r="P651" s="13">
        <v>0</v>
      </c>
      <c r="Q651" s="13">
        <v>0</v>
      </c>
      <c r="R651" s="13">
        <v>0</v>
      </c>
      <c r="S651" s="13">
        <v>0</v>
      </c>
      <c r="T651" s="13">
        <v>0</v>
      </c>
      <c r="U651" s="13">
        <v>0</v>
      </c>
      <c r="V651" s="13">
        <v>0</v>
      </c>
      <c r="W651" s="13">
        <v>0</v>
      </c>
      <c r="X651" s="13">
        <v>0</v>
      </c>
      <c r="Y651" s="13">
        <v>0</v>
      </c>
      <c r="Z651" s="13">
        <v>0</v>
      </c>
      <c r="AA651" s="13">
        <v>0</v>
      </c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  <c r="AM651" s="13"/>
      <c r="AN651" s="13"/>
      <c r="AO651" s="13"/>
      <c r="AP651" s="13"/>
      <c r="AQ651" s="13"/>
      <c r="AR651" s="13"/>
      <c r="AS651" s="13"/>
      <c r="AT651" s="13"/>
      <c r="AU651" s="13"/>
      <c r="AV651" s="13"/>
      <c r="AW651" s="13"/>
      <c r="AX651" s="13"/>
      <c r="AY651" s="14" t="str">
        <f t="shared" si="103"/>
        <v/>
      </c>
      <c r="AZ651" s="14">
        <f t="shared" si="100"/>
        <v>23</v>
      </c>
      <c r="BA651" s="19">
        <f t="shared" si="104"/>
        <v>0</v>
      </c>
      <c r="BB651" s="20" t="e">
        <f t="shared" si="101"/>
        <v>#DIV/0!</v>
      </c>
      <c r="BC651">
        <f t="shared" si="105"/>
        <v>23</v>
      </c>
      <c r="BD651" s="14">
        <f t="shared" si="106"/>
        <v>1</v>
      </c>
      <c r="BE651" s="14" t="str">
        <f t="shared" si="107"/>
        <v/>
      </c>
      <c r="BF651" s="14" t="str">
        <f t="shared" si="108"/>
        <v/>
      </c>
      <c r="BG651" s="14" t="str">
        <f t="shared" si="109"/>
        <v/>
      </c>
    </row>
    <row r="652" spans="1:59" x14ac:dyDescent="0.2">
      <c r="A652" t="str">
        <f t="shared" si="102"/>
        <v>Jacob Dawson_2016</v>
      </c>
      <c r="B652" t="s">
        <v>1658</v>
      </c>
      <c r="C652" t="s">
        <v>144</v>
      </c>
      <c r="D652">
        <v>2016</v>
      </c>
      <c r="E652" s="13">
        <v>0</v>
      </c>
      <c r="F652" s="13">
        <v>0</v>
      </c>
      <c r="G652" s="13">
        <v>0</v>
      </c>
      <c r="H652" s="13">
        <v>0</v>
      </c>
      <c r="I652" s="13">
        <v>0</v>
      </c>
      <c r="J652" s="13">
        <v>0</v>
      </c>
      <c r="K652" s="13">
        <v>0</v>
      </c>
      <c r="L652" s="13">
        <v>0</v>
      </c>
      <c r="M652" s="13">
        <v>0</v>
      </c>
      <c r="N652" s="13">
        <v>0</v>
      </c>
      <c r="O652" s="13">
        <v>0</v>
      </c>
      <c r="P652" s="13">
        <v>0</v>
      </c>
      <c r="Q652" s="13">
        <v>0</v>
      </c>
      <c r="R652" s="13">
        <v>0</v>
      </c>
      <c r="S652" s="13">
        <v>0</v>
      </c>
      <c r="T652" s="13">
        <v>0</v>
      </c>
      <c r="U652" s="13">
        <v>0</v>
      </c>
      <c r="V652" s="13">
        <v>0</v>
      </c>
      <c r="W652" s="13">
        <v>0</v>
      </c>
      <c r="X652" s="13">
        <v>0</v>
      </c>
      <c r="Y652" s="13">
        <v>0</v>
      </c>
      <c r="Z652" s="13">
        <v>0</v>
      </c>
      <c r="AA652" s="13">
        <v>0</v>
      </c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3"/>
      <c r="AM652" s="13"/>
      <c r="AN652" s="13"/>
      <c r="AO652" s="13"/>
      <c r="AP652" s="13"/>
      <c r="AQ652" s="13"/>
      <c r="AR652" s="13"/>
      <c r="AS652" s="13"/>
      <c r="AT652" s="13"/>
      <c r="AU652" s="13"/>
      <c r="AV652" s="13"/>
      <c r="AW652" s="13"/>
      <c r="AX652" s="13"/>
      <c r="AY652" s="14" t="str">
        <f t="shared" si="103"/>
        <v/>
      </c>
      <c r="AZ652" s="14">
        <f t="shared" si="100"/>
        <v>23</v>
      </c>
      <c r="BA652" s="19">
        <f t="shared" si="104"/>
        <v>0</v>
      </c>
      <c r="BB652" s="20" t="e">
        <f t="shared" si="101"/>
        <v>#DIV/0!</v>
      </c>
      <c r="BC652">
        <f t="shared" si="105"/>
        <v>23</v>
      </c>
      <c r="BD652" s="14">
        <f t="shared" si="106"/>
        <v>1</v>
      </c>
      <c r="BE652" s="14" t="str">
        <f t="shared" si="107"/>
        <v/>
      </c>
      <c r="BF652" s="14" t="str">
        <f t="shared" si="108"/>
        <v/>
      </c>
      <c r="BG652" s="14" t="str">
        <f t="shared" si="109"/>
        <v/>
      </c>
    </row>
    <row r="653" spans="1:59" x14ac:dyDescent="0.2">
      <c r="A653" t="str">
        <f t="shared" si="102"/>
        <v>Jacob Dawson_2015</v>
      </c>
      <c r="B653" t="s">
        <v>1658</v>
      </c>
      <c r="C653" t="s">
        <v>144</v>
      </c>
      <c r="D653">
        <v>2015</v>
      </c>
      <c r="E653" s="13">
        <v>0</v>
      </c>
      <c r="F653" s="13">
        <v>0</v>
      </c>
      <c r="G653" s="13">
        <v>0</v>
      </c>
      <c r="H653" s="13">
        <v>0</v>
      </c>
      <c r="I653" s="13">
        <v>0</v>
      </c>
      <c r="J653" s="13">
        <v>0</v>
      </c>
      <c r="K653" s="13">
        <v>0</v>
      </c>
      <c r="L653" s="13">
        <v>0</v>
      </c>
      <c r="M653" s="13">
        <v>0</v>
      </c>
      <c r="N653" s="13">
        <v>0</v>
      </c>
      <c r="O653" s="13">
        <v>0</v>
      </c>
      <c r="P653" s="13">
        <v>0</v>
      </c>
      <c r="Q653" s="13">
        <v>0</v>
      </c>
      <c r="R653" s="13">
        <v>0</v>
      </c>
      <c r="S653" s="13">
        <v>0</v>
      </c>
      <c r="T653" s="13">
        <v>0</v>
      </c>
      <c r="U653" s="13">
        <v>0</v>
      </c>
      <c r="V653" s="13">
        <v>0</v>
      </c>
      <c r="W653" s="13">
        <v>0</v>
      </c>
      <c r="X653" s="13">
        <v>0</v>
      </c>
      <c r="Y653" s="13">
        <v>0</v>
      </c>
      <c r="Z653" s="13">
        <v>0</v>
      </c>
      <c r="AA653" s="13">
        <v>0</v>
      </c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  <c r="AM653" s="13"/>
      <c r="AN653" s="13"/>
      <c r="AO653" s="13"/>
      <c r="AP653" s="13"/>
      <c r="AQ653" s="13"/>
      <c r="AR653" s="13"/>
      <c r="AS653" s="13"/>
      <c r="AT653" s="13"/>
      <c r="AU653" s="13"/>
      <c r="AV653" s="13"/>
      <c r="AW653" s="13"/>
      <c r="AX653" s="13"/>
      <c r="AY653" s="14" t="str">
        <f t="shared" si="103"/>
        <v/>
      </c>
      <c r="AZ653" s="14">
        <f t="shared" si="100"/>
        <v>23</v>
      </c>
      <c r="BA653" s="19">
        <f t="shared" si="104"/>
        <v>0</v>
      </c>
      <c r="BB653" s="20" t="e">
        <f t="shared" si="101"/>
        <v>#DIV/0!</v>
      </c>
      <c r="BC653">
        <f t="shared" si="105"/>
        <v>23</v>
      </c>
      <c r="BD653" s="14">
        <f t="shared" si="106"/>
        <v>1</v>
      </c>
      <c r="BE653" s="14" t="str">
        <f t="shared" si="107"/>
        <v/>
      </c>
      <c r="BF653" s="14" t="str">
        <f t="shared" si="108"/>
        <v/>
      </c>
      <c r="BG653" s="14" t="str">
        <f t="shared" si="109"/>
        <v/>
      </c>
    </row>
    <row r="654" spans="1:59" x14ac:dyDescent="0.2">
      <c r="A654" t="str">
        <f t="shared" si="102"/>
        <v>Sam Day_2018</v>
      </c>
      <c r="B654" t="s">
        <v>848</v>
      </c>
      <c r="C654" t="s">
        <v>144</v>
      </c>
      <c r="D654">
        <v>2018</v>
      </c>
      <c r="E654" s="13">
        <v>259000</v>
      </c>
      <c r="F654" s="13">
        <v>259000</v>
      </c>
      <c r="G654" s="13">
        <v>259000</v>
      </c>
      <c r="H654" s="13">
        <v>285400</v>
      </c>
      <c r="I654" s="13">
        <v>290600</v>
      </c>
      <c r="J654" s="13">
        <v>294700</v>
      </c>
      <c r="K654" s="13">
        <v>275000</v>
      </c>
      <c r="L654" s="13">
        <v>286100</v>
      </c>
      <c r="M654" s="13">
        <v>296700</v>
      </c>
      <c r="N654" s="13">
        <v>296700</v>
      </c>
      <c r="O654" s="13">
        <v>296700</v>
      </c>
      <c r="P654" s="13">
        <v>307400</v>
      </c>
      <c r="Q654" s="13">
        <v>295200</v>
      </c>
      <c r="R654" s="13">
        <v>272700</v>
      </c>
      <c r="S654" s="13">
        <v>253100</v>
      </c>
      <c r="T654" s="13">
        <v>253100</v>
      </c>
      <c r="U654" s="13">
        <v>253100</v>
      </c>
      <c r="V654" s="13">
        <v>253100</v>
      </c>
      <c r="W654" s="13">
        <v>253100</v>
      </c>
      <c r="X654" s="13">
        <v>253100</v>
      </c>
      <c r="Y654" s="13">
        <v>253100</v>
      </c>
      <c r="Z654" s="13">
        <v>253100</v>
      </c>
      <c r="AA654" s="13">
        <v>253100</v>
      </c>
      <c r="AB654" s="13">
        <v>53</v>
      </c>
      <c r="AC654" s="13">
        <v>65</v>
      </c>
      <c r="AD654" s="13">
        <v>95</v>
      </c>
      <c r="AE654" s="13">
        <v>19</v>
      </c>
      <c r="AF654" s="13">
        <v>65</v>
      </c>
      <c r="AG654" s="13">
        <v>47</v>
      </c>
      <c r="AH654" s="13">
        <v>77</v>
      </c>
      <c r="AI654" s="13">
        <v>72</v>
      </c>
      <c r="AJ654" s="13"/>
      <c r="AK654" s="13"/>
      <c r="AL654" s="13">
        <v>53</v>
      </c>
      <c r="AM654" s="13">
        <v>34</v>
      </c>
      <c r="AN654" s="13">
        <v>40</v>
      </c>
      <c r="AO654" s="13">
        <v>47</v>
      </c>
      <c r="AP654" s="13"/>
      <c r="AQ654" s="13"/>
      <c r="AR654" s="13"/>
      <c r="AS654" s="13"/>
      <c r="AT654" s="13"/>
      <c r="AU654" s="13"/>
      <c r="AV654" s="13"/>
      <c r="AW654" s="13"/>
      <c r="AX654" s="13"/>
      <c r="AY654" s="14">
        <f t="shared" si="103"/>
        <v>55.583333333333336</v>
      </c>
      <c r="AZ654" s="14">
        <f t="shared" si="100"/>
        <v>23</v>
      </c>
      <c r="BA654" s="19">
        <f t="shared" si="104"/>
        <v>0.54545454545454541</v>
      </c>
      <c r="BB654" s="20">
        <f t="shared" si="101"/>
        <v>20.597697723657159</v>
      </c>
      <c r="BC654">
        <f t="shared" si="105"/>
        <v>0</v>
      </c>
      <c r="BD654" s="14">
        <f t="shared" si="106"/>
        <v>15</v>
      </c>
      <c r="BE654" s="14">
        <f t="shared" si="107"/>
        <v>57.333333333333336</v>
      </c>
      <c r="BF654" s="14">
        <f t="shared" si="108"/>
        <v>59</v>
      </c>
      <c r="BG654" s="14" t="str">
        <f t="shared" si="109"/>
        <v/>
      </c>
    </row>
    <row r="655" spans="1:59" x14ac:dyDescent="0.2">
      <c r="A655" t="str">
        <f t="shared" si="102"/>
        <v>Sam Day_2017</v>
      </c>
      <c r="B655" t="s">
        <v>848</v>
      </c>
      <c r="C655" t="s">
        <v>144</v>
      </c>
      <c r="D655">
        <v>2017</v>
      </c>
      <c r="E655" s="13">
        <v>366200</v>
      </c>
      <c r="F655" s="13">
        <v>366200</v>
      </c>
      <c r="G655" s="13">
        <v>366200</v>
      </c>
      <c r="H655" s="13">
        <v>366200</v>
      </c>
      <c r="I655" s="13">
        <v>366200</v>
      </c>
      <c r="J655" s="13">
        <v>366200</v>
      </c>
      <c r="K655" s="13">
        <v>366200</v>
      </c>
      <c r="L655" s="13">
        <v>366200</v>
      </c>
      <c r="M655" s="13">
        <v>366200</v>
      </c>
      <c r="N655" s="13">
        <v>366200</v>
      </c>
      <c r="O655" s="13">
        <v>366200</v>
      </c>
      <c r="P655" s="13">
        <v>366200</v>
      </c>
      <c r="Q655" s="13">
        <v>366200</v>
      </c>
      <c r="R655" s="13">
        <v>366200</v>
      </c>
      <c r="S655" s="13">
        <v>366200</v>
      </c>
      <c r="T655" s="13">
        <v>366200</v>
      </c>
      <c r="U655" s="13">
        <v>366200</v>
      </c>
      <c r="V655" s="13">
        <v>366200</v>
      </c>
      <c r="W655" s="13">
        <v>366200</v>
      </c>
      <c r="X655" s="13">
        <v>366200</v>
      </c>
      <c r="Y655" s="13">
        <v>366200</v>
      </c>
      <c r="Z655" s="13">
        <v>366200</v>
      </c>
      <c r="AA655" s="13">
        <v>366200</v>
      </c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  <c r="AM655" s="13"/>
      <c r="AN655" s="13"/>
      <c r="AO655" s="13"/>
      <c r="AP655" s="13"/>
      <c r="AQ655" s="13"/>
      <c r="AR655" s="13"/>
      <c r="AS655" s="13"/>
      <c r="AT655" s="13"/>
      <c r="AU655" s="13"/>
      <c r="AV655" s="13"/>
      <c r="AW655" s="13"/>
      <c r="AX655" s="13"/>
      <c r="AY655" s="14" t="str">
        <f t="shared" si="103"/>
        <v/>
      </c>
      <c r="AZ655" s="14">
        <f t="shared" ref="AZ655:AZ714" si="110">COUNTIF(AB655:AX655,"&lt;&gt;0")</f>
        <v>23</v>
      </c>
      <c r="BA655" s="19">
        <f t="shared" si="104"/>
        <v>0</v>
      </c>
      <c r="BB655" s="20" t="e">
        <f t="shared" ref="BB655:BB714" si="111">STDEV(AB655:AX655)</f>
        <v>#DIV/0!</v>
      </c>
      <c r="BC655">
        <f t="shared" si="105"/>
        <v>0</v>
      </c>
      <c r="BD655" s="14">
        <f t="shared" si="106"/>
        <v>1</v>
      </c>
      <c r="BE655" s="14" t="str">
        <f t="shared" si="107"/>
        <v/>
      </c>
      <c r="BF655" s="14" t="str">
        <f t="shared" si="108"/>
        <v/>
      </c>
      <c r="BG655" s="14" t="str">
        <f t="shared" si="109"/>
        <v/>
      </c>
    </row>
    <row r="656" spans="1:59" x14ac:dyDescent="0.2">
      <c r="A656" t="str">
        <f t="shared" si="102"/>
        <v>Sam Day_2016</v>
      </c>
      <c r="B656" t="s">
        <v>848</v>
      </c>
      <c r="C656" t="s">
        <v>144</v>
      </c>
      <c r="D656">
        <v>2016</v>
      </c>
      <c r="E656" s="13">
        <v>289800</v>
      </c>
      <c r="F656" s="13">
        <v>289800</v>
      </c>
      <c r="G656" s="13">
        <v>289800</v>
      </c>
      <c r="H656" s="13">
        <v>333100</v>
      </c>
      <c r="I656" s="13">
        <v>350800</v>
      </c>
      <c r="J656" s="13">
        <v>358200</v>
      </c>
      <c r="K656" s="13">
        <v>343100</v>
      </c>
      <c r="L656" s="13">
        <v>336100</v>
      </c>
      <c r="M656" s="13">
        <v>318200</v>
      </c>
      <c r="N656" s="13">
        <v>303400</v>
      </c>
      <c r="O656" s="13">
        <v>303400</v>
      </c>
      <c r="P656" s="13">
        <v>303400</v>
      </c>
      <c r="Q656" s="13">
        <v>299200</v>
      </c>
      <c r="R656" s="13">
        <v>299200</v>
      </c>
      <c r="S656" s="13">
        <v>308100</v>
      </c>
      <c r="T656" s="13">
        <v>309500</v>
      </c>
      <c r="U656" s="13">
        <v>293700</v>
      </c>
      <c r="V656" s="13">
        <v>270600</v>
      </c>
      <c r="W656" s="13">
        <v>295200</v>
      </c>
      <c r="X656" s="13">
        <v>329500</v>
      </c>
      <c r="Y656" s="13">
        <v>351800</v>
      </c>
      <c r="Z656" s="13">
        <v>345100</v>
      </c>
      <c r="AA656" s="13">
        <v>323300</v>
      </c>
      <c r="AB656" s="13">
        <v>96</v>
      </c>
      <c r="AC656" s="13">
        <v>76</v>
      </c>
      <c r="AD656" s="13">
        <v>96</v>
      </c>
      <c r="AE656" s="13">
        <v>64</v>
      </c>
      <c r="AF656" s="13">
        <v>62</v>
      </c>
      <c r="AG656" s="13">
        <v>50</v>
      </c>
      <c r="AH656" s="13">
        <v>76</v>
      </c>
      <c r="AI656" s="13">
        <v>33</v>
      </c>
      <c r="AJ656" s="13">
        <v>48</v>
      </c>
      <c r="AK656" s="13"/>
      <c r="AL656" s="13"/>
      <c r="AM656" s="13">
        <v>92</v>
      </c>
      <c r="AN656" s="13"/>
      <c r="AO656" s="13">
        <v>62</v>
      </c>
      <c r="AP656" s="13">
        <v>34</v>
      </c>
      <c r="AQ656" s="13">
        <v>55</v>
      </c>
      <c r="AR656" s="13">
        <v>38</v>
      </c>
      <c r="AS656" s="13">
        <v>130</v>
      </c>
      <c r="AT656" s="13">
        <v>93</v>
      </c>
      <c r="AU656" s="13">
        <v>32</v>
      </c>
      <c r="AV656" s="13">
        <v>78</v>
      </c>
      <c r="AW656" s="13">
        <v>54</v>
      </c>
      <c r="AX656" s="13">
        <v>77</v>
      </c>
      <c r="AY656" s="14">
        <f t="shared" si="103"/>
        <v>67.3</v>
      </c>
      <c r="AZ656" s="14">
        <f t="shared" si="110"/>
        <v>23</v>
      </c>
      <c r="BA656" s="19">
        <f t="shared" si="104"/>
        <v>0.90909090909090906</v>
      </c>
      <c r="BB656" s="20">
        <f t="shared" si="111"/>
        <v>25.819413340801486</v>
      </c>
      <c r="BC656">
        <f t="shared" si="105"/>
        <v>0</v>
      </c>
      <c r="BD656" s="14">
        <f t="shared" si="106"/>
        <v>18</v>
      </c>
      <c r="BE656" s="14">
        <f t="shared" si="107"/>
        <v>74</v>
      </c>
      <c r="BF656" s="14">
        <f t="shared" si="108"/>
        <v>62.25</v>
      </c>
      <c r="BG656" s="14">
        <f t="shared" si="109"/>
        <v>65.666666666666671</v>
      </c>
    </row>
    <row r="657" spans="1:59" x14ac:dyDescent="0.2">
      <c r="A657" t="str">
        <f t="shared" si="102"/>
        <v>Sam Day_2015</v>
      </c>
      <c r="B657" t="s">
        <v>848</v>
      </c>
      <c r="C657" t="s">
        <v>144</v>
      </c>
      <c r="D657">
        <v>2015</v>
      </c>
      <c r="E657" s="13">
        <v>329600</v>
      </c>
      <c r="F657" s="13">
        <v>329600</v>
      </c>
      <c r="G657" s="13">
        <v>329600</v>
      </c>
      <c r="H657" s="13">
        <v>296400</v>
      </c>
      <c r="I657" s="13">
        <v>296400</v>
      </c>
      <c r="J657" s="13">
        <v>296400</v>
      </c>
      <c r="K657" s="13">
        <v>296400</v>
      </c>
      <c r="L657" s="13">
        <v>296400</v>
      </c>
      <c r="M657" s="13">
        <v>296400</v>
      </c>
      <c r="N657" s="13">
        <v>296400</v>
      </c>
      <c r="O657" s="13">
        <v>296400</v>
      </c>
      <c r="P657" s="13">
        <v>296400</v>
      </c>
      <c r="Q657" s="13">
        <v>296400</v>
      </c>
      <c r="R657" s="13">
        <v>285200</v>
      </c>
      <c r="S657" s="13">
        <v>282400</v>
      </c>
      <c r="T657" s="13">
        <v>290400</v>
      </c>
      <c r="U657" s="13">
        <v>289400</v>
      </c>
      <c r="V657" s="13">
        <v>299800</v>
      </c>
      <c r="W657" s="13">
        <v>293100</v>
      </c>
      <c r="X657" s="13">
        <v>290700</v>
      </c>
      <c r="Y657" s="13">
        <v>288700</v>
      </c>
      <c r="Z657" s="13">
        <v>287300</v>
      </c>
      <c r="AA657" s="13">
        <v>287200</v>
      </c>
      <c r="AB657" s="13">
        <v>42</v>
      </c>
      <c r="AC657" s="13">
        <v>31</v>
      </c>
      <c r="AD657" s="13">
        <v>47</v>
      </c>
      <c r="AE657" s="13"/>
      <c r="AF657" s="13"/>
      <c r="AG657" s="13"/>
      <c r="AH657" s="13"/>
      <c r="AI657" s="13"/>
      <c r="AJ657" s="13"/>
      <c r="AK657" s="13"/>
      <c r="AL657" s="13"/>
      <c r="AM657" s="13"/>
      <c r="AN657" s="13">
        <v>73</v>
      </c>
      <c r="AO657" s="13">
        <v>42</v>
      </c>
      <c r="AP657" s="13">
        <v>70</v>
      </c>
      <c r="AQ657" s="13">
        <v>58</v>
      </c>
      <c r="AR657" s="13">
        <v>71</v>
      </c>
      <c r="AS657" s="13">
        <v>37</v>
      </c>
      <c r="AT657" s="13">
        <v>64</v>
      </c>
      <c r="AU657" s="13">
        <v>71</v>
      </c>
      <c r="AV657" s="13">
        <v>39</v>
      </c>
      <c r="AW657" s="13">
        <v>66</v>
      </c>
      <c r="AX657" s="13">
        <v>41</v>
      </c>
      <c r="AY657" s="14">
        <f t="shared" si="103"/>
        <v>53.714285714285715</v>
      </c>
      <c r="AZ657" s="14">
        <f t="shared" si="110"/>
        <v>23</v>
      </c>
      <c r="BA657" s="19">
        <f t="shared" si="104"/>
        <v>0.63636363636363635</v>
      </c>
      <c r="BB657" s="20">
        <f t="shared" si="111"/>
        <v>15.198322637350845</v>
      </c>
      <c r="BC657">
        <f t="shared" si="105"/>
        <v>0</v>
      </c>
      <c r="BD657" s="14">
        <f t="shared" si="106"/>
        <v>15</v>
      </c>
      <c r="BE657" s="14">
        <f t="shared" si="107"/>
        <v>40</v>
      </c>
      <c r="BF657" s="14" t="str">
        <f t="shared" si="108"/>
        <v/>
      </c>
      <c r="BG657" s="14">
        <f t="shared" si="109"/>
        <v>57.444444444444443</v>
      </c>
    </row>
    <row r="658" spans="1:59" x14ac:dyDescent="0.2">
      <c r="A658" t="str">
        <f t="shared" si="102"/>
        <v>Matthew Dea_2018</v>
      </c>
      <c r="B658" t="s">
        <v>1993</v>
      </c>
      <c r="C658" t="s">
        <v>150</v>
      </c>
      <c r="D658">
        <v>2018</v>
      </c>
      <c r="E658" s="13">
        <v>356300</v>
      </c>
      <c r="F658" s="13">
        <v>356300</v>
      </c>
      <c r="G658" s="13">
        <v>356300</v>
      </c>
      <c r="H658" s="13">
        <v>356300</v>
      </c>
      <c r="I658" s="13">
        <v>356300</v>
      </c>
      <c r="J658" s="13">
        <v>356300</v>
      </c>
      <c r="K658" s="13">
        <v>356300</v>
      </c>
      <c r="L658" s="13">
        <v>356300</v>
      </c>
      <c r="M658" s="13">
        <v>356300</v>
      </c>
      <c r="N658" s="13">
        <v>333500</v>
      </c>
      <c r="O658" s="13">
        <v>317400</v>
      </c>
      <c r="P658" s="13">
        <v>322100</v>
      </c>
      <c r="Q658" s="13">
        <v>317500</v>
      </c>
      <c r="R658" s="13">
        <v>317500</v>
      </c>
      <c r="S658" s="13">
        <v>329900</v>
      </c>
      <c r="T658" s="13">
        <v>325500</v>
      </c>
      <c r="U658" s="13">
        <v>325500</v>
      </c>
      <c r="V658" s="13">
        <v>339900</v>
      </c>
      <c r="W658" s="13">
        <v>349100</v>
      </c>
      <c r="X658" s="13">
        <v>338000</v>
      </c>
      <c r="Y658" s="13">
        <v>338000</v>
      </c>
      <c r="Z658" s="13">
        <v>338000</v>
      </c>
      <c r="AA658" s="13">
        <v>315300</v>
      </c>
      <c r="AB658" s="13">
        <v>47</v>
      </c>
      <c r="AC658" s="13">
        <v>48</v>
      </c>
      <c r="AD658" s="13"/>
      <c r="AE658" s="13"/>
      <c r="AF658" s="13"/>
      <c r="AG658" s="13"/>
      <c r="AH658" s="13"/>
      <c r="AI658" s="13"/>
      <c r="AJ658" s="13">
        <v>69</v>
      </c>
      <c r="AK658" s="13">
        <v>47</v>
      </c>
      <c r="AL658" s="13">
        <v>85</v>
      </c>
      <c r="AM658" s="13">
        <v>53</v>
      </c>
      <c r="AN658" s="13"/>
      <c r="AO658" s="13">
        <v>82</v>
      </c>
      <c r="AP658" s="13">
        <v>57</v>
      </c>
      <c r="AQ658" s="13"/>
      <c r="AR658" s="13">
        <v>92</v>
      </c>
      <c r="AS658" s="13">
        <v>80</v>
      </c>
      <c r="AT658" s="13">
        <v>17</v>
      </c>
      <c r="AU658" s="13"/>
      <c r="AV658" s="13"/>
      <c r="AW658" s="13">
        <v>61</v>
      </c>
      <c r="AX658" s="13"/>
      <c r="AY658" s="14">
        <f t="shared" si="103"/>
        <v>61.5</v>
      </c>
      <c r="AZ658" s="14">
        <f t="shared" si="110"/>
        <v>23</v>
      </c>
      <c r="BA658" s="19">
        <f t="shared" si="104"/>
        <v>0.54545454545454541</v>
      </c>
      <c r="BB658" s="20">
        <f t="shared" si="111"/>
        <v>21.270978949135028</v>
      </c>
      <c r="BC658">
        <f t="shared" si="105"/>
        <v>0</v>
      </c>
      <c r="BD658" s="14">
        <f t="shared" si="106"/>
        <v>23</v>
      </c>
      <c r="BE658" s="14">
        <f t="shared" si="107"/>
        <v>47.5</v>
      </c>
      <c r="BF658" s="14">
        <f t="shared" si="108"/>
        <v>63.5</v>
      </c>
      <c r="BG658" s="14">
        <f t="shared" si="109"/>
        <v>61.4</v>
      </c>
    </row>
    <row r="659" spans="1:59" x14ac:dyDescent="0.2">
      <c r="A659" t="str">
        <f t="shared" si="102"/>
        <v>Matthew Dea_2017</v>
      </c>
      <c r="B659" t="s">
        <v>1993</v>
      </c>
      <c r="C659" t="s">
        <v>150</v>
      </c>
      <c r="D659">
        <v>2017</v>
      </c>
      <c r="E659" s="13">
        <v>409100</v>
      </c>
      <c r="F659" s="13">
        <v>409100</v>
      </c>
      <c r="G659" s="13">
        <v>409100</v>
      </c>
      <c r="H659" s="13">
        <v>409100</v>
      </c>
      <c r="I659" s="13">
        <v>409100</v>
      </c>
      <c r="J659" s="13">
        <v>409100</v>
      </c>
      <c r="K659" s="13">
        <v>409100</v>
      </c>
      <c r="L659" s="13">
        <v>409100</v>
      </c>
      <c r="M659" s="13">
        <v>394900</v>
      </c>
      <c r="N659" s="13">
        <v>377100</v>
      </c>
      <c r="O659" s="13">
        <v>383500</v>
      </c>
      <c r="P659" s="13">
        <v>383500</v>
      </c>
      <c r="Q659" s="13">
        <v>383500</v>
      </c>
      <c r="R659" s="13">
        <v>383500</v>
      </c>
      <c r="S659" s="13">
        <v>383500</v>
      </c>
      <c r="T659" s="13">
        <v>383500</v>
      </c>
      <c r="U659" s="13">
        <v>383500</v>
      </c>
      <c r="V659" s="13">
        <v>383500</v>
      </c>
      <c r="W659" s="13">
        <v>383500</v>
      </c>
      <c r="X659" s="13">
        <v>383500</v>
      </c>
      <c r="Y659" s="13">
        <v>383500</v>
      </c>
      <c r="Z659" s="13">
        <v>379500</v>
      </c>
      <c r="AA659" s="13">
        <v>379500</v>
      </c>
      <c r="AB659" s="13"/>
      <c r="AC659" s="13"/>
      <c r="AD659" s="13"/>
      <c r="AE659" s="13"/>
      <c r="AF659" s="13"/>
      <c r="AG659" s="13">
        <v>95</v>
      </c>
      <c r="AH659" s="13">
        <v>28</v>
      </c>
      <c r="AI659" s="13">
        <v>86</v>
      </c>
      <c r="AJ659" s="13">
        <v>78</v>
      </c>
      <c r="AK659" s="13">
        <v>72</v>
      </c>
      <c r="AL659" s="13"/>
      <c r="AM659" s="13"/>
      <c r="AN659" s="13"/>
      <c r="AO659" s="13"/>
      <c r="AP659" s="13"/>
      <c r="AQ659" s="13"/>
      <c r="AR659" s="13"/>
      <c r="AS659" s="13"/>
      <c r="AT659" s="13"/>
      <c r="AU659" s="13"/>
      <c r="AV659" s="13">
        <v>73</v>
      </c>
      <c r="AW659" s="13"/>
      <c r="AX659" s="13"/>
      <c r="AY659" s="14">
        <f t="shared" si="103"/>
        <v>72</v>
      </c>
      <c r="AZ659" s="14">
        <f t="shared" si="110"/>
        <v>23</v>
      </c>
      <c r="BA659" s="19">
        <f t="shared" si="104"/>
        <v>0.27272727272727271</v>
      </c>
      <c r="BB659" s="20">
        <f t="shared" si="111"/>
        <v>23.229291853175379</v>
      </c>
      <c r="BC659">
        <f t="shared" si="105"/>
        <v>0</v>
      </c>
      <c r="BD659" s="14">
        <f t="shared" si="106"/>
        <v>10</v>
      </c>
      <c r="BE659" s="14">
        <f t="shared" si="107"/>
        <v>95</v>
      </c>
      <c r="BF659" s="14">
        <f t="shared" si="108"/>
        <v>66</v>
      </c>
      <c r="BG659" s="14">
        <f t="shared" si="109"/>
        <v>73</v>
      </c>
    </row>
    <row r="660" spans="1:59" x14ac:dyDescent="0.2">
      <c r="A660" t="str">
        <f t="shared" si="102"/>
        <v>Matthew Dea_2016</v>
      </c>
      <c r="B660" t="s">
        <v>1993</v>
      </c>
      <c r="C660" t="s">
        <v>150</v>
      </c>
      <c r="D660">
        <v>2016</v>
      </c>
      <c r="E660" s="13">
        <v>183600</v>
      </c>
      <c r="F660" s="13">
        <v>183600</v>
      </c>
      <c r="G660" s="13">
        <v>183600</v>
      </c>
      <c r="H660" s="13">
        <v>243500</v>
      </c>
      <c r="I660" s="13">
        <v>293000</v>
      </c>
      <c r="J660" s="13">
        <v>309600</v>
      </c>
      <c r="K660" s="13">
        <v>296900</v>
      </c>
      <c r="L660" s="13">
        <v>289200</v>
      </c>
      <c r="M660" s="13">
        <v>304400</v>
      </c>
      <c r="N660" s="13">
        <v>353400</v>
      </c>
      <c r="O660" s="13">
        <v>380700</v>
      </c>
      <c r="P660" s="13">
        <v>383400</v>
      </c>
      <c r="Q660" s="13">
        <v>370900</v>
      </c>
      <c r="R660" s="13">
        <v>370900</v>
      </c>
      <c r="S660" s="13">
        <v>370900</v>
      </c>
      <c r="T660" s="13">
        <v>368600</v>
      </c>
      <c r="U660" s="13">
        <v>371100</v>
      </c>
      <c r="V660" s="13">
        <v>356200</v>
      </c>
      <c r="W660" s="13">
        <v>341100</v>
      </c>
      <c r="X660" s="13">
        <v>340700</v>
      </c>
      <c r="Y660" s="13">
        <v>338900</v>
      </c>
      <c r="Z660" s="13">
        <v>355800</v>
      </c>
      <c r="AA660" s="13">
        <v>354700</v>
      </c>
      <c r="AB660" s="13">
        <v>61</v>
      </c>
      <c r="AC660" s="13">
        <v>87</v>
      </c>
      <c r="AD660" s="13">
        <v>95</v>
      </c>
      <c r="AE660" s="13">
        <v>73</v>
      </c>
      <c r="AF660" s="13">
        <v>41</v>
      </c>
      <c r="AG660" s="13">
        <v>39</v>
      </c>
      <c r="AH660" s="13">
        <v>79</v>
      </c>
      <c r="AI660" s="13">
        <v>88</v>
      </c>
      <c r="AJ660" s="13">
        <v>126</v>
      </c>
      <c r="AK660" s="13">
        <v>60</v>
      </c>
      <c r="AL660" s="13">
        <v>48</v>
      </c>
      <c r="AM660" s="13">
        <v>94</v>
      </c>
      <c r="AN660" s="13"/>
      <c r="AO660" s="13"/>
      <c r="AP660" s="13">
        <v>75</v>
      </c>
      <c r="AQ660" s="13">
        <v>59</v>
      </c>
      <c r="AR660" s="13">
        <v>59</v>
      </c>
      <c r="AS660" s="13">
        <v>67</v>
      </c>
      <c r="AT660" s="13">
        <v>84</v>
      </c>
      <c r="AU660" s="13">
        <v>56</v>
      </c>
      <c r="AV660" s="13">
        <v>109</v>
      </c>
      <c r="AW660" s="13">
        <v>53</v>
      </c>
      <c r="AX660" s="13">
        <v>126</v>
      </c>
      <c r="AY660" s="14">
        <f t="shared" si="103"/>
        <v>75.19047619047619</v>
      </c>
      <c r="AZ660" s="14">
        <f t="shared" si="110"/>
        <v>23</v>
      </c>
      <c r="BA660" s="19">
        <f t="shared" si="104"/>
        <v>0.95454545454545459</v>
      </c>
      <c r="BB660" s="20">
        <f t="shared" si="111"/>
        <v>25.055177204759591</v>
      </c>
      <c r="BC660">
        <f t="shared" si="105"/>
        <v>0</v>
      </c>
      <c r="BD660" s="14">
        <f t="shared" si="106"/>
        <v>1</v>
      </c>
      <c r="BE660" s="14">
        <f t="shared" si="107"/>
        <v>66</v>
      </c>
      <c r="BF660" s="14">
        <f t="shared" si="108"/>
        <v>82.5</v>
      </c>
      <c r="BG660" s="14">
        <f t="shared" si="109"/>
        <v>76.444444444444443</v>
      </c>
    </row>
    <row r="661" spans="1:59" x14ac:dyDescent="0.2">
      <c r="A661" t="str">
        <f t="shared" si="102"/>
        <v>Matthew Dea_2015</v>
      </c>
      <c r="B661" t="s">
        <v>1993</v>
      </c>
      <c r="C661" t="s">
        <v>150</v>
      </c>
      <c r="D661">
        <v>2015</v>
      </c>
      <c r="E661" s="13">
        <v>304800</v>
      </c>
      <c r="F661" s="13">
        <v>304800</v>
      </c>
      <c r="G661" s="13">
        <v>304800</v>
      </c>
      <c r="H661" s="13">
        <v>304800</v>
      </c>
      <c r="I661" s="13">
        <v>304800</v>
      </c>
      <c r="J661" s="13">
        <v>304800</v>
      </c>
      <c r="K661" s="13">
        <v>304800</v>
      </c>
      <c r="L661" s="13">
        <v>304800</v>
      </c>
      <c r="M661" s="13">
        <v>304800</v>
      </c>
      <c r="N661" s="13">
        <v>304800</v>
      </c>
      <c r="O661" s="13">
        <v>304800</v>
      </c>
      <c r="P661" s="13">
        <v>304800</v>
      </c>
      <c r="Q661" s="13">
        <v>304800</v>
      </c>
      <c r="R661" s="13">
        <v>304800</v>
      </c>
      <c r="S661" s="13">
        <v>304800</v>
      </c>
      <c r="T661" s="13">
        <v>304800</v>
      </c>
      <c r="U661" s="13">
        <v>304800</v>
      </c>
      <c r="V661" s="13">
        <v>304800</v>
      </c>
      <c r="W661" s="13">
        <v>304800</v>
      </c>
      <c r="X661" s="13">
        <v>304800</v>
      </c>
      <c r="Y661" s="13">
        <v>304800</v>
      </c>
      <c r="Z661" s="13">
        <v>304800</v>
      </c>
      <c r="AA661" s="13">
        <v>304800</v>
      </c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3"/>
      <c r="AM661" s="13"/>
      <c r="AN661" s="13"/>
      <c r="AO661" s="13"/>
      <c r="AP661" s="13"/>
      <c r="AQ661" s="13"/>
      <c r="AR661" s="13"/>
      <c r="AS661" s="13"/>
      <c r="AT661" s="13"/>
      <c r="AU661" s="13"/>
      <c r="AV661" s="13"/>
      <c r="AW661" s="13"/>
      <c r="AX661" s="13"/>
      <c r="AY661" s="14" t="str">
        <f t="shared" si="103"/>
        <v/>
      </c>
      <c r="AZ661" s="14">
        <f t="shared" si="110"/>
        <v>23</v>
      </c>
      <c r="BA661" s="19">
        <f t="shared" si="104"/>
        <v>0</v>
      </c>
      <c r="BB661" s="20" t="e">
        <f t="shared" si="111"/>
        <v>#DIV/0!</v>
      </c>
      <c r="BC661">
        <f t="shared" si="105"/>
        <v>0</v>
      </c>
      <c r="BD661" s="14">
        <f t="shared" si="106"/>
        <v>1</v>
      </c>
      <c r="BE661" s="14" t="str">
        <f t="shared" si="107"/>
        <v/>
      </c>
      <c r="BF661" s="14" t="str">
        <f t="shared" si="108"/>
        <v/>
      </c>
      <c r="BG661" s="14" t="str">
        <f t="shared" si="109"/>
        <v/>
      </c>
    </row>
    <row r="662" spans="1:59" x14ac:dyDescent="0.2">
      <c r="A662" t="str">
        <f t="shared" si="102"/>
        <v>Jordan De Goey_2018</v>
      </c>
      <c r="B662" t="s">
        <v>724</v>
      </c>
      <c r="C662" t="s">
        <v>116</v>
      </c>
      <c r="D662">
        <v>2018</v>
      </c>
      <c r="E662" s="13">
        <v>434300</v>
      </c>
      <c r="F662" s="13">
        <v>434300</v>
      </c>
      <c r="G662" s="13">
        <v>434300</v>
      </c>
      <c r="H662" s="13">
        <v>434300</v>
      </c>
      <c r="I662" s="13">
        <v>434300</v>
      </c>
      <c r="J662" s="13">
        <v>434300</v>
      </c>
      <c r="K662" s="13">
        <v>408900</v>
      </c>
      <c r="L662" s="13">
        <v>413300</v>
      </c>
      <c r="M662" s="13">
        <v>419100</v>
      </c>
      <c r="N662" s="13">
        <v>451600</v>
      </c>
      <c r="O662" s="13">
        <v>450300</v>
      </c>
      <c r="P662" s="13">
        <v>436300</v>
      </c>
      <c r="Q662" s="13">
        <v>437500</v>
      </c>
      <c r="R662" s="13">
        <v>437500</v>
      </c>
      <c r="S662" s="13">
        <v>448700</v>
      </c>
      <c r="T662" s="13">
        <v>455900</v>
      </c>
      <c r="U662" s="13">
        <v>451300</v>
      </c>
      <c r="V662" s="13">
        <v>441700</v>
      </c>
      <c r="W662" s="13">
        <v>471200</v>
      </c>
      <c r="X662" s="13">
        <v>471200</v>
      </c>
      <c r="Y662" s="13">
        <v>471200</v>
      </c>
      <c r="Z662" s="13">
        <v>476300</v>
      </c>
      <c r="AA662" s="13">
        <v>441400</v>
      </c>
      <c r="AB662" s="13"/>
      <c r="AC662" s="13"/>
      <c r="AD662" s="13"/>
      <c r="AE662" s="13">
        <v>70</v>
      </c>
      <c r="AF662" s="13">
        <v>84</v>
      </c>
      <c r="AG662" s="13">
        <v>47</v>
      </c>
      <c r="AH662" s="13">
        <v>123</v>
      </c>
      <c r="AI662" s="13">
        <v>92</v>
      </c>
      <c r="AJ662" s="13">
        <v>111</v>
      </c>
      <c r="AK662" s="13">
        <v>65</v>
      </c>
      <c r="AL662" s="13">
        <v>63</v>
      </c>
      <c r="AM662" s="13">
        <v>139</v>
      </c>
      <c r="AN662" s="13"/>
      <c r="AO662" s="13">
        <v>88</v>
      </c>
      <c r="AP662" s="13">
        <v>64</v>
      </c>
      <c r="AQ662" s="13">
        <v>117</v>
      </c>
      <c r="AR662" s="13">
        <v>73</v>
      </c>
      <c r="AS662" s="13">
        <v>147</v>
      </c>
      <c r="AT662" s="13"/>
      <c r="AU662" s="13"/>
      <c r="AV662" s="13">
        <v>82</v>
      </c>
      <c r="AW662" s="13">
        <v>76</v>
      </c>
      <c r="AX662" s="13">
        <v>51</v>
      </c>
      <c r="AY662" s="14">
        <f t="shared" si="103"/>
        <v>87.764705882352942</v>
      </c>
      <c r="AZ662" s="14">
        <f t="shared" si="110"/>
        <v>23</v>
      </c>
      <c r="BA662" s="19">
        <f t="shared" si="104"/>
        <v>0.77272727272727271</v>
      </c>
      <c r="BB662" s="20">
        <f t="shared" si="111"/>
        <v>29.80882715691089</v>
      </c>
      <c r="BC662">
        <f t="shared" si="105"/>
        <v>0</v>
      </c>
      <c r="BD662" s="14">
        <f t="shared" si="106"/>
        <v>7</v>
      </c>
      <c r="BE662" s="14">
        <f t="shared" si="107"/>
        <v>67</v>
      </c>
      <c r="BF662" s="14">
        <f t="shared" si="108"/>
        <v>98.833333333333329</v>
      </c>
      <c r="BG662" s="14">
        <f t="shared" si="109"/>
        <v>87.142857142857139</v>
      </c>
    </row>
    <row r="663" spans="1:59" x14ac:dyDescent="0.2">
      <c r="A663" t="str">
        <f t="shared" si="102"/>
        <v>Jordan De Goey_2017</v>
      </c>
      <c r="B663" t="s">
        <v>724</v>
      </c>
      <c r="C663" t="s">
        <v>116</v>
      </c>
      <c r="D663">
        <v>2017</v>
      </c>
      <c r="E663" s="13">
        <v>411600</v>
      </c>
      <c r="F663" s="13">
        <v>411600</v>
      </c>
      <c r="G663" s="13">
        <v>411600</v>
      </c>
      <c r="H663" s="13">
        <v>411600</v>
      </c>
      <c r="I663" s="13">
        <v>411600</v>
      </c>
      <c r="J663" s="13">
        <v>411600</v>
      </c>
      <c r="K663" s="13">
        <v>411600</v>
      </c>
      <c r="L663" s="13">
        <v>411600</v>
      </c>
      <c r="M663" s="13">
        <v>411600</v>
      </c>
      <c r="N663" s="13">
        <v>384600</v>
      </c>
      <c r="O663" s="13">
        <v>364100</v>
      </c>
      <c r="P663" s="13">
        <v>361800</v>
      </c>
      <c r="Q663" s="13">
        <v>372900</v>
      </c>
      <c r="R663" s="13">
        <v>372900</v>
      </c>
      <c r="S663" s="13">
        <v>382700</v>
      </c>
      <c r="T663" s="13">
        <v>402000</v>
      </c>
      <c r="U663" s="13">
        <v>405400</v>
      </c>
      <c r="V663" s="13">
        <v>420000</v>
      </c>
      <c r="W663" s="13">
        <v>437000</v>
      </c>
      <c r="X663" s="13">
        <v>447000</v>
      </c>
      <c r="Y663" s="13">
        <v>456700</v>
      </c>
      <c r="Z663" s="13">
        <v>426500</v>
      </c>
      <c r="AA663" s="13">
        <v>426500</v>
      </c>
      <c r="AB663" s="13"/>
      <c r="AC663" s="13"/>
      <c r="AD663" s="13"/>
      <c r="AE663" s="13"/>
      <c r="AF663" s="13"/>
      <c r="AG663" s="13"/>
      <c r="AH663" s="13">
        <v>72</v>
      </c>
      <c r="AI663" s="13">
        <v>55</v>
      </c>
      <c r="AJ663" s="13">
        <v>54</v>
      </c>
      <c r="AK663" s="13">
        <v>71</v>
      </c>
      <c r="AL663" s="13">
        <v>85</v>
      </c>
      <c r="AM663" s="13">
        <v>81</v>
      </c>
      <c r="AN663" s="13"/>
      <c r="AO663" s="13">
        <v>75</v>
      </c>
      <c r="AP663" s="13">
        <v>115</v>
      </c>
      <c r="AQ663" s="13">
        <v>57</v>
      </c>
      <c r="AR663" s="13">
        <v>103</v>
      </c>
      <c r="AS663" s="13">
        <v>130</v>
      </c>
      <c r="AT663" s="13">
        <v>52</v>
      </c>
      <c r="AU663" s="13">
        <v>110</v>
      </c>
      <c r="AV663" s="13">
        <v>46</v>
      </c>
      <c r="AW663" s="13"/>
      <c r="AX663" s="13"/>
      <c r="AY663" s="14">
        <f t="shared" si="103"/>
        <v>79</v>
      </c>
      <c r="AZ663" s="14">
        <f t="shared" si="110"/>
        <v>23</v>
      </c>
      <c r="BA663" s="19">
        <f t="shared" si="104"/>
        <v>0.63636363636363635</v>
      </c>
      <c r="BB663" s="20">
        <f t="shared" si="111"/>
        <v>26.46623393045445</v>
      </c>
      <c r="BC663">
        <f t="shared" si="105"/>
        <v>0</v>
      </c>
      <c r="BD663" s="14">
        <f t="shared" si="106"/>
        <v>12</v>
      </c>
      <c r="BE663" s="14" t="str">
        <f t="shared" si="107"/>
        <v/>
      </c>
      <c r="BF663" s="14">
        <f t="shared" si="108"/>
        <v>69.666666666666671</v>
      </c>
      <c r="BG663" s="14">
        <f t="shared" si="109"/>
        <v>87.571428571428569</v>
      </c>
    </row>
    <row r="664" spans="1:59" x14ac:dyDescent="0.2">
      <c r="A664" t="str">
        <f t="shared" si="102"/>
        <v>Jordan De Goey_2016</v>
      </c>
      <c r="B664" t="s">
        <v>724</v>
      </c>
      <c r="C664" t="s">
        <v>116</v>
      </c>
      <c r="D664">
        <v>2016</v>
      </c>
      <c r="E664" s="13">
        <v>318400</v>
      </c>
      <c r="F664" s="13">
        <v>318400</v>
      </c>
      <c r="G664" s="13">
        <v>318400</v>
      </c>
      <c r="H664" s="13">
        <v>332900</v>
      </c>
      <c r="I664" s="13">
        <v>337800</v>
      </c>
      <c r="J664" s="13">
        <v>364600</v>
      </c>
      <c r="K664" s="13">
        <v>374800</v>
      </c>
      <c r="L664" s="13">
        <v>382100</v>
      </c>
      <c r="M664" s="13">
        <v>391000</v>
      </c>
      <c r="N664" s="13">
        <v>406100</v>
      </c>
      <c r="O664" s="13">
        <v>408400</v>
      </c>
      <c r="P664" s="13">
        <v>391900</v>
      </c>
      <c r="Q664" s="13">
        <v>374900</v>
      </c>
      <c r="R664" s="13">
        <v>374900</v>
      </c>
      <c r="S664" s="13">
        <v>367100</v>
      </c>
      <c r="T664" s="13">
        <v>355200</v>
      </c>
      <c r="U664" s="13">
        <v>341400</v>
      </c>
      <c r="V664" s="13">
        <v>334400</v>
      </c>
      <c r="W664" s="13">
        <v>334400</v>
      </c>
      <c r="X664" s="13">
        <v>328800</v>
      </c>
      <c r="Y664" s="13">
        <v>328800</v>
      </c>
      <c r="Z664" s="13">
        <v>334000</v>
      </c>
      <c r="AA664" s="13">
        <v>349800</v>
      </c>
      <c r="AB664" s="13">
        <v>81</v>
      </c>
      <c r="AC664" s="13">
        <v>50</v>
      </c>
      <c r="AD664" s="13">
        <v>89</v>
      </c>
      <c r="AE664" s="13">
        <v>68</v>
      </c>
      <c r="AF664" s="13">
        <v>101</v>
      </c>
      <c r="AG664" s="13">
        <v>68</v>
      </c>
      <c r="AH664" s="13">
        <v>70</v>
      </c>
      <c r="AI664" s="13">
        <v>109</v>
      </c>
      <c r="AJ664" s="13">
        <v>89</v>
      </c>
      <c r="AK664" s="13">
        <v>51</v>
      </c>
      <c r="AL664" s="13">
        <v>67</v>
      </c>
      <c r="AM664" s="13">
        <v>79</v>
      </c>
      <c r="AN664" s="13"/>
      <c r="AO664" s="13">
        <v>64</v>
      </c>
      <c r="AP664" s="13">
        <v>50</v>
      </c>
      <c r="AQ664" s="13">
        <v>69</v>
      </c>
      <c r="AR664" s="13">
        <v>74</v>
      </c>
      <c r="AS664" s="13"/>
      <c r="AT664" s="13">
        <v>51</v>
      </c>
      <c r="AU664" s="13"/>
      <c r="AV664" s="13">
        <v>91</v>
      </c>
      <c r="AW664" s="13">
        <v>101</v>
      </c>
      <c r="AX664" s="13">
        <v>91</v>
      </c>
      <c r="AY664" s="14">
        <f t="shared" si="103"/>
        <v>75.650000000000006</v>
      </c>
      <c r="AZ664" s="14">
        <f t="shared" si="110"/>
        <v>23</v>
      </c>
      <c r="BA664" s="19">
        <f t="shared" si="104"/>
        <v>0.90909090909090906</v>
      </c>
      <c r="BB664" s="20">
        <f t="shared" si="111"/>
        <v>18.067927385286897</v>
      </c>
      <c r="BC664">
        <f t="shared" si="105"/>
        <v>0</v>
      </c>
      <c r="BD664" s="14">
        <f t="shared" si="106"/>
        <v>1</v>
      </c>
      <c r="BE664" s="14">
        <f t="shared" si="107"/>
        <v>76.166666666666671</v>
      </c>
      <c r="BF664" s="14">
        <f t="shared" si="108"/>
        <v>77.5</v>
      </c>
      <c r="BG664" s="14">
        <f t="shared" si="109"/>
        <v>75.285714285714292</v>
      </c>
    </row>
    <row r="665" spans="1:59" x14ac:dyDescent="0.2">
      <c r="A665" t="str">
        <f t="shared" si="102"/>
        <v>Jordan De Goey_2015</v>
      </c>
      <c r="B665" t="s">
        <v>724</v>
      </c>
      <c r="C665" t="s">
        <v>116</v>
      </c>
      <c r="D665">
        <v>2015</v>
      </c>
      <c r="E665" s="13">
        <v>202300</v>
      </c>
      <c r="F665" s="13">
        <v>202300</v>
      </c>
      <c r="G665" s="13">
        <v>202300</v>
      </c>
      <c r="H665" s="13">
        <v>202300</v>
      </c>
      <c r="I665" s="13">
        <v>202300</v>
      </c>
      <c r="J665" s="13">
        <v>202300</v>
      </c>
      <c r="K665" s="13">
        <v>202300</v>
      </c>
      <c r="L665" s="13">
        <v>202300</v>
      </c>
      <c r="M665" s="13">
        <v>214000</v>
      </c>
      <c r="N665" s="13">
        <v>237700</v>
      </c>
      <c r="O665" s="13">
        <v>241000</v>
      </c>
      <c r="P665" s="13">
        <v>247700</v>
      </c>
      <c r="Q665" s="13">
        <v>247700</v>
      </c>
      <c r="R665" s="13">
        <v>262100</v>
      </c>
      <c r="S665" s="13">
        <v>283400</v>
      </c>
      <c r="T665" s="13">
        <v>296800</v>
      </c>
      <c r="U665" s="13">
        <v>301700</v>
      </c>
      <c r="V665" s="13">
        <v>302200</v>
      </c>
      <c r="W665" s="13">
        <v>298800</v>
      </c>
      <c r="X665" s="13">
        <v>298800</v>
      </c>
      <c r="Y665" s="13">
        <v>316500</v>
      </c>
      <c r="Z665" s="13">
        <v>308100</v>
      </c>
      <c r="AA665" s="13">
        <v>322100</v>
      </c>
      <c r="AB665" s="13">
        <v>11</v>
      </c>
      <c r="AC665" s="13"/>
      <c r="AD665" s="13"/>
      <c r="AE665" s="13"/>
      <c r="AF665" s="13"/>
      <c r="AG665" s="13"/>
      <c r="AH665" s="13">
        <v>88</v>
      </c>
      <c r="AI665" s="13">
        <v>48</v>
      </c>
      <c r="AJ665" s="13">
        <v>45</v>
      </c>
      <c r="AK665" s="13">
        <v>55</v>
      </c>
      <c r="AL665" s="13">
        <v>58</v>
      </c>
      <c r="AM665" s="13"/>
      <c r="AN665" s="13">
        <v>67</v>
      </c>
      <c r="AO665" s="13">
        <v>78</v>
      </c>
      <c r="AP665" s="13">
        <v>53</v>
      </c>
      <c r="AQ665" s="13">
        <v>56</v>
      </c>
      <c r="AR665" s="13">
        <v>75</v>
      </c>
      <c r="AS665" s="13">
        <v>44</v>
      </c>
      <c r="AT665" s="13"/>
      <c r="AU665" s="13">
        <v>103</v>
      </c>
      <c r="AV665" s="13">
        <v>28</v>
      </c>
      <c r="AW665" s="13">
        <v>90</v>
      </c>
      <c r="AX665" s="13">
        <v>45</v>
      </c>
      <c r="AY665" s="14">
        <f t="shared" si="103"/>
        <v>59</v>
      </c>
      <c r="AZ665" s="14">
        <f t="shared" si="110"/>
        <v>23</v>
      </c>
      <c r="BA665" s="19">
        <f t="shared" si="104"/>
        <v>0.72727272727272729</v>
      </c>
      <c r="BB665" s="20">
        <f t="shared" si="111"/>
        <v>23.782346393911599</v>
      </c>
      <c r="BC665">
        <f t="shared" si="105"/>
        <v>0</v>
      </c>
      <c r="BD665" s="14">
        <f t="shared" si="106"/>
        <v>1</v>
      </c>
      <c r="BE665" s="14">
        <f t="shared" si="107"/>
        <v>11</v>
      </c>
      <c r="BF665" s="14">
        <f t="shared" si="108"/>
        <v>58.8</v>
      </c>
      <c r="BG665" s="14">
        <f t="shared" si="109"/>
        <v>61.75</v>
      </c>
    </row>
    <row r="666" spans="1:59" x14ac:dyDescent="0.2">
      <c r="A666" t="str">
        <f t="shared" si="102"/>
        <v>Tom De Koning_2018</v>
      </c>
      <c r="B666" t="s">
        <v>1622</v>
      </c>
      <c r="C666" t="s">
        <v>84</v>
      </c>
      <c r="D666">
        <v>2018</v>
      </c>
      <c r="E666" s="13">
        <v>117300</v>
      </c>
      <c r="F666" s="13">
        <v>117300</v>
      </c>
      <c r="G666" s="13">
        <v>117300</v>
      </c>
      <c r="H666" s="13">
        <v>117300</v>
      </c>
      <c r="I666" s="13">
        <v>117300</v>
      </c>
      <c r="J666" s="13">
        <v>117300</v>
      </c>
      <c r="K666" s="13">
        <v>117300</v>
      </c>
      <c r="L666" s="13">
        <v>117300</v>
      </c>
      <c r="M666" s="13">
        <v>117300</v>
      </c>
      <c r="N666" s="13">
        <v>117300</v>
      </c>
      <c r="O666" s="13">
        <v>117300</v>
      </c>
      <c r="P666" s="13">
        <v>117300</v>
      </c>
      <c r="Q666" s="13">
        <v>117300</v>
      </c>
      <c r="R666" s="13">
        <v>117300</v>
      </c>
      <c r="S666" s="13">
        <v>117300</v>
      </c>
      <c r="T666" s="13">
        <v>117300</v>
      </c>
      <c r="U666" s="13">
        <v>117300</v>
      </c>
      <c r="V666" s="13">
        <v>117300</v>
      </c>
      <c r="W666" s="13">
        <v>117300</v>
      </c>
      <c r="X666" s="13">
        <v>117300</v>
      </c>
      <c r="Y666" s="13">
        <v>117300</v>
      </c>
      <c r="Z666" s="13">
        <v>117300</v>
      </c>
      <c r="AA666" s="13">
        <v>117300</v>
      </c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  <c r="AM666" s="13"/>
      <c r="AN666" s="13"/>
      <c r="AO666" s="13"/>
      <c r="AP666" s="13"/>
      <c r="AQ666" s="13"/>
      <c r="AR666" s="13"/>
      <c r="AS666" s="13"/>
      <c r="AT666" s="13"/>
      <c r="AU666" s="13"/>
      <c r="AV666" s="13"/>
      <c r="AW666" s="13">
        <v>58</v>
      </c>
      <c r="AX666" s="13">
        <v>21</v>
      </c>
      <c r="AY666" s="14">
        <f t="shared" si="103"/>
        <v>39.5</v>
      </c>
      <c r="AZ666" s="14">
        <f t="shared" si="110"/>
        <v>23</v>
      </c>
      <c r="BA666" s="19">
        <f t="shared" si="104"/>
        <v>9.0909090909090912E-2</v>
      </c>
      <c r="BB666" s="20">
        <f t="shared" si="111"/>
        <v>26.16295090390226</v>
      </c>
      <c r="BC666">
        <f t="shared" si="105"/>
        <v>0</v>
      </c>
      <c r="BD666" s="14">
        <f t="shared" si="106"/>
        <v>1</v>
      </c>
      <c r="BE666" s="14" t="str">
        <f t="shared" si="107"/>
        <v/>
      </c>
      <c r="BF666" s="14" t="str">
        <f t="shared" si="108"/>
        <v/>
      </c>
      <c r="BG666" s="14">
        <f t="shared" si="109"/>
        <v>39.5</v>
      </c>
    </row>
    <row r="667" spans="1:59" x14ac:dyDescent="0.2">
      <c r="A667" t="str">
        <f t="shared" si="102"/>
        <v>Tom De Koning_2017</v>
      </c>
      <c r="B667" t="s">
        <v>1622</v>
      </c>
      <c r="C667" t="s">
        <v>84</v>
      </c>
      <c r="D667">
        <v>2017</v>
      </c>
      <c r="E667" s="13">
        <v>0</v>
      </c>
      <c r="F667" s="13">
        <v>0</v>
      </c>
      <c r="G667" s="13">
        <v>0</v>
      </c>
      <c r="H667" s="13">
        <v>0</v>
      </c>
      <c r="I667" s="13">
        <v>0</v>
      </c>
      <c r="J667" s="13">
        <v>0</v>
      </c>
      <c r="K667" s="13">
        <v>0</v>
      </c>
      <c r="L667" s="13">
        <v>0</v>
      </c>
      <c r="M667" s="13">
        <v>0</v>
      </c>
      <c r="N667" s="13">
        <v>0</v>
      </c>
      <c r="O667" s="13">
        <v>0</v>
      </c>
      <c r="P667" s="13">
        <v>0</v>
      </c>
      <c r="Q667" s="13">
        <v>0</v>
      </c>
      <c r="R667" s="13">
        <v>0</v>
      </c>
      <c r="S667" s="13">
        <v>0</v>
      </c>
      <c r="T667" s="13">
        <v>0</v>
      </c>
      <c r="U667" s="13">
        <v>0</v>
      </c>
      <c r="V667" s="13">
        <v>0</v>
      </c>
      <c r="W667" s="13">
        <v>0</v>
      </c>
      <c r="X667" s="13">
        <v>0</v>
      </c>
      <c r="Y667" s="13">
        <v>0</v>
      </c>
      <c r="Z667" s="13">
        <v>0</v>
      </c>
      <c r="AA667" s="13">
        <v>0</v>
      </c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  <c r="AM667" s="13"/>
      <c r="AN667" s="13"/>
      <c r="AO667" s="13"/>
      <c r="AP667" s="13"/>
      <c r="AQ667" s="13"/>
      <c r="AR667" s="13"/>
      <c r="AS667" s="13"/>
      <c r="AT667" s="13"/>
      <c r="AU667" s="13"/>
      <c r="AV667" s="13"/>
      <c r="AW667" s="13"/>
      <c r="AX667" s="13"/>
      <c r="AY667" s="14" t="str">
        <f t="shared" si="103"/>
        <v/>
      </c>
      <c r="AZ667" s="14">
        <f t="shared" si="110"/>
        <v>23</v>
      </c>
      <c r="BA667" s="19">
        <f t="shared" si="104"/>
        <v>0</v>
      </c>
      <c r="BB667" s="20" t="e">
        <f t="shared" si="111"/>
        <v>#DIV/0!</v>
      </c>
      <c r="BC667">
        <f t="shared" si="105"/>
        <v>23</v>
      </c>
      <c r="BD667" s="14">
        <f t="shared" si="106"/>
        <v>1</v>
      </c>
      <c r="BE667" s="14" t="str">
        <f t="shared" si="107"/>
        <v/>
      </c>
      <c r="BF667" s="14" t="str">
        <f t="shared" si="108"/>
        <v/>
      </c>
      <c r="BG667" s="14" t="str">
        <f t="shared" si="109"/>
        <v/>
      </c>
    </row>
    <row r="668" spans="1:59" x14ac:dyDescent="0.2">
      <c r="A668" t="str">
        <f t="shared" si="102"/>
        <v>Tom De Koning_2016</v>
      </c>
      <c r="B668" t="s">
        <v>1622</v>
      </c>
      <c r="C668" t="s">
        <v>84</v>
      </c>
      <c r="D668">
        <v>2016</v>
      </c>
      <c r="E668" s="13">
        <v>0</v>
      </c>
      <c r="F668" s="13">
        <v>0</v>
      </c>
      <c r="G668" s="13">
        <v>0</v>
      </c>
      <c r="H668" s="13">
        <v>0</v>
      </c>
      <c r="I668" s="13">
        <v>0</v>
      </c>
      <c r="J668" s="13">
        <v>0</v>
      </c>
      <c r="K668" s="13">
        <v>0</v>
      </c>
      <c r="L668" s="13">
        <v>0</v>
      </c>
      <c r="M668" s="13">
        <v>0</v>
      </c>
      <c r="N668" s="13">
        <v>0</v>
      </c>
      <c r="O668" s="13">
        <v>0</v>
      </c>
      <c r="P668" s="13">
        <v>0</v>
      </c>
      <c r="Q668" s="13">
        <v>0</v>
      </c>
      <c r="R668" s="13">
        <v>0</v>
      </c>
      <c r="S668" s="13">
        <v>0</v>
      </c>
      <c r="T668" s="13">
        <v>0</v>
      </c>
      <c r="U668" s="13">
        <v>0</v>
      </c>
      <c r="V668" s="13">
        <v>0</v>
      </c>
      <c r="W668" s="13">
        <v>0</v>
      </c>
      <c r="X668" s="13">
        <v>0</v>
      </c>
      <c r="Y668" s="13">
        <v>0</v>
      </c>
      <c r="Z668" s="13">
        <v>0</v>
      </c>
      <c r="AA668" s="13">
        <v>0</v>
      </c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  <c r="AO668" s="13"/>
      <c r="AP668" s="13"/>
      <c r="AQ668" s="13"/>
      <c r="AR668" s="13"/>
      <c r="AS668" s="13"/>
      <c r="AT668" s="13"/>
      <c r="AU668" s="13"/>
      <c r="AV668" s="13"/>
      <c r="AW668" s="13"/>
      <c r="AX668" s="13"/>
      <c r="AY668" s="14" t="str">
        <f t="shared" si="103"/>
        <v/>
      </c>
      <c r="AZ668" s="14">
        <f t="shared" si="110"/>
        <v>23</v>
      </c>
      <c r="BA668" s="19">
        <f t="shared" si="104"/>
        <v>0</v>
      </c>
      <c r="BB668" s="20" t="e">
        <f t="shared" si="111"/>
        <v>#DIV/0!</v>
      </c>
      <c r="BC668">
        <f t="shared" si="105"/>
        <v>23</v>
      </c>
      <c r="BD668" s="14">
        <f t="shared" si="106"/>
        <v>1</v>
      </c>
      <c r="BE668" s="14" t="str">
        <f t="shared" si="107"/>
        <v/>
      </c>
      <c r="BF668" s="14" t="str">
        <f t="shared" si="108"/>
        <v/>
      </c>
      <c r="BG668" s="14" t="str">
        <f t="shared" si="109"/>
        <v/>
      </c>
    </row>
    <row r="669" spans="1:59" x14ac:dyDescent="0.2">
      <c r="A669" t="str">
        <f t="shared" si="102"/>
        <v>Tom De Koning_2015</v>
      </c>
      <c r="B669" t="s">
        <v>1622</v>
      </c>
      <c r="C669" t="s">
        <v>84</v>
      </c>
      <c r="D669">
        <v>2015</v>
      </c>
      <c r="E669" s="13">
        <v>0</v>
      </c>
      <c r="F669" s="13">
        <v>0</v>
      </c>
      <c r="G669" s="13">
        <v>0</v>
      </c>
      <c r="H669" s="13">
        <v>0</v>
      </c>
      <c r="I669" s="13">
        <v>0</v>
      </c>
      <c r="J669" s="13">
        <v>0</v>
      </c>
      <c r="K669" s="13">
        <v>0</v>
      </c>
      <c r="L669" s="13">
        <v>0</v>
      </c>
      <c r="M669" s="13">
        <v>0</v>
      </c>
      <c r="N669" s="13">
        <v>0</v>
      </c>
      <c r="O669" s="13">
        <v>0</v>
      </c>
      <c r="P669" s="13">
        <v>0</v>
      </c>
      <c r="Q669" s="13">
        <v>0</v>
      </c>
      <c r="R669" s="13">
        <v>0</v>
      </c>
      <c r="S669" s="13">
        <v>0</v>
      </c>
      <c r="T669" s="13">
        <v>0</v>
      </c>
      <c r="U669" s="13">
        <v>0</v>
      </c>
      <c r="V669" s="13">
        <v>0</v>
      </c>
      <c r="W669" s="13">
        <v>0</v>
      </c>
      <c r="X669" s="13">
        <v>0</v>
      </c>
      <c r="Y669" s="13">
        <v>0</v>
      </c>
      <c r="Z669" s="13">
        <v>0</v>
      </c>
      <c r="AA669" s="13">
        <v>0</v>
      </c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  <c r="AO669" s="13"/>
      <c r="AP669" s="13"/>
      <c r="AQ669" s="13"/>
      <c r="AR669" s="13"/>
      <c r="AS669" s="13"/>
      <c r="AT669" s="13"/>
      <c r="AU669" s="13"/>
      <c r="AV669" s="13"/>
      <c r="AW669" s="13"/>
      <c r="AX669" s="13"/>
      <c r="AY669" s="14" t="str">
        <f t="shared" si="103"/>
        <v/>
      </c>
      <c r="AZ669" s="14">
        <f t="shared" si="110"/>
        <v>23</v>
      </c>
      <c r="BA669" s="19">
        <f t="shared" si="104"/>
        <v>0</v>
      </c>
      <c r="BB669" s="20" t="e">
        <f t="shared" si="111"/>
        <v>#DIV/0!</v>
      </c>
      <c r="BC669">
        <f t="shared" si="105"/>
        <v>23</v>
      </c>
      <c r="BD669" s="14">
        <f t="shared" si="106"/>
        <v>1</v>
      </c>
      <c r="BE669" s="14" t="str">
        <f t="shared" si="107"/>
        <v/>
      </c>
      <c r="BF669" s="14" t="str">
        <f t="shared" si="108"/>
        <v/>
      </c>
      <c r="BG669" s="14" t="str">
        <f t="shared" si="109"/>
        <v/>
      </c>
    </row>
    <row r="670" spans="1:59" x14ac:dyDescent="0.2">
      <c r="A670" t="str">
        <f t="shared" si="102"/>
        <v>Brett Deledio_2018</v>
      </c>
      <c r="B670" t="s">
        <v>569</v>
      </c>
      <c r="C670" t="s">
        <v>490</v>
      </c>
      <c r="D670">
        <v>2018</v>
      </c>
      <c r="E670" s="13">
        <v>339800</v>
      </c>
      <c r="F670" s="13">
        <v>339800</v>
      </c>
      <c r="G670" s="13">
        <v>339800</v>
      </c>
      <c r="H670" s="13">
        <v>334400</v>
      </c>
      <c r="I670" s="13">
        <v>363500</v>
      </c>
      <c r="J670" s="13">
        <v>413600</v>
      </c>
      <c r="K670" s="13">
        <v>473500</v>
      </c>
      <c r="L670" s="13">
        <v>473500</v>
      </c>
      <c r="M670" s="13">
        <v>473500</v>
      </c>
      <c r="N670" s="13">
        <v>473500</v>
      </c>
      <c r="O670" s="13">
        <v>473500</v>
      </c>
      <c r="P670" s="13">
        <v>473500</v>
      </c>
      <c r="Q670" s="13">
        <v>473500</v>
      </c>
      <c r="R670" s="13">
        <v>473500</v>
      </c>
      <c r="S670" s="13">
        <v>473500</v>
      </c>
      <c r="T670" s="13">
        <v>473500</v>
      </c>
      <c r="U670" s="13">
        <v>473500</v>
      </c>
      <c r="V670" s="13">
        <v>473500</v>
      </c>
      <c r="W670" s="13">
        <v>488100</v>
      </c>
      <c r="X670" s="13">
        <v>478700</v>
      </c>
      <c r="Y670" s="13">
        <v>436700</v>
      </c>
      <c r="Z670" s="13">
        <v>436700</v>
      </c>
      <c r="AA670" s="13">
        <v>436700</v>
      </c>
      <c r="AB670" s="13">
        <v>44</v>
      </c>
      <c r="AC670" s="13">
        <v>90</v>
      </c>
      <c r="AD670" s="13">
        <v>56</v>
      </c>
      <c r="AE670" s="13">
        <v>115</v>
      </c>
      <c r="AF670" s="13">
        <v>153</v>
      </c>
      <c r="AG670" s="13">
        <v>111</v>
      </c>
      <c r="AH670" s="13"/>
      <c r="AI670" s="13"/>
      <c r="AJ670" s="13"/>
      <c r="AK670" s="13"/>
      <c r="AL670" s="13"/>
      <c r="AM670" s="13"/>
      <c r="AN670" s="13"/>
      <c r="AO670" s="13"/>
      <c r="AP670" s="13"/>
      <c r="AQ670" s="13"/>
      <c r="AR670" s="13"/>
      <c r="AS670" s="13">
        <v>59</v>
      </c>
      <c r="AT670" s="13">
        <v>108</v>
      </c>
      <c r="AU670" s="13">
        <v>33</v>
      </c>
      <c r="AV670" s="13"/>
      <c r="AW670" s="13"/>
      <c r="AX670" s="13"/>
      <c r="AY670" s="14">
        <f t="shared" si="103"/>
        <v>85.444444444444443</v>
      </c>
      <c r="AZ670" s="14">
        <f t="shared" si="110"/>
        <v>23</v>
      </c>
      <c r="BA670" s="19">
        <f t="shared" si="104"/>
        <v>0.40909090909090912</v>
      </c>
      <c r="BB670" s="20">
        <f t="shared" si="111"/>
        <v>39.771569968732408</v>
      </c>
      <c r="BC670">
        <f t="shared" si="105"/>
        <v>0</v>
      </c>
      <c r="BD670" s="14">
        <f t="shared" si="106"/>
        <v>4</v>
      </c>
      <c r="BE670" s="14">
        <f t="shared" si="107"/>
        <v>94.833333333333329</v>
      </c>
      <c r="BF670" s="14" t="str">
        <f t="shared" si="108"/>
        <v/>
      </c>
      <c r="BG670" s="14">
        <f t="shared" si="109"/>
        <v>66.666666666666671</v>
      </c>
    </row>
    <row r="671" spans="1:59" x14ac:dyDescent="0.2">
      <c r="A671" t="str">
        <f t="shared" si="102"/>
        <v>Brett Deledio_2017</v>
      </c>
      <c r="B671" t="s">
        <v>569</v>
      </c>
      <c r="C671" t="s">
        <v>490</v>
      </c>
      <c r="D671">
        <v>2017</v>
      </c>
      <c r="E671" s="13">
        <v>516900</v>
      </c>
      <c r="F671" s="13">
        <v>516900</v>
      </c>
      <c r="G671" s="13">
        <v>516900</v>
      </c>
      <c r="H671" s="13">
        <v>516900</v>
      </c>
      <c r="I671" s="13">
        <v>516900</v>
      </c>
      <c r="J671" s="13">
        <v>516900</v>
      </c>
      <c r="K671" s="13">
        <v>516900</v>
      </c>
      <c r="L671" s="13">
        <v>516900</v>
      </c>
      <c r="M671" s="13">
        <v>516900</v>
      </c>
      <c r="N671" s="13">
        <v>516900</v>
      </c>
      <c r="O671" s="13">
        <v>516900</v>
      </c>
      <c r="P671" s="13">
        <v>516900</v>
      </c>
      <c r="Q671" s="13">
        <v>516900</v>
      </c>
      <c r="R671" s="13">
        <v>516900</v>
      </c>
      <c r="S671" s="13">
        <v>516900</v>
      </c>
      <c r="T671" s="13">
        <v>516900</v>
      </c>
      <c r="U671" s="13">
        <v>516900</v>
      </c>
      <c r="V671" s="13">
        <v>516900</v>
      </c>
      <c r="W671" s="13">
        <v>516900</v>
      </c>
      <c r="X671" s="13">
        <v>516900</v>
      </c>
      <c r="Y671" s="13">
        <v>516900</v>
      </c>
      <c r="Z671" s="13">
        <v>516900</v>
      </c>
      <c r="AA671" s="13">
        <v>474600</v>
      </c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13"/>
      <c r="AU671" s="13">
        <v>57</v>
      </c>
      <c r="AV671" s="13">
        <v>64</v>
      </c>
      <c r="AW671" s="13">
        <v>96</v>
      </c>
      <c r="AX671" s="13">
        <v>92</v>
      </c>
      <c r="AY671" s="14">
        <f t="shared" si="103"/>
        <v>77.25</v>
      </c>
      <c r="AZ671" s="14">
        <f t="shared" si="110"/>
        <v>23</v>
      </c>
      <c r="BA671" s="19">
        <f t="shared" si="104"/>
        <v>0.18181818181818182</v>
      </c>
      <c r="BB671" s="20">
        <f t="shared" si="111"/>
        <v>19.619293225462194</v>
      </c>
      <c r="BC671">
        <f t="shared" si="105"/>
        <v>0</v>
      </c>
      <c r="BD671" s="14">
        <f t="shared" si="106"/>
        <v>23</v>
      </c>
      <c r="BE671" s="14" t="str">
        <f t="shared" si="107"/>
        <v/>
      </c>
      <c r="BF671" s="14" t="str">
        <f t="shared" si="108"/>
        <v/>
      </c>
      <c r="BG671" s="14">
        <f t="shared" si="109"/>
        <v>77.25</v>
      </c>
    </row>
    <row r="672" spans="1:59" x14ac:dyDescent="0.2">
      <c r="A672" t="str">
        <f t="shared" si="102"/>
        <v>Brett Deledio_2016</v>
      </c>
      <c r="B672" t="s">
        <v>569</v>
      </c>
      <c r="C672" t="s">
        <v>490</v>
      </c>
      <c r="D672">
        <v>2016</v>
      </c>
      <c r="E672" s="13">
        <v>608800</v>
      </c>
      <c r="F672" s="13">
        <v>608800</v>
      </c>
      <c r="G672" s="13">
        <v>608800</v>
      </c>
      <c r="H672" s="13">
        <v>608800</v>
      </c>
      <c r="I672" s="13">
        <v>608800</v>
      </c>
      <c r="J672" s="13">
        <v>608800</v>
      </c>
      <c r="K672" s="13">
        <v>608800</v>
      </c>
      <c r="L672" s="13">
        <v>608800</v>
      </c>
      <c r="M672" s="13">
        <v>572000</v>
      </c>
      <c r="N672" s="13">
        <v>547200</v>
      </c>
      <c r="O672" s="13">
        <v>547400</v>
      </c>
      <c r="P672" s="13">
        <v>533000</v>
      </c>
      <c r="Q672" s="13">
        <v>525300</v>
      </c>
      <c r="R672" s="13">
        <v>525300</v>
      </c>
      <c r="S672" s="13">
        <v>519600</v>
      </c>
      <c r="T672" s="13">
        <v>520700</v>
      </c>
      <c r="U672" s="13">
        <v>514400</v>
      </c>
      <c r="V672" s="13">
        <v>489200</v>
      </c>
      <c r="W672" s="13">
        <v>489200</v>
      </c>
      <c r="X672" s="13">
        <v>489200</v>
      </c>
      <c r="Y672" s="13">
        <v>489200</v>
      </c>
      <c r="Z672" s="13">
        <v>489200</v>
      </c>
      <c r="AA672" s="13">
        <v>489200</v>
      </c>
      <c r="AB672" s="13"/>
      <c r="AC672" s="13"/>
      <c r="AD672" s="13"/>
      <c r="AE672" s="13"/>
      <c r="AF672" s="13"/>
      <c r="AG672" s="13">
        <v>89</v>
      </c>
      <c r="AH672" s="13">
        <v>64</v>
      </c>
      <c r="AI672" s="13">
        <v>125</v>
      </c>
      <c r="AJ672" s="13">
        <v>97</v>
      </c>
      <c r="AK672" s="13">
        <v>107</v>
      </c>
      <c r="AL672" s="13">
        <v>91</v>
      </c>
      <c r="AM672" s="13">
        <v>105</v>
      </c>
      <c r="AN672" s="13"/>
      <c r="AO672" s="13">
        <v>110</v>
      </c>
      <c r="AP672" s="13">
        <v>99</v>
      </c>
      <c r="AQ672" s="13">
        <v>91</v>
      </c>
      <c r="AR672" s="13">
        <v>67</v>
      </c>
      <c r="AS672" s="13"/>
      <c r="AT672" s="13"/>
      <c r="AU672" s="13"/>
      <c r="AV672" s="13"/>
      <c r="AW672" s="13"/>
      <c r="AX672" s="13"/>
      <c r="AY672" s="14">
        <f t="shared" si="103"/>
        <v>95</v>
      </c>
      <c r="AZ672" s="14">
        <f t="shared" si="110"/>
        <v>23</v>
      </c>
      <c r="BA672" s="19">
        <f t="shared" si="104"/>
        <v>0.5</v>
      </c>
      <c r="BB672" s="20">
        <f t="shared" si="111"/>
        <v>17.894133116750865</v>
      </c>
      <c r="BC672">
        <f t="shared" si="105"/>
        <v>0</v>
      </c>
      <c r="BD672" s="14">
        <f t="shared" si="106"/>
        <v>18</v>
      </c>
      <c r="BE672" s="14">
        <f t="shared" si="107"/>
        <v>89</v>
      </c>
      <c r="BF672" s="14">
        <f t="shared" si="108"/>
        <v>98.166666666666671</v>
      </c>
      <c r="BG672" s="14">
        <f t="shared" si="109"/>
        <v>85.666666666666671</v>
      </c>
    </row>
    <row r="673" spans="1:59" x14ac:dyDescent="0.2">
      <c r="A673" t="str">
        <f t="shared" si="102"/>
        <v>Brett Deledio_2015</v>
      </c>
      <c r="B673" t="s">
        <v>569</v>
      </c>
      <c r="C673" t="s">
        <v>490</v>
      </c>
      <c r="D673">
        <v>2015</v>
      </c>
      <c r="E673" s="13">
        <v>553300</v>
      </c>
      <c r="F673" s="13">
        <v>553300</v>
      </c>
      <c r="G673" s="13">
        <v>553300</v>
      </c>
      <c r="H673" s="13">
        <v>553300</v>
      </c>
      <c r="I673" s="13">
        <v>553300</v>
      </c>
      <c r="J673" s="13">
        <v>553300</v>
      </c>
      <c r="K673" s="13">
        <v>553300</v>
      </c>
      <c r="L673" s="13">
        <v>521700</v>
      </c>
      <c r="M673" s="13">
        <v>532400</v>
      </c>
      <c r="N673" s="13">
        <v>573000</v>
      </c>
      <c r="O673" s="13">
        <v>582900</v>
      </c>
      <c r="P673" s="13">
        <v>582900</v>
      </c>
      <c r="Q673" s="13">
        <v>580800</v>
      </c>
      <c r="R673" s="13">
        <v>571700</v>
      </c>
      <c r="S673" s="13">
        <v>568400</v>
      </c>
      <c r="T673" s="13">
        <v>572800</v>
      </c>
      <c r="U673" s="13">
        <v>586200</v>
      </c>
      <c r="V673" s="13">
        <v>596300</v>
      </c>
      <c r="W673" s="13">
        <v>601800</v>
      </c>
      <c r="X673" s="13">
        <v>601800</v>
      </c>
      <c r="Y673" s="13">
        <v>589200</v>
      </c>
      <c r="Z673" s="13">
        <v>580500</v>
      </c>
      <c r="AA673" s="13">
        <v>566000</v>
      </c>
      <c r="AB673" s="13">
        <v>66</v>
      </c>
      <c r="AC673" s="13"/>
      <c r="AD673" s="13"/>
      <c r="AE673" s="13"/>
      <c r="AF673" s="13"/>
      <c r="AG673" s="13">
        <v>60</v>
      </c>
      <c r="AH673" s="13">
        <v>133</v>
      </c>
      <c r="AI673" s="13">
        <v>142</v>
      </c>
      <c r="AJ673" s="13">
        <v>134</v>
      </c>
      <c r="AK673" s="13">
        <v>85</v>
      </c>
      <c r="AL673" s="13"/>
      <c r="AM673" s="13">
        <v>123</v>
      </c>
      <c r="AN673" s="13">
        <v>117</v>
      </c>
      <c r="AO673" s="13">
        <v>90</v>
      </c>
      <c r="AP673" s="13">
        <v>139</v>
      </c>
      <c r="AQ673" s="13">
        <v>141</v>
      </c>
      <c r="AR673" s="13">
        <v>98</v>
      </c>
      <c r="AS673" s="13">
        <v>134</v>
      </c>
      <c r="AT673" s="13"/>
      <c r="AU673" s="13">
        <v>105</v>
      </c>
      <c r="AV673" s="13">
        <v>103</v>
      </c>
      <c r="AW673" s="13">
        <v>115</v>
      </c>
      <c r="AX673" s="13">
        <v>133</v>
      </c>
      <c r="AY673" s="14">
        <f t="shared" si="103"/>
        <v>112.82352941176471</v>
      </c>
      <c r="AZ673" s="14">
        <f t="shared" si="110"/>
        <v>23</v>
      </c>
      <c r="BA673" s="19">
        <f t="shared" si="104"/>
        <v>0.77272727272727271</v>
      </c>
      <c r="BB673" s="20">
        <f t="shared" si="111"/>
        <v>26.007775986514233</v>
      </c>
      <c r="BC673">
        <f t="shared" si="105"/>
        <v>0</v>
      </c>
      <c r="BD673" s="14">
        <f t="shared" si="106"/>
        <v>8</v>
      </c>
      <c r="BE673" s="14">
        <f t="shared" si="107"/>
        <v>63</v>
      </c>
      <c r="BF673" s="14">
        <f t="shared" si="108"/>
        <v>123.4</v>
      </c>
      <c r="BG673" s="14">
        <f t="shared" si="109"/>
        <v>121</v>
      </c>
    </row>
    <row r="674" spans="1:59" x14ac:dyDescent="0.2">
      <c r="A674" t="str">
        <f t="shared" si="102"/>
        <v>Tory Dickson_2018</v>
      </c>
      <c r="B674" t="s">
        <v>907</v>
      </c>
      <c r="C674" t="s">
        <v>443</v>
      </c>
      <c r="D674">
        <v>2018</v>
      </c>
      <c r="E674" s="13">
        <v>267600</v>
      </c>
      <c r="F674" s="13">
        <v>267600</v>
      </c>
      <c r="G674" s="13">
        <v>267600</v>
      </c>
      <c r="H674" s="13">
        <v>267600</v>
      </c>
      <c r="I674" s="13">
        <v>267600</v>
      </c>
      <c r="J674" s="13">
        <v>274500</v>
      </c>
      <c r="K674" s="13">
        <v>274500</v>
      </c>
      <c r="L674" s="13">
        <v>274500</v>
      </c>
      <c r="M674" s="13">
        <v>274500</v>
      </c>
      <c r="N674" s="13">
        <v>274500</v>
      </c>
      <c r="O674" s="13">
        <v>279100</v>
      </c>
      <c r="P674" s="13">
        <v>258800</v>
      </c>
      <c r="Q674" s="13">
        <v>258800</v>
      </c>
      <c r="R674" s="13">
        <v>258800</v>
      </c>
      <c r="S674" s="13">
        <v>258800</v>
      </c>
      <c r="T674" s="13">
        <v>258800</v>
      </c>
      <c r="U674" s="13">
        <v>258800</v>
      </c>
      <c r="V674" s="13">
        <v>258800</v>
      </c>
      <c r="W674" s="13">
        <v>258800</v>
      </c>
      <c r="X674" s="13">
        <v>258800</v>
      </c>
      <c r="Y674" s="13">
        <v>246700</v>
      </c>
      <c r="Z674" s="13">
        <v>241700</v>
      </c>
      <c r="AA674" s="13">
        <v>239200</v>
      </c>
      <c r="AB674" s="13"/>
      <c r="AC674" s="13"/>
      <c r="AD674" s="13">
        <v>54</v>
      </c>
      <c r="AE674" s="13">
        <v>68</v>
      </c>
      <c r="AF674" s="13">
        <v>50</v>
      </c>
      <c r="AG674" s="13"/>
      <c r="AH674" s="13"/>
      <c r="AI674" s="13"/>
      <c r="AJ674" s="13"/>
      <c r="AK674" s="13">
        <v>57</v>
      </c>
      <c r="AL674" s="13">
        <v>15</v>
      </c>
      <c r="AM674" s="13"/>
      <c r="AN674" s="13"/>
      <c r="AO674" s="13"/>
      <c r="AP674" s="13"/>
      <c r="AQ674" s="13"/>
      <c r="AR674" s="13"/>
      <c r="AS674" s="13"/>
      <c r="AT674" s="13"/>
      <c r="AU674" s="13">
        <v>60</v>
      </c>
      <c r="AV674" s="13">
        <v>66</v>
      </c>
      <c r="AW674" s="13">
        <v>18</v>
      </c>
      <c r="AX674" s="13"/>
      <c r="AY674" s="14">
        <f t="shared" si="103"/>
        <v>48.5</v>
      </c>
      <c r="AZ674" s="14">
        <f t="shared" si="110"/>
        <v>23</v>
      </c>
      <c r="BA674" s="19">
        <f t="shared" si="104"/>
        <v>0.36363636363636365</v>
      </c>
      <c r="BB674" s="20">
        <f t="shared" si="111"/>
        <v>20.618992631621389</v>
      </c>
      <c r="BC674">
        <f t="shared" si="105"/>
        <v>0</v>
      </c>
      <c r="BD674" s="14">
        <f t="shared" si="106"/>
        <v>23</v>
      </c>
      <c r="BE674" s="14">
        <f t="shared" si="107"/>
        <v>57.333333333333336</v>
      </c>
      <c r="BF674" s="14">
        <f t="shared" si="108"/>
        <v>36</v>
      </c>
      <c r="BG674" s="14">
        <f t="shared" si="109"/>
        <v>48</v>
      </c>
    </row>
    <row r="675" spans="1:59" x14ac:dyDescent="0.2">
      <c r="A675" t="str">
        <f t="shared" si="102"/>
        <v>Tory Dickson_2017</v>
      </c>
      <c r="B675" t="s">
        <v>907</v>
      </c>
      <c r="C675" t="s">
        <v>443</v>
      </c>
      <c r="D675">
        <v>2017</v>
      </c>
      <c r="E675" s="13">
        <v>342500</v>
      </c>
      <c r="F675" s="13">
        <v>342500</v>
      </c>
      <c r="G675" s="13">
        <v>342500</v>
      </c>
      <c r="H675" s="13">
        <v>342500</v>
      </c>
      <c r="I675" s="13">
        <v>342500</v>
      </c>
      <c r="J675" s="13">
        <v>342500</v>
      </c>
      <c r="K675" s="13">
        <v>342500</v>
      </c>
      <c r="L675" s="13">
        <v>342500</v>
      </c>
      <c r="M675" s="13">
        <v>342500</v>
      </c>
      <c r="N675" s="13">
        <v>342500</v>
      </c>
      <c r="O675" s="13">
        <v>342500</v>
      </c>
      <c r="P675" s="13">
        <v>342500</v>
      </c>
      <c r="Q675" s="13">
        <v>343500</v>
      </c>
      <c r="R675" s="13">
        <v>326700</v>
      </c>
      <c r="S675" s="13">
        <v>290700</v>
      </c>
      <c r="T675" s="13">
        <v>247200</v>
      </c>
      <c r="U675" s="13">
        <v>247200</v>
      </c>
      <c r="V675" s="13">
        <v>247200</v>
      </c>
      <c r="W675" s="13">
        <v>247200</v>
      </c>
      <c r="X675" s="13">
        <v>223500</v>
      </c>
      <c r="Y675" s="13">
        <v>223500</v>
      </c>
      <c r="Z675" s="13">
        <v>233200</v>
      </c>
      <c r="AA675" s="13">
        <v>241600</v>
      </c>
      <c r="AB675" s="13"/>
      <c r="AC675" s="13"/>
      <c r="AD675" s="13"/>
      <c r="AE675" s="13"/>
      <c r="AF675" s="13"/>
      <c r="AG675" s="13"/>
      <c r="AH675" s="13"/>
      <c r="AI675" s="13"/>
      <c r="AJ675" s="13">
        <v>74</v>
      </c>
      <c r="AK675" s="13">
        <v>72</v>
      </c>
      <c r="AL675" s="13"/>
      <c r="AM675" s="13">
        <v>57</v>
      </c>
      <c r="AN675" s="13">
        <v>35</v>
      </c>
      <c r="AO675" s="13">
        <v>19</v>
      </c>
      <c r="AP675" s="13">
        <v>21</v>
      </c>
      <c r="AQ675" s="13"/>
      <c r="AR675" s="13"/>
      <c r="AS675" s="13"/>
      <c r="AT675" s="13">
        <v>55</v>
      </c>
      <c r="AU675" s="13"/>
      <c r="AV675" s="13">
        <v>81</v>
      </c>
      <c r="AW675" s="13">
        <v>24</v>
      </c>
      <c r="AX675" s="13"/>
      <c r="AY675" s="14">
        <f t="shared" si="103"/>
        <v>48.666666666666664</v>
      </c>
      <c r="AZ675" s="14">
        <f t="shared" si="110"/>
        <v>23</v>
      </c>
      <c r="BA675" s="19">
        <f t="shared" si="104"/>
        <v>0.40909090909090912</v>
      </c>
      <c r="BB675" s="20">
        <f t="shared" si="111"/>
        <v>24.448926356795301</v>
      </c>
      <c r="BC675">
        <f t="shared" si="105"/>
        <v>0</v>
      </c>
      <c r="BD675" s="14">
        <f t="shared" si="106"/>
        <v>20</v>
      </c>
      <c r="BE675" s="14" t="str">
        <f t="shared" si="107"/>
        <v/>
      </c>
      <c r="BF675" s="14">
        <f t="shared" si="108"/>
        <v>67.666666666666671</v>
      </c>
      <c r="BG675" s="14">
        <f t="shared" si="109"/>
        <v>45.25</v>
      </c>
    </row>
    <row r="676" spans="1:59" x14ac:dyDescent="0.2">
      <c r="A676" t="str">
        <f t="shared" si="102"/>
        <v>Tory Dickson_2016</v>
      </c>
      <c r="B676" t="s">
        <v>907</v>
      </c>
      <c r="C676" t="s">
        <v>443</v>
      </c>
      <c r="D676">
        <v>2016</v>
      </c>
      <c r="E676" s="13">
        <v>414300</v>
      </c>
      <c r="F676" s="13">
        <v>414300</v>
      </c>
      <c r="G676" s="13">
        <v>414300</v>
      </c>
      <c r="H676" s="13">
        <v>414300</v>
      </c>
      <c r="I676" s="13">
        <v>414300</v>
      </c>
      <c r="J676" s="13">
        <v>414300</v>
      </c>
      <c r="K676" s="13">
        <v>414300</v>
      </c>
      <c r="L676" s="13">
        <v>398400</v>
      </c>
      <c r="M676" s="13">
        <v>384500</v>
      </c>
      <c r="N676" s="13">
        <v>364200</v>
      </c>
      <c r="O676" s="13">
        <v>347200</v>
      </c>
      <c r="P676" s="13">
        <v>339800</v>
      </c>
      <c r="Q676" s="13">
        <v>335700</v>
      </c>
      <c r="R676" s="13">
        <v>315100</v>
      </c>
      <c r="S676" s="13">
        <v>315100</v>
      </c>
      <c r="T676" s="13">
        <v>291800</v>
      </c>
      <c r="U676" s="13">
        <v>284200</v>
      </c>
      <c r="V676" s="13">
        <v>293500</v>
      </c>
      <c r="W676" s="13">
        <v>309900</v>
      </c>
      <c r="X676" s="13">
        <v>318000</v>
      </c>
      <c r="Y676" s="13">
        <v>314000</v>
      </c>
      <c r="Z676" s="13">
        <v>298700</v>
      </c>
      <c r="AA676" s="13">
        <v>286000</v>
      </c>
      <c r="AB676" s="13"/>
      <c r="AC676" s="13"/>
      <c r="AD676" s="13"/>
      <c r="AE676" s="13"/>
      <c r="AF676" s="13">
        <v>62</v>
      </c>
      <c r="AG676" s="13">
        <v>77</v>
      </c>
      <c r="AH676" s="13">
        <v>71</v>
      </c>
      <c r="AI676" s="13">
        <v>57</v>
      </c>
      <c r="AJ676" s="13">
        <v>56</v>
      </c>
      <c r="AK676" s="13">
        <v>67</v>
      </c>
      <c r="AL676" s="13">
        <v>68</v>
      </c>
      <c r="AM676" s="13">
        <v>60</v>
      </c>
      <c r="AN676" s="13">
        <v>32</v>
      </c>
      <c r="AO676" s="13"/>
      <c r="AP676" s="13">
        <v>44</v>
      </c>
      <c r="AQ676" s="13">
        <v>83</v>
      </c>
      <c r="AR676" s="13">
        <v>68</v>
      </c>
      <c r="AS676" s="13">
        <v>67</v>
      </c>
      <c r="AT676" s="13">
        <v>75</v>
      </c>
      <c r="AU676" s="13">
        <v>46</v>
      </c>
      <c r="AV676" s="13">
        <v>39</v>
      </c>
      <c r="AW676" s="13">
        <v>71</v>
      </c>
      <c r="AX676" s="13">
        <v>90</v>
      </c>
      <c r="AY676" s="14">
        <f t="shared" si="103"/>
        <v>62.944444444444443</v>
      </c>
      <c r="AZ676" s="14">
        <f t="shared" si="110"/>
        <v>23</v>
      </c>
      <c r="BA676" s="19">
        <f t="shared" si="104"/>
        <v>0.81818181818181823</v>
      </c>
      <c r="BB676" s="20">
        <f t="shared" si="111"/>
        <v>15.264230476055562</v>
      </c>
      <c r="BC676">
        <f t="shared" si="105"/>
        <v>0</v>
      </c>
      <c r="BD676" s="14">
        <f t="shared" si="106"/>
        <v>17</v>
      </c>
      <c r="BE676" s="14">
        <f t="shared" si="107"/>
        <v>69.5</v>
      </c>
      <c r="BF676" s="14">
        <f t="shared" si="108"/>
        <v>63.166666666666664</v>
      </c>
      <c r="BG676" s="14">
        <f t="shared" si="109"/>
        <v>64.777777777777771</v>
      </c>
    </row>
    <row r="677" spans="1:59" x14ac:dyDescent="0.2">
      <c r="A677" t="str">
        <f t="shared" si="102"/>
        <v>Tory Dickson_2015</v>
      </c>
      <c r="B677" t="s">
        <v>907</v>
      </c>
      <c r="C677" t="s">
        <v>443</v>
      </c>
      <c r="D677">
        <v>2015</v>
      </c>
      <c r="E677" s="13">
        <v>248600</v>
      </c>
      <c r="F677" s="13">
        <v>248600</v>
      </c>
      <c r="G677" s="13">
        <v>248600</v>
      </c>
      <c r="H677" s="13">
        <v>300100</v>
      </c>
      <c r="I677" s="13">
        <v>314400</v>
      </c>
      <c r="J677" s="13">
        <v>317000</v>
      </c>
      <c r="K677" s="13">
        <v>329000</v>
      </c>
      <c r="L677" s="13">
        <v>372300</v>
      </c>
      <c r="M677" s="13">
        <v>380800</v>
      </c>
      <c r="N677" s="13">
        <v>390600</v>
      </c>
      <c r="O677" s="13">
        <v>384500</v>
      </c>
      <c r="P677" s="13">
        <v>384500</v>
      </c>
      <c r="Q677" s="13">
        <v>397000</v>
      </c>
      <c r="R677" s="13">
        <v>388100</v>
      </c>
      <c r="S677" s="13">
        <v>375300</v>
      </c>
      <c r="T677" s="13">
        <v>349700</v>
      </c>
      <c r="U677" s="13">
        <v>340700</v>
      </c>
      <c r="V677" s="13">
        <v>340900</v>
      </c>
      <c r="W677" s="13">
        <v>344400</v>
      </c>
      <c r="X677" s="13">
        <v>369200</v>
      </c>
      <c r="Y677" s="13">
        <v>395300</v>
      </c>
      <c r="Z677" s="13">
        <v>421100</v>
      </c>
      <c r="AA677" s="13">
        <v>409100</v>
      </c>
      <c r="AB677" s="13">
        <v>82</v>
      </c>
      <c r="AC677" s="13">
        <v>119</v>
      </c>
      <c r="AD677" s="13">
        <v>63</v>
      </c>
      <c r="AE677" s="13">
        <v>29</v>
      </c>
      <c r="AF677" s="13">
        <v>102</v>
      </c>
      <c r="AG677" s="13">
        <v>86</v>
      </c>
      <c r="AH677" s="13">
        <v>107</v>
      </c>
      <c r="AI677" s="13">
        <v>48</v>
      </c>
      <c r="AJ677" s="13">
        <v>94</v>
      </c>
      <c r="AK677" s="13">
        <v>75</v>
      </c>
      <c r="AL677" s="13"/>
      <c r="AM677" s="13">
        <v>88</v>
      </c>
      <c r="AN677" s="13">
        <v>53</v>
      </c>
      <c r="AO677" s="13">
        <v>59</v>
      </c>
      <c r="AP677" s="13">
        <v>52</v>
      </c>
      <c r="AQ677" s="13">
        <v>76</v>
      </c>
      <c r="AR677" s="13">
        <v>79</v>
      </c>
      <c r="AS677" s="13">
        <v>59</v>
      </c>
      <c r="AT677" s="13">
        <v>127</v>
      </c>
      <c r="AU677" s="13">
        <v>98</v>
      </c>
      <c r="AV677" s="13">
        <v>77</v>
      </c>
      <c r="AW677" s="13">
        <v>56</v>
      </c>
      <c r="AX677" s="13">
        <v>60</v>
      </c>
      <c r="AY677" s="14">
        <f t="shared" si="103"/>
        <v>76.772727272727266</v>
      </c>
      <c r="AZ677" s="14">
        <f t="shared" si="110"/>
        <v>23</v>
      </c>
      <c r="BA677" s="19">
        <f t="shared" si="104"/>
        <v>1</v>
      </c>
      <c r="BB677" s="20">
        <f t="shared" si="111"/>
        <v>24.566589425830273</v>
      </c>
      <c r="BC677">
        <f t="shared" si="105"/>
        <v>0</v>
      </c>
      <c r="BD677" s="14">
        <f t="shared" si="106"/>
        <v>1</v>
      </c>
      <c r="BE677" s="14">
        <f t="shared" si="107"/>
        <v>80.166666666666671</v>
      </c>
      <c r="BF677" s="14">
        <f t="shared" si="108"/>
        <v>82.4</v>
      </c>
      <c r="BG677" s="14">
        <f t="shared" si="109"/>
        <v>76</v>
      </c>
    </row>
    <row r="678" spans="1:59" x14ac:dyDescent="0.2">
      <c r="A678" t="str">
        <f t="shared" si="102"/>
        <v>Charlie Dixon_2018</v>
      </c>
      <c r="B678" t="s">
        <v>581</v>
      </c>
      <c r="C678" t="s">
        <v>40</v>
      </c>
      <c r="D678">
        <v>2018</v>
      </c>
      <c r="E678" s="13">
        <v>499800</v>
      </c>
      <c r="F678" s="13">
        <v>499800</v>
      </c>
      <c r="G678" s="13">
        <v>499800</v>
      </c>
      <c r="H678" s="13">
        <v>488100</v>
      </c>
      <c r="I678" s="13">
        <v>457700</v>
      </c>
      <c r="J678" s="13">
        <v>417200</v>
      </c>
      <c r="K678" s="13">
        <v>402700</v>
      </c>
      <c r="L678" s="13">
        <v>390900</v>
      </c>
      <c r="M678" s="13">
        <v>380400</v>
      </c>
      <c r="N678" s="13">
        <v>372500</v>
      </c>
      <c r="O678" s="13">
        <v>372500</v>
      </c>
      <c r="P678" s="13">
        <v>368200</v>
      </c>
      <c r="Q678" s="13">
        <v>365500</v>
      </c>
      <c r="R678" s="13">
        <v>364300</v>
      </c>
      <c r="S678" s="13">
        <v>372500</v>
      </c>
      <c r="T678" s="13">
        <v>386700</v>
      </c>
      <c r="U678" s="13">
        <v>406300</v>
      </c>
      <c r="V678" s="13">
        <v>417900</v>
      </c>
      <c r="W678" s="13">
        <v>416100</v>
      </c>
      <c r="X678" s="13">
        <v>419200</v>
      </c>
      <c r="Y678" s="13">
        <v>410300</v>
      </c>
      <c r="Z678" s="13">
        <v>401800</v>
      </c>
      <c r="AA678" s="13">
        <v>401800</v>
      </c>
      <c r="AB678" s="13">
        <v>112</v>
      </c>
      <c r="AC678" s="13">
        <v>102</v>
      </c>
      <c r="AD678" s="13">
        <v>57</v>
      </c>
      <c r="AE678" s="13">
        <v>60</v>
      </c>
      <c r="AF678" s="13">
        <v>61</v>
      </c>
      <c r="AG678" s="13">
        <v>94</v>
      </c>
      <c r="AH678" s="13">
        <v>59</v>
      </c>
      <c r="AI678" s="13">
        <v>59</v>
      </c>
      <c r="AJ678" s="13">
        <v>94</v>
      </c>
      <c r="AK678" s="13"/>
      <c r="AL678" s="13">
        <v>61</v>
      </c>
      <c r="AM678" s="13">
        <v>62</v>
      </c>
      <c r="AN678" s="13">
        <v>94</v>
      </c>
      <c r="AO678" s="13">
        <v>83</v>
      </c>
      <c r="AP678" s="13">
        <v>83</v>
      </c>
      <c r="AQ678" s="13">
        <v>115</v>
      </c>
      <c r="AR678" s="13">
        <v>76</v>
      </c>
      <c r="AS678" s="13">
        <v>61</v>
      </c>
      <c r="AT678" s="13">
        <v>125</v>
      </c>
      <c r="AU678" s="13">
        <v>52</v>
      </c>
      <c r="AV678" s="13">
        <v>57</v>
      </c>
      <c r="AW678" s="13"/>
      <c r="AX678" s="13"/>
      <c r="AY678" s="14">
        <f t="shared" si="103"/>
        <v>78.349999999999994</v>
      </c>
      <c r="AZ678" s="14">
        <f t="shared" si="110"/>
        <v>23</v>
      </c>
      <c r="BA678" s="19">
        <f t="shared" si="104"/>
        <v>0.90909090909090906</v>
      </c>
      <c r="BB678" s="20">
        <f t="shared" si="111"/>
        <v>22.776430569202109</v>
      </c>
      <c r="BC678">
        <f t="shared" si="105"/>
        <v>0</v>
      </c>
      <c r="BD678" s="14">
        <f t="shared" si="106"/>
        <v>14</v>
      </c>
      <c r="BE678" s="14">
        <f t="shared" si="107"/>
        <v>81</v>
      </c>
      <c r="BF678" s="14">
        <f t="shared" si="108"/>
        <v>67</v>
      </c>
      <c r="BG678" s="14">
        <f t="shared" si="109"/>
        <v>81.285714285714292</v>
      </c>
    </row>
    <row r="679" spans="1:59" x14ac:dyDescent="0.2">
      <c r="A679" t="str">
        <f t="shared" si="102"/>
        <v>Charlie Dixon_2017</v>
      </c>
      <c r="B679" t="s">
        <v>581</v>
      </c>
      <c r="C679" t="s">
        <v>40</v>
      </c>
      <c r="D679">
        <v>2017</v>
      </c>
      <c r="E679" s="13">
        <v>356400</v>
      </c>
      <c r="F679" s="13">
        <v>356400</v>
      </c>
      <c r="G679" s="13">
        <v>356400</v>
      </c>
      <c r="H679" s="13">
        <v>382900</v>
      </c>
      <c r="I679" s="13">
        <v>394000</v>
      </c>
      <c r="J679" s="13">
        <v>384100</v>
      </c>
      <c r="K679" s="13">
        <v>410100</v>
      </c>
      <c r="L679" s="13">
        <v>460600</v>
      </c>
      <c r="M679" s="13">
        <v>507200</v>
      </c>
      <c r="N679" s="13">
        <v>507200</v>
      </c>
      <c r="O679" s="13">
        <v>508500</v>
      </c>
      <c r="P679" s="13">
        <v>523000</v>
      </c>
      <c r="Q679" s="13">
        <v>512900</v>
      </c>
      <c r="R679" s="13">
        <v>499900</v>
      </c>
      <c r="S679" s="13">
        <v>450100</v>
      </c>
      <c r="T679" s="13">
        <v>427100</v>
      </c>
      <c r="U679" s="13">
        <v>432700</v>
      </c>
      <c r="V679" s="13">
        <v>448100</v>
      </c>
      <c r="W679" s="13">
        <v>449100</v>
      </c>
      <c r="X679" s="13">
        <v>424400</v>
      </c>
      <c r="Y679" s="13">
        <v>391400</v>
      </c>
      <c r="Z679" s="13">
        <v>388900</v>
      </c>
      <c r="AA679" s="13">
        <v>412700</v>
      </c>
      <c r="AB679" s="13">
        <v>84</v>
      </c>
      <c r="AC679" s="13">
        <v>108</v>
      </c>
      <c r="AD679" s="13">
        <v>75</v>
      </c>
      <c r="AE679" s="13">
        <v>66</v>
      </c>
      <c r="AF679" s="13">
        <v>67</v>
      </c>
      <c r="AG679" s="13">
        <v>151</v>
      </c>
      <c r="AH679" s="13">
        <v>135</v>
      </c>
      <c r="AI679" s="13">
        <v>90</v>
      </c>
      <c r="AJ679" s="13"/>
      <c r="AK679" s="13">
        <v>76</v>
      </c>
      <c r="AL679" s="13">
        <v>167</v>
      </c>
      <c r="AM679" s="13">
        <v>41</v>
      </c>
      <c r="AN679" s="13">
        <v>64</v>
      </c>
      <c r="AO679" s="13">
        <v>77</v>
      </c>
      <c r="AP679" s="13">
        <v>75</v>
      </c>
      <c r="AQ679" s="13">
        <v>115</v>
      </c>
      <c r="AR679" s="13">
        <v>103</v>
      </c>
      <c r="AS679" s="13">
        <v>53</v>
      </c>
      <c r="AT679" s="13">
        <v>58</v>
      </c>
      <c r="AU679" s="13">
        <v>71</v>
      </c>
      <c r="AV679" s="13">
        <v>102</v>
      </c>
      <c r="AW679" s="13">
        <v>116</v>
      </c>
      <c r="AX679" s="13">
        <v>106</v>
      </c>
      <c r="AY679" s="14">
        <f t="shared" si="103"/>
        <v>90.909090909090907</v>
      </c>
      <c r="AZ679" s="14">
        <f t="shared" si="110"/>
        <v>23</v>
      </c>
      <c r="BA679" s="19">
        <f t="shared" si="104"/>
        <v>1</v>
      </c>
      <c r="BB679" s="20">
        <f t="shared" si="111"/>
        <v>32.099412679553723</v>
      </c>
      <c r="BC679">
        <f t="shared" si="105"/>
        <v>0</v>
      </c>
      <c r="BD679" s="14">
        <f t="shared" si="106"/>
        <v>1</v>
      </c>
      <c r="BE679" s="14">
        <f t="shared" si="107"/>
        <v>91.833333333333329</v>
      </c>
      <c r="BF679" s="14">
        <f t="shared" si="108"/>
        <v>101.8</v>
      </c>
      <c r="BG679" s="14">
        <f t="shared" si="109"/>
        <v>88.777777777777771</v>
      </c>
    </row>
    <row r="680" spans="1:59" x14ac:dyDescent="0.2">
      <c r="A680" t="str">
        <f t="shared" si="102"/>
        <v>Charlie Dixon_2016</v>
      </c>
      <c r="B680" t="s">
        <v>581</v>
      </c>
      <c r="C680" t="s">
        <v>40</v>
      </c>
      <c r="D680">
        <v>2016</v>
      </c>
      <c r="E680" s="13">
        <v>376700</v>
      </c>
      <c r="F680" s="13">
        <v>376700</v>
      </c>
      <c r="G680" s="13">
        <v>376700</v>
      </c>
      <c r="H680" s="13">
        <v>367600</v>
      </c>
      <c r="I680" s="13">
        <v>344400</v>
      </c>
      <c r="J680" s="13">
        <v>342800</v>
      </c>
      <c r="K680" s="13">
        <v>336600</v>
      </c>
      <c r="L680" s="13">
        <v>364500</v>
      </c>
      <c r="M680" s="13">
        <v>392200</v>
      </c>
      <c r="N680" s="13">
        <v>411800</v>
      </c>
      <c r="O680" s="13">
        <v>420500</v>
      </c>
      <c r="P680" s="13">
        <v>421500</v>
      </c>
      <c r="Q680" s="13">
        <v>419100</v>
      </c>
      <c r="R680" s="13">
        <v>401800</v>
      </c>
      <c r="S680" s="13">
        <v>401800</v>
      </c>
      <c r="T680" s="13">
        <v>387700</v>
      </c>
      <c r="U680" s="13">
        <v>359100</v>
      </c>
      <c r="V680" s="13">
        <v>322400</v>
      </c>
      <c r="W680" s="13">
        <v>322400</v>
      </c>
      <c r="X680" s="13">
        <v>322400</v>
      </c>
      <c r="Y680" s="13">
        <v>279200</v>
      </c>
      <c r="Z680" s="13">
        <v>245000</v>
      </c>
      <c r="AA680" s="13">
        <v>245000</v>
      </c>
      <c r="AB680" s="13">
        <v>66</v>
      </c>
      <c r="AC680" s="13">
        <v>35</v>
      </c>
      <c r="AD680" s="13">
        <v>100</v>
      </c>
      <c r="AE680" s="13">
        <v>29</v>
      </c>
      <c r="AF680" s="13">
        <v>69</v>
      </c>
      <c r="AG680" s="13">
        <v>89</v>
      </c>
      <c r="AH680" s="13">
        <v>105</v>
      </c>
      <c r="AI680" s="13">
        <v>85</v>
      </c>
      <c r="AJ680" s="13">
        <v>89</v>
      </c>
      <c r="AK680" s="13">
        <v>93</v>
      </c>
      <c r="AL680" s="13">
        <v>72</v>
      </c>
      <c r="AM680" s="13">
        <v>83</v>
      </c>
      <c r="AN680" s="13">
        <v>64</v>
      </c>
      <c r="AO680" s="13"/>
      <c r="AP680" s="13">
        <v>62</v>
      </c>
      <c r="AQ680" s="13">
        <v>43</v>
      </c>
      <c r="AR680" s="13">
        <v>31</v>
      </c>
      <c r="AS680" s="13"/>
      <c r="AT680" s="13"/>
      <c r="AU680" s="13">
        <v>27</v>
      </c>
      <c r="AV680" s="13">
        <v>37</v>
      </c>
      <c r="AW680" s="13"/>
      <c r="AX680" s="13"/>
      <c r="AY680" s="14">
        <f t="shared" si="103"/>
        <v>65.5</v>
      </c>
      <c r="AZ680" s="14">
        <f t="shared" si="110"/>
        <v>23</v>
      </c>
      <c r="BA680" s="19">
        <f t="shared" si="104"/>
        <v>0.81818181818181823</v>
      </c>
      <c r="BB680" s="20">
        <f t="shared" si="111"/>
        <v>26.144957898788281</v>
      </c>
      <c r="BC680">
        <f t="shared" si="105"/>
        <v>0</v>
      </c>
      <c r="BD680" s="14">
        <f t="shared" si="106"/>
        <v>22</v>
      </c>
      <c r="BE680" s="14">
        <f t="shared" si="107"/>
        <v>64.666666666666671</v>
      </c>
      <c r="BF680" s="14">
        <f t="shared" si="108"/>
        <v>87.833333333333329</v>
      </c>
      <c r="BG680" s="14">
        <f t="shared" si="109"/>
        <v>40</v>
      </c>
    </row>
    <row r="681" spans="1:59" x14ac:dyDescent="0.2">
      <c r="A681" t="str">
        <f t="shared" si="102"/>
        <v>Charlie Dixon_2015</v>
      </c>
      <c r="B681" t="s">
        <v>581</v>
      </c>
      <c r="C681" t="s">
        <v>40</v>
      </c>
      <c r="D681">
        <v>2015</v>
      </c>
      <c r="E681" s="13">
        <v>363600</v>
      </c>
      <c r="F681" s="13">
        <v>363600</v>
      </c>
      <c r="G681" s="13">
        <v>363600</v>
      </c>
      <c r="H681" s="13">
        <v>363600</v>
      </c>
      <c r="I681" s="13">
        <v>363600</v>
      </c>
      <c r="J681" s="13">
        <v>363600</v>
      </c>
      <c r="K681" s="13">
        <v>379100</v>
      </c>
      <c r="L681" s="13">
        <v>386700</v>
      </c>
      <c r="M681" s="13">
        <v>382200</v>
      </c>
      <c r="N681" s="13">
        <v>360400</v>
      </c>
      <c r="O681" s="13">
        <v>360400</v>
      </c>
      <c r="P681" s="13">
        <v>335900</v>
      </c>
      <c r="Q681" s="13">
        <v>335900</v>
      </c>
      <c r="R681" s="13">
        <v>304700</v>
      </c>
      <c r="S681" s="13">
        <v>325100</v>
      </c>
      <c r="T681" s="13">
        <v>339600</v>
      </c>
      <c r="U681" s="13">
        <v>339600</v>
      </c>
      <c r="V681" s="13">
        <v>366000</v>
      </c>
      <c r="W681" s="13">
        <v>357100</v>
      </c>
      <c r="X681" s="13">
        <v>383800</v>
      </c>
      <c r="Y681" s="13">
        <v>364400</v>
      </c>
      <c r="Z681" s="13">
        <v>364400</v>
      </c>
      <c r="AA681" s="13">
        <v>352700</v>
      </c>
      <c r="AB681" s="13"/>
      <c r="AC681" s="13"/>
      <c r="AD681" s="13"/>
      <c r="AE681" s="13">
        <v>49</v>
      </c>
      <c r="AF681" s="13">
        <v>135</v>
      </c>
      <c r="AG681" s="13">
        <v>69</v>
      </c>
      <c r="AH681" s="13">
        <v>40</v>
      </c>
      <c r="AI681" s="13">
        <v>111</v>
      </c>
      <c r="AJ681" s="13">
        <v>27</v>
      </c>
      <c r="AK681" s="13"/>
      <c r="AL681" s="13">
        <v>20</v>
      </c>
      <c r="AM681" s="13"/>
      <c r="AN681" s="13">
        <v>82</v>
      </c>
      <c r="AO681" s="13">
        <v>124</v>
      </c>
      <c r="AP681" s="13">
        <v>19</v>
      </c>
      <c r="AQ681" s="13"/>
      <c r="AR681" s="13">
        <v>123</v>
      </c>
      <c r="AS681" s="13">
        <v>59</v>
      </c>
      <c r="AT681" s="13">
        <v>95</v>
      </c>
      <c r="AU681" s="13">
        <v>35</v>
      </c>
      <c r="AV681" s="13"/>
      <c r="AW681" s="13">
        <v>67</v>
      </c>
      <c r="AX681" s="13">
        <v>62</v>
      </c>
      <c r="AY681" s="14">
        <f t="shared" si="103"/>
        <v>69.8125</v>
      </c>
      <c r="AZ681" s="14">
        <f t="shared" si="110"/>
        <v>23</v>
      </c>
      <c r="BA681" s="19">
        <f t="shared" si="104"/>
        <v>0.72727272727272729</v>
      </c>
      <c r="BB681" s="20">
        <f t="shared" si="111"/>
        <v>38.393087485466268</v>
      </c>
      <c r="BC681">
        <f t="shared" si="105"/>
        <v>0</v>
      </c>
      <c r="BD681" s="14">
        <f t="shared" si="106"/>
        <v>14</v>
      </c>
      <c r="BE681" s="14">
        <f t="shared" si="107"/>
        <v>84.333333333333329</v>
      </c>
      <c r="BF681" s="14">
        <f t="shared" si="108"/>
        <v>49.5</v>
      </c>
      <c r="BG681" s="14">
        <f t="shared" si="109"/>
        <v>65.714285714285708</v>
      </c>
    </row>
    <row r="682" spans="1:59" x14ac:dyDescent="0.2">
      <c r="A682" t="str">
        <f t="shared" si="102"/>
        <v>Hugh Dixon_2018</v>
      </c>
      <c r="B682" t="s">
        <v>1640</v>
      </c>
      <c r="C682" t="s">
        <v>184</v>
      </c>
      <c r="D682">
        <v>2018</v>
      </c>
      <c r="E682" s="13">
        <v>117300</v>
      </c>
      <c r="F682" s="13">
        <v>117300</v>
      </c>
      <c r="G682" s="13">
        <v>117300</v>
      </c>
      <c r="H682" s="13">
        <v>117300</v>
      </c>
      <c r="I682" s="13">
        <v>117300</v>
      </c>
      <c r="J682" s="13">
        <v>117300</v>
      </c>
      <c r="K682" s="13">
        <v>117300</v>
      </c>
      <c r="L682" s="13">
        <v>117300</v>
      </c>
      <c r="M682" s="13">
        <v>117300</v>
      </c>
      <c r="N682" s="13">
        <v>117300</v>
      </c>
      <c r="O682" s="13">
        <v>117300</v>
      </c>
      <c r="P682" s="13">
        <v>117300</v>
      </c>
      <c r="Q682" s="13">
        <v>117300</v>
      </c>
      <c r="R682" s="13">
        <v>117300</v>
      </c>
      <c r="S682" s="13">
        <v>117300</v>
      </c>
      <c r="T682" s="13">
        <v>117300</v>
      </c>
      <c r="U682" s="13">
        <v>117300</v>
      </c>
      <c r="V682" s="13">
        <v>117300</v>
      </c>
      <c r="W682" s="13">
        <v>117300</v>
      </c>
      <c r="X682" s="13">
        <v>117300</v>
      </c>
      <c r="Y682" s="13">
        <v>117300</v>
      </c>
      <c r="Z682" s="13">
        <v>117300</v>
      </c>
      <c r="AA682" s="13">
        <v>117300</v>
      </c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13"/>
      <c r="AU682" s="13"/>
      <c r="AV682" s="13"/>
      <c r="AW682" s="13"/>
      <c r="AX682" s="13"/>
      <c r="AY682" s="14" t="str">
        <f t="shared" si="103"/>
        <v/>
      </c>
      <c r="AZ682" s="14">
        <f t="shared" si="110"/>
        <v>23</v>
      </c>
      <c r="BA682" s="19">
        <f t="shared" si="104"/>
        <v>0</v>
      </c>
      <c r="BB682" s="20" t="e">
        <f t="shared" si="111"/>
        <v>#DIV/0!</v>
      </c>
      <c r="BC682">
        <f t="shared" si="105"/>
        <v>0</v>
      </c>
      <c r="BD682" s="14">
        <f t="shared" si="106"/>
        <v>1</v>
      </c>
      <c r="BE682" s="14" t="str">
        <f t="shared" si="107"/>
        <v/>
      </c>
      <c r="BF682" s="14" t="str">
        <f t="shared" si="108"/>
        <v/>
      </c>
      <c r="BG682" s="14" t="str">
        <f t="shared" si="109"/>
        <v/>
      </c>
    </row>
    <row r="683" spans="1:59" x14ac:dyDescent="0.2">
      <c r="A683" t="str">
        <f t="shared" si="102"/>
        <v>Hugh Dixon_2017</v>
      </c>
      <c r="B683" t="s">
        <v>1640</v>
      </c>
      <c r="C683" t="s">
        <v>184</v>
      </c>
      <c r="D683">
        <v>2017</v>
      </c>
      <c r="E683" s="13">
        <v>0</v>
      </c>
      <c r="F683" s="13">
        <v>0</v>
      </c>
      <c r="G683" s="13">
        <v>0</v>
      </c>
      <c r="H683" s="13">
        <v>0</v>
      </c>
      <c r="I683" s="13">
        <v>0</v>
      </c>
      <c r="J683" s="13">
        <v>0</v>
      </c>
      <c r="K683" s="13">
        <v>0</v>
      </c>
      <c r="L683" s="13">
        <v>0</v>
      </c>
      <c r="M683" s="13">
        <v>0</v>
      </c>
      <c r="N683" s="13">
        <v>0</v>
      </c>
      <c r="O683" s="13">
        <v>0</v>
      </c>
      <c r="P683" s="13">
        <v>0</v>
      </c>
      <c r="Q683" s="13">
        <v>0</v>
      </c>
      <c r="R683" s="13">
        <v>0</v>
      </c>
      <c r="S683" s="13">
        <v>0</v>
      </c>
      <c r="T683" s="13">
        <v>0</v>
      </c>
      <c r="U683" s="13">
        <v>0</v>
      </c>
      <c r="V683" s="13">
        <v>0</v>
      </c>
      <c r="W683" s="13">
        <v>0</v>
      </c>
      <c r="X683" s="13">
        <v>0</v>
      </c>
      <c r="Y683" s="13">
        <v>0</v>
      </c>
      <c r="Z683" s="13">
        <v>0</v>
      </c>
      <c r="AA683" s="13">
        <v>0</v>
      </c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13"/>
      <c r="AU683" s="13"/>
      <c r="AV683" s="13"/>
      <c r="AW683" s="13"/>
      <c r="AX683" s="13"/>
      <c r="AY683" s="14" t="str">
        <f t="shared" si="103"/>
        <v/>
      </c>
      <c r="AZ683" s="14">
        <f t="shared" si="110"/>
        <v>23</v>
      </c>
      <c r="BA683" s="19">
        <f t="shared" si="104"/>
        <v>0</v>
      </c>
      <c r="BB683" s="20" t="e">
        <f t="shared" si="111"/>
        <v>#DIV/0!</v>
      </c>
      <c r="BC683">
        <f t="shared" si="105"/>
        <v>23</v>
      </c>
      <c r="BD683" s="14">
        <f t="shared" si="106"/>
        <v>1</v>
      </c>
      <c r="BE683" s="14" t="str">
        <f t="shared" si="107"/>
        <v/>
      </c>
      <c r="BF683" s="14" t="str">
        <f t="shared" si="108"/>
        <v/>
      </c>
      <c r="BG683" s="14" t="str">
        <f t="shared" si="109"/>
        <v/>
      </c>
    </row>
    <row r="684" spans="1:59" x14ac:dyDescent="0.2">
      <c r="A684" t="str">
        <f t="shared" si="102"/>
        <v>Hugh Dixon_2016</v>
      </c>
      <c r="B684" t="s">
        <v>1640</v>
      </c>
      <c r="C684" t="s">
        <v>184</v>
      </c>
      <c r="D684">
        <v>2016</v>
      </c>
      <c r="E684" s="13">
        <v>0</v>
      </c>
      <c r="F684" s="13">
        <v>0</v>
      </c>
      <c r="G684" s="13">
        <v>0</v>
      </c>
      <c r="H684" s="13">
        <v>0</v>
      </c>
      <c r="I684" s="13">
        <v>0</v>
      </c>
      <c r="J684" s="13">
        <v>0</v>
      </c>
      <c r="K684" s="13">
        <v>0</v>
      </c>
      <c r="L684" s="13">
        <v>0</v>
      </c>
      <c r="M684" s="13">
        <v>0</v>
      </c>
      <c r="N684" s="13">
        <v>0</v>
      </c>
      <c r="O684" s="13">
        <v>0</v>
      </c>
      <c r="P684" s="13">
        <v>0</v>
      </c>
      <c r="Q684" s="13">
        <v>0</v>
      </c>
      <c r="R684" s="13">
        <v>0</v>
      </c>
      <c r="S684" s="13">
        <v>0</v>
      </c>
      <c r="T684" s="13">
        <v>0</v>
      </c>
      <c r="U684" s="13">
        <v>0</v>
      </c>
      <c r="V684" s="13">
        <v>0</v>
      </c>
      <c r="W684" s="13">
        <v>0</v>
      </c>
      <c r="X684" s="13">
        <v>0</v>
      </c>
      <c r="Y684" s="13">
        <v>0</v>
      </c>
      <c r="Z684" s="13">
        <v>0</v>
      </c>
      <c r="AA684" s="13">
        <v>0</v>
      </c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  <c r="AO684" s="13"/>
      <c r="AP684" s="13"/>
      <c r="AQ684" s="13"/>
      <c r="AR684" s="13"/>
      <c r="AS684" s="13"/>
      <c r="AT684" s="13"/>
      <c r="AU684" s="13"/>
      <c r="AV684" s="13"/>
      <c r="AW684" s="13"/>
      <c r="AX684" s="13"/>
      <c r="AY684" s="14" t="str">
        <f t="shared" si="103"/>
        <v/>
      </c>
      <c r="AZ684" s="14">
        <f t="shared" si="110"/>
        <v>23</v>
      </c>
      <c r="BA684" s="19">
        <f t="shared" si="104"/>
        <v>0</v>
      </c>
      <c r="BB684" s="20" t="e">
        <f t="shared" si="111"/>
        <v>#DIV/0!</v>
      </c>
      <c r="BC684">
        <f t="shared" si="105"/>
        <v>23</v>
      </c>
      <c r="BD684" s="14">
        <f t="shared" si="106"/>
        <v>1</v>
      </c>
      <c r="BE684" s="14" t="str">
        <f t="shared" si="107"/>
        <v/>
      </c>
      <c r="BF684" s="14" t="str">
        <f t="shared" si="108"/>
        <v/>
      </c>
      <c r="BG684" s="14" t="str">
        <f t="shared" si="109"/>
        <v/>
      </c>
    </row>
    <row r="685" spans="1:59" x14ac:dyDescent="0.2">
      <c r="A685" t="str">
        <f t="shared" si="102"/>
        <v>Hugh Dixon_2015</v>
      </c>
      <c r="B685" t="s">
        <v>1640</v>
      </c>
      <c r="C685" t="s">
        <v>184</v>
      </c>
      <c r="D685">
        <v>2015</v>
      </c>
      <c r="E685" s="13">
        <v>0</v>
      </c>
      <c r="F685" s="13">
        <v>0</v>
      </c>
      <c r="G685" s="13">
        <v>0</v>
      </c>
      <c r="H685" s="13">
        <v>0</v>
      </c>
      <c r="I685" s="13">
        <v>0</v>
      </c>
      <c r="J685" s="13">
        <v>0</v>
      </c>
      <c r="K685" s="13">
        <v>0</v>
      </c>
      <c r="L685" s="13">
        <v>0</v>
      </c>
      <c r="M685" s="13">
        <v>0</v>
      </c>
      <c r="N685" s="13">
        <v>0</v>
      </c>
      <c r="O685" s="13">
        <v>0</v>
      </c>
      <c r="P685" s="13">
        <v>0</v>
      </c>
      <c r="Q685" s="13">
        <v>0</v>
      </c>
      <c r="R685" s="13">
        <v>0</v>
      </c>
      <c r="S685" s="13">
        <v>0</v>
      </c>
      <c r="T685" s="13">
        <v>0</v>
      </c>
      <c r="U685" s="13">
        <v>0</v>
      </c>
      <c r="V685" s="13">
        <v>0</v>
      </c>
      <c r="W685" s="13">
        <v>0</v>
      </c>
      <c r="X685" s="13">
        <v>0</v>
      </c>
      <c r="Y685" s="13">
        <v>0</v>
      </c>
      <c r="Z685" s="13">
        <v>0</v>
      </c>
      <c r="AA685" s="13">
        <v>0</v>
      </c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13"/>
      <c r="AU685" s="13"/>
      <c r="AV685" s="13"/>
      <c r="AW685" s="13"/>
      <c r="AX685" s="13"/>
      <c r="AY685" s="14" t="str">
        <f t="shared" si="103"/>
        <v/>
      </c>
      <c r="AZ685" s="14">
        <f t="shared" si="110"/>
        <v>23</v>
      </c>
      <c r="BA685" s="19">
        <f t="shared" si="104"/>
        <v>0</v>
      </c>
      <c r="BB685" s="20" t="e">
        <f t="shared" si="111"/>
        <v>#DIV/0!</v>
      </c>
      <c r="BC685">
        <f t="shared" si="105"/>
        <v>23</v>
      </c>
      <c r="BD685" s="14">
        <f t="shared" si="106"/>
        <v>1</v>
      </c>
      <c r="BE685" s="14" t="str">
        <f t="shared" si="107"/>
        <v/>
      </c>
      <c r="BF685" s="14" t="str">
        <f t="shared" si="108"/>
        <v/>
      </c>
      <c r="BG685" s="14" t="str">
        <f t="shared" si="109"/>
        <v/>
      </c>
    </row>
    <row r="686" spans="1:59" x14ac:dyDescent="0.2">
      <c r="A686" t="str">
        <f t="shared" si="102"/>
        <v>Sam Docherty_2018</v>
      </c>
      <c r="B686" t="s">
        <v>850</v>
      </c>
      <c r="C686" t="s">
        <v>84</v>
      </c>
      <c r="D686">
        <v>2018</v>
      </c>
      <c r="E686" s="13">
        <v>630700</v>
      </c>
      <c r="F686" s="13">
        <v>630700</v>
      </c>
      <c r="G686" s="13">
        <v>630700</v>
      </c>
      <c r="H686" s="13">
        <v>630700</v>
      </c>
      <c r="I686" s="13">
        <v>630700</v>
      </c>
      <c r="J686" s="13">
        <v>630700</v>
      </c>
      <c r="K686" s="13">
        <v>630700</v>
      </c>
      <c r="L686" s="13">
        <v>630700</v>
      </c>
      <c r="M686" s="13">
        <v>630700</v>
      </c>
      <c r="N686" s="13">
        <v>630700</v>
      </c>
      <c r="O686" s="13">
        <v>630700</v>
      </c>
      <c r="P686" s="13">
        <v>630700</v>
      </c>
      <c r="Q686" s="13">
        <v>630700</v>
      </c>
      <c r="R686" s="13">
        <v>630700</v>
      </c>
      <c r="S686" s="13">
        <v>630700</v>
      </c>
      <c r="T686" s="13">
        <v>630700</v>
      </c>
      <c r="U686" s="13">
        <v>630700</v>
      </c>
      <c r="V686" s="13">
        <v>630700</v>
      </c>
      <c r="W686" s="13">
        <v>630700</v>
      </c>
      <c r="X686" s="13">
        <v>630700</v>
      </c>
      <c r="Y686" s="13">
        <v>630700</v>
      </c>
      <c r="Z686" s="13">
        <v>630700</v>
      </c>
      <c r="AA686" s="13">
        <v>630700</v>
      </c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13"/>
      <c r="AU686" s="13"/>
      <c r="AV686" s="13"/>
      <c r="AW686" s="13"/>
      <c r="AX686" s="13"/>
      <c r="AY686" s="14" t="str">
        <f t="shared" si="103"/>
        <v/>
      </c>
      <c r="AZ686" s="14">
        <f t="shared" si="110"/>
        <v>23</v>
      </c>
      <c r="BA686" s="19">
        <f t="shared" si="104"/>
        <v>0</v>
      </c>
      <c r="BB686" s="20" t="e">
        <f t="shared" si="111"/>
        <v>#DIV/0!</v>
      </c>
      <c r="BC686">
        <f t="shared" si="105"/>
        <v>0</v>
      </c>
      <c r="BD686" s="14">
        <f t="shared" si="106"/>
        <v>1</v>
      </c>
      <c r="BE686" s="14" t="str">
        <f t="shared" si="107"/>
        <v/>
      </c>
      <c r="BF686" s="14" t="str">
        <f t="shared" si="108"/>
        <v/>
      </c>
      <c r="BG686" s="14" t="str">
        <f t="shared" si="109"/>
        <v/>
      </c>
    </row>
    <row r="687" spans="1:59" x14ac:dyDescent="0.2">
      <c r="A687" t="str">
        <f t="shared" si="102"/>
        <v>Sam Docherty_2017</v>
      </c>
      <c r="B687" t="s">
        <v>850</v>
      </c>
      <c r="C687" t="s">
        <v>84</v>
      </c>
      <c r="D687">
        <v>2017</v>
      </c>
      <c r="E687" s="13">
        <v>591600</v>
      </c>
      <c r="F687" s="13">
        <v>591600</v>
      </c>
      <c r="G687" s="13">
        <v>591600</v>
      </c>
      <c r="H687" s="13">
        <v>583100</v>
      </c>
      <c r="I687" s="13">
        <v>583800</v>
      </c>
      <c r="J687" s="13">
        <v>570900</v>
      </c>
      <c r="K687" s="13">
        <v>577500</v>
      </c>
      <c r="L687" s="13">
        <v>580600</v>
      </c>
      <c r="M687" s="13">
        <v>599400</v>
      </c>
      <c r="N687" s="13">
        <v>592300</v>
      </c>
      <c r="O687" s="13">
        <v>596300</v>
      </c>
      <c r="P687" s="13">
        <v>596300</v>
      </c>
      <c r="Q687" s="13">
        <v>604900</v>
      </c>
      <c r="R687" s="13">
        <v>634300</v>
      </c>
      <c r="S687" s="13">
        <v>654300</v>
      </c>
      <c r="T687" s="13">
        <v>656900</v>
      </c>
      <c r="U687" s="13">
        <v>653700</v>
      </c>
      <c r="V687" s="13">
        <v>644700</v>
      </c>
      <c r="W687" s="13">
        <v>632000</v>
      </c>
      <c r="X687" s="13">
        <v>604600</v>
      </c>
      <c r="Y687" s="13">
        <v>570000</v>
      </c>
      <c r="Z687" s="13">
        <v>532000</v>
      </c>
      <c r="AA687" s="13">
        <v>522900</v>
      </c>
      <c r="AB687" s="13">
        <v>91</v>
      </c>
      <c r="AC687" s="13">
        <v>124</v>
      </c>
      <c r="AD687" s="13">
        <v>111</v>
      </c>
      <c r="AE687" s="13">
        <v>108</v>
      </c>
      <c r="AF687" s="13">
        <v>93</v>
      </c>
      <c r="AG687" s="13">
        <v>149</v>
      </c>
      <c r="AH687" s="13">
        <v>103</v>
      </c>
      <c r="AI687" s="13">
        <v>132</v>
      </c>
      <c r="AJ687" s="13">
        <v>101</v>
      </c>
      <c r="AK687" s="13">
        <v>124</v>
      </c>
      <c r="AL687" s="13"/>
      <c r="AM687" s="13">
        <v>144</v>
      </c>
      <c r="AN687" s="13">
        <v>153</v>
      </c>
      <c r="AO687" s="13">
        <v>120</v>
      </c>
      <c r="AP687" s="13">
        <v>122</v>
      </c>
      <c r="AQ687" s="13">
        <v>142</v>
      </c>
      <c r="AR687" s="13">
        <v>106</v>
      </c>
      <c r="AS687" s="13">
        <v>110</v>
      </c>
      <c r="AT687" s="13">
        <v>102</v>
      </c>
      <c r="AU687" s="13">
        <v>75</v>
      </c>
      <c r="AV687" s="13">
        <v>82</v>
      </c>
      <c r="AW687" s="13">
        <v>144</v>
      </c>
      <c r="AX687" s="13">
        <v>88</v>
      </c>
      <c r="AY687" s="14">
        <f t="shared" si="103"/>
        <v>114.72727272727273</v>
      </c>
      <c r="AZ687" s="14">
        <f t="shared" si="110"/>
        <v>23</v>
      </c>
      <c r="BA687" s="19">
        <f t="shared" si="104"/>
        <v>1</v>
      </c>
      <c r="BB687" s="20">
        <f t="shared" si="111"/>
        <v>22.564577841390555</v>
      </c>
      <c r="BC687">
        <f t="shared" si="105"/>
        <v>0</v>
      </c>
      <c r="BD687" s="14">
        <f t="shared" si="106"/>
        <v>23</v>
      </c>
      <c r="BE687" s="14">
        <f t="shared" si="107"/>
        <v>112.66666666666667</v>
      </c>
      <c r="BF687" s="14">
        <f t="shared" si="108"/>
        <v>120.8</v>
      </c>
      <c r="BG687" s="14">
        <f t="shared" si="109"/>
        <v>107.88888888888889</v>
      </c>
    </row>
    <row r="688" spans="1:59" x14ac:dyDescent="0.2">
      <c r="A688" t="str">
        <f t="shared" si="102"/>
        <v>Sam Docherty_2016</v>
      </c>
      <c r="B688" t="s">
        <v>850</v>
      </c>
      <c r="C688" t="s">
        <v>84</v>
      </c>
      <c r="D688">
        <v>2016</v>
      </c>
      <c r="E688" s="13">
        <v>473200</v>
      </c>
      <c r="F688" s="13">
        <v>473200</v>
      </c>
      <c r="G688" s="13">
        <v>473200</v>
      </c>
      <c r="H688" s="13">
        <v>487300</v>
      </c>
      <c r="I688" s="13">
        <v>491400</v>
      </c>
      <c r="J688" s="13">
        <v>500000</v>
      </c>
      <c r="K688" s="13">
        <v>489700</v>
      </c>
      <c r="L688" s="13">
        <v>487600</v>
      </c>
      <c r="M688" s="13">
        <v>512700</v>
      </c>
      <c r="N688" s="13">
        <v>554700</v>
      </c>
      <c r="O688" s="13">
        <v>585500</v>
      </c>
      <c r="P688" s="13">
        <v>578700</v>
      </c>
      <c r="Q688" s="13">
        <v>575700</v>
      </c>
      <c r="R688" s="13">
        <v>575700</v>
      </c>
      <c r="S688" s="13">
        <v>567100</v>
      </c>
      <c r="T688" s="13">
        <v>566200</v>
      </c>
      <c r="U688" s="13">
        <v>549600</v>
      </c>
      <c r="V688" s="13">
        <v>547800</v>
      </c>
      <c r="W688" s="13">
        <v>556400</v>
      </c>
      <c r="X688" s="13">
        <v>562000</v>
      </c>
      <c r="Y688" s="13">
        <v>551000</v>
      </c>
      <c r="Z688" s="13">
        <v>534000</v>
      </c>
      <c r="AA688" s="13">
        <v>523100</v>
      </c>
      <c r="AB688" s="13">
        <v>118</v>
      </c>
      <c r="AC688" s="13">
        <v>76</v>
      </c>
      <c r="AD688" s="13">
        <v>116</v>
      </c>
      <c r="AE688" s="13">
        <v>104</v>
      </c>
      <c r="AF688" s="13">
        <v>87</v>
      </c>
      <c r="AG688" s="13">
        <v>79</v>
      </c>
      <c r="AH688" s="13">
        <v>120</v>
      </c>
      <c r="AI688" s="13">
        <v>147</v>
      </c>
      <c r="AJ688" s="13">
        <v>135</v>
      </c>
      <c r="AK688" s="13">
        <v>121</v>
      </c>
      <c r="AL688" s="13">
        <v>79</v>
      </c>
      <c r="AM688" s="13">
        <v>141</v>
      </c>
      <c r="AN688" s="13"/>
      <c r="AO688" s="13">
        <v>110</v>
      </c>
      <c r="AP688" s="13">
        <v>87</v>
      </c>
      <c r="AQ688" s="13">
        <v>107</v>
      </c>
      <c r="AR688" s="13">
        <v>138</v>
      </c>
      <c r="AS688" s="13">
        <v>112</v>
      </c>
      <c r="AT688" s="13">
        <v>107</v>
      </c>
      <c r="AU688" s="13">
        <v>104</v>
      </c>
      <c r="AV688" s="13">
        <v>92</v>
      </c>
      <c r="AW688" s="13">
        <v>110</v>
      </c>
      <c r="AX688" s="13">
        <v>102</v>
      </c>
      <c r="AY688" s="14">
        <f t="shared" si="103"/>
        <v>108.72727272727273</v>
      </c>
      <c r="AZ688" s="14">
        <f t="shared" si="110"/>
        <v>23</v>
      </c>
      <c r="BA688" s="19">
        <f t="shared" si="104"/>
        <v>1</v>
      </c>
      <c r="BB688" s="20">
        <f t="shared" si="111"/>
        <v>20.286476420047077</v>
      </c>
      <c r="BC688">
        <f t="shared" si="105"/>
        <v>0</v>
      </c>
      <c r="BD688" s="14">
        <f t="shared" si="106"/>
        <v>1</v>
      </c>
      <c r="BE688" s="14">
        <f t="shared" si="107"/>
        <v>96.666666666666671</v>
      </c>
      <c r="BF688" s="14">
        <f t="shared" si="108"/>
        <v>123.83333333333333</v>
      </c>
      <c r="BG688" s="14">
        <f t="shared" si="109"/>
        <v>106.55555555555556</v>
      </c>
    </row>
    <row r="689" spans="1:59" x14ac:dyDescent="0.2">
      <c r="A689" t="str">
        <f t="shared" si="102"/>
        <v>Sam Docherty_2015</v>
      </c>
      <c r="B689" t="s">
        <v>850</v>
      </c>
      <c r="C689" t="s">
        <v>84</v>
      </c>
      <c r="D689">
        <v>2015</v>
      </c>
      <c r="E689" s="13">
        <v>412900</v>
      </c>
      <c r="F689" s="13">
        <v>412900</v>
      </c>
      <c r="G689" s="13">
        <v>412900</v>
      </c>
      <c r="H689" s="13">
        <v>438100</v>
      </c>
      <c r="I689" s="13">
        <v>424900</v>
      </c>
      <c r="J689" s="13">
        <v>414200</v>
      </c>
      <c r="K689" s="13">
        <v>423900</v>
      </c>
      <c r="L689" s="13">
        <v>436900</v>
      </c>
      <c r="M689" s="13">
        <v>442600</v>
      </c>
      <c r="N689" s="13">
        <v>442800</v>
      </c>
      <c r="O689" s="13">
        <v>435900</v>
      </c>
      <c r="P689" s="13">
        <v>435900</v>
      </c>
      <c r="Q689" s="13">
        <v>430500</v>
      </c>
      <c r="R689" s="13">
        <v>436600</v>
      </c>
      <c r="S689" s="13">
        <v>436600</v>
      </c>
      <c r="T689" s="13">
        <v>436600</v>
      </c>
      <c r="U689" s="13">
        <v>450300</v>
      </c>
      <c r="V689" s="13">
        <v>442900</v>
      </c>
      <c r="W689" s="13">
        <v>421600</v>
      </c>
      <c r="X689" s="13">
        <v>402700</v>
      </c>
      <c r="Y689" s="13">
        <v>401100</v>
      </c>
      <c r="Z689" s="13">
        <v>408400</v>
      </c>
      <c r="AA689" s="13">
        <v>411200</v>
      </c>
      <c r="AB689" s="13">
        <v>147</v>
      </c>
      <c r="AC689" s="13">
        <v>95</v>
      </c>
      <c r="AD689" s="13">
        <v>60</v>
      </c>
      <c r="AE689" s="13">
        <v>76</v>
      </c>
      <c r="AF689" s="13">
        <v>94</v>
      </c>
      <c r="AG689" s="13">
        <v>100</v>
      </c>
      <c r="AH689" s="13">
        <v>89</v>
      </c>
      <c r="AI689" s="13">
        <v>84</v>
      </c>
      <c r="AJ689" s="13">
        <v>91</v>
      </c>
      <c r="AK689" s="13">
        <v>71</v>
      </c>
      <c r="AL689" s="13"/>
      <c r="AM689" s="13">
        <v>85</v>
      </c>
      <c r="AN689" s="13">
        <v>114</v>
      </c>
      <c r="AO689" s="13"/>
      <c r="AP689" s="13"/>
      <c r="AQ689" s="13">
        <v>91</v>
      </c>
      <c r="AR689" s="13">
        <v>51</v>
      </c>
      <c r="AS689" s="13">
        <v>77</v>
      </c>
      <c r="AT689" s="13">
        <v>84</v>
      </c>
      <c r="AU689" s="13">
        <v>80</v>
      </c>
      <c r="AV689" s="13">
        <v>99</v>
      </c>
      <c r="AW689" s="13">
        <v>78</v>
      </c>
      <c r="AX689" s="13"/>
      <c r="AY689" s="14">
        <f t="shared" si="103"/>
        <v>87.684210526315795</v>
      </c>
      <c r="AZ689" s="14">
        <f t="shared" si="110"/>
        <v>23</v>
      </c>
      <c r="BA689" s="19">
        <f t="shared" si="104"/>
        <v>0.86363636363636365</v>
      </c>
      <c r="BB689" s="20">
        <f t="shared" si="111"/>
        <v>20.325278818858241</v>
      </c>
      <c r="BC689">
        <f t="shared" si="105"/>
        <v>0</v>
      </c>
      <c r="BD689" s="14">
        <f t="shared" si="106"/>
        <v>21</v>
      </c>
      <c r="BE689" s="14">
        <f t="shared" si="107"/>
        <v>95.333333333333329</v>
      </c>
      <c r="BF689" s="14">
        <f t="shared" si="108"/>
        <v>84</v>
      </c>
      <c r="BG689" s="14">
        <f t="shared" si="109"/>
        <v>80</v>
      </c>
    </row>
    <row r="690" spans="1:59" x14ac:dyDescent="0.2">
      <c r="A690" t="str">
        <f t="shared" si="102"/>
        <v>Tom Doedee_2018</v>
      </c>
      <c r="B690" t="s">
        <v>1592</v>
      </c>
      <c r="C690" t="s">
        <v>1</v>
      </c>
      <c r="D690">
        <v>2018</v>
      </c>
      <c r="E690" s="13">
        <v>123900</v>
      </c>
      <c r="F690" s="13">
        <v>123900</v>
      </c>
      <c r="G690" s="13">
        <v>123900</v>
      </c>
      <c r="H690" s="13">
        <v>219100</v>
      </c>
      <c r="I690" s="13">
        <v>276800</v>
      </c>
      <c r="J690" s="13">
        <v>312800</v>
      </c>
      <c r="K690" s="13">
        <v>337300</v>
      </c>
      <c r="L690" s="13">
        <v>359500</v>
      </c>
      <c r="M690" s="13">
        <v>355300</v>
      </c>
      <c r="N690" s="13">
        <v>355500</v>
      </c>
      <c r="O690" s="13">
        <v>372300</v>
      </c>
      <c r="P690" s="13">
        <v>394500</v>
      </c>
      <c r="Q690" s="13">
        <v>405600</v>
      </c>
      <c r="R690" s="13">
        <v>394500</v>
      </c>
      <c r="S690" s="13">
        <v>394500</v>
      </c>
      <c r="T690" s="13">
        <v>398200</v>
      </c>
      <c r="U690" s="13">
        <v>417800</v>
      </c>
      <c r="V690" s="13">
        <v>436900</v>
      </c>
      <c r="W690" s="13">
        <v>412600</v>
      </c>
      <c r="X690" s="13">
        <v>412600</v>
      </c>
      <c r="Y690" s="13">
        <v>390900</v>
      </c>
      <c r="Z690" s="13">
        <v>374000</v>
      </c>
      <c r="AA690" s="13">
        <v>385700</v>
      </c>
      <c r="AB690" s="13">
        <v>86</v>
      </c>
      <c r="AC690" s="13">
        <v>115</v>
      </c>
      <c r="AD690" s="13">
        <v>85</v>
      </c>
      <c r="AE690" s="13">
        <v>57</v>
      </c>
      <c r="AF690" s="13">
        <v>100</v>
      </c>
      <c r="AG690" s="13">
        <v>83</v>
      </c>
      <c r="AH690" s="13">
        <v>68</v>
      </c>
      <c r="AI690" s="13">
        <v>56</v>
      </c>
      <c r="AJ690" s="13">
        <v>91</v>
      </c>
      <c r="AK690" s="13">
        <v>104</v>
      </c>
      <c r="AL690" s="13">
        <v>78</v>
      </c>
      <c r="AM690" s="13">
        <v>82</v>
      </c>
      <c r="AN690" s="13">
        <v>59</v>
      </c>
      <c r="AO690" s="13"/>
      <c r="AP690" s="13">
        <v>109</v>
      </c>
      <c r="AQ690" s="13">
        <v>120</v>
      </c>
      <c r="AR690" s="13">
        <v>69</v>
      </c>
      <c r="AS690" s="13">
        <v>24</v>
      </c>
      <c r="AT690" s="13"/>
      <c r="AU690" s="13">
        <v>112</v>
      </c>
      <c r="AV690" s="13">
        <v>67</v>
      </c>
      <c r="AW690" s="13">
        <v>79</v>
      </c>
      <c r="AX690" s="13"/>
      <c r="AY690" s="14">
        <f t="shared" si="103"/>
        <v>82.2</v>
      </c>
      <c r="AZ690" s="14">
        <f t="shared" si="110"/>
        <v>23</v>
      </c>
      <c r="BA690" s="19">
        <f t="shared" si="104"/>
        <v>0.90909090909090906</v>
      </c>
      <c r="BB690" s="20">
        <f t="shared" si="111"/>
        <v>23.935439481193892</v>
      </c>
      <c r="BC690">
        <f t="shared" si="105"/>
        <v>0</v>
      </c>
      <c r="BD690" s="14">
        <f t="shared" si="106"/>
        <v>1</v>
      </c>
      <c r="BE690" s="14">
        <f t="shared" si="107"/>
        <v>87.666666666666671</v>
      </c>
      <c r="BF690" s="14">
        <f t="shared" si="108"/>
        <v>79.833333333333329</v>
      </c>
      <c r="BG690" s="14">
        <f t="shared" si="109"/>
        <v>82.857142857142861</v>
      </c>
    </row>
    <row r="691" spans="1:59" x14ac:dyDescent="0.2">
      <c r="A691" t="str">
        <f t="shared" si="102"/>
        <v>Tom Doedee_2017</v>
      </c>
      <c r="B691" t="s">
        <v>1592</v>
      </c>
      <c r="C691" t="s">
        <v>1</v>
      </c>
      <c r="D691">
        <v>2017</v>
      </c>
      <c r="E691" s="13">
        <v>123900</v>
      </c>
      <c r="F691" s="13">
        <v>123900</v>
      </c>
      <c r="G691" s="13">
        <v>123900</v>
      </c>
      <c r="H691" s="13">
        <v>123900</v>
      </c>
      <c r="I691" s="13">
        <v>123900</v>
      </c>
      <c r="J691" s="13">
        <v>123900</v>
      </c>
      <c r="K691" s="13">
        <v>123900</v>
      </c>
      <c r="L691" s="13">
        <v>123900</v>
      </c>
      <c r="M691" s="13">
        <v>123900</v>
      </c>
      <c r="N691" s="13">
        <v>123900</v>
      </c>
      <c r="O691" s="13">
        <v>123900</v>
      </c>
      <c r="P691" s="13">
        <v>123900</v>
      </c>
      <c r="Q691" s="13">
        <v>123900</v>
      </c>
      <c r="R691" s="13">
        <v>123900</v>
      </c>
      <c r="S691" s="13">
        <v>123900</v>
      </c>
      <c r="T691" s="13">
        <v>123900</v>
      </c>
      <c r="U691" s="13">
        <v>123900</v>
      </c>
      <c r="V691" s="13">
        <v>123900</v>
      </c>
      <c r="W691" s="13">
        <v>123900</v>
      </c>
      <c r="X691" s="13">
        <v>123900</v>
      </c>
      <c r="Y691" s="13">
        <v>123900</v>
      </c>
      <c r="Z691" s="13">
        <v>123900</v>
      </c>
      <c r="AA691" s="13">
        <v>123900</v>
      </c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13"/>
      <c r="AU691" s="13"/>
      <c r="AV691" s="13"/>
      <c r="AW691" s="13"/>
      <c r="AX691" s="13"/>
      <c r="AY691" s="14" t="str">
        <f t="shared" si="103"/>
        <v/>
      </c>
      <c r="AZ691" s="14">
        <f t="shared" si="110"/>
        <v>23</v>
      </c>
      <c r="BA691" s="19">
        <f t="shared" si="104"/>
        <v>0</v>
      </c>
      <c r="BB691" s="20" t="e">
        <f t="shared" si="111"/>
        <v>#DIV/0!</v>
      </c>
      <c r="BC691">
        <f t="shared" si="105"/>
        <v>0</v>
      </c>
      <c r="BD691" s="14">
        <f t="shared" si="106"/>
        <v>1</v>
      </c>
      <c r="BE691" s="14" t="str">
        <f t="shared" si="107"/>
        <v/>
      </c>
      <c r="BF691" s="14" t="str">
        <f t="shared" si="108"/>
        <v/>
      </c>
      <c r="BG691" s="14" t="str">
        <f t="shared" si="109"/>
        <v/>
      </c>
    </row>
    <row r="692" spans="1:59" x14ac:dyDescent="0.2">
      <c r="A692" t="str">
        <f t="shared" si="102"/>
        <v>Tom Doedee_2016</v>
      </c>
      <c r="B692" t="s">
        <v>1592</v>
      </c>
      <c r="C692" t="s">
        <v>1</v>
      </c>
      <c r="D692">
        <v>2016</v>
      </c>
      <c r="E692" s="13">
        <v>148800</v>
      </c>
      <c r="F692" s="13">
        <v>148800</v>
      </c>
      <c r="G692" s="13">
        <v>148800</v>
      </c>
      <c r="H692" s="13">
        <v>148800</v>
      </c>
      <c r="I692" s="13">
        <v>148800</v>
      </c>
      <c r="J692" s="13">
        <v>148800</v>
      </c>
      <c r="K692" s="13">
        <v>148800</v>
      </c>
      <c r="L692" s="13">
        <v>148800</v>
      </c>
      <c r="M692" s="13">
        <v>148800</v>
      </c>
      <c r="N692" s="13">
        <v>148800</v>
      </c>
      <c r="O692" s="13">
        <v>148800</v>
      </c>
      <c r="P692" s="13">
        <v>148800</v>
      </c>
      <c r="Q692" s="13">
        <v>148800</v>
      </c>
      <c r="R692" s="13">
        <v>148800</v>
      </c>
      <c r="S692" s="13">
        <v>148800</v>
      </c>
      <c r="T692" s="13">
        <v>148800</v>
      </c>
      <c r="U692" s="13">
        <v>148800</v>
      </c>
      <c r="V692" s="13">
        <v>148800</v>
      </c>
      <c r="W692" s="13">
        <v>148800</v>
      </c>
      <c r="X692" s="13">
        <v>148800</v>
      </c>
      <c r="Y692" s="13">
        <v>148800</v>
      </c>
      <c r="Z692" s="13">
        <v>148800</v>
      </c>
      <c r="AA692" s="13">
        <v>148800</v>
      </c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13"/>
      <c r="AU692" s="13"/>
      <c r="AV692" s="13"/>
      <c r="AW692" s="13"/>
      <c r="AX692" s="13"/>
      <c r="AY692" s="14" t="str">
        <f t="shared" si="103"/>
        <v/>
      </c>
      <c r="AZ692" s="14">
        <f t="shared" si="110"/>
        <v>23</v>
      </c>
      <c r="BA692" s="19">
        <f t="shared" si="104"/>
        <v>0</v>
      </c>
      <c r="BB692" s="20" t="e">
        <f t="shared" si="111"/>
        <v>#DIV/0!</v>
      </c>
      <c r="BC692">
        <f t="shared" si="105"/>
        <v>0</v>
      </c>
      <c r="BD692" s="14">
        <f t="shared" si="106"/>
        <v>1</v>
      </c>
      <c r="BE692" s="14" t="str">
        <f t="shared" si="107"/>
        <v/>
      </c>
      <c r="BF692" s="14" t="str">
        <f t="shared" si="108"/>
        <v/>
      </c>
      <c r="BG692" s="14" t="str">
        <f t="shared" si="109"/>
        <v/>
      </c>
    </row>
    <row r="693" spans="1:59" x14ac:dyDescent="0.2">
      <c r="A693" t="str">
        <f t="shared" si="102"/>
        <v>Tom Doedee_2015</v>
      </c>
      <c r="B693" t="s">
        <v>1592</v>
      </c>
      <c r="C693" t="s">
        <v>1</v>
      </c>
      <c r="D693">
        <v>2015</v>
      </c>
      <c r="E693" s="13">
        <v>0</v>
      </c>
      <c r="F693" s="13">
        <v>0</v>
      </c>
      <c r="G693" s="13">
        <v>0</v>
      </c>
      <c r="H693" s="13">
        <v>0</v>
      </c>
      <c r="I693" s="13">
        <v>0</v>
      </c>
      <c r="J693" s="13">
        <v>0</v>
      </c>
      <c r="K693" s="13">
        <v>0</v>
      </c>
      <c r="L693" s="13">
        <v>0</v>
      </c>
      <c r="M693" s="13">
        <v>0</v>
      </c>
      <c r="N693" s="13">
        <v>0</v>
      </c>
      <c r="O693" s="13">
        <v>0</v>
      </c>
      <c r="P693" s="13">
        <v>0</v>
      </c>
      <c r="Q693" s="13">
        <v>0</v>
      </c>
      <c r="R693" s="13">
        <v>0</v>
      </c>
      <c r="S693" s="13">
        <v>0</v>
      </c>
      <c r="T693" s="13">
        <v>0</v>
      </c>
      <c r="U693" s="13">
        <v>0</v>
      </c>
      <c r="V693" s="13">
        <v>0</v>
      </c>
      <c r="W693" s="13">
        <v>0</v>
      </c>
      <c r="X693" s="13">
        <v>0</v>
      </c>
      <c r="Y693" s="13">
        <v>0</v>
      </c>
      <c r="Z693" s="13">
        <v>0</v>
      </c>
      <c r="AA693" s="13">
        <v>0</v>
      </c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3"/>
      <c r="AP693" s="13"/>
      <c r="AQ693" s="13"/>
      <c r="AR693" s="13"/>
      <c r="AS693" s="13"/>
      <c r="AT693" s="13"/>
      <c r="AU693" s="13"/>
      <c r="AV693" s="13"/>
      <c r="AW693" s="13"/>
      <c r="AX693" s="13"/>
      <c r="AY693" s="14" t="str">
        <f t="shared" si="103"/>
        <v/>
      </c>
      <c r="AZ693" s="14">
        <f t="shared" si="110"/>
        <v>23</v>
      </c>
      <c r="BA693" s="19">
        <f t="shared" si="104"/>
        <v>0</v>
      </c>
      <c r="BB693" s="20" t="e">
        <f t="shared" si="111"/>
        <v>#DIV/0!</v>
      </c>
      <c r="BC693">
        <f t="shared" si="105"/>
        <v>23</v>
      </c>
      <c r="BD693" s="14">
        <f t="shared" si="106"/>
        <v>1</v>
      </c>
      <c r="BE693" s="14" t="str">
        <f t="shared" si="107"/>
        <v/>
      </c>
      <c r="BF693" s="14" t="str">
        <f t="shared" si="108"/>
        <v/>
      </c>
      <c r="BG693" s="14" t="str">
        <f t="shared" si="109"/>
        <v/>
      </c>
    </row>
    <row r="694" spans="1:59" x14ac:dyDescent="0.2">
      <c r="A694" t="str">
        <f t="shared" si="102"/>
        <v>Richard Douglas_2018</v>
      </c>
      <c r="B694" t="s">
        <v>828</v>
      </c>
      <c r="C694" t="s">
        <v>1</v>
      </c>
      <c r="D694">
        <v>2018</v>
      </c>
      <c r="E694" s="13">
        <v>450800</v>
      </c>
      <c r="F694" s="13">
        <v>450800</v>
      </c>
      <c r="G694" s="13">
        <v>450800</v>
      </c>
      <c r="H694" s="13">
        <v>450800</v>
      </c>
      <c r="I694" s="13">
        <v>438800</v>
      </c>
      <c r="J694" s="13">
        <v>436200</v>
      </c>
      <c r="K694" s="13">
        <v>437200</v>
      </c>
      <c r="L694" s="13">
        <v>463100</v>
      </c>
      <c r="M694" s="13">
        <v>481400</v>
      </c>
      <c r="N694" s="13">
        <v>474800</v>
      </c>
      <c r="O694" s="13">
        <v>436800</v>
      </c>
      <c r="P694" s="13">
        <v>416600</v>
      </c>
      <c r="Q694" s="13">
        <v>399000</v>
      </c>
      <c r="R694" s="13">
        <v>366000</v>
      </c>
      <c r="S694" s="13">
        <v>366000</v>
      </c>
      <c r="T694" s="13">
        <v>345100</v>
      </c>
      <c r="U694" s="13">
        <v>320900</v>
      </c>
      <c r="V694" s="13">
        <v>320900</v>
      </c>
      <c r="W694" s="13">
        <v>320900</v>
      </c>
      <c r="X694" s="13">
        <v>320900</v>
      </c>
      <c r="Y694" s="13">
        <v>320900</v>
      </c>
      <c r="Z694" s="13">
        <v>323200</v>
      </c>
      <c r="AA694" s="13">
        <v>301600</v>
      </c>
      <c r="AB694" s="13">
        <v>50</v>
      </c>
      <c r="AC694" s="13"/>
      <c r="AD694" s="13">
        <v>114</v>
      </c>
      <c r="AE694" s="13">
        <v>74</v>
      </c>
      <c r="AF694" s="13">
        <v>63</v>
      </c>
      <c r="AG694" s="13">
        <v>124</v>
      </c>
      <c r="AH694" s="13">
        <v>132</v>
      </c>
      <c r="AI694" s="13">
        <v>64</v>
      </c>
      <c r="AJ694" s="13">
        <v>80</v>
      </c>
      <c r="AK694" s="13">
        <v>56</v>
      </c>
      <c r="AL694" s="13">
        <v>81</v>
      </c>
      <c r="AM694" s="13">
        <v>76</v>
      </c>
      <c r="AN694" s="13">
        <v>9</v>
      </c>
      <c r="AO694" s="13"/>
      <c r="AP694" s="13">
        <v>92</v>
      </c>
      <c r="AQ694" s="13">
        <v>56</v>
      </c>
      <c r="AR694" s="13"/>
      <c r="AS694" s="13"/>
      <c r="AT694" s="13"/>
      <c r="AU694" s="13"/>
      <c r="AV694" s="13">
        <v>55</v>
      </c>
      <c r="AW694" s="13">
        <v>50</v>
      </c>
      <c r="AX694" s="13">
        <v>75</v>
      </c>
      <c r="AY694" s="14">
        <f t="shared" si="103"/>
        <v>73.588235294117652</v>
      </c>
      <c r="AZ694" s="14">
        <f t="shared" si="110"/>
        <v>23</v>
      </c>
      <c r="BA694" s="19">
        <f t="shared" si="104"/>
        <v>0.77272727272727271</v>
      </c>
      <c r="BB694" s="20">
        <f t="shared" si="111"/>
        <v>30.085417612876451</v>
      </c>
      <c r="BC694">
        <f t="shared" si="105"/>
        <v>0</v>
      </c>
      <c r="BD694" s="14">
        <f t="shared" si="106"/>
        <v>23</v>
      </c>
      <c r="BE694" s="14">
        <f t="shared" si="107"/>
        <v>85</v>
      </c>
      <c r="BF694" s="14">
        <f t="shared" si="108"/>
        <v>81.5</v>
      </c>
      <c r="BG694" s="14">
        <f t="shared" si="109"/>
        <v>65.599999999999994</v>
      </c>
    </row>
    <row r="695" spans="1:59" x14ac:dyDescent="0.2">
      <c r="A695" t="str">
        <f t="shared" si="102"/>
        <v>Richard Douglas_2017</v>
      </c>
      <c r="B695" t="s">
        <v>828</v>
      </c>
      <c r="C695" t="s">
        <v>1</v>
      </c>
      <c r="D695">
        <v>2017</v>
      </c>
      <c r="E695" s="13">
        <v>419700</v>
      </c>
      <c r="F695" s="13">
        <v>419700</v>
      </c>
      <c r="G695" s="13">
        <v>419700</v>
      </c>
      <c r="H695" s="13">
        <v>415800</v>
      </c>
      <c r="I695" s="13">
        <v>404000</v>
      </c>
      <c r="J695" s="13">
        <v>404500</v>
      </c>
      <c r="K695" s="13">
        <v>406500</v>
      </c>
      <c r="L695" s="13">
        <v>411500</v>
      </c>
      <c r="M695" s="13">
        <v>429200</v>
      </c>
      <c r="N695" s="13">
        <v>427000</v>
      </c>
      <c r="O695" s="13">
        <v>427000</v>
      </c>
      <c r="P695" s="13">
        <v>413100</v>
      </c>
      <c r="Q695" s="13">
        <v>415200</v>
      </c>
      <c r="R695" s="13">
        <v>415200</v>
      </c>
      <c r="S695" s="13">
        <v>406400</v>
      </c>
      <c r="T695" s="13">
        <v>398600</v>
      </c>
      <c r="U695" s="13">
        <v>371700</v>
      </c>
      <c r="V695" s="13">
        <v>370400</v>
      </c>
      <c r="W695" s="13">
        <v>392500</v>
      </c>
      <c r="X695" s="13">
        <v>434700</v>
      </c>
      <c r="Y695" s="13">
        <v>453100</v>
      </c>
      <c r="Z695" s="13">
        <v>462800</v>
      </c>
      <c r="AA695" s="13">
        <v>445600</v>
      </c>
      <c r="AB695" s="13">
        <v>94</v>
      </c>
      <c r="AC695" s="13">
        <v>48</v>
      </c>
      <c r="AD695" s="13">
        <v>94</v>
      </c>
      <c r="AE695" s="13">
        <v>75</v>
      </c>
      <c r="AF695" s="13">
        <v>68</v>
      </c>
      <c r="AG695" s="13">
        <v>99</v>
      </c>
      <c r="AH695" s="13">
        <v>82</v>
      </c>
      <c r="AI695" s="13">
        <v>101</v>
      </c>
      <c r="AJ695" s="13">
        <v>64</v>
      </c>
      <c r="AK695" s="13">
        <v>86</v>
      </c>
      <c r="AL695" s="13">
        <v>71</v>
      </c>
      <c r="AM695" s="13">
        <v>90</v>
      </c>
      <c r="AN695" s="13"/>
      <c r="AO695" s="13">
        <v>63</v>
      </c>
      <c r="AP695" s="13">
        <v>71</v>
      </c>
      <c r="AQ695" s="13">
        <v>43</v>
      </c>
      <c r="AR695" s="13">
        <v>105</v>
      </c>
      <c r="AS695" s="13">
        <v>124</v>
      </c>
      <c r="AT695" s="13">
        <v>102</v>
      </c>
      <c r="AU695" s="13">
        <v>78</v>
      </c>
      <c r="AV695" s="13">
        <v>116</v>
      </c>
      <c r="AW695" s="13">
        <v>47</v>
      </c>
      <c r="AX695" s="13">
        <v>83</v>
      </c>
      <c r="AY695" s="14">
        <f t="shared" si="103"/>
        <v>82</v>
      </c>
      <c r="AZ695" s="14">
        <f t="shared" si="110"/>
        <v>23</v>
      </c>
      <c r="BA695" s="19">
        <f t="shared" si="104"/>
        <v>1</v>
      </c>
      <c r="BB695" s="20">
        <f t="shared" si="111"/>
        <v>21.775915048293061</v>
      </c>
      <c r="BC695">
        <f t="shared" si="105"/>
        <v>0</v>
      </c>
      <c r="BD695" s="14">
        <f t="shared" si="106"/>
        <v>18</v>
      </c>
      <c r="BE695" s="14">
        <f t="shared" si="107"/>
        <v>79.666666666666671</v>
      </c>
      <c r="BF695" s="14">
        <f t="shared" si="108"/>
        <v>82.333333333333329</v>
      </c>
      <c r="BG695" s="14">
        <f t="shared" si="109"/>
        <v>85.444444444444443</v>
      </c>
    </row>
    <row r="696" spans="1:59" x14ac:dyDescent="0.2">
      <c r="A696" t="str">
        <f t="shared" si="102"/>
        <v>Richard Douglas_2016</v>
      </c>
      <c r="B696" t="s">
        <v>828</v>
      </c>
      <c r="C696" t="s">
        <v>1</v>
      </c>
      <c r="D696">
        <v>2016</v>
      </c>
      <c r="E696" s="13">
        <v>496400</v>
      </c>
      <c r="F696" s="13">
        <v>496400</v>
      </c>
      <c r="G696" s="13">
        <v>496400</v>
      </c>
      <c r="H696" s="13">
        <v>466800</v>
      </c>
      <c r="I696" s="13">
        <v>452800</v>
      </c>
      <c r="J696" s="13">
        <v>455500</v>
      </c>
      <c r="K696" s="13">
        <v>451900</v>
      </c>
      <c r="L696" s="13">
        <v>426500</v>
      </c>
      <c r="M696" s="13">
        <v>389300</v>
      </c>
      <c r="N696" s="13">
        <v>363800</v>
      </c>
      <c r="O696" s="13">
        <v>359600</v>
      </c>
      <c r="P696" s="13">
        <v>363900</v>
      </c>
      <c r="Q696" s="13">
        <v>363100</v>
      </c>
      <c r="R696" s="13">
        <v>363100</v>
      </c>
      <c r="S696" s="13">
        <v>372500</v>
      </c>
      <c r="T696" s="13">
        <v>391700</v>
      </c>
      <c r="U696" s="13">
        <v>407800</v>
      </c>
      <c r="V696" s="13">
        <v>397600</v>
      </c>
      <c r="W696" s="13">
        <v>376200</v>
      </c>
      <c r="X696" s="13">
        <v>366300</v>
      </c>
      <c r="Y696" s="13">
        <v>363700</v>
      </c>
      <c r="Z696" s="13">
        <v>378700</v>
      </c>
      <c r="AA696" s="13">
        <v>387600</v>
      </c>
      <c r="AB696" s="13">
        <v>75</v>
      </c>
      <c r="AC696" s="13">
        <v>61</v>
      </c>
      <c r="AD696" s="13">
        <v>89</v>
      </c>
      <c r="AE696" s="13">
        <v>93</v>
      </c>
      <c r="AF696" s="13">
        <v>89</v>
      </c>
      <c r="AG696" s="13">
        <v>77</v>
      </c>
      <c r="AH696" s="13">
        <v>45</v>
      </c>
      <c r="AI696" s="13">
        <v>47</v>
      </c>
      <c r="AJ696" s="13">
        <v>83</v>
      </c>
      <c r="AK696" s="13">
        <v>79</v>
      </c>
      <c r="AL696" s="13">
        <v>63</v>
      </c>
      <c r="AM696" s="13">
        <v>75</v>
      </c>
      <c r="AN696" s="13"/>
      <c r="AO696" s="13">
        <v>104</v>
      </c>
      <c r="AP696" s="13">
        <v>88</v>
      </c>
      <c r="AQ696" s="13">
        <v>81</v>
      </c>
      <c r="AR696" s="13">
        <v>57</v>
      </c>
      <c r="AS696" s="13">
        <v>58</v>
      </c>
      <c r="AT696" s="13">
        <v>95</v>
      </c>
      <c r="AU696" s="13">
        <v>68</v>
      </c>
      <c r="AV696" s="13">
        <v>97</v>
      </c>
      <c r="AW696" s="13">
        <v>90</v>
      </c>
      <c r="AX696" s="13">
        <v>83</v>
      </c>
      <c r="AY696" s="14">
        <f t="shared" si="103"/>
        <v>77.13636363636364</v>
      </c>
      <c r="AZ696" s="14">
        <f t="shared" si="110"/>
        <v>23</v>
      </c>
      <c r="BA696" s="19">
        <f t="shared" si="104"/>
        <v>1</v>
      </c>
      <c r="BB696" s="20">
        <f t="shared" si="111"/>
        <v>16.336623928623734</v>
      </c>
      <c r="BC696">
        <f t="shared" si="105"/>
        <v>0</v>
      </c>
      <c r="BD696" s="14">
        <f t="shared" si="106"/>
        <v>11</v>
      </c>
      <c r="BE696" s="14">
        <f t="shared" si="107"/>
        <v>80.666666666666671</v>
      </c>
      <c r="BF696" s="14">
        <f t="shared" si="108"/>
        <v>65.333333333333329</v>
      </c>
      <c r="BG696" s="14">
        <f t="shared" si="109"/>
        <v>79.666666666666671</v>
      </c>
    </row>
    <row r="697" spans="1:59" x14ac:dyDescent="0.2">
      <c r="A697" t="str">
        <f t="shared" si="102"/>
        <v>Richard Douglas_2015</v>
      </c>
      <c r="B697" t="s">
        <v>828</v>
      </c>
      <c r="C697" t="s">
        <v>1</v>
      </c>
      <c r="D697">
        <v>2015</v>
      </c>
      <c r="E697" s="13">
        <v>483200</v>
      </c>
      <c r="F697" s="13">
        <v>483200</v>
      </c>
      <c r="G697" s="13">
        <v>483200</v>
      </c>
      <c r="H697" s="13">
        <v>498900</v>
      </c>
      <c r="I697" s="13">
        <v>493600</v>
      </c>
      <c r="J697" s="13">
        <v>470500</v>
      </c>
      <c r="K697" s="13">
        <v>470500</v>
      </c>
      <c r="L697" s="13">
        <v>470500</v>
      </c>
      <c r="M697" s="13">
        <v>470500</v>
      </c>
      <c r="N697" s="13">
        <v>470500</v>
      </c>
      <c r="O697" s="13">
        <v>470500</v>
      </c>
      <c r="P697" s="13">
        <v>470500</v>
      </c>
      <c r="Q697" s="13">
        <v>428200</v>
      </c>
      <c r="R697" s="13">
        <v>407600</v>
      </c>
      <c r="S697" s="13">
        <v>407600</v>
      </c>
      <c r="T697" s="13">
        <v>397000</v>
      </c>
      <c r="U697" s="13">
        <v>420700</v>
      </c>
      <c r="V697" s="13">
        <v>450200</v>
      </c>
      <c r="W697" s="13">
        <v>466800</v>
      </c>
      <c r="X697" s="13">
        <v>466800</v>
      </c>
      <c r="Y697" s="13">
        <v>466800</v>
      </c>
      <c r="Z697" s="13">
        <v>461200</v>
      </c>
      <c r="AA697" s="13">
        <v>452400</v>
      </c>
      <c r="AB697" s="13">
        <v>102</v>
      </c>
      <c r="AC697" s="13">
        <v>107</v>
      </c>
      <c r="AD697" s="13">
        <v>113</v>
      </c>
      <c r="AE697" s="13">
        <v>65</v>
      </c>
      <c r="AF697" s="13">
        <v>65</v>
      </c>
      <c r="AG697" s="13"/>
      <c r="AH697" s="13"/>
      <c r="AI697" s="13"/>
      <c r="AJ697" s="13"/>
      <c r="AK697" s="13"/>
      <c r="AL697" s="13"/>
      <c r="AM697" s="13">
        <v>54</v>
      </c>
      <c r="AN697" s="13">
        <v>89</v>
      </c>
      <c r="AO697" s="13"/>
      <c r="AP697" s="13">
        <v>74</v>
      </c>
      <c r="AQ697" s="13">
        <v>126</v>
      </c>
      <c r="AR697" s="13">
        <v>122</v>
      </c>
      <c r="AS697" s="13">
        <v>62</v>
      </c>
      <c r="AT697" s="13"/>
      <c r="AU697" s="13"/>
      <c r="AV697" s="13">
        <v>90</v>
      </c>
      <c r="AW697" s="13">
        <v>111</v>
      </c>
      <c r="AX697" s="13">
        <v>108</v>
      </c>
      <c r="AY697" s="14">
        <f t="shared" si="103"/>
        <v>92</v>
      </c>
      <c r="AZ697" s="14">
        <f t="shared" si="110"/>
        <v>23</v>
      </c>
      <c r="BA697" s="19">
        <f t="shared" si="104"/>
        <v>0.63636363636363635</v>
      </c>
      <c r="BB697" s="20">
        <f t="shared" si="111"/>
        <v>24.143799968585661</v>
      </c>
      <c r="BC697">
        <f t="shared" si="105"/>
        <v>0</v>
      </c>
      <c r="BD697" s="14">
        <f t="shared" si="106"/>
        <v>16</v>
      </c>
      <c r="BE697" s="14">
        <f t="shared" si="107"/>
        <v>90.4</v>
      </c>
      <c r="BF697" s="14">
        <f t="shared" si="108"/>
        <v>54</v>
      </c>
      <c r="BG697" s="14">
        <f t="shared" si="109"/>
        <v>99</v>
      </c>
    </row>
    <row r="698" spans="1:59" x14ac:dyDescent="0.2">
      <c r="A698" t="str">
        <f t="shared" si="102"/>
        <v>Paddy Dow_2018</v>
      </c>
      <c r="B698" t="s">
        <v>1620</v>
      </c>
      <c r="C698" t="s">
        <v>84</v>
      </c>
      <c r="D698">
        <v>2018</v>
      </c>
      <c r="E698" s="13">
        <v>193800</v>
      </c>
      <c r="F698" s="13">
        <v>193800</v>
      </c>
      <c r="G698" s="13">
        <v>193800</v>
      </c>
      <c r="H698" s="13">
        <v>200400</v>
      </c>
      <c r="I698" s="13">
        <v>208600</v>
      </c>
      <c r="J698" s="13">
        <v>225700</v>
      </c>
      <c r="K698" s="13">
        <v>241900</v>
      </c>
      <c r="L698" s="13">
        <v>268100</v>
      </c>
      <c r="M698" s="13">
        <v>282200</v>
      </c>
      <c r="N698" s="13">
        <v>288700</v>
      </c>
      <c r="O698" s="13">
        <v>293100</v>
      </c>
      <c r="P698" s="13">
        <v>298600</v>
      </c>
      <c r="Q698" s="13">
        <v>298600</v>
      </c>
      <c r="R698" s="13">
        <v>307800</v>
      </c>
      <c r="S698" s="13">
        <v>314800</v>
      </c>
      <c r="T698" s="13">
        <v>312700</v>
      </c>
      <c r="U698" s="13">
        <v>312700</v>
      </c>
      <c r="V698" s="13">
        <v>303400</v>
      </c>
      <c r="W698" s="13">
        <v>282100</v>
      </c>
      <c r="X698" s="13">
        <v>282100</v>
      </c>
      <c r="Y698" s="13">
        <v>290700</v>
      </c>
      <c r="Z698" s="13">
        <v>311500</v>
      </c>
      <c r="AA698" s="13">
        <v>318700</v>
      </c>
      <c r="AB698" s="13">
        <v>35</v>
      </c>
      <c r="AC698" s="13">
        <v>46</v>
      </c>
      <c r="AD698" s="13">
        <v>49</v>
      </c>
      <c r="AE698" s="13">
        <v>41</v>
      </c>
      <c r="AF698" s="13">
        <v>70</v>
      </c>
      <c r="AG698" s="13">
        <v>59</v>
      </c>
      <c r="AH698" s="13">
        <v>74</v>
      </c>
      <c r="AI698" s="13">
        <v>60</v>
      </c>
      <c r="AJ698" s="13">
        <v>51</v>
      </c>
      <c r="AK698" s="13">
        <v>72</v>
      </c>
      <c r="AL698" s="13">
        <v>65</v>
      </c>
      <c r="AM698" s="13"/>
      <c r="AN698" s="13">
        <v>63</v>
      </c>
      <c r="AO698" s="13">
        <v>74</v>
      </c>
      <c r="AP698" s="13">
        <v>51</v>
      </c>
      <c r="AQ698" s="13"/>
      <c r="AR698" s="13">
        <v>45</v>
      </c>
      <c r="AS698" s="13">
        <v>42</v>
      </c>
      <c r="AT698" s="13">
        <v>86</v>
      </c>
      <c r="AU698" s="13">
        <v>65</v>
      </c>
      <c r="AV698" s="13">
        <v>75</v>
      </c>
      <c r="AW698" s="13">
        <v>69</v>
      </c>
      <c r="AX698" s="13"/>
      <c r="AY698" s="14">
        <f t="shared" si="103"/>
        <v>59.6</v>
      </c>
      <c r="AZ698" s="14">
        <f t="shared" si="110"/>
        <v>23</v>
      </c>
      <c r="BA698" s="19">
        <f t="shared" si="104"/>
        <v>0.90909090909090906</v>
      </c>
      <c r="BB698" s="20">
        <f t="shared" si="111"/>
        <v>13.933677490922946</v>
      </c>
      <c r="BC698">
        <f t="shared" si="105"/>
        <v>0</v>
      </c>
      <c r="BD698" s="14">
        <f t="shared" si="106"/>
        <v>1</v>
      </c>
      <c r="BE698" s="14">
        <f t="shared" si="107"/>
        <v>50</v>
      </c>
      <c r="BF698" s="14">
        <f t="shared" si="108"/>
        <v>64.400000000000006</v>
      </c>
      <c r="BG698" s="14">
        <f t="shared" si="109"/>
        <v>61.857142857142854</v>
      </c>
    </row>
    <row r="699" spans="1:59" x14ac:dyDescent="0.2">
      <c r="A699" t="str">
        <f t="shared" si="102"/>
        <v>Paddy Dow_2017</v>
      </c>
      <c r="B699" t="s">
        <v>1620</v>
      </c>
      <c r="C699" t="s">
        <v>84</v>
      </c>
      <c r="D699">
        <v>2017</v>
      </c>
      <c r="E699" s="13">
        <v>0</v>
      </c>
      <c r="F699" s="13">
        <v>0</v>
      </c>
      <c r="G699" s="13">
        <v>0</v>
      </c>
      <c r="H699" s="13">
        <v>0</v>
      </c>
      <c r="I699" s="13">
        <v>0</v>
      </c>
      <c r="J699" s="13">
        <v>0</v>
      </c>
      <c r="K699" s="13">
        <v>0</v>
      </c>
      <c r="L699" s="13">
        <v>0</v>
      </c>
      <c r="M699" s="13">
        <v>0</v>
      </c>
      <c r="N699" s="13">
        <v>0</v>
      </c>
      <c r="O699" s="13">
        <v>0</v>
      </c>
      <c r="P699" s="13">
        <v>0</v>
      </c>
      <c r="Q699" s="13">
        <v>0</v>
      </c>
      <c r="R699" s="13">
        <v>0</v>
      </c>
      <c r="S699" s="13">
        <v>0</v>
      </c>
      <c r="T699" s="13">
        <v>0</v>
      </c>
      <c r="U699" s="13">
        <v>0</v>
      </c>
      <c r="V699" s="13">
        <v>0</v>
      </c>
      <c r="W699" s="13">
        <v>0</v>
      </c>
      <c r="X699" s="13">
        <v>0</v>
      </c>
      <c r="Y699" s="13">
        <v>0</v>
      </c>
      <c r="Z699" s="13">
        <v>0</v>
      </c>
      <c r="AA699" s="13">
        <v>0</v>
      </c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  <c r="AO699" s="13"/>
      <c r="AP699" s="13"/>
      <c r="AQ699" s="13"/>
      <c r="AR699" s="13"/>
      <c r="AS699" s="13"/>
      <c r="AT699" s="13"/>
      <c r="AU699" s="13"/>
      <c r="AV699" s="13"/>
      <c r="AW699" s="13"/>
      <c r="AX699" s="13"/>
      <c r="AY699" s="14" t="str">
        <f t="shared" si="103"/>
        <v/>
      </c>
      <c r="AZ699" s="14">
        <f t="shared" si="110"/>
        <v>23</v>
      </c>
      <c r="BA699" s="19">
        <f t="shared" si="104"/>
        <v>0</v>
      </c>
      <c r="BB699" s="20" t="e">
        <f t="shared" si="111"/>
        <v>#DIV/0!</v>
      </c>
      <c r="BC699">
        <f t="shared" si="105"/>
        <v>23</v>
      </c>
      <c r="BD699" s="14">
        <f t="shared" si="106"/>
        <v>1</v>
      </c>
      <c r="BE699" s="14" t="str">
        <f t="shared" si="107"/>
        <v/>
      </c>
      <c r="BF699" s="14" t="str">
        <f t="shared" si="108"/>
        <v/>
      </c>
      <c r="BG699" s="14" t="str">
        <f t="shared" si="109"/>
        <v/>
      </c>
    </row>
    <row r="700" spans="1:59" x14ac:dyDescent="0.2">
      <c r="A700" t="str">
        <f t="shared" si="102"/>
        <v>Paddy Dow_2016</v>
      </c>
      <c r="B700" t="s">
        <v>1620</v>
      </c>
      <c r="C700" t="s">
        <v>84</v>
      </c>
      <c r="D700">
        <v>2016</v>
      </c>
      <c r="E700" s="13">
        <v>0</v>
      </c>
      <c r="F700" s="13">
        <v>0</v>
      </c>
      <c r="G700" s="13">
        <v>0</v>
      </c>
      <c r="H700" s="13">
        <v>0</v>
      </c>
      <c r="I700" s="13">
        <v>0</v>
      </c>
      <c r="J700" s="13">
        <v>0</v>
      </c>
      <c r="K700" s="13">
        <v>0</v>
      </c>
      <c r="L700" s="13">
        <v>0</v>
      </c>
      <c r="M700" s="13">
        <v>0</v>
      </c>
      <c r="N700" s="13">
        <v>0</v>
      </c>
      <c r="O700" s="13">
        <v>0</v>
      </c>
      <c r="P700" s="13">
        <v>0</v>
      </c>
      <c r="Q700" s="13">
        <v>0</v>
      </c>
      <c r="R700" s="13">
        <v>0</v>
      </c>
      <c r="S700" s="13">
        <v>0</v>
      </c>
      <c r="T700" s="13">
        <v>0</v>
      </c>
      <c r="U700" s="13">
        <v>0</v>
      </c>
      <c r="V700" s="13">
        <v>0</v>
      </c>
      <c r="W700" s="13">
        <v>0</v>
      </c>
      <c r="X700" s="13">
        <v>0</v>
      </c>
      <c r="Y700" s="13">
        <v>0</v>
      </c>
      <c r="Z700" s="13">
        <v>0</v>
      </c>
      <c r="AA700" s="13">
        <v>0</v>
      </c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4" t="str">
        <f t="shared" si="103"/>
        <v/>
      </c>
      <c r="AZ700" s="14">
        <f t="shared" si="110"/>
        <v>23</v>
      </c>
      <c r="BA700" s="19">
        <f t="shared" si="104"/>
        <v>0</v>
      </c>
      <c r="BB700" s="20" t="e">
        <f t="shared" si="111"/>
        <v>#DIV/0!</v>
      </c>
      <c r="BC700">
        <f t="shared" si="105"/>
        <v>23</v>
      </c>
      <c r="BD700" s="14">
        <f t="shared" si="106"/>
        <v>1</v>
      </c>
      <c r="BE700" s="14" t="str">
        <f t="shared" si="107"/>
        <v/>
      </c>
      <c r="BF700" s="14" t="str">
        <f t="shared" si="108"/>
        <v/>
      </c>
      <c r="BG700" s="14" t="str">
        <f t="shared" si="109"/>
        <v/>
      </c>
    </row>
    <row r="701" spans="1:59" x14ac:dyDescent="0.2">
      <c r="A701" t="str">
        <f t="shared" si="102"/>
        <v>Paddy Dow_2015</v>
      </c>
      <c r="B701" t="s">
        <v>1620</v>
      </c>
      <c r="C701" t="s">
        <v>84</v>
      </c>
      <c r="D701">
        <v>2015</v>
      </c>
      <c r="E701" s="13">
        <v>0</v>
      </c>
      <c r="F701" s="13">
        <v>0</v>
      </c>
      <c r="G701" s="13">
        <v>0</v>
      </c>
      <c r="H701" s="13">
        <v>0</v>
      </c>
      <c r="I701" s="13">
        <v>0</v>
      </c>
      <c r="J701" s="13">
        <v>0</v>
      </c>
      <c r="K701" s="13">
        <v>0</v>
      </c>
      <c r="L701" s="13">
        <v>0</v>
      </c>
      <c r="M701" s="13">
        <v>0</v>
      </c>
      <c r="N701" s="13">
        <v>0</v>
      </c>
      <c r="O701" s="13">
        <v>0</v>
      </c>
      <c r="P701" s="13">
        <v>0</v>
      </c>
      <c r="Q701" s="13">
        <v>0</v>
      </c>
      <c r="R701" s="13">
        <v>0</v>
      </c>
      <c r="S701" s="13">
        <v>0</v>
      </c>
      <c r="T701" s="13">
        <v>0</v>
      </c>
      <c r="U701" s="13">
        <v>0</v>
      </c>
      <c r="V701" s="13">
        <v>0</v>
      </c>
      <c r="W701" s="13">
        <v>0</v>
      </c>
      <c r="X701" s="13">
        <v>0</v>
      </c>
      <c r="Y701" s="13">
        <v>0</v>
      </c>
      <c r="Z701" s="13">
        <v>0</v>
      </c>
      <c r="AA701" s="13">
        <v>0</v>
      </c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13"/>
      <c r="AU701" s="13"/>
      <c r="AV701" s="13"/>
      <c r="AW701" s="13"/>
      <c r="AX701" s="13"/>
      <c r="AY701" s="14" t="str">
        <f t="shared" si="103"/>
        <v/>
      </c>
      <c r="AZ701" s="14">
        <f t="shared" si="110"/>
        <v>23</v>
      </c>
      <c r="BA701" s="19">
        <f t="shared" si="104"/>
        <v>0</v>
      </c>
      <c r="BB701" s="20" t="e">
        <f t="shared" si="111"/>
        <v>#DIV/0!</v>
      </c>
      <c r="BC701">
        <f t="shared" si="105"/>
        <v>23</v>
      </c>
      <c r="BD701" s="14">
        <f t="shared" si="106"/>
        <v>1</v>
      </c>
      <c r="BE701" s="14" t="str">
        <f t="shared" si="107"/>
        <v/>
      </c>
      <c r="BF701" s="14" t="str">
        <f t="shared" si="108"/>
        <v/>
      </c>
      <c r="BG701" s="14" t="str">
        <f t="shared" si="109"/>
        <v/>
      </c>
    </row>
    <row r="702" spans="1:59" x14ac:dyDescent="0.2">
      <c r="A702" t="str">
        <f t="shared" si="102"/>
        <v>Sam Draper_2018</v>
      </c>
      <c r="B702" t="s">
        <v>1020</v>
      </c>
      <c r="C702" t="s">
        <v>150</v>
      </c>
      <c r="D702">
        <v>2018</v>
      </c>
      <c r="E702" s="13">
        <v>123900</v>
      </c>
      <c r="F702" s="13">
        <v>123900</v>
      </c>
      <c r="G702" s="13">
        <v>123900</v>
      </c>
      <c r="H702" s="13">
        <v>123900</v>
      </c>
      <c r="I702" s="13">
        <v>123900</v>
      </c>
      <c r="J702" s="13">
        <v>123900</v>
      </c>
      <c r="K702" s="13">
        <v>123900</v>
      </c>
      <c r="L702" s="13">
        <v>123900</v>
      </c>
      <c r="M702" s="13">
        <v>123900</v>
      </c>
      <c r="N702" s="13">
        <v>123900</v>
      </c>
      <c r="O702" s="13">
        <v>123900</v>
      </c>
      <c r="P702" s="13">
        <v>123900</v>
      </c>
      <c r="Q702" s="13">
        <v>123900</v>
      </c>
      <c r="R702" s="13">
        <v>123900</v>
      </c>
      <c r="S702" s="13">
        <v>123900</v>
      </c>
      <c r="T702" s="13">
        <v>123900</v>
      </c>
      <c r="U702" s="13">
        <v>123900</v>
      </c>
      <c r="V702" s="13">
        <v>123900</v>
      </c>
      <c r="W702" s="13">
        <v>123900</v>
      </c>
      <c r="X702" s="13">
        <v>123900</v>
      </c>
      <c r="Y702" s="13">
        <v>123900</v>
      </c>
      <c r="Z702" s="13">
        <v>123900</v>
      </c>
      <c r="AA702" s="13">
        <v>123900</v>
      </c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  <c r="AO702" s="13"/>
      <c r="AP702" s="13"/>
      <c r="AQ702" s="13"/>
      <c r="AR702" s="13"/>
      <c r="AS702" s="13"/>
      <c r="AT702" s="13"/>
      <c r="AU702" s="13"/>
      <c r="AV702" s="13"/>
      <c r="AW702" s="13"/>
      <c r="AX702" s="13"/>
      <c r="AY702" s="14" t="str">
        <f t="shared" si="103"/>
        <v/>
      </c>
      <c r="AZ702" s="14">
        <f t="shared" si="110"/>
        <v>23</v>
      </c>
      <c r="BA702" s="19">
        <f t="shared" si="104"/>
        <v>0</v>
      </c>
      <c r="BB702" s="20" t="e">
        <f t="shared" si="111"/>
        <v>#DIV/0!</v>
      </c>
      <c r="BC702">
        <f t="shared" si="105"/>
        <v>0</v>
      </c>
      <c r="BD702" s="14">
        <f t="shared" si="106"/>
        <v>1</v>
      </c>
      <c r="BE702" s="14" t="str">
        <f t="shared" si="107"/>
        <v/>
      </c>
      <c r="BF702" s="14" t="str">
        <f t="shared" si="108"/>
        <v/>
      </c>
      <c r="BG702" s="14" t="str">
        <f t="shared" si="109"/>
        <v/>
      </c>
    </row>
    <row r="703" spans="1:59" x14ac:dyDescent="0.2">
      <c r="A703" t="str">
        <f t="shared" si="102"/>
        <v>Sam Draper_2017</v>
      </c>
      <c r="B703" t="s">
        <v>1020</v>
      </c>
      <c r="C703" t="s">
        <v>150</v>
      </c>
      <c r="D703">
        <v>2017</v>
      </c>
      <c r="E703" s="13">
        <v>129400</v>
      </c>
      <c r="F703" s="13">
        <v>129400</v>
      </c>
      <c r="G703" s="13">
        <v>129400</v>
      </c>
      <c r="H703" s="13">
        <v>129400</v>
      </c>
      <c r="I703" s="13">
        <v>129400</v>
      </c>
      <c r="J703" s="13">
        <v>129400</v>
      </c>
      <c r="K703" s="13">
        <v>129400</v>
      </c>
      <c r="L703" s="13">
        <v>129400</v>
      </c>
      <c r="M703" s="13">
        <v>129400</v>
      </c>
      <c r="N703" s="13">
        <v>129400</v>
      </c>
      <c r="O703" s="13">
        <v>129400</v>
      </c>
      <c r="P703" s="13">
        <v>129400</v>
      </c>
      <c r="Q703" s="13">
        <v>129400</v>
      </c>
      <c r="R703" s="13">
        <v>129400</v>
      </c>
      <c r="S703" s="13">
        <v>129400</v>
      </c>
      <c r="T703" s="13">
        <v>129400</v>
      </c>
      <c r="U703" s="13">
        <v>129400</v>
      </c>
      <c r="V703" s="13">
        <v>129400</v>
      </c>
      <c r="W703" s="13">
        <v>129400</v>
      </c>
      <c r="X703" s="13">
        <v>129400</v>
      </c>
      <c r="Y703" s="13">
        <v>129400</v>
      </c>
      <c r="Z703" s="13">
        <v>129400</v>
      </c>
      <c r="AA703" s="13">
        <v>129400</v>
      </c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13"/>
      <c r="AU703" s="13"/>
      <c r="AV703" s="13"/>
      <c r="AW703" s="13"/>
      <c r="AX703" s="13"/>
      <c r="AY703" s="14" t="str">
        <f t="shared" si="103"/>
        <v/>
      </c>
      <c r="AZ703" s="14">
        <f t="shared" si="110"/>
        <v>23</v>
      </c>
      <c r="BA703" s="19">
        <f t="shared" si="104"/>
        <v>0</v>
      </c>
      <c r="BB703" s="20" t="e">
        <f t="shared" si="111"/>
        <v>#DIV/0!</v>
      </c>
      <c r="BC703">
        <f t="shared" si="105"/>
        <v>0</v>
      </c>
      <c r="BD703" s="14">
        <f t="shared" si="106"/>
        <v>1</v>
      </c>
      <c r="BE703" s="14" t="str">
        <f t="shared" si="107"/>
        <v/>
      </c>
      <c r="BF703" s="14" t="str">
        <f t="shared" si="108"/>
        <v/>
      </c>
      <c r="BG703" s="14" t="str">
        <f t="shared" si="109"/>
        <v/>
      </c>
    </row>
    <row r="704" spans="1:59" x14ac:dyDescent="0.2">
      <c r="A704" t="str">
        <f t="shared" si="102"/>
        <v>Sam Draper_2016</v>
      </c>
      <c r="B704" t="s">
        <v>1020</v>
      </c>
      <c r="C704" t="s">
        <v>150</v>
      </c>
      <c r="D704">
        <v>2016</v>
      </c>
      <c r="E704" s="13">
        <v>0</v>
      </c>
      <c r="F704" s="13">
        <v>0</v>
      </c>
      <c r="G704" s="13">
        <v>0</v>
      </c>
      <c r="H704" s="13">
        <v>0</v>
      </c>
      <c r="I704" s="13">
        <v>0</v>
      </c>
      <c r="J704" s="13">
        <v>0</v>
      </c>
      <c r="K704" s="13">
        <v>0</v>
      </c>
      <c r="L704" s="13">
        <v>0</v>
      </c>
      <c r="M704" s="13">
        <v>0</v>
      </c>
      <c r="N704" s="13">
        <v>0</v>
      </c>
      <c r="O704" s="13">
        <v>0</v>
      </c>
      <c r="P704" s="13">
        <v>0</v>
      </c>
      <c r="Q704" s="13">
        <v>0</v>
      </c>
      <c r="R704" s="13">
        <v>0</v>
      </c>
      <c r="S704" s="13">
        <v>0</v>
      </c>
      <c r="T704" s="13">
        <v>0</v>
      </c>
      <c r="U704" s="13">
        <v>0</v>
      </c>
      <c r="V704" s="13">
        <v>0</v>
      </c>
      <c r="W704" s="13">
        <v>0</v>
      </c>
      <c r="X704" s="13">
        <v>0</v>
      </c>
      <c r="Y704" s="13">
        <v>0</v>
      </c>
      <c r="Z704" s="13">
        <v>0</v>
      </c>
      <c r="AA704" s="13">
        <v>0</v>
      </c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4" t="str">
        <f t="shared" si="103"/>
        <v/>
      </c>
      <c r="AZ704" s="14">
        <f t="shared" si="110"/>
        <v>23</v>
      </c>
      <c r="BA704" s="19">
        <f t="shared" si="104"/>
        <v>0</v>
      </c>
      <c r="BB704" s="20" t="e">
        <f t="shared" si="111"/>
        <v>#DIV/0!</v>
      </c>
      <c r="BC704">
        <f t="shared" si="105"/>
        <v>23</v>
      </c>
      <c r="BD704" s="14">
        <f t="shared" si="106"/>
        <v>1</v>
      </c>
      <c r="BE704" s="14" t="str">
        <f t="shared" si="107"/>
        <v/>
      </c>
      <c r="BF704" s="14" t="str">
        <f t="shared" si="108"/>
        <v/>
      </c>
      <c r="BG704" s="14" t="str">
        <f t="shared" si="109"/>
        <v/>
      </c>
    </row>
    <row r="705" spans="1:59" x14ac:dyDescent="0.2">
      <c r="A705" t="str">
        <f t="shared" si="102"/>
        <v>Sam Draper_2015</v>
      </c>
      <c r="B705" t="s">
        <v>1020</v>
      </c>
      <c r="C705" t="s">
        <v>150</v>
      </c>
      <c r="D705">
        <v>2015</v>
      </c>
      <c r="E705" s="13">
        <v>0</v>
      </c>
      <c r="F705" s="13">
        <v>0</v>
      </c>
      <c r="G705" s="13">
        <v>0</v>
      </c>
      <c r="H705" s="13">
        <v>0</v>
      </c>
      <c r="I705" s="13">
        <v>0</v>
      </c>
      <c r="J705" s="13">
        <v>0</v>
      </c>
      <c r="K705" s="13">
        <v>0</v>
      </c>
      <c r="L705" s="13">
        <v>0</v>
      </c>
      <c r="M705" s="13">
        <v>0</v>
      </c>
      <c r="N705" s="13">
        <v>0</v>
      </c>
      <c r="O705" s="13">
        <v>0</v>
      </c>
      <c r="P705" s="13">
        <v>0</v>
      </c>
      <c r="Q705" s="13">
        <v>0</v>
      </c>
      <c r="R705" s="13">
        <v>0</v>
      </c>
      <c r="S705" s="13">
        <v>0</v>
      </c>
      <c r="T705" s="13">
        <v>0</v>
      </c>
      <c r="U705" s="13">
        <v>0</v>
      </c>
      <c r="V705" s="13">
        <v>0</v>
      </c>
      <c r="W705" s="13">
        <v>0</v>
      </c>
      <c r="X705" s="13">
        <v>0</v>
      </c>
      <c r="Y705" s="13">
        <v>0</v>
      </c>
      <c r="Z705" s="13">
        <v>0</v>
      </c>
      <c r="AA705" s="13">
        <v>0</v>
      </c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  <c r="AO705" s="13"/>
      <c r="AP705" s="13"/>
      <c r="AQ705" s="13"/>
      <c r="AR705" s="13"/>
      <c r="AS705" s="13"/>
      <c r="AT705" s="13"/>
      <c r="AU705" s="13"/>
      <c r="AV705" s="13"/>
      <c r="AW705" s="13"/>
      <c r="AX705" s="13"/>
      <c r="AY705" s="14" t="str">
        <f t="shared" si="103"/>
        <v/>
      </c>
      <c r="AZ705" s="14">
        <f t="shared" si="110"/>
        <v>23</v>
      </c>
      <c r="BA705" s="19">
        <f t="shared" si="104"/>
        <v>0</v>
      </c>
      <c r="BB705" s="20" t="e">
        <f t="shared" si="111"/>
        <v>#DIV/0!</v>
      </c>
      <c r="BC705">
        <f t="shared" si="105"/>
        <v>23</v>
      </c>
      <c r="BD705" s="14">
        <f t="shared" si="106"/>
        <v>1</v>
      </c>
      <c r="BE705" s="14" t="str">
        <f t="shared" si="107"/>
        <v/>
      </c>
      <c r="BF705" s="14" t="str">
        <f t="shared" si="108"/>
        <v/>
      </c>
      <c r="BG705" s="14" t="str">
        <f t="shared" si="109"/>
        <v/>
      </c>
    </row>
    <row r="706" spans="1:59" x14ac:dyDescent="0.2">
      <c r="A706" t="str">
        <f t="shared" ref="A706:A769" si="112">B706&amp;"_"&amp;D706</f>
        <v>Willem Drew_2018</v>
      </c>
      <c r="B706" t="s">
        <v>953</v>
      </c>
      <c r="C706" t="s">
        <v>40</v>
      </c>
      <c r="D706">
        <v>2018</v>
      </c>
      <c r="E706" s="13">
        <v>123900</v>
      </c>
      <c r="F706" s="13">
        <v>123900</v>
      </c>
      <c r="G706" s="13">
        <v>123900</v>
      </c>
      <c r="H706" s="13">
        <v>123900</v>
      </c>
      <c r="I706" s="13">
        <v>123900</v>
      </c>
      <c r="J706" s="13">
        <v>123900</v>
      </c>
      <c r="K706" s="13">
        <v>123900</v>
      </c>
      <c r="L706" s="13">
        <v>123900</v>
      </c>
      <c r="M706" s="13">
        <v>123900</v>
      </c>
      <c r="N706" s="13">
        <v>123900</v>
      </c>
      <c r="O706" s="13">
        <v>123900</v>
      </c>
      <c r="P706" s="13">
        <v>123900</v>
      </c>
      <c r="Q706" s="13">
        <v>123900</v>
      </c>
      <c r="R706" s="13">
        <v>123900</v>
      </c>
      <c r="S706" s="13">
        <v>123900</v>
      </c>
      <c r="T706" s="13">
        <v>123900</v>
      </c>
      <c r="U706" s="13">
        <v>123900</v>
      </c>
      <c r="V706" s="13">
        <v>123900</v>
      </c>
      <c r="W706" s="13">
        <v>123900</v>
      </c>
      <c r="X706" s="13">
        <v>123900</v>
      </c>
      <c r="Y706" s="13">
        <v>123900</v>
      </c>
      <c r="Z706" s="13">
        <v>123900</v>
      </c>
      <c r="AA706" s="13">
        <v>123900</v>
      </c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4" t="str">
        <f t="shared" si="103"/>
        <v/>
      </c>
      <c r="AZ706" s="14">
        <f t="shared" si="110"/>
        <v>23</v>
      </c>
      <c r="BA706" s="19">
        <f t="shared" si="104"/>
        <v>0</v>
      </c>
      <c r="BB706" s="20" t="e">
        <f t="shared" si="111"/>
        <v>#DIV/0!</v>
      </c>
      <c r="BC706">
        <f t="shared" si="105"/>
        <v>0</v>
      </c>
      <c r="BD706" s="14">
        <f t="shared" si="106"/>
        <v>1</v>
      </c>
      <c r="BE706" s="14" t="str">
        <f t="shared" si="107"/>
        <v/>
      </c>
      <c r="BF706" s="14" t="str">
        <f t="shared" si="108"/>
        <v/>
      </c>
      <c r="BG706" s="14" t="str">
        <f t="shared" si="109"/>
        <v/>
      </c>
    </row>
    <row r="707" spans="1:59" x14ac:dyDescent="0.2">
      <c r="A707" t="str">
        <f t="shared" si="112"/>
        <v>Willem Drew_2017</v>
      </c>
      <c r="B707" t="s">
        <v>953</v>
      </c>
      <c r="C707" t="s">
        <v>40</v>
      </c>
      <c r="D707">
        <v>2017</v>
      </c>
      <c r="E707" s="13">
        <v>117300</v>
      </c>
      <c r="F707" s="13">
        <v>117300</v>
      </c>
      <c r="G707" s="13">
        <v>117300</v>
      </c>
      <c r="H707" s="13">
        <v>117300</v>
      </c>
      <c r="I707" s="13">
        <v>117300</v>
      </c>
      <c r="J707" s="13">
        <v>117300</v>
      </c>
      <c r="K707" s="13">
        <v>117300</v>
      </c>
      <c r="L707" s="13">
        <v>117300</v>
      </c>
      <c r="M707" s="13">
        <v>117300</v>
      </c>
      <c r="N707" s="13">
        <v>117300</v>
      </c>
      <c r="O707" s="13">
        <v>117300</v>
      </c>
      <c r="P707" s="13">
        <v>117300</v>
      </c>
      <c r="Q707" s="13">
        <v>117300</v>
      </c>
      <c r="R707" s="13">
        <v>117300</v>
      </c>
      <c r="S707" s="13">
        <v>117300</v>
      </c>
      <c r="T707" s="13">
        <v>117300</v>
      </c>
      <c r="U707" s="13">
        <v>117300</v>
      </c>
      <c r="V707" s="13">
        <v>117300</v>
      </c>
      <c r="W707" s="13">
        <v>117300</v>
      </c>
      <c r="X707" s="13">
        <v>117300</v>
      </c>
      <c r="Y707" s="13">
        <v>117300</v>
      </c>
      <c r="Z707" s="13">
        <v>117300</v>
      </c>
      <c r="AA707" s="13">
        <v>117300</v>
      </c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4" t="str">
        <f t="shared" ref="AY707:AY770" si="113">IFERROR(AVERAGEIFS(AB707:AX707,AB707:AX707,"&lt;&gt;"),"")</f>
        <v/>
      </c>
      <c r="AZ707" s="14">
        <f t="shared" si="110"/>
        <v>23</v>
      </c>
      <c r="BA707" s="19">
        <f t="shared" ref="BA707:BA770" si="114">COUNTIF(AB707:AX707,"&lt;&gt;")/22</f>
        <v>0</v>
      </c>
      <c r="BB707" s="20" t="e">
        <f t="shared" si="111"/>
        <v>#DIV/0!</v>
      </c>
      <c r="BC707">
        <f t="shared" ref="BC707:BC770" si="115">COUNTIFS(E707:AA707,0)</f>
        <v>0</v>
      </c>
      <c r="BD707" s="14">
        <f t="shared" ref="BD707:BD770" si="116">MATCH(MIN(E707:AA707),E707:AA707,0)</f>
        <v>1</v>
      </c>
      <c r="BE707" s="14" t="str">
        <f t="shared" ref="BE707:BE770" si="117">IFERROR(AVERAGE(AB707:AG707),"")</f>
        <v/>
      </c>
      <c r="BF707" s="14" t="str">
        <f t="shared" ref="BF707:BF770" si="118">IFERROR(AVERAGE(AH707:AM707),"")</f>
        <v/>
      </c>
      <c r="BG707" s="14" t="str">
        <f t="shared" ref="BG707:BG770" si="119">IFERROR(AVERAGE(AP707:AX707),"")</f>
        <v/>
      </c>
    </row>
    <row r="708" spans="1:59" x14ac:dyDescent="0.2">
      <c r="A708" t="str">
        <f t="shared" si="112"/>
        <v>Willem Drew_2016</v>
      </c>
      <c r="B708" t="s">
        <v>953</v>
      </c>
      <c r="C708" t="s">
        <v>40</v>
      </c>
      <c r="D708">
        <v>2016</v>
      </c>
      <c r="E708" s="13">
        <v>0</v>
      </c>
      <c r="F708" s="13">
        <v>0</v>
      </c>
      <c r="G708" s="13">
        <v>0</v>
      </c>
      <c r="H708" s="13">
        <v>0</v>
      </c>
      <c r="I708" s="13">
        <v>0</v>
      </c>
      <c r="J708" s="13">
        <v>0</v>
      </c>
      <c r="K708" s="13">
        <v>0</v>
      </c>
      <c r="L708" s="13">
        <v>0</v>
      </c>
      <c r="M708" s="13">
        <v>0</v>
      </c>
      <c r="N708" s="13">
        <v>0</v>
      </c>
      <c r="O708" s="13">
        <v>0</v>
      </c>
      <c r="P708" s="13">
        <v>0</v>
      </c>
      <c r="Q708" s="13">
        <v>0</v>
      </c>
      <c r="R708" s="13">
        <v>0</v>
      </c>
      <c r="S708" s="13">
        <v>0</v>
      </c>
      <c r="T708" s="13">
        <v>0</v>
      </c>
      <c r="U708" s="13">
        <v>0</v>
      </c>
      <c r="V708" s="13">
        <v>0</v>
      </c>
      <c r="W708" s="13">
        <v>0</v>
      </c>
      <c r="X708" s="13">
        <v>0</v>
      </c>
      <c r="Y708" s="13">
        <v>0</v>
      </c>
      <c r="Z708" s="13">
        <v>0</v>
      </c>
      <c r="AA708" s="13">
        <v>0</v>
      </c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4" t="str">
        <f t="shared" si="113"/>
        <v/>
      </c>
      <c r="AZ708" s="14">
        <f t="shared" si="110"/>
        <v>23</v>
      </c>
      <c r="BA708" s="19">
        <f t="shared" si="114"/>
        <v>0</v>
      </c>
      <c r="BB708" s="20" t="e">
        <f t="shared" si="111"/>
        <v>#DIV/0!</v>
      </c>
      <c r="BC708">
        <f t="shared" si="115"/>
        <v>23</v>
      </c>
      <c r="BD708" s="14">
        <f t="shared" si="116"/>
        <v>1</v>
      </c>
      <c r="BE708" s="14" t="str">
        <f t="shared" si="117"/>
        <v/>
      </c>
      <c r="BF708" s="14" t="str">
        <f t="shared" si="118"/>
        <v/>
      </c>
      <c r="BG708" s="14" t="str">
        <f t="shared" si="119"/>
        <v/>
      </c>
    </row>
    <row r="709" spans="1:59" x14ac:dyDescent="0.2">
      <c r="A709" t="str">
        <f t="shared" si="112"/>
        <v>Willem Drew_2015</v>
      </c>
      <c r="B709" t="s">
        <v>953</v>
      </c>
      <c r="C709" t="s">
        <v>40</v>
      </c>
      <c r="D709">
        <v>2015</v>
      </c>
      <c r="E709" s="13">
        <v>0</v>
      </c>
      <c r="F709" s="13">
        <v>0</v>
      </c>
      <c r="G709" s="13">
        <v>0</v>
      </c>
      <c r="H709" s="13">
        <v>0</v>
      </c>
      <c r="I709" s="13">
        <v>0</v>
      </c>
      <c r="J709" s="13">
        <v>0</v>
      </c>
      <c r="K709" s="13">
        <v>0</v>
      </c>
      <c r="L709" s="13">
        <v>0</v>
      </c>
      <c r="M709" s="13">
        <v>0</v>
      </c>
      <c r="N709" s="13">
        <v>0</v>
      </c>
      <c r="O709" s="13">
        <v>0</v>
      </c>
      <c r="P709" s="13">
        <v>0</v>
      </c>
      <c r="Q709" s="13">
        <v>0</v>
      </c>
      <c r="R709" s="13">
        <v>0</v>
      </c>
      <c r="S709" s="13">
        <v>0</v>
      </c>
      <c r="T709" s="13">
        <v>0</v>
      </c>
      <c r="U709" s="13">
        <v>0</v>
      </c>
      <c r="V709" s="13">
        <v>0</v>
      </c>
      <c r="W709" s="13">
        <v>0</v>
      </c>
      <c r="X709" s="13">
        <v>0</v>
      </c>
      <c r="Y709" s="13">
        <v>0</v>
      </c>
      <c r="Z709" s="13">
        <v>0</v>
      </c>
      <c r="AA709" s="13">
        <v>0</v>
      </c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4" t="str">
        <f t="shared" si="113"/>
        <v/>
      </c>
      <c r="AZ709" s="14">
        <f t="shared" si="110"/>
        <v>23</v>
      </c>
      <c r="BA709" s="19">
        <f t="shared" si="114"/>
        <v>0</v>
      </c>
      <c r="BB709" s="20" t="e">
        <f t="shared" si="111"/>
        <v>#DIV/0!</v>
      </c>
      <c r="BC709">
        <f t="shared" si="115"/>
        <v>23</v>
      </c>
      <c r="BD709" s="14">
        <f t="shared" si="116"/>
        <v>1</v>
      </c>
      <c r="BE709" s="14" t="str">
        <f t="shared" si="117"/>
        <v/>
      </c>
      <c r="BF709" s="14" t="str">
        <f t="shared" si="118"/>
        <v/>
      </c>
      <c r="BG709" s="14" t="str">
        <f t="shared" si="119"/>
        <v/>
      </c>
    </row>
    <row r="710" spans="1:59" x14ac:dyDescent="0.2">
      <c r="A710" t="str">
        <f t="shared" si="112"/>
        <v>Liam Duggan_2018</v>
      </c>
      <c r="B710" t="s">
        <v>755</v>
      </c>
      <c r="C710" t="s">
        <v>465</v>
      </c>
      <c r="D710">
        <v>2018</v>
      </c>
      <c r="E710" s="13">
        <v>356700</v>
      </c>
      <c r="F710" s="13">
        <v>356700</v>
      </c>
      <c r="G710" s="13">
        <v>356700</v>
      </c>
      <c r="H710" s="13">
        <v>356700</v>
      </c>
      <c r="I710" s="13">
        <v>349300</v>
      </c>
      <c r="J710" s="13">
        <v>350400</v>
      </c>
      <c r="K710" s="13">
        <v>362600</v>
      </c>
      <c r="L710" s="13">
        <v>361000</v>
      </c>
      <c r="M710" s="13">
        <v>377300</v>
      </c>
      <c r="N710" s="13">
        <v>395300</v>
      </c>
      <c r="O710" s="13">
        <v>406000</v>
      </c>
      <c r="P710" s="13">
        <v>394100</v>
      </c>
      <c r="Q710" s="13">
        <v>394100</v>
      </c>
      <c r="R710" s="13">
        <v>385700</v>
      </c>
      <c r="S710" s="13">
        <v>378800</v>
      </c>
      <c r="T710" s="13">
        <v>370400</v>
      </c>
      <c r="U710" s="13">
        <v>351300</v>
      </c>
      <c r="V710" s="13">
        <v>338600</v>
      </c>
      <c r="W710" s="13">
        <v>343200</v>
      </c>
      <c r="X710" s="13">
        <v>345800</v>
      </c>
      <c r="Y710" s="13">
        <v>333400</v>
      </c>
      <c r="Z710" s="13">
        <v>319400</v>
      </c>
      <c r="AA710" s="13">
        <v>322700</v>
      </c>
      <c r="AB710" s="13">
        <v>49</v>
      </c>
      <c r="AC710" s="13">
        <v>43</v>
      </c>
      <c r="AD710" s="13"/>
      <c r="AE710" s="13">
        <v>101</v>
      </c>
      <c r="AF710" s="13">
        <v>63</v>
      </c>
      <c r="AG710" s="13">
        <v>71</v>
      </c>
      <c r="AH710" s="13">
        <v>79</v>
      </c>
      <c r="AI710" s="13">
        <v>104</v>
      </c>
      <c r="AJ710" s="13">
        <v>85</v>
      </c>
      <c r="AK710" s="13">
        <v>72</v>
      </c>
      <c r="AL710" s="13">
        <v>60</v>
      </c>
      <c r="AM710" s="13"/>
      <c r="AN710" s="13">
        <v>86</v>
      </c>
      <c r="AO710" s="13">
        <v>72</v>
      </c>
      <c r="AP710" s="13">
        <v>55</v>
      </c>
      <c r="AQ710" s="13">
        <v>57</v>
      </c>
      <c r="AR710" s="13">
        <v>74</v>
      </c>
      <c r="AS710" s="13">
        <v>87</v>
      </c>
      <c r="AT710" s="13">
        <v>55</v>
      </c>
      <c r="AU710" s="13">
        <v>43</v>
      </c>
      <c r="AV710" s="13">
        <v>76</v>
      </c>
      <c r="AW710" s="13">
        <v>93</v>
      </c>
      <c r="AX710" s="13">
        <v>26</v>
      </c>
      <c r="AY710" s="14">
        <f t="shared" si="113"/>
        <v>69.095238095238102</v>
      </c>
      <c r="AZ710" s="14">
        <f t="shared" si="110"/>
        <v>23</v>
      </c>
      <c r="BA710" s="19">
        <f t="shared" si="114"/>
        <v>0.95454545454545459</v>
      </c>
      <c r="BB710" s="20">
        <f t="shared" si="111"/>
        <v>20.178961226744956</v>
      </c>
      <c r="BC710">
        <f t="shared" si="115"/>
        <v>0</v>
      </c>
      <c r="BD710" s="14">
        <f t="shared" si="116"/>
        <v>22</v>
      </c>
      <c r="BE710" s="14">
        <f t="shared" si="117"/>
        <v>65.400000000000006</v>
      </c>
      <c r="BF710" s="14">
        <f t="shared" si="118"/>
        <v>80</v>
      </c>
      <c r="BG710" s="14">
        <f t="shared" si="119"/>
        <v>62.888888888888886</v>
      </c>
    </row>
    <row r="711" spans="1:59" x14ac:dyDescent="0.2">
      <c r="A711" t="str">
        <f t="shared" si="112"/>
        <v>Liam Duggan_2017</v>
      </c>
      <c r="B711" t="s">
        <v>755</v>
      </c>
      <c r="C711" t="s">
        <v>465</v>
      </c>
      <c r="D711">
        <v>2017</v>
      </c>
      <c r="E711" s="13">
        <v>301600</v>
      </c>
      <c r="F711" s="13">
        <v>301600</v>
      </c>
      <c r="G711" s="13">
        <v>301600</v>
      </c>
      <c r="H711" s="13">
        <v>301600</v>
      </c>
      <c r="I711" s="13">
        <v>301600</v>
      </c>
      <c r="J711" s="13">
        <v>301600</v>
      </c>
      <c r="K711" s="13">
        <v>295800</v>
      </c>
      <c r="L711" s="13">
        <v>295800</v>
      </c>
      <c r="M711" s="13">
        <v>287700</v>
      </c>
      <c r="N711" s="13">
        <v>288300</v>
      </c>
      <c r="O711" s="13">
        <v>279200</v>
      </c>
      <c r="P711" s="13">
        <v>264900</v>
      </c>
      <c r="Q711" s="13">
        <v>264900</v>
      </c>
      <c r="R711" s="13">
        <v>266900</v>
      </c>
      <c r="S711" s="13">
        <v>282200</v>
      </c>
      <c r="T711" s="13">
        <v>295600</v>
      </c>
      <c r="U711" s="13">
        <v>301700</v>
      </c>
      <c r="V711" s="13">
        <v>334100</v>
      </c>
      <c r="W711" s="13">
        <v>368200</v>
      </c>
      <c r="X711" s="13">
        <v>403200</v>
      </c>
      <c r="Y711" s="13">
        <v>396300</v>
      </c>
      <c r="Z711" s="13">
        <v>387100</v>
      </c>
      <c r="AA711" s="13">
        <v>363100</v>
      </c>
      <c r="AB711" s="13"/>
      <c r="AC711" s="13"/>
      <c r="AD711" s="13"/>
      <c r="AE711" s="13">
        <v>60</v>
      </c>
      <c r="AF711" s="13">
        <v>48</v>
      </c>
      <c r="AG711" s="13">
        <v>56</v>
      </c>
      <c r="AH711" s="13"/>
      <c r="AI711" s="13">
        <v>52</v>
      </c>
      <c r="AJ711" s="13">
        <v>62</v>
      </c>
      <c r="AK711" s="13">
        <v>35</v>
      </c>
      <c r="AL711" s="13">
        <v>36</v>
      </c>
      <c r="AM711" s="13"/>
      <c r="AN711" s="13">
        <v>89</v>
      </c>
      <c r="AO711" s="13">
        <v>66</v>
      </c>
      <c r="AP711" s="13">
        <v>43</v>
      </c>
      <c r="AQ711" s="13">
        <v>81</v>
      </c>
      <c r="AR711" s="13">
        <v>129</v>
      </c>
      <c r="AS711" s="13">
        <v>67</v>
      </c>
      <c r="AT711" s="13">
        <v>104</v>
      </c>
      <c r="AU711" s="13">
        <v>57</v>
      </c>
      <c r="AV711" s="13">
        <v>58</v>
      </c>
      <c r="AW711" s="13">
        <v>65</v>
      </c>
      <c r="AX711" s="13">
        <v>60</v>
      </c>
      <c r="AY711" s="14">
        <f t="shared" si="113"/>
        <v>64.888888888888886</v>
      </c>
      <c r="AZ711" s="14">
        <f t="shared" si="110"/>
        <v>23</v>
      </c>
      <c r="BA711" s="19">
        <f t="shared" si="114"/>
        <v>0.81818181818181823</v>
      </c>
      <c r="BB711" s="20">
        <f t="shared" si="111"/>
        <v>23.50191203457808</v>
      </c>
      <c r="BC711">
        <f t="shared" si="115"/>
        <v>0</v>
      </c>
      <c r="BD711" s="14">
        <f t="shared" si="116"/>
        <v>12</v>
      </c>
      <c r="BE711" s="14">
        <f t="shared" si="117"/>
        <v>54.666666666666664</v>
      </c>
      <c r="BF711" s="14">
        <f t="shared" si="118"/>
        <v>46.25</v>
      </c>
      <c r="BG711" s="14">
        <f t="shared" si="119"/>
        <v>73.777777777777771</v>
      </c>
    </row>
    <row r="712" spans="1:59" x14ac:dyDescent="0.2">
      <c r="A712" t="str">
        <f t="shared" si="112"/>
        <v>Liam Duggan_2016</v>
      </c>
      <c r="B712" t="s">
        <v>755</v>
      </c>
      <c r="C712" t="s">
        <v>465</v>
      </c>
      <c r="D712">
        <v>2016</v>
      </c>
      <c r="E712" s="13">
        <v>229800</v>
      </c>
      <c r="F712" s="13">
        <v>229800</v>
      </c>
      <c r="G712" s="13">
        <v>229800</v>
      </c>
      <c r="H712" s="13">
        <v>215100</v>
      </c>
      <c r="I712" s="13">
        <v>202400</v>
      </c>
      <c r="J712" s="13">
        <v>219000</v>
      </c>
      <c r="K712" s="13">
        <v>244900</v>
      </c>
      <c r="L712" s="13">
        <v>266300</v>
      </c>
      <c r="M712" s="13">
        <v>279100</v>
      </c>
      <c r="N712" s="13">
        <v>287500</v>
      </c>
      <c r="O712" s="13">
        <v>306200</v>
      </c>
      <c r="P712" s="13">
        <v>308300</v>
      </c>
      <c r="Q712" s="13">
        <v>308100</v>
      </c>
      <c r="R712" s="13">
        <v>308100</v>
      </c>
      <c r="S712" s="13">
        <v>308100</v>
      </c>
      <c r="T712" s="13">
        <v>308100</v>
      </c>
      <c r="U712" s="13">
        <v>308100</v>
      </c>
      <c r="V712" s="13">
        <v>308100</v>
      </c>
      <c r="W712" s="13">
        <v>289800</v>
      </c>
      <c r="X712" s="13">
        <v>286200</v>
      </c>
      <c r="Y712" s="13">
        <v>286200</v>
      </c>
      <c r="Z712" s="13">
        <v>286200</v>
      </c>
      <c r="AA712" s="13">
        <v>286200</v>
      </c>
      <c r="AB712" s="13">
        <v>56</v>
      </c>
      <c r="AC712" s="13">
        <v>17</v>
      </c>
      <c r="AD712" s="13">
        <v>29</v>
      </c>
      <c r="AE712" s="13">
        <v>52</v>
      </c>
      <c r="AF712" s="13">
        <v>75</v>
      </c>
      <c r="AG712" s="13">
        <v>60</v>
      </c>
      <c r="AH712" s="13">
        <v>59</v>
      </c>
      <c r="AI712" s="13">
        <v>69</v>
      </c>
      <c r="AJ712" s="13">
        <v>58</v>
      </c>
      <c r="AK712" s="13">
        <v>88</v>
      </c>
      <c r="AL712" s="13">
        <v>42</v>
      </c>
      <c r="AM712" s="13">
        <v>55</v>
      </c>
      <c r="AN712" s="13"/>
      <c r="AO712" s="13"/>
      <c r="AP712" s="13"/>
      <c r="AQ712" s="13"/>
      <c r="AR712" s="13"/>
      <c r="AS712" s="13">
        <v>51</v>
      </c>
      <c r="AT712" s="13">
        <v>65</v>
      </c>
      <c r="AU712" s="13"/>
      <c r="AV712" s="13"/>
      <c r="AW712" s="13"/>
      <c r="AX712" s="13"/>
      <c r="AY712" s="14">
        <f t="shared" si="113"/>
        <v>55.428571428571431</v>
      </c>
      <c r="AZ712" s="14">
        <f t="shared" si="110"/>
        <v>23</v>
      </c>
      <c r="BA712" s="19">
        <f t="shared" si="114"/>
        <v>0.63636363636363635</v>
      </c>
      <c r="BB712" s="20">
        <f t="shared" si="111"/>
        <v>17.861493975392069</v>
      </c>
      <c r="BC712">
        <f t="shared" si="115"/>
        <v>0</v>
      </c>
      <c r="BD712" s="14">
        <f t="shared" si="116"/>
        <v>5</v>
      </c>
      <c r="BE712" s="14">
        <f t="shared" si="117"/>
        <v>48.166666666666664</v>
      </c>
      <c r="BF712" s="14">
        <f t="shared" si="118"/>
        <v>61.833333333333336</v>
      </c>
      <c r="BG712" s="14">
        <f t="shared" si="119"/>
        <v>58</v>
      </c>
    </row>
    <row r="713" spans="1:59" x14ac:dyDescent="0.2">
      <c r="A713" t="str">
        <f t="shared" si="112"/>
        <v>Liam Duggan_2015</v>
      </c>
      <c r="B713" t="s">
        <v>755</v>
      </c>
      <c r="C713" t="s">
        <v>465</v>
      </c>
      <c r="D713">
        <v>2015</v>
      </c>
      <c r="E713" s="13">
        <v>172300</v>
      </c>
      <c r="F713" s="13">
        <v>172300</v>
      </c>
      <c r="G713" s="13">
        <v>172300</v>
      </c>
      <c r="H713" s="13">
        <v>172300</v>
      </c>
      <c r="I713" s="13">
        <v>153900</v>
      </c>
      <c r="J713" s="13">
        <v>168400</v>
      </c>
      <c r="K713" s="13">
        <v>190900</v>
      </c>
      <c r="L713" s="13">
        <v>204100</v>
      </c>
      <c r="M713" s="13">
        <v>223300</v>
      </c>
      <c r="N713" s="13">
        <v>245300</v>
      </c>
      <c r="O713" s="13">
        <v>277500</v>
      </c>
      <c r="P713" s="13">
        <v>275600</v>
      </c>
      <c r="Q713" s="13">
        <v>251900</v>
      </c>
      <c r="R713" s="13">
        <v>251900</v>
      </c>
      <c r="S713" s="13">
        <v>225100</v>
      </c>
      <c r="T713" s="13">
        <v>225100</v>
      </c>
      <c r="U713" s="13">
        <v>225100</v>
      </c>
      <c r="V713" s="13">
        <v>225100</v>
      </c>
      <c r="W713" s="13">
        <v>225100</v>
      </c>
      <c r="X713" s="13">
        <v>225100</v>
      </c>
      <c r="Y713" s="13">
        <v>225100</v>
      </c>
      <c r="Z713" s="13">
        <v>225100</v>
      </c>
      <c r="AA713" s="13">
        <v>225100</v>
      </c>
      <c r="AB713" s="13"/>
      <c r="AC713" s="13">
        <v>11</v>
      </c>
      <c r="AD713" s="13">
        <v>12</v>
      </c>
      <c r="AE713" s="13">
        <v>38</v>
      </c>
      <c r="AF713" s="13">
        <v>75</v>
      </c>
      <c r="AG713" s="13">
        <v>39</v>
      </c>
      <c r="AH713" s="13">
        <v>30</v>
      </c>
      <c r="AI713" s="13">
        <v>96</v>
      </c>
      <c r="AJ713" s="13">
        <v>57</v>
      </c>
      <c r="AK713" s="13">
        <v>65</v>
      </c>
      <c r="AL713" s="13">
        <v>38</v>
      </c>
      <c r="AM713" s="13">
        <v>7</v>
      </c>
      <c r="AN713" s="13"/>
      <c r="AO713" s="13">
        <v>43</v>
      </c>
      <c r="AP713" s="13"/>
      <c r="AQ713" s="13"/>
      <c r="AR713" s="13"/>
      <c r="AS713" s="13"/>
      <c r="AT713" s="13"/>
      <c r="AU713" s="13"/>
      <c r="AV713" s="13"/>
      <c r="AW713" s="13"/>
      <c r="AX713" s="13"/>
      <c r="AY713" s="14">
        <f t="shared" si="113"/>
        <v>42.583333333333336</v>
      </c>
      <c r="AZ713" s="14">
        <f t="shared" si="110"/>
        <v>23</v>
      </c>
      <c r="BA713" s="19">
        <f t="shared" si="114"/>
        <v>0.54545454545454541</v>
      </c>
      <c r="BB713" s="20">
        <f t="shared" si="111"/>
        <v>27.013324433873315</v>
      </c>
      <c r="BC713">
        <f t="shared" si="115"/>
        <v>0</v>
      </c>
      <c r="BD713" s="14">
        <f t="shared" si="116"/>
        <v>5</v>
      </c>
      <c r="BE713" s="14">
        <f t="shared" si="117"/>
        <v>35</v>
      </c>
      <c r="BF713" s="14">
        <f t="shared" si="118"/>
        <v>48.833333333333336</v>
      </c>
      <c r="BG713" s="14" t="str">
        <f t="shared" si="119"/>
        <v/>
      </c>
    </row>
    <row r="714" spans="1:59" x14ac:dyDescent="0.2">
      <c r="A714" t="str">
        <f t="shared" si="112"/>
        <v>Taylin Duman_2018</v>
      </c>
      <c r="B714" t="s">
        <v>1018</v>
      </c>
      <c r="C714" t="s">
        <v>184</v>
      </c>
      <c r="D714">
        <v>2018</v>
      </c>
      <c r="E714" s="13">
        <v>123900</v>
      </c>
      <c r="F714" s="13">
        <v>123900</v>
      </c>
      <c r="G714" s="13">
        <v>123900</v>
      </c>
      <c r="H714" s="13">
        <v>123900</v>
      </c>
      <c r="I714" s="13">
        <v>123900</v>
      </c>
      <c r="J714" s="13">
        <v>123900</v>
      </c>
      <c r="K714" s="13">
        <v>123900</v>
      </c>
      <c r="L714" s="13">
        <v>170000</v>
      </c>
      <c r="M714" s="13">
        <v>185900</v>
      </c>
      <c r="N714" s="13">
        <v>185900</v>
      </c>
      <c r="O714" s="13">
        <v>185900</v>
      </c>
      <c r="P714" s="13">
        <v>198200</v>
      </c>
      <c r="Q714" s="13">
        <v>198200</v>
      </c>
      <c r="R714" s="13">
        <v>198200</v>
      </c>
      <c r="S714" s="13">
        <v>198200</v>
      </c>
      <c r="T714" s="13">
        <v>198200</v>
      </c>
      <c r="U714" s="13">
        <v>198200</v>
      </c>
      <c r="V714" s="13">
        <v>198200</v>
      </c>
      <c r="W714" s="13">
        <v>226900</v>
      </c>
      <c r="X714" s="13">
        <v>258500</v>
      </c>
      <c r="Y714" s="13">
        <v>258500</v>
      </c>
      <c r="Z714" s="13">
        <v>296100</v>
      </c>
      <c r="AA714" s="13">
        <v>343500</v>
      </c>
      <c r="AB714" s="13"/>
      <c r="AC714" s="13"/>
      <c r="AD714" s="13"/>
      <c r="AE714" s="13"/>
      <c r="AF714" s="13">
        <v>85</v>
      </c>
      <c r="AG714" s="13">
        <v>53</v>
      </c>
      <c r="AH714" s="13">
        <v>39</v>
      </c>
      <c r="AI714" s="13">
        <v>46</v>
      </c>
      <c r="AJ714" s="13"/>
      <c r="AK714" s="13"/>
      <c r="AL714" s="13">
        <v>54</v>
      </c>
      <c r="AM714" s="13"/>
      <c r="AN714" s="13"/>
      <c r="AO714" s="13"/>
      <c r="AP714" s="13"/>
      <c r="AQ714" s="13"/>
      <c r="AR714" s="13"/>
      <c r="AS714" s="13">
        <v>86</v>
      </c>
      <c r="AT714" s="13">
        <v>70</v>
      </c>
      <c r="AU714" s="13"/>
      <c r="AV714" s="13">
        <v>88</v>
      </c>
      <c r="AW714" s="13">
        <v>55</v>
      </c>
      <c r="AX714" s="13">
        <v>126</v>
      </c>
      <c r="AY714" s="14">
        <f t="shared" si="113"/>
        <v>70.2</v>
      </c>
      <c r="AZ714" s="14">
        <f t="shared" si="110"/>
        <v>23</v>
      </c>
      <c r="BA714" s="19">
        <f t="shared" si="114"/>
        <v>0.45454545454545453</v>
      </c>
      <c r="BB714" s="20">
        <f t="shared" si="111"/>
        <v>26.347253704661092</v>
      </c>
      <c r="BC714">
        <f t="shared" si="115"/>
        <v>0</v>
      </c>
      <c r="BD714" s="14">
        <f t="shared" si="116"/>
        <v>1</v>
      </c>
      <c r="BE714" s="14">
        <f t="shared" si="117"/>
        <v>69</v>
      </c>
      <c r="BF714" s="14">
        <f t="shared" si="118"/>
        <v>46.333333333333336</v>
      </c>
      <c r="BG714" s="14">
        <f t="shared" si="119"/>
        <v>85</v>
      </c>
    </row>
    <row r="715" spans="1:59" x14ac:dyDescent="0.2">
      <c r="A715" t="str">
        <f t="shared" si="112"/>
        <v>Taylin Duman_2017</v>
      </c>
      <c r="B715" t="s">
        <v>1018</v>
      </c>
      <c r="C715" t="s">
        <v>184</v>
      </c>
      <c r="D715">
        <v>2017</v>
      </c>
      <c r="E715" s="13">
        <v>126400</v>
      </c>
      <c r="F715" s="13">
        <v>126400</v>
      </c>
      <c r="G715" s="13">
        <v>126400</v>
      </c>
      <c r="H715" s="13">
        <v>126400</v>
      </c>
      <c r="I715" s="13">
        <v>126400</v>
      </c>
      <c r="J715" s="13">
        <v>126400</v>
      </c>
      <c r="K715" s="13">
        <v>126400</v>
      </c>
      <c r="L715" s="13">
        <v>126400</v>
      </c>
      <c r="M715" s="13">
        <v>126400</v>
      </c>
      <c r="N715" s="13">
        <v>126400</v>
      </c>
      <c r="O715" s="13">
        <v>126400</v>
      </c>
      <c r="P715" s="13">
        <v>126400</v>
      </c>
      <c r="Q715" s="13">
        <v>126400</v>
      </c>
      <c r="R715" s="13">
        <v>126400</v>
      </c>
      <c r="S715" s="13">
        <v>126400</v>
      </c>
      <c r="T715" s="13">
        <v>126400</v>
      </c>
      <c r="U715" s="13">
        <v>126400</v>
      </c>
      <c r="V715" s="13">
        <v>126400</v>
      </c>
      <c r="W715" s="13">
        <v>126400</v>
      </c>
      <c r="X715" s="13">
        <v>126400</v>
      </c>
      <c r="Y715" s="13">
        <v>126400</v>
      </c>
      <c r="Z715" s="13">
        <v>126400</v>
      </c>
      <c r="AA715" s="13">
        <v>126400</v>
      </c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13"/>
      <c r="AU715" s="13"/>
      <c r="AV715" s="13"/>
      <c r="AW715" s="13"/>
      <c r="AX715" s="13"/>
      <c r="AY715" s="14" t="str">
        <f t="shared" si="113"/>
        <v/>
      </c>
      <c r="AZ715" s="14">
        <f t="shared" ref="AZ715:AZ770" si="120">COUNTIF(AB715:AX715,"&lt;&gt;0")</f>
        <v>23</v>
      </c>
      <c r="BA715" s="19">
        <f t="shared" si="114"/>
        <v>0</v>
      </c>
      <c r="BB715" s="20" t="e">
        <f t="shared" ref="BB715:BB770" si="121">STDEV(AB715:AX715)</f>
        <v>#DIV/0!</v>
      </c>
      <c r="BC715">
        <f t="shared" si="115"/>
        <v>0</v>
      </c>
      <c r="BD715" s="14">
        <f t="shared" si="116"/>
        <v>1</v>
      </c>
      <c r="BE715" s="14" t="str">
        <f t="shared" si="117"/>
        <v/>
      </c>
      <c r="BF715" s="14" t="str">
        <f t="shared" si="118"/>
        <v/>
      </c>
      <c r="BG715" s="14" t="str">
        <f t="shared" si="119"/>
        <v/>
      </c>
    </row>
    <row r="716" spans="1:59" x14ac:dyDescent="0.2">
      <c r="A716" t="str">
        <f t="shared" si="112"/>
        <v>Taylin Duman_2016</v>
      </c>
      <c r="B716" t="s">
        <v>1018</v>
      </c>
      <c r="C716" t="s">
        <v>184</v>
      </c>
      <c r="D716">
        <v>2016</v>
      </c>
      <c r="E716" s="13">
        <v>0</v>
      </c>
      <c r="F716" s="13">
        <v>0</v>
      </c>
      <c r="G716" s="13">
        <v>0</v>
      </c>
      <c r="H716" s="13">
        <v>0</v>
      </c>
      <c r="I716" s="13">
        <v>0</v>
      </c>
      <c r="J716" s="13">
        <v>0</v>
      </c>
      <c r="K716" s="13">
        <v>0</v>
      </c>
      <c r="L716" s="13">
        <v>0</v>
      </c>
      <c r="M716" s="13">
        <v>0</v>
      </c>
      <c r="N716" s="13">
        <v>0</v>
      </c>
      <c r="O716" s="13">
        <v>0</v>
      </c>
      <c r="P716" s="13">
        <v>0</v>
      </c>
      <c r="Q716" s="13">
        <v>0</v>
      </c>
      <c r="R716" s="13">
        <v>0</v>
      </c>
      <c r="S716" s="13">
        <v>0</v>
      </c>
      <c r="T716" s="13">
        <v>0</v>
      </c>
      <c r="U716" s="13">
        <v>0</v>
      </c>
      <c r="V716" s="13">
        <v>0</v>
      </c>
      <c r="W716" s="13">
        <v>0</v>
      </c>
      <c r="X716" s="13">
        <v>0</v>
      </c>
      <c r="Y716" s="13">
        <v>0</v>
      </c>
      <c r="Z716" s="13">
        <v>0</v>
      </c>
      <c r="AA716" s="13">
        <v>0</v>
      </c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13"/>
      <c r="AU716" s="13"/>
      <c r="AV716" s="13"/>
      <c r="AW716" s="13"/>
      <c r="AX716" s="13"/>
      <c r="AY716" s="14" t="str">
        <f t="shared" si="113"/>
        <v/>
      </c>
      <c r="AZ716" s="14">
        <f t="shared" si="120"/>
        <v>23</v>
      </c>
      <c r="BA716" s="19">
        <f t="shared" si="114"/>
        <v>0</v>
      </c>
      <c r="BB716" s="20" t="e">
        <f t="shared" si="121"/>
        <v>#DIV/0!</v>
      </c>
      <c r="BC716">
        <f t="shared" si="115"/>
        <v>23</v>
      </c>
      <c r="BD716" s="14">
        <f t="shared" si="116"/>
        <v>1</v>
      </c>
      <c r="BE716" s="14" t="str">
        <f t="shared" si="117"/>
        <v/>
      </c>
      <c r="BF716" s="14" t="str">
        <f t="shared" si="118"/>
        <v/>
      </c>
      <c r="BG716" s="14" t="str">
        <f t="shared" si="119"/>
        <v/>
      </c>
    </row>
    <row r="717" spans="1:59" x14ac:dyDescent="0.2">
      <c r="A717" t="str">
        <f t="shared" si="112"/>
        <v>Taylin Duman_2015</v>
      </c>
      <c r="B717" t="s">
        <v>1018</v>
      </c>
      <c r="C717" t="s">
        <v>184</v>
      </c>
      <c r="D717">
        <v>2015</v>
      </c>
      <c r="E717" s="13">
        <v>0</v>
      </c>
      <c r="F717" s="13">
        <v>0</v>
      </c>
      <c r="G717" s="13">
        <v>0</v>
      </c>
      <c r="H717" s="13">
        <v>0</v>
      </c>
      <c r="I717" s="13">
        <v>0</v>
      </c>
      <c r="J717" s="13">
        <v>0</v>
      </c>
      <c r="K717" s="13">
        <v>0</v>
      </c>
      <c r="L717" s="13">
        <v>0</v>
      </c>
      <c r="M717" s="13">
        <v>0</v>
      </c>
      <c r="N717" s="13">
        <v>0</v>
      </c>
      <c r="O717" s="13">
        <v>0</v>
      </c>
      <c r="P717" s="13">
        <v>0</v>
      </c>
      <c r="Q717" s="13">
        <v>0</v>
      </c>
      <c r="R717" s="13">
        <v>0</v>
      </c>
      <c r="S717" s="13">
        <v>0</v>
      </c>
      <c r="T717" s="13">
        <v>0</v>
      </c>
      <c r="U717" s="13">
        <v>0</v>
      </c>
      <c r="V717" s="13">
        <v>0</v>
      </c>
      <c r="W717" s="13">
        <v>0</v>
      </c>
      <c r="X717" s="13">
        <v>0</v>
      </c>
      <c r="Y717" s="13">
        <v>0</v>
      </c>
      <c r="Z717" s="13">
        <v>0</v>
      </c>
      <c r="AA717" s="13">
        <v>0</v>
      </c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  <c r="AO717" s="13"/>
      <c r="AP717" s="13"/>
      <c r="AQ717" s="13"/>
      <c r="AR717" s="13"/>
      <c r="AS717" s="13"/>
      <c r="AT717" s="13"/>
      <c r="AU717" s="13"/>
      <c r="AV717" s="13"/>
      <c r="AW717" s="13"/>
      <c r="AX717" s="13"/>
      <c r="AY717" s="14" t="str">
        <f t="shared" si="113"/>
        <v/>
      </c>
      <c r="AZ717" s="14">
        <f t="shared" si="120"/>
        <v>23</v>
      </c>
      <c r="BA717" s="19">
        <f t="shared" si="114"/>
        <v>0</v>
      </c>
      <c r="BB717" s="20" t="e">
        <f t="shared" si="121"/>
        <v>#DIV/0!</v>
      </c>
      <c r="BC717">
        <f t="shared" si="115"/>
        <v>23</v>
      </c>
      <c r="BD717" s="14">
        <f t="shared" si="116"/>
        <v>1</v>
      </c>
      <c r="BE717" s="14" t="str">
        <f t="shared" si="117"/>
        <v/>
      </c>
      <c r="BF717" s="14" t="str">
        <f t="shared" si="118"/>
        <v/>
      </c>
      <c r="BG717" s="14" t="str">
        <f t="shared" si="119"/>
        <v/>
      </c>
    </row>
    <row r="718" spans="1:59" x14ac:dyDescent="0.2">
      <c r="A718" t="str">
        <f t="shared" si="112"/>
        <v>Trent Dumont_2018</v>
      </c>
      <c r="B718" t="s">
        <v>913</v>
      </c>
      <c r="C718" t="s">
        <v>316</v>
      </c>
      <c r="D718">
        <v>2018</v>
      </c>
      <c r="E718" s="13">
        <v>412300</v>
      </c>
      <c r="F718" s="13">
        <v>412300</v>
      </c>
      <c r="G718" s="13">
        <v>412300</v>
      </c>
      <c r="H718" s="13">
        <v>407300</v>
      </c>
      <c r="I718" s="13">
        <v>405000</v>
      </c>
      <c r="J718" s="13">
        <v>400000</v>
      </c>
      <c r="K718" s="13">
        <v>382900</v>
      </c>
      <c r="L718" s="13">
        <v>375000</v>
      </c>
      <c r="M718" s="13">
        <v>372800</v>
      </c>
      <c r="N718" s="13">
        <v>387000</v>
      </c>
      <c r="O718" s="13">
        <v>387300</v>
      </c>
      <c r="P718" s="13">
        <v>384400</v>
      </c>
      <c r="Q718" s="13">
        <v>372400</v>
      </c>
      <c r="R718" s="13">
        <v>372400</v>
      </c>
      <c r="S718" s="13">
        <v>374400</v>
      </c>
      <c r="T718" s="13">
        <v>380500</v>
      </c>
      <c r="U718" s="13">
        <v>389700</v>
      </c>
      <c r="V718" s="13">
        <v>371900</v>
      </c>
      <c r="W718" s="13">
        <v>356300</v>
      </c>
      <c r="X718" s="13">
        <v>352200</v>
      </c>
      <c r="Y718" s="13">
        <v>388300</v>
      </c>
      <c r="Z718" s="13">
        <v>419200</v>
      </c>
      <c r="AA718" s="13">
        <v>474100</v>
      </c>
      <c r="AB718" s="13">
        <v>87</v>
      </c>
      <c r="AC718" s="13">
        <v>71</v>
      </c>
      <c r="AD718" s="13">
        <v>76</v>
      </c>
      <c r="AE718" s="13">
        <v>87</v>
      </c>
      <c r="AF718" s="13">
        <v>63</v>
      </c>
      <c r="AG718" s="13">
        <v>49</v>
      </c>
      <c r="AH718" s="13">
        <v>99</v>
      </c>
      <c r="AI718" s="13">
        <v>73</v>
      </c>
      <c r="AJ718" s="13">
        <v>85</v>
      </c>
      <c r="AK718" s="13">
        <v>75</v>
      </c>
      <c r="AL718" s="13">
        <v>66</v>
      </c>
      <c r="AM718" s="13">
        <v>65</v>
      </c>
      <c r="AN718" s="13"/>
      <c r="AO718" s="13">
        <v>99</v>
      </c>
      <c r="AP718" s="13">
        <v>79</v>
      </c>
      <c r="AQ718" s="13">
        <v>76</v>
      </c>
      <c r="AR718" s="13">
        <v>43</v>
      </c>
      <c r="AS718" s="13">
        <v>74</v>
      </c>
      <c r="AT718" s="13">
        <v>92</v>
      </c>
      <c r="AU718" s="13">
        <v>132</v>
      </c>
      <c r="AV718" s="13">
        <v>85</v>
      </c>
      <c r="AW718" s="13">
        <v>97</v>
      </c>
      <c r="AX718" s="13">
        <v>162</v>
      </c>
      <c r="AY718" s="14">
        <f t="shared" si="113"/>
        <v>83.409090909090907</v>
      </c>
      <c r="AZ718" s="14">
        <f t="shared" si="120"/>
        <v>23</v>
      </c>
      <c r="BA718" s="19">
        <f t="shared" si="114"/>
        <v>1</v>
      </c>
      <c r="BB718" s="20">
        <f t="shared" si="121"/>
        <v>25.578374591698481</v>
      </c>
      <c r="BC718">
        <f t="shared" si="115"/>
        <v>0</v>
      </c>
      <c r="BD718" s="14">
        <f t="shared" si="116"/>
        <v>20</v>
      </c>
      <c r="BE718" s="14">
        <f t="shared" si="117"/>
        <v>72.166666666666671</v>
      </c>
      <c r="BF718" s="14">
        <f t="shared" si="118"/>
        <v>77.166666666666671</v>
      </c>
      <c r="BG718" s="14">
        <f t="shared" si="119"/>
        <v>93.333333333333329</v>
      </c>
    </row>
    <row r="719" spans="1:59" x14ac:dyDescent="0.2">
      <c r="A719" t="str">
        <f t="shared" si="112"/>
        <v>Trent Dumont_2017</v>
      </c>
      <c r="B719" t="s">
        <v>913</v>
      </c>
      <c r="C719" t="s">
        <v>316</v>
      </c>
      <c r="D719">
        <v>2017</v>
      </c>
      <c r="E719" s="13">
        <v>415000</v>
      </c>
      <c r="F719" s="13">
        <v>415000</v>
      </c>
      <c r="G719" s="13">
        <v>415000</v>
      </c>
      <c r="H719" s="13">
        <v>410100</v>
      </c>
      <c r="I719" s="13">
        <v>411800</v>
      </c>
      <c r="J719" s="13">
        <v>421900</v>
      </c>
      <c r="K719" s="13">
        <v>428200</v>
      </c>
      <c r="L719" s="13">
        <v>429700</v>
      </c>
      <c r="M719" s="13">
        <v>406100</v>
      </c>
      <c r="N719" s="13">
        <v>406100</v>
      </c>
      <c r="O719" s="13">
        <v>392800</v>
      </c>
      <c r="P719" s="13">
        <v>371300</v>
      </c>
      <c r="Q719" s="13">
        <v>371300</v>
      </c>
      <c r="R719" s="13">
        <v>362300</v>
      </c>
      <c r="S719" s="13">
        <v>341500</v>
      </c>
      <c r="T719" s="13">
        <v>341500</v>
      </c>
      <c r="U719" s="13">
        <v>319500</v>
      </c>
      <c r="V719" s="13">
        <v>319500</v>
      </c>
      <c r="W719" s="13">
        <v>317100</v>
      </c>
      <c r="X719" s="13">
        <v>324400</v>
      </c>
      <c r="Y719" s="13">
        <v>354000</v>
      </c>
      <c r="Z719" s="13">
        <v>365500</v>
      </c>
      <c r="AA719" s="13">
        <v>371200</v>
      </c>
      <c r="AB719" s="13">
        <v>74</v>
      </c>
      <c r="AC719" s="13">
        <v>88</v>
      </c>
      <c r="AD719" s="13">
        <v>69</v>
      </c>
      <c r="AE719" s="13">
        <v>87</v>
      </c>
      <c r="AF719" s="13">
        <v>107</v>
      </c>
      <c r="AG719" s="13">
        <v>68</v>
      </c>
      <c r="AH719" s="13">
        <v>79</v>
      </c>
      <c r="AI719" s="13">
        <v>53</v>
      </c>
      <c r="AJ719" s="13"/>
      <c r="AK719" s="13">
        <v>77</v>
      </c>
      <c r="AL719" s="13">
        <v>54</v>
      </c>
      <c r="AM719" s="13"/>
      <c r="AN719" s="13">
        <v>67</v>
      </c>
      <c r="AO719" s="13">
        <v>45</v>
      </c>
      <c r="AP719" s="13"/>
      <c r="AQ719" s="13">
        <v>42</v>
      </c>
      <c r="AR719" s="13"/>
      <c r="AS719" s="13">
        <v>99</v>
      </c>
      <c r="AT719" s="13">
        <v>66</v>
      </c>
      <c r="AU719" s="13">
        <v>98</v>
      </c>
      <c r="AV719" s="13">
        <v>76</v>
      </c>
      <c r="AW719" s="13">
        <v>60</v>
      </c>
      <c r="AX719" s="13">
        <v>116</v>
      </c>
      <c r="AY719" s="14">
        <f t="shared" si="113"/>
        <v>75</v>
      </c>
      <c r="AZ719" s="14">
        <f t="shared" si="120"/>
        <v>23</v>
      </c>
      <c r="BA719" s="19">
        <f t="shared" si="114"/>
        <v>0.86363636363636365</v>
      </c>
      <c r="BB719" s="20">
        <f t="shared" si="121"/>
        <v>20.431457227629274</v>
      </c>
      <c r="BC719">
        <f t="shared" si="115"/>
        <v>0</v>
      </c>
      <c r="BD719" s="14">
        <f t="shared" si="116"/>
        <v>19</v>
      </c>
      <c r="BE719" s="14">
        <f t="shared" si="117"/>
        <v>82.166666666666671</v>
      </c>
      <c r="BF719" s="14">
        <f t="shared" si="118"/>
        <v>65.75</v>
      </c>
      <c r="BG719" s="14">
        <f t="shared" si="119"/>
        <v>79.571428571428569</v>
      </c>
    </row>
    <row r="720" spans="1:59" x14ac:dyDescent="0.2">
      <c r="A720" t="str">
        <f t="shared" si="112"/>
        <v>Trent Dumont_2016</v>
      </c>
      <c r="B720" t="s">
        <v>913</v>
      </c>
      <c r="C720" t="s">
        <v>316</v>
      </c>
      <c r="D720">
        <v>2016</v>
      </c>
      <c r="E720" s="13">
        <v>247500</v>
      </c>
      <c r="F720" s="13">
        <v>247500</v>
      </c>
      <c r="G720" s="13">
        <v>247500</v>
      </c>
      <c r="H720" s="13">
        <v>247500</v>
      </c>
      <c r="I720" s="13">
        <v>247500</v>
      </c>
      <c r="J720" s="13">
        <v>247500</v>
      </c>
      <c r="K720" s="13">
        <v>247500</v>
      </c>
      <c r="L720" s="13">
        <v>247500</v>
      </c>
      <c r="M720" s="13">
        <v>247500</v>
      </c>
      <c r="N720" s="13">
        <v>247500</v>
      </c>
      <c r="O720" s="13">
        <v>247500</v>
      </c>
      <c r="P720" s="13">
        <v>247500</v>
      </c>
      <c r="Q720" s="13">
        <v>247500</v>
      </c>
      <c r="R720" s="13">
        <v>295800</v>
      </c>
      <c r="S720" s="13">
        <v>334200</v>
      </c>
      <c r="T720" s="13">
        <v>334200</v>
      </c>
      <c r="U720" s="13">
        <v>358500</v>
      </c>
      <c r="V720" s="13">
        <v>358500</v>
      </c>
      <c r="W720" s="13">
        <v>359000</v>
      </c>
      <c r="X720" s="13">
        <v>363400</v>
      </c>
      <c r="Y720" s="13">
        <v>377800</v>
      </c>
      <c r="Z720" s="13">
        <v>380300</v>
      </c>
      <c r="AA720" s="13">
        <v>375600</v>
      </c>
      <c r="AB720" s="13"/>
      <c r="AC720" s="13"/>
      <c r="AD720" s="13"/>
      <c r="AE720" s="13"/>
      <c r="AF720" s="13"/>
      <c r="AG720" s="13"/>
      <c r="AH720" s="13"/>
      <c r="AI720" s="13"/>
      <c r="AJ720" s="13">
        <v>75</v>
      </c>
      <c r="AK720" s="13">
        <v>67</v>
      </c>
      <c r="AL720" s="13"/>
      <c r="AM720" s="13"/>
      <c r="AN720" s="13">
        <v>121</v>
      </c>
      <c r="AO720" s="13">
        <v>79</v>
      </c>
      <c r="AP720" s="13"/>
      <c r="AQ720" s="13">
        <v>57</v>
      </c>
      <c r="AR720" s="13"/>
      <c r="AS720" s="13">
        <v>86</v>
      </c>
      <c r="AT720" s="13">
        <v>89</v>
      </c>
      <c r="AU720" s="13">
        <v>83</v>
      </c>
      <c r="AV720" s="13">
        <v>68</v>
      </c>
      <c r="AW720" s="13">
        <v>74</v>
      </c>
      <c r="AX720" s="13">
        <v>40</v>
      </c>
      <c r="AY720" s="14">
        <f t="shared" si="113"/>
        <v>76.272727272727266</v>
      </c>
      <c r="AZ720" s="14">
        <f t="shared" si="120"/>
        <v>23</v>
      </c>
      <c r="BA720" s="19">
        <f t="shared" si="114"/>
        <v>0.5</v>
      </c>
      <c r="BB720" s="20">
        <f t="shared" si="121"/>
        <v>20.391620382357594</v>
      </c>
      <c r="BC720">
        <f t="shared" si="115"/>
        <v>0</v>
      </c>
      <c r="BD720" s="14">
        <f t="shared" si="116"/>
        <v>1</v>
      </c>
      <c r="BE720" s="14" t="str">
        <f t="shared" si="117"/>
        <v/>
      </c>
      <c r="BF720" s="14">
        <f t="shared" si="118"/>
        <v>71</v>
      </c>
      <c r="BG720" s="14">
        <f t="shared" si="119"/>
        <v>71</v>
      </c>
    </row>
    <row r="721" spans="1:59" x14ac:dyDescent="0.2">
      <c r="A721" t="str">
        <f t="shared" si="112"/>
        <v>Trent Dumont_2015</v>
      </c>
      <c r="B721" t="s">
        <v>913</v>
      </c>
      <c r="C721" t="s">
        <v>316</v>
      </c>
      <c r="D721">
        <v>2015</v>
      </c>
      <c r="E721" s="13">
        <v>123900</v>
      </c>
      <c r="F721" s="13">
        <v>123900</v>
      </c>
      <c r="G721" s="13">
        <v>123900</v>
      </c>
      <c r="H721" s="13">
        <v>123900</v>
      </c>
      <c r="I721" s="13">
        <v>123900</v>
      </c>
      <c r="J721" s="13">
        <v>123900</v>
      </c>
      <c r="K721" s="13">
        <v>123900</v>
      </c>
      <c r="L721" s="13">
        <v>123900</v>
      </c>
      <c r="M721" s="13">
        <v>123900</v>
      </c>
      <c r="N721" s="13">
        <v>153500</v>
      </c>
      <c r="O721" s="13">
        <v>194200</v>
      </c>
      <c r="P721" s="13">
        <v>228600</v>
      </c>
      <c r="Q721" s="13">
        <v>226400</v>
      </c>
      <c r="R721" s="13">
        <v>226400</v>
      </c>
      <c r="S721" s="13">
        <v>202300</v>
      </c>
      <c r="T721" s="13">
        <v>202300</v>
      </c>
      <c r="U721" s="13">
        <v>202300</v>
      </c>
      <c r="V721" s="13">
        <v>202300</v>
      </c>
      <c r="W721" s="13">
        <v>202300</v>
      </c>
      <c r="X721" s="13">
        <v>202300</v>
      </c>
      <c r="Y721" s="13">
        <v>202300</v>
      </c>
      <c r="Z721" s="13">
        <v>202300</v>
      </c>
      <c r="AA721" s="13">
        <v>202300</v>
      </c>
      <c r="AB721" s="13"/>
      <c r="AC721" s="13"/>
      <c r="AD721" s="13"/>
      <c r="AE721" s="13">
        <v>32</v>
      </c>
      <c r="AF721" s="13"/>
      <c r="AG721" s="13"/>
      <c r="AH721" s="13"/>
      <c r="AI721" s="13">
        <v>25</v>
      </c>
      <c r="AJ721" s="13">
        <v>84</v>
      </c>
      <c r="AK721" s="13">
        <v>74</v>
      </c>
      <c r="AL721" s="13">
        <v>35</v>
      </c>
      <c r="AM721" s="13">
        <v>22</v>
      </c>
      <c r="AN721" s="13"/>
      <c r="AO721" s="13">
        <v>22</v>
      </c>
      <c r="AP721" s="13"/>
      <c r="AQ721" s="13"/>
      <c r="AR721" s="13"/>
      <c r="AS721" s="13"/>
      <c r="AT721" s="13"/>
      <c r="AU721" s="13"/>
      <c r="AV721" s="13"/>
      <c r="AW721" s="13"/>
      <c r="AX721" s="13">
        <v>73</v>
      </c>
      <c r="AY721" s="14">
        <f t="shared" si="113"/>
        <v>45.875</v>
      </c>
      <c r="AZ721" s="14">
        <f t="shared" si="120"/>
        <v>23</v>
      </c>
      <c r="BA721" s="19">
        <f t="shared" si="114"/>
        <v>0.36363636363636365</v>
      </c>
      <c r="BB721" s="20">
        <f t="shared" si="121"/>
        <v>26.367932363817552</v>
      </c>
      <c r="BC721">
        <f t="shared" si="115"/>
        <v>0</v>
      </c>
      <c r="BD721" s="14">
        <f t="shared" si="116"/>
        <v>1</v>
      </c>
      <c r="BE721" s="14">
        <f t="shared" si="117"/>
        <v>32</v>
      </c>
      <c r="BF721" s="14">
        <f t="shared" si="118"/>
        <v>48</v>
      </c>
      <c r="BG721" s="14">
        <f t="shared" si="119"/>
        <v>73</v>
      </c>
    </row>
    <row r="722" spans="1:59" x14ac:dyDescent="0.2">
      <c r="A722" t="str">
        <f t="shared" si="112"/>
        <v>Josh Dunkley_2018</v>
      </c>
      <c r="B722" t="s">
        <v>731</v>
      </c>
      <c r="C722" t="s">
        <v>443</v>
      </c>
      <c r="D722">
        <v>2018</v>
      </c>
      <c r="E722" s="13">
        <v>296900</v>
      </c>
      <c r="F722" s="13">
        <v>296900</v>
      </c>
      <c r="G722" s="13">
        <v>296900</v>
      </c>
      <c r="H722" s="13">
        <v>328100</v>
      </c>
      <c r="I722" s="13">
        <v>361000</v>
      </c>
      <c r="J722" s="13">
        <v>374400</v>
      </c>
      <c r="K722" s="13">
        <v>368600</v>
      </c>
      <c r="L722" s="13">
        <v>357800</v>
      </c>
      <c r="M722" s="13">
        <v>377200</v>
      </c>
      <c r="N722" s="13">
        <v>382200</v>
      </c>
      <c r="O722" s="13">
        <v>382200</v>
      </c>
      <c r="P722" s="13">
        <v>382200</v>
      </c>
      <c r="Q722" s="13">
        <v>382200</v>
      </c>
      <c r="R722" s="13">
        <v>382200</v>
      </c>
      <c r="S722" s="13">
        <v>375300</v>
      </c>
      <c r="T722" s="13">
        <v>369100</v>
      </c>
      <c r="U722" s="13">
        <v>385100</v>
      </c>
      <c r="V722" s="13">
        <v>404600</v>
      </c>
      <c r="W722" s="13">
        <v>418400</v>
      </c>
      <c r="X722" s="13">
        <v>455600</v>
      </c>
      <c r="Y722" s="13">
        <v>501600</v>
      </c>
      <c r="Z722" s="13">
        <v>535200</v>
      </c>
      <c r="AA722" s="13">
        <v>576700</v>
      </c>
      <c r="AB722" s="13">
        <v>87</v>
      </c>
      <c r="AC722" s="13">
        <v>67</v>
      </c>
      <c r="AD722" s="13">
        <v>92</v>
      </c>
      <c r="AE722" s="13">
        <v>107</v>
      </c>
      <c r="AF722" s="13">
        <v>42</v>
      </c>
      <c r="AG722" s="13">
        <v>60</v>
      </c>
      <c r="AH722" s="13">
        <v>94</v>
      </c>
      <c r="AI722" s="13">
        <v>105</v>
      </c>
      <c r="AJ722" s="13">
        <v>40</v>
      </c>
      <c r="AK722" s="13"/>
      <c r="AL722" s="13"/>
      <c r="AM722" s="13"/>
      <c r="AN722" s="13"/>
      <c r="AO722" s="13">
        <v>71</v>
      </c>
      <c r="AP722" s="13">
        <v>105</v>
      </c>
      <c r="AQ722" s="13">
        <v>86</v>
      </c>
      <c r="AR722" s="13">
        <v>88</v>
      </c>
      <c r="AS722" s="13">
        <v>105</v>
      </c>
      <c r="AT722" s="13">
        <v>147</v>
      </c>
      <c r="AU722" s="13">
        <v>132</v>
      </c>
      <c r="AV722" s="13">
        <v>106</v>
      </c>
      <c r="AW722" s="13">
        <v>157</v>
      </c>
      <c r="AX722" s="13">
        <v>116</v>
      </c>
      <c r="AY722" s="14">
        <f t="shared" si="113"/>
        <v>95.10526315789474</v>
      </c>
      <c r="AZ722" s="14">
        <f t="shared" si="120"/>
        <v>23</v>
      </c>
      <c r="BA722" s="19">
        <f t="shared" si="114"/>
        <v>0.86363636363636365</v>
      </c>
      <c r="BB722" s="20">
        <f t="shared" si="121"/>
        <v>31.221244079494099</v>
      </c>
      <c r="BC722">
        <f t="shared" si="115"/>
        <v>0</v>
      </c>
      <c r="BD722" s="14">
        <f t="shared" si="116"/>
        <v>1</v>
      </c>
      <c r="BE722" s="14">
        <f t="shared" si="117"/>
        <v>75.833333333333329</v>
      </c>
      <c r="BF722" s="14">
        <f t="shared" si="118"/>
        <v>79.666666666666671</v>
      </c>
      <c r="BG722" s="14">
        <f t="shared" si="119"/>
        <v>115.77777777777777</v>
      </c>
    </row>
    <row r="723" spans="1:59" x14ac:dyDescent="0.2">
      <c r="A723" t="str">
        <f t="shared" si="112"/>
        <v>Josh Dunkley_2017</v>
      </c>
      <c r="B723" t="s">
        <v>731</v>
      </c>
      <c r="C723" t="s">
        <v>443</v>
      </c>
      <c r="D723">
        <v>2017</v>
      </c>
      <c r="E723" s="13">
        <v>378800</v>
      </c>
      <c r="F723" s="13">
        <v>378800</v>
      </c>
      <c r="G723" s="13">
        <v>378800</v>
      </c>
      <c r="H723" s="13">
        <v>378800</v>
      </c>
      <c r="I723" s="13">
        <v>378800</v>
      </c>
      <c r="J723" s="13">
        <v>378800</v>
      </c>
      <c r="K723" s="13">
        <v>379900</v>
      </c>
      <c r="L723" s="13">
        <v>367300</v>
      </c>
      <c r="M723" s="13">
        <v>367300</v>
      </c>
      <c r="N723" s="13">
        <v>367300</v>
      </c>
      <c r="O723" s="13">
        <v>367300</v>
      </c>
      <c r="P723" s="13">
        <v>367300</v>
      </c>
      <c r="Q723" s="13">
        <v>367300</v>
      </c>
      <c r="R723" s="13">
        <v>367300</v>
      </c>
      <c r="S723" s="13">
        <v>367300</v>
      </c>
      <c r="T723" s="13">
        <v>367300</v>
      </c>
      <c r="U723" s="13">
        <v>367300</v>
      </c>
      <c r="V723" s="13">
        <v>367300</v>
      </c>
      <c r="W723" s="13">
        <v>367300</v>
      </c>
      <c r="X723" s="13">
        <v>367300</v>
      </c>
      <c r="Y723" s="13">
        <v>367300</v>
      </c>
      <c r="Z723" s="13">
        <v>342000</v>
      </c>
      <c r="AA723" s="13">
        <v>309300</v>
      </c>
      <c r="AB723" s="13"/>
      <c r="AC723" s="13"/>
      <c r="AD723" s="13"/>
      <c r="AE723" s="13">
        <v>54</v>
      </c>
      <c r="AF723" s="13">
        <v>94</v>
      </c>
      <c r="AG723" s="13">
        <v>77</v>
      </c>
      <c r="AH723" s="13">
        <v>23</v>
      </c>
      <c r="AI723" s="13"/>
      <c r="AJ723" s="13"/>
      <c r="AK723" s="13"/>
      <c r="AL723" s="13"/>
      <c r="AM723" s="13"/>
      <c r="AN723" s="13"/>
      <c r="AO723" s="13"/>
      <c r="AP723" s="13"/>
      <c r="AQ723" s="13"/>
      <c r="AR723" s="13"/>
      <c r="AS723" s="13"/>
      <c r="AT723" s="13"/>
      <c r="AU723" s="13"/>
      <c r="AV723" s="13">
        <v>65</v>
      </c>
      <c r="AW723" s="13">
        <v>45</v>
      </c>
      <c r="AX723" s="13">
        <v>62</v>
      </c>
      <c r="AY723" s="14">
        <f t="shared" si="113"/>
        <v>60</v>
      </c>
      <c r="AZ723" s="14">
        <f t="shared" si="120"/>
        <v>23</v>
      </c>
      <c r="BA723" s="19">
        <f t="shared" si="114"/>
        <v>0.31818181818181818</v>
      </c>
      <c r="BB723" s="20">
        <f t="shared" si="121"/>
        <v>22.744962812309307</v>
      </c>
      <c r="BC723">
        <f t="shared" si="115"/>
        <v>0</v>
      </c>
      <c r="BD723" s="14">
        <f t="shared" si="116"/>
        <v>23</v>
      </c>
      <c r="BE723" s="14">
        <f t="shared" si="117"/>
        <v>75</v>
      </c>
      <c r="BF723" s="14">
        <f t="shared" si="118"/>
        <v>23</v>
      </c>
      <c r="BG723" s="14">
        <f t="shared" si="119"/>
        <v>57.333333333333336</v>
      </c>
    </row>
    <row r="724" spans="1:59" x14ac:dyDescent="0.2">
      <c r="A724" t="str">
        <f t="shared" si="112"/>
        <v>Josh Dunkley_2016</v>
      </c>
      <c r="B724" t="s">
        <v>731</v>
      </c>
      <c r="C724" t="s">
        <v>443</v>
      </c>
      <c r="D724">
        <v>2016</v>
      </c>
      <c r="E724" s="13">
        <v>117300</v>
      </c>
      <c r="F724" s="13">
        <v>117300</v>
      </c>
      <c r="G724" s="13">
        <v>117300</v>
      </c>
      <c r="H724" s="13">
        <v>117300</v>
      </c>
      <c r="I724" s="13">
        <v>117300</v>
      </c>
      <c r="J724" s="13">
        <v>117300</v>
      </c>
      <c r="K724" s="13">
        <v>117300</v>
      </c>
      <c r="L724" s="13">
        <v>117300</v>
      </c>
      <c r="M724" s="13">
        <v>117300</v>
      </c>
      <c r="N724" s="13">
        <v>117300</v>
      </c>
      <c r="O724" s="13">
        <v>167000</v>
      </c>
      <c r="P724" s="13">
        <v>195700</v>
      </c>
      <c r="Q724" s="13">
        <v>228100</v>
      </c>
      <c r="R724" s="13">
        <v>226500</v>
      </c>
      <c r="S724" s="13">
        <v>226500</v>
      </c>
      <c r="T724" s="13">
        <v>226500</v>
      </c>
      <c r="U724" s="13">
        <v>226500</v>
      </c>
      <c r="V724" s="13">
        <v>250400</v>
      </c>
      <c r="W724" s="13">
        <v>284900</v>
      </c>
      <c r="X724" s="13">
        <v>329000</v>
      </c>
      <c r="Y724" s="13">
        <v>345700</v>
      </c>
      <c r="Z724" s="13">
        <v>352100</v>
      </c>
      <c r="AA724" s="13">
        <v>351600</v>
      </c>
      <c r="AB724" s="13">
        <v>61</v>
      </c>
      <c r="AC724" s="13">
        <v>33</v>
      </c>
      <c r="AD724" s="13"/>
      <c r="AE724" s="13"/>
      <c r="AF724" s="13"/>
      <c r="AG724" s="13"/>
      <c r="AH724" s="13"/>
      <c r="AI724" s="13"/>
      <c r="AJ724" s="13"/>
      <c r="AK724" s="13">
        <v>89</v>
      </c>
      <c r="AL724" s="13">
        <v>43</v>
      </c>
      <c r="AM724" s="13">
        <v>59</v>
      </c>
      <c r="AN724" s="13">
        <v>35</v>
      </c>
      <c r="AO724" s="13"/>
      <c r="AP724" s="13"/>
      <c r="AQ724" s="13"/>
      <c r="AR724" s="13">
        <v>99</v>
      </c>
      <c r="AS724" s="13">
        <v>99</v>
      </c>
      <c r="AT724" s="13">
        <v>79</v>
      </c>
      <c r="AU724" s="13">
        <v>64</v>
      </c>
      <c r="AV724" s="13">
        <v>86</v>
      </c>
      <c r="AW724" s="13">
        <v>67</v>
      </c>
      <c r="AX724" s="13">
        <v>91</v>
      </c>
      <c r="AY724" s="14">
        <f t="shared" si="113"/>
        <v>69.615384615384613</v>
      </c>
      <c r="AZ724" s="14">
        <f t="shared" si="120"/>
        <v>23</v>
      </c>
      <c r="BA724" s="19">
        <f t="shared" si="114"/>
        <v>0.59090909090909094</v>
      </c>
      <c r="BB724" s="20">
        <f t="shared" si="121"/>
        <v>23.074294722116139</v>
      </c>
      <c r="BC724">
        <f t="shared" si="115"/>
        <v>0</v>
      </c>
      <c r="BD724" s="14">
        <f t="shared" si="116"/>
        <v>1</v>
      </c>
      <c r="BE724" s="14">
        <f t="shared" si="117"/>
        <v>47</v>
      </c>
      <c r="BF724" s="14">
        <f t="shared" si="118"/>
        <v>63.666666666666664</v>
      </c>
      <c r="BG724" s="14">
        <f t="shared" si="119"/>
        <v>83.571428571428569</v>
      </c>
    </row>
    <row r="725" spans="1:59" x14ac:dyDescent="0.2">
      <c r="A725" t="str">
        <f t="shared" si="112"/>
        <v>Josh Dunkley_2015</v>
      </c>
      <c r="B725" t="s">
        <v>731</v>
      </c>
      <c r="C725" t="s">
        <v>443</v>
      </c>
      <c r="D725">
        <v>2015</v>
      </c>
      <c r="E725" s="13">
        <v>0</v>
      </c>
      <c r="F725" s="13">
        <v>0</v>
      </c>
      <c r="G725" s="13">
        <v>0</v>
      </c>
      <c r="H725" s="13">
        <v>0</v>
      </c>
      <c r="I725" s="13">
        <v>0</v>
      </c>
      <c r="J725" s="13">
        <v>0</v>
      </c>
      <c r="K725" s="13">
        <v>0</v>
      </c>
      <c r="L725" s="13">
        <v>0</v>
      </c>
      <c r="M725" s="13">
        <v>0</v>
      </c>
      <c r="N725" s="13">
        <v>0</v>
      </c>
      <c r="O725" s="13">
        <v>0</v>
      </c>
      <c r="P725" s="13">
        <v>0</v>
      </c>
      <c r="Q725" s="13">
        <v>0</v>
      </c>
      <c r="R725" s="13">
        <v>0</v>
      </c>
      <c r="S725" s="13">
        <v>0</v>
      </c>
      <c r="T725" s="13">
        <v>0</v>
      </c>
      <c r="U725" s="13">
        <v>0</v>
      </c>
      <c r="V725" s="13">
        <v>0</v>
      </c>
      <c r="W725" s="13">
        <v>0</v>
      </c>
      <c r="X725" s="13">
        <v>0</v>
      </c>
      <c r="Y725" s="13">
        <v>0</v>
      </c>
      <c r="Z725" s="13">
        <v>0</v>
      </c>
      <c r="AA725" s="13">
        <v>0</v>
      </c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13"/>
      <c r="AU725" s="13"/>
      <c r="AV725" s="13"/>
      <c r="AW725" s="13"/>
      <c r="AX725" s="13"/>
      <c r="AY725" s="14" t="str">
        <f t="shared" si="113"/>
        <v/>
      </c>
      <c r="AZ725" s="14">
        <f t="shared" si="120"/>
        <v>23</v>
      </c>
      <c r="BA725" s="19">
        <f t="shared" si="114"/>
        <v>0</v>
      </c>
      <c r="BB725" s="20" t="e">
        <f t="shared" si="121"/>
        <v>#DIV/0!</v>
      </c>
      <c r="BC725">
        <f t="shared" si="115"/>
        <v>23</v>
      </c>
      <c r="BD725" s="14">
        <f t="shared" si="116"/>
        <v>1</v>
      </c>
      <c r="BE725" s="14" t="str">
        <f t="shared" si="117"/>
        <v/>
      </c>
      <c r="BF725" s="14" t="str">
        <f t="shared" si="118"/>
        <v/>
      </c>
      <c r="BG725" s="14" t="str">
        <f t="shared" si="119"/>
        <v/>
      </c>
    </row>
    <row r="726" spans="1:59" x14ac:dyDescent="0.2">
      <c r="A726" t="str">
        <f t="shared" si="112"/>
        <v>Lynden Dunn_2018</v>
      </c>
      <c r="B726" t="s">
        <v>768</v>
      </c>
      <c r="C726" t="s">
        <v>116</v>
      </c>
      <c r="D726">
        <v>2018</v>
      </c>
      <c r="E726" s="13">
        <v>373800</v>
      </c>
      <c r="F726" s="13">
        <v>373800</v>
      </c>
      <c r="G726" s="13">
        <v>373800</v>
      </c>
      <c r="H726" s="13">
        <v>366100</v>
      </c>
      <c r="I726" s="13">
        <v>348200</v>
      </c>
      <c r="J726" s="13">
        <v>331700</v>
      </c>
      <c r="K726" s="13">
        <v>322400</v>
      </c>
      <c r="L726" s="13">
        <v>311500</v>
      </c>
      <c r="M726" s="13">
        <v>297400</v>
      </c>
      <c r="N726" s="13">
        <v>285100</v>
      </c>
      <c r="O726" s="13">
        <v>303800</v>
      </c>
      <c r="P726" s="13">
        <v>311200</v>
      </c>
      <c r="Q726" s="13">
        <v>315400</v>
      </c>
      <c r="R726" s="13">
        <v>315400</v>
      </c>
      <c r="S726" s="13">
        <v>302000</v>
      </c>
      <c r="T726" s="13">
        <v>303300</v>
      </c>
      <c r="U726" s="13">
        <v>303300</v>
      </c>
      <c r="V726" s="13">
        <v>303300</v>
      </c>
      <c r="W726" s="13">
        <v>303300</v>
      </c>
      <c r="X726" s="13">
        <v>303300</v>
      </c>
      <c r="Y726" s="13">
        <v>303300</v>
      </c>
      <c r="Z726" s="13">
        <v>303300</v>
      </c>
      <c r="AA726" s="13">
        <v>303300</v>
      </c>
      <c r="AB726" s="13">
        <v>69</v>
      </c>
      <c r="AC726" s="13">
        <v>69</v>
      </c>
      <c r="AD726" s="13">
        <v>67</v>
      </c>
      <c r="AE726" s="13">
        <v>39</v>
      </c>
      <c r="AF726" s="13">
        <v>61</v>
      </c>
      <c r="AG726" s="13">
        <v>76</v>
      </c>
      <c r="AH726" s="13">
        <v>31</v>
      </c>
      <c r="AI726" s="13">
        <v>49</v>
      </c>
      <c r="AJ726" s="13">
        <v>72</v>
      </c>
      <c r="AK726" s="13">
        <v>92</v>
      </c>
      <c r="AL726" s="13">
        <v>35</v>
      </c>
      <c r="AM726" s="13">
        <v>71</v>
      </c>
      <c r="AN726" s="13"/>
      <c r="AO726" s="13">
        <v>55</v>
      </c>
      <c r="AP726" s="13">
        <v>62</v>
      </c>
      <c r="AQ726" s="13"/>
      <c r="AR726" s="13"/>
      <c r="AS726" s="13"/>
      <c r="AT726" s="13"/>
      <c r="AU726" s="13"/>
      <c r="AV726" s="13"/>
      <c r="AW726" s="13"/>
      <c r="AX726" s="13"/>
      <c r="AY726" s="14">
        <f t="shared" si="113"/>
        <v>60.571428571428569</v>
      </c>
      <c r="AZ726" s="14">
        <f t="shared" si="120"/>
        <v>23</v>
      </c>
      <c r="BA726" s="19">
        <f t="shared" si="114"/>
        <v>0.63636363636363635</v>
      </c>
      <c r="BB726" s="20">
        <f t="shared" si="121"/>
        <v>17.11820571885287</v>
      </c>
      <c r="BC726">
        <f t="shared" si="115"/>
        <v>0</v>
      </c>
      <c r="BD726" s="14">
        <f t="shared" si="116"/>
        <v>10</v>
      </c>
      <c r="BE726" s="14">
        <f t="shared" si="117"/>
        <v>63.5</v>
      </c>
      <c r="BF726" s="14">
        <f t="shared" si="118"/>
        <v>58.333333333333336</v>
      </c>
      <c r="BG726" s="14">
        <f t="shared" si="119"/>
        <v>62</v>
      </c>
    </row>
    <row r="727" spans="1:59" x14ac:dyDescent="0.2">
      <c r="A727" t="str">
        <f t="shared" si="112"/>
        <v>Lynden Dunn_2017</v>
      </c>
      <c r="B727" t="s">
        <v>768</v>
      </c>
      <c r="C727" t="s">
        <v>116</v>
      </c>
      <c r="D727">
        <v>2017</v>
      </c>
      <c r="E727" s="13">
        <v>301400</v>
      </c>
      <c r="F727" s="13">
        <v>301400</v>
      </c>
      <c r="G727" s="13">
        <v>301400</v>
      </c>
      <c r="H727" s="13">
        <v>301400</v>
      </c>
      <c r="I727" s="13">
        <v>301400</v>
      </c>
      <c r="J727" s="13">
        <v>301400</v>
      </c>
      <c r="K727" s="13">
        <v>301400</v>
      </c>
      <c r="L727" s="13">
        <v>301400</v>
      </c>
      <c r="M727" s="13">
        <v>310100</v>
      </c>
      <c r="N727" s="13">
        <v>315000</v>
      </c>
      <c r="O727" s="13">
        <v>325200</v>
      </c>
      <c r="P727" s="13">
        <v>343800</v>
      </c>
      <c r="Q727" s="13">
        <v>364000</v>
      </c>
      <c r="R727" s="13">
        <v>364000</v>
      </c>
      <c r="S727" s="13">
        <v>363700</v>
      </c>
      <c r="T727" s="13">
        <v>341300</v>
      </c>
      <c r="U727" s="13">
        <v>318900</v>
      </c>
      <c r="V727" s="13">
        <v>305000</v>
      </c>
      <c r="W727" s="13">
        <v>305100</v>
      </c>
      <c r="X727" s="13">
        <v>298700</v>
      </c>
      <c r="Y727" s="13">
        <v>311800</v>
      </c>
      <c r="Z727" s="13">
        <v>325700</v>
      </c>
      <c r="AA727" s="13">
        <v>355800</v>
      </c>
      <c r="AB727" s="13"/>
      <c r="AC727" s="13"/>
      <c r="AD727" s="13"/>
      <c r="AE727" s="13"/>
      <c r="AF727" s="13"/>
      <c r="AG727" s="13">
        <v>75</v>
      </c>
      <c r="AH727" s="13">
        <v>68</v>
      </c>
      <c r="AI727" s="13">
        <v>54</v>
      </c>
      <c r="AJ727" s="13">
        <v>71</v>
      </c>
      <c r="AK727" s="13">
        <v>83</v>
      </c>
      <c r="AL727" s="13">
        <v>80</v>
      </c>
      <c r="AM727" s="13">
        <v>84</v>
      </c>
      <c r="AN727" s="13"/>
      <c r="AO727" s="13">
        <v>49</v>
      </c>
      <c r="AP727" s="13">
        <v>33</v>
      </c>
      <c r="AQ727" s="13">
        <v>71</v>
      </c>
      <c r="AR727" s="13">
        <v>55</v>
      </c>
      <c r="AS727" s="13">
        <v>57</v>
      </c>
      <c r="AT727" s="13">
        <v>57</v>
      </c>
      <c r="AU727" s="13">
        <v>96</v>
      </c>
      <c r="AV727" s="13">
        <v>67</v>
      </c>
      <c r="AW727" s="13">
        <v>102</v>
      </c>
      <c r="AX727" s="13">
        <v>54</v>
      </c>
      <c r="AY727" s="14">
        <f t="shared" si="113"/>
        <v>68</v>
      </c>
      <c r="AZ727" s="14">
        <f t="shared" si="120"/>
        <v>23</v>
      </c>
      <c r="BA727" s="19">
        <f t="shared" si="114"/>
        <v>0.77272727272727271</v>
      </c>
      <c r="BB727" s="20">
        <f t="shared" si="121"/>
        <v>17.716517716526575</v>
      </c>
      <c r="BC727">
        <f t="shared" si="115"/>
        <v>0</v>
      </c>
      <c r="BD727" s="14">
        <f t="shared" si="116"/>
        <v>20</v>
      </c>
      <c r="BE727" s="14">
        <f t="shared" si="117"/>
        <v>75</v>
      </c>
      <c r="BF727" s="14">
        <f t="shared" si="118"/>
        <v>73.333333333333329</v>
      </c>
      <c r="BG727" s="14">
        <f t="shared" si="119"/>
        <v>65.777777777777771</v>
      </c>
    </row>
    <row r="728" spans="1:59" x14ac:dyDescent="0.2">
      <c r="A728" t="str">
        <f t="shared" si="112"/>
        <v>Lynden Dunn_2016</v>
      </c>
      <c r="B728" t="s">
        <v>768</v>
      </c>
      <c r="C728" t="s">
        <v>116</v>
      </c>
      <c r="D728">
        <v>2016</v>
      </c>
      <c r="E728" s="13">
        <v>446600</v>
      </c>
      <c r="F728" s="13">
        <v>446600</v>
      </c>
      <c r="G728" s="13">
        <v>446600</v>
      </c>
      <c r="H728" s="13">
        <v>446600</v>
      </c>
      <c r="I728" s="13">
        <v>446600</v>
      </c>
      <c r="J728" s="13">
        <v>433100</v>
      </c>
      <c r="K728" s="13">
        <v>406500</v>
      </c>
      <c r="L728" s="13">
        <v>406500</v>
      </c>
      <c r="M728" s="13">
        <v>406500</v>
      </c>
      <c r="N728" s="13">
        <v>406500</v>
      </c>
      <c r="O728" s="13">
        <v>406500</v>
      </c>
      <c r="P728" s="13">
        <v>406500</v>
      </c>
      <c r="Q728" s="13">
        <v>406500</v>
      </c>
      <c r="R728" s="13">
        <v>406500</v>
      </c>
      <c r="S728" s="13">
        <v>406500</v>
      </c>
      <c r="T728" s="13">
        <v>406500</v>
      </c>
      <c r="U728" s="13">
        <v>406500</v>
      </c>
      <c r="V728" s="13">
        <v>406500</v>
      </c>
      <c r="W728" s="13">
        <v>406500</v>
      </c>
      <c r="X728" s="13">
        <v>406500</v>
      </c>
      <c r="Y728" s="13">
        <v>406500</v>
      </c>
      <c r="Z728" s="13">
        <v>406500</v>
      </c>
      <c r="AA728" s="13">
        <v>406500</v>
      </c>
      <c r="AB728" s="13"/>
      <c r="AC728" s="13"/>
      <c r="AD728" s="13">
        <v>83</v>
      </c>
      <c r="AE728" s="13">
        <v>69</v>
      </c>
      <c r="AF728" s="13">
        <v>79</v>
      </c>
      <c r="AG728" s="13">
        <v>46</v>
      </c>
      <c r="AH728" s="13"/>
      <c r="AI728" s="13"/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13"/>
      <c r="AU728" s="13"/>
      <c r="AV728" s="13"/>
      <c r="AW728" s="13"/>
      <c r="AX728" s="13"/>
      <c r="AY728" s="14">
        <f t="shared" si="113"/>
        <v>69.25</v>
      </c>
      <c r="AZ728" s="14">
        <f t="shared" si="120"/>
        <v>23</v>
      </c>
      <c r="BA728" s="19">
        <f t="shared" si="114"/>
        <v>0.18181818181818182</v>
      </c>
      <c r="BB728" s="20">
        <f t="shared" si="121"/>
        <v>16.580611166861935</v>
      </c>
      <c r="BC728">
        <f t="shared" si="115"/>
        <v>0</v>
      </c>
      <c r="BD728" s="14">
        <f t="shared" si="116"/>
        <v>7</v>
      </c>
      <c r="BE728" s="14">
        <f t="shared" si="117"/>
        <v>69.25</v>
      </c>
      <c r="BF728" s="14" t="str">
        <f t="shared" si="118"/>
        <v/>
      </c>
      <c r="BG728" s="14" t="str">
        <f t="shared" si="119"/>
        <v/>
      </c>
    </row>
    <row r="729" spans="1:59" x14ac:dyDescent="0.2">
      <c r="A729" t="str">
        <f t="shared" si="112"/>
        <v>Lynden Dunn_2015</v>
      </c>
      <c r="B729" t="s">
        <v>768</v>
      </c>
      <c r="C729" t="s">
        <v>116</v>
      </c>
      <c r="D729">
        <v>2015</v>
      </c>
      <c r="E729" s="13">
        <v>458100</v>
      </c>
      <c r="F729" s="13">
        <v>458100</v>
      </c>
      <c r="G729" s="13">
        <v>458100</v>
      </c>
      <c r="H729" s="13">
        <v>441600</v>
      </c>
      <c r="I729" s="13">
        <v>429700</v>
      </c>
      <c r="J729" s="13">
        <v>407600</v>
      </c>
      <c r="K729" s="13">
        <v>401900</v>
      </c>
      <c r="L729" s="13">
        <v>395700</v>
      </c>
      <c r="M729" s="13">
        <v>403000</v>
      </c>
      <c r="N729" s="13">
        <v>414900</v>
      </c>
      <c r="O729" s="13">
        <v>424500</v>
      </c>
      <c r="P729" s="13">
        <v>428700</v>
      </c>
      <c r="Q729" s="13">
        <v>442300</v>
      </c>
      <c r="R729" s="13">
        <v>442300</v>
      </c>
      <c r="S729" s="13">
        <v>443600</v>
      </c>
      <c r="T729" s="13">
        <v>447500</v>
      </c>
      <c r="U729" s="13">
        <v>422600</v>
      </c>
      <c r="V729" s="13">
        <v>414700</v>
      </c>
      <c r="W729" s="13">
        <v>410500</v>
      </c>
      <c r="X729" s="13">
        <v>421600</v>
      </c>
      <c r="Y729" s="13">
        <v>420700</v>
      </c>
      <c r="Z729" s="13">
        <v>413500</v>
      </c>
      <c r="AA729" s="13">
        <v>405300</v>
      </c>
      <c r="AB729" s="13">
        <v>86</v>
      </c>
      <c r="AC729" s="13">
        <v>93</v>
      </c>
      <c r="AD729" s="13">
        <v>55</v>
      </c>
      <c r="AE729" s="13">
        <v>88</v>
      </c>
      <c r="AF729" s="13">
        <v>64</v>
      </c>
      <c r="AG729" s="13">
        <v>79</v>
      </c>
      <c r="AH729" s="13">
        <v>83</v>
      </c>
      <c r="AI729" s="13">
        <v>90</v>
      </c>
      <c r="AJ729" s="13">
        <v>94</v>
      </c>
      <c r="AK729" s="13">
        <v>83</v>
      </c>
      <c r="AL729" s="13">
        <v>84</v>
      </c>
      <c r="AM729" s="13">
        <v>119</v>
      </c>
      <c r="AN729" s="13"/>
      <c r="AO729" s="13">
        <v>61</v>
      </c>
      <c r="AP729" s="13">
        <v>91</v>
      </c>
      <c r="AQ729" s="13">
        <v>57</v>
      </c>
      <c r="AR729" s="13">
        <v>90</v>
      </c>
      <c r="AS729" s="13">
        <v>94</v>
      </c>
      <c r="AT729" s="13">
        <v>90</v>
      </c>
      <c r="AU729" s="13">
        <v>70</v>
      </c>
      <c r="AV729" s="13">
        <v>82</v>
      </c>
      <c r="AW729" s="13">
        <v>83</v>
      </c>
      <c r="AX729" s="13">
        <v>85</v>
      </c>
      <c r="AY729" s="14">
        <f t="shared" si="113"/>
        <v>82.772727272727266</v>
      </c>
      <c r="AZ729" s="14">
        <f t="shared" si="120"/>
        <v>23</v>
      </c>
      <c r="BA729" s="19">
        <f t="shared" si="114"/>
        <v>1</v>
      </c>
      <c r="BB729" s="20">
        <f t="shared" si="121"/>
        <v>14.438479731941916</v>
      </c>
      <c r="BC729">
        <f t="shared" si="115"/>
        <v>0</v>
      </c>
      <c r="BD729" s="14">
        <f t="shared" si="116"/>
        <v>8</v>
      </c>
      <c r="BE729" s="14">
        <f t="shared" si="117"/>
        <v>77.5</v>
      </c>
      <c r="BF729" s="14">
        <f t="shared" si="118"/>
        <v>92.166666666666671</v>
      </c>
      <c r="BG729" s="14">
        <f t="shared" si="119"/>
        <v>82.444444444444443</v>
      </c>
    </row>
    <row r="730" spans="1:59" x14ac:dyDescent="0.2">
      <c r="A730" t="str">
        <f t="shared" si="112"/>
        <v>Luke Dunstan_2018</v>
      </c>
      <c r="B730" t="s">
        <v>767</v>
      </c>
      <c r="C730" t="s">
        <v>399</v>
      </c>
      <c r="D730">
        <v>2018</v>
      </c>
      <c r="E730" s="13">
        <v>485200</v>
      </c>
      <c r="F730" s="13">
        <v>485200</v>
      </c>
      <c r="G730" s="13">
        <v>485200</v>
      </c>
      <c r="H730" s="13">
        <v>485200</v>
      </c>
      <c r="I730" s="13">
        <v>485200</v>
      </c>
      <c r="J730" s="13">
        <v>493300</v>
      </c>
      <c r="K730" s="13">
        <v>472800</v>
      </c>
      <c r="L730" s="13">
        <v>454300</v>
      </c>
      <c r="M730" s="13">
        <v>447800</v>
      </c>
      <c r="N730" s="13">
        <v>467700</v>
      </c>
      <c r="O730" s="13">
        <v>443200</v>
      </c>
      <c r="P730" s="13">
        <v>443200</v>
      </c>
      <c r="Q730" s="13">
        <v>419800</v>
      </c>
      <c r="R730" s="13">
        <v>389700</v>
      </c>
      <c r="S730" s="13">
        <v>389700</v>
      </c>
      <c r="T730" s="13">
        <v>383700</v>
      </c>
      <c r="U730" s="13">
        <v>372600</v>
      </c>
      <c r="V730" s="13">
        <v>373700</v>
      </c>
      <c r="W730" s="13">
        <v>377700</v>
      </c>
      <c r="X730" s="13">
        <v>380200</v>
      </c>
      <c r="Y730" s="13">
        <v>369600</v>
      </c>
      <c r="Z730" s="13">
        <v>369600</v>
      </c>
      <c r="AA730" s="13">
        <v>369600</v>
      </c>
      <c r="AB730" s="13"/>
      <c r="AC730" s="13"/>
      <c r="AD730" s="13">
        <v>101</v>
      </c>
      <c r="AE730" s="13">
        <v>120</v>
      </c>
      <c r="AF730" s="13">
        <v>81</v>
      </c>
      <c r="AG730" s="13">
        <v>46</v>
      </c>
      <c r="AH730" s="13">
        <v>114</v>
      </c>
      <c r="AI730" s="13">
        <v>99</v>
      </c>
      <c r="AJ730" s="13">
        <v>102</v>
      </c>
      <c r="AK730" s="13">
        <v>25</v>
      </c>
      <c r="AL730" s="13"/>
      <c r="AM730" s="13">
        <v>89</v>
      </c>
      <c r="AN730" s="13">
        <v>71</v>
      </c>
      <c r="AO730" s="13"/>
      <c r="AP730" s="13">
        <v>65</v>
      </c>
      <c r="AQ730" s="13">
        <v>74</v>
      </c>
      <c r="AR730" s="13">
        <v>91</v>
      </c>
      <c r="AS730" s="13">
        <v>73</v>
      </c>
      <c r="AT730" s="13">
        <v>73</v>
      </c>
      <c r="AU730" s="13">
        <v>64</v>
      </c>
      <c r="AV730" s="13"/>
      <c r="AW730" s="13"/>
      <c r="AX730" s="13"/>
      <c r="AY730" s="14">
        <f t="shared" si="113"/>
        <v>80.5</v>
      </c>
      <c r="AZ730" s="14">
        <f t="shared" si="120"/>
        <v>23</v>
      </c>
      <c r="BA730" s="19">
        <f t="shared" si="114"/>
        <v>0.72727272727272729</v>
      </c>
      <c r="BB730" s="20">
        <f t="shared" si="121"/>
        <v>24.654952173278833</v>
      </c>
      <c r="BC730">
        <f t="shared" si="115"/>
        <v>0</v>
      </c>
      <c r="BD730" s="14">
        <f t="shared" si="116"/>
        <v>21</v>
      </c>
      <c r="BE730" s="14">
        <f t="shared" si="117"/>
        <v>87</v>
      </c>
      <c r="BF730" s="14">
        <f t="shared" si="118"/>
        <v>85.8</v>
      </c>
      <c r="BG730" s="14">
        <f t="shared" si="119"/>
        <v>73.333333333333329</v>
      </c>
    </row>
    <row r="731" spans="1:59" x14ac:dyDescent="0.2">
      <c r="A731" t="str">
        <f t="shared" si="112"/>
        <v>Luke Dunstan_2017</v>
      </c>
      <c r="B731" t="s">
        <v>767</v>
      </c>
      <c r="C731" t="s">
        <v>399</v>
      </c>
      <c r="D731">
        <v>2017</v>
      </c>
      <c r="E731" s="13">
        <v>391700</v>
      </c>
      <c r="F731" s="13">
        <v>391700</v>
      </c>
      <c r="G731" s="13">
        <v>391700</v>
      </c>
      <c r="H731" s="13">
        <v>403600</v>
      </c>
      <c r="I731" s="13">
        <v>408800</v>
      </c>
      <c r="J731" s="13">
        <v>399100</v>
      </c>
      <c r="K731" s="13">
        <v>399100</v>
      </c>
      <c r="L731" s="13">
        <v>399100</v>
      </c>
      <c r="M731" s="13">
        <v>383900</v>
      </c>
      <c r="N731" s="13">
        <v>386900</v>
      </c>
      <c r="O731" s="13">
        <v>386900</v>
      </c>
      <c r="P731" s="13">
        <v>386900</v>
      </c>
      <c r="Q731" s="13">
        <v>386900</v>
      </c>
      <c r="R731" s="13">
        <v>404600</v>
      </c>
      <c r="S731" s="13">
        <v>418700</v>
      </c>
      <c r="T731" s="13">
        <v>412900</v>
      </c>
      <c r="U731" s="13">
        <v>412900</v>
      </c>
      <c r="V731" s="13">
        <v>412900</v>
      </c>
      <c r="W731" s="13">
        <v>405200</v>
      </c>
      <c r="X731" s="13">
        <v>421000</v>
      </c>
      <c r="Y731" s="13">
        <v>450500</v>
      </c>
      <c r="Z731" s="13">
        <v>472900</v>
      </c>
      <c r="AA731" s="13">
        <v>480000</v>
      </c>
      <c r="AB731" s="13">
        <v>62</v>
      </c>
      <c r="AC731" s="13">
        <v>88</v>
      </c>
      <c r="AD731" s="13">
        <v>105</v>
      </c>
      <c r="AE731" s="13">
        <v>55</v>
      </c>
      <c r="AF731" s="13">
        <v>57</v>
      </c>
      <c r="AG731" s="13"/>
      <c r="AH731" s="13"/>
      <c r="AI731" s="13">
        <v>89</v>
      </c>
      <c r="AJ731" s="13">
        <v>86</v>
      </c>
      <c r="AK731" s="13"/>
      <c r="AL731" s="13"/>
      <c r="AM731" s="13"/>
      <c r="AN731" s="13">
        <v>92</v>
      </c>
      <c r="AO731" s="13">
        <v>91</v>
      </c>
      <c r="AP731" s="13">
        <v>53</v>
      </c>
      <c r="AQ731" s="13"/>
      <c r="AR731" s="13"/>
      <c r="AS731" s="13">
        <v>86</v>
      </c>
      <c r="AT731" s="13">
        <v>140</v>
      </c>
      <c r="AU731" s="13">
        <v>95</v>
      </c>
      <c r="AV731" s="13">
        <v>88</v>
      </c>
      <c r="AW731" s="13">
        <v>119</v>
      </c>
      <c r="AX731" s="13">
        <v>106</v>
      </c>
      <c r="AY731" s="14">
        <f t="shared" si="113"/>
        <v>88.25</v>
      </c>
      <c r="AZ731" s="14">
        <f t="shared" si="120"/>
        <v>23</v>
      </c>
      <c r="BA731" s="19">
        <f t="shared" si="114"/>
        <v>0.72727272727272729</v>
      </c>
      <c r="BB731" s="20">
        <f t="shared" si="121"/>
        <v>23.538620746905853</v>
      </c>
      <c r="BC731">
        <f t="shared" si="115"/>
        <v>0</v>
      </c>
      <c r="BD731" s="14">
        <f t="shared" si="116"/>
        <v>9</v>
      </c>
      <c r="BE731" s="14">
        <f t="shared" si="117"/>
        <v>73.400000000000006</v>
      </c>
      <c r="BF731" s="14">
        <f t="shared" si="118"/>
        <v>87.5</v>
      </c>
      <c r="BG731" s="14">
        <f t="shared" si="119"/>
        <v>98.142857142857139</v>
      </c>
    </row>
    <row r="732" spans="1:59" x14ac:dyDescent="0.2">
      <c r="A732" t="str">
        <f t="shared" si="112"/>
        <v>Luke Dunstan_2016</v>
      </c>
      <c r="B732" t="s">
        <v>767</v>
      </c>
      <c r="C732" t="s">
        <v>399</v>
      </c>
      <c r="D732">
        <v>2016</v>
      </c>
      <c r="E732" s="13">
        <v>378000</v>
      </c>
      <c r="F732" s="13">
        <v>378000</v>
      </c>
      <c r="G732" s="13">
        <v>378000</v>
      </c>
      <c r="H732" s="13">
        <v>369900</v>
      </c>
      <c r="I732" s="13">
        <v>369900</v>
      </c>
      <c r="J732" s="13">
        <v>372400</v>
      </c>
      <c r="K732" s="13">
        <v>386400</v>
      </c>
      <c r="L732" s="13">
        <v>392800</v>
      </c>
      <c r="M732" s="13">
        <v>384300</v>
      </c>
      <c r="N732" s="13">
        <v>375900</v>
      </c>
      <c r="O732" s="13">
        <v>361500</v>
      </c>
      <c r="P732" s="13">
        <v>353800</v>
      </c>
      <c r="Q732" s="13">
        <v>342900</v>
      </c>
      <c r="R732" s="13">
        <v>342900</v>
      </c>
      <c r="S732" s="13">
        <v>338900</v>
      </c>
      <c r="T732" s="13">
        <v>348600</v>
      </c>
      <c r="U732" s="13">
        <v>356800</v>
      </c>
      <c r="V732" s="13">
        <v>367200</v>
      </c>
      <c r="W732" s="13">
        <v>382900</v>
      </c>
      <c r="X732" s="13">
        <v>381200</v>
      </c>
      <c r="Y732" s="13">
        <v>371500</v>
      </c>
      <c r="Z732" s="13">
        <v>371500</v>
      </c>
      <c r="AA732" s="13">
        <v>371500</v>
      </c>
      <c r="AB732" s="13">
        <v>54</v>
      </c>
      <c r="AC732" s="13">
        <v>61</v>
      </c>
      <c r="AD732" s="13">
        <v>89</v>
      </c>
      <c r="AE732" s="13"/>
      <c r="AF732" s="13">
        <v>72</v>
      </c>
      <c r="AG732" s="13">
        <v>89</v>
      </c>
      <c r="AH732" s="13">
        <v>83</v>
      </c>
      <c r="AI732" s="13">
        <v>40</v>
      </c>
      <c r="AJ732" s="13">
        <v>88</v>
      </c>
      <c r="AK732" s="13">
        <v>65</v>
      </c>
      <c r="AL732" s="13">
        <v>46</v>
      </c>
      <c r="AM732" s="13">
        <v>77</v>
      </c>
      <c r="AN732" s="13"/>
      <c r="AO732" s="13">
        <v>76</v>
      </c>
      <c r="AP732" s="13">
        <v>72</v>
      </c>
      <c r="AQ732" s="13">
        <v>81</v>
      </c>
      <c r="AR732" s="13">
        <v>89</v>
      </c>
      <c r="AS732" s="13">
        <v>92</v>
      </c>
      <c r="AT732" s="13">
        <v>52</v>
      </c>
      <c r="AU732" s="13">
        <v>70</v>
      </c>
      <c r="AV732" s="13"/>
      <c r="AW732" s="13"/>
      <c r="AX732" s="13"/>
      <c r="AY732" s="14">
        <f t="shared" si="113"/>
        <v>72</v>
      </c>
      <c r="AZ732" s="14">
        <f t="shared" si="120"/>
        <v>23</v>
      </c>
      <c r="BA732" s="19">
        <f t="shared" si="114"/>
        <v>0.81818181818181823</v>
      </c>
      <c r="BB732" s="20">
        <f t="shared" si="121"/>
        <v>16.022043638467011</v>
      </c>
      <c r="BC732">
        <f t="shared" si="115"/>
        <v>0</v>
      </c>
      <c r="BD732" s="14">
        <f t="shared" si="116"/>
        <v>15</v>
      </c>
      <c r="BE732" s="14">
        <f t="shared" si="117"/>
        <v>73</v>
      </c>
      <c r="BF732" s="14">
        <f t="shared" si="118"/>
        <v>66.5</v>
      </c>
      <c r="BG732" s="14">
        <f t="shared" si="119"/>
        <v>76</v>
      </c>
    </row>
    <row r="733" spans="1:59" x14ac:dyDescent="0.2">
      <c r="A733" t="str">
        <f t="shared" si="112"/>
        <v>Luke Dunstan_2015</v>
      </c>
      <c r="B733" t="s">
        <v>767</v>
      </c>
      <c r="C733" t="s">
        <v>399</v>
      </c>
      <c r="D733">
        <v>2015</v>
      </c>
      <c r="E733" s="13">
        <v>400800</v>
      </c>
      <c r="F733" s="13">
        <v>400800</v>
      </c>
      <c r="G733" s="13">
        <v>400800</v>
      </c>
      <c r="H733" s="13">
        <v>417300</v>
      </c>
      <c r="I733" s="13">
        <v>431200</v>
      </c>
      <c r="J733" s="13">
        <v>423700</v>
      </c>
      <c r="K733" s="13">
        <v>406200</v>
      </c>
      <c r="L733" s="13">
        <v>386400</v>
      </c>
      <c r="M733" s="13">
        <v>366600</v>
      </c>
      <c r="N733" s="13">
        <v>365600</v>
      </c>
      <c r="O733" s="13">
        <v>365600</v>
      </c>
      <c r="P733" s="13">
        <v>357400</v>
      </c>
      <c r="Q733" s="13">
        <v>357400</v>
      </c>
      <c r="R733" s="13">
        <v>357100</v>
      </c>
      <c r="S733" s="13">
        <v>326700</v>
      </c>
      <c r="T733" s="13">
        <v>321000</v>
      </c>
      <c r="U733" s="13">
        <v>326100</v>
      </c>
      <c r="V733" s="13">
        <v>344700</v>
      </c>
      <c r="W733" s="13">
        <v>355500</v>
      </c>
      <c r="X733" s="13">
        <v>355500</v>
      </c>
      <c r="Y733" s="13">
        <v>355500</v>
      </c>
      <c r="Z733" s="13">
        <v>345700</v>
      </c>
      <c r="AA733" s="13">
        <v>325500</v>
      </c>
      <c r="AB733" s="13">
        <v>72</v>
      </c>
      <c r="AC733" s="13">
        <v>116</v>
      </c>
      <c r="AD733" s="13">
        <v>87</v>
      </c>
      <c r="AE733" s="13">
        <v>77</v>
      </c>
      <c r="AF733" s="13">
        <v>77</v>
      </c>
      <c r="AG733" s="13">
        <v>60</v>
      </c>
      <c r="AH733" s="13">
        <v>61</v>
      </c>
      <c r="AI733" s="13">
        <v>64</v>
      </c>
      <c r="AJ733" s="13">
        <v>91</v>
      </c>
      <c r="AK733" s="13"/>
      <c r="AL733" s="13">
        <v>43</v>
      </c>
      <c r="AM733" s="13"/>
      <c r="AN733" s="13">
        <v>78</v>
      </c>
      <c r="AO733" s="13">
        <v>21</v>
      </c>
      <c r="AP733" s="13">
        <v>81</v>
      </c>
      <c r="AQ733" s="13">
        <v>100</v>
      </c>
      <c r="AR733" s="13">
        <v>59</v>
      </c>
      <c r="AS733" s="13">
        <v>74</v>
      </c>
      <c r="AT733" s="13"/>
      <c r="AU733" s="13"/>
      <c r="AV733" s="13">
        <v>63</v>
      </c>
      <c r="AW733" s="13">
        <v>29</v>
      </c>
      <c r="AX733" s="13">
        <v>78</v>
      </c>
      <c r="AY733" s="14">
        <f t="shared" si="113"/>
        <v>70.05263157894737</v>
      </c>
      <c r="AZ733" s="14">
        <f t="shared" si="120"/>
        <v>23</v>
      </c>
      <c r="BA733" s="19">
        <f t="shared" si="114"/>
        <v>0.86363636363636365</v>
      </c>
      <c r="BB733" s="20">
        <f t="shared" si="121"/>
        <v>22.743677226894725</v>
      </c>
      <c r="BC733">
        <f t="shared" si="115"/>
        <v>0</v>
      </c>
      <c r="BD733" s="14">
        <f t="shared" si="116"/>
        <v>16</v>
      </c>
      <c r="BE733" s="14">
        <f t="shared" si="117"/>
        <v>81.5</v>
      </c>
      <c r="BF733" s="14">
        <f t="shared" si="118"/>
        <v>64.75</v>
      </c>
      <c r="BG733" s="14">
        <f t="shared" si="119"/>
        <v>69.142857142857139</v>
      </c>
    </row>
    <row r="734" spans="1:59" x14ac:dyDescent="0.2">
      <c r="A734" t="str">
        <f t="shared" si="112"/>
        <v>Sam Durdin_2018</v>
      </c>
      <c r="B734" t="s">
        <v>1583</v>
      </c>
      <c r="C734" t="s">
        <v>316</v>
      </c>
      <c r="D734">
        <v>2018</v>
      </c>
      <c r="E734" s="13">
        <v>292800</v>
      </c>
      <c r="F734" s="13">
        <v>292800</v>
      </c>
      <c r="G734" s="13">
        <v>292800</v>
      </c>
      <c r="H734" s="13">
        <v>292800</v>
      </c>
      <c r="I734" s="13">
        <v>292800</v>
      </c>
      <c r="J734" s="13">
        <v>292800</v>
      </c>
      <c r="K734" s="13">
        <v>292800</v>
      </c>
      <c r="L734" s="13">
        <v>292800</v>
      </c>
      <c r="M734" s="13">
        <v>292800</v>
      </c>
      <c r="N734" s="13">
        <v>292800</v>
      </c>
      <c r="O734" s="13">
        <v>292800</v>
      </c>
      <c r="P734" s="13">
        <v>292800</v>
      </c>
      <c r="Q734" s="13">
        <v>292800</v>
      </c>
      <c r="R734" s="13">
        <v>292800</v>
      </c>
      <c r="S734" s="13">
        <v>292800</v>
      </c>
      <c r="T734" s="13">
        <v>292800</v>
      </c>
      <c r="U734" s="13">
        <v>292800</v>
      </c>
      <c r="V734" s="13">
        <v>292800</v>
      </c>
      <c r="W734" s="13">
        <v>292800</v>
      </c>
      <c r="X734" s="13">
        <v>292800</v>
      </c>
      <c r="Y734" s="13">
        <v>292800</v>
      </c>
      <c r="Z734" s="13">
        <v>292800</v>
      </c>
      <c r="AA734" s="13">
        <v>292800</v>
      </c>
      <c r="AB734" s="13"/>
      <c r="AC734" s="13"/>
      <c r="AD734" s="13"/>
      <c r="AE734" s="13"/>
      <c r="AF734" s="13"/>
      <c r="AG734" s="13"/>
      <c r="AH734" s="13"/>
      <c r="AI734" s="13"/>
      <c r="AJ734" s="13"/>
      <c r="AK734" s="13">
        <v>28</v>
      </c>
      <c r="AL734" s="13"/>
      <c r="AM734" s="13"/>
      <c r="AN734" s="13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4">
        <f t="shared" si="113"/>
        <v>28</v>
      </c>
      <c r="AZ734" s="14">
        <f t="shared" si="120"/>
        <v>23</v>
      </c>
      <c r="BA734" s="19">
        <f t="shared" si="114"/>
        <v>4.5454545454545456E-2</v>
      </c>
      <c r="BB734" s="20" t="e">
        <f t="shared" si="121"/>
        <v>#DIV/0!</v>
      </c>
      <c r="BC734">
        <f t="shared" si="115"/>
        <v>0</v>
      </c>
      <c r="BD734" s="14">
        <f t="shared" si="116"/>
        <v>1</v>
      </c>
      <c r="BE734" s="14" t="str">
        <f t="shared" si="117"/>
        <v/>
      </c>
      <c r="BF734" s="14">
        <f t="shared" si="118"/>
        <v>28</v>
      </c>
      <c r="BG734" s="14" t="str">
        <f t="shared" si="119"/>
        <v/>
      </c>
    </row>
    <row r="735" spans="1:59" x14ac:dyDescent="0.2">
      <c r="A735" t="str">
        <f t="shared" si="112"/>
        <v>Sam Durdin_2017</v>
      </c>
      <c r="B735" t="s">
        <v>1583</v>
      </c>
      <c r="C735" t="s">
        <v>316</v>
      </c>
      <c r="D735">
        <v>2017</v>
      </c>
      <c r="E735" s="13">
        <v>123900</v>
      </c>
      <c r="F735" s="13">
        <v>123900</v>
      </c>
      <c r="G735" s="13">
        <v>123900</v>
      </c>
      <c r="H735" s="13">
        <v>123900</v>
      </c>
      <c r="I735" s="13">
        <v>123900</v>
      </c>
      <c r="J735" s="13">
        <v>123900</v>
      </c>
      <c r="K735" s="13">
        <v>123900</v>
      </c>
      <c r="L735" s="13">
        <v>123900</v>
      </c>
      <c r="M735" s="13">
        <v>123900</v>
      </c>
      <c r="N735" s="13">
        <v>123900</v>
      </c>
      <c r="O735" s="13">
        <v>123900</v>
      </c>
      <c r="P735" s="13">
        <v>123900</v>
      </c>
      <c r="Q735" s="13">
        <v>123900</v>
      </c>
      <c r="R735" s="13">
        <v>123900</v>
      </c>
      <c r="S735" s="13">
        <v>123900</v>
      </c>
      <c r="T735" s="13">
        <v>123900</v>
      </c>
      <c r="U735" s="13">
        <v>123900</v>
      </c>
      <c r="V735" s="13">
        <v>123900</v>
      </c>
      <c r="W735" s="13">
        <v>165000</v>
      </c>
      <c r="X735" s="13">
        <v>193800</v>
      </c>
      <c r="Y735" s="13">
        <v>203900</v>
      </c>
      <c r="Z735" s="13">
        <v>205100</v>
      </c>
      <c r="AA735" s="13">
        <v>202900</v>
      </c>
      <c r="AB735" s="13"/>
      <c r="AC735" s="13"/>
      <c r="AD735" s="13">
        <v>44</v>
      </c>
      <c r="AE735" s="13"/>
      <c r="AF735" s="13"/>
      <c r="AG735" s="13"/>
      <c r="AH735" s="13"/>
      <c r="AI735" s="13">
        <v>48</v>
      </c>
      <c r="AJ735" s="13"/>
      <c r="AK735" s="13"/>
      <c r="AL735" s="13"/>
      <c r="AM735" s="13"/>
      <c r="AN735" s="13"/>
      <c r="AO735" s="13"/>
      <c r="AP735" s="13"/>
      <c r="AQ735" s="13"/>
      <c r="AR735" s="13"/>
      <c r="AS735" s="13">
        <v>75</v>
      </c>
      <c r="AT735" s="13">
        <v>41</v>
      </c>
      <c r="AU735" s="13">
        <v>24</v>
      </c>
      <c r="AV735" s="13">
        <v>61</v>
      </c>
      <c r="AW735" s="13">
        <v>34</v>
      </c>
      <c r="AX735" s="13">
        <v>99</v>
      </c>
      <c r="AY735" s="14">
        <f t="shared" si="113"/>
        <v>53.25</v>
      </c>
      <c r="AZ735" s="14">
        <f t="shared" si="120"/>
        <v>23</v>
      </c>
      <c r="BA735" s="19">
        <f t="shared" si="114"/>
        <v>0.36363636363636365</v>
      </c>
      <c r="BB735" s="20">
        <f t="shared" si="121"/>
        <v>24.247238428913331</v>
      </c>
      <c r="BC735">
        <f t="shared" si="115"/>
        <v>0</v>
      </c>
      <c r="BD735" s="14">
        <f t="shared" si="116"/>
        <v>1</v>
      </c>
      <c r="BE735" s="14">
        <f t="shared" si="117"/>
        <v>44</v>
      </c>
      <c r="BF735" s="14">
        <f t="shared" si="118"/>
        <v>48</v>
      </c>
      <c r="BG735" s="14">
        <f t="shared" si="119"/>
        <v>55.666666666666664</v>
      </c>
    </row>
    <row r="736" spans="1:59" x14ac:dyDescent="0.2">
      <c r="A736" t="str">
        <f t="shared" si="112"/>
        <v>Sam Durdin_2016</v>
      </c>
      <c r="B736" t="s">
        <v>1583</v>
      </c>
      <c r="C736" t="s">
        <v>316</v>
      </c>
      <c r="D736">
        <v>2016</v>
      </c>
      <c r="E736" s="13">
        <v>123900</v>
      </c>
      <c r="F736" s="13">
        <v>123900</v>
      </c>
      <c r="G736" s="13">
        <v>123900</v>
      </c>
      <c r="H736" s="13">
        <v>123900</v>
      </c>
      <c r="I736" s="13">
        <v>123900</v>
      </c>
      <c r="J736" s="13">
        <v>123900</v>
      </c>
      <c r="K736" s="13">
        <v>123900</v>
      </c>
      <c r="L736" s="13">
        <v>123900</v>
      </c>
      <c r="M736" s="13">
        <v>123900</v>
      </c>
      <c r="N736" s="13">
        <v>123900</v>
      </c>
      <c r="O736" s="13">
        <v>123900</v>
      </c>
      <c r="P736" s="13">
        <v>123900</v>
      </c>
      <c r="Q736" s="13">
        <v>123900</v>
      </c>
      <c r="R736" s="13">
        <v>123900</v>
      </c>
      <c r="S736" s="13">
        <v>123900</v>
      </c>
      <c r="T736" s="13">
        <v>123900</v>
      </c>
      <c r="U736" s="13">
        <v>123900</v>
      </c>
      <c r="V736" s="13">
        <v>123900</v>
      </c>
      <c r="W736" s="13">
        <v>123900</v>
      </c>
      <c r="X736" s="13">
        <v>123900</v>
      </c>
      <c r="Y736" s="13">
        <v>123900</v>
      </c>
      <c r="Z736" s="13">
        <v>123900</v>
      </c>
      <c r="AA736" s="13">
        <v>123900</v>
      </c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4" t="str">
        <f t="shared" si="113"/>
        <v/>
      </c>
      <c r="AZ736" s="14">
        <f t="shared" si="120"/>
        <v>23</v>
      </c>
      <c r="BA736" s="19">
        <f t="shared" si="114"/>
        <v>0</v>
      </c>
      <c r="BB736" s="20" t="e">
        <f t="shared" si="121"/>
        <v>#DIV/0!</v>
      </c>
      <c r="BC736">
        <f t="shared" si="115"/>
        <v>0</v>
      </c>
      <c r="BD736" s="14">
        <f t="shared" si="116"/>
        <v>1</v>
      </c>
      <c r="BE736" s="14" t="str">
        <f t="shared" si="117"/>
        <v/>
      </c>
      <c r="BF736" s="14" t="str">
        <f t="shared" si="118"/>
        <v/>
      </c>
      <c r="BG736" s="14" t="str">
        <f t="shared" si="119"/>
        <v/>
      </c>
    </row>
    <row r="737" spans="1:59" x14ac:dyDescent="0.2">
      <c r="A737" t="str">
        <f t="shared" si="112"/>
        <v>Sam Durdin_2015</v>
      </c>
      <c r="B737" t="s">
        <v>1583</v>
      </c>
      <c r="C737" t="s">
        <v>316</v>
      </c>
      <c r="D737">
        <v>2015</v>
      </c>
      <c r="E737" s="13">
        <v>147300</v>
      </c>
      <c r="F737" s="13">
        <v>147300</v>
      </c>
      <c r="G737" s="13">
        <v>147300</v>
      </c>
      <c r="H737" s="13">
        <v>147300</v>
      </c>
      <c r="I737" s="13">
        <v>147300</v>
      </c>
      <c r="J737" s="13">
        <v>147300</v>
      </c>
      <c r="K737" s="13">
        <v>147300</v>
      </c>
      <c r="L737" s="13">
        <v>147300</v>
      </c>
      <c r="M737" s="13">
        <v>147300</v>
      </c>
      <c r="N737" s="13">
        <v>147300</v>
      </c>
      <c r="O737" s="13">
        <v>147300</v>
      </c>
      <c r="P737" s="13">
        <v>147300</v>
      </c>
      <c r="Q737" s="13">
        <v>147300</v>
      </c>
      <c r="R737" s="13">
        <v>147300</v>
      </c>
      <c r="S737" s="13">
        <v>147300</v>
      </c>
      <c r="T737" s="13">
        <v>147300</v>
      </c>
      <c r="U737" s="13">
        <v>147300</v>
      </c>
      <c r="V737" s="13">
        <v>147300</v>
      </c>
      <c r="W737" s="13">
        <v>147300</v>
      </c>
      <c r="X737" s="13">
        <v>147300</v>
      </c>
      <c r="Y737" s="13">
        <v>147300</v>
      </c>
      <c r="Z737" s="13">
        <v>147300</v>
      </c>
      <c r="AA737" s="13">
        <v>147300</v>
      </c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13"/>
      <c r="AU737" s="13"/>
      <c r="AV737" s="13"/>
      <c r="AW737" s="13"/>
      <c r="AX737" s="13"/>
      <c r="AY737" s="14" t="str">
        <f t="shared" si="113"/>
        <v/>
      </c>
      <c r="AZ737" s="14">
        <f t="shared" si="120"/>
        <v>23</v>
      </c>
      <c r="BA737" s="19">
        <f t="shared" si="114"/>
        <v>0</v>
      </c>
      <c r="BB737" s="20" t="e">
        <f t="shared" si="121"/>
        <v>#DIV/0!</v>
      </c>
      <c r="BC737">
        <f t="shared" si="115"/>
        <v>0</v>
      </c>
      <c r="BD737" s="14">
        <f t="shared" si="116"/>
        <v>1</v>
      </c>
      <c r="BE737" s="14" t="str">
        <f t="shared" si="117"/>
        <v/>
      </c>
      <c r="BF737" s="14" t="str">
        <f t="shared" si="118"/>
        <v/>
      </c>
      <c r="BG737" s="14" t="str">
        <f t="shared" si="119"/>
        <v/>
      </c>
    </row>
    <row r="738" spans="1:59" x14ac:dyDescent="0.2">
      <c r="A738" t="str">
        <f t="shared" si="112"/>
        <v>Taylor Duryea_2018</v>
      </c>
      <c r="B738" t="s">
        <v>879</v>
      </c>
      <c r="C738" t="s">
        <v>443</v>
      </c>
      <c r="D738">
        <v>2018</v>
      </c>
      <c r="E738" s="13">
        <v>354800</v>
      </c>
      <c r="F738" s="13">
        <v>354800</v>
      </c>
      <c r="G738" s="13">
        <v>354800</v>
      </c>
      <c r="H738" s="13">
        <v>356600</v>
      </c>
      <c r="I738" s="13">
        <v>362700</v>
      </c>
      <c r="J738" s="13">
        <v>367000</v>
      </c>
      <c r="K738" s="13">
        <v>375600</v>
      </c>
      <c r="L738" s="13">
        <v>384800</v>
      </c>
      <c r="M738" s="13">
        <v>369300</v>
      </c>
      <c r="N738" s="13">
        <v>342600</v>
      </c>
      <c r="O738" s="13">
        <v>324900</v>
      </c>
      <c r="P738" s="13">
        <v>326300</v>
      </c>
      <c r="Q738" s="13">
        <v>326300</v>
      </c>
      <c r="R738" s="13">
        <v>326200</v>
      </c>
      <c r="S738" s="13">
        <v>326400</v>
      </c>
      <c r="T738" s="13">
        <v>315400</v>
      </c>
      <c r="U738" s="13">
        <v>304600</v>
      </c>
      <c r="V738" s="13">
        <v>270400</v>
      </c>
      <c r="W738" s="13">
        <v>270400</v>
      </c>
      <c r="X738" s="13">
        <v>270400</v>
      </c>
      <c r="Y738" s="13">
        <v>270400</v>
      </c>
      <c r="Z738" s="13">
        <v>270400</v>
      </c>
      <c r="AA738" s="13">
        <v>270400</v>
      </c>
      <c r="AB738" s="13">
        <v>61</v>
      </c>
      <c r="AC738" s="13">
        <v>81</v>
      </c>
      <c r="AD738" s="13">
        <v>73</v>
      </c>
      <c r="AE738" s="13">
        <v>69</v>
      </c>
      <c r="AF738" s="13">
        <v>80</v>
      </c>
      <c r="AG738" s="13">
        <v>88</v>
      </c>
      <c r="AH738" s="13">
        <v>77</v>
      </c>
      <c r="AI738" s="13">
        <v>32</v>
      </c>
      <c r="AJ738" s="13">
        <v>54</v>
      </c>
      <c r="AK738" s="13">
        <v>80</v>
      </c>
      <c r="AL738" s="13">
        <v>64</v>
      </c>
      <c r="AM738" s="13"/>
      <c r="AN738" s="13">
        <v>52</v>
      </c>
      <c r="AO738" s="13">
        <v>82</v>
      </c>
      <c r="AP738" s="13">
        <v>41</v>
      </c>
      <c r="AQ738" s="13">
        <v>46</v>
      </c>
      <c r="AR738" s="13">
        <v>22</v>
      </c>
      <c r="AS738" s="13"/>
      <c r="AT738" s="13"/>
      <c r="AU738" s="13"/>
      <c r="AV738" s="13"/>
      <c r="AW738" s="13"/>
      <c r="AX738" s="13"/>
      <c r="AY738" s="14">
        <f t="shared" si="113"/>
        <v>62.625</v>
      </c>
      <c r="AZ738" s="14">
        <f t="shared" si="120"/>
        <v>23</v>
      </c>
      <c r="BA738" s="19">
        <f t="shared" si="114"/>
        <v>0.72727272727272729</v>
      </c>
      <c r="BB738" s="20">
        <f t="shared" si="121"/>
        <v>19.73110910888353</v>
      </c>
      <c r="BC738">
        <f t="shared" si="115"/>
        <v>0</v>
      </c>
      <c r="BD738" s="14">
        <f t="shared" si="116"/>
        <v>18</v>
      </c>
      <c r="BE738" s="14">
        <f t="shared" si="117"/>
        <v>75.333333333333329</v>
      </c>
      <c r="BF738" s="14">
        <f t="shared" si="118"/>
        <v>61.4</v>
      </c>
      <c r="BG738" s="14">
        <f t="shared" si="119"/>
        <v>36.333333333333336</v>
      </c>
    </row>
    <row r="739" spans="1:59" x14ac:dyDescent="0.2">
      <c r="A739" t="str">
        <f t="shared" si="112"/>
        <v>Taylor Duryea_2017</v>
      </c>
      <c r="B739" t="s">
        <v>879</v>
      </c>
      <c r="C739" t="s">
        <v>443</v>
      </c>
      <c r="D739">
        <v>2017</v>
      </c>
      <c r="E739" s="13">
        <v>381400</v>
      </c>
      <c r="F739" s="13">
        <v>381400</v>
      </c>
      <c r="G739" s="13">
        <v>381400</v>
      </c>
      <c r="H739" s="13">
        <v>381400</v>
      </c>
      <c r="I739" s="13">
        <v>381400</v>
      </c>
      <c r="J739" s="13">
        <v>381400</v>
      </c>
      <c r="K739" s="13">
        <v>381400</v>
      </c>
      <c r="L739" s="13">
        <v>381400</v>
      </c>
      <c r="M739" s="13">
        <v>381400</v>
      </c>
      <c r="N739" s="13">
        <v>381400</v>
      </c>
      <c r="O739" s="13">
        <v>354500</v>
      </c>
      <c r="P739" s="13">
        <v>344900</v>
      </c>
      <c r="Q739" s="13">
        <v>344300</v>
      </c>
      <c r="R739" s="13">
        <v>344300</v>
      </c>
      <c r="S739" s="13">
        <v>349200</v>
      </c>
      <c r="T739" s="13">
        <v>364100</v>
      </c>
      <c r="U739" s="13">
        <v>370900</v>
      </c>
      <c r="V739" s="13">
        <v>371100</v>
      </c>
      <c r="W739" s="13">
        <v>358000</v>
      </c>
      <c r="X739" s="13">
        <v>364600</v>
      </c>
      <c r="Y739" s="13">
        <v>352100</v>
      </c>
      <c r="Z739" s="13">
        <v>335800</v>
      </c>
      <c r="AA739" s="13">
        <v>307900</v>
      </c>
      <c r="AB739" s="13">
        <v>38</v>
      </c>
      <c r="AC739" s="13"/>
      <c r="AD739" s="13"/>
      <c r="AE739" s="13"/>
      <c r="AF739" s="13"/>
      <c r="AG739" s="13"/>
      <c r="AH739" s="13"/>
      <c r="AI739" s="13"/>
      <c r="AJ739" s="13">
        <v>58</v>
      </c>
      <c r="AK739" s="13">
        <v>68</v>
      </c>
      <c r="AL739" s="13">
        <v>62</v>
      </c>
      <c r="AM739" s="13">
        <v>71</v>
      </c>
      <c r="AN739" s="13"/>
      <c r="AO739" s="13">
        <v>80</v>
      </c>
      <c r="AP739" s="13">
        <v>90</v>
      </c>
      <c r="AQ739" s="13">
        <v>62</v>
      </c>
      <c r="AR739" s="13">
        <v>70</v>
      </c>
      <c r="AS739" s="13">
        <v>61</v>
      </c>
      <c r="AT739" s="13">
        <v>99</v>
      </c>
      <c r="AU739" s="13">
        <v>32</v>
      </c>
      <c r="AV739" s="13">
        <v>45</v>
      </c>
      <c r="AW739" s="13">
        <v>63</v>
      </c>
      <c r="AX739" s="13">
        <v>69</v>
      </c>
      <c r="AY739" s="14">
        <f t="shared" si="113"/>
        <v>64.533333333333331</v>
      </c>
      <c r="AZ739" s="14">
        <f t="shared" si="120"/>
        <v>23</v>
      </c>
      <c r="BA739" s="19">
        <f t="shared" si="114"/>
        <v>0.68181818181818177</v>
      </c>
      <c r="BB739" s="20">
        <f t="shared" si="121"/>
        <v>17.715476150476309</v>
      </c>
      <c r="BC739">
        <f t="shared" si="115"/>
        <v>0</v>
      </c>
      <c r="BD739" s="14">
        <f t="shared" si="116"/>
        <v>23</v>
      </c>
      <c r="BE739" s="14">
        <f t="shared" si="117"/>
        <v>38</v>
      </c>
      <c r="BF739" s="14">
        <f t="shared" si="118"/>
        <v>64.75</v>
      </c>
      <c r="BG739" s="14">
        <f t="shared" si="119"/>
        <v>65.666666666666671</v>
      </c>
    </row>
    <row r="740" spans="1:59" x14ac:dyDescent="0.2">
      <c r="A740" t="str">
        <f t="shared" si="112"/>
        <v>Taylor Duryea_2016</v>
      </c>
      <c r="B740" t="s">
        <v>879</v>
      </c>
      <c r="C740" t="s">
        <v>443</v>
      </c>
      <c r="D740">
        <v>2016</v>
      </c>
      <c r="E740" s="13">
        <v>403800</v>
      </c>
      <c r="F740" s="13">
        <v>403800</v>
      </c>
      <c r="G740" s="13">
        <v>403800</v>
      </c>
      <c r="H740" s="13">
        <v>402700</v>
      </c>
      <c r="I740" s="13">
        <v>384600</v>
      </c>
      <c r="J740" s="13">
        <v>350900</v>
      </c>
      <c r="K740" s="13">
        <v>335000</v>
      </c>
      <c r="L740" s="13">
        <v>331900</v>
      </c>
      <c r="M740" s="13">
        <v>343900</v>
      </c>
      <c r="N740" s="13">
        <v>361600</v>
      </c>
      <c r="O740" s="13">
        <v>358500</v>
      </c>
      <c r="P740" s="13">
        <v>357900</v>
      </c>
      <c r="Q740" s="13">
        <v>357900</v>
      </c>
      <c r="R740" s="13">
        <v>342700</v>
      </c>
      <c r="S740" s="13">
        <v>344800</v>
      </c>
      <c r="T740" s="13">
        <v>344800</v>
      </c>
      <c r="U740" s="13">
        <v>348200</v>
      </c>
      <c r="V740" s="13">
        <v>347800</v>
      </c>
      <c r="W740" s="13">
        <v>352500</v>
      </c>
      <c r="X740" s="13">
        <v>344200</v>
      </c>
      <c r="Y740" s="13">
        <v>334900</v>
      </c>
      <c r="Z740" s="13">
        <v>326200</v>
      </c>
      <c r="AA740" s="13">
        <v>319500</v>
      </c>
      <c r="AB740" s="13">
        <v>93</v>
      </c>
      <c r="AC740" s="13">
        <v>99</v>
      </c>
      <c r="AD740" s="13">
        <v>43</v>
      </c>
      <c r="AE740" s="13">
        <v>54</v>
      </c>
      <c r="AF740" s="13">
        <v>52</v>
      </c>
      <c r="AG740" s="13">
        <v>64</v>
      </c>
      <c r="AH740" s="13">
        <v>76</v>
      </c>
      <c r="AI740" s="13">
        <v>84</v>
      </c>
      <c r="AJ740" s="13">
        <v>86</v>
      </c>
      <c r="AK740" s="13">
        <v>40</v>
      </c>
      <c r="AL740" s="13">
        <v>87</v>
      </c>
      <c r="AM740" s="13"/>
      <c r="AN740" s="13">
        <v>59</v>
      </c>
      <c r="AO740" s="13">
        <v>67</v>
      </c>
      <c r="AP740" s="13"/>
      <c r="AQ740" s="13">
        <v>90</v>
      </c>
      <c r="AR740" s="13">
        <v>55</v>
      </c>
      <c r="AS740" s="13">
        <v>80</v>
      </c>
      <c r="AT740" s="13">
        <v>64</v>
      </c>
      <c r="AU740" s="13">
        <v>48</v>
      </c>
      <c r="AV740" s="13">
        <v>76</v>
      </c>
      <c r="AW740" s="13">
        <v>63</v>
      </c>
      <c r="AX740" s="13">
        <v>92</v>
      </c>
      <c r="AY740" s="14">
        <f t="shared" si="113"/>
        <v>70.095238095238102</v>
      </c>
      <c r="AZ740" s="14">
        <f t="shared" si="120"/>
        <v>23</v>
      </c>
      <c r="BA740" s="19">
        <f t="shared" si="114"/>
        <v>0.95454545454545459</v>
      </c>
      <c r="BB740" s="20">
        <f t="shared" si="121"/>
        <v>17.798608827390876</v>
      </c>
      <c r="BC740">
        <f t="shared" si="115"/>
        <v>0</v>
      </c>
      <c r="BD740" s="14">
        <f t="shared" si="116"/>
        <v>23</v>
      </c>
      <c r="BE740" s="14">
        <f t="shared" si="117"/>
        <v>67.5</v>
      </c>
      <c r="BF740" s="14">
        <f t="shared" si="118"/>
        <v>74.599999999999994</v>
      </c>
      <c r="BG740" s="14">
        <f t="shared" si="119"/>
        <v>71</v>
      </c>
    </row>
    <row r="741" spans="1:59" x14ac:dyDescent="0.2">
      <c r="A741" t="str">
        <f t="shared" si="112"/>
        <v>Taylor Duryea_2015</v>
      </c>
      <c r="B741" t="s">
        <v>879</v>
      </c>
      <c r="C741" t="s">
        <v>443</v>
      </c>
      <c r="D741">
        <v>2015</v>
      </c>
      <c r="E741" s="13">
        <v>335400</v>
      </c>
      <c r="F741" s="13">
        <v>335400</v>
      </c>
      <c r="G741" s="13">
        <v>335400</v>
      </c>
      <c r="H741" s="13">
        <v>340800</v>
      </c>
      <c r="I741" s="13">
        <v>359300</v>
      </c>
      <c r="J741" s="13">
        <v>373800</v>
      </c>
      <c r="K741" s="13">
        <v>381000</v>
      </c>
      <c r="L741" s="13">
        <v>376700</v>
      </c>
      <c r="M741" s="13">
        <v>376700</v>
      </c>
      <c r="N741" s="13">
        <v>391600</v>
      </c>
      <c r="O741" s="13">
        <v>402000</v>
      </c>
      <c r="P741" s="13">
        <v>402000</v>
      </c>
      <c r="Q741" s="13">
        <v>418700</v>
      </c>
      <c r="R741" s="13">
        <v>431900</v>
      </c>
      <c r="S741" s="13">
        <v>431500</v>
      </c>
      <c r="T741" s="13">
        <v>420400</v>
      </c>
      <c r="U741" s="13">
        <v>420400</v>
      </c>
      <c r="V741" s="13">
        <v>420400</v>
      </c>
      <c r="W741" s="13">
        <v>393200</v>
      </c>
      <c r="X741" s="13">
        <v>358100</v>
      </c>
      <c r="Y741" s="13">
        <v>358100</v>
      </c>
      <c r="Z741" s="13">
        <v>330200</v>
      </c>
      <c r="AA741" s="13">
        <v>321600</v>
      </c>
      <c r="AB741" s="13">
        <v>65</v>
      </c>
      <c r="AC741" s="13">
        <v>47</v>
      </c>
      <c r="AD741" s="13">
        <v>99</v>
      </c>
      <c r="AE741" s="13">
        <v>98</v>
      </c>
      <c r="AF741" s="13">
        <v>50</v>
      </c>
      <c r="AG741" s="13">
        <v>91</v>
      </c>
      <c r="AH741" s="13">
        <v>77</v>
      </c>
      <c r="AI741" s="13"/>
      <c r="AJ741" s="13">
        <v>90</v>
      </c>
      <c r="AK741" s="13">
        <v>88</v>
      </c>
      <c r="AL741" s="13"/>
      <c r="AM741" s="13">
        <v>99</v>
      </c>
      <c r="AN741" s="13">
        <v>92</v>
      </c>
      <c r="AO741" s="13">
        <v>63</v>
      </c>
      <c r="AP741" s="13">
        <v>75</v>
      </c>
      <c r="AQ741" s="13"/>
      <c r="AR741" s="13"/>
      <c r="AS741" s="13">
        <v>54</v>
      </c>
      <c r="AT741" s="13">
        <v>29</v>
      </c>
      <c r="AU741" s="13"/>
      <c r="AV741" s="13">
        <v>73</v>
      </c>
      <c r="AW741" s="13">
        <v>81</v>
      </c>
      <c r="AX741" s="13">
        <v>75</v>
      </c>
      <c r="AY741" s="14">
        <f t="shared" si="113"/>
        <v>74.777777777777771</v>
      </c>
      <c r="AZ741" s="14">
        <f t="shared" si="120"/>
        <v>23</v>
      </c>
      <c r="BA741" s="19">
        <f t="shared" si="114"/>
        <v>0.81818181818181823</v>
      </c>
      <c r="BB741" s="20">
        <f t="shared" si="121"/>
        <v>20.107228889003355</v>
      </c>
      <c r="BC741">
        <f t="shared" si="115"/>
        <v>0</v>
      </c>
      <c r="BD741" s="14">
        <f t="shared" si="116"/>
        <v>23</v>
      </c>
      <c r="BE741" s="14">
        <f t="shared" si="117"/>
        <v>75</v>
      </c>
      <c r="BF741" s="14">
        <f t="shared" si="118"/>
        <v>88.5</v>
      </c>
      <c r="BG741" s="14">
        <f t="shared" si="119"/>
        <v>64.5</v>
      </c>
    </row>
    <row r="742" spans="1:59" x14ac:dyDescent="0.2">
      <c r="A742" t="str">
        <f t="shared" si="112"/>
        <v>Matt Eagles_2018</v>
      </c>
      <c r="B742" t="s">
        <v>1568</v>
      </c>
      <c r="C742" t="s">
        <v>514</v>
      </c>
      <c r="D742">
        <v>2018</v>
      </c>
      <c r="E742" s="13">
        <v>123900</v>
      </c>
      <c r="F742" s="13">
        <v>123900</v>
      </c>
      <c r="G742" s="13">
        <v>123900</v>
      </c>
      <c r="H742" s="13">
        <v>123900</v>
      </c>
      <c r="I742" s="13">
        <v>123900</v>
      </c>
      <c r="J742" s="13">
        <v>123900</v>
      </c>
      <c r="K742" s="13">
        <v>123900</v>
      </c>
      <c r="L742" s="13">
        <v>123900</v>
      </c>
      <c r="M742" s="13">
        <v>123900</v>
      </c>
      <c r="N742" s="13">
        <v>151200</v>
      </c>
      <c r="O742" s="13">
        <v>162400</v>
      </c>
      <c r="P742" s="13">
        <v>162400</v>
      </c>
      <c r="Q742" s="13">
        <v>162400</v>
      </c>
      <c r="R742" s="13">
        <v>162400</v>
      </c>
      <c r="S742" s="13">
        <v>162400</v>
      </c>
      <c r="T742" s="13">
        <v>162400</v>
      </c>
      <c r="U742" s="13">
        <v>162400</v>
      </c>
      <c r="V742" s="13">
        <v>162400</v>
      </c>
      <c r="W742" s="13">
        <v>162400</v>
      </c>
      <c r="X742" s="13">
        <v>162400</v>
      </c>
      <c r="Y742" s="13">
        <v>162400</v>
      </c>
      <c r="Z742" s="13">
        <v>162400</v>
      </c>
      <c r="AA742" s="13">
        <v>162400</v>
      </c>
      <c r="AB742" s="13"/>
      <c r="AC742" s="13"/>
      <c r="AD742" s="13"/>
      <c r="AE742" s="13"/>
      <c r="AF742" s="13"/>
      <c r="AG742" s="13"/>
      <c r="AH742" s="13">
        <v>48</v>
      </c>
      <c r="AI742" s="13">
        <v>42</v>
      </c>
      <c r="AJ742" s="13">
        <v>46</v>
      </c>
      <c r="AK742" s="13">
        <v>28</v>
      </c>
      <c r="AL742" s="13"/>
      <c r="AM742" s="13"/>
      <c r="AN742" s="13"/>
      <c r="AO742" s="13"/>
      <c r="AP742" s="13"/>
      <c r="AQ742" s="13"/>
      <c r="AR742" s="13"/>
      <c r="AS742" s="13"/>
      <c r="AT742" s="13"/>
      <c r="AU742" s="13"/>
      <c r="AV742" s="13"/>
      <c r="AW742" s="13"/>
      <c r="AX742" s="13"/>
      <c r="AY742" s="14">
        <f t="shared" si="113"/>
        <v>41</v>
      </c>
      <c r="AZ742" s="14">
        <f t="shared" si="120"/>
        <v>23</v>
      </c>
      <c r="BA742" s="19">
        <f t="shared" si="114"/>
        <v>0.18181818181818182</v>
      </c>
      <c r="BB742" s="20">
        <f t="shared" si="121"/>
        <v>9.0184995056457886</v>
      </c>
      <c r="BC742">
        <f t="shared" si="115"/>
        <v>0</v>
      </c>
      <c r="BD742" s="14">
        <f t="shared" si="116"/>
        <v>1</v>
      </c>
      <c r="BE742" s="14" t="str">
        <f t="shared" si="117"/>
        <v/>
      </c>
      <c r="BF742" s="14">
        <f t="shared" si="118"/>
        <v>41</v>
      </c>
      <c r="BG742" s="14" t="str">
        <f t="shared" si="119"/>
        <v/>
      </c>
    </row>
    <row r="743" spans="1:59" x14ac:dyDescent="0.2">
      <c r="A743" t="str">
        <f t="shared" si="112"/>
        <v>Matt Eagles_2017</v>
      </c>
      <c r="B743" t="s">
        <v>1568</v>
      </c>
      <c r="C743" t="s">
        <v>514</v>
      </c>
      <c r="D743">
        <v>2017</v>
      </c>
      <c r="E743" s="13">
        <v>102400</v>
      </c>
      <c r="F743" s="13">
        <v>102400</v>
      </c>
      <c r="G743" s="13">
        <v>102400</v>
      </c>
      <c r="H743" s="13">
        <v>102400</v>
      </c>
      <c r="I743" s="13">
        <v>102400</v>
      </c>
      <c r="J743" s="13">
        <v>102400</v>
      </c>
      <c r="K743" s="13">
        <v>102400</v>
      </c>
      <c r="L743" s="13">
        <v>102400</v>
      </c>
      <c r="M743" s="13">
        <v>102400</v>
      </c>
      <c r="N743" s="13">
        <v>102400</v>
      </c>
      <c r="O743" s="13">
        <v>102400</v>
      </c>
      <c r="P743" s="13">
        <v>102400</v>
      </c>
      <c r="Q743" s="13">
        <v>102400</v>
      </c>
      <c r="R743" s="13">
        <v>102400</v>
      </c>
      <c r="S743" s="13">
        <v>102400</v>
      </c>
      <c r="T743" s="13">
        <v>102400</v>
      </c>
      <c r="U743" s="13">
        <v>102400</v>
      </c>
      <c r="V743" s="13">
        <v>102400</v>
      </c>
      <c r="W743" s="13">
        <v>102400</v>
      </c>
      <c r="X743" s="13">
        <v>102400</v>
      </c>
      <c r="Y743" s="13">
        <v>102400</v>
      </c>
      <c r="Z743" s="13">
        <v>102400</v>
      </c>
      <c r="AA743" s="13">
        <v>102400</v>
      </c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4" t="str">
        <f t="shared" si="113"/>
        <v/>
      </c>
      <c r="AZ743" s="14">
        <f t="shared" si="120"/>
        <v>23</v>
      </c>
      <c r="BA743" s="19">
        <f t="shared" si="114"/>
        <v>0</v>
      </c>
      <c r="BB743" s="20" t="e">
        <f t="shared" si="121"/>
        <v>#DIV/0!</v>
      </c>
      <c r="BC743">
        <f t="shared" si="115"/>
        <v>0</v>
      </c>
      <c r="BD743" s="14">
        <f t="shared" si="116"/>
        <v>1</v>
      </c>
      <c r="BE743" s="14" t="str">
        <f t="shared" si="117"/>
        <v/>
      </c>
      <c r="BF743" s="14" t="str">
        <f t="shared" si="118"/>
        <v/>
      </c>
      <c r="BG743" s="14" t="str">
        <f t="shared" si="119"/>
        <v/>
      </c>
    </row>
    <row r="744" spans="1:59" x14ac:dyDescent="0.2">
      <c r="A744" t="str">
        <f t="shared" si="112"/>
        <v>Matt Eagles_2016</v>
      </c>
      <c r="B744" t="s">
        <v>1568</v>
      </c>
      <c r="C744" t="s">
        <v>514</v>
      </c>
      <c r="D744">
        <v>2016</v>
      </c>
      <c r="E744" s="13">
        <v>0</v>
      </c>
      <c r="F744" s="13">
        <v>0</v>
      </c>
      <c r="G744" s="13">
        <v>0</v>
      </c>
      <c r="H744" s="13">
        <v>0</v>
      </c>
      <c r="I744" s="13">
        <v>0</v>
      </c>
      <c r="J744" s="13">
        <v>0</v>
      </c>
      <c r="K744" s="13">
        <v>0</v>
      </c>
      <c r="L744" s="13">
        <v>0</v>
      </c>
      <c r="M744" s="13">
        <v>0</v>
      </c>
      <c r="N744" s="13">
        <v>0</v>
      </c>
      <c r="O744" s="13">
        <v>0</v>
      </c>
      <c r="P744" s="13">
        <v>0</v>
      </c>
      <c r="Q744" s="13">
        <v>0</v>
      </c>
      <c r="R744" s="13">
        <v>0</v>
      </c>
      <c r="S744" s="13">
        <v>0</v>
      </c>
      <c r="T744" s="13">
        <v>0</v>
      </c>
      <c r="U744" s="13">
        <v>0</v>
      </c>
      <c r="V744" s="13">
        <v>0</v>
      </c>
      <c r="W744" s="13">
        <v>0</v>
      </c>
      <c r="X744" s="13">
        <v>0</v>
      </c>
      <c r="Y744" s="13">
        <v>0</v>
      </c>
      <c r="Z744" s="13">
        <v>0</v>
      </c>
      <c r="AA744" s="13">
        <v>0</v>
      </c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3"/>
      <c r="AP744" s="13"/>
      <c r="AQ744" s="13"/>
      <c r="AR744" s="13"/>
      <c r="AS744" s="13"/>
      <c r="AT744" s="13"/>
      <c r="AU744" s="13"/>
      <c r="AV744" s="13"/>
      <c r="AW744" s="13"/>
      <c r="AX744" s="13"/>
      <c r="AY744" s="14" t="str">
        <f t="shared" si="113"/>
        <v/>
      </c>
      <c r="AZ744" s="14">
        <f t="shared" si="120"/>
        <v>23</v>
      </c>
      <c r="BA744" s="19">
        <f t="shared" si="114"/>
        <v>0</v>
      </c>
      <c r="BB744" s="20" t="e">
        <f t="shared" si="121"/>
        <v>#DIV/0!</v>
      </c>
      <c r="BC744">
        <f t="shared" si="115"/>
        <v>23</v>
      </c>
      <c r="BD744" s="14">
        <f t="shared" si="116"/>
        <v>1</v>
      </c>
      <c r="BE744" s="14" t="str">
        <f t="shared" si="117"/>
        <v/>
      </c>
      <c r="BF744" s="14" t="str">
        <f t="shared" si="118"/>
        <v/>
      </c>
      <c r="BG744" s="14" t="str">
        <f t="shared" si="119"/>
        <v/>
      </c>
    </row>
    <row r="745" spans="1:59" x14ac:dyDescent="0.2">
      <c r="A745" t="str">
        <f t="shared" si="112"/>
        <v>Matt Eagles_2015</v>
      </c>
      <c r="B745" t="s">
        <v>1568</v>
      </c>
      <c r="C745" t="s">
        <v>514</v>
      </c>
      <c r="D745">
        <v>2015</v>
      </c>
      <c r="E745" s="13">
        <v>0</v>
      </c>
      <c r="F745" s="13">
        <v>0</v>
      </c>
      <c r="G745" s="13">
        <v>0</v>
      </c>
      <c r="H745" s="13">
        <v>0</v>
      </c>
      <c r="I745" s="13">
        <v>0</v>
      </c>
      <c r="J745" s="13">
        <v>0</v>
      </c>
      <c r="K745" s="13">
        <v>0</v>
      </c>
      <c r="L745" s="13">
        <v>0</v>
      </c>
      <c r="M745" s="13">
        <v>0</v>
      </c>
      <c r="N745" s="13">
        <v>0</v>
      </c>
      <c r="O745" s="13">
        <v>0</v>
      </c>
      <c r="P745" s="13">
        <v>0</v>
      </c>
      <c r="Q745" s="13">
        <v>0</v>
      </c>
      <c r="R745" s="13">
        <v>0</v>
      </c>
      <c r="S745" s="13">
        <v>0</v>
      </c>
      <c r="T745" s="13">
        <v>0</v>
      </c>
      <c r="U745" s="13">
        <v>0</v>
      </c>
      <c r="V745" s="13">
        <v>0</v>
      </c>
      <c r="W745" s="13">
        <v>0</v>
      </c>
      <c r="X745" s="13">
        <v>0</v>
      </c>
      <c r="Y745" s="13">
        <v>0</v>
      </c>
      <c r="Z745" s="13">
        <v>0</v>
      </c>
      <c r="AA745" s="13">
        <v>0</v>
      </c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13"/>
      <c r="AU745" s="13"/>
      <c r="AV745" s="13"/>
      <c r="AW745" s="13"/>
      <c r="AX745" s="13"/>
      <c r="AY745" s="14" t="str">
        <f t="shared" si="113"/>
        <v/>
      </c>
      <c r="AZ745" s="14">
        <f t="shared" si="120"/>
        <v>23</v>
      </c>
      <c r="BA745" s="19">
        <f t="shared" si="114"/>
        <v>0</v>
      </c>
      <c r="BB745" s="20" t="e">
        <f t="shared" si="121"/>
        <v>#DIV/0!</v>
      </c>
      <c r="BC745">
        <f t="shared" si="115"/>
        <v>23</v>
      </c>
      <c r="BD745" s="14">
        <f t="shared" si="116"/>
        <v>1</v>
      </c>
      <c r="BE745" s="14" t="str">
        <f t="shared" si="117"/>
        <v/>
      </c>
      <c r="BF745" s="14" t="str">
        <f t="shared" si="118"/>
        <v/>
      </c>
      <c r="BG745" s="14" t="str">
        <f t="shared" si="119"/>
        <v/>
      </c>
    </row>
    <row r="746" spans="1:59" x14ac:dyDescent="0.2">
      <c r="A746" t="str">
        <f t="shared" si="112"/>
        <v>Brad Ebert_2018</v>
      </c>
      <c r="B746" t="s">
        <v>561</v>
      </c>
      <c r="C746" t="s">
        <v>40</v>
      </c>
      <c r="D746">
        <v>2018</v>
      </c>
      <c r="E746" s="13">
        <v>553500</v>
      </c>
      <c r="F746" s="13">
        <v>553500</v>
      </c>
      <c r="G746" s="13">
        <v>553500</v>
      </c>
      <c r="H746" s="13">
        <v>522100</v>
      </c>
      <c r="I746" s="13">
        <v>491800</v>
      </c>
      <c r="J746" s="13">
        <v>489100</v>
      </c>
      <c r="K746" s="13">
        <v>510100</v>
      </c>
      <c r="L746" s="13">
        <v>534900</v>
      </c>
      <c r="M746" s="13">
        <v>537100</v>
      </c>
      <c r="N746" s="13">
        <v>511900</v>
      </c>
      <c r="O746" s="13">
        <v>511900</v>
      </c>
      <c r="P746" s="13">
        <v>471600</v>
      </c>
      <c r="Q746" s="13">
        <v>429800</v>
      </c>
      <c r="R746" s="13">
        <v>403800</v>
      </c>
      <c r="S746" s="13">
        <v>399200</v>
      </c>
      <c r="T746" s="13">
        <v>401300</v>
      </c>
      <c r="U746" s="13">
        <v>398300</v>
      </c>
      <c r="V746" s="13">
        <v>390200</v>
      </c>
      <c r="W746" s="13">
        <v>379000</v>
      </c>
      <c r="X746" s="13">
        <v>386900</v>
      </c>
      <c r="Y746" s="13">
        <v>399700</v>
      </c>
      <c r="Z746" s="13">
        <v>421700</v>
      </c>
      <c r="AA746" s="13">
        <v>432900</v>
      </c>
      <c r="AB746" s="13">
        <v>94</v>
      </c>
      <c r="AC746" s="13">
        <v>81</v>
      </c>
      <c r="AD746" s="13">
        <v>84</v>
      </c>
      <c r="AE746" s="13">
        <v>74</v>
      </c>
      <c r="AF746" s="13">
        <v>124</v>
      </c>
      <c r="AG746" s="13">
        <v>139</v>
      </c>
      <c r="AH746" s="13">
        <v>97</v>
      </c>
      <c r="AI746" s="13">
        <v>91</v>
      </c>
      <c r="AJ746" s="13">
        <v>80</v>
      </c>
      <c r="AK746" s="13"/>
      <c r="AL746" s="13">
        <v>46</v>
      </c>
      <c r="AM746" s="13">
        <v>66</v>
      </c>
      <c r="AN746" s="13">
        <v>88</v>
      </c>
      <c r="AO746" s="13">
        <v>80</v>
      </c>
      <c r="AP746" s="13">
        <v>81</v>
      </c>
      <c r="AQ746" s="13">
        <v>78</v>
      </c>
      <c r="AR746" s="13">
        <v>66</v>
      </c>
      <c r="AS746" s="13">
        <v>70</v>
      </c>
      <c r="AT746" s="13">
        <v>114</v>
      </c>
      <c r="AU746" s="13">
        <v>83</v>
      </c>
      <c r="AV746" s="13">
        <v>99</v>
      </c>
      <c r="AW746" s="13">
        <v>95</v>
      </c>
      <c r="AX746" s="13">
        <v>81</v>
      </c>
      <c r="AY746" s="14">
        <f t="shared" si="113"/>
        <v>86.86363636363636</v>
      </c>
      <c r="AZ746" s="14">
        <f t="shared" si="120"/>
        <v>23</v>
      </c>
      <c r="BA746" s="19">
        <f t="shared" si="114"/>
        <v>1</v>
      </c>
      <c r="BB746" s="20">
        <f t="shared" si="121"/>
        <v>20.128859770761874</v>
      </c>
      <c r="BC746">
        <f t="shared" si="115"/>
        <v>0</v>
      </c>
      <c r="BD746" s="14">
        <f t="shared" si="116"/>
        <v>19</v>
      </c>
      <c r="BE746" s="14">
        <f t="shared" si="117"/>
        <v>99.333333333333329</v>
      </c>
      <c r="BF746" s="14">
        <f t="shared" si="118"/>
        <v>76</v>
      </c>
      <c r="BG746" s="14">
        <f t="shared" si="119"/>
        <v>85.222222222222229</v>
      </c>
    </row>
    <row r="747" spans="1:59" x14ac:dyDescent="0.2">
      <c r="A747" t="str">
        <f t="shared" si="112"/>
        <v>Brad Ebert_2017</v>
      </c>
      <c r="B747" t="s">
        <v>561</v>
      </c>
      <c r="C747" t="s">
        <v>40</v>
      </c>
      <c r="D747">
        <v>2017</v>
      </c>
      <c r="E747" s="13">
        <v>437100</v>
      </c>
      <c r="F747" s="13">
        <v>437100</v>
      </c>
      <c r="G747" s="13">
        <v>437100</v>
      </c>
      <c r="H747" s="13">
        <v>480500</v>
      </c>
      <c r="I747" s="13">
        <v>499100</v>
      </c>
      <c r="J747" s="13">
        <v>513600</v>
      </c>
      <c r="K747" s="13">
        <v>524400</v>
      </c>
      <c r="L747" s="13">
        <v>540500</v>
      </c>
      <c r="M747" s="13">
        <v>536700</v>
      </c>
      <c r="N747" s="13">
        <v>536700</v>
      </c>
      <c r="O747" s="13">
        <v>528900</v>
      </c>
      <c r="P747" s="13">
        <v>535300</v>
      </c>
      <c r="Q747" s="13">
        <v>542000</v>
      </c>
      <c r="R747" s="13">
        <v>550400</v>
      </c>
      <c r="S747" s="13">
        <v>519600</v>
      </c>
      <c r="T747" s="13">
        <v>480500</v>
      </c>
      <c r="U747" s="13">
        <v>455900</v>
      </c>
      <c r="V747" s="13">
        <v>477600</v>
      </c>
      <c r="W747" s="13">
        <v>514300</v>
      </c>
      <c r="X747" s="13">
        <v>523200</v>
      </c>
      <c r="Y747" s="13">
        <v>501000</v>
      </c>
      <c r="Z747" s="13">
        <v>476700</v>
      </c>
      <c r="AA747" s="13">
        <v>459300</v>
      </c>
      <c r="AB747" s="13">
        <v>124</v>
      </c>
      <c r="AC747" s="13">
        <v>121</v>
      </c>
      <c r="AD747" s="13">
        <v>107</v>
      </c>
      <c r="AE747" s="13">
        <v>95</v>
      </c>
      <c r="AF747" s="13">
        <v>122</v>
      </c>
      <c r="AG747" s="13">
        <v>109</v>
      </c>
      <c r="AH747" s="13">
        <v>112</v>
      </c>
      <c r="AI747" s="13">
        <v>89</v>
      </c>
      <c r="AJ747" s="13"/>
      <c r="AK747" s="13">
        <v>97</v>
      </c>
      <c r="AL747" s="13">
        <v>141</v>
      </c>
      <c r="AM747" s="13">
        <v>91</v>
      </c>
      <c r="AN747" s="13">
        <v>105</v>
      </c>
      <c r="AO747" s="13">
        <v>58</v>
      </c>
      <c r="AP747" s="13">
        <v>58</v>
      </c>
      <c r="AQ747" s="13">
        <v>115</v>
      </c>
      <c r="AR747" s="13">
        <v>148</v>
      </c>
      <c r="AS747" s="13">
        <v>106</v>
      </c>
      <c r="AT747" s="13">
        <v>75</v>
      </c>
      <c r="AU747" s="13">
        <v>85</v>
      </c>
      <c r="AV747" s="13">
        <v>88</v>
      </c>
      <c r="AW747" s="13">
        <v>76</v>
      </c>
      <c r="AX747" s="13">
        <v>93</v>
      </c>
      <c r="AY747" s="14">
        <f t="shared" si="113"/>
        <v>100.68181818181819</v>
      </c>
      <c r="AZ747" s="14">
        <f t="shared" si="120"/>
        <v>23</v>
      </c>
      <c r="BA747" s="19">
        <f t="shared" si="114"/>
        <v>1</v>
      </c>
      <c r="BB747" s="20">
        <f t="shared" si="121"/>
        <v>23.318470838609521</v>
      </c>
      <c r="BC747">
        <f t="shared" si="115"/>
        <v>0</v>
      </c>
      <c r="BD747" s="14">
        <f t="shared" si="116"/>
        <v>1</v>
      </c>
      <c r="BE747" s="14">
        <f t="shared" si="117"/>
        <v>113</v>
      </c>
      <c r="BF747" s="14">
        <f t="shared" si="118"/>
        <v>106</v>
      </c>
      <c r="BG747" s="14">
        <f t="shared" si="119"/>
        <v>93.777777777777771</v>
      </c>
    </row>
    <row r="748" spans="1:59" x14ac:dyDescent="0.2">
      <c r="A748" t="str">
        <f t="shared" si="112"/>
        <v>Brad Ebert_2016</v>
      </c>
      <c r="B748" t="s">
        <v>561</v>
      </c>
      <c r="C748" t="s">
        <v>40</v>
      </c>
      <c r="D748">
        <v>2016</v>
      </c>
      <c r="E748" s="13">
        <v>523200</v>
      </c>
      <c r="F748" s="13">
        <v>523200</v>
      </c>
      <c r="G748" s="13">
        <v>523200</v>
      </c>
      <c r="H748" s="13">
        <v>505600</v>
      </c>
      <c r="I748" s="13">
        <v>466800</v>
      </c>
      <c r="J748" s="13">
        <v>440500</v>
      </c>
      <c r="K748" s="13">
        <v>417700</v>
      </c>
      <c r="L748" s="13">
        <v>422100</v>
      </c>
      <c r="M748" s="13">
        <v>433800</v>
      </c>
      <c r="N748" s="13">
        <v>442000</v>
      </c>
      <c r="O748" s="13">
        <v>426000</v>
      </c>
      <c r="P748" s="13">
        <v>412800</v>
      </c>
      <c r="Q748" s="13">
        <v>412700</v>
      </c>
      <c r="R748" s="13">
        <v>429900</v>
      </c>
      <c r="S748" s="13">
        <v>429900</v>
      </c>
      <c r="T748" s="13">
        <v>444600</v>
      </c>
      <c r="U748" s="13">
        <v>413600</v>
      </c>
      <c r="V748" s="13">
        <v>413600</v>
      </c>
      <c r="W748" s="13">
        <v>386100</v>
      </c>
      <c r="X748" s="13">
        <v>380100</v>
      </c>
      <c r="Y748" s="13">
        <v>390300</v>
      </c>
      <c r="Z748" s="13">
        <v>382800</v>
      </c>
      <c r="AA748" s="13">
        <v>364300</v>
      </c>
      <c r="AB748" s="13">
        <v>120</v>
      </c>
      <c r="AC748" s="13">
        <v>62</v>
      </c>
      <c r="AD748" s="13">
        <v>86</v>
      </c>
      <c r="AE748" s="13">
        <v>62</v>
      </c>
      <c r="AF748" s="13">
        <v>66</v>
      </c>
      <c r="AG748" s="13">
        <v>79</v>
      </c>
      <c r="AH748" s="13">
        <v>113</v>
      </c>
      <c r="AI748" s="13">
        <v>85</v>
      </c>
      <c r="AJ748" s="13">
        <v>80</v>
      </c>
      <c r="AK748" s="13">
        <v>64</v>
      </c>
      <c r="AL748" s="13">
        <v>81</v>
      </c>
      <c r="AM748" s="13">
        <v>103</v>
      </c>
      <c r="AN748" s="13">
        <v>110</v>
      </c>
      <c r="AO748" s="13"/>
      <c r="AP748" s="13">
        <v>78</v>
      </c>
      <c r="AQ748" s="13">
        <v>10</v>
      </c>
      <c r="AR748" s="13"/>
      <c r="AS748" s="13">
        <v>104</v>
      </c>
      <c r="AT748" s="13">
        <v>111</v>
      </c>
      <c r="AU748" s="13">
        <v>44</v>
      </c>
      <c r="AV748" s="13">
        <v>70</v>
      </c>
      <c r="AW748" s="13">
        <v>81</v>
      </c>
      <c r="AX748" s="13">
        <v>78</v>
      </c>
      <c r="AY748" s="14">
        <f t="shared" si="113"/>
        <v>80.333333333333329</v>
      </c>
      <c r="AZ748" s="14">
        <f t="shared" si="120"/>
        <v>23</v>
      </c>
      <c r="BA748" s="19">
        <f t="shared" si="114"/>
        <v>0.95454545454545459</v>
      </c>
      <c r="BB748" s="20">
        <f t="shared" si="121"/>
        <v>25.613147665473154</v>
      </c>
      <c r="BC748">
        <f t="shared" si="115"/>
        <v>0</v>
      </c>
      <c r="BD748" s="14">
        <f t="shared" si="116"/>
        <v>23</v>
      </c>
      <c r="BE748" s="14">
        <f t="shared" si="117"/>
        <v>79.166666666666671</v>
      </c>
      <c r="BF748" s="14">
        <f t="shared" si="118"/>
        <v>87.666666666666671</v>
      </c>
      <c r="BG748" s="14">
        <f t="shared" si="119"/>
        <v>72</v>
      </c>
    </row>
    <row r="749" spans="1:59" x14ac:dyDescent="0.2">
      <c r="A749" t="str">
        <f t="shared" si="112"/>
        <v>Brad Ebert_2015</v>
      </c>
      <c r="B749" t="s">
        <v>561</v>
      </c>
      <c r="C749" t="s">
        <v>40</v>
      </c>
      <c r="D749">
        <v>2015</v>
      </c>
      <c r="E749" s="13">
        <v>506700</v>
      </c>
      <c r="F749" s="13">
        <v>506700</v>
      </c>
      <c r="G749" s="13">
        <v>506700</v>
      </c>
      <c r="H749" s="13">
        <v>525100</v>
      </c>
      <c r="I749" s="13">
        <v>510700</v>
      </c>
      <c r="J749" s="13">
        <v>515300</v>
      </c>
      <c r="K749" s="13">
        <v>518200</v>
      </c>
      <c r="L749" s="13">
        <v>517400</v>
      </c>
      <c r="M749" s="13">
        <v>504200</v>
      </c>
      <c r="N749" s="13">
        <v>509900</v>
      </c>
      <c r="O749" s="13">
        <v>545500</v>
      </c>
      <c r="P749" s="13">
        <v>581200</v>
      </c>
      <c r="Q749" s="13">
        <v>581700</v>
      </c>
      <c r="R749" s="13">
        <v>581700</v>
      </c>
      <c r="S749" s="13">
        <v>551600</v>
      </c>
      <c r="T749" s="13">
        <v>502600</v>
      </c>
      <c r="U749" s="13">
        <v>469100</v>
      </c>
      <c r="V749" s="13">
        <v>449700</v>
      </c>
      <c r="W749" s="13">
        <v>437900</v>
      </c>
      <c r="X749" s="13">
        <v>430000</v>
      </c>
      <c r="Y749" s="13">
        <v>419400</v>
      </c>
      <c r="Z749" s="13">
        <v>407800</v>
      </c>
      <c r="AA749" s="13">
        <v>394100</v>
      </c>
      <c r="AB749" s="13">
        <v>142</v>
      </c>
      <c r="AC749" s="13">
        <v>100</v>
      </c>
      <c r="AD749" s="13">
        <v>100</v>
      </c>
      <c r="AE749" s="13">
        <v>80</v>
      </c>
      <c r="AF749" s="13">
        <v>136</v>
      </c>
      <c r="AG749" s="13">
        <v>99</v>
      </c>
      <c r="AH749" s="13">
        <v>73</v>
      </c>
      <c r="AI749" s="13">
        <v>106</v>
      </c>
      <c r="AJ749" s="13">
        <v>134</v>
      </c>
      <c r="AK749" s="13">
        <v>142</v>
      </c>
      <c r="AL749" s="13">
        <v>128</v>
      </c>
      <c r="AM749" s="13">
        <v>77</v>
      </c>
      <c r="AN749" s="13"/>
      <c r="AO749" s="13">
        <v>70</v>
      </c>
      <c r="AP749" s="13">
        <v>68</v>
      </c>
      <c r="AQ749" s="13">
        <v>84</v>
      </c>
      <c r="AR749" s="13">
        <v>88</v>
      </c>
      <c r="AS749" s="13">
        <v>73</v>
      </c>
      <c r="AT749" s="13">
        <v>86</v>
      </c>
      <c r="AU749" s="13">
        <v>78</v>
      </c>
      <c r="AV749" s="13">
        <v>67</v>
      </c>
      <c r="AW749" s="13">
        <v>74</v>
      </c>
      <c r="AX749" s="13">
        <v>128</v>
      </c>
      <c r="AY749" s="14">
        <f t="shared" si="113"/>
        <v>96.954545454545453</v>
      </c>
      <c r="AZ749" s="14">
        <f t="shared" si="120"/>
        <v>23</v>
      </c>
      <c r="BA749" s="19">
        <f t="shared" si="114"/>
        <v>1</v>
      </c>
      <c r="BB749" s="20">
        <f t="shared" si="121"/>
        <v>26.310376864194311</v>
      </c>
      <c r="BC749">
        <f t="shared" si="115"/>
        <v>0</v>
      </c>
      <c r="BD749" s="14">
        <f t="shared" si="116"/>
        <v>23</v>
      </c>
      <c r="BE749" s="14">
        <f t="shared" si="117"/>
        <v>109.5</v>
      </c>
      <c r="BF749" s="14">
        <f t="shared" si="118"/>
        <v>110</v>
      </c>
      <c r="BG749" s="14">
        <f t="shared" si="119"/>
        <v>82.888888888888886</v>
      </c>
    </row>
    <row r="750" spans="1:59" x14ac:dyDescent="0.2">
      <c r="A750" t="str">
        <f t="shared" si="112"/>
        <v>Harry Edwards_2018</v>
      </c>
      <c r="B750" t="s">
        <v>2643</v>
      </c>
      <c r="C750" t="s">
        <v>465</v>
      </c>
      <c r="D750">
        <v>2018</v>
      </c>
      <c r="E750" s="13">
        <v>0</v>
      </c>
      <c r="F750" s="13">
        <v>0</v>
      </c>
      <c r="G750" s="13">
        <v>0</v>
      </c>
      <c r="H750" s="13">
        <v>0</v>
      </c>
      <c r="I750" s="13">
        <v>0</v>
      </c>
      <c r="J750" s="13">
        <v>0</v>
      </c>
      <c r="K750" s="13">
        <v>0</v>
      </c>
      <c r="L750" s="13">
        <v>0</v>
      </c>
      <c r="M750" s="13">
        <v>0</v>
      </c>
      <c r="N750" s="13">
        <v>0</v>
      </c>
      <c r="O750" s="13">
        <v>0</v>
      </c>
      <c r="P750" s="13">
        <v>0</v>
      </c>
      <c r="Q750" s="13">
        <v>0</v>
      </c>
      <c r="R750" s="13">
        <v>0</v>
      </c>
      <c r="S750" s="13">
        <v>0</v>
      </c>
      <c r="T750" s="13">
        <v>0</v>
      </c>
      <c r="U750" s="13">
        <v>0</v>
      </c>
      <c r="V750" s="13">
        <v>0</v>
      </c>
      <c r="W750" s="13">
        <v>0</v>
      </c>
      <c r="X750" s="13">
        <v>0</v>
      </c>
      <c r="Y750" s="13">
        <v>0</v>
      </c>
      <c r="Z750" s="13">
        <v>0</v>
      </c>
      <c r="AA750" s="13">
        <v>0</v>
      </c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  <c r="AO750" s="13"/>
      <c r="AP750" s="13"/>
      <c r="AQ750" s="13"/>
      <c r="AR750" s="13"/>
      <c r="AS750" s="13"/>
      <c r="AT750" s="13"/>
      <c r="AU750" s="13"/>
      <c r="AV750" s="13"/>
      <c r="AW750" s="13"/>
      <c r="AX750" s="13"/>
      <c r="AY750" s="14" t="str">
        <f t="shared" si="113"/>
        <v/>
      </c>
      <c r="AZ750" s="14">
        <f t="shared" si="120"/>
        <v>23</v>
      </c>
      <c r="BA750" s="19">
        <f t="shared" si="114"/>
        <v>0</v>
      </c>
      <c r="BB750" s="20" t="e">
        <f t="shared" si="121"/>
        <v>#DIV/0!</v>
      </c>
      <c r="BC750">
        <f t="shared" si="115"/>
        <v>23</v>
      </c>
      <c r="BD750" s="14">
        <f t="shared" si="116"/>
        <v>1</v>
      </c>
      <c r="BE750" s="14" t="str">
        <f t="shared" si="117"/>
        <v/>
      </c>
      <c r="BF750" s="14" t="str">
        <f t="shared" si="118"/>
        <v/>
      </c>
      <c r="BG750" s="14" t="str">
        <f t="shared" si="119"/>
        <v/>
      </c>
    </row>
    <row r="751" spans="1:59" x14ac:dyDescent="0.2">
      <c r="A751" t="str">
        <f t="shared" si="112"/>
        <v>Harry Edwards_2017</v>
      </c>
      <c r="B751" t="s">
        <v>2643</v>
      </c>
      <c r="C751" t="s">
        <v>465</v>
      </c>
      <c r="D751">
        <v>2017</v>
      </c>
      <c r="E751" s="13">
        <v>0</v>
      </c>
      <c r="F751" s="13">
        <v>0</v>
      </c>
      <c r="G751" s="13">
        <v>0</v>
      </c>
      <c r="H751" s="13">
        <v>0</v>
      </c>
      <c r="I751" s="13">
        <v>0</v>
      </c>
      <c r="J751" s="13">
        <v>0</v>
      </c>
      <c r="K751" s="13">
        <v>0</v>
      </c>
      <c r="L751" s="13">
        <v>0</v>
      </c>
      <c r="M751" s="13">
        <v>0</v>
      </c>
      <c r="N751" s="13">
        <v>0</v>
      </c>
      <c r="O751" s="13">
        <v>0</v>
      </c>
      <c r="P751" s="13">
        <v>0</v>
      </c>
      <c r="Q751" s="13">
        <v>0</v>
      </c>
      <c r="R751" s="13">
        <v>0</v>
      </c>
      <c r="S751" s="13">
        <v>0</v>
      </c>
      <c r="T751" s="13">
        <v>0</v>
      </c>
      <c r="U751" s="13">
        <v>0</v>
      </c>
      <c r="V751" s="13">
        <v>0</v>
      </c>
      <c r="W751" s="13">
        <v>0</v>
      </c>
      <c r="X751" s="13">
        <v>0</v>
      </c>
      <c r="Y751" s="13">
        <v>0</v>
      </c>
      <c r="Z751" s="13">
        <v>0</v>
      </c>
      <c r="AA751" s="13">
        <v>0</v>
      </c>
      <c r="AB751" s="13"/>
      <c r="AC751" s="13"/>
      <c r="AD751" s="13"/>
      <c r="AE751" s="13"/>
      <c r="AF751" s="13"/>
      <c r="AG751" s="13"/>
      <c r="AH751" s="13"/>
      <c r="AI751" s="13"/>
      <c r="AJ751" s="13"/>
      <c r="AK751" s="13"/>
      <c r="AL751" s="13"/>
      <c r="AM751" s="13"/>
      <c r="AN751" s="13"/>
      <c r="AO751" s="13"/>
      <c r="AP751" s="13"/>
      <c r="AQ751" s="13"/>
      <c r="AR751" s="13"/>
      <c r="AS751" s="13"/>
      <c r="AT751" s="13"/>
      <c r="AU751" s="13"/>
      <c r="AV751" s="13"/>
      <c r="AW751" s="13"/>
      <c r="AX751" s="13"/>
      <c r="AY751" s="14" t="str">
        <f t="shared" si="113"/>
        <v/>
      </c>
      <c r="AZ751" s="14">
        <f t="shared" si="120"/>
        <v>23</v>
      </c>
      <c r="BA751" s="19">
        <f t="shared" si="114"/>
        <v>0</v>
      </c>
      <c r="BB751" s="20" t="e">
        <f t="shared" si="121"/>
        <v>#DIV/0!</v>
      </c>
      <c r="BC751">
        <f t="shared" si="115"/>
        <v>23</v>
      </c>
      <c r="BD751" s="14">
        <f t="shared" si="116"/>
        <v>1</v>
      </c>
      <c r="BE751" s="14" t="str">
        <f t="shared" si="117"/>
        <v/>
      </c>
      <c r="BF751" s="14" t="str">
        <f t="shared" si="118"/>
        <v/>
      </c>
      <c r="BG751" s="14" t="str">
        <f t="shared" si="119"/>
        <v/>
      </c>
    </row>
    <row r="752" spans="1:59" x14ac:dyDescent="0.2">
      <c r="A752" t="str">
        <f t="shared" si="112"/>
        <v>Harry Edwards_2016</v>
      </c>
      <c r="B752" t="s">
        <v>2643</v>
      </c>
      <c r="C752" t="s">
        <v>465</v>
      </c>
      <c r="D752">
        <v>2016</v>
      </c>
      <c r="E752" s="13">
        <v>0</v>
      </c>
      <c r="F752" s="13">
        <v>0</v>
      </c>
      <c r="G752" s="13">
        <v>0</v>
      </c>
      <c r="H752" s="13">
        <v>0</v>
      </c>
      <c r="I752" s="13">
        <v>0</v>
      </c>
      <c r="J752" s="13">
        <v>0</v>
      </c>
      <c r="K752" s="13">
        <v>0</v>
      </c>
      <c r="L752" s="13">
        <v>0</v>
      </c>
      <c r="M752" s="13">
        <v>0</v>
      </c>
      <c r="N752" s="13">
        <v>0</v>
      </c>
      <c r="O752" s="13">
        <v>0</v>
      </c>
      <c r="P752" s="13">
        <v>0</v>
      </c>
      <c r="Q752" s="13">
        <v>0</v>
      </c>
      <c r="R752" s="13">
        <v>0</v>
      </c>
      <c r="S752" s="13">
        <v>0</v>
      </c>
      <c r="T752" s="13">
        <v>0</v>
      </c>
      <c r="U752" s="13">
        <v>0</v>
      </c>
      <c r="V752" s="13">
        <v>0</v>
      </c>
      <c r="W752" s="13">
        <v>0</v>
      </c>
      <c r="X752" s="13">
        <v>0</v>
      </c>
      <c r="Y752" s="13">
        <v>0</v>
      </c>
      <c r="Z752" s="13">
        <v>0</v>
      </c>
      <c r="AA752" s="13">
        <v>0</v>
      </c>
      <c r="AB752" s="13"/>
      <c r="AC752" s="13"/>
      <c r="AD752" s="13"/>
      <c r="AE752" s="13"/>
      <c r="AF752" s="13"/>
      <c r="AG752" s="13"/>
      <c r="AH752" s="13"/>
      <c r="AI752" s="13"/>
      <c r="AJ752" s="13"/>
      <c r="AK752" s="13"/>
      <c r="AL752" s="13"/>
      <c r="AM752" s="13"/>
      <c r="AN752" s="13"/>
      <c r="AO752" s="13"/>
      <c r="AP752" s="13"/>
      <c r="AQ752" s="13"/>
      <c r="AR752" s="13"/>
      <c r="AS752" s="13"/>
      <c r="AT752" s="13"/>
      <c r="AU752" s="13"/>
      <c r="AV752" s="13"/>
      <c r="AW752" s="13"/>
      <c r="AX752" s="13"/>
      <c r="AY752" s="14" t="str">
        <f t="shared" si="113"/>
        <v/>
      </c>
      <c r="AZ752" s="14">
        <f t="shared" si="120"/>
        <v>23</v>
      </c>
      <c r="BA752" s="19">
        <f t="shared" si="114"/>
        <v>0</v>
      </c>
      <c r="BB752" s="20" t="e">
        <f t="shared" si="121"/>
        <v>#DIV/0!</v>
      </c>
      <c r="BC752">
        <f t="shared" si="115"/>
        <v>23</v>
      </c>
      <c r="BD752" s="14">
        <f t="shared" si="116"/>
        <v>1</v>
      </c>
      <c r="BE752" s="14" t="str">
        <f t="shared" si="117"/>
        <v/>
      </c>
      <c r="BF752" s="14" t="str">
        <f t="shared" si="118"/>
        <v/>
      </c>
      <c r="BG752" s="14" t="str">
        <f t="shared" si="119"/>
        <v/>
      </c>
    </row>
    <row r="753" spans="1:59" x14ac:dyDescent="0.2">
      <c r="A753" t="str">
        <f t="shared" si="112"/>
        <v>Harry Edwards_2015</v>
      </c>
      <c r="B753" t="s">
        <v>2643</v>
      </c>
      <c r="C753" t="s">
        <v>465</v>
      </c>
      <c r="D753">
        <v>2015</v>
      </c>
      <c r="E753" s="13">
        <v>0</v>
      </c>
      <c r="F753" s="13">
        <v>0</v>
      </c>
      <c r="G753" s="13">
        <v>0</v>
      </c>
      <c r="H753" s="13">
        <v>0</v>
      </c>
      <c r="I753" s="13">
        <v>0</v>
      </c>
      <c r="J753" s="13">
        <v>0</v>
      </c>
      <c r="K753" s="13">
        <v>0</v>
      </c>
      <c r="L753" s="13">
        <v>0</v>
      </c>
      <c r="M753" s="13">
        <v>0</v>
      </c>
      <c r="N753" s="13">
        <v>0</v>
      </c>
      <c r="O753" s="13">
        <v>0</v>
      </c>
      <c r="P753" s="13">
        <v>0</v>
      </c>
      <c r="Q753" s="13">
        <v>0</v>
      </c>
      <c r="R753" s="13">
        <v>0</v>
      </c>
      <c r="S753" s="13">
        <v>0</v>
      </c>
      <c r="T753" s="13">
        <v>0</v>
      </c>
      <c r="U753" s="13">
        <v>0</v>
      </c>
      <c r="V753" s="13">
        <v>0</v>
      </c>
      <c r="W753" s="13">
        <v>0</v>
      </c>
      <c r="X753" s="13">
        <v>0</v>
      </c>
      <c r="Y753" s="13">
        <v>0</v>
      </c>
      <c r="Z753" s="13">
        <v>0</v>
      </c>
      <c r="AA753" s="13">
        <v>0</v>
      </c>
      <c r="AB753" s="13"/>
      <c r="AC753" s="13"/>
      <c r="AD753" s="13"/>
      <c r="AE753" s="13"/>
      <c r="AF753" s="13"/>
      <c r="AG753" s="13"/>
      <c r="AH753" s="13"/>
      <c r="AI753" s="13"/>
      <c r="AJ753" s="13"/>
      <c r="AK753" s="13"/>
      <c r="AL753" s="13"/>
      <c r="AM753" s="13"/>
      <c r="AN753" s="13"/>
      <c r="AO753" s="13"/>
      <c r="AP753" s="13"/>
      <c r="AQ753" s="13"/>
      <c r="AR753" s="13"/>
      <c r="AS753" s="13"/>
      <c r="AT753" s="13"/>
      <c r="AU753" s="13"/>
      <c r="AV753" s="13"/>
      <c r="AW753" s="13"/>
      <c r="AX753" s="13"/>
      <c r="AY753" s="14" t="str">
        <f t="shared" si="113"/>
        <v/>
      </c>
      <c r="AZ753" s="14">
        <f t="shared" si="120"/>
        <v>23</v>
      </c>
      <c r="BA753" s="19">
        <f t="shared" si="114"/>
        <v>0</v>
      </c>
      <c r="BB753" s="20" t="e">
        <f t="shared" si="121"/>
        <v>#DIV/0!</v>
      </c>
      <c r="BC753">
        <f t="shared" si="115"/>
        <v>23</v>
      </c>
      <c r="BD753" s="14">
        <f t="shared" si="116"/>
        <v>1</v>
      </c>
      <c r="BE753" s="14" t="str">
        <f t="shared" si="117"/>
        <v/>
      </c>
      <c r="BF753" s="14" t="str">
        <f t="shared" si="118"/>
        <v/>
      </c>
      <c r="BG753" s="14" t="str">
        <f t="shared" si="119"/>
        <v/>
      </c>
    </row>
    <row r="754" spans="1:59" x14ac:dyDescent="0.2">
      <c r="A754" t="str">
        <f t="shared" si="112"/>
        <v>Shane Edwards_2018</v>
      </c>
      <c r="B754" t="s">
        <v>862</v>
      </c>
      <c r="C754" t="s">
        <v>369</v>
      </c>
      <c r="D754">
        <v>2018</v>
      </c>
      <c r="E754" s="13">
        <v>414600</v>
      </c>
      <c r="F754" s="13">
        <v>414600</v>
      </c>
      <c r="G754" s="13">
        <v>414600</v>
      </c>
      <c r="H754" s="13">
        <v>428300</v>
      </c>
      <c r="I754" s="13">
        <v>426700</v>
      </c>
      <c r="J754" s="13">
        <v>428100</v>
      </c>
      <c r="K754" s="13">
        <v>415200</v>
      </c>
      <c r="L754" s="13">
        <v>428700</v>
      </c>
      <c r="M754" s="13">
        <v>408500</v>
      </c>
      <c r="N754" s="13">
        <v>392100</v>
      </c>
      <c r="O754" s="13">
        <v>370900</v>
      </c>
      <c r="P754" s="13">
        <v>404600</v>
      </c>
      <c r="Q754" s="13">
        <v>428600</v>
      </c>
      <c r="R754" s="13">
        <v>453400</v>
      </c>
      <c r="S754" s="13">
        <v>453400</v>
      </c>
      <c r="T754" s="13">
        <v>446000</v>
      </c>
      <c r="U754" s="13">
        <v>454700</v>
      </c>
      <c r="V754" s="13">
        <v>449500</v>
      </c>
      <c r="W754" s="13">
        <v>436900</v>
      </c>
      <c r="X754" s="13">
        <v>432100</v>
      </c>
      <c r="Y754" s="13">
        <v>438800</v>
      </c>
      <c r="Z754" s="13">
        <v>459400</v>
      </c>
      <c r="AA754" s="13">
        <v>444000</v>
      </c>
      <c r="AB754" s="13">
        <v>79</v>
      </c>
      <c r="AC754" s="13">
        <v>92</v>
      </c>
      <c r="AD754" s="13">
        <v>106</v>
      </c>
      <c r="AE754" s="13">
        <v>50</v>
      </c>
      <c r="AF754" s="13">
        <v>97</v>
      </c>
      <c r="AG754" s="13">
        <v>78</v>
      </c>
      <c r="AH754" s="13">
        <v>103</v>
      </c>
      <c r="AI754" s="13">
        <v>32</v>
      </c>
      <c r="AJ754" s="13">
        <v>75</v>
      </c>
      <c r="AK754" s="13">
        <v>81</v>
      </c>
      <c r="AL754" s="13">
        <v>142</v>
      </c>
      <c r="AM754" s="13">
        <v>76</v>
      </c>
      <c r="AN754" s="13">
        <v>95</v>
      </c>
      <c r="AO754" s="13"/>
      <c r="AP754" s="13">
        <v>90</v>
      </c>
      <c r="AQ754" s="13">
        <v>108</v>
      </c>
      <c r="AR754" s="13">
        <v>68</v>
      </c>
      <c r="AS754" s="13">
        <v>71</v>
      </c>
      <c r="AT754" s="13">
        <v>118</v>
      </c>
      <c r="AU754" s="13">
        <v>92</v>
      </c>
      <c r="AV754" s="13">
        <v>107</v>
      </c>
      <c r="AW754" s="13">
        <v>80</v>
      </c>
      <c r="AX754" s="13">
        <v>67</v>
      </c>
      <c r="AY754" s="14">
        <f t="shared" si="113"/>
        <v>86.681818181818187</v>
      </c>
      <c r="AZ754" s="14">
        <f t="shared" si="120"/>
        <v>23</v>
      </c>
      <c r="BA754" s="19">
        <f t="shared" si="114"/>
        <v>1</v>
      </c>
      <c r="BB754" s="20">
        <f t="shared" si="121"/>
        <v>23.473158660248046</v>
      </c>
      <c r="BC754">
        <f t="shared" si="115"/>
        <v>0</v>
      </c>
      <c r="BD754" s="14">
        <f t="shared" si="116"/>
        <v>11</v>
      </c>
      <c r="BE754" s="14">
        <f t="shared" si="117"/>
        <v>83.666666666666671</v>
      </c>
      <c r="BF754" s="14">
        <f t="shared" si="118"/>
        <v>84.833333333333329</v>
      </c>
      <c r="BG754" s="14">
        <f t="shared" si="119"/>
        <v>89</v>
      </c>
    </row>
    <row r="755" spans="1:59" x14ac:dyDescent="0.2">
      <c r="A755" t="str">
        <f t="shared" si="112"/>
        <v>Shane Edwards_2017</v>
      </c>
      <c r="B755" t="s">
        <v>862</v>
      </c>
      <c r="C755" t="s">
        <v>369</v>
      </c>
      <c r="D755">
        <v>2017</v>
      </c>
      <c r="E755" s="13">
        <v>415500</v>
      </c>
      <c r="F755" s="13">
        <v>415500</v>
      </c>
      <c r="G755" s="13">
        <v>415500</v>
      </c>
      <c r="H755" s="13">
        <v>415500</v>
      </c>
      <c r="I755" s="13">
        <v>415500</v>
      </c>
      <c r="J755" s="13">
        <v>415500</v>
      </c>
      <c r="K755" s="13">
        <v>415500</v>
      </c>
      <c r="L755" s="13">
        <v>415500</v>
      </c>
      <c r="M755" s="13">
        <v>419100</v>
      </c>
      <c r="N755" s="13">
        <v>417300</v>
      </c>
      <c r="O755" s="13">
        <v>402500</v>
      </c>
      <c r="P755" s="13">
        <v>395000</v>
      </c>
      <c r="Q755" s="13">
        <v>395000</v>
      </c>
      <c r="R755" s="13">
        <v>394600</v>
      </c>
      <c r="S755" s="13">
        <v>388900</v>
      </c>
      <c r="T755" s="13">
        <v>374600</v>
      </c>
      <c r="U755" s="13">
        <v>363900</v>
      </c>
      <c r="V755" s="13">
        <v>375300</v>
      </c>
      <c r="W755" s="13">
        <v>371300</v>
      </c>
      <c r="X755" s="13">
        <v>375700</v>
      </c>
      <c r="Y755" s="13">
        <v>375700</v>
      </c>
      <c r="Z755" s="13">
        <v>385400</v>
      </c>
      <c r="AA755" s="13">
        <v>384900</v>
      </c>
      <c r="AB755" s="13">
        <v>77</v>
      </c>
      <c r="AC755" s="13">
        <v>95</v>
      </c>
      <c r="AD755" s="13"/>
      <c r="AE755" s="13"/>
      <c r="AF755" s="13"/>
      <c r="AG755" s="13"/>
      <c r="AH755" s="13"/>
      <c r="AI755" s="13">
        <v>81</v>
      </c>
      <c r="AJ755" s="13">
        <v>66</v>
      </c>
      <c r="AK755" s="13">
        <v>65</v>
      </c>
      <c r="AL755" s="13">
        <v>90</v>
      </c>
      <c r="AM755" s="13"/>
      <c r="AN755" s="13">
        <v>76</v>
      </c>
      <c r="AO755" s="13">
        <v>53</v>
      </c>
      <c r="AP755" s="13">
        <v>70</v>
      </c>
      <c r="AQ755" s="13">
        <v>76</v>
      </c>
      <c r="AR755" s="13">
        <v>97</v>
      </c>
      <c r="AS755" s="13">
        <v>43</v>
      </c>
      <c r="AT755" s="13">
        <v>93</v>
      </c>
      <c r="AU755" s="13">
        <v>91</v>
      </c>
      <c r="AV755" s="13">
        <v>65</v>
      </c>
      <c r="AW755" s="13">
        <v>76</v>
      </c>
      <c r="AX755" s="13">
        <v>68</v>
      </c>
      <c r="AY755" s="14">
        <f t="shared" si="113"/>
        <v>75.411764705882348</v>
      </c>
      <c r="AZ755" s="14">
        <f t="shared" si="120"/>
        <v>23</v>
      </c>
      <c r="BA755" s="19">
        <f t="shared" si="114"/>
        <v>0.77272727272727271</v>
      </c>
      <c r="BB755" s="20">
        <f t="shared" si="121"/>
        <v>14.983569432587704</v>
      </c>
      <c r="BC755">
        <f t="shared" si="115"/>
        <v>0</v>
      </c>
      <c r="BD755" s="14">
        <f t="shared" si="116"/>
        <v>17</v>
      </c>
      <c r="BE755" s="14">
        <f t="shared" si="117"/>
        <v>86</v>
      </c>
      <c r="BF755" s="14">
        <f t="shared" si="118"/>
        <v>75.5</v>
      </c>
      <c r="BG755" s="14">
        <f t="shared" si="119"/>
        <v>75.444444444444443</v>
      </c>
    </row>
    <row r="756" spans="1:59" x14ac:dyDescent="0.2">
      <c r="A756" t="str">
        <f t="shared" si="112"/>
        <v>Shane Edwards_2016</v>
      </c>
      <c r="B756" t="s">
        <v>862</v>
      </c>
      <c r="C756" t="s">
        <v>369</v>
      </c>
      <c r="D756">
        <v>2016</v>
      </c>
      <c r="E756" s="13">
        <v>492800</v>
      </c>
      <c r="F756" s="13">
        <v>492800</v>
      </c>
      <c r="G756" s="13">
        <v>492800</v>
      </c>
      <c r="H756" s="13">
        <v>492800</v>
      </c>
      <c r="I756" s="13">
        <v>454600</v>
      </c>
      <c r="J756" s="13">
        <v>433300</v>
      </c>
      <c r="K756" s="13">
        <v>423500</v>
      </c>
      <c r="L756" s="13">
        <v>408700</v>
      </c>
      <c r="M756" s="13">
        <v>407100</v>
      </c>
      <c r="N756" s="13">
        <v>407200</v>
      </c>
      <c r="O756" s="13">
        <v>437900</v>
      </c>
      <c r="P756" s="13">
        <v>455100</v>
      </c>
      <c r="Q756" s="13">
        <v>463200</v>
      </c>
      <c r="R756" s="13">
        <v>463200</v>
      </c>
      <c r="S756" s="13">
        <v>454700</v>
      </c>
      <c r="T756" s="13">
        <v>435100</v>
      </c>
      <c r="U756" s="13">
        <v>420300</v>
      </c>
      <c r="V756" s="13">
        <v>394800</v>
      </c>
      <c r="W756" s="13">
        <v>373200</v>
      </c>
      <c r="X756" s="13">
        <v>373200</v>
      </c>
      <c r="Y756" s="13">
        <v>373200</v>
      </c>
      <c r="Z756" s="13">
        <v>339700</v>
      </c>
      <c r="AA756" s="13">
        <v>330300</v>
      </c>
      <c r="AB756" s="13">
        <v>72</v>
      </c>
      <c r="AC756" s="13"/>
      <c r="AD756" s="13">
        <v>74</v>
      </c>
      <c r="AE756" s="13">
        <v>58</v>
      </c>
      <c r="AF756" s="13">
        <v>86</v>
      </c>
      <c r="AG756" s="13">
        <v>88</v>
      </c>
      <c r="AH756" s="13">
        <v>44</v>
      </c>
      <c r="AI756" s="13">
        <v>107</v>
      </c>
      <c r="AJ756" s="13">
        <v>93</v>
      </c>
      <c r="AK756" s="13">
        <v>114</v>
      </c>
      <c r="AL756" s="13">
        <v>94</v>
      </c>
      <c r="AM756" s="13">
        <v>84</v>
      </c>
      <c r="AN756" s="13"/>
      <c r="AO756" s="13">
        <v>84</v>
      </c>
      <c r="AP756" s="13">
        <v>60</v>
      </c>
      <c r="AQ756" s="13">
        <v>85</v>
      </c>
      <c r="AR756" s="13">
        <v>54</v>
      </c>
      <c r="AS756" s="13">
        <v>55</v>
      </c>
      <c r="AT756" s="13"/>
      <c r="AU756" s="13"/>
      <c r="AV756" s="13">
        <v>46</v>
      </c>
      <c r="AW756" s="13">
        <v>88</v>
      </c>
      <c r="AX756" s="13">
        <v>65</v>
      </c>
      <c r="AY756" s="14">
        <f t="shared" si="113"/>
        <v>76.368421052631575</v>
      </c>
      <c r="AZ756" s="14">
        <f t="shared" si="120"/>
        <v>23</v>
      </c>
      <c r="BA756" s="19">
        <f t="shared" si="114"/>
        <v>0.86363636363636365</v>
      </c>
      <c r="BB756" s="20">
        <f t="shared" si="121"/>
        <v>19.975569874545887</v>
      </c>
      <c r="BC756">
        <f t="shared" si="115"/>
        <v>0</v>
      </c>
      <c r="BD756" s="14">
        <f t="shared" si="116"/>
        <v>23</v>
      </c>
      <c r="BE756" s="14">
        <f t="shared" si="117"/>
        <v>75.599999999999994</v>
      </c>
      <c r="BF756" s="14">
        <f t="shared" si="118"/>
        <v>89.333333333333329</v>
      </c>
      <c r="BG756" s="14">
        <f t="shared" si="119"/>
        <v>64.714285714285708</v>
      </c>
    </row>
    <row r="757" spans="1:59" x14ac:dyDescent="0.2">
      <c r="A757" t="str">
        <f t="shared" si="112"/>
        <v>Shane Edwards_2015</v>
      </c>
      <c r="B757" t="s">
        <v>862</v>
      </c>
      <c r="C757" t="s">
        <v>369</v>
      </c>
      <c r="D757">
        <v>2015</v>
      </c>
      <c r="E757" s="13">
        <v>455700</v>
      </c>
      <c r="F757" s="13">
        <v>455700</v>
      </c>
      <c r="G757" s="13">
        <v>455700</v>
      </c>
      <c r="H757" s="13">
        <v>455700</v>
      </c>
      <c r="I757" s="13">
        <v>479400</v>
      </c>
      <c r="J757" s="13">
        <v>488700</v>
      </c>
      <c r="K757" s="13">
        <v>510500</v>
      </c>
      <c r="L757" s="13">
        <v>510500</v>
      </c>
      <c r="M757" s="13">
        <v>507000</v>
      </c>
      <c r="N757" s="13">
        <v>512000</v>
      </c>
      <c r="O757" s="13">
        <v>504700</v>
      </c>
      <c r="P757" s="13">
        <v>504700</v>
      </c>
      <c r="Q757" s="13">
        <v>490000</v>
      </c>
      <c r="R757" s="13">
        <v>462400</v>
      </c>
      <c r="S757" s="13">
        <v>449100</v>
      </c>
      <c r="T757" s="13">
        <v>446200</v>
      </c>
      <c r="U757" s="13">
        <v>446200</v>
      </c>
      <c r="V757" s="13">
        <v>446200</v>
      </c>
      <c r="W757" s="13">
        <v>446200</v>
      </c>
      <c r="X757" s="13">
        <v>446200</v>
      </c>
      <c r="Y757" s="13">
        <v>446200</v>
      </c>
      <c r="Z757" s="13">
        <v>428700</v>
      </c>
      <c r="AA757" s="13">
        <v>411700</v>
      </c>
      <c r="AB757" s="13">
        <v>103</v>
      </c>
      <c r="AC757" s="13"/>
      <c r="AD757" s="13">
        <v>100</v>
      </c>
      <c r="AE757" s="13">
        <v>122</v>
      </c>
      <c r="AF757" s="13">
        <v>86</v>
      </c>
      <c r="AG757" s="13">
        <v>134</v>
      </c>
      <c r="AH757" s="13"/>
      <c r="AI757" s="13">
        <v>76</v>
      </c>
      <c r="AJ757" s="13">
        <v>103</v>
      </c>
      <c r="AK757" s="13">
        <v>107</v>
      </c>
      <c r="AL757" s="13"/>
      <c r="AM757" s="13">
        <v>57</v>
      </c>
      <c r="AN757" s="13">
        <v>65</v>
      </c>
      <c r="AO757" s="13">
        <v>121</v>
      </c>
      <c r="AP757" s="13">
        <v>73</v>
      </c>
      <c r="AQ757" s="13"/>
      <c r="AR757" s="13"/>
      <c r="AS757" s="13"/>
      <c r="AT757" s="13"/>
      <c r="AU757" s="13"/>
      <c r="AV757" s="13">
        <v>40</v>
      </c>
      <c r="AW757" s="13">
        <v>111</v>
      </c>
      <c r="AX757" s="13">
        <v>72</v>
      </c>
      <c r="AY757" s="14">
        <f t="shared" si="113"/>
        <v>91.333333333333329</v>
      </c>
      <c r="AZ757" s="14">
        <f t="shared" si="120"/>
        <v>23</v>
      </c>
      <c r="BA757" s="19">
        <f t="shared" si="114"/>
        <v>0.68181818181818177</v>
      </c>
      <c r="BB757" s="20">
        <f t="shared" si="121"/>
        <v>26.861195236322029</v>
      </c>
      <c r="BC757">
        <f t="shared" si="115"/>
        <v>0</v>
      </c>
      <c r="BD757" s="14">
        <f t="shared" si="116"/>
        <v>23</v>
      </c>
      <c r="BE757" s="14">
        <f t="shared" si="117"/>
        <v>109</v>
      </c>
      <c r="BF757" s="14">
        <f t="shared" si="118"/>
        <v>85.75</v>
      </c>
      <c r="BG757" s="14">
        <f t="shared" si="119"/>
        <v>74</v>
      </c>
    </row>
    <row r="758" spans="1:59" x14ac:dyDescent="0.2">
      <c r="A758" t="str">
        <f t="shared" si="112"/>
        <v>Derek Eggmolesse-Smith_2018</v>
      </c>
      <c r="B758" t="s">
        <v>1934</v>
      </c>
      <c r="C758" t="s">
        <v>369</v>
      </c>
      <c r="D758">
        <v>2018</v>
      </c>
      <c r="E758" s="13">
        <v>102400</v>
      </c>
      <c r="F758" s="13">
        <v>102400</v>
      </c>
      <c r="G758" s="13">
        <v>102400</v>
      </c>
      <c r="H758" s="13">
        <v>102400</v>
      </c>
      <c r="I758" s="13">
        <v>102400</v>
      </c>
      <c r="J758" s="13">
        <v>102400</v>
      </c>
      <c r="K758" s="13">
        <v>102400</v>
      </c>
      <c r="L758" s="13">
        <v>102400</v>
      </c>
      <c r="M758" s="13">
        <v>102400</v>
      </c>
      <c r="N758" s="13">
        <v>102400</v>
      </c>
      <c r="O758" s="13">
        <v>102400</v>
      </c>
      <c r="P758" s="13">
        <v>102400</v>
      </c>
      <c r="Q758" s="13">
        <v>102400</v>
      </c>
      <c r="R758" s="13">
        <v>102400</v>
      </c>
      <c r="S758" s="13">
        <v>102400</v>
      </c>
      <c r="T758" s="13">
        <v>102400</v>
      </c>
      <c r="U758" s="13">
        <v>102400</v>
      </c>
      <c r="V758" s="13">
        <v>102400</v>
      </c>
      <c r="W758" s="13">
        <v>102400</v>
      </c>
      <c r="X758" s="13">
        <v>102400</v>
      </c>
      <c r="Y758" s="13">
        <v>102400</v>
      </c>
      <c r="Z758" s="13">
        <v>102400</v>
      </c>
      <c r="AA758" s="13">
        <v>102400</v>
      </c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  <c r="AM758" s="13"/>
      <c r="AN758" s="13"/>
      <c r="AO758" s="13"/>
      <c r="AP758" s="13"/>
      <c r="AQ758" s="13"/>
      <c r="AR758" s="13"/>
      <c r="AS758" s="13"/>
      <c r="AT758" s="13"/>
      <c r="AU758" s="13"/>
      <c r="AV758" s="13"/>
      <c r="AW758" s="13"/>
      <c r="AX758" s="13"/>
      <c r="AY758" s="14" t="str">
        <f t="shared" si="113"/>
        <v/>
      </c>
      <c r="AZ758" s="14">
        <f t="shared" si="120"/>
        <v>23</v>
      </c>
      <c r="BA758" s="19">
        <f t="shared" si="114"/>
        <v>0</v>
      </c>
      <c r="BB758" s="20" t="e">
        <f t="shared" si="121"/>
        <v>#DIV/0!</v>
      </c>
      <c r="BC758">
        <f t="shared" si="115"/>
        <v>0</v>
      </c>
      <c r="BD758" s="14">
        <f t="shared" si="116"/>
        <v>1</v>
      </c>
      <c r="BE758" s="14" t="str">
        <f t="shared" si="117"/>
        <v/>
      </c>
      <c r="BF758" s="14" t="str">
        <f t="shared" si="118"/>
        <v/>
      </c>
      <c r="BG758" s="14" t="str">
        <f t="shared" si="119"/>
        <v/>
      </c>
    </row>
    <row r="759" spans="1:59" x14ac:dyDescent="0.2">
      <c r="A759" t="str">
        <f t="shared" si="112"/>
        <v>Derek Eggmolesse-Smith_2017</v>
      </c>
      <c r="B759" t="s">
        <v>1934</v>
      </c>
      <c r="C759" t="s">
        <v>369</v>
      </c>
      <c r="D759">
        <v>2017</v>
      </c>
      <c r="E759" s="13">
        <v>0</v>
      </c>
      <c r="F759" s="13">
        <v>0</v>
      </c>
      <c r="G759" s="13">
        <v>0</v>
      </c>
      <c r="H759" s="13">
        <v>0</v>
      </c>
      <c r="I759" s="13">
        <v>0</v>
      </c>
      <c r="J759" s="13">
        <v>0</v>
      </c>
      <c r="K759" s="13">
        <v>0</v>
      </c>
      <c r="L759" s="13">
        <v>0</v>
      </c>
      <c r="M759" s="13">
        <v>0</v>
      </c>
      <c r="N759" s="13">
        <v>0</v>
      </c>
      <c r="O759" s="13">
        <v>0</v>
      </c>
      <c r="P759" s="13">
        <v>0</v>
      </c>
      <c r="Q759" s="13">
        <v>0</v>
      </c>
      <c r="R759" s="13">
        <v>0</v>
      </c>
      <c r="S759" s="13">
        <v>0</v>
      </c>
      <c r="T759" s="13">
        <v>0</v>
      </c>
      <c r="U759" s="13">
        <v>0</v>
      </c>
      <c r="V759" s="13">
        <v>0</v>
      </c>
      <c r="W759" s="13">
        <v>0</v>
      </c>
      <c r="X759" s="13">
        <v>0</v>
      </c>
      <c r="Y759" s="13">
        <v>0</v>
      </c>
      <c r="Z759" s="13">
        <v>0</v>
      </c>
      <c r="AA759" s="13">
        <v>0</v>
      </c>
      <c r="AB759" s="13"/>
      <c r="AC759" s="13"/>
      <c r="AD759" s="13"/>
      <c r="AE759" s="13"/>
      <c r="AF759" s="13"/>
      <c r="AG759" s="13"/>
      <c r="AH759" s="13"/>
      <c r="AI759" s="13"/>
      <c r="AJ759" s="13"/>
      <c r="AK759" s="13"/>
      <c r="AL759" s="13"/>
      <c r="AM759" s="13"/>
      <c r="AN759" s="13"/>
      <c r="AO759" s="13"/>
      <c r="AP759" s="13"/>
      <c r="AQ759" s="13"/>
      <c r="AR759" s="13"/>
      <c r="AS759" s="13"/>
      <c r="AT759" s="13"/>
      <c r="AU759" s="13"/>
      <c r="AV759" s="13"/>
      <c r="AW759" s="13"/>
      <c r="AX759" s="13"/>
      <c r="AY759" s="14" t="str">
        <f t="shared" si="113"/>
        <v/>
      </c>
      <c r="AZ759" s="14">
        <f t="shared" si="120"/>
        <v>23</v>
      </c>
      <c r="BA759" s="19">
        <f t="shared" si="114"/>
        <v>0</v>
      </c>
      <c r="BB759" s="20" t="e">
        <f t="shared" si="121"/>
        <v>#DIV/0!</v>
      </c>
      <c r="BC759">
        <f t="shared" si="115"/>
        <v>23</v>
      </c>
      <c r="BD759" s="14">
        <f t="shared" si="116"/>
        <v>1</v>
      </c>
      <c r="BE759" s="14" t="str">
        <f t="shared" si="117"/>
        <v/>
      </c>
      <c r="BF759" s="14" t="str">
        <f t="shared" si="118"/>
        <v/>
      </c>
      <c r="BG759" s="14" t="str">
        <f t="shared" si="119"/>
        <v/>
      </c>
    </row>
    <row r="760" spans="1:59" x14ac:dyDescent="0.2">
      <c r="A760" t="str">
        <f t="shared" si="112"/>
        <v>Derek Eggmolesse-Smith_2016</v>
      </c>
      <c r="B760" t="s">
        <v>1934</v>
      </c>
      <c r="C760" t="s">
        <v>369</v>
      </c>
      <c r="D760">
        <v>2016</v>
      </c>
      <c r="E760" s="13">
        <v>0</v>
      </c>
      <c r="F760" s="13">
        <v>0</v>
      </c>
      <c r="G760" s="13">
        <v>0</v>
      </c>
      <c r="H760" s="13">
        <v>0</v>
      </c>
      <c r="I760" s="13">
        <v>0</v>
      </c>
      <c r="J760" s="13">
        <v>0</v>
      </c>
      <c r="K760" s="13">
        <v>0</v>
      </c>
      <c r="L760" s="13">
        <v>0</v>
      </c>
      <c r="M760" s="13">
        <v>0</v>
      </c>
      <c r="N760" s="13">
        <v>0</v>
      </c>
      <c r="O760" s="13">
        <v>0</v>
      </c>
      <c r="P760" s="13">
        <v>0</v>
      </c>
      <c r="Q760" s="13">
        <v>0</v>
      </c>
      <c r="R760" s="13">
        <v>0</v>
      </c>
      <c r="S760" s="13">
        <v>0</v>
      </c>
      <c r="T760" s="13">
        <v>0</v>
      </c>
      <c r="U760" s="13">
        <v>0</v>
      </c>
      <c r="V760" s="13">
        <v>0</v>
      </c>
      <c r="W760" s="13">
        <v>0</v>
      </c>
      <c r="X760" s="13">
        <v>0</v>
      </c>
      <c r="Y760" s="13">
        <v>0</v>
      </c>
      <c r="Z760" s="13">
        <v>0</v>
      </c>
      <c r="AA760" s="13">
        <v>0</v>
      </c>
      <c r="AB760" s="13"/>
      <c r="AC760" s="13"/>
      <c r="AD760" s="13"/>
      <c r="AE760" s="13"/>
      <c r="AF760" s="13"/>
      <c r="AG760" s="13"/>
      <c r="AH760" s="13"/>
      <c r="AI760" s="13"/>
      <c r="AJ760" s="13"/>
      <c r="AK760" s="13"/>
      <c r="AL760" s="13"/>
      <c r="AM760" s="13"/>
      <c r="AN760" s="13"/>
      <c r="AO760" s="13"/>
      <c r="AP760" s="13"/>
      <c r="AQ760" s="13"/>
      <c r="AR760" s="13"/>
      <c r="AS760" s="13"/>
      <c r="AT760" s="13"/>
      <c r="AU760" s="13"/>
      <c r="AV760" s="13"/>
      <c r="AW760" s="13"/>
      <c r="AX760" s="13"/>
      <c r="AY760" s="14" t="str">
        <f t="shared" si="113"/>
        <v/>
      </c>
      <c r="AZ760" s="14">
        <f t="shared" si="120"/>
        <v>23</v>
      </c>
      <c r="BA760" s="19">
        <f t="shared" si="114"/>
        <v>0</v>
      </c>
      <c r="BB760" s="20" t="e">
        <f t="shared" si="121"/>
        <v>#DIV/0!</v>
      </c>
      <c r="BC760">
        <f t="shared" si="115"/>
        <v>23</v>
      </c>
      <c r="BD760" s="14">
        <f t="shared" si="116"/>
        <v>1</v>
      </c>
      <c r="BE760" s="14" t="str">
        <f t="shared" si="117"/>
        <v/>
      </c>
      <c r="BF760" s="14" t="str">
        <f t="shared" si="118"/>
        <v/>
      </c>
      <c r="BG760" s="14" t="str">
        <f t="shared" si="119"/>
        <v/>
      </c>
    </row>
    <row r="761" spans="1:59" x14ac:dyDescent="0.2">
      <c r="A761" t="str">
        <f t="shared" si="112"/>
        <v>Derek Eggmolesse-Smith_2015</v>
      </c>
      <c r="B761" t="s">
        <v>1934</v>
      </c>
      <c r="C761" t="s">
        <v>369</v>
      </c>
      <c r="D761">
        <v>2015</v>
      </c>
      <c r="E761" s="13">
        <v>0</v>
      </c>
      <c r="F761" s="13">
        <v>0</v>
      </c>
      <c r="G761" s="13">
        <v>0</v>
      </c>
      <c r="H761" s="13">
        <v>0</v>
      </c>
      <c r="I761" s="13">
        <v>0</v>
      </c>
      <c r="J761" s="13">
        <v>0</v>
      </c>
      <c r="K761" s="13">
        <v>0</v>
      </c>
      <c r="L761" s="13">
        <v>0</v>
      </c>
      <c r="M761" s="13">
        <v>0</v>
      </c>
      <c r="N761" s="13">
        <v>0</v>
      </c>
      <c r="O761" s="13">
        <v>0</v>
      </c>
      <c r="P761" s="13">
        <v>0</v>
      </c>
      <c r="Q761" s="13">
        <v>0</v>
      </c>
      <c r="R761" s="13">
        <v>0</v>
      </c>
      <c r="S761" s="13">
        <v>0</v>
      </c>
      <c r="T761" s="13">
        <v>0</v>
      </c>
      <c r="U761" s="13">
        <v>0</v>
      </c>
      <c r="V761" s="13">
        <v>0</v>
      </c>
      <c r="W761" s="13">
        <v>0</v>
      </c>
      <c r="X761" s="13">
        <v>0</v>
      </c>
      <c r="Y761" s="13">
        <v>0</v>
      </c>
      <c r="Z761" s="13">
        <v>0</v>
      </c>
      <c r="AA761" s="13">
        <v>0</v>
      </c>
      <c r="AB761" s="13"/>
      <c r="AC761" s="13"/>
      <c r="AD761" s="13"/>
      <c r="AE761" s="13"/>
      <c r="AF761" s="13"/>
      <c r="AG761" s="13"/>
      <c r="AH761" s="13"/>
      <c r="AI761" s="13"/>
      <c r="AJ761" s="13"/>
      <c r="AK761" s="13"/>
      <c r="AL761" s="13"/>
      <c r="AM761" s="13"/>
      <c r="AN761" s="13"/>
      <c r="AO761" s="13"/>
      <c r="AP761" s="13"/>
      <c r="AQ761" s="13"/>
      <c r="AR761" s="13"/>
      <c r="AS761" s="13"/>
      <c r="AT761" s="13"/>
      <c r="AU761" s="13"/>
      <c r="AV761" s="13"/>
      <c r="AW761" s="13"/>
      <c r="AX761" s="13"/>
      <c r="AY761" s="14" t="str">
        <f t="shared" si="113"/>
        <v/>
      </c>
      <c r="AZ761" s="14">
        <f t="shared" si="120"/>
        <v>23</v>
      </c>
      <c r="BA761" s="19">
        <f t="shared" si="114"/>
        <v>0</v>
      </c>
      <c r="BB761" s="20" t="e">
        <f t="shared" si="121"/>
        <v>#DIV/0!</v>
      </c>
      <c r="BC761">
        <f t="shared" si="115"/>
        <v>23</v>
      </c>
      <c r="BD761" s="14">
        <f t="shared" si="116"/>
        <v>1</v>
      </c>
      <c r="BE761" s="14" t="str">
        <f t="shared" si="117"/>
        <v/>
      </c>
      <c r="BF761" s="14" t="str">
        <f t="shared" si="118"/>
        <v/>
      </c>
      <c r="BG761" s="14" t="str">
        <f t="shared" si="119"/>
        <v/>
      </c>
    </row>
    <row r="762" spans="1:59" x14ac:dyDescent="0.2">
      <c r="A762" t="str">
        <f t="shared" si="112"/>
        <v>Jamie Elliott_2018</v>
      </c>
      <c r="B762" t="s">
        <v>933</v>
      </c>
      <c r="C762" t="s">
        <v>116</v>
      </c>
      <c r="D762">
        <v>2018</v>
      </c>
      <c r="E762" s="13">
        <v>405500</v>
      </c>
      <c r="F762" s="13">
        <v>405500</v>
      </c>
      <c r="G762" s="13">
        <v>405500</v>
      </c>
      <c r="H762" s="13">
        <v>405500</v>
      </c>
      <c r="I762" s="13">
        <v>405500</v>
      </c>
      <c r="J762" s="13">
        <v>405500</v>
      </c>
      <c r="K762" s="13">
        <v>405500</v>
      </c>
      <c r="L762" s="13">
        <v>405500</v>
      </c>
      <c r="M762" s="13">
        <v>405500</v>
      </c>
      <c r="N762" s="13">
        <v>405500</v>
      </c>
      <c r="O762" s="13">
        <v>405500</v>
      </c>
      <c r="P762" s="13">
        <v>405500</v>
      </c>
      <c r="Q762" s="13">
        <v>405500</v>
      </c>
      <c r="R762" s="13">
        <v>405500</v>
      </c>
      <c r="S762" s="13">
        <v>405500</v>
      </c>
      <c r="T762" s="13">
        <v>405500</v>
      </c>
      <c r="U762" s="13">
        <v>405500</v>
      </c>
      <c r="V762" s="13">
        <v>405500</v>
      </c>
      <c r="W762" s="13">
        <v>405500</v>
      </c>
      <c r="X762" s="13">
        <v>405500</v>
      </c>
      <c r="Y762" s="13">
        <v>405500</v>
      </c>
      <c r="Z762" s="13">
        <v>405500</v>
      </c>
      <c r="AA762" s="13">
        <v>405500</v>
      </c>
      <c r="AB762" s="13"/>
      <c r="AC762" s="13"/>
      <c r="AD762" s="13"/>
      <c r="AE762" s="13"/>
      <c r="AF762" s="13"/>
      <c r="AG762" s="13"/>
      <c r="AH762" s="13"/>
      <c r="AI762" s="13"/>
      <c r="AJ762" s="13"/>
      <c r="AK762" s="13"/>
      <c r="AL762" s="13"/>
      <c r="AM762" s="13"/>
      <c r="AN762" s="13"/>
      <c r="AO762" s="13"/>
      <c r="AP762" s="13"/>
      <c r="AQ762" s="13"/>
      <c r="AR762" s="13"/>
      <c r="AS762" s="13"/>
      <c r="AT762" s="13"/>
      <c r="AU762" s="13"/>
      <c r="AV762" s="13"/>
      <c r="AW762" s="13"/>
      <c r="AX762" s="13"/>
      <c r="AY762" s="14" t="str">
        <f t="shared" si="113"/>
        <v/>
      </c>
      <c r="AZ762" s="14">
        <f t="shared" si="120"/>
        <v>23</v>
      </c>
      <c r="BA762" s="19">
        <f t="shared" si="114"/>
        <v>0</v>
      </c>
      <c r="BB762" s="20" t="e">
        <f t="shared" si="121"/>
        <v>#DIV/0!</v>
      </c>
      <c r="BC762">
        <f t="shared" si="115"/>
        <v>0</v>
      </c>
      <c r="BD762" s="14">
        <f t="shared" si="116"/>
        <v>1</v>
      </c>
      <c r="BE762" s="14" t="str">
        <f t="shared" si="117"/>
        <v/>
      </c>
      <c r="BF762" s="14" t="str">
        <f t="shared" si="118"/>
        <v/>
      </c>
      <c r="BG762" s="14" t="str">
        <f t="shared" si="119"/>
        <v/>
      </c>
    </row>
    <row r="763" spans="1:59" x14ac:dyDescent="0.2">
      <c r="A763" t="str">
        <f t="shared" si="112"/>
        <v>Jamie Elliott_2017</v>
      </c>
      <c r="B763" t="s">
        <v>933</v>
      </c>
      <c r="C763" t="s">
        <v>116</v>
      </c>
      <c r="D763">
        <v>2017</v>
      </c>
      <c r="E763" s="13">
        <v>291700</v>
      </c>
      <c r="F763" s="13">
        <v>291700</v>
      </c>
      <c r="G763" s="13">
        <v>291700</v>
      </c>
      <c r="H763" s="13">
        <v>291700</v>
      </c>
      <c r="I763" s="13">
        <v>291700</v>
      </c>
      <c r="J763" s="13">
        <v>291700</v>
      </c>
      <c r="K763" s="13">
        <v>294700</v>
      </c>
      <c r="L763" s="13">
        <v>322200</v>
      </c>
      <c r="M763" s="13">
        <v>341500</v>
      </c>
      <c r="N763" s="13">
        <v>364900</v>
      </c>
      <c r="O763" s="13">
        <v>388800</v>
      </c>
      <c r="P763" s="13">
        <v>413400</v>
      </c>
      <c r="Q763" s="13">
        <v>413400</v>
      </c>
      <c r="R763" s="13">
        <v>413400</v>
      </c>
      <c r="S763" s="13">
        <v>413400</v>
      </c>
      <c r="T763" s="13">
        <v>405900</v>
      </c>
      <c r="U763" s="13">
        <v>389600</v>
      </c>
      <c r="V763" s="13">
        <v>369400</v>
      </c>
      <c r="W763" s="13">
        <v>375900</v>
      </c>
      <c r="X763" s="13">
        <v>373700</v>
      </c>
      <c r="Y763" s="13">
        <v>368500</v>
      </c>
      <c r="Z763" s="13">
        <v>355700</v>
      </c>
      <c r="AA763" s="13">
        <v>345100</v>
      </c>
      <c r="AB763" s="13"/>
      <c r="AC763" s="13"/>
      <c r="AD763" s="13"/>
      <c r="AE763" s="13">
        <v>28</v>
      </c>
      <c r="AF763" s="13">
        <v>81</v>
      </c>
      <c r="AG763" s="13">
        <v>69</v>
      </c>
      <c r="AH763" s="13">
        <v>84</v>
      </c>
      <c r="AI763" s="13">
        <v>80</v>
      </c>
      <c r="AJ763" s="13">
        <v>89</v>
      </c>
      <c r="AK763" s="13">
        <v>99</v>
      </c>
      <c r="AL763" s="13">
        <v>97</v>
      </c>
      <c r="AM763" s="13"/>
      <c r="AN763" s="13"/>
      <c r="AO763" s="13"/>
      <c r="AP763" s="13">
        <v>33</v>
      </c>
      <c r="AQ763" s="13">
        <v>75</v>
      </c>
      <c r="AR763" s="13">
        <v>79</v>
      </c>
      <c r="AS763" s="13">
        <v>82</v>
      </c>
      <c r="AT763" s="13">
        <v>60</v>
      </c>
      <c r="AU763" s="13">
        <v>72</v>
      </c>
      <c r="AV763" s="13">
        <v>62</v>
      </c>
      <c r="AW763" s="13">
        <v>57</v>
      </c>
      <c r="AX763" s="13">
        <v>107</v>
      </c>
      <c r="AY763" s="14">
        <f t="shared" si="113"/>
        <v>73.764705882352942</v>
      </c>
      <c r="AZ763" s="14">
        <f t="shared" si="120"/>
        <v>23</v>
      </c>
      <c r="BA763" s="19">
        <f t="shared" si="114"/>
        <v>0.77272727272727271</v>
      </c>
      <c r="BB763" s="20">
        <f t="shared" si="121"/>
        <v>21.20887023088661</v>
      </c>
      <c r="BC763">
        <f t="shared" si="115"/>
        <v>0</v>
      </c>
      <c r="BD763" s="14">
        <f t="shared" si="116"/>
        <v>1</v>
      </c>
      <c r="BE763" s="14">
        <f t="shared" si="117"/>
        <v>59.333333333333336</v>
      </c>
      <c r="BF763" s="14">
        <f t="shared" si="118"/>
        <v>89.8</v>
      </c>
      <c r="BG763" s="14">
        <f t="shared" si="119"/>
        <v>69.666666666666671</v>
      </c>
    </row>
    <row r="764" spans="1:59" x14ac:dyDescent="0.2">
      <c r="A764" t="str">
        <f t="shared" si="112"/>
        <v>Jamie Elliott_2016</v>
      </c>
      <c r="B764" t="s">
        <v>933</v>
      </c>
      <c r="C764" t="s">
        <v>116</v>
      </c>
      <c r="D764">
        <v>2016</v>
      </c>
      <c r="E764" s="13">
        <v>413300</v>
      </c>
      <c r="F764" s="13">
        <v>413300</v>
      </c>
      <c r="G764" s="13">
        <v>413300</v>
      </c>
      <c r="H764" s="13">
        <v>413300</v>
      </c>
      <c r="I764" s="13">
        <v>413300</v>
      </c>
      <c r="J764" s="13">
        <v>413300</v>
      </c>
      <c r="K764" s="13">
        <v>413300</v>
      </c>
      <c r="L764" s="13">
        <v>413300</v>
      </c>
      <c r="M764" s="13">
        <v>413300</v>
      </c>
      <c r="N764" s="13">
        <v>413300</v>
      </c>
      <c r="O764" s="13">
        <v>413300</v>
      </c>
      <c r="P764" s="13">
        <v>413300</v>
      </c>
      <c r="Q764" s="13">
        <v>413300</v>
      </c>
      <c r="R764" s="13">
        <v>413300</v>
      </c>
      <c r="S764" s="13">
        <v>413300</v>
      </c>
      <c r="T764" s="13">
        <v>413300</v>
      </c>
      <c r="U764" s="13">
        <v>413300</v>
      </c>
      <c r="V764" s="13">
        <v>413300</v>
      </c>
      <c r="W764" s="13">
        <v>413300</v>
      </c>
      <c r="X764" s="13">
        <v>413300</v>
      </c>
      <c r="Y764" s="13">
        <v>413300</v>
      </c>
      <c r="Z764" s="13">
        <v>413300</v>
      </c>
      <c r="AA764" s="13">
        <v>413300</v>
      </c>
      <c r="AB764" s="13"/>
      <c r="AC764" s="13"/>
      <c r="AD764" s="13"/>
      <c r="AE764" s="13"/>
      <c r="AF764" s="13"/>
      <c r="AG764" s="13"/>
      <c r="AH764" s="13"/>
      <c r="AI764" s="13"/>
      <c r="AJ764" s="13"/>
      <c r="AK764" s="13"/>
      <c r="AL764" s="13"/>
      <c r="AM764" s="13"/>
      <c r="AN764" s="13"/>
      <c r="AO764" s="13"/>
      <c r="AP764" s="13"/>
      <c r="AQ764" s="13"/>
      <c r="AR764" s="13"/>
      <c r="AS764" s="13"/>
      <c r="AT764" s="13"/>
      <c r="AU764" s="13"/>
      <c r="AV764" s="13"/>
      <c r="AW764" s="13"/>
      <c r="AX764" s="13"/>
      <c r="AY764" s="14" t="str">
        <f t="shared" si="113"/>
        <v/>
      </c>
      <c r="AZ764" s="14">
        <f t="shared" si="120"/>
        <v>23</v>
      </c>
      <c r="BA764" s="19">
        <f t="shared" si="114"/>
        <v>0</v>
      </c>
      <c r="BB764" s="20" t="e">
        <f t="shared" si="121"/>
        <v>#DIV/0!</v>
      </c>
      <c r="BC764">
        <f t="shared" si="115"/>
        <v>0</v>
      </c>
      <c r="BD764" s="14">
        <f t="shared" si="116"/>
        <v>1</v>
      </c>
      <c r="BE764" s="14" t="str">
        <f t="shared" si="117"/>
        <v/>
      </c>
      <c r="BF764" s="14" t="str">
        <f t="shared" si="118"/>
        <v/>
      </c>
      <c r="BG764" s="14" t="str">
        <f t="shared" si="119"/>
        <v/>
      </c>
    </row>
    <row r="765" spans="1:59" x14ac:dyDescent="0.2">
      <c r="A765" t="str">
        <f t="shared" si="112"/>
        <v>Jamie Elliott_2015</v>
      </c>
      <c r="B765" t="s">
        <v>933</v>
      </c>
      <c r="C765" t="s">
        <v>116</v>
      </c>
      <c r="D765">
        <v>2015</v>
      </c>
      <c r="E765" s="13">
        <v>447400</v>
      </c>
      <c r="F765" s="13">
        <v>447400</v>
      </c>
      <c r="G765" s="13">
        <v>447400</v>
      </c>
      <c r="H765" s="13">
        <v>442400</v>
      </c>
      <c r="I765" s="13">
        <v>433400</v>
      </c>
      <c r="J765" s="13">
        <v>438500</v>
      </c>
      <c r="K765" s="13">
        <v>419400</v>
      </c>
      <c r="L765" s="13">
        <v>401500</v>
      </c>
      <c r="M765" s="13">
        <v>388700</v>
      </c>
      <c r="N765" s="13">
        <v>409700</v>
      </c>
      <c r="O765" s="13">
        <v>444100</v>
      </c>
      <c r="P765" s="13">
        <v>451100</v>
      </c>
      <c r="Q765" s="13">
        <v>451100</v>
      </c>
      <c r="R765" s="13">
        <v>420500</v>
      </c>
      <c r="S765" s="13">
        <v>367000</v>
      </c>
      <c r="T765" s="13">
        <v>339700</v>
      </c>
      <c r="U765" s="13">
        <v>339700</v>
      </c>
      <c r="V765" s="13">
        <v>339700</v>
      </c>
      <c r="W765" s="13">
        <v>310600</v>
      </c>
      <c r="X765" s="13">
        <v>313600</v>
      </c>
      <c r="Y765" s="13">
        <v>327800</v>
      </c>
      <c r="Z765" s="13">
        <v>356900</v>
      </c>
      <c r="AA765" s="13">
        <v>377000</v>
      </c>
      <c r="AB765" s="13">
        <v>87</v>
      </c>
      <c r="AC765" s="13">
        <v>59</v>
      </c>
      <c r="AD765" s="13">
        <v>108</v>
      </c>
      <c r="AE765" s="13">
        <v>76</v>
      </c>
      <c r="AF765" s="13">
        <v>87</v>
      </c>
      <c r="AG765" s="13">
        <v>56</v>
      </c>
      <c r="AH765" s="13">
        <v>67</v>
      </c>
      <c r="AI765" s="13">
        <v>87</v>
      </c>
      <c r="AJ765" s="13">
        <v>125</v>
      </c>
      <c r="AK765" s="13">
        <v>108</v>
      </c>
      <c r="AL765" s="13">
        <v>46</v>
      </c>
      <c r="AM765" s="13"/>
      <c r="AN765" s="13">
        <v>45</v>
      </c>
      <c r="AO765" s="13">
        <v>36</v>
      </c>
      <c r="AP765" s="13">
        <v>74</v>
      </c>
      <c r="AQ765" s="13"/>
      <c r="AR765" s="13"/>
      <c r="AS765" s="13">
        <v>29</v>
      </c>
      <c r="AT765" s="13">
        <v>92</v>
      </c>
      <c r="AU765" s="13">
        <v>102</v>
      </c>
      <c r="AV765" s="13">
        <v>74</v>
      </c>
      <c r="AW765" s="13">
        <v>89</v>
      </c>
      <c r="AX765" s="13">
        <v>85</v>
      </c>
      <c r="AY765" s="14">
        <f t="shared" si="113"/>
        <v>76.599999999999994</v>
      </c>
      <c r="AZ765" s="14">
        <f t="shared" si="120"/>
        <v>23</v>
      </c>
      <c r="BA765" s="19">
        <f t="shared" si="114"/>
        <v>0.90909090909090906</v>
      </c>
      <c r="BB765" s="20">
        <f t="shared" si="121"/>
        <v>25.582477555833741</v>
      </c>
      <c r="BC765">
        <f t="shared" si="115"/>
        <v>0</v>
      </c>
      <c r="BD765" s="14">
        <f t="shared" si="116"/>
        <v>19</v>
      </c>
      <c r="BE765" s="14">
        <f t="shared" si="117"/>
        <v>78.833333333333329</v>
      </c>
      <c r="BF765" s="14">
        <f t="shared" si="118"/>
        <v>86.6</v>
      </c>
      <c r="BG765" s="14">
        <f t="shared" si="119"/>
        <v>77.857142857142861</v>
      </c>
    </row>
    <row r="766" spans="1:59" x14ac:dyDescent="0.2">
      <c r="A766" t="str">
        <f t="shared" si="112"/>
        <v>Brandon Ellis_2018</v>
      </c>
      <c r="B766" t="s">
        <v>565</v>
      </c>
      <c r="C766" t="s">
        <v>369</v>
      </c>
      <c r="D766">
        <v>2018</v>
      </c>
      <c r="E766" s="13">
        <v>502500</v>
      </c>
      <c r="F766" s="13">
        <v>502500</v>
      </c>
      <c r="G766" s="13">
        <v>502500</v>
      </c>
      <c r="H766" s="13">
        <v>448000</v>
      </c>
      <c r="I766" s="13">
        <v>411600</v>
      </c>
      <c r="J766" s="13">
        <v>383700</v>
      </c>
      <c r="K766" s="13">
        <v>383700</v>
      </c>
      <c r="L766" s="13">
        <v>383700</v>
      </c>
      <c r="M766" s="13">
        <v>383700</v>
      </c>
      <c r="N766" s="13">
        <v>383700</v>
      </c>
      <c r="O766" s="13">
        <v>354600</v>
      </c>
      <c r="P766" s="13">
        <v>356500</v>
      </c>
      <c r="Q766" s="13">
        <v>369400</v>
      </c>
      <c r="R766" s="13">
        <v>390400</v>
      </c>
      <c r="S766" s="13">
        <v>390400</v>
      </c>
      <c r="T766" s="13">
        <v>379700</v>
      </c>
      <c r="U766" s="13">
        <v>378500</v>
      </c>
      <c r="V766" s="13">
        <v>378000</v>
      </c>
      <c r="W766" s="13">
        <v>378600</v>
      </c>
      <c r="X766" s="13">
        <v>373700</v>
      </c>
      <c r="Y766" s="13">
        <v>367100</v>
      </c>
      <c r="Z766" s="13">
        <v>374500</v>
      </c>
      <c r="AA766" s="13">
        <v>377300</v>
      </c>
      <c r="AB766" s="13">
        <v>51</v>
      </c>
      <c r="AC766" s="13">
        <v>52</v>
      </c>
      <c r="AD766" s="13">
        <v>74</v>
      </c>
      <c r="AE766" s="13">
        <v>56</v>
      </c>
      <c r="AF766" s="13">
        <v>49</v>
      </c>
      <c r="AG766" s="13"/>
      <c r="AH766" s="13"/>
      <c r="AI766" s="13"/>
      <c r="AJ766" s="13"/>
      <c r="AK766" s="13">
        <v>60</v>
      </c>
      <c r="AL766" s="13">
        <v>108</v>
      </c>
      <c r="AM766" s="13">
        <v>77</v>
      </c>
      <c r="AN766" s="13">
        <v>84</v>
      </c>
      <c r="AO766" s="13"/>
      <c r="AP766" s="13">
        <v>54</v>
      </c>
      <c r="AQ766" s="13">
        <v>92</v>
      </c>
      <c r="AR766" s="13">
        <v>84</v>
      </c>
      <c r="AS766" s="13">
        <v>57</v>
      </c>
      <c r="AT766" s="13">
        <v>80</v>
      </c>
      <c r="AU766" s="13">
        <v>78</v>
      </c>
      <c r="AV766" s="13">
        <v>85</v>
      </c>
      <c r="AW766" s="13">
        <v>82</v>
      </c>
      <c r="AX766" s="13">
        <v>62</v>
      </c>
      <c r="AY766" s="14">
        <f t="shared" si="113"/>
        <v>71.388888888888886</v>
      </c>
      <c r="AZ766" s="14">
        <f t="shared" si="120"/>
        <v>23</v>
      </c>
      <c r="BA766" s="19">
        <f t="shared" si="114"/>
        <v>0.81818181818181823</v>
      </c>
      <c r="BB766" s="20">
        <f t="shared" si="121"/>
        <v>16.793342129227323</v>
      </c>
      <c r="BC766">
        <f t="shared" si="115"/>
        <v>0</v>
      </c>
      <c r="BD766" s="14">
        <f t="shared" si="116"/>
        <v>11</v>
      </c>
      <c r="BE766" s="14">
        <f t="shared" si="117"/>
        <v>56.4</v>
      </c>
      <c r="BF766" s="14">
        <f t="shared" si="118"/>
        <v>81.666666666666671</v>
      </c>
      <c r="BG766" s="14">
        <f t="shared" si="119"/>
        <v>74.888888888888886</v>
      </c>
    </row>
    <row r="767" spans="1:59" x14ac:dyDescent="0.2">
      <c r="A767" t="str">
        <f t="shared" si="112"/>
        <v>Brandon Ellis_2017</v>
      </c>
      <c r="B767" t="s">
        <v>565</v>
      </c>
      <c r="C767" t="s">
        <v>369</v>
      </c>
      <c r="D767">
        <v>2017</v>
      </c>
      <c r="E767" s="13">
        <v>464400</v>
      </c>
      <c r="F767" s="13">
        <v>464400</v>
      </c>
      <c r="G767" s="13">
        <v>464400</v>
      </c>
      <c r="H767" s="13">
        <v>452900</v>
      </c>
      <c r="I767" s="13">
        <v>448800</v>
      </c>
      <c r="J767" s="13">
        <v>442100</v>
      </c>
      <c r="K767" s="13">
        <v>421200</v>
      </c>
      <c r="L767" s="13">
        <v>409000</v>
      </c>
      <c r="M767" s="13">
        <v>408600</v>
      </c>
      <c r="N767" s="13">
        <v>414000</v>
      </c>
      <c r="O767" s="13">
        <v>441900</v>
      </c>
      <c r="P767" s="13">
        <v>467700</v>
      </c>
      <c r="Q767" s="13">
        <v>467700</v>
      </c>
      <c r="R767" s="13">
        <v>502700</v>
      </c>
      <c r="S767" s="13">
        <v>516100</v>
      </c>
      <c r="T767" s="13">
        <v>524100</v>
      </c>
      <c r="U767" s="13">
        <v>515600</v>
      </c>
      <c r="V767" s="13">
        <v>499700</v>
      </c>
      <c r="W767" s="13">
        <v>485700</v>
      </c>
      <c r="X767" s="13">
        <v>489300</v>
      </c>
      <c r="Y767" s="13">
        <v>476600</v>
      </c>
      <c r="Z767" s="13">
        <v>461400</v>
      </c>
      <c r="AA767" s="13">
        <v>450300</v>
      </c>
      <c r="AB767" s="13">
        <v>76</v>
      </c>
      <c r="AC767" s="13">
        <v>71</v>
      </c>
      <c r="AD767" s="13">
        <v>98</v>
      </c>
      <c r="AE767" s="13">
        <v>87</v>
      </c>
      <c r="AF767" s="13">
        <v>62</v>
      </c>
      <c r="AG767" s="13">
        <v>64</v>
      </c>
      <c r="AH767" s="13">
        <v>93</v>
      </c>
      <c r="AI767" s="13">
        <v>83</v>
      </c>
      <c r="AJ767" s="13">
        <v>76</v>
      </c>
      <c r="AK767" s="13">
        <v>147</v>
      </c>
      <c r="AL767" s="13">
        <v>96</v>
      </c>
      <c r="AM767" s="13"/>
      <c r="AN767" s="13">
        <v>110</v>
      </c>
      <c r="AO767" s="13">
        <v>119</v>
      </c>
      <c r="AP767" s="13">
        <v>96</v>
      </c>
      <c r="AQ767" s="13">
        <v>78</v>
      </c>
      <c r="AR767" s="13">
        <v>98</v>
      </c>
      <c r="AS767" s="13">
        <v>92</v>
      </c>
      <c r="AT767" s="13">
        <v>110</v>
      </c>
      <c r="AU767" s="13">
        <v>65</v>
      </c>
      <c r="AV767" s="13">
        <v>79</v>
      </c>
      <c r="AW767" s="13">
        <v>110</v>
      </c>
      <c r="AX767" s="13">
        <v>101</v>
      </c>
      <c r="AY767" s="14">
        <f t="shared" si="113"/>
        <v>91.409090909090907</v>
      </c>
      <c r="AZ767" s="14">
        <f t="shared" si="120"/>
        <v>23</v>
      </c>
      <c r="BA767" s="19">
        <f t="shared" si="114"/>
        <v>1</v>
      </c>
      <c r="BB767" s="20">
        <f t="shared" si="121"/>
        <v>20.402285331630047</v>
      </c>
      <c r="BC767">
        <f t="shared" si="115"/>
        <v>0</v>
      </c>
      <c r="BD767" s="14">
        <f t="shared" si="116"/>
        <v>9</v>
      </c>
      <c r="BE767" s="14">
        <f t="shared" si="117"/>
        <v>76.333333333333329</v>
      </c>
      <c r="BF767" s="14">
        <f t="shared" si="118"/>
        <v>99</v>
      </c>
      <c r="BG767" s="14">
        <f t="shared" si="119"/>
        <v>92.111111111111114</v>
      </c>
    </row>
    <row r="768" spans="1:59" x14ac:dyDescent="0.2">
      <c r="A768" t="str">
        <f t="shared" si="112"/>
        <v>Brandon Ellis_2016</v>
      </c>
      <c r="B768" t="s">
        <v>565</v>
      </c>
      <c r="C768" t="s">
        <v>369</v>
      </c>
      <c r="D768">
        <v>2016</v>
      </c>
      <c r="E768" s="13">
        <v>541100</v>
      </c>
      <c r="F768" s="13">
        <v>541100</v>
      </c>
      <c r="G768" s="13">
        <v>541100</v>
      </c>
      <c r="H768" s="13">
        <v>538400</v>
      </c>
      <c r="I768" s="13">
        <v>536600</v>
      </c>
      <c r="J768" s="13">
        <v>515700</v>
      </c>
      <c r="K768" s="13">
        <v>491000</v>
      </c>
      <c r="L768" s="13">
        <v>474400</v>
      </c>
      <c r="M768" s="13">
        <v>486500</v>
      </c>
      <c r="N768" s="13">
        <v>486900</v>
      </c>
      <c r="O768" s="13">
        <v>483700</v>
      </c>
      <c r="P768" s="13">
        <v>442000</v>
      </c>
      <c r="Q768" s="13">
        <v>413900</v>
      </c>
      <c r="R768" s="13">
        <v>413900</v>
      </c>
      <c r="S768" s="13">
        <v>401900</v>
      </c>
      <c r="T768" s="13">
        <v>430200</v>
      </c>
      <c r="U768" s="13">
        <v>444900</v>
      </c>
      <c r="V768" s="13">
        <v>442600</v>
      </c>
      <c r="W768" s="13">
        <v>421400</v>
      </c>
      <c r="X768" s="13">
        <v>407200</v>
      </c>
      <c r="Y768" s="13">
        <v>393900</v>
      </c>
      <c r="Z768" s="13">
        <v>388000</v>
      </c>
      <c r="AA768" s="13">
        <v>381300</v>
      </c>
      <c r="AB768" s="13">
        <v>84</v>
      </c>
      <c r="AC768" s="13">
        <v>109</v>
      </c>
      <c r="AD768" s="13">
        <v>119</v>
      </c>
      <c r="AE768" s="13">
        <v>85</v>
      </c>
      <c r="AF768" s="13">
        <v>63</v>
      </c>
      <c r="AG768" s="13">
        <v>99</v>
      </c>
      <c r="AH768" s="13">
        <v>92</v>
      </c>
      <c r="AI768" s="13">
        <v>118</v>
      </c>
      <c r="AJ768" s="13">
        <v>82</v>
      </c>
      <c r="AK768" s="13">
        <v>85</v>
      </c>
      <c r="AL768" s="13">
        <v>28</v>
      </c>
      <c r="AM768" s="13">
        <v>89</v>
      </c>
      <c r="AN768" s="13"/>
      <c r="AO768" s="13">
        <v>107</v>
      </c>
      <c r="AP768" s="13">
        <v>109</v>
      </c>
      <c r="AQ768" s="13">
        <v>77</v>
      </c>
      <c r="AR768" s="13">
        <v>81</v>
      </c>
      <c r="AS768" s="13">
        <v>66</v>
      </c>
      <c r="AT768" s="13">
        <v>81</v>
      </c>
      <c r="AU768" s="13">
        <v>75</v>
      </c>
      <c r="AV768" s="13">
        <v>75</v>
      </c>
      <c r="AW768" s="13">
        <v>75</v>
      </c>
      <c r="AX768" s="13">
        <v>79</v>
      </c>
      <c r="AY768" s="14">
        <f t="shared" si="113"/>
        <v>85.36363636363636</v>
      </c>
      <c r="AZ768" s="14">
        <f t="shared" si="120"/>
        <v>23</v>
      </c>
      <c r="BA768" s="19">
        <f t="shared" si="114"/>
        <v>1</v>
      </c>
      <c r="BB768" s="20">
        <f t="shared" si="121"/>
        <v>20.324850973612751</v>
      </c>
      <c r="BC768">
        <f t="shared" si="115"/>
        <v>0</v>
      </c>
      <c r="BD768" s="14">
        <f t="shared" si="116"/>
        <v>23</v>
      </c>
      <c r="BE768" s="14">
        <f t="shared" si="117"/>
        <v>93.166666666666671</v>
      </c>
      <c r="BF768" s="14">
        <f t="shared" si="118"/>
        <v>82.333333333333329</v>
      </c>
      <c r="BG768" s="14">
        <f t="shared" si="119"/>
        <v>79.777777777777771</v>
      </c>
    </row>
    <row r="769" spans="1:59" x14ac:dyDescent="0.2">
      <c r="A769" t="str">
        <f t="shared" si="112"/>
        <v>Brandon Ellis_2015</v>
      </c>
      <c r="B769" t="s">
        <v>565</v>
      </c>
      <c r="C769" t="s">
        <v>369</v>
      </c>
      <c r="D769">
        <v>2015</v>
      </c>
      <c r="E769" s="13">
        <v>520700</v>
      </c>
      <c r="F769" s="13">
        <v>520700</v>
      </c>
      <c r="G769" s="13">
        <v>520700</v>
      </c>
      <c r="H769" s="13">
        <v>518200</v>
      </c>
      <c r="I769" s="13">
        <v>506900</v>
      </c>
      <c r="J769" s="13">
        <v>506300</v>
      </c>
      <c r="K769" s="13">
        <v>508000</v>
      </c>
      <c r="L769" s="13">
        <v>509400</v>
      </c>
      <c r="M769" s="13">
        <v>512800</v>
      </c>
      <c r="N769" s="13">
        <v>529900</v>
      </c>
      <c r="O769" s="13">
        <v>549700</v>
      </c>
      <c r="P769" s="13">
        <v>549700</v>
      </c>
      <c r="Q769" s="13">
        <v>557600</v>
      </c>
      <c r="R769" s="13">
        <v>549700</v>
      </c>
      <c r="S769" s="13">
        <v>527000</v>
      </c>
      <c r="T769" s="13">
        <v>514900</v>
      </c>
      <c r="U769" s="13">
        <v>493100</v>
      </c>
      <c r="V769" s="13">
        <v>492400</v>
      </c>
      <c r="W769" s="13">
        <v>479900</v>
      </c>
      <c r="X769" s="13">
        <v>474300</v>
      </c>
      <c r="Y769" s="13">
        <v>460600</v>
      </c>
      <c r="Z769" s="13">
        <v>471600</v>
      </c>
      <c r="AA769" s="13">
        <v>475800</v>
      </c>
      <c r="AB769" s="13">
        <v>123</v>
      </c>
      <c r="AC769" s="13">
        <v>90</v>
      </c>
      <c r="AD769" s="13">
        <v>90</v>
      </c>
      <c r="AE769" s="13">
        <v>103</v>
      </c>
      <c r="AF769" s="13">
        <v>109</v>
      </c>
      <c r="AG769" s="13">
        <v>95</v>
      </c>
      <c r="AH769" s="13">
        <v>103</v>
      </c>
      <c r="AI769" s="13">
        <v>113</v>
      </c>
      <c r="AJ769" s="13">
        <v>128</v>
      </c>
      <c r="AK769" s="13">
        <v>117</v>
      </c>
      <c r="AL769" s="13"/>
      <c r="AM769" s="13">
        <v>100</v>
      </c>
      <c r="AN769" s="13">
        <v>97</v>
      </c>
      <c r="AO769" s="13">
        <v>76</v>
      </c>
      <c r="AP769" s="13">
        <v>111</v>
      </c>
      <c r="AQ769" s="13">
        <v>69</v>
      </c>
      <c r="AR769" s="13">
        <v>117</v>
      </c>
      <c r="AS769" s="13">
        <v>83</v>
      </c>
      <c r="AT769" s="13">
        <v>78</v>
      </c>
      <c r="AU769" s="13">
        <v>96</v>
      </c>
      <c r="AV769" s="13">
        <v>134</v>
      </c>
      <c r="AW769" s="13">
        <v>69</v>
      </c>
      <c r="AX769" s="13">
        <v>105</v>
      </c>
      <c r="AY769" s="14">
        <f t="shared" si="113"/>
        <v>100.27272727272727</v>
      </c>
      <c r="AZ769" s="14">
        <f t="shared" si="120"/>
        <v>23</v>
      </c>
      <c r="BA769" s="19">
        <f t="shared" si="114"/>
        <v>1</v>
      </c>
      <c r="BB769" s="20">
        <f t="shared" si="121"/>
        <v>18.231792791666674</v>
      </c>
      <c r="BC769">
        <f t="shared" si="115"/>
        <v>0</v>
      </c>
      <c r="BD769" s="14">
        <f t="shared" si="116"/>
        <v>21</v>
      </c>
      <c r="BE769" s="14">
        <f t="shared" si="117"/>
        <v>101.66666666666667</v>
      </c>
      <c r="BF769" s="14">
        <f t="shared" si="118"/>
        <v>112.2</v>
      </c>
      <c r="BG769" s="14">
        <f t="shared" si="119"/>
        <v>95.777777777777771</v>
      </c>
    </row>
    <row r="770" spans="1:59" x14ac:dyDescent="0.2">
      <c r="A770" t="str">
        <f t="shared" ref="A770:A833" si="122">B770&amp;"_"&amp;D770</f>
        <v>Corey Ellis_2018</v>
      </c>
      <c r="B770" t="s">
        <v>590</v>
      </c>
      <c r="C770" t="s">
        <v>144</v>
      </c>
      <c r="D770">
        <v>2018</v>
      </c>
      <c r="E770" s="13">
        <v>228400</v>
      </c>
      <c r="F770" s="13">
        <v>228400</v>
      </c>
      <c r="G770" s="13">
        <v>228400</v>
      </c>
      <c r="H770" s="13">
        <v>228400</v>
      </c>
      <c r="I770" s="13">
        <v>228400</v>
      </c>
      <c r="J770" s="13">
        <v>228400</v>
      </c>
      <c r="K770" s="13">
        <v>228400</v>
      </c>
      <c r="L770" s="13">
        <v>228400</v>
      </c>
      <c r="M770" s="13">
        <v>228400</v>
      </c>
      <c r="N770" s="13">
        <v>228400</v>
      </c>
      <c r="O770" s="13">
        <v>228400</v>
      </c>
      <c r="P770" s="13">
        <v>228400</v>
      </c>
      <c r="Q770" s="13">
        <v>228400</v>
      </c>
      <c r="R770" s="13">
        <v>228400</v>
      </c>
      <c r="S770" s="13">
        <v>228400</v>
      </c>
      <c r="T770" s="13">
        <v>228400</v>
      </c>
      <c r="U770" s="13">
        <v>230600</v>
      </c>
      <c r="V770" s="13">
        <v>226700</v>
      </c>
      <c r="W770" s="13">
        <v>226700</v>
      </c>
      <c r="X770" s="13">
        <v>226700</v>
      </c>
      <c r="Y770" s="13">
        <v>226700</v>
      </c>
      <c r="Z770" s="13">
        <v>226700</v>
      </c>
      <c r="AA770" s="13">
        <v>226700</v>
      </c>
      <c r="AB770" s="13">
        <v>59</v>
      </c>
      <c r="AC770" s="13">
        <v>41</v>
      </c>
      <c r="AD770" s="13"/>
      <c r="AE770" s="13"/>
      <c r="AF770" s="13"/>
      <c r="AG770" s="13"/>
      <c r="AH770" s="13"/>
      <c r="AI770" s="13"/>
      <c r="AJ770" s="13"/>
      <c r="AK770" s="13"/>
      <c r="AL770" s="13"/>
      <c r="AM770" s="13"/>
      <c r="AN770" s="13"/>
      <c r="AO770" s="13"/>
      <c r="AP770" s="13"/>
      <c r="AQ770" s="13">
        <v>45</v>
      </c>
      <c r="AR770" s="13">
        <v>46</v>
      </c>
      <c r="AS770" s="13"/>
      <c r="AT770" s="13"/>
      <c r="AU770" s="13"/>
      <c r="AV770" s="13"/>
      <c r="AW770" s="13"/>
      <c r="AX770" s="13"/>
      <c r="AY770" s="14">
        <f t="shared" si="113"/>
        <v>47.75</v>
      </c>
      <c r="AZ770" s="14">
        <f t="shared" si="120"/>
        <v>23</v>
      </c>
      <c r="BA770" s="19">
        <f t="shared" si="114"/>
        <v>0.18181818181818182</v>
      </c>
      <c r="BB770" s="20">
        <f t="shared" si="121"/>
        <v>7.8049129826453969</v>
      </c>
      <c r="BC770">
        <f t="shared" si="115"/>
        <v>0</v>
      </c>
      <c r="BD770" s="14">
        <f t="shared" si="116"/>
        <v>18</v>
      </c>
      <c r="BE770" s="14">
        <f t="shared" si="117"/>
        <v>50</v>
      </c>
      <c r="BF770" s="14" t="str">
        <f t="shared" si="118"/>
        <v/>
      </c>
      <c r="BG770" s="14">
        <f t="shared" si="119"/>
        <v>45.5</v>
      </c>
    </row>
    <row r="771" spans="1:59" x14ac:dyDescent="0.2">
      <c r="A771" t="str">
        <f t="shared" si="122"/>
        <v>Corey Ellis_2017</v>
      </c>
      <c r="B771" t="s">
        <v>590</v>
      </c>
      <c r="C771" t="s">
        <v>144</v>
      </c>
      <c r="D771">
        <v>2017</v>
      </c>
      <c r="E771" s="13">
        <v>335800</v>
      </c>
      <c r="F771" s="13">
        <v>335800</v>
      </c>
      <c r="G771" s="13">
        <v>335800</v>
      </c>
      <c r="H771" s="13">
        <v>335800</v>
      </c>
      <c r="I771" s="13">
        <v>335800</v>
      </c>
      <c r="J771" s="13">
        <v>335800</v>
      </c>
      <c r="K771" s="13">
        <v>335800</v>
      </c>
      <c r="L771" s="13">
        <v>335800</v>
      </c>
      <c r="M771" s="13">
        <v>335800</v>
      </c>
      <c r="N771" s="13">
        <v>335800</v>
      </c>
      <c r="O771" s="13">
        <v>335800</v>
      </c>
      <c r="P771" s="13">
        <v>335800</v>
      </c>
      <c r="Q771" s="13">
        <v>335800</v>
      </c>
      <c r="R771" s="13">
        <v>335800</v>
      </c>
      <c r="S771" s="13">
        <v>335800</v>
      </c>
      <c r="T771" s="13">
        <v>335800</v>
      </c>
      <c r="U771" s="13">
        <v>335800</v>
      </c>
      <c r="V771" s="13">
        <v>335800</v>
      </c>
      <c r="W771" s="13">
        <v>290400</v>
      </c>
      <c r="X771" s="13">
        <v>275500</v>
      </c>
      <c r="Y771" s="13">
        <v>279700</v>
      </c>
      <c r="Z771" s="13">
        <v>283600</v>
      </c>
      <c r="AA771" s="13">
        <v>283600</v>
      </c>
      <c r="AB771" s="13"/>
      <c r="AC771" s="13"/>
      <c r="AD771" s="13"/>
      <c r="AE771" s="13"/>
      <c r="AF771" s="13"/>
      <c r="AG771" s="13"/>
      <c r="AH771" s="13">
        <v>23</v>
      </c>
      <c r="AI771" s="13">
        <v>39</v>
      </c>
      <c r="AJ771" s="13"/>
      <c r="AK771" s="13"/>
      <c r="AL771" s="13"/>
      <c r="AM771" s="13"/>
      <c r="AN771" s="13"/>
      <c r="AO771" s="13"/>
      <c r="AP771" s="13"/>
      <c r="AQ771" s="13"/>
      <c r="AR771" s="13"/>
      <c r="AS771" s="13">
        <v>37</v>
      </c>
      <c r="AT771" s="13">
        <v>65</v>
      </c>
      <c r="AU771" s="13">
        <v>74</v>
      </c>
      <c r="AV771" s="13">
        <v>39</v>
      </c>
      <c r="AW771" s="13"/>
      <c r="AX771" s="13"/>
      <c r="AY771" s="14">
        <f t="shared" ref="AY771:AY834" si="123">IFERROR(AVERAGEIFS(AB771:AX771,AB771:AX771,"&lt;&gt;"),"")</f>
        <v>46.166666666666664</v>
      </c>
      <c r="AZ771" s="14">
        <f t="shared" ref="AZ771:AZ830" si="124">COUNTIF(AB771:AX771,"&lt;&gt;0")</f>
        <v>23</v>
      </c>
      <c r="BA771" s="19">
        <f t="shared" ref="BA771:BA834" si="125">COUNTIF(AB771:AX771,"&lt;&gt;")/22</f>
        <v>0.27272727272727271</v>
      </c>
      <c r="BB771" s="20">
        <f t="shared" ref="BB771:BB830" si="126">STDEV(AB771:AX771)</f>
        <v>19.250108224804006</v>
      </c>
      <c r="BC771">
        <f t="shared" ref="BC771:BC834" si="127">COUNTIFS(E771:AA771,0)</f>
        <v>0</v>
      </c>
      <c r="BD771" s="14">
        <f t="shared" ref="BD771:BD834" si="128">MATCH(MIN(E771:AA771),E771:AA771,0)</f>
        <v>20</v>
      </c>
      <c r="BE771" s="14" t="str">
        <f t="shared" ref="BE771:BE834" si="129">IFERROR(AVERAGE(AB771:AG771),"")</f>
        <v/>
      </c>
      <c r="BF771" s="14">
        <f t="shared" ref="BF771:BF834" si="130">IFERROR(AVERAGE(AH771:AM771),"")</f>
        <v>31</v>
      </c>
      <c r="BG771" s="14">
        <f t="shared" ref="BG771:BG834" si="131">IFERROR(AVERAGE(AP771:AX771),"")</f>
        <v>53.75</v>
      </c>
    </row>
    <row r="772" spans="1:59" x14ac:dyDescent="0.2">
      <c r="A772" t="str">
        <f t="shared" si="122"/>
        <v>Corey Ellis_2016</v>
      </c>
      <c r="B772" t="s">
        <v>590</v>
      </c>
      <c r="C772" t="s">
        <v>144</v>
      </c>
      <c r="D772">
        <v>2016</v>
      </c>
      <c r="E772" s="13">
        <v>193400</v>
      </c>
      <c r="F772" s="13">
        <v>193400</v>
      </c>
      <c r="G772" s="13">
        <v>193400</v>
      </c>
      <c r="H772" s="13">
        <v>210000</v>
      </c>
      <c r="I772" s="13">
        <v>231900</v>
      </c>
      <c r="J772" s="13">
        <v>244900</v>
      </c>
      <c r="K772" s="13">
        <v>273000</v>
      </c>
      <c r="L772" s="13">
        <v>289700</v>
      </c>
      <c r="M772" s="13">
        <v>322000</v>
      </c>
      <c r="N772" s="13">
        <v>322000</v>
      </c>
      <c r="O772" s="13">
        <v>327600</v>
      </c>
      <c r="P772" s="13">
        <v>322700</v>
      </c>
      <c r="Q772" s="13">
        <v>312500</v>
      </c>
      <c r="R772" s="13">
        <v>312500</v>
      </c>
      <c r="S772" s="13">
        <v>312500</v>
      </c>
      <c r="T772" s="13">
        <v>312500</v>
      </c>
      <c r="U772" s="13">
        <v>312500</v>
      </c>
      <c r="V772" s="13">
        <v>312500</v>
      </c>
      <c r="W772" s="13">
        <v>312500</v>
      </c>
      <c r="X772" s="13">
        <v>312500</v>
      </c>
      <c r="Y772" s="13">
        <v>312500</v>
      </c>
      <c r="Z772" s="13">
        <v>312500</v>
      </c>
      <c r="AA772" s="13">
        <v>312500</v>
      </c>
      <c r="AB772" s="13">
        <v>59</v>
      </c>
      <c r="AC772" s="13">
        <v>39</v>
      </c>
      <c r="AD772" s="13">
        <v>53</v>
      </c>
      <c r="AE772" s="13">
        <v>81</v>
      </c>
      <c r="AF772" s="13">
        <v>31</v>
      </c>
      <c r="AG772" s="13">
        <v>95</v>
      </c>
      <c r="AH772" s="13">
        <v>74</v>
      </c>
      <c r="AI772" s="13">
        <v>76</v>
      </c>
      <c r="AJ772" s="13"/>
      <c r="AK772" s="13">
        <v>56</v>
      </c>
      <c r="AL772" s="13">
        <v>53</v>
      </c>
      <c r="AM772" s="13">
        <v>62</v>
      </c>
      <c r="AN772" s="13"/>
      <c r="AO772" s="13"/>
      <c r="AP772" s="13"/>
      <c r="AQ772" s="13"/>
      <c r="AR772" s="13"/>
      <c r="AS772" s="13"/>
      <c r="AT772" s="13"/>
      <c r="AU772" s="13"/>
      <c r="AV772" s="13"/>
      <c r="AW772" s="13"/>
      <c r="AX772" s="13"/>
      <c r="AY772" s="14">
        <f t="shared" si="123"/>
        <v>61.727272727272727</v>
      </c>
      <c r="AZ772" s="14">
        <f t="shared" si="124"/>
        <v>23</v>
      </c>
      <c r="BA772" s="19">
        <f t="shared" si="125"/>
        <v>0.5</v>
      </c>
      <c r="BB772" s="20">
        <f t="shared" si="126"/>
        <v>18.671319766373816</v>
      </c>
      <c r="BC772">
        <f t="shared" si="127"/>
        <v>0</v>
      </c>
      <c r="BD772" s="14">
        <f t="shared" si="128"/>
        <v>1</v>
      </c>
      <c r="BE772" s="14">
        <f t="shared" si="129"/>
        <v>59.666666666666664</v>
      </c>
      <c r="BF772" s="14">
        <f t="shared" si="130"/>
        <v>64.2</v>
      </c>
      <c r="BG772" s="14" t="str">
        <f t="shared" si="131"/>
        <v/>
      </c>
    </row>
    <row r="773" spans="1:59" x14ac:dyDescent="0.2">
      <c r="A773" t="str">
        <f t="shared" si="122"/>
        <v>Corey Ellis_2015</v>
      </c>
      <c r="B773" t="s">
        <v>590</v>
      </c>
      <c r="C773" t="s">
        <v>144</v>
      </c>
      <c r="D773">
        <v>2015</v>
      </c>
      <c r="E773" s="13">
        <v>167300</v>
      </c>
      <c r="F773" s="13">
        <v>167300</v>
      </c>
      <c r="G773" s="13">
        <v>167300</v>
      </c>
      <c r="H773" s="13">
        <v>167300</v>
      </c>
      <c r="I773" s="13">
        <v>167300</v>
      </c>
      <c r="J773" s="13">
        <v>167300</v>
      </c>
      <c r="K773" s="13">
        <v>167300</v>
      </c>
      <c r="L773" s="13">
        <v>167300</v>
      </c>
      <c r="M773" s="13">
        <v>172300</v>
      </c>
      <c r="N773" s="13">
        <v>165800</v>
      </c>
      <c r="O773" s="13">
        <v>167500</v>
      </c>
      <c r="P773" s="13">
        <v>167500</v>
      </c>
      <c r="Q773" s="13">
        <v>169400</v>
      </c>
      <c r="R773" s="13">
        <v>169400</v>
      </c>
      <c r="S773" s="13">
        <v>169400</v>
      </c>
      <c r="T773" s="13">
        <v>169400</v>
      </c>
      <c r="U773" s="13">
        <v>169400</v>
      </c>
      <c r="V773" s="13">
        <v>169400</v>
      </c>
      <c r="W773" s="13">
        <v>169400</v>
      </c>
      <c r="X773" s="13">
        <v>169400</v>
      </c>
      <c r="Y773" s="13">
        <v>169400</v>
      </c>
      <c r="Z773" s="13">
        <v>169400</v>
      </c>
      <c r="AA773" s="13">
        <v>169400</v>
      </c>
      <c r="AB773" s="13"/>
      <c r="AC773" s="13"/>
      <c r="AD773" s="13"/>
      <c r="AE773" s="13"/>
      <c r="AF773" s="13">
        <v>38</v>
      </c>
      <c r="AG773" s="13"/>
      <c r="AH773" s="13">
        <v>57</v>
      </c>
      <c r="AI773" s="13">
        <v>16</v>
      </c>
      <c r="AJ773" s="13">
        <v>15</v>
      </c>
      <c r="AK773" s="13">
        <v>71</v>
      </c>
      <c r="AL773" s="13"/>
      <c r="AM773" s="13">
        <v>18</v>
      </c>
      <c r="AN773" s="13"/>
      <c r="AO773" s="13"/>
      <c r="AP773" s="13"/>
      <c r="AQ773" s="13"/>
      <c r="AR773" s="13"/>
      <c r="AS773" s="13"/>
      <c r="AT773" s="13"/>
      <c r="AU773" s="13"/>
      <c r="AV773" s="13"/>
      <c r="AW773" s="13"/>
      <c r="AX773" s="13"/>
      <c r="AY773" s="14">
        <f t="shared" si="123"/>
        <v>35.833333333333336</v>
      </c>
      <c r="AZ773" s="14">
        <f t="shared" si="124"/>
        <v>23</v>
      </c>
      <c r="BA773" s="19">
        <f t="shared" si="125"/>
        <v>0.27272727272727271</v>
      </c>
      <c r="BB773" s="20">
        <f t="shared" si="126"/>
        <v>23.811061855084635</v>
      </c>
      <c r="BC773">
        <f t="shared" si="127"/>
        <v>0</v>
      </c>
      <c r="BD773" s="14">
        <f t="shared" si="128"/>
        <v>10</v>
      </c>
      <c r="BE773" s="14">
        <f t="shared" si="129"/>
        <v>38</v>
      </c>
      <c r="BF773" s="14">
        <f t="shared" si="130"/>
        <v>35.4</v>
      </c>
      <c r="BG773" s="14" t="str">
        <f t="shared" si="131"/>
        <v/>
      </c>
    </row>
    <row r="774" spans="1:59" x14ac:dyDescent="0.2">
      <c r="A774" t="str">
        <f t="shared" si="122"/>
        <v>Cameron Ellis-Yolmen_2018</v>
      </c>
      <c r="B774" t="s">
        <v>1959</v>
      </c>
      <c r="C774" t="s">
        <v>1</v>
      </c>
      <c r="D774">
        <v>2018</v>
      </c>
      <c r="E774" s="13">
        <v>263900</v>
      </c>
      <c r="F774" s="13">
        <v>263900</v>
      </c>
      <c r="G774" s="13">
        <v>263900</v>
      </c>
      <c r="H774" s="13">
        <v>294400</v>
      </c>
      <c r="I774" s="13">
        <v>325000</v>
      </c>
      <c r="J774" s="13">
        <v>345100</v>
      </c>
      <c r="K774" s="13">
        <v>391400</v>
      </c>
      <c r="L774" s="13">
        <v>424200</v>
      </c>
      <c r="M774" s="13">
        <v>451200</v>
      </c>
      <c r="N774" s="13">
        <v>459400</v>
      </c>
      <c r="O774" s="13">
        <v>442600</v>
      </c>
      <c r="P774" s="13">
        <v>415900</v>
      </c>
      <c r="Q774" s="13">
        <v>377600</v>
      </c>
      <c r="R774" s="13">
        <v>377600</v>
      </c>
      <c r="S774" s="13">
        <v>377600</v>
      </c>
      <c r="T774" s="13">
        <v>377600</v>
      </c>
      <c r="U774" s="13">
        <v>377600</v>
      </c>
      <c r="V774" s="13">
        <v>377600</v>
      </c>
      <c r="W774" s="13">
        <v>377600</v>
      </c>
      <c r="X774" s="13">
        <v>377600</v>
      </c>
      <c r="Y774" s="13">
        <v>373000</v>
      </c>
      <c r="Z774" s="13">
        <v>365000</v>
      </c>
      <c r="AA774" s="13">
        <v>376900</v>
      </c>
      <c r="AB774" s="13">
        <v>77</v>
      </c>
      <c r="AC774" s="13">
        <v>97</v>
      </c>
      <c r="AD774" s="13">
        <v>51</v>
      </c>
      <c r="AE774" s="13">
        <v>93</v>
      </c>
      <c r="AF774" s="13">
        <v>91</v>
      </c>
      <c r="AG774" s="13">
        <v>124</v>
      </c>
      <c r="AH774" s="13">
        <v>92</v>
      </c>
      <c r="AI774" s="13">
        <v>100</v>
      </c>
      <c r="AJ774" s="13">
        <v>99</v>
      </c>
      <c r="AK774" s="13">
        <v>39</v>
      </c>
      <c r="AL774" s="13">
        <v>68</v>
      </c>
      <c r="AM774" s="13">
        <v>59</v>
      </c>
      <c r="AN774" s="13"/>
      <c r="AO774" s="13"/>
      <c r="AP774" s="13"/>
      <c r="AQ774" s="13"/>
      <c r="AR774" s="13"/>
      <c r="AS774" s="13"/>
      <c r="AT774" s="13"/>
      <c r="AU774" s="13">
        <v>95</v>
      </c>
      <c r="AV774" s="13">
        <v>58</v>
      </c>
      <c r="AW774" s="13"/>
      <c r="AX774" s="13">
        <v>100</v>
      </c>
      <c r="AY774" s="14">
        <f t="shared" si="123"/>
        <v>82.86666666666666</v>
      </c>
      <c r="AZ774" s="14">
        <f t="shared" si="124"/>
        <v>23</v>
      </c>
      <c r="BA774" s="19">
        <f t="shared" si="125"/>
        <v>0.68181818181818177</v>
      </c>
      <c r="BB774" s="20">
        <f t="shared" si="126"/>
        <v>23.179013496408061</v>
      </c>
      <c r="BC774">
        <f t="shared" si="127"/>
        <v>0</v>
      </c>
      <c r="BD774" s="14">
        <f t="shared" si="128"/>
        <v>1</v>
      </c>
      <c r="BE774" s="14">
        <f t="shared" si="129"/>
        <v>88.833333333333329</v>
      </c>
      <c r="BF774" s="14">
        <f t="shared" si="130"/>
        <v>76.166666666666671</v>
      </c>
      <c r="BG774" s="14">
        <f t="shared" si="131"/>
        <v>84.333333333333329</v>
      </c>
    </row>
    <row r="775" spans="1:59" x14ac:dyDescent="0.2">
      <c r="A775" t="str">
        <f t="shared" si="122"/>
        <v>Cameron Ellis-Yolmen_2017</v>
      </c>
      <c r="B775" t="s">
        <v>1959</v>
      </c>
      <c r="C775" t="s">
        <v>1</v>
      </c>
      <c r="D775">
        <v>2017</v>
      </c>
      <c r="E775" s="13">
        <v>304700</v>
      </c>
      <c r="F775" s="13">
        <v>304700</v>
      </c>
      <c r="G775" s="13">
        <v>304700</v>
      </c>
      <c r="H775" s="13">
        <v>304700</v>
      </c>
      <c r="I775" s="13">
        <v>304700</v>
      </c>
      <c r="J775" s="13">
        <v>304700</v>
      </c>
      <c r="K775" s="13">
        <v>304700</v>
      </c>
      <c r="L775" s="13">
        <v>304700</v>
      </c>
      <c r="M775" s="13">
        <v>304700</v>
      </c>
      <c r="N775" s="13">
        <v>304700</v>
      </c>
      <c r="O775" s="13">
        <v>304700</v>
      </c>
      <c r="P775" s="13">
        <v>304700</v>
      </c>
      <c r="Q775" s="13">
        <v>304700</v>
      </c>
      <c r="R775" s="13">
        <v>304700</v>
      </c>
      <c r="S775" s="13">
        <v>304700</v>
      </c>
      <c r="T775" s="13">
        <v>304700</v>
      </c>
      <c r="U775" s="13">
        <v>304700</v>
      </c>
      <c r="V775" s="13">
        <v>304700</v>
      </c>
      <c r="W775" s="13">
        <v>304700</v>
      </c>
      <c r="X775" s="13">
        <v>304700</v>
      </c>
      <c r="Y775" s="13">
        <v>304700</v>
      </c>
      <c r="Z775" s="13">
        <v>304700</v>
      </c>
      <c r="AA775" s="13">
        <v>304700</v>
      </c>
      <c r="AB775" s="13"/>
      <c r="AC775" s="13"/>
      <c r="AD775" s="13"/>
      <c r="AE775" s="13"/>
      <c r="AF775" s="13"/>
      <c r="AG775" s="13"/>
      <c r="AH775" s="13"/>
      <c r="AI775" s="13"/>
      <c r="AJ775" s="13"/>
      <c r="AK775" s="13"/>
      <c r="AL775" s="13"/>
      <c r="AM775" s="13"/>
      <c r="AN775" s="13"/>
      <c r="AO775" s="13"/>
      <c r="AP775" s="13"/>
      <c r="AQ775" s="13"/>
      <c r="AR775" s="13"/>
      <c r="AS775" s="13"/>
      <c r="AT775" s="13"/>
      <c r="AU775" s="13"/>
      <c r="AV775" s="13"/>
      <c r="AW775" s="13"/>
      <c r="AX775" s="13"/>
      <c r="AY775" s="14" t="str">
        <f t="shared" si="123"/>
        <v/>
      </c>
      <c r="AZ775" s="14">
        <f t="shared" si="124"/>
        <v>23</v>
      </c>
      <c r="BA775" s="19">
        <f t="shared" si="125"/>
        <v>0</v>
      </c>
      <c r="BB775" s="20" t="e">
        <f t="shared" si="126"/>
        <v>#DIV/0!</v>
      </c>
      <c r="BC775">
        <f t="shared" si="127"/>
        <v>0</v>
      </c>
      <c r="BD775" s="14">
        <f t="shared" si="128"/>
        <v>1</v>
      </c>
      <c r="BE775" s="14" t="str">
        <f t="shared" si="129"/>
        <v/>
      </c>
      <c r="BF775" s="14" t="str">
        <f t="shared" si="130"/>
        <v/>
      </c>
      <c r="BG775" s="14" t="str">
        <f t="shared" si="131"/>
        <v/>
      </c>
    </row>
    <row r="776" spans="1:59" x14ac:dyDescent="0.2">
      <c r="A776" t="str">
        <f t="shared" si="122"/>
        <v>Cameron Ellis-Yolmen_2016</v>
      </c>
      <c r="B776" t="s">
        <v>1959</v>
      </c>
      <c r="C776" t="s">
        <v>1</v>
      </c>
      <c r="D776">
        <v>2016</v>
      </c>
      <c r="E776" s="13">
        <v>401300</v>
      </c>
      <c r="F776" s="13">
        <v>401300</v>
      </c>
      <c r="G776" s="13">
        <v>401300</v>
      </c>
      <c r="H776" s="13">
        <v>401300</v>
      </c>
      <c r="I776" s="13">
        <v>401300</v>
      </c>
      <c r="J776" s="13">
        <v>401300</v>
      </c>
      <c r="K776" s="13">
        <v>401300</v>
      </c>
      <c r="L776" s="13">
        <v>401300</v>
      </c>
      <c r="M776" s="13">
        <v>401300</v>
      </c>
      <c r="N776" s="13">
        <v>401300</v>
      </c>
      <c r="O776" s="13">
        <v>401300</v>
      </c>
      <c r="P776" s="13">
        <v>401300</v>
      </c>
      <c r="Q776" s="13">
        <v>401300</v>
      </c>
      <c r="R776" s="13">
        <v>401300</v>
      </c>
      <c r="S776" s="13">
        <v>401300</v>
      </c>
      <c r="T776" s="13">
        <v>401300</v>
      </c>
      <c r="U776" s="13">
        <v>401300</v>
      </c>
      <c r="V776" s="13">
        <v>401300</v>
      </c>
      <c r="W776" s="13">
        <v>401300</v>
      </c>
      <c r="X776" s="13">
        <v>401300</v>
      </c>
      <c r="Y776" s="13">
        <v>401300</v>
      </c>
      <c r="Z776" s="13">
        <v>401300</v>
      </c>
      <c r="AA776" s="13">
        <v>401300</v>
      </c>
      <c r="AB776" s="13"/>
      <c r="AC776" s="13"/>
      <c r="AD776" s="13"/>
      <c r="AE776" s="13"/>
      <c r="AF776" s="13"/>
      <c r="AG776" s="13"/>
      <c r="AH776" s="13"/>
      <c r="AI776" s="13"/>
      <c r="AJ776" s="13"/>
      <c r="AK776" s="13"/>
      <c r="AL776" s="13"/>
      <c r="AM776" s="13"/>
      <c r="AN776" s="13"/>
      <c r="AO776" s="13"/>
      <c r="AP776" s="13"/>
      <c r="AQ776" s="13"/>
      <c r="AR776" s="13"/>
      <c r="AS776" s="13"/>
      <c r="AT776" s="13"/>
      <c r="AU776" s="13">
        <v>86</v>
      </c>
      <c r="AV776" s="13"/>
      <c r="AW776" s="13"/>
      <c r="AX776" s="13">
        <v>74</v>
      </c>
      <c r="AY776" s="14">
        <f t="shared" si="123"/>
        <v>80</v>
      </c>
      <c r="AZ776" s="14">
        <f t="shared" si="124"/>
        <v>23</v>
      </c>
      <c r="BA776" s="19">
        <f t="shared" si="125"/>
        <v>9.0909090909090912E-2</v>
      </c>
      <c r="BB776" s="20">
        <f t="shared" si="126"/>
        <v>8.4852813742385695</v>
      </c>
      <c r="BC776">
        <f t="shared" si="127"/>
        <v>0</v>
      </c>
      <c r="BD776" s="14">
        <f t="shared" si="128"/>
        <v>1</v>
      </c>
      <c r="BE776" s="14" t="str">
        <f t="shared" si="129"/>
        <v/>
      </c>
      <c r="BF776" s="14" t="str">
        <f t="shared" si="130"/>
        <v/>
      </c>
      <c r="BG776" s="14">
        <f t="shared" si="131"/>
        <v>80</v>
      </c>
    </row>
    <row r="777" spans="1:59" x14ac:dyDescent="0.2">
      <c r="A777" t="str">
        <f t="shared" si="122"/>
        <v>Cameron Ellis-Yolmen_2015</v>
      </c>
      <c r="B777" t="s">
        <v>1959</v>
      </c>
      <c r="C777" t="s">
        <v>1</v>
      </c>
      <c r="D777">
        <v>2015</v>
      </c>
      <c r="E777" s="13">
        <v>123900</v>
      </c>
      <c r="F777" s="13">
        <v>123900</v>
      </c>
      <c r="G777" s="13">
        <v>123900</v>
      </c>
      <c r="H777" s="13">
        <v>215000</v>
      </c>
      <c r="I777" s="13">
        <v>282400</v>
      </c>
      <c r="J777" s="13">
        <v>332100</v>
      </c>
      <c r="K777" s="13">
        <v>332100</v>
      </c>
      <c r="L777" s="13">
        <v>332100</v>
      </c>
      <c r="M777" s="13">
        <v>349400</v>
      </c>
      <c r="N777" s="13">
        <v>372800</v>
      </c>
      <c r="O777" s="13">
        <v>366000</v>
      </c>
      <c r="P777" s="13">
        <v>366000</v>
      </c>
      <c r="Q777" s="13">
        <v>368300</v>
      </c>
      <c r="R777" s="13">
        <v>352400</v>
      </c>
      <c r="S777" s="13">
        <v>352400</v>
      </c>
      <c r="T777" s="13">
        <v>328800</v>
      </c>
      <c r="U777" s="13">
        <v>328800</v>
      </c>
      <c r="V777" s="13">
        <v>328800</v>
      </c>
      <c r="W777" s="13">
        <v>328800</v>
      </c>
      <c r="X777" s="13">
        <v>328800</v>
      </c>
      <c r="Y777" s="13">
        <v>328800</v>
      </c>
      <c r="Z777" s="13">
        <v>328800</v>
      </c>
      <c r="AA777" s="13">
        <v>328800</v>
      </c>
      <c r="AB777" s="13">
        <v>78</v>
      </c>
      <c r="AC777" s="13">
        <v>98</v>
      </c>
      <c r="AD777" s="13">
        <v>104</v>
      </c>
      <c r="AE777" s="13">
        <v>79</v>
      </c>
      <c r="AF777" s="13">
        <v>99</v>
      </c>
      <c r="AG777" s="13"/>
      <c r="AH777" s="13"/>
      <c r="AI777" s="13">
        <v>59</v>
      </c>
      <c r="AJ777" s="13">
        <v>103</v>
      </c>
      <c r="AK777" s="13">
        <v>43</v>
      </c>
      <c r="AL777" s="13"/>
      <c r="AM777" s="13">
        <v>77</v>
      </c>
      <c r="AN777" s="13">
        <v>63</v>
      </c>
      <c r="AO777" s="13"/>
      <c r="AP777" s="13">
        <v>15</v>
      </c>
      <c r="AQ777" s="13"/>
      <c r="AR777" s="13"/>
      <c r="AS777" s="13"/>
      <c r="AT777" s="13"/>
      <c r="AU777" s="13"/>
      <c r="AV777" s="13"/>
      <c r="AW777" s="13"/>
      <c r="AX777" s="13"/>
      <c r="AY777" s="14">
        <f t="shared" si="123"/>
        <v>74.36363636363636</v>
      </c>
      <c r="AZ777" s="14">
        <f t="shared" si="124"/>
        <v>23</v>
      </c>
      <c r="BA777" s="19">
        <f t="shared" si="125"/>
        <v>0.5</v>
      </c>
      <c r="BB777" s="20">
        <f t="shared" si="126"/>
        <v>27.890043841029463</v>
      </c>
      <c r="BC777">
        <f t="shared" si="127"/>
        <v>0</v>
      </c>
      <c r="BD777" s="14">
        <f t="shared" si="128"/>
        <v>1</v>
      </c>
      <c r="BE777" s="14">
        <f t="shared" si="129"/>
        <v>91.6</v>
      </c>
      <c r="BF777" s="14">
        <f t="shared" si="130"/>
        <v>70.5</v>
      </c>
      <c r="BG777" s="14">
        <f t="shared" si="131"/>
        <v>15</v>
      </c>
    </row>
    <row r="778" spans="1:59" x14ac:dyDescent="0.2">
      <c r="A778" t="str">
        <f t="shared" si="122"/>
        <v>Luke English_2018</v>
      </c>
      <c r="B778" t="s">
        <v>2644</v>
      </c>
      <c r="C778" t="s">
        <v>369</v>
      </c>
      <c r="D778">
        <v>2018</v>
      </c>
      <c r="E778" s="13">
        <v>0</v>
      </c>
      <c r="F778" s="13">
        <v>0</v>
      </c>
      <c r="G778" s="13">
        <v>0</v>
      </c>
      <c r="H778" s="13">
        <v>0</v>
      </c>
      <c r="I778" s="13">
        <v>0</v>
      </c>
      <c r="J778" s="13">
        <v>0</v>
      </c>
      <c r="K778" s="13">
        <v>0</v>
      </c>
      <c r="L778" s="13">
        <v>0</v>
      </c>
      <c r="M778" s="13">
        <v>0</v>
      </c>
      <c r="N778" s="13">
        <v>0</v>
      </c>
      <c r="O778" s="13">
        <v>0</v>
      </c>
      <c r="P778" s="13">
        <v>0</v>
      </c>
      <c r="Q778" s="13">
        <v>0</v>
      </c>
      <c r="R778" s="13">
        <v>0</v>
      </c>
      <c r="S778" s="13">
        <v>0</v>
      </c>
      <c r="T778" s="13">
        <v>0</v>
      </c>
      <c r="U778" s="13">
        <v>0</v>
      </c>
      <c r="V778" s="13">
        <v>0</v>
      </c>
      <c r="W778" s="13">
        <v>0</v>
      </c>
      <c r="X778" s="13">
        <v>0</v>
      </c>
      <c r="Y778" s="13">
        <v>0</v>
      </c>
      <c r="Z778" s="13">
        <v>0</v>
      </c>
      <c r="AA778" s="13">
        <v>0</v>
      </c>
      <c r="AB778" s="13"/>
      <c r="AC778" s="13"/>
      <c r="AD778" s="13"/>
      <c r="AE778" s="13"/>
      <c r="AF778" s="13"/>
      <c r="AG778" s="13"/>
      <c r="AH778" s="13"/>
      <c r="AI778" s="13"/>
      <c r="AJ778" s="13"/>
      <c r="AK778" s="13"/>
      <c r="AL778" s="13"/>
      <c r="AM778" s="13"/>
      <c r="AN778" s="13"/>
      <c r="AO778" s="13"/>
      <c r="AP778" s="13"/>
      <c r="AQ778" s="13"/>
      <c r="AR778" s="13"/>
      <c r="AS778" s="13"/>
      <c r="AT778" s="13"/>
      <c r="AU778" s="13"/>
      <c r="AV778" s="13"/>
      <c r="AW778" s="13"/>
      <c r="AX778" s="13"/>
      <c r="AY778" s="14" t="str">
        <f t="shared" si="123"/>
        <v/>
      </c>
      <c r="AZ778" s="14">
        <f t="shared" si="124"/>
        <v>23</v>
      </c>
      <c r="BA778" s="19">
        <f t="shared" si="125"/>
        <v>0</v>
      </c>
      <c r="BB778" s="20" t="e">
        <f t="shared" si="126"/>
        <v>#DIV/0!</v>
      </c>
      <c r="BC778">
        <f t="shared" si="127"/>
        <v>23</v>
      </c>
      <c r="BD778" s="14">
        <f t="shared" si="128"/>
        <v>1</v>
      </c>
      <c r="BE778" s="14" t="str">
        <f t="shared" si="129"/>
        <v/>
      </c>
      <c r="BF778" s="14" t="str">
        <f t="shared" si="130"/>
        <v/>
      </c>
      <c r="BG778" s="14" t="str">
        <f t="shared" si="131"/>
        <v/>
      </c>
    </row>
    <row r="779" spans="1:59" x14ac:dyDescent="0.2">
      <c r="A779" t="str">
        <f t="shared" si="122"/>
        <v>Luke English_2017</v>
      </c>
      <c r="B779" t="s">
        <v>2644</v>
      </c>
      <c r="C779" t="s">
        <v>369</v>
      </c>
      <c r="D779">
        <v>2017</v>
      </c>
      <c r="E779" s="13">
        <v>0</v>
      </c>
      <c r="F779" s="13">
        <v>0</v>
      </c>
      <c r="G779" s="13">
        <v>0</v>
      </c>
      <c r="H779" s="13">
        <v>0</v>
      </c>
      <c r="I779" s="13">
        <v>0</v>
      </c>
      <c r="J779" s="13">
        <v>0</v>
      </c>
      <c r="K779" s="13">
        <v>0</v>
      </c>
      <c r="L779" s="13">
        <v>0</v>
      </c>
      <c r="M779" s="13">
        <v>0</v>
      </c>
      <c r="N779" s="13">
        <v>0</v>
      </c>
      <c r="O779" s="13">
        <v>0</v>
      </c>
      <c r="P779" s="13">
        <v>0</v>
      </c>
      <c r="Q779" s="13">
        <v>0</v>
      </c>
      <c r="R779" s="13">
        <v>0</v>
      </c>
      <c r="S779" s="13">
        <v>0</v>
      </c>
      <c r="T779" s="13">
        <v>0</v>
      </c>
      <c r="U779" s="13">
        <v>0</v>
      </c>
      <c r="V779" s="13">
        <v>0</v>
      </c>
      <c r="W779" s="13">
        <v>0</v>
      </c>
      <c r="X779" s="13">
        <v>0</v>
      </c>
      <c r="Y779" s="13">
        <v>0</v>
      </c>
      <c r="Z779" s="13">
        <v>0</v>
      </c>
      <c r="AA779" s="13">
        <v>0</v>
      </c>
      <c r="AB779" s="13"/>
      <c r="AC779" s="13"/>
      <c r="AD779" s="13"/>
      <c r="AE779" s="13"/>
      <c r="AF779" s="13"/>
      <c r="AG779" s="13"/>
      <c r="AH779" s="13"/>
      <c r="AI779" s="13"/>
      <c r="AJ779" s="13"/>
      <c r="AK779" s="13"/>
      <c r="AL779" s="13"/>
      <c r="AM779" s="13"/>
      <c r="AN779" s="13"/>
      <c r="AO779" s="13"/>
      <c r="AP779" s="13"/>
      <c r="AQ779" s="13"/>
      <c r="AR779" s="13"/>
      <c r="AS779" s="13"/>
      <c r="AT779" s="13"/>
      <c r="AU779" s="13"/>
      <c r="AV779" s="13"/>
      <c r="AW779" s="13"/>
      <c r="AX779" s="13"/>
      <c r="AY779" s="14" t="str">
        <f t="shared" si="123"/>
        <v/>
      </c>
      <c r="AZ779" s="14">
        <f t="shared" si="124"/>
        <v>23</v>
      </c>
      <c r="BA779" s="19">
        <f t="shared" si="125"/>
        <v>0</v>
      </c>
      <c r="BB779" s="20" t="e">
        <f t="shared" si="126"/>
        <v>#DIV/0!</v>
      </c>
      <c r="BC779">
        <f t="shared" si="127"/>
        <v>23</v>
      </c>
      <c r="BD779" s="14">
        <f t="shared" si="128"/>
        <v>1</v>
      </c>
      <c r="BE779" s="14" t="str">
        <f t="shared" si="129"/>
        <v/>
      </c>
      <c r="BF779" s="14" t="str">
        <f t="shared" si="130"/>
        <v/>
      </c>
      <c r="BG779" s="14" t="str">
        <f t="shared" si="131"/>
        <v/>
      </c>
    </row>
    <row r="780" spans="1:59" x14ac:dyDescent="0.2">
      <c r="A780" t="str">
        <f t="shared" si="122"/>
        <v>Luke English_2016</v>
      </c>
      <c r="B780" t="s">
        <v>2644</v>
      </c>
      <c r="C780" t="s">
        <v>369</v>
      </c>
      <c r="D780">
        <v>2016</v>
      </c>
      <c r="E780" s="13">
        <v>0</v>
      </c>
      <c r="F780" s="13">
        <v>0</v>
      </c>
      <c r="G780" s="13">
        <v>0</v>
      </c>
      <c r="H780" s="13">
        <v>0</v>
      </c>
      <c r="I780" s="13">
        <v>0</v>
      </c>
      <c r="J780" s="13">
        <v>0</v>
      </c>
      <c r="K780" s="13">
        <v>0</v>
      </c>
      <c r="L780" s="13">
        <v>0</v>
      </c>
      <c r="M780" s="13">
        <v>0</v>
      </c>
      <c r="N780" s="13">
        <v>0</v>
      </c>
      <c r="O780" s="13">
        <v>0</v>
      </c>
      <c r="P780" s="13">
        <v>0</v>
      </c>
      <c r="Q780" s="13">
        <v>0</v>
      </c>
      <c r="R780" s="13">
        <v>0</v>
      </c>
      <c r="S780" s="13">
        <v>0</v>
      </c>
      <c r="T780" s="13">
        <v>0</v>
      </c>
      <c r="U780" s="13">
        <v>0</v>
      </c>
      <c r="V780" s="13">
        <v>0</v>
      </c>
      <c r="W780" s="13">
        <v>0</v>
      </c>
      <c r="X780" s="13">
        <v>0</v>
      </c>
      <c r="Y780" s="13">
        <v>0</v>
      </c>
      <c r="Z780" s="13">
        <v>0</v>
      </c>
      <c r="AA780" s="13">
        <v>0</v>
      </c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3"/>
      <c r="AM780" s="13"/>
      <c r="AN780" s="13"/>
      <c r="AO780" s="13"/>
      <c r="AP780" s="13"/>
      <c r="AQ780" s="13"/>
      <c r="AR780" s="13"/>
      <c r="AS780" s="13"/>
      <c r="AT780" s="13"/>
      <c r="AU780" s="13"/>
      <c r="AV780" s="13"/>
      <c r="AW780" s="13"/>
      <c r="AX780" s="13"/>
      <c r="AY780" s="14" t="str">
        <f t="shared" si="123"/>
        <v/>
      </c>
      <c r="AZ780" s="14">
        <f t="shared" si="124"/>
        <v>23</v>
      </c>
      <c r="BA780" s="19">
        <f t="shared" si="125"/>
        <v>0</v>
      </c>
      <c r="BB780" s="20" t="e">
        <f t="shared" si="126"/>
        <v>#DIV/0!</v>
      </c>
      <c r="BC780">
        <f t="shared" si="127"/>
        <v>23</v>
      </c>
      <c r="BD780" s="14">
        <f t="shared" si="128"/>
        <v>1</v>
      </c>
      <c r="BE780" s="14" t="str">
        <f t="shared" si="129"/>
        <v/>
      </c>
      <c r="BF780" s="14" t="str">
        <f t="shared" si="130"/>
        <v/>
      </c>
      <c r="BG780" s="14" t="str">
        <f t="shared" si="131"/>
        <v/>
      </c>
    </row>
    <row r="781" spans="1:59" x14ac:dyDescent="0.2">
      <c r="A781" t="str">
        <f t="shared" si="122"/>
        <v>Luke English_2015</v>
      </c>
      <c r="B781" t="s">
        <v>2644</v>
      </c>
      <c r="C781" t="s">
        <v>369</v>
      </c>
      <c r="D781">
        <v>2015</v>
      </c>
      <c r="E781" s="13">
        <v>0</v>
      </c>
      <c r="F781" s="13">
        <v>0</v>
      </c>
      <c r="G781" s="13">
        <v>0</v>
      </c>
      <c r="H781" s="13">
        <v>0</v>
      </c>
      <c r="I781" s="13">
        <v>0</v>
      </c>
      <c r="J781" s="13">
        <v>0</v>
      </c>
      <c r="K781" s="13">
        <v>0</v>
      </c>
      <c r="L781" s="13">
        <v>0</v>
      </c>
      <c r="M781" s="13">
        <v>0</v>
      </c>
      <c r="N781" s="13">
        <v>0</v>
      </c>
      <c r="O781" s="13">
        <v>0</v>
      </c>
      <c r="P781" s="13">
        <v>0</v>
      </c>
      <c r="Q781" s="13">
        <v>0</v>
      </c>
      <c r="R781" s="13">
        <v>0</v>
      </c>
      <c r="S781" s="13">
        <v>0</v>
      </c>
      <c r="T781" s="13">
        <v>0</v>
      </c>
      <c r="U781" s="13">
        <v>0</v>
      </c>
      <c r="V781" s="13">
        <v>0</v>
      </c>
      <c r="W781" s="13">
        <v>0</v>
      </c>
      <c r="X781" s="13">
        <v>0</v>
      </c>
      <c r="Y781" s="13">
        <v>0</v>
      </c>
      <c r="Z781" s="13">
        <v>0</v>
      </c>
      <c r="AA781" s="13">
        <v>0</v>
      </c>
      <c r="AB781" s="13"/>
      <c r="AC781" s="13"/>
      <c r="AD781" s="13"/>
      <c r="AE781" s="13"/>
      <c r="AF781" s="13"/>
      <c r="AG781" s="13"/>
      <c r="AH781" s="13"/>
      <c r="AI781" s="13"/>
      <c r="AJ781" s="13"/>
      <c r="AK781" s="13"/>
      <c r="AL781" s="13"/>
      <c r="AM781" s="13"/>
      <c r="AN781" s="13"/>
      <c r="AO781" s="13"/>
      <c r="AP781" s="13"/>
      <c r="AQ781" s="13"/>
      <c r="AR781" s="13"/>
      <c r="AS781" s="13"/>
      <c r="AT781" s="13"/>
      <c r="AU781" s="13"/>
      <c r="AV781" s="13"/>
      <c r="AW781" s="13"/>
      <c r="AX781" s="13"/>
      <c r="AY781" s="14" t="str">
        <f t="shared" si="123"/>
        <v/>
      </c>
      <c r="AZ781" s="14">
        <f t="shared" si="124"/>
        <v>23</v>
      </c>
      <c r="BA781" s="19">
        <f t="shared" si="125"/>
        <v>0</v>
      </c>
      <c r="BB781" s="20" t="e">
        <f t="shared" si="126"/>
        <v>#DIV/0!</v>
      </c>
      <c r="BC781">
        <f t="shared" si="127"/>
        <v>23</v>
      </c>
      <c r="BD781" s="14">
        <f t="shared" si="128"/>
        <v>1</v>
      </c>
      <c r="BE781" s="14" t="str">
        <f t="shared" si="129"/>
        <v/>
      </c>
      <c r="BF781" s="14" t="str">
        <f t="shared" si="130"/>
        <v/>
      </c>
      <c r="BG781" s="14" t="str">
        <f t="shared" si="131"/>
        <v/>
      </c>
    </row>
    <row r="782" spans="1:59" x14ac:dyDescent="0.2">
      <c r="A782" t="str">
        <f t="shared" si="122"/>
        <v>Timothy English_2018</v>
      </c>
      <c r="B782" t="s">
        <v>1960</v>
      </c>
      <c r="C782" t="s">
        <v>443</v>
      </c>
      <c r="D782">
        <v>2018</v>
      </c>
      <c r="E782" s="13">
        <v>134700</v>
      </c>
      <c r="F782" s="13">
        <v>134700</v>
      </c>
      <c r="G782" s="13">
        <v>134700</v>
      </c>
      <c r="H782" s="13">
        <v>184900</v>
      </c>
      <c r="I782" s="13">
        <v>220100</v>
      </c>
      <c r="J782" s="13">
        <v>266600</v>
      </c>
      <c r="K782" s="13">
        <v>285400</v>
      </c>
      <c r="L782" s="13">
        <v>287400</v>
      </c>
      <c r="M782" s="13">
        <v>287400</v>
      </c>
      <c r="N782" s="13">
        <v>287400</v>
      </c>
      <c r="O782" s="13">
        <v>287400</v>
      </c>
      <c r="P782" s="13">
        <v>287400</v>
      </c>
      <c r="Q782" s="13">
        <v>287400</v>
      </c>
      <c r="R782" s="13">
        <v>287400</v>
      </c>
      <c r="S782" s="13">
        <v>287400</v>
      </c>
      <c r="T782" s="13">
        <v>287400</v>
      </c>
      <c r="U782" s="13">
        <v>287400</v>
      </c>
      <c r="V782" s="13">
        <v>287400</v>
      </c>
      <c r="W782" s="13">
        <v>287400</v>
      </c>
      <c r="X782" s="13">
        <v>287400</v>
      </c>
      <c r="Y782" s="13">
        <v>287400</v>
      </c>
      <c r="Z782" s="13">
        <v>287400</v>
      </c>
      <c r="AA782" s="13">
        <v>287400</v>
      </c>
      <c r="AB782" s="13">
        <v>83</v>
      </c>
      <c r="AC782" s="13">
        <v>33</v>
      </c>
      <c r="AD782" s="13">
        <v>76</v>
      </c>
      <c r="AE782" s="13">
        <v>78</v>
      </c>
      <c r="AF782" s="13">
        <v>78</v>
      </c>
      <c r="AG782" s="13">
        <v>44</v>
      </c>
      <c r="AH782" s="13">
        <v>53</v>
      </c>
      <c r="AI782" s="13"/>
      <c r="AJ782" s="13"/>
      <c r="AK782" s="13"/>
      <c r="AL782" s="13"/>
      <c r="AM782" s="13"/>
      <c r="AN782" s="13"/>
      <c r="AO782" s="13"/>
      <c r="AP782" s="13"/>
      <c r="AQ782" s="13"/>
      <c r="AR782" s="13"/>
      <c r="AS782" s="13"/>
      <c r="AT782" s="13"/>
      <c r="AU782" s="13"/>
      <c r="AV782" s="13"/>
      <c r="AW782" s="13"/>
      <c r="AX782" s="13"/>
      <c r="AY782" s="14">
        <f t="shared" si="123"/>
        <v>63.571428571428569</v>
      </c>
      <c r="AZ782" s="14">
        <f t="shared" si="124"/>
        <v>23</v>
      </c>
      <c r="BA782" s="19">
        <f t="shared" si="125"/>
        <v>0.31818181818181818</v>
      </c>
      <c r="BB782" s="20">
        <f t="shared" si="126"/>
        <v>19.906926289252048</v>
      </c>
      <c r="BC782">
        <f t="shared" si="127"/>
        <v>0</v>
      </c>
      <c r="BD782" s="14">
        <f t="shared" si="128"/>
        <v>1</v>
      </c>
      <c r="BE782" s="14">
        <f t="shared" si="129"/>
        <v>65.333333333333329</v>
      </c>
      <c r="BF782" s="14">
        <f t="shared" si="130"/>
        <v>53</v>
      </c>
      <c r="BG782" s="14" t="str">
        <f t="shared" si="131"/>
        <v/>
      </c>
    </row>
    <row r="783" spans="1:59" x14ac:dyDescent="0.2">
      <c r="A783" t="str">
        <f t="shared" si="122"/>
        <v>Timothy English_2017</v>
      </c>
      <c r="B783" t="s">
        <v>1960</v>
      </c>
      <c r="C783" t="s">
        <v>443</v>
      </c>
      <c r="D783">
        <v>2017</v>
      </c>
      <c r="E783" s="13">
        <v>130800</v>
      </c>
      <c r="F783" s="13">
        <v>130800</v>
      </c>
      <c r="G783" s="13">
        <v>130800</v>
      </c>
      <c r="H783" s="13">
        <v>130800</v>
      </c>
      <c r="I783" s="13">
        <v>130800</v>
      </c>
      <c r="J783" s="13">
        <v>130800</v>
      </c>
      <c r="K783" s="13">
        <v>130800</v>
      </c>
      <c r="L783" s="13">
        <v>130800</v>
      </c>
      <c r="M783" s="13">
        <v>130800</v>
      </c>
      <c r="N783" s="13">
        <v>130800</v>
      </c>
      <c r="O783" s="13">
        <v>130800</v>
      </c>
      <c r="P783" s="13">
        <v>130800</v>
      </c>
      <c r="Q783" s="13">
        <v>130800</v>
      </c>
      <c r="R783" s="13">
        <v>130800</v>
      </c>
      <c r="S783" s="13">
        <v>130800</v>
      </c>
      <c r="T783" s="13">
        <v>130800</v>
      </c>
      <c r="U783" s="13">
        <v>130800</v>
      </c>
      <c r="V783" s="13">
        <v>130800</v>
      </c>
      <c r="W783" s="13">
        <v>130800</v>
      </c>
      <c r="X783" s="13">
        <v>130800</v>
      </c>
      <c r="Y783" s="13">
        <v>130800</v>
      </c>
      <c r="Z783" s="13">
        <v>130800</v>
      </c>
      <c r="AA783" s="13">
        <v>130800</v>
      </c>
      <c r="AB783" s="13"/>
      <c r="AC783" s="13"/>
      <c r="AD783" s="13"/>
      <c r="AE783" s="13"/>
      <c r="AF783" s="13"/>
      <c r="AG783" s="13"/>
      <c r="AH783" s="13"/>
      <c r="AI783" s="13"/>
      <c r="AJ783" s="13"/>
      <c r="AK783" s="13">
        <v>37</v>
      </c>
      <c r="AL783" s="13"/>
      <c r="AM783" s="13">
        <v>33</v>
      </c>
      <c r="AN783" s="13"/>
      <c r="AO783" s="13"/>
      <c r="AP783" s="13"/>
      <c r="AQ783" s="13"/>
      <c r="AR783" s="13"/>
      <c r="AS783" s="13"/>
      <c r="AT783" s="13"/>
      <c r="AU783" s="13"/>
      <c r="AV783" s="13"/>
      <c r="AW783" s="13"/>
      <c r="AX783" s="13"/>
      <c r="AY783" s="14">
        <f t="shared" si="123"/>
        <v>35</v>
      </c>
      <c r="AZ783" s="14">
        <f t="shared" si="124"/>
        <v>23</v>
      </c>
      <c r="BA783" s="19">
        <f t="shared" si="125"/>
        <v>9.0909090909090912E-2</v>
      </c>
      <c r="BB783" s="20">
        <f t="shared" si="126"/>
        <v>2.8284271247461903</v>
      </c>
      <c r="BC783">
        <f t="shared" si="127"/>
        <v>0</v>
      </c>
      <c r="BD783" s="14">
        <f t="shared" si="128"/>
        <v>1</v>
      </c>
      <c r="BE783" s="14" t="str">
        <f t="shared" si="129"/>
        <v/>
      </c>
      <c r="BF783" s="14">
        <f t="shared" si="130"/>
        <v>35</v>
      </c>
      <c r="BG783" s="14" t="str">
        <f t="shared" si="131"/>
        <v/>
      </c>
    </row>
    <row r="784" spans="1:59" x14ac:dyDescent="0.2">
      <c r="A784" t="str">
        <f t="shared" si="122"/>
        <v>Timothy English_2016</v>
      </c>
      <c r="B784" t="s">
        <v>1960</v>
      </c>
      <c r="C784" t="s">
        <v>443</v>
      </c>
      <c r="D784">
        <v>2016</v>
      </c>
      <c r="E784" s="13">
        <v>0</v>
      </c>
      <c r="F784" s="13">
        <v>0</v>
      </c>
      <c r="G784" s="13">
        <v>0</v>
      </c>
      <c r="H784" s="13">
        <v>0</v>
      </c>
      <c r="I784" s="13">
        <v>0</v>
      </c>
      <c r="J784" s="13">
        <v>0</v>
      </c>
      <c r="K784" s="13">
        <v>0</v>
      </c>
      <c r="L784" s="13">
        <v>0</v>
      </c>
      <c r="M784" s="13">
        <v>0</v>
      </c>
      <c r="N784" s="13">
        <v>0</v>
      </c>
      <c r="O784" s="13">
        <v>0</v>
      </c>
      <c r="P784" s="13">
        <v>0</v>
      </c>
      <c r="Q784" s="13">
        <v>0</v>
      </c>
      <c r="R784" s="13">
        <v>0</v>
      </c>
      <c r="S784" s="13">
        <v>0</v>
      </c>
      <c r="T784" s="13">
        <v>0</v>
      </c>
      <c r="U784" s="13">
        <v>0</v>
      </c>
      <c r="V784" s="13">
        <v>0</v>
      </c>
      <c r="W784" s="13">
        <v>0</v>
      </c>
      <c r="X784" s="13">
        <v>0</v>
      </c>
      <c r="Y784" s="13">
        <v>0</v>
      </c>
      <c r="Z784" s="13">
        <v>0</v>
      </c>
      <c r="AA784" s="13">
        <v>0</v>
      </c>
      <c r="AB784" s="13"/>
      <c r="AC784" s="13"/>
      <c r="AD784" s="13"/>
      <c r="AE784" s="13"/>
      <c r="AF784" s="13"/>
      <c r="AG784" s="13"/>
      <c r="AH784" s="13"/>
      <c r="AI784" s="13"/>
      <c r="AJ784" s="13"/>
      <c r="AK784" s="13"/>
      <c r="AL784" s="13"/>
      <c r="AM784" s="13"/>
      <c r="AN784" s="13"/>
      <c r="AO784" s="13"/>
      <c r="AP784" s="13"/>
      <c r="AQ784" s="13"/>
      <c r="AR784" s="13"/>
      <c r="AS784" s="13"/>
      <c r="AT784" s="13"/>
      <c r="AU784" s="13"/>
      <c r="AV784" s="13"/>
      <c r="AW784" s="13"/>
      <c r="AX784" s="13"/>
      <c r="AY784" s="14" t="str">
        <f t="shared" si="123"/>
        <v/>
      </c>
      <c r="AZ784" s="14">
        <f t="shared" si="124"/>
        <v>23</v>
      </c>
      <c r="BA784" s="19">
        <f t="shared" si="125"/>
        <v>0</v>
      </c>
      <c r="BB784" s="20" t="e">
        <f t="shared" si="126"/>
        <v>#DIV/0!</v>
      </c>
      <c r="BC784">
        <f t="shared" si="127"/>
        <v>23</v>
      </c>
      <c r="BD784" s="14">
        <f t="shared" si="128"/>
        <v>1</v>
      </c>
      <c r="BE784" s="14" t="str">
        <f t="shared" si="129"/>
        <v/>
      </c>
      <c r="BF784" s="14" t="str">
        <f t="shared" si="130"/>
        <v/>
      </c>
      <c r="BG784" s="14" t="str">
        <f t="shared" si="131"/>
        <v/>
      </c>
    </row>
    <row r="785" spans="1:59" x14ac:dyDescent="0.2">
      <c r="A785" t="str">
        <f t="shared" si="122"/>
        <v>Timothy English_2015</v>
      </c>
      <c r="B785" t="s">
        <v>1960</v>
      </c>
      <c r="C785" t="s">
        <v>443</v>
      </c>
      <c r="D785">
        <v>2015</v>
      </c>
      <c r="E785" s="13">
        <v>0</v>
      </c>
      <c r="F785" s="13">
        <v>0</v>
      </c>
      <c r="G785" s="13">
        <v>0</v>
      </c>
      <c r="H785" s="13">
        <v>0</v>
      </c>
      <c r="I785" s="13">
        <v>0</v>
      </c>
      <c r="J785" s="13">
        <v>0</v>
      </c>
      <c r="K785" s="13">
        <v>0</v>
      </c>
      <c r="L785" s="13">
        <v>0</v>
      </c>
      <c r="M785" s="13">
        <v>0</v>
      </c>
      <c r="N785" s="13">
        <v>0</v>
      </c>
      <c r="O785" s="13">
        <v>0</v>
      </c>
      <c r="P785" s="13">
        <v>0</v>
      </c>
      <c r="Q785" s="13">
        <v>0</v>
      </c>
      <c r="R785" s="13">
        <v>0</v>
      </c>
      <c r="S785" s="13">
        <v>0</v>
      </c>
      <c r="T785" s="13">
        <v>0</v>
      </c>
      <c r="U785" s="13">
        <v>0</v>
      </c>
      <c r="V785" s="13">
        <v>0</v>
      </c>
      <c r="W785" s="13">
        <v>0</v>
      </c>
      <c r="X785" s="13">
        <v>0</v>
      </c>
      <c r="Y785" s="13">
        <v>0</v>
      </c>
      <c r="Z785" s="13">
        <v>0</v>
      </c>
      <c r="AA785" s="13">
        <v>0</v>
      </c>
      <c r="AB785" s="13"/>
      <c r="AC785" s="13"/>
      <c r="AD785" s="13"/>
      <c r="AE785" s="13"/>
      <c r="AF785" s="13"/>
      <c r="AG785" s="13"/>
      <c r="AH785" s="13"/>
      <c r="AI785" s="13"/>
      <c r="AJ785" s="13"/>
      <c r="AK785" s="13"/>
      <c r="AL785" s="13"/>
      <c r="AM785" s="13"/>
      <c r="AN785" s="13"/>
      <c r="AO785" s="13"/>
      <c r="AP785" s="13"/>
      <c r="AQ785" s="13"/>
      <c r="AR785" s="13"/>
      <c r="AS785" s="13"/>
      <c r="AT785" s="13"/>
      <c r="AU785" s="13"/>
      <c r="AV785" s="13"/>
      <c r="AW785" s="13"/>
      <c r="AX785" s="13"/>
      <c r="AY785" s="14" t="str">
        <f t="shared" si="123"/>
        <v/>
      </c>
      <c r="AZ785" s="14">
        <f t="shared" si="124"/>
        <v>23</v>
      </c>
      <c r="BA785" s="19">
        <f t="shared" si="125"/>
        <v>0</v>
      </c>
      <c r="BB785" s="20" t="e">
        <f t="shared" si="126"/>
        <v>#DIV/0!</v>
      </c>
      <c r="BC785">
        <f t="shared" si="127"/>
        <v>23</v>
      </c>
      <c r="BD785" s="14">
        <f t="shared" si="128"/>
        <v>1</v>
      </c>
      <c r="BE785" s="14" t="str">
        <f t="shared" si="129"/>
        <v/>
      </c>
      <c r="BF785" s="14" t="str">
        <f t="shared" si="130"/>
        <v/>
      </c>
      <c r="BG785" s="14" t="str">
        <f t="shared" si="131"/>
        <v/>
      </c>
    </row>
    <row r="786" spans="1:59" x14ac:dyDescent="0.2">
      <c r="A786" t="str">
        <f t="shared" si="122"/>
        <v>Orazio Fantasia_2018</v>
      </c>
      <c r="B786" t="s">
        <v>813</v>
      </c>
      <c r="C786" t="s">
        <v>150</v>
      </c>
      <c r="D786">
        <v>2018</v>
      </c>
      <c r="E786" s="13">
        <v>404200</v>
      </c>
      <c r="F786" s="13">
        <v>404200</v>
      </c>
      <c r="G786" s="13">
        <v>404200</v>
      </c>
      <c r="H786" s="13">
        <v>404200</v>
      </c>
      <c r="I786" s="13">
        <v>404200</v>
      </c>
      <c r="J786" s="13">
        <v>404200</v>
      </c>
      <c r="K786" s="13">
        <v>404200</v>
      </c>
      <c r="L786" s="13">
        <v>404200</v>
      </c>
      <c r="M786" s="13">
        <v>388800</v>
      </c>
      <c r="N786" s="13">
        <v>399600</v>
      </c>
      <c r="O786" s="13">
        <v>410000</v>
      </c>
      <c r="P786" s="13">
        <v>411400</v>
      </c>
      <c r="Q786" s="13">
        <v>388600</v>
      </c>
      <c r="R786" s="13">
        <v>388600</v>
      </c>
      <c r="S786" s="13">
        <v>372900</v>
      </c>
      <c r="T786" s="13">
        <v>382500</v>
      </c>
      <c r="U786" s="13">
        <v>382500</v>
      </c>
      <c r="V786" s="13">
        <v>382500</v>
      </c>
      <c r="W786" s="13">
        <v>423200</v>
      </c>
      <c r="X786" s="13">
        <v>459100</v>
      </c>
      <c r="Y786" s="13">
        <v>462800</v>
      </c>
      <c r="Z786" s="13">
        <v>443600</v>
      </c>
      <c r="AA786" s="13">
        <v>443600</v>
      </c>
      <c r="AB786" s="13"/>
      <c r="AC786" s="13"/>
      <c r="AD786" s="13">
        <v>58</v>
      </c>
      <c r="AE786" s="13">
        <v>67</v>
      </c>
      <c r="AF786" s="13"/>
      <c r="AG786" s="13"/>
      <c r="AH786" s="13"/>
      <c r="AI786" s="13">
        <v>84</v>
      </c>
      <c r="AJ786" s="13">
        <v>108</v>
      </c>
      <c r="AK786" s="13">
        <v>71</v>
      </c>
      <c r="AL786" s="13">
        <v>70</v>
      </c>
      <c r="AM786" s="13">
        <v>57</v>
      </c>
      <c r="AN786" s="13"/>
      <c r="AO786" s="13">
        <v>73</v>
      </c>
      <c r="AP786" s="13">
        <v>120</v>
      </c>
      <c r="AQ786" s="13"/>
      <c r="AR786" s="13"/>
      <c r="AS786" s="13">
        <v>133</v>
      </c>
      <c r="AT786" s="13">
        <v>87</v>
      </c>
      <c r="AU786" s="13">
        <v>71</v>
      </c>
      <c r="AV786" s="13">
        <v>84</v>
      </c>
      <c r="AW786" s="13"/>
      <c r="AX786" s="13"/>
      <c r="AY786" s="14">
        <f t="shared" si="123"/>
        <v>83.307692307692307</v>
      </c>
      <c r="AZ786" s="14">
        <f t="shared" si="124"/>
        <v>23</v>
      </c>
      <c r="BA786" s="19">
        <f t="shared" si="125"/>
        <v>0.59090909090909094</v>
      </c>
      <c r="BB786" s="20">
        <f t="shared" si="126"/>
        <v>23.496044402496835</v>
      </c>
      <c r="BC786">
        <f t="shared" si="127"/>
        <v>0</v>
      </c>
      <c r="BD786" s="14">
        <f t="shared" si="128"/>
        <v>15</v>
      </c>
      <c r="BE786" s="14">
        <f t="shared" si="129"/>
        <v>62.5</v>
      </c>
      <c r="BF786" s="14">
        <f t="shared" si="130"/>
        <v>78</v>
      </c>
      <c r="BG786" s="14">
        <f t="shared" si="131"/>
        <v>99</v>
      </c>
    </row>
    <row r="787" spans="1:59" x14ac:dyDescent="0.2">
      <c r="A787" t="str">
        <f t="shared" si="122"/>
        <v>Orazio Fantasia_2017</v>
      </c>
      <c r="B787" t="s">
        <v>813</v>
      </c>
      <c r="C787" t="s">
        <v>150</v>
      </c>
      <c r="D787">
        <v>2017</v>
      </c>
      <c r="E787" s="13">
        <v>378600</v>
      </c>
      <c r="F787" s="13">
        <v>378600</v>
      </c>
      <c r="G787" s="13">
        <v>378600</v>
      </c>
      <c r="H787" s="13">
        <v>386800</v>
      </c>
      <c r="I787" s="13">
        <v>380300</v>
      </c>
      <c r="J787" s="13">
        <v>362400</v>
      </c>
      <c r="K787" s="13">
        <v>357900</v>
      </c>
      <c r="L787" s="13">
        <v>356800</v>
      </c>
      <c r="M787" s="13">
        <v>369700</v>
      </c>
      <c r="N787" s="13">
        <v>391600</v>
      </c>
      <c r="O787" s="13">
        <v>400900</v>
      </c>
      <c r="P787" s="13">
        <v>390200</v>
      </c>
      <c r="Q787" s="13">
        <v>372400</v>
      </c>
      <c r="R787" s="13">
        <v>372400</v>
      </c>
      <c r="S787" s="13">
        <v>363600</v>
      </c>
      <c r="T787" s="13">
        <v>359900</v>
      </c>
      <c r="U787" s="13">
        <v>376600</v>
      </c>
      <c r="V787" s="13">
        <v>388700</v>
      </c>
      <c r="W787" s="13">
        <v>391800</v>
      </c>
      <c r="X787" s="13">
        <v>394300</v>
      </c>
      <c r="Y787" s="13">
        <v>368500</v>
      </c>
      <c r="Z787" s="13">
        <v>368500</v>
      </c>
      <c r="AA787" s="13">
        <v>368500</v>
      </c>
      <c r="AB787" s="13">
        <v>96</v>
      </c>
      <c r="AC787" s="13">
        <v>113</v>
      </c>
      <c r="AD787" s="13">
        <v>30</v>
      </c>
      <c r="AE787" s="13">
        <v>69</v>
      </c>
      <c r="AF787" s="13">
        <v>83</v>
      </c>
      <c r="AG787" s="13">
        <v>51</v>
      </c>
      <c r="AH787" s="13">
        <v>73</v>
      </c>
      <c r="AI787" s="13">
        <v>115</v>
      </c>
      <c r="AJ787" s="13">
        <v>78</v>
      </c>
      <c r="AK787" s="13">
        <v>58</v>
      </c>
      <c r="AL787" s="13">
        <v>77</v>
      </c>
      <c r="AM787" s="13">
        <v>54</v>
      </c>
      <c r="AN787" s="13"/>
      <c r="AO787" s="13">
        <v>68</v>
      </c>
      <c r="AP787" s="13">
        <v>86</v>
      </c>
      <c r="AQ787" s="13">
        <v>98</v>
      </c>
      <c r="AR787" s="13">
        <v>68</v>
      </c>
      <c r="AS787" s="13">
        <v>74</v>
      </c>
      <c r="AT787" s="13">
        <v>99</v>
      </c>
      <c r="AU787" s="13">
        <v>7</v>
      </c>
      <c r="AV787" s="13"/>
      <c r="AW787" s="13"/>
      <c r="AX787" s="13"/>
      <c r="AY787" s="14">
        <f t="shared" si="123"/>
        <v>73.526315789473685</v>
      </c>
      <c r="AZ787" s="14">
        <f t="shared" si="124"/>
        <v>23</v>
      </c>
      <c r="BA787" s="19">
        <f t="shared" si="125"/>
        <v>0.86363636363636365</v>
      </c>
      <c r="BB787" s="20">
        <f t="shared" si="126"/>
        <v>26.709067168395233</v>
      </c>
      <c r="BC787">
        <f t="shared" si="127"/>
        <v>0</v>
      </c>
      <c r="BD787" s="14">
        <f t="shared" si="128"/>
        <v>8</v>
      </c>
      <c r="BE787" s="14">
        <f t="shared" si="129"/>
        <v>73.666666666666671</v>
      </c>
      <c r="BF787" s="14">
        <f t="shared" si="130"/>
        <v>75.833333333333329</v>
      </c>
      <c r="BG787" s="14">
        <f t="shared" si="131"/>
        <v>72</v>
      </c>
    </row>
    <row r="788" spans="1:59" x14ac:dyDescent="0.2">
      <c r="A788" t="str">
        <f t="shared" si="122"/>
        <v>Orazio Fantasia_2016</v>
      </c>
      <c r="B788" t="s">
        <v>813</v>
      </c>
      <c r="C788" t="s">
        <v>150</v>
      </c>
      <c r="D788">
        <v>2016</v>
      </c>
      <c r="E788" s="13">
        <v>281500</v>
      </c>
      <c r="F788" s="13">
        <v>281500</v>
      </c>
      <c r="G788" s="13">
        <v>281500</v>
      </c>
      <c r="H788" s="13">
        <v>281500</v>
      </c>
      <c r="I788" s="13">
        <v>329500</v>
      </c>
      <c r="J788" s="13">
        <v>369900</v>
      </c>
      <c r="K788" s="13">
        <v>385000</v>
      </c>
      <c r="L788" s="13">
        <v>378500</v>
      </c>
      <c r="M788" s="13">
        <v>355700</v>
      </c>
      <c r="N788" s="13">
        <v>329300</v>
      </c>
      <c r="O788" s="13">
        <v>317100</v>
      </c>
      <c r="P788" s="13">
        <v>299600</v>
      </c>
      <c r="Q788" s="13">
        <v>305300</v>
      </c>
      <c r="R788" s="13">
        <v>313900</v>
      </c>
      <c r="S788" s="13">
        <v>313900</v>
      </c>
      <c r="T788" s="13">
        <v>326600</v>
      </c>
      <c r="U788" s="13">
        <v>338800</v>
      </c>
      <c r="V788" s="13">
        <v>344000</v>
      </c>
      <c r="W788" s="13">
        <v>357700</v>
      </c>
      <c r="X788" s="13">
        <v>348900</v>
      </c>
      <c r="Y788" s="13">
        <v>348900</v>
      </c>
      <c r="Z788" s="13">
        <v>333800</v>
      </c>
      <c r="AA788" s="13">
        <v>315100</v>
      </c>
      <c r="AB788" s="13"/>
      <c r="AC788" s="13">
        <v>91</v>
      </c>
      <c r="AD788" s="13">
        <v>87</v>
      </c>
      <c r="AE788" s="13">
        <v>96</v>
      </c>
      <c r="AF788" s="13">
        <v>101</v>
      </c>
      <c r="AG788" s="13">
        <v>54</v>
      </c>
      <c r="AH788" s="13">
        <v>59</v>
      </c>
      <c r="AI788" s="13">
        <v>60</v>
      </c>
      <c r="AJ788" s="13">
        <v>34</v>
      </c>
      <c r="AK788" s="13">
        <v>76</v>
      </c>
      <c r="AL788" s="13">
        <v>40</v>
      </c>
      <c r="AM788" s="13">
        <v>77</v>
      </c>
      <c r="AN788" s="13">
        <v>91</v>
      </c>
      <c r="AO788" s="13"/>
      <c r="AP788" s="13">
        <v>49</v>
      </c>
      <c r="AQ788" s="13">
        <v>85</v>
      </c>
      <c r="AR788" s="13">
        <v>85</v>
      </c>
      <c r="AS788" s="13">
        <v>73</v>
      </c>
      <c r="AT788" s="13">
        <v>43</v>
      </c>
      <c r="AU788" s="13"/>
      <c r="AV788" s="13">
        <v>66</v>
      </c>
      <c r="AW788" s="13">
        <v>55</v>
      </c>
      <c r="AX788" s="13"/>
      <c r="AY788" s="14">
        <f t="shared" si="123"/>
        <v>69.578947368421055</v>
      </c>
      <c r="AZ788" s="14">
        <f t="shared" si="124"/>
        <v>23</v>
      </c>
      <c r="BA788" s="19">
        <f t="shared" si="125"/>
        <v>0.86363636363636365</v>
      </c>
      <c r="BB788" s="20">
        <f t="shared" si="126"/>
        <v>20.320530913541294</v>
      </c>
      <c r="BC788">
        <f t="shared" si="127"/>
        <v>0</v>
      </c>
      <c r="BD788" s="14">
        <f t="shared" si="128"/>
        <v>1</v>
      </c>
      <c r="BE788" s="14">
        <f t="shared" si="129"/>
        <v>85.8</v>
      </c>
      <c r="BF788" s="14">
        <f t="shared" si="130"/>
        <v>57.666666666666664</v>
      </c>
      <c r="BG788" s="14">
        <f t="shared" si="131"/>
        <v>65.142857142857139</v>
      </c>
    </row>
    <row r="789" spans="1:59" x14ac:dyDescent="0.2">
      <c r="A789" t="str">
        <f t="shared" si="122"/>
        <v>Orazio Fantasia_2015</v>
      </c>
      <c r="B789" t="s">
        <v>813</v>
      </c>
      <c r="C789" t="s">
        <v>150</v>
      </c>
      <c r="D789">
        <v>2015</v>
      </c>
      <c r="E789" s="13">
        <v>168400</v>
      </c>
      <c r="F789" s="13">
        <v>168400</v>
      </c>
      <c r="G789" s="13">
        <v>168400</v>
      </c>
      <c r="H789" s="13">
        <v>168400</v>
      </c>
      <c r="I789" s="13">
        <v>168400</v>
      </c>
      <c r="J789" s="13">
        <v>168400</v>
      </c>
      <c r="K789" s="13">
        <v>168400</v>
      </c>
      <c r="L789" s="13">
        <v>168400</v>
      </c>
      <c r="M789" s="13">
        <v>168400</v>
      </c>
      <c r="N789" s="13">
        <v>168400</v>
      </c>
      <c r="O789" s="13">
        <v>168400</v>
      </c>
      <c r="P789" s="13">
        <v>168400</v>
      </c>
      <c r="Q789" s="13">
        <v>168400</v>
      </c>
      <c r="R789" s="13">
        <v>168400</v>
      </c>
      <c r="S789" s="13">
        <v>168400</v>
      </c>
      <c r="T789" s="13">
        <v>168400</v>
      </c>
      <c r="U789" s="13">
        <v>168400</v>
      </c>
      <c r="V789" s="13">
        <v>168400</v>
      </c>
      <c r="W789" s="13">
        <v>168400</v>
      </c>
      <c r="X789" s="13">
        <v>168400</v>
      </c>
      <c r="Y789" s="13">
        <v>168400</v>
      </c>
      <c r="Z789" s="13">
        <v>201000</v>
      </c>
      <c r="AA789" s="13">
        <v>216100</v>
      </c>
      <c r="AB789" s="13"/>
      <c r="AC789" s="13"/>
      <c r="AD789" s="13"/>
      <c r="AE789" s="13"/>
      <c r="AF789" s="13"/>
      <c r="AG789" s="13"/>
      <c r="AH789" s="13"/>
      <c r="AI789" s="13"/>
      <c r="AJ789" s="13"/>
      <c r="AK789" s="13">
        <v>64</v>
      </c>
      <c r="AL789" s="13">
        <v>56</v>
      </c>
      <c r="AM789" s="13"/>
      <c r="AN789" s="13"/>
      <c r="AO789" s="13"/>
      <c r="AP789" s="13"/>
      <c r="AQ789" s="13"/>
      <c r="AR789" s="13"/>
      <c r="AS789" s="13"/>
      <c r="AT789" s="13"/>
      <c r="AU789" s="13"/>
      <c r="AV789" s="13">
        <v>58</v>
      </c>
      <c r="AW789" s="13">
        <v>44</v>
      </c>
      <c r="AX789" s="13">
        <v>104</v>
      </c>
      <c r="AY789" s="14">
        <f t="shared" si="123"/>
        <v>65.2</v>
      </c>
      <c r="AZ789" s="14">
        <f t="shared" si="124"/>
        <v>23</v>
      </c>
      <c r="BA789" s="19">
        <f t="shared" si="125"/>
        <v>0.22727272727272727</v>
      </c>
      <c r="BB789" s="20">
        <f t="shared" si="126"/>
        <v>22.873565528793272</v>
      </c>
      <c r="BC789">
        <f t="shared" si="127"/>
        <v>0</v>
      </c>
      <c r="BD789" s="14">
        <f t="shared" si="128"/>
        <v>1</v>
      </c>
      <c r="BE789" s="14" t="str">
        <f t="shared" si="129"/>
        <v/>
      </c>
      <c r="BF789" s="14">
        <f t="shared" si="130"/>
        <v>60</v>
      </c>
      <c r="BG789" s="14">
        <f t="shared" si="131"/>
        <v>68.666666666666671</v>
      </c>
    </row>
    <row r="790" spans="1:59" x14ac:dyDescent="0.2">
      <c r="A790" t="str">
        <f t="shared" si="122"/>
        <v>Kane Farrell_2018</v>
      </c>
      <c r="B790" t="s">
        <v>1680</v>
      </c>
      <c r="C790" t="s">
        <v>40</v>
      </c>
      <c r="D790">
        <v>2018</v>
      </c>
      <c r="E790" s="13">
        <v>117300</v>
      </c>
      <c r="F790" s="13">
        <v>117300</v>
      </c>
      <c r="G790" s="13">
        <v>117300</v>
      </c>
      <c r="H790" s="13">
        <v>117300</v>
      </c>
      <c r="I790" s="13">
        <v>117300</v>
      </c>
      <c r="J790" s="13">
        <v>117300</v>
      </c>
      <c r="K790" s="13">
        <v>117300</v>
      </c>
      <c r="L790" s="13">
        <v>117300</v>
      </c>
      <c r="M790" s="13">
        <v>117300</v>
      </c>
      <c r="N790" s="13">
        <v>117300</v>
      </c>
      <c r="O790" s="13">
        <v>117300</v>
      </c>
      <c r="P790" s="13">
        <v>117300</v>
      </c>
      <c r="Q790" s="13">
        <v>117300</v>
      </c>
      <c r="R790" s="13">
        <v>117300</v>
      </c>
      <c r="S790" s="13">
        <v>117300</v>
      </c>
      <c r="T790" s="13">
        <v>117300</v>
      </c>
      <c r="U790" s="13">
        <v>117300</v>
      </c>
      <c r="V790" s="13">
        <v>117300</v>
      </c>
      <c r="W790" s="13">
        <v>117300</v>
      </c>
      <c r="X790" s="13">
        <v>117300</v>
      </c>
      <c r="Y790" s="13">
        <v>117300</v>
      </c>
      <c r="Z790" s="13">
        <v>149100</v>
      </c>
      <c r="AA790" s="13">
        <v>168200</v>
      </c>
      <c r="AB790" s="13"/>
      <c r="AC790" s="13"/>
      <c r="AD790" s="13"/>
      <c r="AE790" s="13"/>
      <c r="AF790" s="13"/>
      <c r="AG790" s="13"/>
      <c r="AH790" s="13"/>
      <c r="AI790" s="13"/>
      <c r="AJ790" s="13"/>
      <c r="AK790" s="13"/>
      <c r="AL790" s="13"/>
      <c r="AM790" s="13"/>
      <c r="AN790" s="13"/>
      <c r="AO790" s="13"/>
      <c r="AP790" s="13"/>
      <c r="AQ790" s="13"/>
      <c r="AR790" s="13"/>
      <c r="AS790" s="13"/>
      <c r="AT790" s="13">
        <v>48</v>
      </c>
      <c r="AU790" s="13">
        <v>65</v>
      </c>
      <c r="AV790" s="13">
        <v>31</v>
      </c>
      <c r="AW790" s="13">
        <v>33</v>
      </c>
      <c r="AX790" s="13">
        <v>45</v>
      </c>
      <c r="AY790" s="14">
        <f t="shared" si="123"/>
        <v>44.4</v>
      </c>
      <c r="AZ790" s="14">
        <f t="shared" si="124"/>
        <v>23</v>
      </c>
      <c r="BA790" s="19">
        <f t="shared" si="125"/>
        <v>0.22727272727272727</v>
      </c>
      <c r="BB790" s="20">
        <f t="shared" si="126"/>
        <v>13.667479650615917</v>
      </c>
      <c r="BC790">
        <f t="shared" si="127"/>
        <v>0</v>
      </c>
      <c r="BD790" s="14">
        <f t="shared" si="128"/>
        <v>1</v>
      </c>
      <c r="BE790" s="14" t="str">
        <f t="shared" si="129"/>
        <v/>
      </c>
      <c r="BF790" s="14" t="str">
        <f t="shared" si="130"/>
        <v/>
      </c>
      <c r="BG790" s="14">
        <f t="shared" si="131"/>
        <v>44.4</v>
      </c>
    </row>
    <row r="791" spans="1:59" x14ac:dyDescent="0.2">
      <c r="A791" t="str">
        <f t="shared" si="122"/>
        <v>Kane Farrell_2017</v>
      </c>
      <c r="B791" t="s">
        <v>1680</v>
      </c>
      <c r="C791" t="s">
        <v>40</v>
      </c>
      <c r="D791">
        <v>2017</v>
      </c>
      <c r="E791" s="13">
        <v>0</v>
      </c>
      <c r="F791" s="13">
        <v>0</v>
      </c>
      <c r="G791" s="13">
        <v>0</v>
      </c>
      <c r="H791" s="13">
        <v>0</v>
      </c>
      <c r="I791" s="13">
        <v>0</v>
      </c>
      <c r="J791" s="13">
        <v>0</v>
      </c>
      <c r="K791" s="13">
        <v>0</v>
      </c>
      <c r="L791" s="13">
        <v>0</v>
      </c>
      <c r="M791" s="13">
        <v>0</v>
      </c>
      <c r="N791" s="13">
        <v>0</v>
      </c>
      <c r="O791" s="13">
        <v>0</v>
      </c>
      <c r="P791" s="13">
        <v>0</v>
      </c>
      <c r="Q791" s="13">
        <v>0</v>
      </c>
      <c r="R791" s="13">
        <v>0</v>
      </c>
      <c r="S791" s="13">
        <v>0</v>
      </c>
      <c r="T791" s="13">
        <v>0</v>
      </c>
      <c r="U791" s="13">
        <v>0</v>
      </c>
      <c r="V791" s="13">
        <v>0</v>
      </c>
      <c r="W791" s="13">
        <v>0</v>
      </c>
      <c r="X791" s="13">
        <v>0</v>
      </c>
      <c r="Y791" s="13">
        <v>0</v>
      </c>
      <c r="Z791" s="13">
        <v>0</v>
      </c>
      <c r="AA791" s="13">
        <v>0</v>
      </c>
      <c r="AB791" s="13"/>
      <c r="AC791" s="13"/>
      <c r="AD791" s="13"/>
      <c r="AE791" s="13"/>
      <c r="AF791" s="13"/>
      <c r="AG791" s="13"/>
      <c r="AH791" s="13"/>
      <c r="AI791" s="13"/>
      <c r="AJ791" s="13"/>
      <c r="AK791" s="13"/>
      <c r="AL791" s="13"/>
      <c r="AM791" s="13"/>
      <c r="AN791" s="13"/>
      <c r="AO791" s="13"/>
      <c r="AP791" s="13"/>
      <c r="AQ791" s="13"/>
      <c r="AR791" s="13"/>
      <c r="AS791" s="13"/>
      <c r="AT791" s="13"/>
      <c r="AU791" s="13"/>
      <c r="AV791" s="13"/>
      <c r="AW791" s="13"/>
      <c r="AX791" s="13"/>
      <c r="AY791" s="14" t="str">
        <f t="shared" si="123"/>
        <v/>
      </c>
      <c r="AZ791" s="14">
        <f t="shared" si="124"/>
        <v>23</v>
      </c>
      <c r="BA791" s="19">
        <f t="shared" si="125"/>
        <v>0</v>
      </c>
      <c r="BB791" s="20" t="e">
        <f t="shared" si="126"/>
        <v>#DIV/0!</v>
      </c>
      <c r="BC791">
        <f t="shared" si="127"/>
        <v>23</v>
      </c>
      <c r="BD791" s="14">
        <f t="shared" si="128"/>
        <v>1</v>
      </c>
      <c r="BE791" s="14" t="str">
        <f t="shared" si="129"/>
        <v/>
      </c>
      <c r="BF791" s="14" t="str">
        <f t="shared" si="130"/>
        <v/>
      </c>
      <c r="BG791" s="14" t="str">
        <f t="shared" si="131"/>
        <v/>
      </c>
    </row>
    <row r="792" spans="1:59" x14ac:dyDescent="0.2">
      <c r="A792" t="str">
        <f t="shared" si="122"/>
        <v>Kane Farrell_2016</v>
      </c>
      <c r="B792" t="s">
        <v>1680</v>
      </c>
      <c r="C792" t="s">
        <v>40</v>
      </c>
      <c r="D792">
        <v>2016</v>
      </c>
      <c r="E792" s="13">
        <v>0</v>
      </c>
      <c r="F792" s="13">
        <v>0</v>
      </c>
      <c r="G792" s="13">
        <v>0</v>
      </c>
      <c r="H792" s="13">
        <v>0</v>
      </c>
      <c r="I792" s="13">
        <v>0</v>
      </c>
      <c r="J792" s="13">
        <v>0</v>
      </c>
      <c r="K792" s="13">
        <v>0</v>
      </c>
      <c r="L792" s="13">
        <v>0</v>
      </c>
      <c r="M792" s="13">
        <v>0</v>
      </c>
      <c r="N792" s="13">
        <v>0</v>
      </c>
      <c r="O792" s="13">
        <v>0</v>
      </c>
      <c r="P792" s="13">
        <v>0</v>
      </c>
      <c r="Q792" s="13">
        <v>0</v>
      </c>
      <c r="R792" s="13">
        <v>0</v>
      </c>
      <c r="S792" s="13">
        <v>0</v>
      </c>
      <c r="T792" s="13">
        <v>0</v>
      </c>
      <c r="U792" s="13">
        <v>0</v>
      </c>
      <c r="V792" s="13">
        <v>0</v>
      </c>
      <c r="W792" s="13">
        <v>0</v>
      </c>
      <c r="X792" s="13">
        <v>0</v>
      </c>
      <c r="Y792" s="13">
        <v>0</v>
      </c>
      <c r="Z792" s="13">
        <v>0</v>
      </c>
      <c r="AA792" s="13">
        <v>0</v>
      </c>
      <c r="AB792" s="13"/>
      <c r="AC792" s="13"/>
      <c r="AD792" s="13"/>
      <c r="AE792" s="13"/>
      <c r="AF792" s="13"/>
      <c r="AG792" s="13"/>
      <c r="AH792" s="13"/>
      <c r="AI792" s="13"/>
      <c r="AJ792" s="13"/>
      <c r="AK792" s="13"/>
      <c r="AL792" s="13"/>
      <c r="AM792" s="13"/>
      <c r="AN792" s="13"/>
      <c r="AO792" s="13"/>
      <c r="AP792" s="13"/>
      <c r="AQ792" s="13"/>
      <c r="AR792" s="13"/>
      <c r="AS792" s="13"/>
      <c r="AT792" s="13"/>
      <c r="AU792" s="13"/>
      <c r="AV792" s="13"/>
      <c r="AW792" s="13"/>
      <c r="AX792" s="13"/>
      <c r="AY792" s="14" t="str">
        <f t="shared" si="123"/>
        <v/>
      </c>
      <c r="AZ792" s="14">
        <f t="shared" si="124"/>
        <v>23</v>
      </c>
      <c r="BA792" s="19">
        <f t="shared" si="125"/>
        <v>0</v>
      </c>
      <c r="BB792" s="20" t="e">
        <f t="shared" si="126"/>
        <v>#DIV/0!</v>
      </c>
      <c r="BC792">
        <f t="shared" si="127"/>
        <v>23</v>
      </c>
      <c r="BD792" s="14">
        <f t="shared" si="128"/>
        <v>1</v>
      </c>
      <c r="BE792" s="14" t="str">
        <f t="shared" si="129"/>
        <v/>
      </c>
      <c r="BF792" s="14" t="str">
        <f t="shared" si="130"/>
        <v/>
      </c>
      <c r="BG792" s="14" t="str">
        <f t="shared" si="131"/>
        <v/>
      </c>
    </row>
    <row r="793" spans="1:59" x14ac:dyDescent="0.2">
      <c r="A793" t="str">
        <f t="shared" si="122"/>
        <v>Kane Farrell_2015</v>
      </c>
      <c r="B793" t="s">
        <v>1680</v>
      </c>
      <c r="C793" t="s">
        <v>40</v>
      </c>
      <c r="D793">
        <v>2015</v>
      </c>
      <c r="E793" s="13">
        <v>0</v>
      </c>
      <c r="F793" s="13">
        <v>0</v>
      </c>
      <c r="G793" s="13">
        <v>0</v>
      </c>
      <c r="H793" s="13">
        <v>0</v>
      </c>
      <c r="I793" s="13">
        <v>0</v>
      </c>
      <c r="J793" s="13">
        <v>0</v>
      </c>
      <c r="K793" s="13">
        <v>0</v>
      </c>
      <c r="L793" s="13">
        <v>0</v>
      </c>
      <c r="M793" s="13">
        <v>0</v>
      </c>
      <c r="N793" s="13">
        <v>0</v>
      </c>
      <c r="O793" s="13">
        <v>0</v>
      </c>
      <c r="P793" s="13">
        <v>0</v>
      </c>
      <c r="Q793" s="13">
        <v>0</v>
      </c>
      <c r="R793" s="13">
        <v>0</v>
      </c>
      <c r="S793" s="13">
        <v>0</v>
      </c>
      <c r="T793" s="13">
        <v>0</v>
      </c>
      <c r="U793" s="13">
        <v>0</v>
      </c>
      <c r="V793" s="13">
        <v>0</v>
      </c>
      <c r="W793" s="13">
        <v>0</v>
      </c>
      <c r="X793" s="13">
        <v>0</v>
      </c>
      <c r="Y793" s="13">
        <v>0</v>
      </c>
      <c r="Z793" s="13">
        <v>0</v>
      </c>
      <c r="AA793" s="13">
        <v>0</v>
      </c>
      <c r="AB793" s="13"/>
      <c r="AC793" s="13"/>
      <c r="AD793" s="13"/>
      <c r="AE793" s="13"/>
      <c r="AF793" s="13"/>
      <c r="AG793" s="13"/>
      <c r="AH793" s="13"/>
      <c r="AI793" s="13"/>
      <c r="AJ793" s="13"/>
      <c r="AK793" s="13"/>
      <c r="AL793" s="13"/>
      <c r="AM793" s="13"/>
      <c r="AN793" s="13"/>
      <c r="AO793" s="13"/>
      <c r="AP793" s="13"/>
      <c r="AQ793" s="13"/>
      <c r="AR793" s="13"/>
      <c r="AS793" s="13"/>
      <c r="AT793" s="13"/>
      <c r="AU793" s="13"/>
      <c r="AV793" s="13"/>
      <c r="AW793" s="13"/>
      <c r="AX793" s="13"/>
      <c r="AY793" s="14" t="str">
        <f t="shared" si="123"/>
        <v/>
      </c>
      <c r="AZ793" s="14">
        <f t="shared" si="124"/>
        <v>23</v>
      </c>
      <c r="BA793" s="19">
        <f t="shared" si="125"/>
        <v>0</v>
      </c>
      <c r="BB793" s="20" t="e">
        <f t="shared" si="126"/>
        <v>#DIV/0!</v>
      </c>
      <c r="BC793">
        <f t="shared" si="127"/>
        <v>23</v>
      </c>
      <c r="BD793" s="14">
        <f t="shared" si="128"/>
        <v>1</v>
      </c>
      <c r="BE793" s="14" t="str">
        <f t="shared" si="129"/>
        <v/>
      </c>
      <c r="BF793" s="14" t="str">
        <f t="shared" si="130"/>
        <v/>
      </c>
      <c r="BG793" s="14" t="str">
        <f t="shared" si="131"/>
        <v/>
      </c>
    </row>
    <row r="794" spans="1:59" x14ac:dyDescent="0.2">
      <c r="A794" t="str">
        <f t="shared" si="122"/>
        <v>Alex Fasolo_2018</v>
      </c>
      <c r="B794" t="s">
        <v>536</v>
      </c>
      <c r="C794" t="s">
        <v>84</v>
      </c>
      <c r="D794">
        <v>2018</v>
      </c>
      <c r="E794" s="13">
        <v>361700</v>
      </c>
      <c r="F794" s="13">
        <v>361700</v>
      </c>
      <c r="G794" s="13">
        <v>361700</v>
      </c>
      <c r="H794" s="13">
        <v>361700</v>
      </c>
      <c r="I794" s="13">
        <v>361700</v>
      </c>
      <c r="J794" s="13">
        <v>361700</v>
      </c>
      <c r="K794" s="13">
        <v>361700</v>
      </c>
      <c r="L794" s="13">
        <v>361700</v>
      </c>
      <c r="M794" s="13">
        <v>361700</v>
      </c>
      <c r="N794" s="13">
        <v>361700</v>
      </c>
      <c r="O794" s="13">
        <v>361700</v>
      </c>
      <c r="P794" s="13">
        <v>361700</v>
      </c>
      <c r="Q794" s="13">
        <v>361700</v>
      </c>
      <c r="R794" s="13">
        <v>361700</v>
      </c>
      <c r="S794" s="13">
        <v>361700</v>
      </c>
      <c r="T794" s="13">
        <v>361700</v>
      </c>
      <c r="U794" s="13">
        <v>361700</v>
      </c>
      <c r="V794" s="13">
        <v>361700</v>
      </c>
      <c r="W794" s="13">
        <v>361700</v>
      </c>
      <c r="X794" s="13">
        <v>361700</v>
      </c>
      <c r="Y794" s="13">
        <v>361700</v>
      </c>
      <c r="Z794" s="13">
        <v>361700</v>
      </c>
      <c r="AA794" s="13">
        <v>361700</v>
      </c>
      <c r="AB794" s="13"/>
      <c r="AC794" s="13"/>
      <c r="AD794" s="13"/>
      <c r="AE794" s="13"/>
      <c r="AF794" s="13"/>
      <c r="AG794" s="13"/>
      <c r="AH794" s="13"/>
      <c r="AI794" s="13"/>
      <c r="AJ794" s="13">
        <v>11</v>
      </c>
      <c r="AK794" s="13"/>
      <c r="AL794" s="13"/>
      <c r="AM794" s="13"/>
      <c r="AN794" s="13"/>
      <c r="AO794" s="13"/>
      <c r="AP794" s="13"/>
      <c r="AQ794" s="13"/>
      <c r="AR794" s="13"/>
      <c r="AS794" s="13"/>
      <c r="AT794" s="13"/>
      <c r="AU794" s="13"/>
      <c r="AV794" s="13"/>
      <c r="AW794" s="13"/>
      <c r="AX794" s="13"/>
      <c r="AY794" s="14">
        <f t="shared" si="123"/>
        <v>11</v>
      </c>
      <c r="AZ794" s="14">
        <f t="shared" si="124"/>
        <v>23</v>
      </c>
      <c r="BA794" s="19">
        <f t="shared" si="125"/>
        <v>4.5454545454545456E-2</v>
      </c>
      <c r="BB794" s="20" t="e">
        <f t="shared" si="126"/>
        <v>#DIV/0!</v>
      </c>
      <c r="BC794">
        <f t="shared" si="127"/>
        <v>0</v>
      </c>
      <c r="BD794" s="14">
        <f t="shared" si="128"/>
        <v>1</v>
      </c>
      <c r="BE794" s="14" t="str">
        <f t="shared" si="129"/>
        <v/>
      </c>
      <c r="BF794" s="14">
        <f t="shared" si="130"/>
        <v>11</v>
      </c>
      <c r="BG794" s="14" t="str">
        <f t="shared" si="131"/>
        <v/>
      </c>
    </row>
    <row r="795" spans="1:59" x14ac:dyDescent="0.2">
      <c r="A795" t="str">
        <f t="shared" si="122"/>
        <v>Alex Fasolo_2017</v>
      </c>
      <c r="B795" t="s">
        <v>536</v>
      </c>
      <c r="C795" t="s">
        <v>84</v>
      </c>
      <c r="D795">
        <v>2017</v>
      </c>
      <c r="E795" s="13">
        <v>415300</v>
      </c>
      <c r="F795" s="13">
        <v>415300</v>
      </c>
      <c r="G795" s="13">
        <v>415300</v>
      </c>
      <c r="H795" s="13">
        <v>415200</v>
      </c>
      <c r="I795" s="13">
        <v>389700</v>
      </c>
      <c r="J795" s="13">
        <v>376000</v>
      </c>
      <c r="K795" s="13">
        <v>347900</v>
      </c>
      <c r="L795" s="13">
        <v>326700</v>
      </c>
      <c r="M795" s="13">
        <v>313500</v>
      </c>
      <c r="N795" s="13">
        <v>293000</v>
      </c>
      <c r="O795" s="13">
        <v>295100</v>
      </c>
      <c r="P795" s="13">
        <v>295100</v>
      </c>
      <c r="Q795" s="13">
        <v>293300</v>
      </c>
      <c r="R795" s="13">
        <v>293300</v>
      </c>
      <c r="S795" s="13">
        <v>312500</v>
      </c>
      <c r="T795" s="13">
        <v>328600</v>
      </c>
      <c r="U795" s="13">
        <v>343800</v>
      </c>
      <c r="V795" s="13">
        <v>372600</v>
      </c>
      <c r="W795" s="13">
        <v>383500</v>
      </c>
      <c r="X795" s="13">
        <v>393100</v>
      </c>
      <c r="Y795" s="13">
        <v>371600</v>
      </c>
      <c r="Z795" s="13">
        <v>340700</v>
      </c>
      <c r="AA795" s="13">
        <v>340700</v>
      </c>
      <c r="AB795" s="13">
        <v>106</v>
      </c>
      <c r="AC795" s="13">
        <v>43</v>
      </c>
      <c r="AD795" s="13">
        <v>93</v>
      </c>
      <c r="AE795" s="13">
        <v>50</v>
      </c>
      <c r="AF795" s="13">
        <v>54</v>
      </c>
      <c r="AG795" s="13">
        <v>54</v>
      </c>
      <c r="AH795" s="13">
        <v>48</v>
      </c>
      <c r="AI795" s="13">
        <v>61</v>
      </c>
      <c r="AJ795" s="13">
        <v>29</v>
      </c>
      <c r="AK795" s="13">
        <v>87</v>
      </c>
      <c r="AL795" s="13"/>
      <c r="AM795" s="13">
        <v>53</v>
      </c>
      <c r="AN795" s="13"/>
      <c r="AO795" s="13">
        <v>75</v>
      </c>
      <c r="AP795" s="13">
        <v>94</v>
      </c>
      <c r="AQ795" s="13">
        <v>61</v>
      </c>
      <c r="AR795" s="13">
        <v>115</v>
      </c>
      <c r="AS795" s="13">
        <v>72</v>
      </c>
      <c r="AT795" s="13">
        <v>65</v>
      </c>
      <c r="AU795" s="13">
        <v>52</v>
      </c>
      <c r="AV795" s="13">
        <v>38</v>
      </c>
      <c r="AW795" s="13"/>
      <c r="AX795" s="13"/>
      <c r="AY795" s="14">
        <f t="shared" si="123"/>
        <v>65.78947368421052</v>
      </c>
      <c r="AZ795" s="14">
        <f t="shared" si="124"/>
        <v>23</v>
      </c>
      <c r="BA795" s="19">
        <f t="shared" si="125"/>
        <v>0.86363636363636365</v>
      </c>
      <c r="BB795" s="20">
        <f t="shared" si="126"/>
        <v>23.613976434326673</v>
      </c>
      <c r="BC795">
        <f t="shared" si="127"/>
        <v>0</v>
      </c>
      <c r="BD795" s="14">
        <f t="shared" si="128"/>
        <v>10</v>
      </c>
      <c r="BE795" s="14">
        <f t="shared" si="129"/>
        <v>66.666666666666671</v>
      </c>
      <c r="BF795" s="14">
        <f t="shared" si="130"/>
        <v>55.6</v>
      </c>
      <c r="BG795" s="14">
        <f t="shared" si="131"/>
        <v>71</v>
      </c>
    </row>
    <row r="796" spans="1:59" x14ac:dyDescent="0.2">
      <c r="A796" t="str">
        <f t="shared" si="122"/>
        <v>Alex Fasolo_2016</v>
      </c>
      <c r="B796" t="s">
        <v>536</v>
      </c>
      <c r="C796" t="s">
        <v>84</v>
      </c>
      <c r="D796">
        <v>2016</v>
      </c>
      <c r="E796" s="13">
        <v>407900</v>
      </c>
      <c r="F796" s="13">
        <v>407900</v>
      </c>
      <c r="G796" s="13">
        <v>407900</v>
      </c>
      <c r="H796" s="13">
        <v>408800</v>
      </c>
      <c r="I796" s="13">
        <v>417900</v>
      </c>
      <c r="J796" s="13">
        <v>416700</v>
      </c>
      <c r="K796" s="13">
        <v>421800</v>
      </c>
      <c r="L796" s="13">
        <v>434900</v>
      </c>
      <c r="M796" s="13">
        <v>423800</v>
      </c>
      <c r="N796" s="13">
        <v>412500</v>
      </c>
      <c r="O796" s="13">
        <v>389700</v>
      </c>
      <c r="P796" s="13">
        <v>389700</v>
      </c>
      <c r="Q796" s="13">
        <v>389700</v>
      </c>
      <c r="R796" s="13">
        <v>389700</v>
      </c>
      <c r="S796" s="13">
        <v>389700</v>
      </c>
      <c r="T796" s="13">
        <v>389700</v>
      </c>
      <c r="U796" s="13">
        <v>387000</v>
      </c>
      <c r="V796" s="13">
        <v>387000</v>
      </c>
      <c r="W796" s="13">
        <v>365800</v>
      </c>
      <c r="X796" s="13">
        <v>365800</v>
      </c>
      <c r="Y796" s="13">
        <v>365800</v>
      </c>
      <c r="Z796" s="13">
        <v>365800</v>
      </c>
      <c r="AA796" s="13">
        <v>365800</v>
      </c>
      <c r="AB796" s="13">
        <v>54</v>
      </c>
      <c r="AC796" s="13">
        <v>137</v>
      </c>
      <c r="AD796" s="13">
        <v>51</v>
      </c>
      <c r="AE796" s="13">
        <v>73</v>
      </c>
      <c r="AF796" s="13">
        <v>118</v>
      </c>
      <c r="AG796" s="13">
        <v>65</v>
      </c>
      <c r="AH796" s="13">
        <v>97</v>
      </c>
      <c r="AI796" s="13">
        <v>71</v>
      </c>
      <c r="AJ796" s="13">
        <v>60</v>
      </c>
      <c r="AK796" s="13">
        <v>65</v>
      </c>
      <c r="AL796" s="13"/>
      <c r="AM796" s="13"/>
      <c r="AN796" s="13"/>
      <c r="AO796" s="13"/>
      <c r="AP796" s="13"/>
      <c r="AQ796" s="13">
        <v>104</v>
      </c>
      <c r="AR796" s="13"/>
      <c r="AS796" s="13">
        <v>21</v>
      </c>
      <c r="AT796" s="13"/>
      <c r="AU796" s="13"/>
      <c r="AV796" s="13"/>
      <c r="AW796" s="13"/>
      <c r="AX796" s="13"/>
      <c r="AY796" s="14">
        <f t="shared" si="123"/>
        <v>76.333333333333329</v>
      </c>
      <c r="AZ796" s="14">
        <f t="shared" si="124"/>
        <v>23</v>
      </c>
      <c r="BA796" s="19">
        <f t="shared" si="125"/>
        <v>0.54545454545454541</v>
      </c>
      <c r="BB796" s="20">
        <f t="shared" si="126"/>
        <v>32.156812747232998</v>
      </c>
      <c r="BC796">
        <f t="shared" si="127"/>
        <v>0</v>
      </c>
      <c r="BD796" s="14">
        <f t="shared" si="128"/>
        <v>19</v>
      </c>
      <c r="BE796" s="14">
        <f t="shared" si="129"/>
        <v>83</v>
      </c>
      <c r="BF796" s="14">
        <f t="shared" si="130"/>
        <v>73.25</v>
      </c>
      <c r="BG796" s="14">
        <f t="shared" si="131"/>
        <v>62.5</v>
      </c>
    </row>
    <row r="797" spans="1:59" x14ac:dyDescent="0.2">
      <c r="A797" t="str">
        <f t="shared" si="122"/>
        <v>Alex Fasolo_2015</v>
      </c>
      <c r="B797" t="s">
        <v>536</v>
      </c>
      <c r="C797" t="s">
        <v>84</v>
      </c>
      <c r="D797">
        <v>2015</v>
      </c>
      <c r="E797" s="13">
        <v>366400</v>
      </c>
      <c r="F797" s="13">
        <v>366400</v>
      </c>
      <c r="G797" s="13">
        <v>366400</v>
      </c>
      <c r="H797" s="13">
        <v>366400</v>
      </c>
      <c r="I797" s="13">
        <v>366400</v>
      </c>
      <c r="J797" s="13">
        <v>366400</v>
      </c>
      <c r="K797" s="13">
        <v>366400</v>
      </c>
      <c r="L797" s="13">
        <v>366400</v>
      </c>
      <c r="M797" s="13">
        <v>370700</v>
      </c>
      <c r="N797" s="13">
        <v>396400</v>
      </c>
      <c r="O797" s="13">
        <v>422800</v>
      </c>
      <c r="P797" s="13">
        <v>422600</v>
      </c>
      <c r="Q797" s="13">
        <v>422600</v>
      </c>
      <c r="R797" s="13">
        <v>399900</v>
      </c>
      <c r="S797" s="13">
        <v>394600</v>
      </c>
      <c r="T797" s="13">
        <v>391400</v>
      </c>
      <c r="U797" s="13">
        <v>390500</v>
      </c>
      <c r="V797" s="13">
        <v>360000</v>
      </c>
      <c r="W797" s="13">
        <v>358900</v>
      </c>
      <c r="X797" s="13">
        <v>376700</v>
      </c>
      <c r="Y797" s="13">
        <v>398700</v>
      </c>
      <c r="Z797" s="13">
        <v>373800</v>
      </c>
      <c r="AA797" s="13">
        <v>338200</v>
      </c>
      <c r="AB797" s="13">
        <v>77</v>
      </c>
      <c r="AC797" s="13">
        <v>57</v>
      </c>
      <c r="AD797" s="13"/>
      <c r="AE797" s="13"/>
      <c r="AF797" s="13"/>
      <c r="AG797" s="13"/>
      <c r="AH797" s="13"/>
      <c r="AI797" s="13">
        <v>94</v>
      </c>
      <c r="AJ797" s="13">
        <v>128</v>
      </c>
      <c r="AK797" s="13">
        <v>72</v>
      </c>
      <c r="AL797" s="13">
        <v>50</v>
      </c>
      <c r="AM797" s="13"/>
      <c r="AN797" s="13">
        <v>78</v>
      </c>
      <c r="AO797" s="13">
        <v>96</v>
      </c>
      <c r="AP797" s="13">
        <v>52</v>
      </c>
      <c r="AQ797" s="13">
        <v>82</v>
      </c>
      <c r="AR797" s="13">
        <v>33</v>
      </c>
      <c r="AS797" s="13">
        <v>100</v>
      </c>
      <c r="AT797" s="13">
        <v>125</v>
      </c>
      <c r="AU797" s="13">
        <v>54</v>
      </c>
      <c r="AV797" s="13">
        <v>9</v>
      </c>
      <c r="AW797" s="13">
        <v>85</v>
      </c>
      <c r="AX797" s="13">
        <v>93</v>
      </c>
      <c r="AY797" s="14">
        <f t="shared" si="123"/>
        <v>75.588235294117652</v>
      </c>
      <c r="AZ797" s="14">
        <f t="shared" si="124"/>
        <v>23</v>
      </c>
      <c r="BA797" s="19">
        <f t="shared" si="125"/>
        <v>0.77272727272727271</v>
      </c>
      <c r="BB797" s="20">
        <f t="shared" si="126"/>
        <v>30.88700945286184</v>
      </c>
      <c r="BC797">
        <f t="shared" si="127"/>
        <v>0</v>
      </c>
      <c r="BD797" s="14">
        <f t="shared" si="128"/>
        <v>23</v>
      </c>
      <c r="BE797" s="14">
        <f t="shared" si="129"/>
        <v>67</v>
      </c>
      <c r="BF797" s="14">
        <f t="shared" si="130"/>
        <v>86</v>
      </c>
      <c r="BG797" s="14">
        <f t="shared" si="131"/>
        <v>70.333333333333329</v>
      </c>
    </row>
    <row r="798" spans="1:59" x14ac:dyDescent="0.2">
      <c r="A798" t="str">
        <f t="shared" si="122"/>
        <v>Jeremy Finlayson_2018</v>
      </c>
      <c r="B798" t="s">
        <v>1554</v>
      </c>
      <c r="C798" t="s">
        <v>490</v>
      </c>
      <c r="D798">
        <v>2018</v>
      </c>
      <c r="E798" s="13">
        <v>123900</v>
      </c>
      <c r="F798" s="13">
        <v>123900</v>
      </c>
      <c r="G798" s="13">
        <v>123900</v>
      </c>
      <c r="H798" s="13">
        <v>211900</v>
      </c>
      <c r="I798" s="13">
        <v>283600</v>
      </c>
      <c r="J798" s="13">
        <v>329000</v>
      </c>
      <c r="K798" s="13">
        <v>355900</v>
      </c>
      <c r="L798" s="13">
        <v>357500</v>
      </c>
      <c r="M798" s="13">
        <v>345300</v>
      </c>
      <c r="N798" s="13">
        <v>334800</v>
      </c>
      <c r="O798" s="13">
        <v>334800</v>
      </c>
      <c r="P798" s="13">
        <v>334800</v>
      </c>
      <c r="Q798" s="13">
        <v>334800</v>
      </c>
      <c r="R798" s="13">
        <v>334800</v>
      </c>
      <c r="S798" s="13">
        <v>321600</v>
      </c>
      <c r="T798" s="13">
        <v>305700</v>
      </c>
      <c r="U798" s="13">
        <v>298000</v>
      </c>
      <c r="V798" s="13">
        <v>298000</v>
      </c>
      <c r="W798" s="13">
        <v>298000</v>
      </c>
      <c r="X798" s="13">
        <v>298000</v>
      </c>
      <c r="Y798" s="13">
        <v>298000</v>
      </c>
      <c r="Z798" s="13">
        <v>298000</v>
      </c>
      <c r="AA798" s="13">
        <v>281900</v>
      </c>
      <c r="AB798" s="13">
        <v>87</v>
      </c>
      <c r="AC798" s="13">
        <v>106</v>
      </c>
      <c r="AD798" s="13">
        <v>77</v>
      </c>
      <c r="AE798" s="13">
        <v>101</v>
      </c>
      <c r="AF798" s="13">
        <v>89</v>
      </c>
      <c r="AG798" s="13">
        <v>65</v>
      </c>
      <c r="AH798" s="13">
        <v>62</v>
      </c>
      <c r="AI798" s="13">
        <v>61</v>
      </c>
      <c r="AJ798" s="13">
        <v>62</v>
      </c>
      <c r="AK798" s="13"/>
      <c r="AL798" s="13"/>
      <c r="AM798" s="13"/>
      <c r="AN798" s="13"/>
      <c r="AO798" s="13">
        <v>50</v>
      </c>
      <c r="AP798" s="13">
        <v>49</v>
      </c>
      <c r="AQ798" s="13">
        <v>71</v>
      </c>
      <c r="AR798" s="13"/>
      <c r="AS798" s="13"/>
      <c r="AT798" s="13"/>
      <c r="AU798" s="13"/>
      <c r="AV798" s="13"/>
      <c r="AW798" s="13">
        <v>32</v>
      </c>
      <c r="AX798" s="13">
        <v>69</v>
      </c>
      <c r="AY798" s="14">
        <f t="shared" si="123"/>
        <v>70.071428571428569</v>
      </c>
      <c r="AZ798" s="14">
        <f t="shared" si="124"/>
        <v>23</v>
      </c>
      <c r="BA798" s="19">
        <f t="shared" si="125"/>
        <v>0.63636363636363635</v>
      </c>
      <c r="BB798" s="20">
        <f t="shared" si="126"/>
        <v>20.525647317495185</v>
      </c>
      <c r="BC798">
        <f t="shared" si="127"/>
        <v>0</v>
      </c>
      <c r="BD798" s="14">
        <f t="shared" si="128"/>
        <v>1</v>
      </c>
      <c r="BE798" s="14">
        <f t="shared" si="129"/>
        <v>87.5</v>
      </c>
      <c r="BF798" s="14">
        <f t="shared" si="130"/>
        <v>61.666666666666664</v>
      </c>
      <c r="BG798" s="14">
        <f t="shared" si="131"/>
        <v>55.25</v>
      </c>
    </row>
    <row r="799" spans="1:59" x14ac:dyDescent="0.2">
      <c r="A799" t="str">
        <f t="shared" si="122"/>
        <v>Jeremy Finlayson_2017</v>
      </c>
      <c r="B799" t="s">
        <v>1554</v>
      </c>
      <c r="C799" t="s">
        <v>490</v>
      </c>
      <c r="D799">
        <v>2017</v>
      </c>
      <c r="E799" s="13">
        <v>123900</v>
      </c>
      <c r="F799" s="13">
        <v>123900</v>
      </c>
      <c r="G799" s="13">
        <v>123900</v>
      </c>
      <c r="H799" s="13">
        <v>123900</v>
      </c>
      <c r="I799" s="13">
        <v>123900</v>
      </c>
      <c r="J799" s="13">
        <v>123900</v>
      </c>
      <c r="K799" s="13">
        <v>123900</v>
      </c>
      <c r="L799" s="13">
        <v>123900</v>
      </c>
      <c r="M799" s="13">
        <v>123900</v>
      </c>
      <c r="N799" s="13">
        <v>123900</v>
      </c>
      <c r="O799" s="13">
        <v>123900</v>
      </c>
      <c r="P799" s="13">
        <v>123900</v>
      </c>
      <c r="Q799" s="13">
        <v>123900</v>
      </c>
      <c r="R799" s="13">
        <v>123900</v>
      </c>
      <c r="S799" s="13">
        <v>123900</v>
      </c>
      <c r="T799" s="13">
        <v>123900</v>
      </c>
      <c r="U799" s="13">
        <v>123900</v>
      </c>
      <c r="V799" s="13">
        <v>123900</v>
      </c>
      <c r="W799" s="13">
        <v>123900</v>
      </c>
      <c r="X799" s="13">
        <v>123900</v>
      </c>
      <c r="Y799" s="13">
        <v>123900</v>
      </c>
      <c r="Z799" s="13">
        <v>123900</v>
      </c>
      <c r="AA799" s="13">
        <v>123900</v>
      </c>
      <c r="AB799" s="13"/>
      <c r="AC799" s="13"/>
      <c r="AD799" s="13"/>
      <c r="AE799" s="13"/>
      <c r="AF799" s="13"/>
      <c r="AG799" s="13"/>
      <c r="AH799" s="13"/>
      <c r="AI799" s="13"/>
      <c r="AJ799" s="13"/>
      <c r="AK799" s="13"/>
      <c r="AL799" s="13"/>
      <c r="AM799" s="13"/>
      <c r="AN799" s="13"/>
      <c r="AO799" s="13"/>
      <c r="AP799" s="13">
        <v>19</v>
      </c>
      <c r="AQ799" s="13"/>
      <c r="AR799" s="13"/>
      <c r="AS799" s="13"/>
      <c r="AT799" s="13"/>
      <c r="AU799" s="13"/>
      <c r="AV799" s="13"/>
      <c r="AW799" s="13"/>
      <c r="AX799" s="13"/>
      <c r="AY799" s="14">
        <f t="shared" si="123"/>
        <v>19</v>
      </c>
      <c r="AZ799" s="14">
        <f t="shared" si="124"/>
        <v>23</v>
      </c>
      <c r="BA799" s="19">
        <f t="shared" si="125"/>
        <v>4.5454545454545456E-2</v>
      </c>
      <c r="BB799" s="20" t="e">
        <f t="shared" si="126"/>
        <v>#DIV/0!</v>
      </c>
      <c r="BC799">
        <f t="shared" si="127"/>
        <v>0</v>
      </c>
      <c r="BD799" s="14">
        <f t="shared" si="128"/>
        <v>1</v>
      </c>
      <c r="BE799" s="14" t="str">
        <f t="shared" si="129"/>
        <v/>
      </c>
      <c r="BF799" s="14" t="str">
        <f t="shared" si="130"/>
        <v/>
      </c>
      <c r="BG799" s="14">
        <f t="shared" si="131"/>
        <v>19</v>
      </c>
    </row>
    <row r="800" spans="1:59" x14ac:dyDescent="0.2">
      <c r="A800" t="str">
        <f t="shared" si="122"/>
        <v>Jeremy Finlayson_2016</v>
      </c>
      <c r="B800" t="s">
        <v>1554</v>
      </c>
      <c r="C800" t="s">
        <v>490</v>
      </c>
      <c r="D800">
        <v>2016</v>
      </c>
      <c r="E800" s="13">
        <v>123900</v>
      </c>
      <c r="F800" s="13">
        <v>123900</v>
      </c>
      <c r="G800" s="13">
        <v>123900</v>
      </c>
      <c r="H800" s="13">
        <v>123900</v>
      </c>
      <c r="I800" s="13">
        <v>123900</v>
      </c>
      <c r="J800" s="13">
        <v>123900</v>
      </c>
      <c r="K800" s="13">
        <v>123900</v>
      </c>
      <c r="L800" s="13">
        <v>123900</v>
      </c>
      <c r="M800" s="13">
        <v>123900</v>
      </c>
      <c r="N800" s="13">
        <v>123900</v>
      </c>
      <c r="O800" s="13">
        <v>123900</v>
      </c>
      <c r="P800" s="13">
        <v>123900</v>
      </c>
      <c r="Q800" s="13">
        <v>123900</v>
      </c>
      <c r="R800" s="13">
        <v>123900</v>
      </c>
      <c r="S800" s="13">
        <v>123900</v>
      </c>
      <c r="T800" s="13">
        <v>123900</v>
      </c>
      <c r="U800" s="13">
        <v>123900</v>
      </c>
      <c r="V800" s="13">
        <v>123900</v>
      </c>
      <c r="W800" s="13">
        <v>123900</v>
      </c>
      <c r="X800" s="13">
        <v>123900</v>
      </c>
      <c r="Y800" s="13">
        <v>123900</v>
      </c>
      <c r="Z800" s="13">
        <v>123900</v>
      </c>
      <c r="AA800" s="13">
        <v>123900</v>
      </c>
      <c r="AB800" s="13"/>
      <c r="AC800" s="13"/>
      <c r="AD800" s="13"/>
      <c r="AE800" s="13"/>
      <c r="AF800" s="13"/>
      <c r="AG800" s="13"/>
      <c r="AH800" s="13"/>
      <c r="AI800" s="13"/>
      <c r="AJ800" s="13"/>
      <c r="AK800" s="13"/>
      <c r="AL800" s="13"/>
      <c r="AM800" s="13"/>
      <c r="AN800" s="13"/>
      <c r="AO800" s="13"/>
      <c r="AP800" s="13"/>
      <c r="AQ800" s="13"/>
      <c r="AR800" s="13"/>
      <c r="AS800" s="13"/>
      <c r="AT800" s="13"/>
      <c r="AU800" s="13"/>
      <c r="AV800" s="13"/>
      <c r="AW800" s="13"/>
      <c r="AX800" s="13"/>
      <c r="AY800" s="14" t="str">
        <f t="shared" si="123"/>
        <v/>
      </c>
      <c r="AZ800" s="14">
        <f t="shared" si="124"/>
        <v>23</v>
      </c>
      <c r="BA800" s="19">
        <f t="shared" si="125"/>
        <v>0</v>
      </c>
      <c r="BB800" s="20" t="e">
        <f t="shared" si="126"/>
        <v>#DIV/0!</v>
      </c>
      <c r="BC800">
        <f t="shared" si="127"/>
        <v>0</v>
      </c>
      <c r="BD800" s="14">
        <f t="shared" si="128"/>
        <v>1</v>
      </c>
      <c r="BE800" s="14" t="str">
        <f t="shared" si="129"/>
        <v/>
      </c>
      <c r="BF800" s="14" t="str">
        <f t="shared" si="130"/>
        <v/>
      </c>
      <c r="BG800" s="14" t="str">
        <f t="shared" si="131"/>
        <v/>
      </c>
    </row>
    <row r="801" spans="1:59" x14ac:dyDescent="0.2">
      <c r="A801" t="str">
        <f t="shared" si="122"/>
        <v>Jeremy Finlayson_2015</v>
      </c>
      <c r="B801" t="s">
        <v>1554</v>
      </c>
      <c r="C801" t="s">
        <v>490</v>
      </c>
      <c r="D801">
        <v>2015</v>
      </c>
      <c r="E801" s="13">
        <v>117300</v>
      </c>
      <c r="F801" s="13">
        <v>117300</v>
      </c>
      <c r="G801" s="13">
        <v>117300</v>
      </c>
      <c r="H801" s="13">
        <v>117300</v>
      </c>
      <c r="I801" s="13">
        <v>117300</v>
      </c>
      <c r="J801" s="13">
        <v>117300</v>
      </c>
      <c r="K801" s="13">
        <v>117300</v>
      </c>
      <c r="L801" s="13">
        <v>117300</v>
      </c>
      <c r="M801" s="13">
        <v>117300</v>
      </c>
      <c r="N801" s="13">
        <v>117300</v>
      </c>
      <c r="O801" s="13">
        <v>117300</v>
      </c>
      <c r="P801" s="13">
        <v>117300</v>
      </c>
      <c r="Q801" s="13">
        <v>117300</v>
      </c>
      <c r="R801" s="13">
        <v>117300</v>
      </c>
      <c r="S801" s="13">
        <v>117300</v>
      </c>
      <c r="T801" s="13">
        <v>117300</v>
      </c>
      <c r="U801" s="13">
        <v>117300</v>
      </c>
      <c r="V801" s="13">
        <v>117300</v>
      </c>
      <c r="W801" s="13">
        <v>117300</v>
      </c>
      <c r="X801" s="13">
        <v>117300</v>
      </c>
      <c r="Y801" s="13">
        <v>117300</v>
      </c>
      <c r="Z801" s="13">
        <v>117300</v>
      </c>
      <c r="AA801" s="13">
        <v>117300</v>
      </c>
      <c r="AB801" s="13"/>
      <c r="AC801" s="13"/>
      <c r="AD801" s="13"/>
      <c r="AE801" s="13"/>
      <c r="AF801" s="13"/>
      <c r="AG801" s="13"/>
      <c r="AH801" s="13"/>
      <c r="AI801" s="13"/>
      <c r="AJ801" s="13"/>
      <c r="AK801" s="13"/>
      <c r="AL801" s="13"/>
      <c r="AM801" s="13"/>
      <c r="AN801" s="13"/>
      <c r="AO801" s="13"/>
      <c r="AP801" s="13"/>
      <c r="AQ801" s="13"/>
      <c r="AR801" s="13"/>
      <c r="AS801" s="13"/>
      <c r="AT801" s="13"/>
      <c r="AU801" s="13"/>
      <c r="AV801" s="13"/>
      <c r="AW801" s="13"/>
      <c r="AX801" s="13"/>
      <c r="AY801" s="14" t="str">
        <f t="shared" si="123"/>
        <v/>
      </c>
      <c r="AZ801" s="14">
        <f t="shared" si="124"/>
        <v>23</v>
      </c>
      <c r="BA801" s="19">
        <f t="shared" si="125"/>
        <v>0</v>
      </c>
      <c r="BB801" s="20" t="e">
        <f t="shared" si="126"/>
        <v>#DIV/0!</v>
      </c>
      <c r="BC801">
        <f t="shared" si="127"/>
        <v>0</v>
      </c>
      <c r="BD801" s="14">
        <f t="shared" si="128"/>
        <v>1</v>
      </c>
      <c r="BE801" s="14" t="str">
        <f t="shared" si="129"/>
        <v/>
      </c>
      <c r="BF801" s="14" t="str">
        <f t="shared" si="130"/>
        <v/>
      </c>
      <c r="BG801" s="14" t="str">
        <f t="shared" si="131"/>
        <v/>
      </c>
    </row>
    <row r="802" spans="1:59" x14ac:dyDescent="0.2">
      <c r="A802" t="str">
        <f t="shared" si="122"/>
        <v>Brayden Fiorini_2018</v>
      </c>
      <c r="B802" t="s">
        <v>568</v>
      </c>
      <c r="C802" t="s">
        <v>144</v>
      </c>
      <c r="D802">
        <v>2018</v>
      </c>
      <c r="E802" s="13">
        <v>387400</v>
      </c>
      <c r="F802" s="13">
        <v>387400</v>
      </c>
      <c r="G802" s="13">
        <v>387400</v>
      </c>
      <c r="H802" s="13">
        <v>366600</v>
      </c>
      <c r="I802" s="13">
        <v>353500</v>
      </c>
      <c r="J802" s="13">
        <v>368800</v>
      </c>
      <c r="K802" s="13">
        <v>391800</v>
      </c>
      <c r="L802" s="13">
        <v>391800</v>
      </c>
      <c r="M802" s="13">
        <v>391800</v>
      </c>
      <c r="N802" s="13">
        <v>391800</v>
      </c>
      <c r="O802" s="13">
        <v>391800</v>
      </c>
      <c r="P802" s="13">
        <v>391800</v>
      </c>
      <c r="Q802" s="13">
        <v>391800</v>
      </c>
      <c r="R802" s="13">
        <v>391800</v>
      </c>
      <c r="S802" s="13">
        <v>391800</v>
      </c>
      <c r="T802" s="13">
        <v>391800</v>
      </c>
      <c r="U802" s="13">
        <v>391800</v>
      </c>
      <c r="V802" s="13">
        <v>391800</v>
      </c>
      <c r="W802" s="13">
        <v>391800</v>
      </c>
      <c r="X802" s="13">
        <v>397100</v>
      </c>
      <c r="Y802" s="13">
        <v>386200</v>
      </c>
      <c r="Z802" s="13">
        <v>399900</v>
      </c>
      <c r="AA802" s="13">
        <v>436500</v>
      </c>
      <c r="AB802" s="13">
        <v>83</v>
      </c>
      <c r="AC802" s="13">
        <v>61</v>
      </c>
      <c r="AD802" s="13">
        <v>40</v>
      </c>
      <c r="AE802" s="13">
        <v>85</v>
      </c>
      <c r="AF802" s="13">
        <v>116</v>
      </c>
      <c r="AG802" s="13">
        <v>69</v>
      </c>
      <c r="AH802" s="13"/>
      <c r="AI802" s="13"/>
      <c r="AJ802" s="13"/>
      <c r="AK802" s="13"/>
      <c r="AL802" s="13"/>
      <c r="AM802" s="13"/>
      <c r="AN802" s="13"/>
      <c r="AO802" s="13"/>
      <c r="AP802" s="13"/>
      <c r="AQ802" s="13"/>
      <c r="AR802" s="13"/>
      <c r="AS802" s="13"/>
      <c r="AT802" s="13">
        <v>67</v>
      </c>
      <c r="AU802" s="13">
        <v>84</v>
      </c>
      <c r="AV802" s="13">
        <v>118</v>
      </c>
      <c r="AW802" s="13">
        <v>100</v>
      </c>
      <c r="AX802" s="13">
        <v>73</v>
      </c>
      <c r="AY802" s="14">
        <f t="shared" si="123"/>
        <v>81.454545454545453</v>
      </c>
      <c r="AZ802" s="14">
        <f t="shared" si="124"/>
        <v>23</v>
      </c>
      <c r="BA802" s="19">
        <f t="shared" si="125"/>
        <v>0.5</v>
      </c>
      <c r="BB802" s="20">
        <f t="shared" si="126"/>
        <v>23.381033494538428</v>
      </c>
      <c r="BC802">
        <f t="shared" si="127"/>
        <v>0</v>
      </c>
      <c r="BD802" s="14">
        <f t="shared" si="128"/>
        <v>5</v>
      </c>
      <c r="BE802" s="14">
        <f t="shared" si="129"/>
        <v>75.666666666666671</v>
      </c>
      <c r="BF802" s="14" t="str">
        <f t="shared" si="130"/>
        <v/>
      </c>
      <c r="BG802" s="14">
        <f t="shared" si="131"/>
        <v>88.4</v>
      </c>
    </row>
    <row r="803" spans="1:59" x14ac:dyDescent="0.2">
      <c r="A803" t="str">
        <f t="shared" si="122"/>
        <v>Brayden Fiorini_2017</v>
      </c>
      <c r="B803" t="s">
        <v>568</v>
      </c>
      <c r="C803" t="s">
        <v>144</v>
      </c>
      <c r="D803">
        <v>2017</v>
      </c>
      <c r="E803" s="13">
        <v>279100</v>
      </c>
      <c r="F803" s="13">
        <v>279100</v>
      </c>
      <c r="G803" s="13">
        <v>279100</v>
      </c>
      <c r="H803" s="13">
        <v>279100</v>
      </c>
      <c r="I803" s="13">
        <v>279100</v>
      </c>
      <c r="J803" s="13">
        <v>291200</v>
      </c>
      <c r="K803" s="13">
        <v>296100</v>
      </c>
      <c r="L803" s="13">
        <v>296100</v>
      </c>
      <c r="M803" s="13">
        <v>289300</v>
      </c>
      <c r="N803" s="13">
        <v>289300</v>
      </c>
      <c r="O803" s="13">
        <v>300800</v>
      </c>
      <c r="P803" s="13">
        <v>300800</v>
      </c>
      <c r="Q803" s="13">
        <v>300800</v>
      </c>
      <c r="R803" s="13">
        <v>300800</v>
      </c>
      <c r="S803" s="13">
        <v>322400</v>
      </c>
      <c r="T803" s="13">
        <v>347400</v>
      </c>
      <c r="U803" s="13">
        <v>361600</v>
      </c>
      <c r="V803" s="13">
        <v>361600</v>
      </c>
      <c r="W803" s="13">
        <v>371900</v>
      </c>
      <c r="X803" s="13">
        <v>367800</v>
      </c>
      <c r="Y803" s="13">
        <v>367800</v>
      </c>
      <c r="Z803" s="13">
        <v>367800</v>
      </c>
      <c r="AA803" s="13">
        <v>373400</v>
      </c>
      <c r="AB803" s="13"/>
      <c r="AC803" s="13"/>
      <c r="AD803" s="13">
        <v>75</v>
      </c>
      <c r="AE803" s="13">
        <v>97</v>
      </c>
      <c r="AF803" s="13">
        <v>18</v>
      </c>
      <c r="AG803" s="13">
        <v>67</v>
      </c>
      <c r="AH803" s="13"/>
      <c r="AI803" s="13">
        <v>74</v>
      </c>
      <c r="AJ803" s="13"/>
      <c r="AK803" s="13">
        <v>55</v>
      </c>
      <c r="AL803" s="13"/>
      <c r="AM803" s="13"/>
      <c r="AN803" s="13"/>
      <c r="AO803" s="13">
        <v>96</v>
      </c>
      <c r="AP803" s="13">
        <v>97</v>
      </c>
      <c r="AQ803" s="13">
        <v>46</v>
      </c>
      <c r="AR803" s="13"/>
      <c r="AS803" s="13">
        <v>97</v>
      </c>
      <c r="AT803" s="13">
        <v>71</v>
      </c>
      <c r="AU803" s="13"/>
      <c r="AV803" s="13"/>
      <c r="AW803" s="13">
        <v>67</v>
      </c>
      <c r="AX803" s="13">
        <v>56</v>
      </c>
      <c r="AY803" s="14">
        <f t="shared" si="123"/>
        <v>70.461538461538467</v>
      </c>
      <c r="AZ803" s="14">
        <f t="shared" si="124"/>
        <v>23</v>
      </c>
      <c r="BA803" s="19">
        <f t="shared" si="125"/>
        <v>0.59090909090909094</v>
      </c>
      <c r="BB803" s="20">
        <f t="shared" si="126"/>
        <v>23.489768640180994</v>
      </c>
      <c r="BC803">
        <f t="shared" si="127"/>
        <v>0</v>
      </c>
      <c r="BD803" s="14">
        <f t="shared" si="128"/>
        <v>1</v>
      </c>
      <c r="BE803" s="14">
        <f t="shared" si="129"/>
        <v>64.25</v>
      </c>
      <c r="BF803" s="14">
        <f t="shared" si="130"/>
        <v>64.5</v>
      </c>
      <c r="BG803" s="14">
        <f t="shared" si="131"/>
        <v>72.333333333333329</v>
      </c>
    </row>
    <row r="804" spans="1:59" x14ac:dyDescent="0.2">
      <c r="A804" t="str">
        <f t="shared" si="122"/>
        <v>Brayden Fiorini_2016</v>
      </c>
      <c r="B804" t="s">
        <v>568</v>
      </c>
      <c r="C804" t="s">
        <v>144</v>
      </c>
      <c r="D804">
        <v>2016</v>
      </c>
      <c r="E804" s="13">
        <v>135300</v>
      </c>
      <c r="F804" s="13">
        <v>135300</v>
      </c>
      <c r="G804" s="13">
        <v>135300</v>
      </c>
      <c r="H804" s="13">
        <v>135300</v>
      </c>
      <c r="I804" s="13">
        <v>135300</v>
      </c>
      <c r="J804" s="13">
        <v>135300</v>
      </c>
      <c r="K804" s="13">
        <v>135300</v>
      </c>
      <c r="L804" s="13">
        <v>135300</v>
      </c>
      <c r="M804" s="13">
        <v>135300</v>
      </c>
      <c r="N804" s="13">
        <v>135300</v>
      </c>
      <c r="O804" s="13">
        <v>135300</v>
      </c>
      <c r="P804" s="13">
        <v>135300</v>
      </c>
      <c r="Q804" s="13">
        <v>135300</v>
      </c>
      <c r="R804" s="13">
        <v>135300</v>
      </c>
      <c r="S804" s="13">
        <v>135300</v>
      </c>
      <c r="T804" s="13">
        <v>135300</v>
      </c>
      <c r="U804" s="13">
        <v>135300</v>
      </c>
      <c r="V804" s="13">
        <v>135300</v>
      </c>
      <c r="W804" s="13">
        <v>135300</v>
      </c>
      <c r="X804" s="13">
        <v>135300</v>
      </c>
      <c r="Y804" s="13">
        <v>135300</v>
      </c>
      <c r="Z804" s="13">
        <v>135300</v>
      </c>
      <c r="AA804" s="13">
        <v>135300</v>
      </c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  <c r="AM804" s="13"/>
      <c r="AN804" s="13"/>
      <c r="AO804" s="13"/>
      <c r="AP804" s="13"/>
      <c r="AQ804" s="13"/>
      <c r="AR804" s="13"/>
      <c r="AS804" s="13"/>
      <c r="AT804" s="13"/>
      <c r="AU804" s="13"/>
      <c r="AV804" s="13"/>
      <c r="AW804" s="13">
        <v>46</v>
      </c>
      <c r="AX804" s="13">
        <v>125</v>
      </c>
      <c r="AY804" s="14">
        <f t="shared" si="123"/>
        <v>85.5</v>
      </c>
      <c r="AZ804" s="14">
        <f t="shared" si="124"/>
        <v>23</v>
      </c>
      <c r="BA804" s="19">
        <f t="shared" si="125"/>
        <v>9.0909090909090912E-2</v>
      </c>
      <c r="BB804" s="20">
        <f t="shared" si="126"/>
        <v>55.861435713737258</v>
      </c>
      <c r="BC804">
        <f t="shared" si="127"/>
        <v>0</v>
      </c>
      <c r="BD804" s="14">
        <f t="shared" si="128"/>
        <v>1</v>
      </c>
      <c r="BE804" s="14" t="str">
        <f t="shared" si="129"/>
        <v/>
      </c>
      <c r="BF804" s="14" t="str">
        <f t="shared" si="130"/>
        <v/>
      </c>
      <c r="BG804" s="14">
        <f t="shared" si="131"/>
        <v>85.5</v>
      </c>
    </row>
    <row r="805" spans="1:59" x14ac:dyDescent="0.2">
      <c r="A805" t="str">
        <f t="shared" si="122"/>
        <v>Brayden Fiorini_2015</v>
      </c>
      <c r="B805" t="s">
        <v>568</v>
      </c>
      <c r="C805" t="s">
        <v>144</v>
      </c>
      <c r="D805">
        <v>2015</v>
      </c>
      <c r="E805" s="13">
        <v>0</v>
      </c>
      <c r="F805" s="13">
        <v>0</v>
      </c>
      <c r="G805" s="13">
        <v>0</v>
      </c>
      <c r="H805" s="13">
        <v>0</v>
      </c>
      <c r="I805" s="13">
        <v>0</v>
      </c>
      <c r="J805" s="13">
        <v>0</v>
      </c>
      <c r="K805" s="13">
        <v>0</v>
      </c>
      <c r="L805" s="13">
        <v>0</v>
      </c>
      <c r="M805" s="13">
        <v>0</v>
      </c>
      <c r="N805" s="13">
        <v>0</v>
      </c>
      <c r="O805" s="13">
        <v>0</v>
      </c>
      <c r="P805" s="13">
        <v>0</v>
      </c>
      <c r="Q805" s="13">
        <v>0</v>
      </c>
      <c r="R805" s="13">
        <v>0</v>
      </c>
      <c r="S805" s="13">
        <v>0</v>
      </c>
      <c r="T805" s="13">
        <v>0</v>
      </c>
      <c r="U805" s="13">
        <v>0</v>
      </c>
      <c r="V805" s="13">
        <v>0</v>
      </c>
      <c r="W805" s="13">
        <v>0</v>
      </c>
      <c r="X805" s="13">
        <v>0</v>
      </c>
      <c r="Y805" s="13">
        <v>0</v>
      </c>
      <c r="Z805" s="13">
        <v>0</v>
      </c>
      <c r="AA805" s="13">
        <v>0</v>
      </c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  <c r="AM805" s="13"/>
      <c r="AN805" s="13"/>
      <c r="AO805" s="13"/>
      <c r="AP805" s="13"/>
      <c r="AQ805" s="13"/>
      <c r="AR805" s="13"/>
      <c r="AS805" s="13"/>
      <c r="AT805" s="13"/>
      <c r="AU805" s="13"/>
      <c r="AV805" s="13"/>
      <c r="AW805" s="13"/>
      <c r="AX805" s="13"/>
      <c r="AY805" s="14" t="str">
        <f t="shared" si="123"/>
        <v/>
      </c>
      <c r="AZ805" s="14">
        <f t="shared" si="124"/>
        <v>23</v>
      </c>
      <c r="BA805" s="19">
        <f t="shared" si="125"/>
        <v>0</v>
      </c>
      <c r="BB805" s="20" t="e">
        <f t="shared" si="126"/>
        <v>#DIV/0!</v>
      </c>
      <c r="BC805">
        <f t="shared" si="127"/>
        <v>23</v>
      </c>
      <c r="BD805" s="14">
        <f t="shared" si="128"/>
        <v>1</v>
      </c>
      <c r="BE805" s="14" t="str">
        <f t="shared" si="129"/>
        <v/>
      </c>
      <c r="BF805" s="14" t="str">
        <f t="shared" si="130"/>
        <v/>
      </c>
      <c r="BG805" s="14" t="str">
        <f t="shared" si="131"/>
        <v/>
      </c>
    </row>
    <row r="806" spans="1:59" x14ac:dyDescent="0.2">
      <c r="A806" t="str">
        <f t="shared" si="122"/>
        <v>Zac Fisher_2018</v>
      </c>
      <c r="B806" t="s">
        <v>1004</v>
      </c>
      <c r="C806" t="s">
        <v>84</v>
      </c>
      <c r="D806">
        <v>2018</v>
      </c>
      <c r="E806" s="13">
        <v>263600</v>
      </c>
      <c r="F806" s="13">
        <v>263600</v>
      </c>
      <c r="G806" s="13">
        <v>263600</v>
      </c>
      <c r="H806" s="13">
        <v>318400</v>
      </c>
      <c r="I806" s="13">
        <v>338200</v>
      </c>
      <c r="J806" s="13">
        <v>356200</v>
      </c>
      <c r="K806" s="13">
        <v>373100</v>
      </c>
      <c r="L806" s="13">
        <v>389300</v>
      </c>
      <c r="M806" s="13">
        <v>381500</v>
      </c>
      <c r="N806" s="13">
        <v>373300</v>
      </c>
      <c r="O806" s="13">
        <v>367900</v>
      </c>
      <c r="P806" s="13">
        <v>360800</v>
      </c>
      <c r="Q806" s="13">
        <v>360800</v>
      </c>
      <c r="R806" s="13">
        <v>343500</v>
      </c>
      <c r="S806" s="13">
        <v>330500</v>
      </c>
      <c r="T806" s="13">
        <v>316500</v>
      </c>
      <c r="U806" s="13">
        <v>304500</v>
      </c>
      <c r="V806" s="13">
        <v>312500</v>
      </c>
      <c r="W806" s="13">
        <v>314500</v>
      </c>
      <c r="X806" s="13">
        <v>314500</v>
      </c>
      <c r="Y806" s="13">
        <v>314500</v>
      </c>
      <c r="Z806" s="13">
        <v>314500</v>
      </c>
      <c r="AA806" s="13">
        <v>314500</v>
      </c>
      <c r="AB806" s="13">
        <v>93</v>
      </c>
      <c r="AC806" s="13">
        <v>110</v>
      </c>
      <c r="AD806" s="13">
        <v>76</v>
      </c>
      <c r="AE806" s="13">
        <v>45</v>
      </c>
      <c r="AF806" s="13">
        <v>117</v>
      </c>
      <c r="AG806" s="13">
        <v>87</v>
      </c>
      <c r="AH806" s="13">
        <v>55</v>
      </c>
      <c r="AI806" s="13">
        <v>75</v>
      </c>
      <c r="AJ806" s="13">
        <v>82</v>
      </c>
      <c r="AK806" s="13">
        <v>55</v>
      </c>
      <c r="AL806" s="13">
        <v>68</v>
      </c>
      <c r="AM806" s="13"/>
      <c r="AN806" s="13">
        <v>55</v>
      </c>
      <c r="AO806" s="13">
        <v>56</v>
      </c>
      <c r="AP806" s="13">
        <v>60</v>
      </c>
      <c r="AQ806" s="13">
        <v>51</v>
      </c>
      <c r="AR806" s="13">
        <v>93</v>
      </c>
      <c r="AS806" s="13">
        <v>52</v>
      </c>
      <c r="AT806" s="13"/>
      <c r="AU806" s="13"/>
      <c r="AV806" s="13"/>
      <c r="AW806" s="13"/>
      <c r="AX806" s="13"/>
      <c r="AY806" s="14">
        <f t="shared" si="123"/>
        <v>72.352941176470594</v>
      </c>
      <c r="AZ806" s="14">
        <f t="shared" si="124"/>
        <v>23</v>
      </c>
      <c r="BA806" s="19">
        <f t="shared" si="125"/>
        <v>0.77272727272727271</v>
      </c>
      <c r="BB806" s="20">
        <f t="shared" si="126"/>
        <v>21.725391758466024</v>
      </c>
      <c r="BC806">
        <f t="shared" si="127"/>
        <v>0</v>
      </c>
      <c r="BD806" s="14">
        <f t="shared" si="128"/>
        <v>1</v>
      </c>
      <c r="BE806" s="14">
        <f t="shared" si="129"/>
        <v>88</v>
      </c>
      <c r="BF806" s="14">
        <f t="shared" si="130"/>
        <v>67</v>
      </c>
      <c r="BG806" s="14">
        <f t="shared" si="131"/>
        <v>64</v>
      </c>
    </row>
    <row r="807" spans="1:59" x14ac:dyDescent="0.2">
      <c r="A807" t="str">
        <f t="shared" si="122"/>
        <v>Zac Fisher_2017</v>
      </c>
      <c r="B807" t="s">
        <v>1004</v>
      </c>
      <c r="C807" t="s">
        <v>84</v>
      </c>
      <c r="D807">
        <v>2017</v>
      </c>
      <c r="E807" s="13">
        <v>117300</v>
      </c>
      <c r="F807" s="13">
        <v>117300</v>
      </c>
      <c r="G807" s="13">
        <v>117300</v>
      </c>
      <c r="H807" s="13">
        <v>117300</v>
      </c>
      <c r="I807" s="13">
        <v>117300</v>
      </c>
      <c r="J807" s="13">
        <v>117300</v>
      </c>
      <c r="K807" s="13">
        <v>157900</v>
      </c>
      <c r="L807" s="13">
        <v>157900</v>
      </c>
      <c r="M807" s="13">
        <v>172200</v>
      </c>
      <c r="N807" s="13">
        <v>188300</v>
      </c>
      <c r="O807" s="13">
        <v>200000</v>
      </c>
      <c r="P807" s="13">
        <v>200000</v>
      </c>
      <c r="Q807" s="13">
        <v>216000</v>
      </c>
      <c r="R807" s="13">
        <v>220500</v>
      </c>
      <c r="S807" s="13">
        <v>220500</v>
      </c>
      <c r="T807" s="13">
        <v>225800</v>
      </c>
      <c r="U807" s="13">
        <v>233600</v>
      </c>
      <c r="V807" s="13">
        <v>236500</v>
      </c>
      <c r="W807" s="13">
        <v>229500</v>
      </c>
      <c r="X807" s="13">
        <v>213600</v>
      </c>
      <c r="Y807" s="13">
        <v>196800</v>
      </c>
      <c r="Z807" s="13">
        <v>197700</v>
      </c>
      <c r="AA807" s="13">
        <v>211600</v>
      </c>
      <c r="AB807" s="13"/>
      <c r="AC807" s="13"/>
      <c r="AD807" s="13"/>
      <c r="AE807" s="13">
        <v>74</v>
      </c>
      <c r="AF807" s="13">
        <v>51</v>
      </c>
      <c r="AG807" s="13">
        <v>35</v>
      </c>
      <c r="AH807" s="13"/>
      <c r="AI807" s="13">
        <v>39</v>
      </c>
      <c r="AJ807" s="13">
        <v>63</v>
      </c>
      <c r="AK807" s="13">
        <v>35</v>
      </c>
      <c r="AL807" s="13"/>
      <c r="AM807" s="13">
        <v>55</v>
      </c>
      <c r="AN807" s="13">
        <v>47</v>
      </c>
      <c r="AO807" s="13"/>
      <c r="AP807" s="13">
        <v>41</v>
      </c>
      <c r="AQ807" s="13">
        <v>64</v>
      </c>
      <c r="AR807" s="13">
        <v>41</v>
      </c>
      <c r="AS807" s="13">
        <v>21</v>
      </c>
      <c r="AT807" s="13">
        <v>40</v>
      </c>
      <c r="AU807" s="13">
        <v>30</v>
      </c>
      <c r="AV807" s="13">
        <v>51</v>
      </c>
      <c r="AW807" s="13">
        <v>70</v>
      </c>
      <c r="AX807" s="13">
        <v>58</v>
      </c>
      <c r="AY807" s="14">
        <f t="shared" si="123"/>
        <v>47.941176470588232</v>
      </c>
      <c r="AZ807" s="14">
        <f t="shared" si="124"/>
        <v>23</v>
      </c>
      <c r="BA807" s="19">
        <f t="shared" si="125"/>
        <v>0.77272727272727271</v>
      </c>
      <c r="BB807" s="20">
        <f t="shared" si="126"/>
        <v>14.669145289668778</v>
      </c>
      <c r="BC807">
        <f t="shared" si="127"/>
        <v>0</v>
      </c>
      <c r="BD807" s="14">
        <f t="shared" si="128"/>
        <v>1</v>
      </c>
      <c r="BE807" s="14">
        <f t="shared" si="129"/>
        <v>53.333333333333336</v>
      </c>
      <c r="BF807" s="14">
        <f t="shared" si="130"/>
        <v>48</v>
      </c>
      <c r="BG807" s="14">
        <f t="shared" si="131"/>
        <v>46.222222222222221</v>
      </c>
    </row>
    <row r="808" spans="1:59" x14ac:dyDescent="0.2">
      <c r="A808" t="str">
        <f t="shared" si="122"/>
        <v>Zac Fisher_2016</v>
      </c>
      <c r="B808" t="s">
        <v>1004</v>
      </c>
      <c r="C808" t="s">
        <v>84</v>
      </c>
      <c r="D808">
        <v>2016</v>
      </c>
      <c r="E808" s="13">
        <v>0</v>
      </c>
      <c r="F808" s="13">
        <v>0</v>
      </c>
      <c r="G808" s="13">
        <v>0</v>
      </c>
      <c r="H808" s="13">
        <v>0</v>
      </c>
      <c r="I808" s="13">
        <v>0</v>
      </c>
      <c r="J808" s="13">
        <v>0</v>
      </c>
      <c r="K808" s="13">
        <v>0</v>
      </c>
      <c r="L808" s="13">
        <v>0</v>
      </c>
      <c r="M808" s="13">
        <v>0</v>
      </c>
      <c r="N808" s="13">
        <v>0</v>
      </c>
      <c r="O808" s="13">
        <v>0</v>
      </c>
      <c r="P808" s="13">
        <v>0</v>
      </c>
      <c r="Q808" s="13">
        <v>0</v>
      </c>
      <c r="R808" s="13">
        <v>0</v>
      </c>
      <c r="S808" s="13">
        <v>0</v>
      </c>
      <c r="T808" s="13">
        <v>0</v>
      </c>
      <c r="U808" s="13">
        <v>0</v>
      </c>
      <c r="V808" s="13">
        <v>0</v>
      </c>
      <c r="W808" s="13">
        <v>0</v>
      </c>
      <c r="X808" s="13">
        <v>0</v>
      </c>
      <c r="Y808" s="13">
        <v>0</v>
      </c>
      <c r="Z808" s="13">
        <v>0</v>
      </c>
      <c r="AA808" s="13">
        <v>0</v>
      </c>
      <c r="AB808" s="13"/>
      <c r="AC808" s="13"/>
      <c r="AD808" s="13"/>
      <c r="AE808" s="13"/>
      <c r="AF808" s="13"/>
      <c r="AG808" s="13"/>
      <c r="AH808" s="13"/>
      <c r="AI808" s="13"/>
      <c r="AJ808" s="13"/>
      <c r="AK808" s="13"/>
      <c r="AL808" s="13"/>
      <c r="AM808" s="13"/>
      <c r="AN808" s="13"/>
      <c r="AO808" s="13"/>
      <c r="AP808" s="13"/>
      <c r="AQ808" s="13"/>
      <c r="AR808" s="13"/>
      <c r="AS808" s="13"/>
      <c r="AT808" s="13"/>
      <c r="AU808" s="13"/>
      <c r="AV808" s="13"/>
      <c r="AW808" s="13"/>
      <c r="AX808" s="13"/>
      <c r="AY808" s="14" t="str">
        <f t="shared" si="123"/>
        <v/>
      </c>
      <c r="AZ808" s="14">
        <f t="shared" si="124"/>
        <v>23</v>
      </c>
      <c r="BA808" s="19">
        <f t="shared" si="125"/>
        <v>0</v>
      </c>
      <c r="BB808" s="20" t="e">
        <f t="shared" si="126"/>
        <v>#DIV/0!</v>
      </c>
      <c r="BC808">
        <f t="shared" si="127"/>
        <v>23</v>
      </c>
      <c r="BD808" s="14">
        <f t="shared" si="128"/>
        <v>1</v>
      </c>
      <c r="BE808" s="14" t="str">
        <f t="shared" si="129"/>
        <v/>
      </c>
      <c r="BF808" s="14" t="str">
        <f t="shared" si="130"/>
        <v/>
      </c>
      <c r="BG808" s="14" t="str">
        <f t="shared" si="131"/>
        <v/>
      </c>
    </row>
    <row r="809" spans="1:59" x14ac:dyDescent="0.2">
      <c r="A809" t="str">
        <f t="shared" si="122"/>
        <v>Zac Fisher_2015</v>
      </c>
      <c r="B809" t="s">
        <v>1004</v>
      </c>
      <c r="C809" t="s">
        <v>84</v>
      </c>
      <c r="D809">
        <v>2015</v>
      </c>
      <c r="E809" s="13">
        <v>0</v>
      </c>
      <c r="F809" s="13">
        <v>0</v>
      </c>
      <c r="G809" s="13">
        <v>0</v>
      </c>
      <c r="H809" s="13">
        <v>0</v>
      </c>
      <c r="I809" s="13">
        <v>0</v>
      </c>
      <c r="J809" s="13">
        <v>0</v>
      </c>
      <c r="K809" s="13">
        <v>0</v>
      </c>
      <c r="L809" s="13">
        <v>0</v>
      </c>
      <c r="M809" s="13">
        <v>0</v>
      </c>
      <c r="N809" s="13">
        <v>0</v>
      </c>
      <c r="O809" s="13">
        <v>0</v>
      </c>
      <c r="P809" s="13">
        <v>0</v>
      </c>
      <c r="Q809" s="13">
        <v>0</v>
      </c>
      <c r="R809" s="13">
        <v>0</v>
      </c>
      <c r="S809" s="13">
        <v>0</v>
      </c>
      <c r="T809" s="13">
        <v>0</v>
      </c>
      <c r="U809" s="13">
        <v>0</v>
      </c>
      <c r="V809" s="13">
        <v>0</v>
      </c>
      <c r="W809" s="13">
        <v>0</v>
      </c>
      <c r="X809" s="13">
        <v>0</v>
      </c>
      <c r="Y809" s="13">
        <v>0</v>
      </c>
      <c r="Z809" s="13">
        <v>0</v>
      </c>
      <c r="AA809" s="13">
        <v>0</v>
      </c>
      <c r="AB809" s="13"/>
      <c r="AC809" s="13"/>
      <c r="AD809" s="13"/>
      <c r="AE809" s="13"/>
      <c r="AF809" s="13"/>
      <c r="AG809" s="13"/>
      <c r="AH809" s="13"/>
      <c r="AI809" s="13"/>
      <c r="AJ809" s="13"/>
      <c r="AK809" s="13"/>
      <c r="AL809" s="13"/>
      <c r="AM809" s="13"/>
      <c r="AN809" s="13"/>
      <c r="AO809" s="13"/>
      <c r="AP809" s="13"/>
      <c r="AQ809" s="13"/>
      <c r="AR809" s="13"/>
      <c r="AS809" s="13"/>
      <c r="AT809" s="13"/>
      <c r="AU809" s="13"/>
      <c r="AV809" s="13"/>
      <c r="AW809" s="13"/>
      <c r="AX809" s="13"/>
      <c r="AY809" s="14" t="str">
        <f t="shared" si="123"/>
        <v/>
      </c>
      <c r="AZ809" s="14">
        <f t="shared" si="124"/>
        <v>23</v>
      </c>
      <c r="BA809" s="19">
        <f t="shared" si="125"/>
        <v>0</v>
      </c>
      <c r="BB809" s="20" t="e">
        <f t="shared" si="126"/>
        <v>#DIV/0!</v>
      </c>
      <c r="BC809">
        <f t="shared" si="127"/>
        <v>23</v>
      </c>
      <c r="BD809" s="14">
        <f t="shared" si="128"/>
        <v>1</v>
      </c>
      <c r="BE809" s="14" t="str">
        <f t="shared" si="129"/>
        <v/>
      </c>
      <c r="BF809" s="14" t="str">
        <f t="shared" si="130"/>
        <v/>
      </c>
      <c r="BG809" s="14" t="str">
        <f t="shared" si="131"/>
        <v/>
      </c>
    </row>
    <row r="810" spans="1:59" x14ac:dyDescent="0.2">
      <c r="A810" t="str">
        <f t="shared" si="122"/>
        <v>Oliver Florent_2018</v>
      </c>
      <c r="B810" t="s">
        <v>946</v>
      </c>
      <c r="C810" t="s">
        <v>423</v>
      </c>
      <c r="D810">
        <v>2018</v>
      </c>
      <c r="E810" s="13">
        <v>246200</v>
      </c>
      <c r="F810" s="13">
        <v>246200</v>
      </c>
      <c r="G810" s="13">
        <v>246200</v>
      </c>
      <c r="H810" s="13">
        <v>245100</v>
      </c>
      <c r="I810" s="13">
        <v>267600</v>
      </c>
      <c r="J810" s="13">
        <v>270500</v>
      </c>
      <c r="K810" s="13">
        <v>285600</v>
      </c>
      <c r="L810" s="13">
        <v>273800</v>
      </c>
      <c r="M810" s="13">
        <v>281000</v>
      </c>
      <c r="N810" s="13">
        <v>288700</v>
      </c>
      <c r="O810" s="13">
        <v>301100</v>
      </c>
      <c r="P810" s="13">
        <v>313300</v>
      </c>
      <c r="Q810" s="13">
        <v>320100</v>
      </c>
      <c r="R810" s="13">
        <v>343600</v>
      </c>
      <c r="S810" s="13">
        <v>343600</v>
      </c>
      <c r="T810" s="13">
        <v>351900</v>
      </c>
      <c r="U810" s="13">
        <v>356500</v>
      </c>
      <c r="V810" s="13">
        <v>355700</v>
      </c>
      <c r="W810" s="13">
        <v>362000</v>
      </c>
      <c r="X810" s="13">
        <v>365700</v>
      </c>
      <c r="Y810" s="13">
        <v>350600</v>
      </c>
      <c r="Z810" s="13">
        <v>330600</v>
      </c>
      <c r="AA810" s="13">
        <v>339000</v>
      </c>
      <c r="AB810" s="13">
        <v>32</v>
      </c>
      <c r="AC810" s="13">
        <v>73</v>
      </c>
      <c r="AD810" s="13">
        <v>39</v>
      </c>
      <c r="AE810" s="13">
        <v>82</v>
      </c>
      <c r="AF810" s="13">
        <v>42</v>
      </c>
      <c r="AG810" s="13">
        <v>70</v>
      </c>
      <c r="AH810" s="13">
        <v>32</v>
      </c>
      <c r="AI810" s="13">
        <v>79</v>
      </c>
      <c r="AJ810" s="13">
        <v>76</v>
      </c>
      <c r="AK810" s="13">
        <v>46</v>
      </c>
      <c r="AL810" s="13">
        <v>86</v>
      </c>
      <c r="AM810" s="13">
        <v>73</v>
      </c>
      <c r="AN810" s="13">
        <v>86</v>
      </c>
      <c r="AO810" s="13"/>
      <c r="AP810" s="13">
        <v>70</v>
      </c>
      <c r="AQ810" s="13">
        <v>70</v>
      </c>
      <c r="AR810" s="13">
        <v>76</v>
      </c>
      <c r="AS810" s="13">
        <v>86</v>
      </c>
      <c r="AT810" s="13">
        <v>68</v>
      </c>
      <c r="AU810" s="13">
        <v>37</v>
      </c>
      <c r="AV810" s="13">
        <v>66</v>
      </c>
      <c r="AW810" s="13">
        <v>89</v>
      </c>
      <c r="AX810" s="13">
        <v>78</v>
      </c>
      <c r="AY810" s="14">
        <f t="shared" si="123"/>
        <v>66.181818181818187</v>
      </c>
      <c r="AZ810" s="14">
        <f t="shared" si="124"/>
        <v>23</v>
      </c>
      <c r="BA810" s="19">
        <f t="shared" si="125"/>
        <v>1</v>
      </c>
      <c r="BB810" s="20">
        <f t="shared" si="126"/>
        <v>18.90486549526177</v>
      </c>
      <c r="BC810">
        <f t="shared" si="127"/>
        <v>0</v>
      </c>
      <c r="BD810" s="14">
        <f t="shared" si="128"/>
        <v>4</v>
      </c>
      <c r="BE810" s="14">
        <f t="shared" si="129"/>
        <v>56.333333333333336</v>
      </c>
      <c r="BF810" s="14">
        <f t="shared" si="130"/>
        <v>65.333333333333329</v>
      </c>
      <c r="BG810" s="14">
        <f t="shared" si="131"/>
        <v>71.111111111111114</v>
      </c>
    </row>
    <row r="811" spans="1:59" x14ac:dyDescent="0.2">
      <c r="A811" t="str">
        <f t="shared" si="122"/>
        <v>Oliver Florent_2017</v>
      </c>
      <c r="B811" t="s">
        <v>946</v>
      </c>
      <c r="C811" t="s">
        <v>423</v>
      </c>
      <c r="D811">
        <v>2017</v>
      </c>
      <c r="E811" s="13">
        <v>166800</v>
      </c>
      <c r="F811" s="13">
        <v>166800</v>
      </c>
      <c r="G811" s="13">
        <v>166800</v>
      </c>
      <c r="H811" s="13">
        <v>184200</v>
      </c>
      <c r="I811" s="13">
        <v>196400</v>
      </c>
      <c r="J811" s="13">
        <v>196400</v>
      </c>
      <c r="K811" s="13">
        <v>196400</v>
      </c>
      <c r="L811" s="13">
        <v>200400</v>
      </c>
      <c r="M811" s="13">
        <v>200400</v>
      </c>
      <c r="N811" s="13">
        <v>200400</v>
      </c>
      <c r="O811" s="13">
        <v>202800</v>
      </c>
      <c r="P811" s="13">
        <v>202800</v>
      </c>
      <c r="Q811" s="13">
        <v>202800</v>
      </c>
      <c r="R811" s="13">
        <v>202800</v>
      </c>
      <c r="S811" s="13">
        <v>213500</v>
      </c>
      <c r="T811" s="13">
        <v>221900</v>
      </c>
      <c r="U811" s="13">
        <v>227100</v>
      </c>
      <c r="V811" s="13">
        <v>227100</v>
      </c>
      <c r="W811" s="13">
        <v>227100</v>
      </c>
      <c r="X811" s="13">
        <v>227100</v>
      </c>
      <c r="Y811" s="13">
        <v>227100</v>
      </c>
      <c r="Z811" s="13">
        <v>227100</v>
      </c>
      <c r="AA811" s="13">
        <v>227100</v>
      </c>
      <c r="AB811" s="13">
        <v>44</v>
      </c>
      <c r="AC811" s="13">
        <v>44</v>
      </c>
      <c r="AD811" s="13">
        <v>48</v>
      </c>
      <c r="AE811" s="13">
        <v>43</v>
      </c>
      <c r="AF811" s="13"/>
      <c r="AG811" s="13"/>
      <c r="AH811" s="13">
        <v>33</v>
      </c>
      <c r="AI811" s="13"/>
      <c r="AJ811" s="13"/>
      <c r="AK811" s="13">
        <v>47</v>
      </c>
      <c r="AL811" s="13"/>
      <c r="AM811" s="13"/>
      <c r="AN811" s="13"/>
      <c r="AO811" s="13">
        <v>63</v>
      </c>
      <c r="AP811" s="13">
        <v>36</v>
      </c>
      <c r="AQ811" s="13">
        <v>45</v>
      </c>
      <c r="AR811" s="13"/>
      <c r="AS811" s="13"/>
      <c r="AT811" s="13"/>
      <c r="AU811" s="13"/>
      <c r="AV811" s="13"/>
      <c r="AW811" s="13"/>
      <c r="AX811" s="13"/>
      <c r="AY811" s="14">
        <f t="shared" si="123"/>
        <v>44.777777777777779</v>
      </c>
      <c r="AZ811" s="14">
        <f t="shared" si="124"/>
        <v>23</v>
      </c>
      <c r="BA811" s="19">
        <f t="shared" si="125"/>
        <v>0.40909090909090912</v>
      </c>
      <c r="BB811" s="20">
        <f t="shared" si="126"/>
        <v>8.4228525123288449</v>
      </c>
      <c r="BC811">
        <f t="shared" si="127"/>
        <v>0</v>
      </c>
      <c r="BD811" s="14">
        <f t="shared" si="128"/>
        <v>1</v>
      </c>
      <c r="BE811" s="14">
        <f t="shared" si="129"/>
        <v>44.75</v>
      </c>
      <c r="BF811" s="14">
        <f t="shared" si="130"/>
        <v>40</v>
      </c>
      <c r="BG811" s="14">
        <f t="shared" si="131"/>
        <v>40.5</v>
      </c>
    </row>
    <row r="812" spans="1:59" x14ac:dyDescent="0.2">
      <c r="A812" t="str">
        <f t="shared" si="122"/>
        <v>Oliver Florent_2016</v>
      </c>
      <c r="B812" t="s">
        <v>946</v>
      </c>
      <c r="C812" t="s">
        <v>423</v>
      </c>
      <c r="D812">
        <v>2016</v>
      </c>
      <c r="E812" s="13">
        <v>0</v>
      </c>
      <c r="F812" s="13">
        <v>0</v>
      </c>
      <c r="G812" s="13">
        <v>0</v>
      </c>
      <c r="H812" s="13">
        <v>0</v>
      </c>
      <c r="I812" s="13">
        <v>0</v>
      </c>
      <c r="J812" s="13">
        <v>0</v>
      </c>
      <c r="K812" s="13">
        <v>0</v>
      </c>
      <c r="L812" s="13">
        <v>0</v>
      </c>
      <c r="M812" s="13">
        <v>0</v>
      </c>
      <c r="N812" s="13">
        <v>0</v>
      </c>
      <c r="O812" s="13">
        <v>0</v>
      </c>
      <c r="P812" s="13">
        <v>0</v>
      </c>
      <c r="Q812" s="13">
        <v>0</v>
      </c>
      <c r="R812" s="13">
        <v>0</v>
      </c>
      <c r="S812" s="13">
        <v>0</v>
      </c>
      <c r="T812" s="13">
        <v>0</v>
      </c>
      <c r="U812" s="13">
        <v>0</v>
      </c>
      <c r="V812" s="13">
        <v>0</v>
      </c>
      <c r="W812" s="13">
        <v>0</v>
      </c>
      <c r="X812" s="13">
        <v>0</v>
      </c>
      <c r="Y812" s="13">
        <v>0</v>
      </c>
      <c r="Z812" s="13">
        <v>0</v>
      </c>
      <c r="AA812" s="13">
        <v>0</v>
      </c>
      <c r="AB812" s="13"/>
      <c r="AC812" s="13"/>
      <c r="AD812" s="13"/>
      <c r="AE812" s="13"/>
      <c r="AF812" s="13"/>
      <c r="AG812" s="13"/>
      <c r="AH812" s="13"/>
      <c r="AI812" s="13"/>
      <c r="AJ812" s="13"/>
      <c r="AK812" s="13"/>
      <c r="AL812" s="13"/>
      <c r="AM812" s="13"/>
      <c r="AN812" s="13"/>
      <c r="AO812" s="13"/>
      <c r="AP812" s="13"/>
      <c r="AQ812" s="13"/>
      <c r="AR812" s="13"/>
      <c r="AS812" s="13"/>
      <c r="AT812" s="13"/>
      <c r="AU812" s="13"/>
      <c r="AV812" s="13"/>
      <c r="AW812" s="13"/>
      <c r="AX812" s="13"/>
      <c r="AY812" s="14" t="str">
        <f t="shared" si="123"/>
        <v/>
      </c>
      <c r="AZ812" s="14">
        <f t="shared" si="124"/>
        <v>23</v>
      </c>
      <c r="BA812" s="19">
        <f t="shared" si="125"/>
        <v>0</v>
      </c>
      <c r="BB812" s="20" t="e">
        <f t="shared" si="126"/>
        <v>#DIV/0!</v>
      </c>
      <c r="BC812">
        <f t="shared" si="127"/>
        <v>23</v>
      </c>
      <c r="BD812" s="14">
        <f t="shared" si="128"/>
        <v>1</v>
      </c>
      <c r="BE812" s="14" t="str">
        <f t="shared" si="129"/>
        <v/>
      </c>
      <c r="BF812" s="14" t="str">
        <f t="shared" si="130"/>
        <v/>
      </c>
      <c r="BG812" s="14" t="str">
        <f t="shared" si="131"/>
        <v/>
      </c>
    </row>
    <row r="813" spans="1:59" x14ac:dyDescent="0.2">
      <c r="A813" t="str">
        <f t="shared" si="122"/>
        <v>Oliver Florent_2015</v>
      </c>
      <c r="B813" t="s">
        <v>946</v>
      </c>
      <c r="C813" t="s">
        <v>423</v>
      </c>
      <c r="D813">
        <v>2015</v>
      </c>
      <c r="E813" s="13">
        <v>0</v>
      </c>
      <c r="F813" s="13">
        <v>0</v>
      </c>
      <c r="G813" s="13">
        <v>0</v>
      </c>
      <c r="H813" s="13">
        <v>0</v>
      </c>
      <c r="I813" s="13">
        <v>0</v>
      </c>
      <c r="J813" s="13">
        <v>0</v>
      </c>
      <c r="K813" s="13">
        <v>0</v>
      </c>
      <c r="L813" s="13">
        <v>0</v>
      </c>
      <c r="M813" s="13">
        <v>0</v>
      </c>
      <c r="N813" s="13">
        <v>0</v>
      </c>
      <c r="O813" s="13">
        <v>0</v>
      </c>
      <c r="P813" s="13">
        <v>0</v>
      </c>
      <c r="Q813" s="13">
        <v>0</v>
      </c>
      <c r="R813" s="13">
        <v>0</v>
      </c>
      <c r="S813" s="13">
        <v>0</v>
      </c>
      <c r="T813" s="13">
        <v>0</v>
      </c>
      <c r="U813" s="13">
        <v>0</v>
      </c>
      <c r="V813" s="13">
        <v>0</v>
      </c>
      <c r="W813" s="13">
        <v>0</v>
      </c>
      <c r="X813" s="13">
        <v>0</v>
      </c>
      <c r="Y813" s="13">
        <v>0</v>
      </c>
      <c r="Z813" s="13">
        <v>0</v>
      </c>
      <c r="AA813" s="13">
        <v>0</v>
      </c>
      <c r="AB813" s="13"/>
      <c r="AC813" s="13"/>
      <c r="AD813" s="13"/>
      <c r="AE813" s="13"/>
      <c r="AF813" s="13"/>
      <c r="AG813" s="13"/>
      <c r="AH813" s="13"/>
      <c r="AI813" s="13"/>
      <c r="AJ813" s="13"/>
      <c r="AK813" s="13"/>
      <c r="AL813" s="13"/>
      <c r="AM813" s="13"/>
      <c r="AN813" s="13"/>
      <c r="AO813" s="13"/>
      <c r="AP813" s="13"/>
      <c r="AQ813" s="13"/>
      <c r="AR813" s="13"/>
      <c r="AS813" s="13"/>
      <c r="AT813" s="13"/>
      <c r="AU813" s="13"/>
      <c r="AV813" s="13"/>
      <c r="AW813" s="13"/>
      <c r="AX813" s="13"/>
      <c r="AY813" s="14" t="str">
        <f t="shared" si="123"/>
        <v/>
      </c>
      <c r="AZ813" s="14">
        <f t="shared" si="124"/>
        <v>23</v>
      </c>
      <c r="BA813" s="19">
        <f t="shared" si="125"/>
        <v>0</v>
      </c>
      <c r="BB813" s="20" t="e">
        <f t="shared" si="126"/>
        <v>#DIV/0!</v>
      </c>
      <c r="BC813">
        <f t="shared" si="127"/>
        <v>23</v>
      </c>
      <c r="BD813" s="14">
        <f t="shared" si="128"/>
        <v>1</v>
      </c>
      <c r="BE813" s="14" t="str">
        <f t="shared" si="129"/>
        <v/>
      </c>
      <c r="BF813" s="14" t="str">
        <f t="shared" si="130"/>
        <v/>
      </c>
      <c r="BG813" s="14" t="str">
        <f t="shared" si="131"/>
        <v/>
      </c>
    </row>
    <row r="814" spans="1:59" x14ac:dyDescent="0.2">
      <c r="A814" t="str">
        <f t="shared" si="122"/>
        <v>Matthew Flynn_2018</v>
      </c>
      <c r="B814" t="s">
        <v>1570</v>
      </c>
      <c r="C814" t="s">
        <v>490</v>
      </c>
      <c r="D814">
        <v>2018</v>
      </c>
      <c r="E814" s="13">
        <v>123900</v>
      </c>
      <c r="F814" s="13">
        <v>123900</v>
      </c>
      <c r="G814" s="13">
        <v>123900</v>
      </c>
      <c r="H814" s="13">
        <v>123900</v>
      </c>
      <c r="I814" s="13">
        <v>123900</v>
      </c>
      <c r="J814" s="13">
        <v>123900</v>
      </c>
      <c r="K814" s="13">
        <v>123900</v>
      </c>
      <c r="L814" s="13">
        <v>123900</v>
      </c>
      <c r="M814" s="13">
        <v>123900</v>
      </c>
      <c r="N814" s="13">
        <v>123900</v>
      </c>
      <c r="O814" s="13">
        <v>123900</v>
      </c>
      <c r="P814" s="13">
        <v>123900</v>
      </c>
      <c r="Q814" s="13">
        <v>123900</v>
      </c>
      <c r="R814" s="13">
        <v>123900</v>
      </c>
      <c r="S814" s="13">
        <v>123900</v>
      </c>
      <c r="T814" s="13">
        <v>123900</v>
      </c>
      <c r="U814" s="13">
        <v>123900</v>
      </c>
      <c r="V814" s="13">
        <v>123900</v>
      </c>
      <c r="W814" s="13">
        <v>123900</v>
      </c>
      <c r="X814" s="13">
        <v>123900</v>
      </c>
      <c r="Y814" s="13">
        <v>123900</v>
      </c>
      <c r="Z814" s="13">
        <v>123900</v>
      </c>
      <c r="AA814" s="13">
        <v>123900</v>
      </c>
      <c r="AB814" s="13"/>
      <c r="AC814" s="13"/>
      <c r="AD814" s="13"/>
      <c r="AE814" s="13"/>
      <c r="AF814" s="13"/>
      <c r="AG814" s="13"/>
      <c r="AH814" s="13"/>
      <c r="AI814" s="13"/>
      <c r="AJ814" s="13"/>
      <c r="AK814" s="13"/>
      <c r="AL814" s="13"/>
      <c r="AM814" s="13"/>
      <c r="AN814" s="13"/>
      <c r="AO814" s="13"/>
      <c r="AP814" s="13"/>
      <c r="AQ814" s="13"/>
      <c r="AR814" s="13"/>
      <c r="AS814" s="13"/>
      <c r="AT814" s="13"/>
      <c r="AU814" s="13"/>
      <c r="AV814" s="13"/>
      <c r="AW814" s="13"/>
      <c r="AX814" s="13"/>
      <c r="AY814" s="14" t="str">
        <f t="shared" si="123"/>
        <v/>
      </c>
      <c r="AZ814" s="14">
        <f t="shared" si="124"/>
        <v>23</v>
      </c>
      <c r="BA814" s="19">
        <f t="shared" si="125"/>
        <v>0</v>
      </c>
      <c r="BB814" s="20" t="e">
        <f t="shared" si="126"/>
        <v>#DIV/0!</v>
      </c>
      <c r="BC814">
        <f t="shared" si="127"/>
        <v>0</v>
      </c>
      <c r="BD814" s="14">
        <f t="shared" si="128"/>
        <v>1</v>
      </c>
      <c r="BE814" s="14" t="str">
        <f t="shared" si="129"/>
        <v/>
      </c>
      <c r="BF814" s="14" t="str">
        <f t="shared" si="130"/>
        <v/>
      </c>
      <c r="BG814" s="14" t="str">
        <f t="shared" si="131"/>
        <v/>
      </c>
    </row>
    <row r="815" spans="1:59" x14ac:dyDescent="0.2">
      <c r="A815" t="str">
        <f t="shared" si="122"/>
        <v>Matthew Flynn_2017</v>
      </c>
      <c r="B815" t="s">
        <v>1570</v>
      </c>
      <c r="C815" t="s">
        <v>490</v>
      </c>
      <c r="D815">
        <v>2017</v>
      </c>
      <c r="E815" s="13">
        <v>123900</v>
      </c>
      <c r="F815" s="13">
        <v>123900</v>
      </c>
      <c r="G815" s="13">
        <v>123900</v>
      </c>
      <c r="H815" s="13">
        <v>123900</v>
      </c>
      <c r="I815" s="13">
        <v>123900</v>
      </c>
      <c r="J815" s="13">
        <v>123900</v>
      </c>
      <c r="K815" s="13">
        <v>123900</v>
      </c>
      <c r="L815" s="13">
        <v>123900</v>
      </c>
      <c r="M815" s="13">
        <v>123900</v>
      </c>
      <c r="N815" s="13">
        <v>123900</v>
      </c>
      <c r="O815" s="13">
        <v>123900</v>
      </c>
      <c r="P815" s="13">
        <v>123900</v>
      </c>
      <c r="Q815" s="13">
        <v>123900</v>
      </c>
      <c r="R815" s="13">
        <v>123900</v>
      </c>
      <c r="S815" s="13">
        <v>123900</v>
      </c>
      <c r="T815" s="13">
        <v>123900</v>
      </c>
      <c r="U815" s="13">
        <v>123900</v>
      </c>
      <c r="V815" s="13">
        <v>123900</v>
      </c>
      <c r="W815" s="13">
        <v>123900</v>
      </c>
      <c r="X815" s="13">
        <v>123900</v>
      </c>
      <c r="Y815" s="13">
        <v>123900</v>
      </c>
      <c r="Z815" s="13">
        <v>123900</v>
      </c>
      <c r="AA815" s="13">
        <v>123900</v>
      </c>
      <c r="AB815" s="13"/>
      <c r="AC815" s="13"/>
      <c r="AD815" s="13"/>
      <c r="AE815" s="13"/>
      <c r="AF815" s="13"/>
      <c r="AG815" s="13"/>
      <c r="AH815" s="13"/>
      <c r="AI815" s="13"/>
      <c r="AJ815" s="13"/>
      <c r="AK815" s="13"/>
      <c r="AL815" s="13"/>
      <c r="AM815" s="13"/>
      <c r="AN815" s="13"/>
      <c r="AO815" s="13"/>
      <c r="AP815" s="13"/>
      <c r="AQ815" s="13"/>
      <c r="AR815" s="13"/>
      <c r="AS815" s="13"/>
      <c r="AT815" s="13"/>
      <c r="AU815" s="13"/>
      <c r="AV815" s="13"/>
      <c r="AW815" s="13"/>
      <c r="AX815" s="13"/>
      <c r="AY815" s="14" t="str">
        <f t="shared" si="123"/>
        <v/>
      </c>
      <c r="AZ815" s="14">
        <f t="shared" si="124"/>
        <v>23</v>
      </c>
      <c r="BA815" s="19">
        <f t="shared" si="125"/>
        <v>0</v>
      </c>
      <c r="BB815" s="20" t="e">
        <f t="shared" si="126"/>
        <v>#DIV/0!</v>
      </c>
      <c r="BC815">
        <f t="shared" si="127"/>
        <v>0</v>
      </c>
      <c r="BD815" s="14">
        <f t="shared" si="128"/>
        <v>1</v>
      </c>
      <c r="BE815" s="14" t="str">
        <f t="shared" si="129"/>
        <v/>
      </c>
      <c r="BF815" s="14" t="str">
        <f t="shared" si="130"/>
        <v/>
      </c>
      <c r="BG815" s="14" t="str">
        <f t="shared" si="131"/>
        <v/>
      </c>
    </row>
    <row r="816" spans="1:59" x14ac:dyDescent="0.2">
      <c r="A816" t="str">
        <f t="shared" si="122"/>
        <v>Matthew Flynn_2016</v>
      </c>
      <c r="B816" t="s">
        <v>1570</v>
      </c>
      <c r="C816" t="s">
        <v>490</v>
      </c>
      <c r="D816">
        <v>2016</v>
      </c>
      <c r="E816" s="13">
        <v>117300</v>
      </c>
      <c r="F816" s="13">
        <v>117300</v>
      </c>
      <c r="G816" s="13">
        <v>117300</v>
      </c>
      <c r="H816" s="13">
        <v>117300</v>
      </c>
      <c r="I816" s="13">
        <v>117300</v>
      </c>
      <c r="J816" s="13">
        <v>117300</v>
      </c>
      <c r="K816" s="13">
        <v>117300</v>
      </c>
      <c r="L816" s="13">
        <v>117300</v>
      </c>
      <c r="M816" s="13">
        <v>117300</v>
      </c>
      <c r="N816" s="13">
        <v>117300</v>
      </c>
      <c r="O816" s="13">
        <v>117300</v>
      </c>
      <c r="P816" s="13">
        <v>117300</v>
      </c>
      <c r="Q816" s="13">
        <v>117300</v>
      </c>
      <c r="R816" s="13">
        <v>117300</v>
      </c>
      <c r="S816" s="13">
        <v>117300</v>
      </c>
      <c r="T816" s="13">
        <v>117300</v>
      </c>
      <c r="U816" s="13">
        <v>117300</v>
      </c>
      <c r="V816" s="13">
        <v>117300</v>
      </c>
      <c r="W816" s="13">
        <v>117300</v>
      </c>
      <c r="X816" s="13">
        <v>117300</v>
      </c>
      <c r="Y816" s="13">
        <v>117300</v>
      </c>
      <c r="Z816" s="13">
        <v>117300</v>
      </c>
      <c r="AA816" s="13">
        <v>117300</v>
      </c>
      <c r="AB816" s="13"/>
      <c r="AC816" s="13"/>
      <c r="AD816" s="13"/>
      <c r="AE816" s="13"/>
      <c r="AF816" s="13"/>
      <c r="AG816" s="13"/>
      <c r="AH816" s="13"/>
      <c r="AI816" s="13"/>
      <c r="AJ816" s="13"/>
      <c r="AK816" s="13"/>
      <c r="AL816" s="13"/>
      <c r="AM816" s="13"/>
      <c r="AN816" s="13"/>
      <c r="AO816" s="13"/>
      <c r="AP816" s="13"/>
      <c r="AQ816" s="13"/>
      <c r="AR816" s="13"/>
      <c r="AS816" s="13"/>
      <c r="AT816" s="13"/>
      <c r="AU816" s="13"/>
      <c r="AV816" s="13"/>
      <c r="AW816" s="13"/>
      <c r="AX816" s="13"/>
      <c r="AY816" s="14" t="str">
        <f t="shared" si="123"/>
        <v/>
      </c>
      <c r="AZ816" s="14">
        <f t="shared" si="124"/>
        <v>23</v>
      </c>
      <c r="BA816" s="19">
        <f t="shared" si="125"/>
        <v>0</v>
      </c>
      <c r="BB816" s="20" t="e">
        <f t="shared" si="126"/>
        <v>#DIV/0!</v>
      </c>
      <c r="BC816">
        <f t="shared" si="127"/>
        <v>0</v>
      </c>
      <c r="BD816" s="14">
        <f t="shared" si="128"/>
        <v>1</v>
      </c>
      <c r="BE816" s="14" t="str">
        <f t="shared" si="129"/>
        <v/>
      </c>
      <c r="BF816" s="14" t="str">
        <f t="shared" si="130"/>
        <v/>
      </c>
      <c r="BG816" s="14" t="str">
        <f t="shared" si="131"/>
        <v/>
      </c>
    </row>
    <row r="817" spans="1:59" x14ac:dyDescent="0.2">
      <c r="A817" t="str">
        <f t="shared" si="122"/>
        <v>Matthew Flynn_2015</v>
      </c>
      <c r="B817" t="s">
        <v>1570</v>
      </c>
      <c r="C817" t="s">
        <v>490</v>
      </c>
      <c r="D817">
        <v>2015</v>
      </c>
      <c r="E817" s="13">
        <v>0</v>
      </c>
      <c r="F817" s="13">
        <v>0</v>
      </c>
      <c r="G817" s="13">
        <v>0</v>
      </c>
      <c r="H817" s="13">
        <v>0</v>
      </c>
      <c r="I817" s="13">
        <v>0</v>
      </c>
      <c r="J817" s="13">
        <v>0</v>
      </c>
      <c r="K817" s="13">
        <v>0</v>
      </c>
      <c r="L817" s="13">
        <v>0</v>
      </c>
      <c r="M817" s="13">
        <v>0</v>
      </c>
      <c r="N817" s="13">
        <v>0</v>
      </c>
      <c r="O817" s="13">
        <v>0</v>
      </c>
      <c r="P817" s="13">
        <v>0</v>
      </c>
      <c r="Q817" s="13">
        <v>0</v>
      </c>
      <c r="R817" s="13">
        <v>0</v>
      </c>
      <c r="S817" s="13">
        <v>0</v>
      </c>
      <c r="T817" s="13">
        <v>0</v>
      </c>
      <c r="U817" s="13">
        <v>0</v>
      </c>
      <c r="V817" s="13">
        <v>0</v>
      </c>
      <c r="W817" s="13">
        <v>0</v>
      </c>
      <c r="X817" s="13">
        <v>0</v>
      </c>
      <c r="Y817" s="13">
        <v>0</v>
      </c>
      <c r="Z817" s="13">
        <v>0</v>
      </c>
      <c r="AA817" s="13">
        <v>0</v>
      </c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3"/>
      <c r="AM817" s="13"/>
      <c r="AN817" s="13"/>
      <c r="AO817" s="13"/>
      <c r="AP817" s="13"/>
      <c r="AQ817" s="13"/>
      <c r="AR817" s="13"/>
      <c r="AS817" s="13"/>
      <c r="AT817" s="13"/>
      <c r="AU817" s="13"/>
      <c r="AV817" s="13"/>
      <c r="AW817" s="13"/>
      <c r="AX817" s="13"/>
      <c r="AY817" s="14" t="str">
        <f t="shared" si="123"/>
        <v/>
      </c>
      <c r="AZ817" s="14">
        <f t="shared" si="124"/>
        <v>23</v>
      </c>
      <c r="BA817" s="19">
        <f t="shared" si="125"/>
        <v>0</v>
      </c>
      <c r="BB817" s="20" t="e">
        <f t="shared" si="126"/>
        <v>#DIV/0!</v>
      </c>
      <c r="BC817">
        <f t="shared" si="127"/>
        <v>23</v>
      </c>
      <c r="BD817" s="14">
        <f t="shared" si="128"/>
        <v>1</v>
      </c>
      <c r="BE817" s="14" t="str">
        <f t="shared" si="129"/>
        <v/>
      </c>
      <c r="BF817" s="14" t="str">
        <f t="shared" si="130"/>
        <v/>
      </c>
      <c r="BG817" s="14" t="str">
        <f t="shared" si="131"/>
        <v/>
      </c>
    </row>
    <row r="818" spans="1:59" x14ac:dyDescent="0.2">
      <c r="A818" t="str">
        <f t="shared" si="122"/>
        <v>Darcy Fogarty_2018</v>
      </c>
      <c r="B818" t="s">
        <v>1612</v>
      </c>
      <c r="C818" t="s">
        <v>1</v>
      </c>
      <c r="D818">
        <v>2018</v>
      </c>
      <c r="E818" s="13">
        <v>153300</v>
      </c>
      <c r="F818" s="13">
        <v>153300</v>
      </c>
      <c r="G818" s="13">
        <v>153300</v>
      </c>
      <c r="H818" s="13">
        <v>153300</v>
      </c>
      <c r="I818" s="13">
        <v>174000</v>
      </c>
      <c r="J818" s="13">
        <v>174000</v>
      </c>
      <c r="K818" s="13">
        <v>174000</v>
      </c>
      <c r="L818" s="13">
        <v>191500</v>
      </c>
      <c r="M818" s="13">
        <v>191500</v>
      </c>
      <c r="N818" s="13">
        <v>204200</v>
      </c>
      <c r="O818" s="13">
        <v>217400</v>
      </c>
      <c r="P818" s="13">
        <v>230200</v>
      </c>
      <c r="Q818" s="13">
        <v>234000</v>
      </c>
      <c r="R818" s="13">
        <v>234000</v>
      </c>
      <c r="S818" s="13">
        <v>234000</v>
      </c>
      <c r="T818" s="13">
        <v>226800</v>
      </c>
      <c r="U818" s="13">
        <v>208100</v>
      </c>
      <c r="V818" s="13">
        <v>208100</v>
      </c>
      <c r="W818" s="13">
        <v>208100</v>
      </c>
      <c r="X818" s="13">
        <v>208100</v>
      </c>
      <c r="Y818" s="13">
        <v>208100</v>
      </c>
      <c r="Z818" s="13">
        <v>208100</v>
      </c>
      <c r="AA818" s="13">
        <v>208100</v>
      </c>
      <c r="AB818" s="13">
        <v>48</v>
      </c>
      <c r="AC818" s="13">
        <v>44</v>
      </c>
      <c r="AD818" s="13"/>
      <c r="AE818" s="13">
        <v>44</v>
      </c>
      <c r="AF818" s="13"/>
      <c r="AG818" s="13"/>
      <c r="AH818" s="13">
        <v>55</v>
      </c>
      <c r="AI818" s="13"/>
      <c r="AJ818" s="13">
        <v>45</v>
      </c>
      <c r="AK818" s="13">
        <v>52</v>
      </c>
      <c r="AL818" s="13">
        <v>62</v>
      </c>
      <c r="AM818" s="13">
        <v>34</v>
      </c>
      <c r="AN818" s="13"/>
      <c r="AO818" s="13"/>
      <c r="AP818" s="13">
        <v>31</v>
      </c>
      <c r="AQ818" s="13">
        <v>32</v>
      </c>
      <c r="AR818" s="13"/>
      <c r="AS818" s="13"/>
      <c r="AT818" s="13"/>
      <c r="AU818" s="13"/>
      <c r="AV818" s="13"/>
      <c r="AW818" s="13"/>
      <c r="AX818" s="13"/>
      <c r="AY818" s="14">
        <f t="shared" si="123"/>
        <v>44.7</v>
      </c>
      <c r="AZ818" s="14">
        <f t="shared" si="124"/>
        <v>23</v>
      </c>
      <c r="BA818" s="19">
        <f t="shared" si="125"/>
        <v>0.45454545454545453</v>
      </c>
      <c r="BB818" s="20">
        <f t="shared" si="126"/>
        <v>10.187683195353531</v>
      </c>
      <c r="BC818">
        <f t="shared" si="127"/>
        <v>0</v>
      </c>
      <c r="BD818" s="14">
        <f t="shared" si="128"/>
        <v>1</v>
      </c>
      <c r="BE818" s="14">
        <f t="shared" si="129"/>
        <v>45.333333333333336</v>
      </c>
      <c r="BF818" s="14">
        <f t="shared" si="130"/>
        <v>49.6</v>
      </c>
      <c r="BG818" s="14">
        <f t="shared" si="131"/>
        <v>31.5</v>
      </c>
    </row>
    <row r="819" spans="1:59" x14ac:dyDescent="0.2">
      <c r="A819" t="str">
        <f t="shared" si="122"/>
        <v>Darcy Fogarty_2017</v>
      </c>
      <c r="B819" t="s">
        <v>1612</v>
      </c>
      <c r="C819" t="s">
        <v>1</v>
      </c>
      <c r="D819">
        <v>2017</v>
      </c>
      <c r="E819" s="13">
        <v>0</v>
      </c>
      <c r="F819" s="13">
        <v>0</v>
      </c>
      <c r="G819" s="13">
        <v>0</v>
      </c>
      <c r="H819" s="13">
        <v>0</v>
      </c>
      <c r="I819" s="13">
        <v>0</v>
      </c>
      <c r="J819" s="13">
        <v>0</v>
      </c>
      <c r="K819" s="13">
        <v>0</v>
      </c>
      <c r="L819" s="13">
        <v>0</v>
      </c>
      <c r="M819" s="13">
        <v>0</v>
      </c>
      <c r="N819" s="13">
        <v>0</v>
      </c>
      <c r="O819" s="13">
        <v>0</v>
      </c>
      <c r="P819" s="13">
        <v>0</v>
      </c>
      <c r="Q819" s="13">
        <v>0</v>
      </c>
      <c r="R819" s="13">
        <v>0</v>
      </c>
      <c r="S819" s="13">
        <v>0</v>
      </c>
      <c r="T819" s="13">
        <v>0</v>
      </c>
      <c r="U819" s="13">
        <v>0</v>
      </c>
      <c r="V819" s="13">
        <v>0</v>
      </c>
      <c r="W819" s="13">
        <v>0</v>
      </c>
      <c r="X819" s="13">
        <v>0</v>
      </c>
      <c r="Y819" s="13">
        <v>0</v>
      </c>
      <c r="Z819" s="13">
        <v>0</v>
      </c>
      <c r="AA819" s="13">
        <v>0</v>
      </c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3"/>
      <c r="AM819" s="13"/>
      <c r="AN819" s="13"/>
      <c r="AO819" s="13"/>
      <c r="AP819" s="13"/>
      <c r="AQ819" s="13"/>
      <c r="AR819" s="13"/>
      <c r="AS819" s="13"/>
      <c r="AT819" s="13"/>
      <c r="AU819" s="13"/>
      <c r="AV819" s="13"/>
      <c r="AW819" s="13"/>
      <c r="AX819" s="13"/>
      <c r="AY819" s="14" t="str">
        <f t="shared" si="123"/>
        <v/>
      </c>
      <c r="AZ819" s="14">
        <f t="shared" si="124"/>
        <v>23</v>
      </c>
      <c r="BA819" s="19">
        <f t="shared" si="125"/>
        <v>0</v>
      </c>
      <c r="BB819" s="20" t="e">
        <f t="shared" si="126"/>
        <v>#DIV/0!</v>
      </c>
      <c r="BC819">
        <f t="shared" si="127"/>
        <v>23</v>
      </c>
      <c r="BD819" s="14">
        <f t="shared" si="128"/>
        <v>1</v>
      </c>
      <c r="BE819" s="14" t="str">
        <f t="shared" si="129"/>
        <v/>
      </c>
      <c r="BF819" s="14" t="str">
        <f t="shared" si="130"/>
        <v/>
      </c>
      <c r="BG819" s="14" t="str">
        <f t="shared" si="131"/>
        <v/>
      </c>
    </row>
    <row r="820" spans="1:59" x14ac:dyDescent="0.2">
      <c r="A820" t="str">
        <f t="shared" si="122"/>
        <v>Darcy Fogarty_2016</v>
      </c>
      <c r="B820" t="s">
        <v>1612</v>
      </c>
      <c r="C820" t="s">
        <v>1</v>
      </c>
      <c r="D820">
        <v>2016</v>
      </c>
      <c r="E820" s="13">
        <v>0</v>
      </c>
      <c r="F820" s="13">
        <v>0</v>
      </c>
      <c r="G820" s="13">
        <v>0</v>
      </c>
      <c r="H820" s="13">
        <v>0</v>
      </c>
      <c r="I820" s="13">
        <v>0</v>
      </c>
      <c r="J820" s="13">
        <v>0</v>
      </c>
      <c r="K820" s="13">
        <v>0</v>
      </c>
      <c r="L820" s="13">
        <v>0</v>
      </c>
      <c r="M820" s="13">
        <v>0</v>
      </c>
      <c r="N820" s="13">
        <v>0</v>
      </c>
      <c r="O820" s="13">
        <v>0</v>
      </c>
      <c r="P820" s="13">
        <v>0</v>
      </c>
      <c r="Q820" s="13">
        <v>0</v>
      </c>
      <c r="R820" s="13">
        <v>0</v>
      </c>
      <c r="S820" s="13">
        <v>0</v>
      </c>
      <c r="T820" s="13">
        <v>0</v>
      </c>
      <c r="U820" s="13">
        <v>0</v>
      </c>
      <c r="V820" s="13">
        <v>0</v>
      </c>
      <c r="W820" s="13">
        <v>0</v>
      </c>
      <c r="X820" s="13">
        <v>0</v>
      </c>
      <c r="Y820" s="13">
        <v>0</v>
      </c>
      <c r="Z820" s="13">
        <v>0</v>
      </c>
      <c r="AA820" s="13">
        <v>0</v>
      </c>
      <c r="AB820" s="13"/>
      <c r="AC820" s="13"/>
      <c r="AD820" s="13"/>
      <c r="AE820" s="13"/>
      <c r="AF820" s="13"/>
      <c r="AG820" s="13"/>
      <c r="AH820" s="13"/>
      <c r="AI820" s="13"/>
      <c r="AJ820" s="13"/>
      <c r="AK820" s="13"/>
      <c r="AL820" s="13"/>
      <c r="AM820" s="13"/>
      <c r="AN820" s="13"/>
      <c r="AO820" s="13"/>
      <c r="AP820" s="13"/>
      <c r="AQ820" s="13"/>
      <c r="AR820" s="13"/>
      <c r="AS820" s="13"/>
      <c r="AT820" s="13"/>
      <c r="AU820" s="13"/>
      <c r="AV820" s="13"/>
      <c r="AW820" s="13"/>
      <c r="AX820" s="13"/>
      <c r="AY820" s="14" t="str">
        <f t="shared" si="123"/>
        <v/>
      </c>
      <c r="AZ820" s="14">
        <f t="shared" si="124"/>
        <v>23</v>
      </c>
      <c r="BA820" s="19">
        <f t="shared" si="125"/>
        <v>0</v>
      </c>
      <c r="BB820" s="20" t="e">
        <f t="shared" si="126"/>
        <v>#DIV/0!</v>
      </c>
      <c r="BC820">
        <f t="shared" si="127"/>
        <v>23</v>
      </c>
      <c r="BD820" s="14">
        <f t="shared" si="128"/>
        <v>1</v>
      </c>
      <c r="BE820" s="14" t="str">
        <f t="shared" si="129"/>
        <v/>
      </c>
      <c r="BF820" s="14" t="str">
        <f t="shared" si="130"/>
        <v/>
      </c>
      <c r="BG820" s="14" t="str">
        <f t="shared" si="131"/>
        <v/>
      </c>
    </row>
    <row r="821" spans="1:59" x14ac:dyDescent="0.2">
      <c r="A821" t="str">
        <f t="shared" si="122"/>
        <v>Darcy Fogarty_2015</v>
      </c>
      <c r="B821" t="s">
        <v>1612</v>
      </c>
      <c r="C821" t="s">
        <v>1</v>
      </c>
      <c r="D821">
        <v>2015</v>
      </c>
      <c r="E821" s="13">
        <v>0</v>
      </c>
      <c r="F821" s="13">
        <v>0</v>
      </c>
      <c r="G821" s="13">
        <v>0</v>
      </c>
      <c r="H821" s="13">
        <v>0</v>
      </c>
      <c r="I821" s="13">
        <v>0</v>
      </c>
      <c r="J821" s="13">
        <v>0</v>
      </c>
      <c r="K821" s="13">
        <v>0</v>
      </c>
      <c r="L821" s="13">
        <v>0</v>
      </c>
      <c r="M821" s="13">
        <v>0</v>
      </c>
      <c r="N821" s="13">
        <v>0</v>
      </c>
      <c r="O821" s="13">
        <v>0</v>
      </c>
      <c r="P821" s="13">
        <v>0</v>
      </c>
      <c r="Q821" s="13">
        <v>0</v>
      </c>
      <c r="R821" s="13">
        <v>0</v>
      </c>
      <c r="S821" s="13">
        <v>0</v>
      </c>
      <c r="T821" s="13">
        <v>0</v>
      </c>
      <c r="U821" s="13">
        <v>0</v>
      </c>
      <c r="V821" s="13">
        <v>0</v>
      </c>
      <c r="W821" s="13">
        <v>0</v>
      </c>
      <c r="X821" s="13">
        <v>0</v>
      </c>
      <c r="Y821" s="13">
        <v>0</v>
      </c>
      <c r="Z821" s="13">
        <v>0</v>
      </c>
      <c r="AA821" s="13">
        <v>0</v>
      </c>
      <c r="AB821" s="13"/>
      <c r="AC821" s="13"/>
      <c r="AD821" s="13"/>
      <c r="AE821" s="13"/>
      <c r="AF821" s="13"/>
      <c r="AG821" s="13"/>
      <c r="AH821" s="13"/>
      <c r="AI821" s="13"/>
      <c r="AJ821" s="13"/>
      <c r="AK821" s="13"/>
      <c r="AL821" s="13"/>
      <c r="AM821" s="13"/>
      <c r="AN821" s="13"/>
      <c r="AO821" s="13"/>
      <c r="AP821" s="13"/>
      <c r="AQ821" s="13"/>
      <c r="AR821" s="13"/>
      <c r="AS821" s="13"/>
      <c r="AT821" s="13"/>
      <c r="AU821" s="13"/>
      <c r="AV821" s="13"/>
      <c r="AW821" s="13"/>
      <c r="AX821" s="13"/>
      <c r="AY821" s="14" t="str">
        <f t="shared" si="123"/>
        <v/>
      </c>
      <c r="AZ821" s="14">
        <f t="shared" si="124"/>
        <v>23</v>
      </c>
      <c r="BA821" s="19">
        <f t="shared" si="125"/>
        <v>0</v>
      </c>
      <c r="BB821" s="20" t="e">
        <f t="shared" si="126"/>
        <v>#DIV/0!</v>
      </c>
      <c r="BC821">
        <f t="shared" si="127"/>
        <v>23</v>
      </c>
      <c r="BD821" s="14">
        <f t="shared" si="128"/>
        <v>1</v>
      </c>
      <c r="BE821" s="14" t="str">
        <f t="shared" si="129"/>
        <v/>
      </c>
      <c r="BF821" s="14" t="str">
        <f t="shared" si="130"/>
        <v/>
      </c>
      <c r="BG821" s="14" t="str">
        <f t="shared" si="131"/>
        <v/>
      </c>
    </row>
    <row r="822" spans="1:59" x14ac:dyDescent="0.2">
      <c r="A822" t="str">
        <f t="shared" si="122"/>
        <v>Lachlan Fogarty_2018</v>
      </c>
      <c r="B822" t="s">
        <v>1648</v>
      </c>
      <c r="C822" t="s">
        <v>235</v>
      </c>
      <c r="D822">
        <v>2018</v>
      </c>
      <c r="E822" s="13">
        <v>117300</v>
      </c>
      <c r="F822" s="13">
        <v>117300</v>
      </c>
      <c r="G822" s="13">
        <v>117300</v>
      </c>
      <c r="H822" s="13">
        <v>175200</v>
      </c>
      <c r="I822" s="13">
        <v>217600</v>
      </c>
      <c r="J822" s="13">
        <v>267800</v>
      </c>
      <c r="K822" s="13">
        <v>294800</v>
      </c>
      <c r="L822" s="13">
        <v>307800</v>
      </c>
      <c r="M822" s="13">
        <v>307800</v>
      </c>
      <c r="N822" s="13">
        <v>307800</v>
      </c>
      <c r="O822" s="13">
        <v>307800</v>
      </c>
      <c r="P822" s="13">
        <v>309700</v>
      </c>
      <c r="Q822" s="13">
        <v>319200</v>
      </c>
      <c r="R822" s="13">
        <v>311700</v>
      </c>
      <c r="S822" s="13">
        <v>311700</v>
      </c>
      <c r="T822" s="13">
        <v>286000</v>
      </c>
      <c r="U822" s="13">
        <v>265400</v>
      </c>
      <c r="V822" s="13">
        <v>265400</v>
      </c>
      <c r="W822" s="13">
        <v>265400</v>
      </c>
      <c r="X822" s="13">
        <v>266400</v>
      </c>
      <c r="Y822" s="13">
        <v>272700</v>
      </c>
      <c r="Z822" s="13">
        <v>260200</v>
      </c>
      <c r="AA822" s="13">
        <v>260200</v>
      </c>
      <c r="AB822" s="13">
        <v>82</v>
      </c>
      <c r="AC822" s="13">
        <v>47</v>
      </c>
      <c r="AD822" s="13">
        <v>70</v>
      </c>
      <c r="AE822" s="13">
        <v>80</v>
      </c>
      <c r="AF822" s="13">
        <v>89</v>
      </c>
      <c r="AG822" s="13">
        <v>50</v>
      </c>
      <c r="AH822" s="13">
        <v>66</v>
      </c>
      <c r="AI822" s="13"/>
      <c r="AJ822" s="13"/>
      <c r="AK822" s="13"/>
      <c r="AL822" s="13">
        <v>73</v>
      </c>
      <c r="AM822" s="13">
        <v>70</v>
      </c>
      <c r="AN822" s="13">
        <v>32</v>
      </c>
      <c r="AO822" s="13"/>
      <c r="AP822" s="13">
        <v>31</v>
      </c>
      <c r="AQ822" s="13">
        <v>66</v>
      </c>
      <c r="AR822" s="13"/>
      <c r="AS822" s="13"/>
      <c r="AT822" s="13">
        <v>68</v>
      </c>
      <c r="AU822" s="13">
        <v>44</v>
      </c>
      <c r="AV822" s="13">
        <v>28</v>
      </c>
      <c r="AW822" s="13"/>
      <c r="AX822" s="13"/>
      <c r="AY822" s="14">
        <f t="shared" si="123"/>
        <v>59.733333333333334</v>
      </c>
      <c r="AZ822" s="14">
        <f t="shared" si="124"/>
        <v>23</v>
      </c>
      <c r="BA822" s="19">
        <f t="shared" si="125"/>
        <v>0.68181818181818177</v>
      </c>
      <c r="BB822" s="20">
        <f t="shared" si="126"/>
        <v>19.644943612131076</v>
      </c>
      <c r="BC822">
        <f t="shared" si="127"/>
        <v>0</v>
      </c>
      <c r="BD822" s="14">
        <f t="shared" si="128"/>
        <v>1</v>
      </c>
      <c r="BE822" s="14">
        <f t="shared" si="129"/>
        <v>69.666666666666671</v>
      </c>
      <c r="BF822" s="14">
        <f t="shared" si="130"/>
        <v>69.666666666666671</v>
      </c>
      <c r="BG822" s="14">
        <f t="shared" si="131"/>
        <v>47.4</v>
      </c>
    </row>
    <row r="823" spans="1:59" x14ac:dyDescent="0.2">
      <c r="A823" t="str">
        <f t="shared" si="122"/>
        <v>Lachlan Fogarty_2017</v>
      </c>
      <c r="B823" t="s">
        <v>1648</v>
      </c>
      <c r="C823" t="s">
        <v>235</v>
      </c>
      <c r="D823">
        <v>2017</v>
      </c>
      <c r="E823" s="13">
        <v>0</v>
      </c>
      <c r="F823" s="13">
        <v>0</v>
      </c>
      <c r="G823" s="13">
        <v>0</v>
      </c>
      <c r="H823" s="13">
        <v>0</v>
      </c>
      <c r="I823" s="13">
        <v>0</v>
      </c>
      <c r="J823" s="13">
        <v>0</v>
      </c>
      <c r="K823" s="13">
        <v>0</v>
      </c>
      <c r="L823" s="13">
        <v>0</v>
      </c>
      <c r="M823" s="13">
        <v>0</v>
      </c>
      <c r="N823" s="13">
        <v>0</v>
      </c>
      <c r="O823" s="13">
        <v>0</v>
      </c>
      <c r="P823" s="13">
        <v>0</v>
      </c>
      <c r="Q823" s="13">
        <v>0</v>
      </c>
      <c r="R823" s="13">
        <v>0</v>
      </c>
      <c r="S823" s="13">
        <v>0</v>
      </c>
      <c r="T823" s="13">
        <v>0</v>
      </c>
      <c r="U823" s="13">
        <v>0</v>
      </c>
      <c r="V823" s="13">
        <v>0</v>
      </c>
      <c r="W823" s="13">
        <v>0</v>
      </c>
      <c r="X823" s="13">
        <v>0</v>
      </c>
      <c r="Y823" s="13">
        <v>0</v>
      </c>
      <c r="Z823" s="13">
        <v>0</v>
      </c>
      <c r="AA823" s="13">
        <v>0</v>
      </c>
      <c r="AB823" s="13"/>
      <c r="AC823" s="13"/>
      <c r="AD823" s="13"/>
      <c r="AE823" s="13"/>
      <c r="AF823" s="13"/>
      <c r="AG823" s="13"/>
      <c r="AH823" s="13"/>
      <c r="AI823" s="13"/>
      <c r="AJ823" s="13"/>
      <c r="AK823" s="13"/>
      <c r="AL823" s="13"/>
      <c r="AM823" s="13"/>
      <c r="AN823" s="13"/>
      <c r="AO823" s="13"/>
      <c r="AP823" s="13"/>
      <c r="AQ823" s="13"/>
      <c r="AR823" s="13"/>
      <c r="AS823" s="13"/>
      <c r="AT823" s="13"/>
      <c r="AU823" s="13"/>
      <c r="AV823" s="13"/>
      <c r="AW823" s="13"/>
      <c r="AX823" s="13"/>
      <c r="AY823" s="14" t="str">
        <f t="shared" si="123"/>
        <v/>
      </c>
      <c r="AZ823" s="14">
        <f t="shared" si="124"/>
        <v>23</v>
      </c>
      <c r="BA823" s="19">
        <f t="shared" si="125"/>
        <v>0</v>
      </c>
      <c r="BB823" s="20" t="e">
        <f t="shared" si="126"/>
        <v>#DIV/0!</v>
      </c>
      <c r="BC823">
        <f t="shared" si="127"/>
        <v>23</v>
      </c>
      <c r="BD823" s="14">
        <f t="shared" si="128"/>
        <v>1</v>
      </c>
      <c r="BE823" s="14" t="str">
        <f t="shared" si="129"/>
        <v/>
      </c>
      <c r="BF823" s="14" t="str">
        <f t="shared" si="130"/>
        <v/>
      </c>
      <c r="BG823" s="14" t="str">
        <f t="shared" si="131"/>
        <v/>
      </c>
    </row>
    <row r="824" spans="1:59" x14ac:dyDescent="0.2">
      <c r="A824" t="str">
        <f t="shared" si="122"/>
        <v>Lachlan Fogarty_2016</v>
      </c>
      <c r="B824" t="s">
        <v>1648</v>
      </c>
      <c r="C824" t="s">
        <v>235</v>
      </c>
      <c r="D824">
        <v>2016</v>
      </c>
      <c r="E824" s="13">
        <v>0</v>
      </c>
      <c r="F824" s="13">
        <v>0</v>
      </c>
      <c r="G824" s="13">
        <v>0</v>
      </c>
      <c r="H824" s="13">
        <v>0</v>
      </c>
      <c r="I824" s="13">
        <v>0</v>
      </c>
      <c r="J824" s="13">
        <v>0</v>
      </c>
      <c r="K824" s="13">
        <v>0</v>
      </c>
      <c r="L824" s="13">
        <v>0</v>
      </c>
      <c r="M824" s="13">
        <v>0</v>
      </c>
      <c r="N824" s="13">
        <v>0</v>
      </c>
      <c r="O824" s="13">
        <v>0</v>
      </c>
      <c r="P824" s="13">
        <v>0</v>
      </c>
      <c r="Q824" s="13">
        <v>0</v>
      </c>
      <c r="R824" s="13">
        <v>0</v>
      </c>
      <c r="S824" s="13">
        <v>0</v>
      </c>
      <c r="T824" s="13">
        <v>0</v>
      </c>
      <c r="U824" s="13">
        <v>0</v>
      </c>
      <c r="V824" s="13">
        <v>0</v>
      </c>
      <c r="W824" s="13">
        <v>0</v>
      </c>
      <c r="X824" s="13">
        <v>0</v>
      </c>
      <c r="Y824" s="13">
        <v>0</v>
      </c>
      <c r="Z824" s="13">
        <v>0</v>
      </c>
      <c r="AA824" s="13">
        <v>0</v>
      </c>
      <c r="AB824" s="13"/>
      <c r="AC824" s="13"/>
      <c r="AD824" s="13"/>
      <c r="AE824" s="13"/>
      <c r="AF824" s="13"/>
      <c r="AG824" s="13"/>
      <c r="AH824" s="13"/>
      <c r="AI824" s="13"/>
      <c r="AJ824" s="13"/>
      <c r="AK824" s="13"/>
      <c r="AL824" s="13"/>
      <c r="AM824" s="13"/>
      <c r="AN824" s="13"/>
      <c r="AO824" s="13"/>
      <c r="AP824" s="13"/>
      <c r="AQ824" s="13"/>
      <c r="AR824" s="13"/>
      <c r="AS824" s="13"/>
      <c r="AT824" s="13"/>
      <c r="AU824" s="13"/>
      <c r="AV824" s="13"/>
      <c r="AW824" s="13"/>
      <c r="AX824" s="13"/>
      <c r="AY824" s="14" t="str">
        <f t="shared" si="123"/>
        <v/>
      </c>
      <c r="AZ824" s="14">
        <f t="shared" si="124"/>
        <v>23</v>
      </c>
      <c r="BA824" s="19">
        <f t="shared" si="125"/>
        <v>0</v>
      </c>
      <c r="BB824" s="20" t="e">
        <f t="shared" si="126"/>
        <v>#DIV/0!</v>
      </c>
      <c r="BC824">
        <f t="shared" si="127"/>
        <v>23</v>
      </c>
      <c r="BD824" s="14">
        <f t="shared" si="128"/>
        <v>1</v>
      </c>
      <c r="BE824" s="14" t="str">
        <f t="shared" si="129"/>
        <v/>
      </c>
      <c r="BF824" s="14" t="str">
        <f t="shared" si="130"/>
        <v/>
      </c>
      <c r="BG824" s="14" t="str">
        <f t="shared" si="131"/>
        <v/>
      </c>
    </row>
    <row r="825" spans="1:59" x14ac:dyDescent="0.2">
      <c r="A825" t="str">
        <f t="shared" si="122"/>
        <v>Lachlan Fogarty_2015</v>
      </c>
      <c r="B825" t="s">
        <v>1648</v>
      </c>
      <c r="C825" t="s">
        <v>235</v>
      </c>
      <c r="D825">
        <v>2015</v>
      </c>
      <c r="E825" s="13">
        <v>0</v>
      </c>
      <c r="F825" s="13">
        <v>0</v>
      </c>
      <c r="G825" s="13">
        <v>0</v>
      </c>
      <c r="H825" s="13">
        <v>0</v>
      </c>
      <c r="I825" s="13">
        <v>0</v>
      </c>
      <c r="J825" s="13">
        <v>0</v>
      </c>
      <c r="K825" s="13">
        <v>0</v>
      </c>
      <c r="L825" s="13">
        <v>0</v>
      </c>
      <c r="M825" s="13">
        <v>0</v>
      </c>
      <c r="N825" s="13">
        <v>0</v>
      </c>
      <c r="O825" s="13">
        <v>0</v>
      </c>
      <c r="P825" s="13">
        <v>0</v>
      </c>
      <c r="Q825" s="13">
        <v>0</v>
      </c>
      <c r="R825" s="13">
        <v>0</v>
      </c>
      <c r="S825" s="13">
        <v>0</v>
      </c>
      <c r="T825" s="13">
        <v>0</v>
      </c>
      <c r="U825" s="13">
        <v>0</v>
      </c>
      <c r="V825" s="13">
        <v>0</v>
      </c>
      <c r="W825" s="13">
        <v>0</v>
      </c>
      <c r="X825" s="13">
        <v>0</v>
      </c>
      <c r="Y825" s="13">
        <v>0</v>
      </c>
      <c r="Z825" s="13">
        <v>0</v>
      </c>
      <c r="AA825" s="13">
        <v>0</v>
      </c>
      <c r="AB825" s="13"/>
      <c r="AC825" s="13"/>
      <c r="AD825" s="13"/>
      <c r="AE825" s="13"/>
      <c r="AF825" s="13"/>
      <c r="AG825" s="13"/>
      <c r="AH825" s="13"/>
      <c r="AI825" s="13"/>
      <c r="AJ825" s="13"/>
      <c r="AK825" s="13"/>
      <c r="AL825" s="13"/>
      <c r="AM825" s="13"/>
      <c r="AN825" s="13"/>
      <c r="AO825" s="13"/>
      <c r="AP825" s="13"/>
      <c r="AQ825" s="13"/>
      <c r="AR825" s="13"/>
      <c r="AS825" s="13"/>
      <c r="AT825" s="13"/>
      <c r="AU825" s="13"/>
      <c r="AV825" s="13"/>
      <c r="AW825" s="13"/>
      <c r="AX825" s="13"/>
      <c r="AY825" s="14" t="str">
        <f t="shared" si="123"/>
        <v/>
      </c>
      <c r="AZ825" s="14">
        <f t="shared" si="124"/>
        <v>23</v>
      </c>
      <c r="BA825" s="19">
        <f t="shared" si="125"/>
        <v>0</v>
      </c>
      <c r="BB825" s="20" t="e">
        <f t="shared" si="126"/>
        <v>#DIV/0!</v>
      </c>
      <c r="BC825">
        <f t="shared" si="127"/>
        <v>23</v>
      </c>
      <c r="BD825" s="14">
        <f t="shared" si="128"/>
        <v>1</v>
      </c>
      <c r="BE825" s="14" t="str">
        <f t="shared" si="129"/>
        <v/>
      </c>
      <c r="BF825" s="14" t="str">
        <f t="shared" si="130"/>
        <v/>
      </c>
      <c r="BG825" s="14" t="str">
        <f t="shared" si="131"/>
        <v/>
      </c>
    </row>
    <row r="826" spans="1:59" x14ac:dyDescent="0.2">
      <c r="A826" t="str">
        <f t="shared" si="122"/>
        <v>Zac Foot_2018</v>
      </c>
      <c r="B826" t="s">
        <v>2646</v>
      </c>
      <c r="C826" t="s">
        <v>423</v>
      </c>
      <c r="D826">
        <v>2018</v>
      </c>
      <c r="E826" s="13">
        <v>0</v>
      </c>
      <c r="F826" s="13">
        <v>0</v>
      </c>
      <c r="G826" s="13">
        <v>0</v>
      </c>
      <c r="H826" s="13">
        <v>0</v>
      </c>
      <c r="I826" s="13">
        <v>0</v>
      </c>
      <c r="J826" s="13">
        <v>0</v>
      </c>
      <c r="K826" s="13">
        <v>0</v>
      </c>
      <c r="L826" s="13">
        <v>0</v>
      </c>
      <c r="M826" s="13">
        <v>0</v>
      </c>
      <c r="N826" s="13">
        <v>0</v>
      </c>
      <c r="O826" s="13">
        <v>0</v>
      </c>
      <c r="P826" s="13">
        <v>0</v>
      </c>
      <c r="Q826" s="13">
        <v>0</v>
      </c>
      <c r="R826" s="13">
        <v>0</v>
      </c>
      <c r="S826" s="13">
        <v>0</v>
      </c>
      <c r="T826" s="13">
        <v>0</v>
      </c>
      <c r="U826" s="13">
        <v>0</v>
      </c>
      <c r="V826" s="13">
        <v>0</v>
      </c>
      <c r="W826" s="13">
        <v>0</v>
      </c>
      <c r="X826" s="13">
        <v>0</v>
      </c>
      <c r="Y826" s="13">
        <v>0</v>
      </c>
      <c r="Z826" s="13">
        <v>0</v>
      </c>
      <c r="AA826" s="13">
        <v>0</v>
      </c>
      <c r="AB826" s="13"/>
      <c r="AC826" s="13"/>
      <c r="AD826" s="13"/>
      <c r="AE826" s="13"/>
      <c r="AF826" s="13"/>
      <c r="AG826" s="13"/>
      <c r="AH826" s="13"/>
      <c r="AI826" s="13"/>
      <c r="AJ826" s="13"/>
      <c r="AK826" s="13"/>
      <c r="AL826" s="13"/>
      <c r="AM826" s="13"/>
      <c r="AN826" s="13"/>
      <c r="AO826" s="13"/>
      <c r="AP826" s="13"/>
      <c r="AQ826" s="13"/>
      <c r="AR826" s="13"/>
      <c r="AS826" s="13"/>
      <c r="AT826" s="13"/>
      <c r="AU826" s="13"/>
      <c r="AV826" s="13"/>
      <c r="AW826" s="13"/>
      <c r="AX826" s="13"/>
      <c r="AY826" s="14" t="str">
        <f t="shared" si="123"/>
        <v/>
      </c>
      <c r="AZ826" s="14">
        <f t="shared" si="124"/>
        <v>23</v>
      </c>
      <c r="BA826" s="19">
        <f t="shared" si="125"/>
        <v>0</v>
      </c>
      <c r="BB826" s="20" t="e">
        <f t="shared" si="126"/>
        <v>#DIV/0!</v>
      </c>
      <c r="BC826">
        <f t="shared" si="127"/>
        <v>23</v>
      </c>
      <c r="BD826" s="14">
        <f t="shared" si="128"/>
        <v>1</v>
      </c>
      <c r="BE826" s="14" t="str">
        <f t="shared" si="129"/>
        <v/>
      </c>
      <c r="BF826" s="14" t="str">
        <f t="shared" si="130"/>
        <v/>
      </c>
      <c r="BG826" s="14" t="str">
        <f t="shared" si="131"/>
        <v/>
      </c>
    </row>
    <row r="827" spans="1:59" x14ac:dyDescent="0.2">
      <c r="A827" t="str">
        <f t="shared" si="122"/>
        <v>Zac Foot_2017</v>
      </c>
      <c r="B827" t="s">
        <v>2646</v>
      </c>
      <c r="C827" t="s">
        <v>423</v>
      </c>
      <c r="D827">
        <v>2017</v>
      </c>
      <c r="E827" s="13">
        <v>0</v>
      </c>
      <c r="F827" s="13">
        <v>0</v>
      </c>
      <c r="G827" s="13">
        <v>0</v>
      </c>
      <c r="H827" s="13">
        <v>0</v>
      </c>
      <c r="I827" s="13">
        <v>0</v>
      </c>
      <c r="J827" s="13">
        <v>0</v>
      </c>
      <c r="K827" s="13">
        <v>0</v>
      </c>
      <c r="L827" s="13">
        <v>0</v>
      </c>
      <c r="M827" s="13">
        <v>0</v>
      </c>
      <c r="N827" s="13">
        <v>0</v>
      </c>
      <c r="O827" s="13">
        <v>0</v>
      </c>
      <c r="P827" s="13">
        <v>0</v>
      </c>
      <c r="Q827" s="13">
        <v>0</v>
      </c>
      <c r="R827" s="13">
        <v>0</v>
      </c>
      <c r="S827" s="13">
        <v>0</v>
      </c>
      <c r="T827" s="13">
        <v>0</v>
      </c>
      <c r="U827" s="13">
        <v>0</v>
      </c>
      <c r="V827" s="13">
        <v>0</v>
      </c>
      <c r="W827" s="13">
        <v>0</v>
      </c>
      <c r="X827" s="13">
        <v>0</v>
      </c>
      <c r="Y827" s="13">
        <v>0</v>
      </c>
      <c r="Z827" s="13">
        <v>0</v>
      </c>
      <c r="AA827" s="13">
        <v>0</v>
      </c>
      <c r="AB827" s="13"/>
      <c r="AC827" s="13"/>
      <c r="AD827" s="13"/>
      <c r="AE827" s="13"/>
      <c r="AF827" s="13"/>
      <c r="AG827" s="13"/>
      <c r="AH827" s="13"/>
      <c r="AI827" s="13"/>
      <c r="AJ827" s="13"/>
      <c r="AK827" s="13"/>
      <c r="AL827" s="13"/>
      <c r="AM827" s="13"/>
      <c r="AN827" s="13"/>
      <c r="AO827" s="13"/>
      <c r="AP827" s="13"/>
      <c r="AQ827" s="13"/>
      <c r="AR827" s="13"/>
      <c r="AS827" s="13"/>
      <c r="AT827" s="13"/>
      <c r="AU827" s="13"/>
      <c r="AV827" s="13"/>
      <c r="AW827" s="13"/>
      <c r="AX827" s="13"/>
      <c r="AY827" s="14" t="str">
        <f t="shared" si="123"/>
        <v/>
      </c>
      <c r="AZ827" s="14">
        <f t="shared" si="124"/>
        <v>23</v>
      </c>
      <c r="BA827" s="19">
        <f t="shared" si="125"/>
        <v>0</v>
      </c>
      <c r="BB827" s="20" t="e">
        <f t="shared" si="126"/>
        <v>#DIV/0!</v>
      </c>
      <c r="BC827">
        <f t="shared" si="127"/>
        <v>23</v>
      </c>
      <c r="BD827" s="14">
        <f t="shared" si="128"/>
        <v>1</v>
      </c>
      <c r="BE827" s="14" t="str">
        <f t="shared" si="129"/>
        <v/>
      </c>
      <c r="BF827" s="14" t="str">
        <f t="shared" si="130"/>
        <v/>
      </c>
      <c r="BG827" s="14" t="str">
        <f t="shared" si="131"/>
        <v/>
      </c>
    </row>
    <row r="828" spans="1:59" x14ac:dyDescent="0.2">
      <c r="A828" t="str">
        <f t="shared" si="122"/>
        <v>Zac Foot_2016</v>
      </c>
      <c r="B828" t="s">
        <v>2646</v>
      </c>
      <c r="C828" t="s">
        <v>423</v>
      </c>
      <c r="D828">
        <v>2016</v>
      </c>
      <c r="E828" s="13">
        <v>0</v>
      </c>
      <c r="F828" s="13">
        <v>0</v>
      </c>
      <c r="G828" s="13">
        <v>0</v>
      </c>
      <c r="H828" s="13">
        <v>0</v>
      </c>
      <c r="I828" s="13">
        <v>0</v>
      </c>
      <c r="J828" s="13">
        <v>0</v>
      </c>
      <c r="K828" s="13">
        <v>0</v>
      </c>
      <c r="L828" s="13">
        <v>0</v>
      </c>
      <c r="M828" s="13">
        <v>0</v>
      </c>
      <c r="N828" s="13">
        <v>0</v>
      </c>
      <c r="O828" s="13">
        <v>0</v>
      </c>
      <c r="P828" s="13">
        <v>0</v>
      </c>
      <c r="Q828" s="13">
        <v>0</v>
      </c>
      <c r="R828" s="13">
        <v>0</v>
      </c>
      <c r="S828" s="13">
        <v>0</v>
      </c>
      <c r="T828" s="13">
        <v>0</v>
      </c>
      <c r="U828" s="13">
        <v>0</v>
      </c>
      <c r="V828" s="13">
        <v>0</v>
      </c>
      <c r="W828" s="13">
        <v>0</v>
      </c>
      <c r="X828" s="13">
        <v>0</v>
      </c>
      <c r="Y828" s="13">
        <v>0</v>
      </c>
      <c r="Z828" s="13">
        <v>0</v>
      </c>
      <c r="AA828" s="13">
        <v>0</v>
      </c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  <c r="AO828" s="13"/>
      <c r="AP828" s="13"/>
      <c r="AQ828" s="13"/>
      <c r="AR828" s="13"/>
      <c r="AS828" s="13"/>
      <c r="AT828" s="13"/>
      <c r="AU828" s="13"/>
      <c r="AV828" s="13"/>
      <c r="AW828" s="13"/>
      <c r="AX828" s="13"/>
      <c r="AY828" s="14" t="str">
        <f t="shared" si="123"/>
        <v/>
      </c>
      <c r="AZ828" s="14">
        <f t="shared" si="124"/>
        <v>23</v>
      </c>
      <c r="BA828" s="19">
        <f t="shared" si="125"/>
        <v>0</v>
      </c>
      <c r="BB828" s="20" t="e">
        <f t="shared" si="126"/>
        <v>#DIV/0!</v>
      </c>
      <c r="BC828">
        <f t="shared" si="127"/>
        <v>23</v>
      </c>
      <c r="BD828" s="14">
        <f t="shared" si="128"/>
        <v>1</v>
      </c>
      <c r="BE828" s="14" t="str">
        <f t="shared" si="129"/>
        <v/>
      </c>
      <c r="BF828" s="14" t="str">
        <f t="shared" si="130"/>
        <v/>
      </c>
      <c r="BG828" s="14" t="str">
        <f t="shared" si="131"/>
        <v/>
      </c>
    </row>
    <row r="829" spans="1:59" x14ac:dyDescent="0.2">
      <c r="A829" t="str">
        <f t="shared" si="122"/>
        <v>Zac Foot_2015</v>
      </c>
      <c r="B829" t="s">
        <v>2646</v>
      </c>
      <c r="C829" t="s">
        <v>423</v>
      </c>
      <c r="D829">
        <v>2015</v>
      </c>
      <c r="E829" s="13">
        <v>0</v>
      </c>
      <c r="F829" s="13">
        <v>0</v>
      </c>
      <c r="G829" s="13">
        <v>0</v>
      </c>
      <c r="H829" s="13">
        <v>0</v>
      </c>
      <c r="I829" s="13">
        <v>0</v>
      </c>
      <c r="J829" s="13">
        <v>0</v>
      </c>
      <c r="K829" s="13">
        <v>0</v>
      </c>
      <c r="L829" s="13">
        <v>0</v>
      </c>
      <c r="M829" s="13">
        <v>0</v>
      </c>
      <c r="N829" s="13">
        <v>0</v>
      </c>
      <c r="O829" s="13">
        <v>0</v>
      </c>
      <c r="P829" s="13">
        <v>0</v>
      </c>
      <c r="Q829" s="13">
        <v>0</v>
      </c>
      <c r="R829" s="13">
        <v>0</v>
      </c>
      <c r="S829" s="13">
        <v>0</v>
      </c>
      <c r="T829" s="13">
        <v>0</v>
      </c>
      <c r="U829" s="13">
        <v>0</v>
      </c>
      <c r="V829" s="13">
        <v>0</v>
      </c>
      <c r="W829" s="13">
        <v>0</v>
      </c>
      <c r="X829" s="13">
        <v>0</v>
      </c>
      <c r="Y829" s="13">
        <v>0</v>
      </c>
      <c r="Z829" s="13">
        <v>0</v>
      </c>
      <c r="AA829" s="13">
        <v>0</v>
      </c>
      <c r="AB829" s="13"/>
      <c r="AC829" s="13"/>
      <c r="AD829" s="13"/>
      <c r="AE829" s="13"/>
      <c r="AF829" s="13"/>
      <c r="AG829" s="13"/>
      <c r="AH829" s="13"/>
      <c r="AI829" s="13"/>
      <c r="AJ829" s="13"/>
      <c r="AK829" s="13"/>
      <c r="AL829" s="13"/>
      <c r="AM829" s="13"/>
      <c r="AN829" s="13"/>
      <c r="AO829" s="13"/>
      <c r="AP829" s="13"/>
      <c r="AQ829" s="13"/>
      <c r="AR829" s="13"/>
      <c r="AS829" s="13"/>
      <c r="AT829" s="13"/>
      <c r="AU829" s="13"/>
      <c r="AV829" s="13"/>
      <c r="AW829" s="13"/>
      <c r="AX829" s="13"/>
      <c r="AY829" s="14" t="str">
        <f t="shared" si="123"/>
        <v/>
      </c>
      <c r="AZ829" s="14">
        <f t="shared" si="124"/>
        <v>23</v>
      </c>
      <c r="BA829" s="19">
        <f t="shared" si="125"/>
        <v>0</v>
      </c>
      <c r="BB829" s="20" t="e">
        <f t="shared" si="126"/>
        <v>#DIV/0!</v>
      </c>
      <c r="BC829">
        <f t="shared" si="127"/>
        <v>23</v>
      </c>
      <c r="BD829" s="14">
        <f t="shared" si="128"/>
        <v>1</v>
      </c>
      <c r="BE829" s="14" t="str">
        <f t="shared" si="129"/>
        <v/>
      </c>
      <c r="BF829" s="14" t="str">
        <f t="shared" si="130"/>
        <v/>
      </c>
      <c r="BG829" s="14" t="str">
        <f t="shared" si="131"/>
        <v/>
      </c>
    </row>
    <row r="830" spans="1:59" x14ac:dyDescent="0.2">
      <c r="A830" t="str">
        <f t="shared" si="122"/>
        <v>Darcy Fort_2018</v>
      </c>
      <c r="B830" t="s">
        <v>2647</v>
      </c>
      <c r="C830" t="s">
        <v>235</v>
      </c>
      <c r="D830">
        <v>2018</v>
      </c>
      <c r="E830" s="13">
        <v>0</v>
      </c>
      <c r="F830" s="13">
        <v>0</v>
      </c>
      <c r="G830" s="13">
        <v>0</v>
      </c>
      <c r="H830" s="13">
        <v>0</v>
      </c>
      <c r="I830" s="13">
        <v>0</v>
      </c>
      <c r="J830" s="13">
        <v>0</v>
      </c>
      <c r="K830" s="13">
        <v>0</v>
      </c>
      <c r="L830" s="13">
        <v>0</v>
      </c>
      <c r="M830" s="13">
        <v>0</v>
      </c>
      <c r="N830" s="13">
        <v>0</v>
      </c>
      <c r="O830" s="13">
        <v>0</v>
      </c>
      <c r="P830" s="13">
        <v>0</v>
      </c>
      <c r="Q830" s="13">
        <v>0</v>
      </c>
      <c r="R830" s="13">
        <v>0</v>
      </c>
      <c r="S830" s="13">
        <v>0</v>
      </c>
      <c r="T830" s="13">
        <v>0</v>
      </c>
      <c r="U830" s="13">
        <v>0</v>
      </c>
      <c r="V830" s="13">
        <v>0</v>
      </c>
      <c r="W830" s="13">
        <v>0</v>
      </c>
      <c r="X830" s="13">
        <v>0</v>
      </c>
      <c r="Y830" s="13">
        <v>0</v>
      </c>
      <c r="Z830" s="13">
        <v>0</v>
      </c>
      <c r="AA830" s="13">
        <v>0</v>
      </c>
      <c r="AB830" s="13"/>
      <c r="AC830" s="13"/>
      <c r="AD830" s="13"/>
      <c r="AE830" s="13"/>
      <c r="AF830" s="13"/>
      <c r="AG830" s="13"/>
      <c r="AH830" s="13"/>
      <c r="AI830" s="13"/>
      <c r="AJ830" s="13"/>
      <c r="AK830" s="13"/>
      <c r="AL830" s="13"/>
      <c r="AM830" s="13"/>
      <c r="AN830" s="13"/>
      <c r="AO830" s="13"/>
      <c r="AP830" s="13"/>
      <c r="AQ830" s="13"/>
      <c r="AR830" s="13"/>
      <c r="AS830" s="13"/>
      <c r="AT830" s="13"/>
      <c r="AU830" s="13"/>
      <c r="AV830" s="13"/>
      <c r="AW830" s="13"/>
      <c r="AX830" s="13"/>
      <c r="AY830" s="14" t="str">
        <f t="shared" si="123"/>
        <v/>
      </c>
      <c r="AZ830" s="14">
        <f t="shared" si="124"/>
        <v>23</v>
      </c>
      <c r="BA830" s="19">
        <f t="shared" si="125"/>
        <v>0</v>
      </c>
      <c r="BB830" s="20" t="e">
        <f t="shared" si="126"/>
        <v>#DIV/0!</v>
      </c>
      <c r="BC830">
        <f t="shared" si="127"/>
        <v>23</v>
      </c>
      <c r="BD830" s="14">
        <f t="shared" si="128"/>
        <v>1</v>
      </c>
      <c r="BE830" s="14" t="str">
        <f t="shared" si="129"/>
        <v/>
      </c>
      <c r="BF830" s="14" t="str">
        <f t="shared" si="130"/>
        <v/>
      </c>
      <c r="BG830" s="14" t="str">
        <f t="shared" si="131"/>
        <v/>
      </c>
    </row>
    <row r="831" spans="1:59" x14ac:dyDescent="0.2">
      <c r="A831" t="str">
        <f t="shared" si="122"/>
        <v>Darcy Fort_2017</v>
      </c>
      <c r="B831" t="s">
        <v>2647</v>
      </c>
      <c r="C831" t="s">
        <v>235</v>
      </c>
      <c r="D831">
        <v>2017</v>
      </c>
      <c r="E831" s="13">
        <v>0</v>
      </c>
      <c r="F831" s="13">
        <v>0</v>
      </c>
      <c r="G831" s="13">
        <v>0</v>
      </c>
      <c r="H831" s="13">
        <v>0</v>
      </c>
      <c r="I831" s="13">
        <v>0</v>
      </c>
      <c r="J831" s="13">
        <v>0</v>
      </c>
      <c r="K831" s="13">
        <v>0</v>
      </c>
      <c r="L831" s="13">
        <v>0</v>
      </c>
      <c r="M831" s="13">
        <v>0</v>
      </c>
      <c r="N831" s="13">
        <v>0</v>
      </c>
      <c r="O831" s="13">
        <v>0</v>
      </c>
      <c r="P831" s="13">
        <v>0</v>
      </c>
      <c r="Q831" s="13">
        <v>0</v>
      </c>
      <c r="R831" s="13">
        <v>0</v>
      </c>
      <c r="S831" s="13">
        <v>0</v>
      </c>
      <c r="T831" s="13">
        <v>0</v>
      </c>
      <c r="U831" s="13">
        <v>0</v>
      </c>
      <c r="V831" s="13">
        <v>0</v>
      </c>
      <c r="W831" s="13">
        <v>0</v>
      </c>
      <c r="X831" s="13">
        <v>0</v>
      </c>
      <c r="Y831" s="13">
        <v>0</v>
      </c>
      <c r="Z831" s="13">
        <v>0</v>
      </c>
      <c r="AA831" s="13">
        <v>0</v>
      </c>
      <c r="AB831" s="13"/>
      <c r="AC831" s="13"/>
      <c r="AD831" s="13"/>
      <c r="AE831" s="13"/>
      <c r="AF831" s="13"/>
      <c r="AG831" s="13"/>
      <c r="AH831" s="13"/>
      <c r="AI831" s="13"/>
      <c r="AJ831" s="13"/>
      <c r="AK831" s="13"/>
      <c r="AL831" s="13"/>
      <c r="AM831" s="13"/>
      <c r="AN831" s="13"/>
      <c r="AO831" s="13"/>
      <c r="AP831" s="13"/>
      <c r="AQ831" s="13"/>
      <c r="AR831" s="13"/>
      <c r="AS831" s="13"/>
      <c r="AT831" s="13"/>
      <c r="AU831" s="13"/>
      <c r="AV831" s="13"/>
      <c r="AW831" s="13"/>
      <c r="AX831" s="13"/>
      <c r="AY831" s="14" t="str">
        <f t="shared" si="123"/>
        <v/>
      </c>
      <c r="AZ831" s="14">
        <f t="shared" ref="AZ831:AZ894" si="132">COUNTIF(AB831:AX831,"&lt;&gt;0")</f>
        <v>23</v>
      </c>
      <c r="BA831" s="19">
        <f t="shared" si="125"/>
        <v>0</v>
      </c>
      <c r="BB831" s="20" t="e">
        <f t="shared" ref="BB831:BB894" si="133">STDEV(AB831:AX831)</f>
        <v>#DIV/0!</v>
      </c>
      <c r="BC831">
        <f t="shared" si="127"/>
        <v>23</v>
      </c>
      <c r="BD831" s="14">
        <f t="shared" si="128"/>
        <v>1</v>
      </c>
      <c r="BE831" s="14" t="str">
        <f t="shared" si="129"/>
        <v/>
      </c>
      <c r="BF831" s="14" t="str">
        <f t="shared" si="130"/>
        <v/>
      </c>
      <c r="BG831" s="14" t="str">
        <f t="shared" si="131"/>
        <v/>
      </c>
    </row>
    <row r="832" spans="1:59" x14ac:dyDescent="0.2">
      <c r="A832" t="str">
        <f t="shared" si="122"/>
        <v>Darcy Fort_2016</v>
      </c>
      <c r="B832" t="s">
        <v>2647</v>
      </c>
      <c r="C832" t="s">
        <v>235</v>
      </c>
      <c r="D832">
        <v>2016</v>
      </c>
      <c r="E832" s="13">
        <v>0</v>
      </c>
      <c r="F832" s="13">
        <v>0</v>
      </c>
      <c r="G832" s="13">
        <v>0</v>
      </c>
      <c r="H832" s="13">
        <v>0</v>
      </c>
      <c r="I832" s="13">
        <v>0</v>
      </c>
      <c r="J832" s="13">
        <v>0</v>
      </c>
      <c r="K832" s="13">
        <v>0</v>
      </c>
      <c r="L832" s="13">
        <v>0</v>
      </c>
      <c r="M832" s="13">
        <v>0</v>
      </c>
      <c r="N832" s="13">
        <v>0</v>
      </c>
      <c r="O832" s="13">
        <v>0</v>
      </c>
      <c r="P832" s="13">
        <v>0</v>
      </c>
      <c r="Q832" s="13">
        <v>0</v>
      </c>
      <c r="R832" s="13">
        <v>0</v>
      </c>
      <c r="S832" s="13">
        <v>0</v>
      </c>
      <c r="T832" s="13">
        <v>0</v>
      </c>
      <c r="U832" s="13">
        <v>0</v>
      </c>
      <c r="V832" s="13">
        <v>0</v>
      </c>
      <c r="W832" s="13">
        <v>0</v>
      </c>
      <c r="X832" s="13">
        <v>0</v>
      </c>
      <c r="Y832" s="13">
        <v>0</v>
      </c>
      <c r="Z832" s="13">
        <v>0</v>
      </c>
      <c r="AA832" s="13">
        <v>0</v>
      </c>
      <c r="AB832" s="13"/>
      <c r="AC832" s="13"/>
      <c r="AD832" s="13"/>
      <c r="AE832" s="13"/>
      <c r="AF832" s="13"/>
      <c r="AG832" s="13"/>
      <c r="AH832" s="13"/>
      <c r="AI832" s="13"/>
      <c r="AJ832" s="13"/>
      <c r="AK832" s="13"/>
      <c r="AL832" s="13"/>
      <c r="AM832" s="13"/>
      <c r="AN832" s="13"/>
      <c r="AO832" s="13"/>
      <c r="AP832" s="13"/>
      <c r="AQ832" s="13"/>
      <c r="AR832" s="13"/>
      <c r="AS832" s="13"/>
      <c r="AT832" s="13"/>
      <c r="AU832" s="13"/>
      <c r="AV832" s="13"/>
      <c r="AW832" s="13"/>
      <c r="AX832" s="13"/>
      <c r="AY832" s="14" t="str">
        <f t="shared" si="123"/>
        <v/>
      </c>
      <c r="AZ832" s="14">
        <f t="shared" si="132"/>
        <v>23</v>
      </c>
      <c r="BA832" s="19">
        <f t="shared" si="125"/>
        <v>0</v>
      </c>
      <c r="BB832" s="20" t="e">
        <f t="shared" si="133"/>
        <v>#DIV/0!</v>
      </c>
      <c r="BC832">
        <f t="shared" si="127"/>
        <v>23</v>
      </c>
      <c r="BD832" s="14">
        <f t="shared" si="128"/>
        <v>1</v>
      </c>
      <c r="BE832" s="14" t="str">
        <f t="shared" si="129"/>
        <v/>
      </c>
      <c r="BF832" s="14" t="str">
        <f t="shared" si="130"/>
        <v/>
      </c>
      <c r="BG832" s="14" t="str">
        <f t="shared" si="131"/>
        <v/>
      </c>
    </row>
    <row r="833" spans="1:59" x14ac:dyDescent="0.2">
      <c r="A833" t="str">
        <f t="shared" si="122"/>
        <v>Darcy Fort_2015</v>
      </c>
      <c r="B833" t="s">
        <v>2647</v>
      </c>
      <c r="C833" t="s">
        <v>235</v>
      </c>
      <c r="D833">
        <v>2015</v>
      </c>
      <c r="E833" s="13">
        <v>0</v>
      </c>
      <c r="F833" s="13">
        <v>0</v>
      </c>
      <c r="G833" s="13">
        <v>0</v>
      </c>
      <c r="H833" s="13">
        <v>0</v>
      </c>
      <c r="I833" s="13">
        <v>0</v>
      </c>
      <c r="J833" s="13">
        <v>0</v>
      </c>
      <c r="K833" s="13">
        <v>0</v>
      </c>
      <c r="L833" s="13">
        <v>0</v>
      </c>
      <c r="M833" s="13">
        <v>0</v>
      </c>
      <c r="N833" s="13">
        <v>0</v>
      </c>
      <c r="O833" s="13">
        <v>0</v>
      </c>
      <c r="P833" s="13">
        <v>0</v>
      </c>
      <c r="Q833" s="13">
        <v>0</v>
      </c>
      <c r="R833" s="13">
        <v>0</v>
      </c>
      <c r="S833" s="13">
        <v>0</v>
      </c>
      <c r="T833" s="13">
        <v>0</v>
      </c>
      <c r="U833" s="13">
        <v>0</v>
      </c>
      <c r="V833" s="13">
        <v>0</v>
      </c>
      <c r="W833" s="13">
        <v>0</v>
      </c>
      <c r="X833" s="13">
        <v>0</v>
      </c>
      <c r="Y833" s="13">
        <v>0</v>
      </c>
      <c r="Z833" s="13">
        <v>0</v>
      </c>
      <c r="AA833" s="13">
        <v>0</v>
      </c>
      <c r="AB833" s="13"/>
      <c r="AC833" s="13"/>
      <c r="AD833" s="13"/>
      <c r="AE833" s="13"/>
      <c r="AF833" s="13"/>
      <c r="AG833" s="13"/>
      <c r="AH833" s="13"/>
      <c r="AI833" s="13"/>
      <c r="AJ833" s="13"/>
      <c r="AK833" s="13"/>
      <c r="AL833" s="13"/>
      <c r="AM833" s="13"/>
      <c r="AN833" s="13"/>
      <c r="AO833" s="13"/>
      <c r="AP833" s="13"/>
      <c r="AQ833" s="13"/>
      <c r="AR833" s="13"/>
      <c r="AS833" s="13"/>
      <c r="AT833" s="13"/>
      <c r="AU833" s="13"/>
      <c r="AV833" s="13"/>
      <c r="AW833" s="13"/>
      <c r="AX833" s="13"/>
      <c r="AY833" s="14" t="str">
        <f t="shared" si="123"/>
        <v/>
      </c>
      <c r="AZ833" s="14">
        <f t="shared" si="132"/>
        <v>23</v>
      </c>
      <c r="BA833" s="19">
        <f t="shared" si="125"/>
        <v>0</v>
      </c>
      <c r="BB833" s="20" t="e">
        <f t="shared" si="133"/>
        <v>#DIV/0!</v>
      </c>
      <c r="BC833">
        <f t="shared" si="127"/>
        <v>23</v>
      </c>
      <c r="BD833" s="14">
        <f t="shared" si="128"/>
        <v>1</v>
      </c>
      <c r="BE833" s="14" t="str">
        <f t="shared" si="129"/>
        <v/>
      </c>
      <c r="BF833" s="14" t="str">
        <f t="shared" si="130"/>
        <v/>
      </c>
      <c r="BG833" s="14" t="str">
        <f t="shared" si="131"/>
        <v/>
      </c>
    </row>
    <row r="834" spans="1:59" x14ac:dyDescent="0.2">
      <c r="A834" t="str">
        <f t="shared" ref="A834:A897" si="134">B834&amp;"_"&amp;D834</f>
        <v>Robbie Fox_2018</v>
      </c>
      <c r="B834" t="s">
        <v>980</v>
      </c>
      <c r="C834" t="s">
        <v>423</v>
      </c>
      <c r="D834">
        <v>2018</v>
      </c>
      <c r="E834" s="13">
        <v>232200</v>
      </c>
      <c r="F834" s="13">
        <v>232200</v>
      </c>
      <c r="G834" s="13">
        <v>232200</v>
      </c>
      <c r="H834" s="13">
        <v>232200</v>
      </c>
      <c r="I834" s="13">
        <v>232200</v>
      </c>
      <c r="J834" s="13">
        <v>232200</v>
      </c>
      <c r="K834" s="13">
        <v>246300</v>
      </c>
      <c r="L834" s="13">
        <v>245800</v>
      </c>
      <c r="M834" s="13">
        <v>245800</v>
      </c>
      <c r="N834" s="13">
        <v>245800</v>
      </c>
      <c r="O834" s="13">
        <v>245800</v>
      </c>
      <c r="P834" s="13">
        <v>245800</v>
      </c>
      <c r="Q834" s="13">
        <v>245800</v>
      </c>
      <c r="R834" s="13">
        <v>245800</v>
      </c>
      <c r="S834" s="13">
        <v>245800</v>
      </c>
      <c r="T834" s="13">
        <v>245800</v>
      </c>
      <c r="U834" s="13">
        <v>261600</v>
      </c>
      <c r="V834" s="13">
        <v>273800</v>
      </c>
      <c r="W834" s="13">
        <v>289900</v>
      </c>
      <c r="X834" s="13">
        <v>286100</v>
      </c>
      <c r="Y834" s="13">
        <v>286100</v>
      </c>
      <c r="Z834" s="13">
        <v>286100</v>
      </c>
      <c r="AA834" s="13">
        <v>246800</v>
      </c>
      <c r="AB834" s="13">
        <v>55</v>
      </c>
      <c r="AC834" s="13">
        <v>51</v>
      </c>
      <c r="AD834" s="13"/>
      <c r="AE834" s="13"/>
      <c r="AF834" s="13"/>
      <c r="AG834" s="13">
        <v>63</v>
      </c>
      <c r="AH834" s="13">
        <v>32</v>
      </c>
      <c r="AI834" s="13"/>
      <c r="AJ834" s="13"/>
      <c r="AK834" s="13"/>
      <c r="AL834" s="13"/>
      <c r="AM834" s="13"/>
      <c r="AN834" s="13"/>
      <c r="AO834" s="13"/>
      <c r="AP834" s="13"/>
      <c r="AQ834" s="13">
        <v>91</v>
      </c>
      <c r="AR834" s="13">
        <v>64</v>
      </c>
      <c r="AS834" s="13">
        <v>49</v>
      </c>
      <c r="AT834" s="13">
        <v>56</v>
      </c>
      <c r="AU834" s="13"/>
      <c r="AV834" s="13"/>
      <c r="AW834" s="13">
        <v>33</v>
      </c>
      <c r="AX834" s="13">
        <v>28</v>
      </c>
      <c r="AY834" s="14">
        <f t="shared" si="123"/>
        <v>52.2</v>
      </c>
      <c r="AZ834" s="14">
        <f t="shared" si="132"/>
        <v>23</v>
      </c>
      <c r="BA834" s="19">
        <f t="shared" si="125"/>
        <v>0.45454545454545453</v>
      </c>
      <c r="BB834" s="20">
        <f t="shared" si="133"/>
        <v>18.73084206447869</v>
      </c>
      <c r="BC834">
        <f t="shared" si="127"/>
        <v>0</v>
      </c>
      <c r="BD834" s="14">
        <f t="shared" si="128"/>
        <v>1</v>
      </c>
      <c r="BE834" s="14">
        <f t="shared" si="129"/>
        <v>56.333333333333336</v>
      </c>
      <c r="BF834" s="14">
        <f t="shared" si="130"/>
        <v>32</v>
      </c>
      <c r="BG834" s="14">
        <f t="shared" si="131"/>
        <v>53.5</v>
      </c>
    </row>
    <row r="835" spans="1:59" x14ac:dyDescent="0.2">
      <c r="A835" t="str">
        <f t="shared" si="134"/>
        <v>Robbie Fox_2017</v>
      </c>
      <c r="B835" t="s">
        <v>980</v>
      </c>
      <c r="C835" t="s">
        <v>423</v>
      </c>
      <c r="D835">
        <v>2017</v>
      </c>
      <c r="E835" s="13">
        <v>102400</v>
      </c>
      <c r="F835" s="13">
        <v>102400</v>
      </c>
      <c r="G835" s="13">
        <v>102400</v>
      </c>
      <c r="H835" s="13">
        <v>102400</v>
      </c>
      <c r="I835" s="13">
        <v>156500</v>
      </c>
      <c r="J835" s="13">
        <v>156500</v>
      </c>
      <c r="K835" s="13">
        <v>156500</v>
      </c>
      <c r="L835" s="13">
        <v>156500</v>
      </c>
      <c r="M835" s="13">
        <v>156500</v>
      </c>
      <c r="N835" s="13">
        <v>156500</v>
      </c>
      <c r="O835" s="13">
        <v>156500</v>
      </c>
      <c r="P835" s="13">
        <v>156500</v>
      </c>
      <c r="Q835" s="13">
        <v>156500</v>
      </c>
      <c r="R835" s="13">
        <v>156500</v>
      </c>
      <c r="S835" s="13">
        <v>156500</v>
      </c>
      <c r="T835" s="13">
        <v>156500</v>
      </c>
      <c r="U835" s="13">
        <v>156500</v>
      </c>
      <c r="V835" s="13">
        <v>156500</v>
      </c>
      <c r="W835" s="13">
        <v>156500</v>
      </c>
      <c r="X835" s="13">
        <v>156500</v>
      </c>
      <c r="Y835" s="13">
        <v>156500</v>
      </c>
      <c r="Z835" s="13">
        <v>156500</v>
      </c>
      <c r="AA835" s="13">
        <v>156500</v>
      </c>
      <c r="AB835" s="13"/>
      <c r="AC835" s="13">
        <v>44</v>
      </c>
      <c r="AD835" s="13">
        <v>78</v>
      </c>
      <c r="AE835" s="13">
        <v>59</v>
      </c>
      <c r="AF835" s="13"/>
      <c r="AG835" s="13"/>
      <c r="AH835" s="13"/>
      <c r="AI835" s="13"/>
      <c r="AJ835" s="13"/>
      <c r="AK835" s="13"/>
      <c r="AL835" s="13"/>
      <c r="AM835" s="13"/>
      <c r="AN835" s="13"/>
      <c r="AO835" s="13"/>
      <c r="AP835" s="13"/>
      <c r="AQ835" s="13"/>
      <c r="AR835" s="13"/>
      <c r="AS835" s="13"/>
      <c r="AT835" s="13"/>
      <c r="AU835" s="13"/>
      <c r="AV835" s="13"/>
      <c r="AW835" s="13"/>
      <c r="AX835" s="13"/>
      <c r="AY835" s="14">
        <f t="shared" ref="AY835:AY898" si="135">IFERROR(AVERAGEIFS(AB835:AX835,AB835:AX835,"&lt;&gt;"),"")</f>
        <v>60.333333333333336</v>
      </c>
      <c r="AZ835" s="14">
        <f t="shared" si="132"/>
        <v>23</v>
      </c>
      <c r="BA835" s="19">
        <f t="shared" ref="BA835:BA898" si="136">COUNTIF(AB835:AX835,"&lt;&gt;")/22</f>
        <v>0.13636363636363635</v>
      </c>
      <c r="BB835" s="20">
        <f t="shared" si="133"/>
        <v>17.039170558842734</v>
      </c>
      <c r="BC835">
        <f t="shared" ref="BC835:BC898" si="137">COUNTIFS(E835:AA835,0)</f>
        <v>0</v>
      </c>
      <c r="BD835" s="14">
        <f t="shared" ref="BD835:BD898" si="138">MATCH(MIN(E835:AA835),E835:AA835,0)</f>
        <v>1</v>
      </c>
      <c r="BE835" s="14">
        <f t="shared" ref="BE835:BE898" si="139">IFERROR(AVERAGE(AB835:AG835),"")</f>
        <v>60.333333333333336</v>
      </c>
      <c r="BF835" s="14" t="str">
        <f t="shared" ref="BF835:BF898" si="140">IFERROR(AVERAGE(AH835:AM835),"")</f>
        <v/>
      </c>
      <c r="BG835" s="14" t="str">
        <f t="shared" ref="BG835:BG898" si="141">IFERROR(AVERAGE(AP835:AX835),"")</f>
        <v/>
      </c>
    </row>
    <row r="836" spans="1:59" x14ac:dyDescent="0.2">
      <c r="A836" t="str">
        <f t="shared" si="134"/>
        <v>Robbie Fox_2016</v>
      </c>
      <c r="B836" t="s">
        <v>980</v>
      </c>
      <c r="C836" t="s">
        <v>423</v>
      </c>
      <c r="D836">
        <v>2016</v>
      </c>
      <c r="E836" s="13">
        <v>0</v>
      </c>
      <c r="F836" s="13">
        <v>0</v>
      </c>
      <c r="G836" s="13">
        <v>0</v>
      </c>
      <c r="H836" s="13">
        <v>0</v>
      </c>
      <c r="I836" s="13">
        <v>0</v>
      </c>
      <c r="J836" s="13">
        <v>0</v>
      </c>
      <c r="K836" s="13">
        <v>0</v>
      </c>
      <c r="L836" s="13">
        <v>0</v>
      </c>
      <c r="M836" s="13">
        <v>0</v>
      </c>
      <c r="N836" s="13">
        <v>0</v>
      </c>
      <c r="O836" s="13">
        <v>0</v>
      </c>
      <c r="P836" s="13">
        <v>0</v>
      </c>
      <c r="Q836" s="13">
        <v>0</v>
      </c>
      <c r="R836" s="13">
        <v>0</v>
      </c>
      <c r="S836" s="13">
        <v>0</v>
      </c>
      <c r="T836" s="13">
        <v>0</v>
      </c>
      <c r="U836" s="13">
        <v>0</v>
      </c>
      <c r="V836" s="13">
        <v>0</v>
      </c>
      <c r="W836" s="13">
        <v>0</v>
      </c>
      <c r="X836" s="13">
        <v>0</v>
      </c>
      <c r="Y836" s="13">
        <v>0</v>
      </c>
      <c r="Z836" s="13">
        <v>0</v>
      </c>
      <c r="AA836" s="13">
        <v>0</v>
      </c>
      <c r="AB836" s="13"/>
      <c r="AC836" s="13"/>
      <c r="AD836" s="13"/>
      <c r="AE836" s="13"/>
      <c r="AF836" s="13"/>
      <c r="AG836" s="13"/>
      <c r="AH836" s="13"/>
      <c r="AI836" s="13"/>
      <c r="AJ836" s="13"/>
      <c r="AK836" s="13"/>
      <c r="AL836" s="13"/>
      <c r="AM836" s="13"/>
      <c r="AN836" s="13"/>
      <c r="AO836" s="13"/>
      <c r="AP836" s="13"/>
      <c r="AQ836" s="13"/>
      <c r="AR836" s="13"/>
      <c r="AS836" s="13"/>
      <c r="AT836" s="13"/>
      <c r="AU836" s="13"/>
      <c r="AV836" s="13"/>
      <c r="AW836" s="13"/>
      <c r="AX836" s="13"/>
      <c r="AY836" s="14" t="str">
        <f t="shared" si="135"/>
        <v/>
      </c>
      <c r="AZ836" s="14">
        <f t="shared" si="132"/>
        <v>23</v>
      </c>
      <c r="BA836" s="19">
        <f t="shared" si="136"/>
        <v>0</v>
      </c>
      <c r="BB836" s="20" t="e">
        <f t="shared" si="133"/>
        <v>#DIV/0!</v>
      </c>
      <c r="BC836">
        <f t="shared" si="137"/>
        <v>23</v>
      </c>
      <c r="BD836" s="14">
        <f t="shared" si="138"/>
        <v>1</v>
      </c>
      <c r="BE836" s="14" t="str">
        <f t="shared" si="139"/>
        <v/>
      </c>
      <c r="BF836" s="14" t="str">
        <f t="shared" si="140"/>
        <v/>
      </c>
      <c r="BG836" s="14" t="str">
        <f t="shared" si="141"/>
        <v/>
      </c>
    </row>
    <row r="837" spans="1:59" x14ac:dyDescent="0.2">
      <c r="A837" t="str">
        <f t="shared" si="134"/>
        <v>Robbie Fox_2015</v>
      </c>
      <c r="B837" t="s">
        <v>980</v>
      </c>
      <c r="C837" t="s">
        <v>423</v>
      </c>
      <c r="D837">
        <v>2015</v>
      </c>
      <c r="E837" s="13">
        <v>0</v>
      </c>
      <c r="F837" s="13">
        <v>0</v>
      </c>
      <c r="G837" s="13">
        <v>0</v>
      </c>
      <c r="H837" s="13">
        <v>0</v>
      </c>
      <c r="I837" s="13">
        <v>0</v>
      </c>
      <c r="J837" s="13">
        <v>0</v>
      </c>
      <c r="K837" s="13">
        <v>0</v>
      </c>
      <c r="L837" s="13">
        <v>0</v>
      </c>
      <c r="M837" s="13">
        <v>0</v>
      </c>
      <c r="N837" s="13">
        <v>0</v>
      </c>
      <c r="O837" s="13">
        <v>0</v>
      </c>
      <c r="P837" s="13">
        <v>0</v>
      </c>
      <c r="Q837" s="13">
        <v>0</v>
      </c>
      <c r="R837" s="13">
        <v>0</v>
      </c>
      <c r="S837" s="13">
        <v>0</v>
      </c>
      <c r="T837" s="13">
        <v>0</v>
      </c>
      <c r="U837" s="13">
        <v>0</v>
      </c>
      <c r="V837" s="13">
        <v>0</v>
      </c>
      <c r="W837" s="13">
        <v>0</v>
      </c>
      <c r="X837" s="13">
        <v>0</v>
      </c>
      <c r="Y837" s="13">
        <v>0</v>
      </c>
      <c r="Z837" s="13">
        <v>0</v>
      </c>
      <c r="AA837" s="13">
        <v>0</v>
      </c>
      <c r="AB837" s="13"/>
      <c r="AC837" s="13"/>
      <c r="AD837" s="13"/>
      <c r="AE837" s="13"/>
      <c r="AF837" s="13"/>
      <c r="AG837" s="13"/>
      <c r="AH837" s="13"/>
      <c r="AI837" s="13"/>
      <c r="AJ837" s="13"/>
      <c r="AK837" s="13"/>
      <c r="AL837" s="13"/>
      <c r="AM837" s="13"/>
      <c r="AN837" s="13"/>
      <c r="AO837" s="13"/>
      <c r="AP837" s="13"/>
      <c r="AQ837" s="13"/>
      <c r="AR837" s="13"/>
      <c r="AS837" s="13"/>
      <c r="AT837" s="13"/>
      <c r="AU837" s="13"/>
      <c r="AV837" s="13"/>
      <c r="AW837" s="13"/>
      <c r="AX837" s="13"/>
      <c r="AY837" s="14" t="str">
        <f t="shared" si="135"/>
        <v/>
      </c>
      <c r="AZ837" s="14">
        <f t="shared" si="132"/>
        <v>23</v>
      </c>
      <c r="BA837" s="19">
        <f t="shared" si="136"/>
        <v>0</v>
      </c>
      <c r="BB837" s="20" t="e">
        <f t="shared" si="133"/>
        <v>#DIV/0!</v>
      </c>
      <c r="BC837">
        <f t="shared" si="137"/>
        <v>23</v>
      </c>
      <c r="BD837" s="14">
        <f t="shared" si="138"/>
        <v>1</v>
      </c>
      <c r="BE837" s="14" t="str">
        <f t="shared" si="139"/>
        <v/>
      </c>
      <c r="BF837" s="14" t="str">
        <f t="shared" si="140"/>
        <v/>
      </c>
      <c r="BG837" s="14" t="str">
        <f t="shared" si="141"/>
        <v/>
      </c>
    </row>
    <row r="838" spans="1:59" x14ac:dyDescent="0.2">
      <c r="A838" t="str">
        <f t="shared" si="134"/>
        <v>Billy Frampton_2018</v>
      </c>
      <c r="B838" t="s">
        <v>1526</v>
      </c>
      <c r="C838" t="s">
        <v>40</v>
      </c>
      <c r="D838">
        <v>2018</v>
      </c>
      <c r="E838" s="13">
        <v>123900</v>
      </c>
      <c r="F838" s="13">
        <v>123900</v>
      </c>
      <c r="G838" s="13">
        <v>123900</v>
      </c>
      <c r="H838" s="13">
        <v>123900</v>
      </c>
      <c r="I838" s="13">
        <v>123900</v>
      </c>
      <c r="J838" s="13">
        <v>123900</v>
      </c>
      <c r="K838" s="13">
        <v>123900</v>
      </c>
      <c r="L838" s="13">
        <v>123900</v>
      </c>
      <c r="M838" s="13">
        <v>123900</v>
      </c>
      <c r="N838" s="13">
        <v>123900</v>
      </c>
      <c r="O838" s="13">
        <v>123900</v>
      </c>
      <c r="P838" s="13">
        <v>123900</v>
      </c>
      <c r="Q838" s="13">
        <v>123900</v>
      </c>
      <c r="R838" s="13">
        <v>123900</v>
      </c>
      <c r="S838" s="13">
        <v>123900</v>
      </c>
      <c r="T838" s="13">
        <v>123900</v>
      </c>
      <c r="U838" s="13">
        <v>123900</v>
      </c>
      <c r="V838" s="13">
        <v>123900</v>
      </c>
      <c r="W838" s="13">
        <v>123900</v>
      </c>
      <c r="X838" s="13">
        <v>123900</v>
      </c>
      <c r="Y838" s="13">
        <v>123900</v>
      </c>
      <c r="Z838" s="13">
        <v>123900</v>
      </c>
      <c r="AA838" s="13">
        <v>123900</v>
      </c>
      <c r="AB838" s="13"/>
      <c r="AC838" s="13"/>
      <c r="AD838" s="13"/>
      <c r="AE838" s="13"/>
      <c r="AF838" s="13"/>
      <c r="AG838" s="13"/>
      <c r="AH838" s="13"/>
      <c r="AI838" s="13"/>
      <c r="AJ838" s="13"/>
      <c r="AK838" s="13"/>
      <c r="AL838" s="13"/>
      <c r="AM838" s="13"/>
      <c r="AN838" s="13"/>
      <c r="AO838" s="13"/>
      <c r="AP838" s="13"/>
      <c r="AQ838" s="13"/>
      <c r="AR838" s="13"/>
      <c r="AS838" s="13"/>
      <c r="AT838" s="13"/>
      <c r="AU838" s="13"/>
      <c r="AV838" s="13"/>
      <c r="AW838" s="13"/>
      <c r="AX838" s="13">
        <v>44</v>
      </c>
      <c r="AY838" s="14">
        <f t="shared" si="135"/>
        <v>44</v>
      </c>
      <c r="AZ838" s="14">
        <f t="shared" si="132"/>
        <v>23</v>
      </c>
      <c r="BA838" s="19">
        <f t="shared" si="136"/>
        <v>4.5454545454545456E-2</v>
      </c>
      <c r="BB838" s="20" t="e">
        <f t="shared" si="133"/>
        <v>#DIV/0!</v>
      </c>
      <c r="BC838">
        <f t="shared" si="137"/>
        <v>0</v>
      </c>
      <c r="BD838" s="14">
        <f t="shared" si="138"/>
        <v>1</v>
      </c>
      <c r="BE838" s="14" t="str">
        <f t="shared" si="139"/>
        <v/>
      </c>
      <c r="BF838" s="14" t="str">
        <f t="shared" si="140"/>
        <v/>
      </c>
      <c r="BG838" s="14">
        <f t="shared" si="141"/>
        <v>44</v>
      </c>
    </row>
    <row r="839" spans="1:59" x14ac:dyDescent="0.2">
      <c r="A839" t="str">
        <f t="shared" si="134"/>
        <v>Billy Frampton_2017</v>
      </c>
      <c r="B839" t="s">
        <v>1526</v>
      </c>
      <c r="C839" t="s">
        <v>40</v>
      </c>
      <c r="D839">
        <v>2017</v>
      </c>
      <c r="E839" s="13">
        <v>123900</v>
      </c>
      <c r="F839" s="13">
        <v>123900</v>
      </c>
      <c r="G839" s="13">
        <v>123900</v>
      </c>
      <c r="H839" s="13">
        <v>123900</v>
      </c>
      <c r="I839" s="13">
        <v>123900</v>
      </c>
      <c r="J839" s="13">
        <v>123900</v>
      </c>
      <c r="K839" s="13">
        <v>123900</v>
      </c>
      <c r="L839" s="13">
        <v>123900</v>
      </c>
      <c r="M839" s="13">
        <v>123900</v>
      </c>
      <c r="N839" s="13">
        <v>123900</v>
      </c>
      <c r="O839" s="13">
        <v>123900</v>
      </c>
      <c r="P839" s="13">
        <v>123900</v>
      </c>
      <c r="Q839" s="13">
        <v>123900</v>
      </c>
      <c r="R839" s="13">
        <v>123900</v>
      </c>
      <c r="S839" s="13">
        <v>123900</v>
      </c>
      <c r="T839" s="13">
        <v>123900</v>
      </c>
      <c r="U839" s="13">
        <v>123900</v>
      </c>
      <c r="V839" s="13">
        <v>123900</v>
      </c>
      <c r="W839" s="13">
        <v>123900</v>
      </c>
      <c r="X839" s="13">
        <v>123900</v>
      </c>
      <c r="Y839" s="13">
        <v>123900</v>
      </c>
      <c r="Z839" s="13">
        <v>123900</v>
      </c>
      <c r="AA839" s="13">
        <v>123900</v>
      </c>
      <c r="AB839" s="13"/>
      <c r="AC839" s="13"/>
      <c r="AD839" s="13"/>
      <c r="AE839" s="13"/>
      <c r="AF839" s="13"/>
      <c r="AG839" s="13"/>
      <c r="AH839" s="13"/>
      <c r="AI839" s="13"/>
      <c r="AJ839" s="13"/>
      <c r="AK839" s="13"/>
      <c r="AL839" s="13"/>
      <c r="AM839" s="13"/>
      <c r="AN839" s="13"/>
      <c r="AO839" s="13"/>
      <c r="AP839" s="13"/>
      <c r="AQ839" s="13"/>
      <c r="AR839" s="13"/>
      <c r="AS839" s="13"/>
      <c r="AT839" s="13"/>
      <c r="AU839" s="13"/>
      <c r="AV839" s="13"/>
      <c r="AW839" s="13"/>
      <c r="AX839" s="13"/>
      <c r="AY839" s="14" t="str">
        <f t="shared" si="135"/>
        <v/>
      </c>
      <c r="AZ839" s="14">
        <f t="shared" si="132"/>
        <v>23</v>
      </c>
      <c r="BA839" s="19">
        <f t="shared" si="136"/>
        <v>0</v>
      </c>
      <c r="BB839" s="20" t="e">
        <f t="shared" si="133"/>
        <v>#DIV/0!</v>
      </c>
      <c r="BC839">
        <f t="shared" si="137"/>
        <v>0</v>
      </c>
      <c r="BD839" s="14">
        <f t="shared" si="138"/>
        <v>1</v>
      </c>
      <c r="BE839" s="14" t="str">
        <f t="shared" si="139"/>
        <v/>
      </c>
      <c r="BF839" s="14" t="str">
        <f t="shared" si="140"/>
        <v/>
      </c>
      <c r="BG839" s="14" t="str">
        <f t="shared" si="141"/>
        <v/>
      </c>
    </row>
    <row r="840" spans="1:59" x14ac:dyDescent="0.2">
      <c r="A840" t="str">
        <f t="shared" si="134"/>
        <v>Billy Frampton_2016</v>
      </c>
      <c r="B840" t="s">
        <v>1526</v>
      </c>
      <c r="C840" t="s">
        <v>40</v>
      </c>
      <c r="D840">
        <v>2016</v>
      </c>
      <c r="E840" s="13">
        <v>123900</v>
      </c>
      <c r="F840" s="13">
        <v>123900</v>
      </c>
      <c r="G840" s="13">
        <v>123900</v>
      </c>
      <c r="H840" s="13">
        <v>123900</v>
      </c>
      <c r="I840" s="13">
        <v>123900</v>
      </c>
      <c r="J840" s="13">
        <v>123900</v>
      </c>
      <c r="K840" s="13">
        <v>123900</v>
      </c>
      <c r="L840" s="13">
        <v>123900</v>
      </c>
      <c r="M840" s="13">
        <v>123900</v>
      </c>
      <c r="N840" s="13">
        <v>123900</v>
      </c>
      <c r="O840" s="13">
        <v>123900</v>
      </c>
      <c r="P840" s="13">
        <v>123900</v>
      </c>
      <c r="Q840" s="13">
        <v>123900</v>
      </c>
      <c r="R840" s="13">
        <v>123900</v>
      </c>
      <c r="S840" s="13">
        <v>123900</v>
      </c>
      <c r="T840" s="13">
        <v>123900</v>
      </c>
      <c r="U840" s="13">
        <v>123900</v>
      </c>
      <c r="V840" s="13">
        <v>123900</v>
      </c>
      <c r="W840" s="13">
        <v>123900</v>
      </c>
      <c r="X840" s="13">
        <v>123900</v>
      </c>
      <c r="Y840" s="13">
        <v>123900</v>
      </c>
      <c r="Z840" s="13">
        <v>123900</v>
      </c>
      <c r="AA840" s="13">
        <v>123900</v>
      </c>
      <c r="AB840" s="13"/>
      <c r="AC840" s="13"/>
      <c r="AD840" s="13"/>
      <c r="AE840" s="13"/>
      <c r="AF840" s="13"/>
      <c r="AG840" s="13"/>
      <c r="AH840" s="13"/>
      <c r="AI840" s="13"/>
      <c r="AJ840" s="13"/>
      <c r="AK840" s="13"/>
      <c r="AL840" s="13"/>
      <c r="AM840" s="13"/>
      <c r="AN840" s="13"/>
      <c r="AO840" s="13"/>
      <c r="AP840" s="13"/>
      <c r="AQ840" s="13"/>
      <c r="AR840" s="13"/>
      <c r="AS840" s="13"/>
      <c r="AT840" s="13"/>
      <c r="AU840" s="13"/>
      <c r="AV840" s="13"/>
      <c r="AW840" s="13"/>
      <c r="AX840" s="13"/>
      <c r="AY840" s="14" t="str">
        <f t="shared" si="135"/>
        <v/>
      </c>
      <c r="AZ840" s="14">
        <f t="shared" si="132"/>
        <v>23</v>
      </c>
      <c r="BA840" s="19">
        <f t="shared" si="136"/>
        <v>0</v>
      </c>
      <c r="BB840" s="20" t="e">
        <f t="shared" si="133"/>
        <v>#DIV/0!</v>
      </c>
      <c r="BC840">
        <f t="shared" si="137"/>
        <v>0</v>
      </c>
      <c r="BD840" s="14">
        <f t="shared" si="138"/>
        <v>1</v>
      </c>
      <c r="BE840" s="14" t="str">
        <f t="shared" si="139"/>
        <v/>
      </c>
      <c r="BF840" s="14" t="str">
        <f t="shared" si="140"/>
        <v/>
      </c>
      <c r="BG840" s="14" t="str">
        <f t="shared" si="141"/>
        <v/>
      </c>
    </row>
    <row r="841" spans="1:59" x14ac:dyDescent="0.2">
      <c r="A841" t="str">
        <f t="shared" si="134"/>
        <v>Billy Frampton_2015</v>
      </c>
      <c r="B841" t="s">
        <v>1526</v>
      </c>
      <c r="C841" t="s">
        <v>40</v>
      </c>
      <c r="D841">
        <v>2015</v>
      </c>
      <c r="E841" s="13">
        <v>117300</v>
      </c>
      <c r="F841" s="13">
        <v>117300</v>
      </c>
      <c r="G841" s="13">
        <v>117300</v>
      </c>
      <c r="H841" s="13">
        <v>117300</v>
      </c>
      <c r="I841" s="13">
        <v>117300</v>
      </c>
      <c r="J841" s="13">
        <v>117300</v>
      </c>
      <c r="K841" s="13">
        <v>117300</v>
      </c>
      <c r="L841" s="13">
        <v>117300</v>
      </c>
      <c r="M841" s="13">
        <v>117300</v>
      </c>
      <c r="N841" s="13">
        <v>117300</v>
      </c>
      <c r="O841" s="13">
        <v>117300</v>
      </c>
      <c r="P841" s="13">
        <v>117300</v>
      </c>
      <c r="Q841" s="13">
        <v>117300</v>
      </c>
      <c r="R841" s="13">
        <v>117300</v>
      </c>
      <c r="S841" s="13">
        <v>117300</v>
      </c>
      <c r="T841" s="13">
        <v>117300</v>
      </c>
      <c r="U841" s="13">
        <v>117300</v>
      </c>
      <c r="V841" s="13">
        <v>117300</v>
      </c>
      <c r="W841" s="13">
        <v>117300</v>
      </c>
      <c r="X841" s="13">
        <v>117300</v>
      </c>
      <c r="Y841" s="13">
        <v>117300</v>
      </c>
      <c r="Z841" s="13">
        <v>117300</v>
      </c>
      <c r="AA841" s="13">
        <v>117300</v>
      </c>
      <c r="AB841" s="13"/>
      <c r="AC841" s="13"/>
      <c r="AD841" s="13"/>
      <c r="AE841" s="13"/>
      <c r="AF841" s="13"/>
      <c r="AG841" s="13"/>
      <c r="AH841" s="13"/>
      <c r="AI841" s="13"/>
      <c r="AJ841" s="13"/>
      <c r="AK841" s="13"/>
      <c r="AL841" s="13"/>
      <c r="AM841" s="13"/>
      <c r="AN841" s="13"/>
      <c r="AO841" s="13"/>
      <c r="AP841" s="13"/>
      <c r="AQ841" s="13"/>
      <c r="AR841" s="13"/>
      <c r="AS841" s="13"/>
      <c r="AT841" s="13"/>
      <c r="AU841" s="13"/>
      <c r="AV841" s="13"/>
      <c r="AW841" s="13"/>
      <c r="AX841" s="13"/>
      <c r="AY841" s="14" t="str">
        <f t="shared" si="135"/>
        <v/>
      </c>
      <c r="AZ841" s="14">
        <f t="shared" si="132"/>
        <v>23</v>
      </c>
      <c r="BA841" s="19">
        <f t="shared" si="136"/>
        <v>0</v>
      </c>
      <c r="BB841" s="20" t="e">
        <f t="shared" si="133"/>
        <v>#DIV/0!</v>
      </c>
      <c r="BC841">
        <f t="shared" si="137"/>
        <v>0</v>
      </c>
      <c r="BD841" s="14">
        <f t="shared" si="138"/>
        <v>1</v>
      </c>
      <c r="BE841" s="14" t="str">
        <f t="shared" si="139"/>
        <v/>
      </c>
      <c r="BF841" s="14" t="str">
        <f t="shared" si="140"/>
        <v/>
      </c>
      <c r="BG841" s="14" t="str">
        <f t="shared" si="141"/>
        <v/>
      </c>
    </row>
    <row r="842" spans="1:59" x14ac:dyDescent="0.2">
      <c r="A842" t="str">
        <f t="shared" si="134"/>
        <v>Aaron Francis_2018</v>
      </c>
      <c r="B842" t="s">
        <v>545</v>
      </c>
      <c r="C842" t="s">
        <v>150</v>
      </c>
      <c r="D842">
        <v>2018</v>
      </c>
      <c r="E842" s="13">
        <v>219900</v>
      </c>
      <c r="F842" s="13">
        <v>219900</v>
      </c>
      <c r="G842" s="13">
        <v>219900</v>
      </c>
      <c r="H842" s="13">
        <v>219900</v>
      </c>
      <c r="I842" s="13">
        <v>219900</v>
      </c>
      <c r="J842" s="13">
        <v>219900</v>
      </c>
      <c r="K842" s="13">
        <v>219900</v>
      </c>
      <c r="L842" s="13">
        <v>219900</v>
      </c>
      <c r="M842" s="13">
        <v>219900</v>
      </c>
      <c r="N842" s="13">
        <v>219900</v>
      </c>
      <c r="O842" s="13">
        <v>219900</v>
      </c>
      <c r="P842" s="13">
        <v>219900</v>
      </c>
      <c r="Q842" s="13">
        <v>219900</v>
      </c>
      <c r="R842" s="13">
        <v>219900</v>
      </c>
      <c r="S842" s="13">
        <v>219900</v>
      </c>
      <c r="T842" s="13">
        <v>219900</v>
      </c>
      <c r="U842" s="13">
        <v>219900</v>
      </c>
      <c r="V842" s="13">
        <v>219900</v>
      </c>
      <c r="W842" s="13">
        <v>219900</v>
      </c>
      <c r="X842" s="13">
        <v>219900</v>
      </c>
      <c r="Y842" s="13">
        <v>219900</v>
      </c>
      <c r="Z842" s="13">
        <v>251100</v>
      </c>
      <c r="AA842" s="13">
        <v>329400</v>
      </c>
      <c r="AB842" s="13"/>
      <c r="AC842" s="13"/>
      <c r="AD842" s="13"/>
      <c r="AE842" s="13"/>
      <c r="AF842" s="13"/>
      <c r="AG842" s="13"/>
      <c r="AH842" s="13"/>
      <c r="AI842" s="13"/>
      <c r="AJ842" s="13"/>
      <c r="AK842" s="13"/>
      <c r="AL842" s="13"/>
      <c r="AM842" s="13"/>
      <c r="AN842" s="13"/>
      <c r="AO842" s="13"/>
      <c r="AP842" s="13"/>
      <c r="AQ842" s="13"/>
      <c r="AR842" s="13"/>
      <c r="AS842" s="13"/>
      <c r="AT842" s="13">
        <v>78</v>
      </c>
      <c r="AU842" s="13">
        <v>42</v>
      </c>
      <c r="AV842" s="13">
        <v>86</v>
      </c>
      <c r="AW842" s="13">
        <v>94</v>
      </c>
      <c r="AX842" s="13">
        <v>104</v>
      </c>
      <c r="AY842" s="14">
        <f t="shared" si="135"/>
        <v>80.8</v>
      </c>
      <c r="AZ842" s="14">
        <f t="shared" si="132"/>
        <v>23</v>
      </c>
      <c r="BA842" s="19">
        <f t="shared" si="136"/>
        <v>0.22727272727272727</v>
      </c>
      <c r="BB842" s="20">
        <f t="shared" si="133"/>
        <v>23.731835158706119</v>
      </c>
      <c r="BC842">
        <f t="shared" si="137"/>
        <v>0</v>
      </c>
      <c r="BD842" s="14">
        <f t="shared" si="138"/>
        <v>1</v>
      </c>
      <c r="BE842" s="14" t="str">
        <f t="shared" si="139"/>
        <v/>
      </c>
      <c r="BF842" s="14" t="str">
        <f t="shared" si="140"/>
        <v/>
      </c>
      <c r="BG842" s="14">
        <f t="shared" si="141"/>
        <v>80.8</v>
      </c>
    </row>
    <row r="843" spans="1:59" x14ac:dyDescent="0.2">
      <c r="A843" t="str">
        <f t="shared" si="134"/>
        <v>Aaron Francis_2017</v>
      </c>
      <c r="B843" t="s">
        <v>545</v>
      </c>
      <c r="C843" t="s">
        <v>150</v>
      </c>
      <c r="D843">
        <v>2017</v>
      </c>
      <c r="E843" s="13">
        <v>259700</v>
      </c>
      <c r="F843" s="13">
        <v>259700</v>
      </c>
      <c r="G843" s="13">
        <v>259700</v>
      </c>
      <c r="H843" s="13">
        <v>259700</v>
      </c>
      <c r="I843" s="13">
        <v>259700</v>
      </c>
      <c r="J843" s="13">
        <v>259700</v>
      </c>
      <c r="K843" s="13">
        <v>259700</v>
      </c>
      <c r="L843" s="13">
        <v>259700</v>
      </c>
      <c r="M843" s="13">
        <v>259700</v>
      </c>
      <c r="N843" s="13">
        <v>259700</v>
      </c>
      <c r="O843" s="13">
        <v>259700</v>
      </c>
      <c r="P843" s="13">
        <v>259700</v>
      </c>
      <c r="Q843" s="13">
        <v>259700</v>
      </c>
      <c r="R843" s="13">
        <v>259700</v>
      </c>
      <c r="S843" s="13">
        <v>259700</v>
      </c>
      <c r="T843" s="13">
        <v>259700</v>
      </c>
      <c r="U843" s="13">
        <v>259700</v>
      </c>
      <c r="V843" s="13">
        <v>259700</v>
      </c>
      <c r="W843" s="13">
        <v>259700</v>
      </c>
      <c r="X843" s="13">
        <v>259700</v>
      </c>
      <c r="Y843" s="13">
        <v>259700</v>
      </c>
      <c r="Z843" s="13">
        <v>259700</v>
      </c>
      <c r="AA843" s="13">
        <v>259700</v>
      </c>
      <c r="AB843" s="13"/>
      <c r="AC843" s="13"/>
      <c r="AD843" s="13"/>
      <c r="AE843" s="13"/>
      <c r="AF843" s="13">
        <v>57</v>
      </c>
      <c r="AG843" s="13"/>
      <c r="AH843" s="13">
        <v>43</v>
      </c>
      <c r="AI843" s="13"/>
      <c r="AJ843" s="13"/>
      <c r="AK843" s="13"/>
      <c r="AL843" s="13"/>
      <c r="AM843" s="13"/>
      <c r="AN843" s="13"/>
      <c r="AO843" s="13"/>
      <c r="AP843" s="13"/>
      <c r="AQ843" s="13"/>
      <c r="AR843" s="13"/>
      <c r="AS843" s="13"/>
      <c r="AT843" s="13"/>
      <c r="AU843" s="13"/>
      <c r="AV843" s="13"/>
      <c r="AW843" s="13"/>
      <c r="AX843" s="13"/>
      <c r="AY843" s="14">
        <f t="shared" si="135"/>
        <v>50</v>
      </c>
      <c r="AZ843" s="14">
        <f t="shared" si="132"/>
        <v>23</v>
      </c>
      <c r="BA843" s="19">
        <f t="shared" si="136"/>
        <v>9.0909090909090912E-2</v>
      </c>
      <c r="BB843" s="20">
        <f t="shared" si="133"/>
        <v>9.8994949366116654</v>
      </c>
      <c r="BC843">
        <f t="shared" si="137"/>
        <v>0</v>
      </c>
      <c r="BD843" s="14">
        <f t="shared" si="138"/>
        <v>1</v>
      </c>
      <c r="BE843" s="14">
        <f t="shared" si="139"/>
        <v>57</v>
      </c>
      <c r="BF843" s="14">
        <f t="shared" si="140"/>
        <v>43</v>
      </c>
      <c r="BG843" s="14" t="str">
        <f t="shared" si="141"/>
        <v/>
      </c>
    </row>
    <row r="844" spans="1:59" x14ac:dyDescent="0.2">
      <c r="A844" t="str">
        <f t="shared" si="134"/>
        <v>Aaron Francis_2016</v>
      </c>
      <c r="B844" t="s">
        <v>545</v>
      </c>
      <c r="C844" t="s">
        <v>150</v>
      </c>
      <c r="D844">
        <v>2016</v>
      </c>
      <c r="E844" s="13">
        <v>198300</v>
      </c>
      <c r="F844" s="13">
        <v>198300</v>
      </c>
      <c r="G844" s="13">
        <v>198300</v>
      </c>
      <c r="H844" s="13">
        <v>198300</v>
      </c>
      <c r="I844" s="13">
        <v>198300</v>
      </c>
      <c r="J844" s="13">
        <v>198300</v>
      </c>
      <c r="K844" s="13">
        <v>198300</v>
      </c>
      <c r="L844" s="13">
        <v>198300</v>
      </c>
      <c r="M844" s="13">
        <v>198300</v>
      </c>
      <c r="N844" s="13">
        <v>198300</v>
      </c>
      <c r="O844" s="13">
        <v>198300</v>
      </c>
      <c r="P844" s="13">
        <v>198300</v>
      </c>
      <c r="Q844" s="13">
        <v>198300</v>
      </c>
      <c r="R844" s="13">
        <v>198300</v>
      </c>
      <c r="S844" s="13">
        <v>198300</v>
      </c>
      <c r="T844" s="13">
        <v>198300</v>
      </c>
      <c r="U844" s="13">
        <v>198300</v>
      </c>
      <c r="V844" s="13">
        <v>198300</v>
      </c>
      <c r="W844" s="13">
        <v>198300</v>
      </c>
      <c r="X844" s="13">
        <v>198300</v>
      </c>
      <c r="Y844" s="13">
        <v>222800</v>
      </c>
      <c r="Z844" s="13">
        <v>222800</v>
      </c>
      <c r="AA844" s="13">
        <v>222800</v>
      </c>
      <c r="AB844" s="13"/>
      <c r="AC844" s="13"/>
      <c r="AD844" s="13"/>
      <c r="AE844" s="13"/>
      <c r="AF844" s="13"/>
      <c r="AG844" s="13"/>
      <c r="AH844" s="13"/>
      <c r="AI844" s="13"/>
      <c r="AJ844" s="13"/>
      <c r="AK844" s="13"/>
      <c r="AL844" s="13"/>
      <c r="AM844" s="13"/>
      <c r="AN844" s="13"/>
      <c r="AO844" s="13"/>
      <c r="AP844" s="13"/>
      <c r="AQ844" s="13"/>
      <c r="AR844" s="13"/>
      <c r="AS844" s="13">
        <v>86</v>
      </c>
      <c r="AT844" s="13">
        <v>42</v>
      </c>
      <c r="AU844" s="13">
        <v>51</v>
      </c>
      <c r="AV844" s="13"/>
      <c r="AW844" s="13"/>
      <c r="AX844" s="13"/>
      <c r="AY844" s="14">
        <f t="shared" si="135"/>
        <v>59.666666666666664</v>
      </c>
      <c r="AZ844" s="14">
        <f t="shared" si="132"/>
        <v>23</v>
      </c>
      <c r="BA844" s="19">
        <f t="shared" si="136"/>
        <v>0.13636363636363635</v>
      </c>
      <c r="BB844" s="20">
        <f t="shared" si="133"/>
        <v>23.245071162148182</v>
      </c>
      <c r="BC844">
        <f t="shared" si="137"/>
        <v>0</v>
      </c>
      <c r="BD844" s="14">
        <f t="shared" si="138"/>
        <v>1</v>
      </c>
      <c r="BE844" s="14" t="str">
        <f t="shared" si="139"/>
        <v/>
      </c>
      <c r="BF844" s="14" t="str">
        <f t="shared" si="140"/>
        <v/>
      </c>
      <c r="BG844" s="14">
        <f t="shared" si="141"/>
        <v>59.666666666666664</v>
      </c>
    </row>
    <row r="845" spans="1:59" x14ac:dyDescent="0.2">
      <c r="A845" t="str">
        <f t="shared" si="134"/>
        <v>Aaron Francis_2015</v>
      </c>
      <c r="B845" t="s">
        <v>545</v>
      </c>
      <c r="C845" t="s">
        <v>150</v>
      </c>
      <c r="D845">
        <v>2015</v>
      </c>
      <c r="E845" s="13">
        <v>0</v>
      </c>
      <c r="F845" s="13">
        <v>0</v>
      </c>
      <c r="G845" s="13">
        <v>0</v>
      </c>
      <c r="H845" s="13">
        <v>0</v>
      </c>
      <c r="I845" s="13">
        <v>0</v>
      </c>
      <c r="J845" s="13">
        <v>0</v>
      </c>
      <c r="K845" s="13">
        <v>0</v>
      </c>
      <c r="L845" s="13">
        <v>0</v>
      </c>
      <c r="M845" s="13">
        <v>0</v>
      </c>
      <c r="N845" s="13">
        <v>0</v>
      </c>
      <c r="O845" s="13">
        <v>0</v>
      </c>
      <c r="P845" s="13">
        <v>0</v>
      </c>
      <c r="Q845" s="13">
        <v>0</v>
      </c>
      <c r="R845" s="13">
        <v>0</v>
      </c>
      <c r="S845" s="13">
        <v>0</v>
      </c>
      <c r="T845" s="13">
        <v>0</v>
      </c>
      <c r="U845" s="13">
        <v>0</v>
      </c>
      <c r="V845" s="13">
        <v>0</v>
      </c>
      <c r="W845" s="13">
        <v>0</v>
      </c>
      <c r="X845" s="13">
        <v>0</v>
      </c>
      <c r="Y845" s="13">
        <v>0</v>
      </c>
      <c r="Z845" s="13">
        <v>0</v>
      </c>
      <c r="AA845" s="13">
        <v>0</v>
      </c>
      <c r="AB845" s="13"/>
      <c r="AC845" s="13"/>
      <c r="AD845" s="13"/>
      <c r="AE845" s="13"/>
      <c r="AF845" s="13"/>
      <c r="AG845" s="13"/>
      <c r="AH845" s="13"/>
      <c r="AI845" s="13"/>
      <c r="AJ845" s="13"/>
      <c r="AK845" s="13"/>
      <c r="AL845" s="13"/>
      <c r="AM845" s="13"/>
      <c r="AN845" s="13"/>
      <c r="AO845" s="13"/>
      <c r="AP845" s="13"/>
      <c r="AQ845" s="13"/>
      <c r="AR845" s="13"/>
      <c r="AS845" s="13"/>
      <c r="AT845" s="13"/>
      <c r="AU845" s="13"/>
      <c r="AV845" s="13"/>
      <c r="AW845" s="13"/>
      <c r="AX845" s="13"/>
      <c r="AY845" s="14" t="str">
        <f t="shared" si="135"/>
        <v/>
      </c>
      <c r="AZ845" s="14">
        <f t="shared" si="132"/>
        <v>23</v>
      </c>
      <c r="BA845" s="19">
        <f t="shared" si="136"/>
        <v>0</v>
      </c>
      <c r="BB845" s="20" t="e">
        <f t="shared" si="133"/>
        <v>#DIV/0!</v>
      </c>
      <c r="BC845">
        <f t="shared" si="137"/>
        <v>23</v>
      </c>
      <c r="BD845" s="14">
        <f t="shared" si="138"/>
        <v>1</v>
      </c>
      <c r="BE845" s="14" t="str">
        <f t="shared" si="139"/>
        <v/>
      </c>
      <c r="BF845" s="14" t="str">
        <f t="shared" si="140"/>
        <v/>
      </c>
      <c r="BG845" s="14" t="str">
        <f t="shared" si="141"/>
        <v/>
      </c>
    </row>
    <row r="846" spans="1:59" x14ac:dyDescent="0.2">
      <c r="A846" t="str">
        <f t="shared" si="134"/>
        <v>Lance Franklin_2018</v>
      </c>
      <c r="B846" t="s">
        <v>746</v>
      </c>
      <c r="C846" t="s">
        <v>423</v>
      </c>
      <c r="D846">
        <v>2018</v>
      </c>
      <c r="E846" s="13">
        <v>540500</v>
      </c>
      <c r="F846" s="13">
        <v>540500</v>
      </c>
      <c r="G846" s="13">
        <v>540500</v>
      </c>
      <c r="H846" s="13">
        <v>561500</v>
      </c>
      <c r="I846" s="13">
        <v>544100</v>
      </c>
      <c r="J846" s="13">
        <v>514200</v>
      </c>
      <c r="K846" s="13">
        <v>514200</v>
      </c>
      <c r="L846" s="13">
        <v>514200</v>
      </c>
      <c r="M846" s="13">
        <v>514200</v>
      </c>
      <c r="N846" s="13">
        <v>490800</v>
      </c>
      <c r="O846" s="13">
        <v>457500</v>
      </c>
      <c r="P846" s="13">
        <v>458600</v>
      </c>
      <c r="Q846" s="13">
        <v>464900</v>
      </c>
      <c r="R846" s="13">
        <v>485700</v>
      </c>
      <c r="S846" s="13">
        <v>485700</v>
      </c>
      <c r="T846" s="13">
        <v>484200</v>
      </c>
      <c r="U846" s="13">
        <v>453300</v>
      </c>
      <c r="V846" s="13">
        <v>437800</v>
      </c>
      <c r="W846" s="13">
        <v>420800</v>
      </c>
      <c r="X846" s="13">
        <v>404900</v>
      </c>
      <c r="Y846" s="13">
        <v>423500</v>
      </c>
      <c r="Z846" s="13">
        <v>452300</v>
      </c>
      <c r="AA846" s="13">
        <v>521000</v>
      </c>
      <c r="AB846" s="13">
        <v>175</v>
      </c>
      <c r="AC846" s="13">
        <v>87</v>
      </c>
      <c r="AD846" s="13">
        <v>106</v>
      </c>
      <c r="AE846" s="13">
        <v>98</v>
      </c>
      <c r="AF846" s="13">
        <v>48</v>
      </c>
      <c r="AG846" s="13"/>
      <c r="AH846" s="13"/>
      <c r="AI846" s="13"/>
      <c r="AJ846" s="13">
        <v>112</v>
      </c>
      <c r="AK846" s="13">
        <v>60</v>
      </c>
      <c r="AL846" s="13">
        <v>105</v>
      </c>
      <c r="AM846" s="13">
        <v>127</v>
      </c>
      <c r="AN846" s="13">
        <v>94</v>
      </c>
      <c r="AO846" s="13"/>
      <c r="AP846" s="13">
        <v>73</v>
      </c>
      <c r="AQ846" s="13">
        <v>60</v>
      </c>
      <c r="AR846" s="13">
        <v>109</v>
      </c>
      <c r="AS846" s="13">
        <v>61</v>
      </c>
      <c r="AT846" s="13">
        <v>52</v>
      </c>
      <c r="AU846" s="13">
        <v>178</v>
      </c>
      <c r="AV846" s="13">
        <v>96</v>
      </c>
      <c r="AW846" s="13">
        <v>161</v>
      </c>
      <c r="AX846" s="13"/>
      <c r="AY846" s="14">
        <f t="shared" si="135"/>
        <v>100.11111111111111</v>
      </c>
      <c r="AZ846" s="14">
        <f t="shared" si="132"/>
        <v>23</v>
      </c>
      <c r="BA846" s="19">
        <f t="shared" si="136"/>
        <v>0.81818181818181823</v>
      </c>
      <c r="BB846" s="20">
        <f t="shared" si="133"/>
        <v>39.946860126760001</v>
      </c>
      <c r="BC846">
        <f t="shared" si="137"/>
        <v>0</v>
      </c>
      <c r="BD846" s="14">
        <f t="shared" si="138"/>
        <v>20</v>
      </c>
      <c r="BE846" s="14">
        <f t="shared" si="139"/>
        <v>102.8</v>
      </c>
      <c r="BF846" s="14">
        <f t="shared" si="140"/>
        <v>101</v>
      </c>
      <c r="BG846" s="14">
        <f t="shared" si="141"/>
        <v>98.75</v>
      </c>
    </row>
    <row r="847" spans="1:59" x14ac:dyDescent="0.2">
      <c r="A847" t="str">
        <f t="shared" si="134"/>
        <v>Lance Franklin_2017</v>
      </c>
      <c r="B847" t="s">
        <v>746</v>
      </c>
      <c r="C847" t="s">
        <v>423</v>
      </c>
      <c r="D847">
        <v>2017</v>
      </c>
      <c r="E847" s="13">
        <v>514600</v>
      </c>
      <c r="F847" s="13">
        <v>514600</v>
      </c>
      <c r="G847" s="13">
        <v>514600</v>
      </c>
      <c r="H847" s="13">
        <v>515500</v>
      </c>
      <c r="I847" s="13">
        <v>494200</v>
      </c>
      <c r="J847" s="13">
        <v>464000</v>
      </c>
      <c r="K847" s="13">
        <v>444500</v>
      </c>
      <c r="L847" s="13">
        <v>467700</v>
      </c>
      <c r="M847" s="13">
        <v>489300</v>
      </c>
      <c r="N847" s="13">
        <v>503100</v>
      </c>
      <c r="O847" s="13">
        <v>490300</v>
      </c>
      <c r="P847" s="13">
        <v>490300</v>
      </c>
      <c r="Q847" s="13">
        <v>487000</v>
      </c>
      <c r="R847" s="13">
        <v>471900</v>
      </c>
      <c r="S847" s="13">
        <v>449200</v>
      </c>
      <c r="T847" s="13">
        <v>442900</v>
      </c>
      <c r="U847" s="13">
        <v>461600</v>
      </c>
      <c r="V847" s="13">
        <v>490700</v>
      </c>
      <c r="W847" s="13">
        <v>495500</v>
      </c>
      <c r="X847" s="13">
        <v>482800</v>
      </c>
      <c r="Y847" s="13">
        <v>439100</v>
      </c>
      <c r="Z847" s="13">
        <v>441500</v>
      </c>
      <c r="AA847" s="13">
        <v>457900</v>
      </c>
      <c r="AB847" s="13">
        <v>125</v>
      </c>
      <c r="AC847" s="13">
        <v>103</v>
      </c>
      <c r="AD847" s="13">
        <v>74</v>
      </c>
      <c r="AE847" s="13">
        <v>77</v>
      </c>
      <c r="AF847" s="13">
        <v>70</v>
      </c>
      <c r="AG847" s="13">
        <v>82</v>
      </c>
      <c r="AH847" s="13">
        <v>160</v>
      </c>
      <c r="AI847" s="13">
        <v>82</v>
      </c>
      <c r="AJ847" s="13">
        <v>76</v>
      </c>
      <c r="AK847" s="13">
        <v>109</v>
      </c>
      <c r="AL847" s="13"/>
      <c r="AM847" s="13">
        <v>95</v>
      </c>
      <c r="AN847" s="13">
        <v>48</v>
      </c>
      <c r="AO847" s="13">
        <v>83</v>
      </c>
      <c r="AP847" s="13">
        <v>122</v>
      </c>
      <c r="AQ847" s="13">
        <v>101</v>
      </c>
      <c r="AR847" s="13">
        <v>118</v>
      </c>
      <c r="AS847" s="13">
        <v>86</v>
      </c>
      <c r="AT847" s="13">
        <v>65</v>
      </c>
      <c r="AU847" s="13">
        <v>42</v>
      </c>
      <c r="AV847" s="13">
        <v>164</v>
      </c>
      <c r="AW847" s="13">
        <v>98</v>
      </c>
      <c r="AX847" s="13">
        <v>183</v>
      </c>
      <c r="AY847" s="14">
        <f t="shared" si="135"/>
        <v>98.318181818181813</v>
      </c>
      <c r="AZ847" s="14">
        <f t="shared" si="132"/>
        <v>23</v>
      </c>
      <c r="BA847" s="19">
        <f t="shared" si="136"/>
        <v>1</v>
      </c>
      <c r="BB847" s="20">
        <f t="shared" si="133"/>
        <v>35.978017579040532</v>
      </c>
      <c r="BC847">
        <f t="shared" si="137"/>
        <v>0</v>
      </c>
      <c r="BD847" s="14">
        <f t="shared" si="138"/>
        <v>21</v>
      </c>
      <c r="BE847" s="14">
        <f t="shared" si="139"/>
        <v>88.5</v>
      </c>
      <c r="BF847" s="14">
        <f t="shared" si="140"/>
        <v>104.4</v>
      </c>
      <c r="BG847" s="14">
        <f t="shared" si="141"/>
        <v>108.77777777777777</v>
      </c>
    </row>
    <row r="848" spans="1:59" x14ac:dyDescent="0.2">
      <c r="A848" t="str">
        <f t="shared" si="134"/>
        <v>Lance Franklin_2016</v>
      </c>
      <c r="B848" t="s">
        <v>746</v>
      </c>
      <c r="C848" t="s">
        <v>423</v>
      </c>
      <c r="D848">
        <v>2016</v>
      </c>
      <c r="E848" s="13">
        <v>470100</v>
      </c>
      <c r="F848" s="13">
        <v>470100</v>
      </c>
      <c r="G848" s="13">
        <v>470100</v>
      </c>
      <c r="H848" s="13">
        <v>481500</v>
      </c>
      <c r="I848" s="13">
        <v>494200</v>
      </c>
      <c r="J848" s="13">
        <v>495800</v>
      </c>
      <c r="K848" s="13">
        <v>495500</v>
      </c>
      <c r="L848" s="13">
        <v>500200</v>
      </c>
      <c r="M848" s="13">
        <v>511800</v>
      </c>
      <c r="N848" s="13">
        <v>517400</v>
      </c>
      <c r="O848" s="13">
        <v>514900</v>
      </c>
      <c r="P848" s="13">
        <v>499300</v>
      </c>
      <c r="Q848" s="13">
        <v>467500</v>
      </c>
      <c r="R848" s="13">
        <v>439800</v>
      </c>
      <c r="S848" s="13">
        <v>439800</v>
      </c>
      <c r="T848" s="13">
        <v>444800</v>
      </c>
      <c r="U848" s="13">
        <v>464000</v>
      </c>
      <c r="V848" s="13">
        <v>465800</v>
      </c>
      <c r="W848" s="13">
        <v>451800</v>
      </c>
      <c r="X848" s="13">
        <v>442900</v>
      </c>
      <c r="Y848" s="13">
        <v>429600</v>
      </c>
      <c r="Z848" s="13">
        <v>443800</v>
      </c>
      <c r="AA848" s="13">
        <v>426300</v>
      </c>
      <c r="AB848" s="13">
        <v>91</v>
      </c>
      <c r="AC848" s="13">
        <v>102</v>
      </c>
      <c r="AD848" s="13">
        <v>109</v>
      </c>
      <c r="AE848" s="13">
        <v>101</v>
      </c>
      <c r="AF848" s="13">
        <v>83</v>
      </c>
      <c r="AG848" s="13">
        <v>106</v>
      </c>
      <c r="AH848" s="13">
        <v>116</v>
      </c>
      <c r="AI848" s="13">
        <v>101</v>
      </c>
      <c r="AJ848" s="13">
        <v>102</v>
      </c>
      <c r="AK848" s="13">
        <v>102</v>
      </c>
      <c r="AL848" s="13">
        <v>69</v>
      </c>
      <c r="AM848" s="13">
        <v>57</v>
      </c>
      <c r="AN848" s="13">
        <v>99</v>
      </c>
      <c r="AO848" s="13"/>
      <c r="AP848" s="13">
        <v>119</v>
      </c>
      <c r="AQ848" s="13">
        <v>94</v>
      </c>
      <c r="AR848" s="13">
        <v>75</v>
      </c>
      <c r="AS848" s="13">
        <v>86</v>
      </c>
      <c r="AT848" s="13">
        <v>98</v>
      </c>
      <c r="AU848" s="13">
        <v>60</v>
      </c>
      <c r="AV848" s="13">
        <v>141</v>
      </c>
      <c r="AW848" s="13">
        <v>34</v>
      </c>
      <c r="AX848" s="13">
        <v>136</v>
      </c>
      <c r="AY848" s="14">
        <f t="shared" si="135"/>
        <v>94.590909090909093</v>
      </c>
      <c r="AZ848" s="14">
        <f t="shared" si="132"/>
        <v>23</v>
      </c>
      <c r="BA848" s="19">
        <f t="shared" si="136"/>
        <v>1</v>
      </c>
      <c r="BB848" s="20">
        <f t="shared" si="133"/>
        <v>24.956455584170502</v>
      </c>
      <c r="BC848">
        <f t="shared" si="137"/>
        <v>0</v>
      </c>
      <c r="BD848" s="14">
        <f t="shared" si="138"/>
        <v>23</v>
      </c>
      <c r="BE848" s="14">
        <f t="shared" si="139"/>
        <v>98.666666666666671</v>
      </c>
      <c r="BF848" s="14">
        <f t="shared" si="140"/>
        <v>91.166666666666671</v>
      </c>
      <c r="BG848" s="14">
        <f t="shared" si="141"/>
        <v>93.666666666666671</v>
      </c>
    </row>
    <row r="849" spans="1:59" x14ac:dyDescent="0.2">
      <c r="A849" t="str">
        <f t="shared" si="134"/>
        <v>Lance Franklin_2015</v>
      </c>
      <c r="B849" t="s">
        <v>746</v>
      </c>
      <c r="C849" t="s">
        <v>423</v>
      </c>
      <c r="D849">
        <v>2015</v>
      </c>
      <c r="E849" s="13">
        <v>537200</v>
      </c>
      <c r="F849" s="13">
        <v>537200</v>
      </c>
      <c r="G849" s="13">
        <v>537200</v>
      </c>
      <c r="H849" s="13">
        <v>527700</v>
      </c>
      <c r="I849" s="13">
        <v>524100</v>
      </c>
      <c r="J849" s="13">
        <v>510200</v>
      </c>
      <c r="K849" s="13">
        <v>481900</v>
      </c>
      <c r="L849" s="13">
        <v>469900</v>
      </c>
      <c r="M849" s="13">
        <v>447100</v>
      </c>
      <c r="N849" s="13">
        <v>468600</v>
      </c>
      <c r="O849" s="13">
        <v>486200</v>
      </c>
      <c r="P849" s="13">
        <v>527200</v>
      </c>
      <c r="Q849" s="13">
        <v>527200</v>
      </c>
      <c r="R849" s="13">
        <v>515000</v>
      </c>
      <c r="S849" s="13">
        <v>515000</v>
      </c>
      <c r="T849" s="13">
        <v>493200</v>
      </c>
      <c r="U849" s="13">
        <v>459600</v>
      </c>
      <c r="V849" s="13">
        <v>459600</v>
      </c>
      <c r="W849" s="13">
        <v>440400</v>
      </c>
      <c r="X849" s="13">
        <v>440400</v>
      </c>
      <c r="Y849" s="13">
        <v>440400</v>
      </c>
      <c r="Z849" s="13">
        <v>440400</v>
      </c>
      <c r="AA849" s="13">
        <v>414500</v>
      </c>
      <c r="AB849" s="13">
        <v>90</v>
      </c>
      <c r="AC849" s="13">
        <v>104</v>
      </c>
      <c r="AD849" s="13">
        <v>103</v>
      </c>
      <c r="AE849" s="13">
        <v>99</v>
      </c>
      <c r="AF849" s="13">
        <v>80</v>
      </c>
      <c r="AG849" s="13">
        <v>62</v>
      </c>
      <c r="AH849" s="13">
        <v>119</v>
      </c>
      <c r="AI849" s="13">
        <v>47</v>
      </c>
      <c r="AJ849" s="13">
        <v>149</v>
      </c>
      <c r="AK849" s="13">
        <v>121</v>
      </c>
      <c r="AL849" s="13">
        <v>111</v>
      </c>
      <c r="AM849" s="13"/>
      <c r="AN849" s="13">
        <v>54</v>
      </c>
      <c r="AO849" s="13"/>
      <c r="AP849" s="13">
        <v>90</v>
      </c>
      <c r="AQ849" s="13">
        <v>72</v>
      </c>
      <c r="AR849" s="13"/>
      <c r="AS849" s="13">
        <v>72</v>
      </c>
      <c r="AT849" s="13"/>
      <c r="AU849" s="13"/>
      <c r="AV849" s="13"/>
      <c r="AW849" s="13">
        <v>67</v>
      </c>
      <c r="AX849" s="13">
        <v>41</v>
      </c>
      <c r="AY849" s="14">
        <f t="shared" si="135"/>
        <v>87.117647058823536</v>
      </c>
      <c r="AZ849" s="14">
        <f t="shared" si="132"/>
        <v>23</v>
      </c>
      <c r="BA849" s="19">
        <f t="shared" si="136"/>
        <v>0.77272727272727271</v>
      </c>
      <c r="BB849" s="20">
        <f t="shared" si="133"/>
        <v>29.193069282239694</v>
      </c>
      <c r="BC849">
        <f t="shared" si="137"/>
        <v>0</v>
      </c>
      <c r="BD849" s="14">
        <f t="shared" si="138"/>
        <v>23</v>
      </c>
      <c r="BE849" s="14">
        <f t="shared" si="139"/>
        <v>89.666666666666671</v>
      </c>
      <c r="BF849" s="14">
        <f t="shared" si="140"/>
        <v>109.4</v>
      </c>
      <c r="BG849" s="14">
        <f t="shared" si="141"/>
        <v>68.400000000000006</v>
      </c>
    </row>
    <row r="850" spans="1:59" x14ac:dyDescent="0.2">
      <c r="A850" t="str">
        <f t="shared" si="134"/>
        <v>James Frawley_2018</v>
      </c>
      <c r="B850" t="s">
        <v>687</v>
      </c>
      <c r="C850" t="s">
        <v>260</v>
      </c>
      <c r="D850">
        <v>2018</v>
      </c>
      <c r="E850" s="13">
        <v>364900</v>
      </c>
      <c r="F850" s="13">
        <v>364900</v>
      </c>
      <c r="G850" s="13">
        <v>364900</v>
      </c>
      <c r="H850" s="13">
        <v>364900</v>
      </c>
      <c r="I850" s="13">
        <v>336000</v>
      </c>
      <c r="J850" s="13">
        <v>314600</v>
      </c>
      <c r="K850" s="13">
        <v>308100</v>
      </c>
      <c r="L850" s="13">
        <v>324700</v>
      </c>
      <c r="M850" s="13">
        <v>340600</v>
      </c>
      <c r="N850" s="13">
        <v>340600</v>
      </c>
      <c r="O850" s="13">
        <v>358800</v>
      </c>
      <c r="P850" s="13">
        <v>377900</v>
      </c>
      <c r="Q850" s="13">
        <v>377900</v>
      </c>
      <c r="R850" s="13">
        <v>377900</v>
      </c>
      <c r="S850" s="13">
        <v>389100</v>
      </c>
      <c r="T850" s="13">
        <v>381000</v>
      </c>
      <c r="U850" s="13">
        <v>363900</v>
      </c>
      <c r="V850" s="13">
        <v>342900</v>
      </c>
      <c r="W850" s="13">
        <v>330400</v>
      </c>
      <c r="X850" s="13">
        <v>330600</v>
      </c>
      <c r="Y850" s="13">
        <v>333000</v>
      </c>
      <c r="Z850" s="13">
        <v>341700</v>
      </c>
      <c r="AA850" s="13">
        <v>328700</v>
      </c>
      <c r="AB850" s="13">
        <v>80</v>
      </c>
      <c r="AC850" s="13"/>
      <c r="AD850" s="13">
        <v>48</v>
      </c>
      <c r="AE850" s="13">
        <v>22</v>
      </c>
      <c r="AF850" s="13">
        <v>79</v>
      </c>
      <c r="AG850" s="13">
        <v>71</v>
      </c>
      <c r="AH850" s="13">
        <v>71</v>
      </c>
      <c r="AI850" s="13">
        <v>89</v>
      </c>
      <c r="AJ850" s="13"/>
      <c r="AK850" s="13">
        <v>85</v>
      </c>
      <c r="AL850" s="13">
        <v>84</v>
      </c>
      <c r="AM850" s="13"/>
      <c r="AN850" s="13"/>
      <c r="AO850" s="13">
        <v>85</v>
      </c>
      <c r="AP850" s="13">
        <v>51</v>
      </c>
      <c r="AQ850" s="13">
        <v>59</v>
      </c>
      <c r="AR850" s="13">
        <v>65</v>
      </c>
      <c r="AS850" s="13">
        <v>58</v>
      </c>
      <c r="AT850" s="13">
        <v>80</v>
      </c>
      <c r="AU850" s="13">
        <v>71</v>
      </c>
      <c r="AV850" s="13">
        <v>74</v>
      </c>
      <c r="AW850" s="13">
        <v>37</v>
      </c>
      <c r="AX850" s="13"/>
      <c r="AY850" s="14">
        <f t="shared" si="135"/>
        <v>67.166666666666671</v>
      </c>
      <c r="AZ850" s="14">
        <f t="shared" si="132"/>
        <v>23</v>
      </c>
      <c r="BA850" s="19">
        <f t="shared" si="136"/>
        <v>0.81818181818181823</v>
      </c>
      <c r="BB850" s="20">
        <f t="shared" si="133"/>
        <v>18.295772575041674</v>
      </c>
      <c r="BC850">
        <f t="shared" si="137"/>
        <v>0</v>
      </c>
      <c r="BD850" s="14">
        <f t="shared" si="138"/>
        <v>7</v>
      </c>
      <c r="BE850" s="14">
        <f t="shared" si="139"/>
        <v>60</v>
      </c>
      <c r="BF850" s="14">
        <f t="shared" si="140"/>
        <v>82.25</v>
      </c>
      <c r="BG850" s="14">
        <f t="shared" si="141"/>
        <v>61.875</v>
      </c>
    </row>
    <row r="851" spans="1:59" x14ac:dyDescent="0.2">
      <c r="A851" t="str">
        <f t="shared" si="134"/>
        <v>James Frawley_2017</v>
      </c>
      <c r="B851" t="s">
        <v>687</v>
      </c>
      <c r="C851" t="s">
        <v>260</v>
      </c>
      <c r="D851">
        <v>2017</v>
      </c>
      <c r="E851" s="13">
        <v>362400</v>
      </c>
      <c r="F851" s="13">
        <v>362400</v>
      </c>
      <c r="G851" s="13">
        <v>362400</v>
      </c>
      <c r="H851" s="13">
        <v>342200</v>
      </c>
      <c r="I851" s="13">
        <v>338500</v>
      </c>
      <c r="J851" s="13">
        <v>349800</v>
      </c>
      <c r="K851" s="13">
        <v>367000</v>
      </c>
      <c r="L851" s="13">
        <v>371100</v>
      </c>
      <c r="M851" s="13">
        <v>363700</v>
      </c>
      <c r="N851" s="13">
        <v>363700</v>
      </c>
      <c r="O851" s="13">
        <v>363700</v>
      </c>
      <c r="P851" s="13">
        <v>363700</v>
      </c>
      <c r="Q851" s="13">
        <v>363700</v>
      </c>
      <c r="R851" s="13">
        <v>363700</v>
      </c>
      <c r="S851" s="13">
        <v>363700</v>
      </c>
      <c r="T851" s="13">
        <v>363700</v>
      </c>
      <c r="U851" s="13">
        <v>363700</v>
      </c>
      <c r="V851" s="13">
        <v>363700</v>
      </c>
      <c r="W851" s="13">
        <v>363700</v>
      </c>
      <c r="X851" s="13">
        <v>363700</v>
      </c>
      <c r="Y851" s="13">
        <v>363700</v>
      </c>
      <c r="Z851" s="13">
        <v>363700</v>
      </c>
      <c r="AA851" s="13">
        <v>363700</v>
      </c>
      <c r="AB851" s="13">
        <v>59</v>
      </c>
      <c r="AC851" s="13">
        <v>47</v>
      </c>
      <c r="AD851" s="13">
        <v>60</v>
      </c>
      <c r="AE851" s="13">
        <v>85</v>
      </c>
      <c r="AF851" s="13">
        <v>78</v>
      </c>
      <c r="AG851" s="13">
        <v>81</v>
      </c>
      <c r="AH851" s="13">
        <v>65</v>
      </c>
      <c r="AI851" s="13">
        <v>56</v>
      </c>
      <c r="AJ851" s="13"/>
      <c r="AK851" s="13"/>
      <c r="AL851" s="13"/>
      <c r="AM851" s="13"/>
      <c r="AN851" s="13"/>
      <c r="AO851" s="13"/>
      <c r="AP851" s="13"/>
      <c r="AQ851" s="13"/>
      <c r="AR851" s="13"/>
      <c r="AS851" s="13"/>
      <c r="AT851" s="13"/>
      <c r="AU851" s="13"/>
      <c r="AV851" s="13"/>
      <c r="AW851" s="13"/>
      <c r="AX851" s="13"/>
      <c r="AY851" s="14">
        <f t="shared" si="135"/>
        <v>66.375</v>
      </c>
      <c r="AZ851" s="14">
        <f t="shared" si="132"/>
        <v>23</v>
      </c>
      <c r="BA851" s="19">
        <f t="shared" si="136"/>
        <v>0.36363636363636365</v>
      </c>
      <c r="BB851" s="20">
        <f t="shared" si="133"/>
        <v>13.50066135946151</v>
      </c>
      <c r="BC851">
        <f t="shared" si="137"/>
        <v>0</v>
      </c>
      <c r="BD851" s="14">
        <f t="shared" si="138"/>
        <v>5</v>
      </c>
      <c r="BE851" s="14">
        <f t="shared" si="139"/>
        <v>68.333333333333329</v>
      </c>
      <c r="BF851" s="14">
        <f t="shared" si="140"/>
        <v>60.5</v>
      </c>
      <c r="BG851" s="14" t="str">
        <f t="shared" si="141"/>
        <v/>
      </c>
    </row>
    <row r="852" spans="1:59" x14ac:dyDescent="0.2">
      <c r="A852" t="str">
        <f t="shared" si="134"/>
        <v>James Frawley_2016</v>
      </c>
      <c r="B852" t="s">
        <v>687</v>
      </c>
      <c r="C852" t="s">
        <v>260</v>
      </c>
      <c r="D852">
        <v>2016</v>
      </c>
      <c r="E852" s="13">
        <v>311800</v>
      </c>
      <c r="F852" s="13">
        <v>311800</v>
      </c>
      <c r="G852" s="13">
        <v>311800</v>
      </c>
      <c r="H852" s="13">
        <v>329000</v>
      </c>
      <c r="I852" s="13">
        <v>325100</v>
      </c>
      <c r="J852" s="13">
        <v>328600</v>
      </c>
      <c r="K852" s="13">
        <v>322100</v>
      </c>
      <c r="L852" s="13">
        <v>322100</v>
      </c>
      <c r="M852" s="13">
        <v>328700</v>
      </c>
      <c r="N852" s="13">
        <v>328800</v>
      </c>
      <c r="O852" s="13">
        <v>342800</v>
      </c>
      <c r="P852" s="13">
        <v>345800</v>
      </c>
      <c r="Q852" s="13">
        <v>344500</v>
      </c>
      <c r="R852" s="13">
        <v>327200</v>
      </c>
      <c r="S852" s="13">
        <v>317600</v>
      </c>
      <c r="T852" s="13">
        <v>317600</v>
      </c>
      <c r="U852" s="13">
        <v>309800</v>
      </c>
      <c r="V852" s="13">
        <v>305200</v>
      </c>
      <c r="W852" s="13">
        <v>302200</v>
      </c>
      <c r="X852" s="13">
        <v>303100</v>
      </c>
      <c r="Y852" s="13">
        <v>303100</v>
      </c>
      <c r="Z852" s="13">
        <v>307900</v>
      </c>
      <c r="AA852" s="13">
        <v>302300</v>
      </c>
      <c r="AB852" s="13">
        <v>94</v>
      </c>
      <c r="AC852" s="13">
        <v>72</v>
      </c>
      <c r="AD852" s="13">
        <v>56</v>
      </c>
      <c r="AE852" s="13">
        <v>57</v>
      </c>
      <c r="AF852" s="13">
        <v>85</v>
      </c>
      <c r="AG852" s="13">
        <v>36</v>
      </c>
      <c r="AH852" s="13"/>
      <c r="AI852" s="13">
        <v>85</v>
      </c>
      <c r="AJ852" s="13">
        <v>76</v>
      </c>
      <c r="AK852" s="13">
        <v>68</v>
      </c>
      <c r="AL852" s="13">
        <v>68</v>
      </c>
      <c r="AM852" s="13">
        <v>69</v>
      </c>
      <c r="AN852" s="13">
        <v>36</v>
      </c>
      <c r="AO852" s="13">
        <v>72</v>
      </c>
      <c r="AP852" s="13"/>
      <c r="AQ852" s="13">
        <v>66</v>
      </c>
      <c r="AR852" s="13">
        <v>41</v>
      </c>
      <c r="AS852" s="13">
        <v>74</v>
      </c>
      <c r="AT852" s="13">
        <v>74</v>
      </c>
      <c r="AU852" s="13"/>
      <c r="AV852" s="13">
        <v>51</v>
      </c>
      <c r="AW852" s="13">
        <v>53</v>
      </c>
      <c r="AX852" s="13">
        <v>99</v>
      </c>
      <c r="AY852" s="14">
        <f t="shared" si="135"/>
        <v>66.599999999999994</v>
      </c>
      <c r="AZ852" s="14">
        <f t="shared" si="132"/>
        <v>23</v>
      </c>
      <c r="BA852" s="19">
        <f t="shared" si="136"/>
        <v>0.90909090909090906</v>
      </c>
      <c r="BB852" s="20">
        <f t="shared" si="133"/>
        <v>17.628923602092705</v>
      </c>
      <c r="BC852">
        <f t="shared" si="137"/>
        <v>0</v>
      </c>
      <c r="BD852" s="14">
        <f t="shared" si="138"/>
        <v>19</v>
      </c>
      <c r="BE852" s="14">
        <f t="shared" si="139"/>
        <v>66.666666666666671</v>
      </c>
      <c r="BF852" s="14">
        <f t="shared" si="140"/>
        <v>73.2</v>
      </c>
      <c r="BG852" s="14">
        <f t="shared" si="141"/>
        <v>65.428571428571431</v>
      </c>
    </row>
    <row r="853" spans="1:59" x14ac:dyDescent="0.2">
      <c r="A853" t="str">
        <f t="shared" si="134"/>
        <v>James Frawley_2015</v>
      </c>
      <c r="B853" t="s">
        <v>687</v>
      </c>
      <c r="C853" t="s">
        <v>260</v>
      </c>
      <c r="D853">
        <v>2015</v>
      </c>
      <c r="E853" s="13">
        <v>418500</v>
      </c>
      <c r="F853" s="13">
        <v>418500</v>
      </c>
      <c r="G853" s="13">
        <v>418500</v>
      </c>
      <c r="H853" s="13">
        <v>418500</v>
      </c>
      <c r="I853" s="13">
        <v>418500</v>
      </c>
      <c r="J853" s="13">
        <v>418500</v>
      </c>
      <c r="K853" s="13">
        <v>418500</v>
      </c>
      <c r="L853" s="13">
        <v>356800</v>
      </c>
      <c r="M853" s="13">
        <v>298000</v>
      </c>
      <c r="N853" s="13">
        <v>289900</v>
      </c>
      <c r="O853" s="13">
        <v>287600</v>
      </c>
      <c r="P853" s="13">
        <v>287600</v>
      </c>
      <c r="Q853" s="13">
        <v>295000</v>
      </c>
      <c r="R853" s="13">
        <v>274500</v>
      </c>
      <c r="S853" s="13">
        <v>274500</v>
      </c>
      <c r="T853" s="13">
        <v>274500</v>
      </c>
      <c r="U853" s="13">
        <v>274500</v>
      </c>
      <c r="V853" s="13">
        <v>274500</v>
      </c>
      <c r="W853" s="13">
        <v>265300</v>
      </c>
      <c r="X853" s="13">
        <v>269900</v>
      </c>
      <c r="Y853" s="13">
        <v>288700</v>
      </c>
      <c r="Z853" s="13">
        <v>298200</v>
      </c>
      <c r="AA853" s="13">
        <v>310500</v>
      </c>
      <c r="AB853" s="13">
        <v>69</v>
      </c>
      <c r="AC853" s="13">
        <v>2</v>
      </c>
      <c r="AD853" s="13"/>
      <c r="AE853" s="13"/>
      <c r="AF853" s="13"/>
      <c r="AG853" s="13"/>
      <c r="AH853" s="13">
        <v>39</v>
      </c>
      <c r="AI853" s="13">
        <v>38</v>
      </c>
      <c r="AJ853" s="13">
        <v>82</v>
      </c>
      <c r="AK853" s="13">
        <v>46</v>
      </c>
      <c r="AL853" s="13"/>
      <c r="AM853" s="13">
        <v>60</v>
      </c>
      <c r="AN853" s="13">
        <v>23</v>
      </c>
      <c r="AO853" s="13"/>
      <c r="AP853" s="13"/>
      <c r="AQ853" s="13"/>
      <c r="AR853" s="13"/>
      <c r="AS853" s="13">
        <v>62</v>
      </c>
      <c r="AT853" s="13">
        <v>86</v>
      </c>
      <c r="AU853" s="13">
        <v>59</v>
      </c>
      <c r="AV853" s="13">
        <v>54</v>
      </c>
      <c r="AW853" s="13">
        <v>98</v>
      </c>
      <c r="AX853" s="13">
        <v>91</v>
      </c>
      <c r="AY853" s="14">
        <f t="shared" si="135"/>
        <v>57.785714285714285</v>
      </c>
      <c r="AZ853" s="14">
        <f t="shared" si="132"/>
        <v>23</v>
      </c>
      <c r="BA853" s="19">
        <f t="shared" si="136"/>
        <v>0.63636363636363635</v>
      </c>
      <c r="BB853" s="20">
        <f t="shared" si="133"/>
        <v>26.993385433154867</v>
      </c>
      <c r="BC853">
        <f t="shared" si="137"/>
        <v>0</v>
      </c>
      <c r="BD853" s="14">
        <f t="shared" si="138"/>
        <v>19</v>
      </c>
      <c r="BE853" s="14">
        <f t="shared" si="139"/>
        <v>35.5</v>
      </c>
      <c r="BF853" s="14">
        <f t="shared" si="140"/>
        <v>53</v>
      </c>
      <c r="BG853" s="14">
        <f t="shared" si="141"/>
        <v>75</v>
      </c>
    </row>
    <row r="854" spans="1:59" x14ac:dyDescent="0.2">
      <c r="A854" t="str">
        <f t="shared" si="134"/>
        <v>Martin Frederick_2018</v>
      </c>
      <c r="B854" t="s">
        <v>2648</v>
      </c>
      <c r="C854" t="s">
        <v>40</v>
      </c>
      <c r="D854">
        <v>2018</v>
      </c>
      <c r="E854" s="13">
        <v>0</v>
      </c>
      <c r="F854" s="13">
        <v>0</v>
      </c>
      <c r="G854" s="13">
        <v>0</v>
      </c>
      <c r="H854" s="13">
        <v>0</v>
      </c>
      <c r="I854" s="13">
        <v>0</v>
      </c>
      <c r="J854" s="13">
        <v>0</v>
      </c>
      <c r="K854" s="13">
        <v>0</v>
      </c>
      <c r="L854" s="13">
        <v>0</v>
      </c>
      <c r="M854" s="13">
        <v>0</v>
      </c>
      <c r="N854" s="13">
        <v>0</v>
      </c>
      <c r="O854" s="13">
        <v>0</v>
      </c>
      <c r="P854" s="13">
        <v>0</v>
      </c>
      <c r="Q854" s="13">
        <v>0</v>
      </c>
      <c r="R854" s="13">
        <v>0</v>
      </c>
      <c r="S854" s="13">
        <v>0</v>
      </c>
      <c r="T854" s="13">
        <v>0</v>
      </c>
      <c r="U854" s="13">
        <v>0</v>
      </c>
      <c r="V854" s="13">
        <v>0</v>
      </c>
      <c r="W854" s="13">
        <v>0</v>
      </c>
      <c r="X854" s="13">
        <v>0</v>
      </c>
      <c r="Y854" s="13">
        <v>0</v>
      </c>
      <c r="Z854" s="13">
        <v>0</v>
      </c>
      <c r="AA854" s="13">
        <v>0</v>
      </c>
      <c r="AB854" s="13"/>
      <c r="AC854" s="13"/>
      <c r="AD854" s="13"/>
      <c r="AE854" s="13"/>
      <c r="AF854" s="13"/>
      <c r="AG854" s="13"/>
      <c r="AH854" s="13"/>
      <c r="AI854" s="13"/>
      <c r="AJ854" s="13"/>
      <c r="AK854" s="13"/>
      <c r="AL854" s="13"/>
      <c r="AM854" s="13"/>
      <c r="AN854" s="13"/>
      <c r="AO854" s="13"/>
      <c r="AP854" s="13"/>
      <c r="AQ854" s="13"/>
      <c r="AR854" s="13"/>
      <c r="AS854" s="13"/>
      <c r="AT854" s="13"/>
      <c r="AU854" s="13"/>
      <c r="AV854" s="13"/>
      <c r="AW854" s="13"/>
      <c r="AX854" s="13"/>
      <c r="AY854" s="14" t="str">
        <f t="shared" si="135"/>
        <v/>
      </c>
      <c r="AZ854" s="14">
        <f t="shared" si="132"/>
        <v>23</v>
      </c>
      <c r="BA854" s="19">
        <f t="shared" si="136"/>
        <v>0</v>
      </c>
      <c r="BB854" s="20" t="e">
        <f t="shared" si="133"/>
        <v>#DIV/0!</v>
      </c>
      <c r="BC854">
        <f t="shared" si="137"/>
        <v>23</v>
      </c>
      <c r="BD854" s="14">
        <f t="shared" si="138"/>
        <v>1</v>
      </c>
      <c r="BE854" s="14" t="str">
        <f t="shared" si="139"/>
        <v/>
      </c>
      <c r="BF854" s="14" t="str">
        <f t="shared" si="140"/>
        <v/>
      </c>
      <c r="BG854" s="14" t="str">
        <f t="shared" si="141"/>
        <v/>
      </c>
    </row>
    <row r="855" spans="1:59" x14ac:dyDescent="0.2">
      <c r="A855" t="str">
        <f t="shared" si="134"/>
        <v>Martin Frederick_2017</v>
      </c>
      <c r="B855" t="s">
        <v>2648</v>
      </c>
      <c r="C855" t="s">
        <v>40</v>
      </c>
      <c r="D855">
        <v>2017</v>
      </c>
      <c r="E855" s="13">
        <v>0</v>
      </c>
      <c r="F855" s="13">
        <v>0</v>
      </c>
      <c r="G855" s="13">
        <v>0</v>
      </c>
      <c r="H855" s="13">
        <v>0</v>
      </c>
      <c r="I855" s="13">
        <v>0</v>
      </c>
      <c r="J855" s="13">
        <v>0</v>
      </c>
      <c r="K855" s="13">
        <v>0</v>
      </c>
      <c r="L855" s="13">
        <v>0</v>
      </c>
      <c r="M855" s="13">
        <v>0</v>
      </c>
      <c r="N855" s="13">
        <v>0</v>
      </c>
      <c r="O855" s="13">
        <v>0</v>
      </c>
      <c r="P855" s="13">
        <v>0</v>
      </c>
      <c r="Q855" s="13">
        <v>0</v>
      </c>
      <c r="R855" s="13">
        <v>0</v>
      </c>
      <c r="S855" s="13">
        <v>0</v>
      </c>
      <c r="T855" s="13">
        <v>0</v>
      </c>
      <c r="U855" s="13">
        <v>0</v>
      </c>
      <c r="V855" s="13">
        <v>0</v>
      </c>
      <c r="W855" s="13">
        <v>0</v>
      </c>
      <c r="X855" s="13">
        <v>0</v>
      </c>
      <c r="Y855" s="13">
        <v>0</v>
      </c>
      <c r="Z855" s="13">
        <v>0</v>
      </c>
      <c r="AA855" s="13">
        <v>0</v>
      </c>
      <c r="AB855" s="13"/>
      <c r="AC855" s="13"/>
      <c r="AD855" s="13"/>
      <c r="AE855" s="13"/>
      <c r="AF855" s="13"/>
      <c r="AG855" s="13"/>
      <c r="AH855" s="13"/>
      <c r="AI855" s="13"/>
      <c r="AJ855" s="13"/>
      <c r="AK855" s="13"/>
      <c r="AL855" s="13"/>
      <c r="AM855" s="13"/>
      <c r="AN855" s="13"/>
      <c r="AO855" s="13"/>
      <c r="AP855" s="13"/>
      <c r="AQ855" s="13"/>
      <c r="AR855" s="13"/>
      <c r="AS855" s="13"/>
      <c r="AT855" s="13"/>
      <c r="AU855" s="13"/>
      <c r="AV855" s="13"/>
      <c r="AW855" s="13"/>
      <c r="AX855" s="13"/>
      <c r="AY855" s="14" t="str">
        <f t="shared" si="135"/>
        <v/>
      </c>
      <c r="AZ855" s="14">
        <f t="shared" si="132"/>
        <v>23</v>
      </c>
      <c r="BA855" s="19">
        <f t="shared" si="136"/>
        <v>0</v>
      </c>
      <c r="BB855" s="20" t="e">
        <f t="shared" si="133"/>
        <v>#DIV/0!</v>
      </c>
      <c r="BC855">
        <f t="shared" si="137"/>
        <v>23</v>
      </c>
      <c r="BD855" s="14">
        <f t="shared" si="138"/>
        <v>1</v>
      </c>
      <c r="BE855" s="14" t="str">
        <f t="shared" si="139"/>
        <v/>
      </c>
      <c r="BF855" s="14" t="str">
        <f t="shared" si="140"/>
        <v/>
      </c>
      <c r="BG855" s="14" t="str">
        <f t="shared" si="141"/>
        <v/>
      </c>
    </row>
    <row r="856" spans="1:59" x14ac:dyDescent="0.2">
      <c r="A856" t="str">
        <f t="shared" si="134"/>
        <v>Martin Frederick_2016</v>
      </c>
      <c r="B856" t="s">
        <v>2648</v>
      </c>
      <c r="C856" t="s">
        <v>40</v>
      </c>
      <c r="D856">
        <v>2016</v>
      </c>
      <c r="E856" s="13">
        <v>0</v>
      </c>
      <c r="F856" s="13">
        <v>0</v>
      </c>
      <c r="G856" s="13">
        <v>0</v>
      </c>
      <c r="H856" s="13">
        <v>0</v>
      </c>
      <c r="I856" s="13">
        <v>0</v>
      </c>
      <c r="J856" s="13">
        <v>0</v>
      </c>
      <c r="K856" s="13">
        <v>0</v>
      </c>
      <c r="L856" s="13">
        <v>0</v>
      </c>
      <c r="M856" s="13">
        <v>0</v>
      </c>
      <c r="N856" s="13">
        <v>0</v>
      </c>
      <c r="O856" s="13">
        <v>0</v>
      </c>
      <c r="P856" s="13">
        <v>0</v>
      </c>
      <c r="Q856" s="13">
        <v>0</v>
      </c>
      <c r="R856" s="13">
        <v>0</v>
      </c>
      <c r="S856" s="13">
        <v>0</v>
      </c>
      <c r="T856" s="13">
        <v>0</v>
      </c>
      <c r="U856" s="13">
        <v>0</v>
      </c>
      <c r="V856" s="13">
        <v>0</v>
      </c>
      <c r="W856" s="13">
        <v>0</v>
      </c>
      <c r="X856" s="13">
        <v>0</v>
      </c>
      <c r="Y856" s="13">
        <v>0</v>
      </c>
      <c r="Z856" s="13">
        <v>0</v>
      </c>
      <c r="AA856" s="13">
        <v>0</v>
      </c>
      <c r="AB856" s="13"/>
      <c r="AC856" s="13"/>
      <c r="AD856" s="13"/>
      <c r="AE856" s="13"/>
      <c r="AF856" s="13"/>
      <c r="AG856" s="13"/>
      <c r="AH856" s="13"/>
      <c r="AI856" s="13"/>
      <c r="AJ856" s="13"/>
      <c r="AK856" s="13"/>
      <c r="AL856" s="13"/>
      <c r="AM856" s="13"/>
      <c r="AN856" s="13"/>
      <c r="AO856" s="13"/>
      <c r="AP856" s="13"/>
      <c r="AQ856" s="13"/>
      <c r="AR856" s="13"/>
      <c r="AS856" s="13"/>
      <c r="AT856" s="13"/>
      <c r="AU856" s="13"/>
      <c r="AV856" s="13"/>
      <c r="AW856" s="13"/>
      <c r="AX856" s="13"/>
      <c r="AY856" s="14" t="str">
        <f t="shared" si="135"/>
        <v/>
      </c>
      <c r="AZ856" s="14">
        <f t="shared" si="132"/>
        <v>23</v>
      </c>
      <c r="BA856" s="19">
        <f t="shared" si="136"/>
        <v>0</v>
      </c>
      <c r="BB856" s="20" t="e">
        <f t="shared" si="133"/>
        <v>#DIV/0!</v>
      </c>
      <c r="BC856">
        <f t="shared" si="137"/>
        <v>23</v>
      </c>
      <c r="BD856" s="14">
        <f t="shared" si="138"/>
        <v>1</v>
      </c>
      <c r="BE856" s="14" t="str">
        <f t="shared" si="139"/>
        <v/>
      </c>
      <c r="BF856" s="14" t="str">
        <f t="shared" si="140"/>
        <v/>
      </c>
      <c r="BG856" s="14" t="str">
        <f t="shared" si="141"/>
        <v/>
      </c>
    </row>
    <row r="857" spans="1:59" x14ac:dyDescent="0.2">
      <c r="A857" t="str">
        <f t="shared" si="134"/>
        <v>Martin Frederick_2015</v>
      </c>
      <c r="B857" t="s">
        <v>2648</v>
      </c>
      <c r="C857" t="s">
        <v>40</v>
      </c>
      <c r="D857">
        <v>2015</v>
      </c>
      <c r="E857" s="13">
        <v>0</v>
      </c>
      <c r="F857" s="13">
        <v>0</v>
      </c>
      <c r="G857" s="13">
        <v>0</v>
      </c>
      <c r="H857" s="13">
        <v>0</v>
      </c>
      <c r="I857" s="13">
        <v>0</v>
      </c>
      <c r="J857" s="13">
        <v>0</v>
      </c>
      <c r="K857" s="13">
        <v>0</v>
      </c>
      <c r="L857" s="13">
        <v>0</v>
      </c>
      <c r="M857" s="13">
        <v>0</v>
      </c>
      <c r="N857" s="13">
        <v>0</v>
      </c>
      <c r="O857" s="13">
        <v>0</v>
      </c>
      <c r="P857" s="13">
        <v>0</v>
      </c>
      <c r="Q857" s="13">
        <v>0</v>
      </c>
      <c r="R857" s="13">
        <v>0</v>
      </c>
      <c r="S857" s="13">
        <v>0</v>
      </c>
      <c r="T857" s="13">
        <v>0</v>
      </c>
      <c r="U857" s="13">
        <v>0</v>
      </c>
      <c r="V857" s="13">
        <v>0</v>
      </c>
      <c r="W857" s="13">
        <v>0</v>
      </c>
      <c r="X857" s="13">
        <v>0</v>
      </c>
      <c r="Y857" s="13">
        <v>0</v>
      </c>
      <c r="Z857" s="13">
        <v>0</v>
      </c>
      <c r="AA857" s="13">
        <v>0</v>
      </c>
      <c r="AB857" s="13"/>
      <c r="AC857" s="13"/>
      <c r="AD857" s="13"/>
      <c r="AE857" s="13"/>
      <c r="AF857" s="13"/>
      <c r="AG857" s="13"/>
      <c r="AH857" s="13"/>
      <c r="AI857" s="13"/>
      <c r="AJ857" s="13"/>
      <c r="AK857" s="13"/>
      <c r="AL857" s="13"/>
      <c r="AM857" s="13"/>
      <c r="AN857" s="13"/>
      <c r="AO857" s="13"/>
      <c r="AP857" s="13"/>
      <c r="AQ857" s="13"/>
      <c r="AR857" s="13"/>
      <c r="AS857" s="13"/>
      <c r="AT857" s="13"/>
      <c r="AU857" s="13"/>
      <c r="AV857" s="13"/>
      <c r="AW857" s="13"/>
      <c r="AX857" s="13"/>
      <c r="AY857" s="14" t="str">
        <f t="shared" si="135"/>
        <v/>
      </c>
      <c r="AZ857" s="14">
        <f t="shared" si="132"/>
        <v>23</v>
      </c>
      <c r="BA857" s="19">
        <f t="shared" si="136"/>
        <v>0</v>
      </c>
      <c r="BB857" s="20" t="e">
        <f t="shared" si="133"/>
        <v>#DIV/0!</v>
      </c>
      <c r="BC857">
        <f t="shared" si="137"/>
        <v>23</v>
      </c>
      <c r="BD857" s="14">
        <f t="shared" si="138"/>
        <v>1</v>
      </c>
      <c r="BE857" s="14" t="str">
        <f t="shared" si="139"/>
        <v/>
      </c>
      <c r="BF857" s="14" t="str">
        <f t="shared" si="140"/>
        <v/>
      </c>
      <c r="BG857" s="14" t="str">
        <f t="shared" si="141"/>
        <v/>
      </c>
    </row>
    <row r="858" spans="1:59" x14ac:dyDescent="0.2">
      <c r="A858" t="str">
        <f t="shared" si="134"/>
        <v>Bayley Fritsch_2018</v>
      </c>
      <c r="B858" t="s">
        <v>1671</v>
      </c>
      <c r="C858" t="s">
        <v>288</v>
      </c>
      <c r="D858">
        <v>2018</v>
      </c>
      <c r="E858" s="13">
        <v>117300</v>
      </c>
      <c r="F858" s="13">
        <v>117300</v>
      </c>
      <c r="G858" s="13">
        <v>117300</v>
      </c>
      <c r="H858" s="13">
        <v>164900</v>
      </c>
      <c r="I858" s="13">
        <v>199600</v>
      </c>
      <c r="J858" s="13">
        <v>199600</v>
      </c>
      <c r="K858" s="13">
        <v>238000</v>
      </c>
      <c r="L858" s="13">
        <v>269700</v>
      </c>
      <c r="M858" s="13">
        <v>310100</v>
      </c>
      <c r="N858" s="13">
        <v>338100</v>
      </c>
      <c r="O858" s="13">
        <v>369000</v>
      </c>
      <c r="P858" s="13">
        <v>397400</v>
      </c>
      <c r="Q858" s="13">
        <v>416200</v>
      </c>
      <c r="R858" s="13">
        <v>416200</v>
      </c>
      <c r="S858" s="13">
        <v>425100</v>
      </c>
      <c r="T858" s="13">
        <v>417500</v>
      </c>
      <c r="U858" s="13">
        <v>419300</v>
      </c>
      <c r="V858" s="13">
        <v>419300</v>
      </c>
      <c r="W858" s="13">
        <v>415300</v>
      </c>
      <c r="X858" s="13">
        <v>388000</v>
      </c>
      <c r="Y858" s="13">
        <v>370400</v>
      </c>
      <c r="Z858" s="13">
        <v>349400</v>
      </c>
      <c r="AA858" s="13">
        <v>336700</v>
      </c>
      <c r="AB858" s="13">
        <v>60</v>
      </c>
      <c r="AC858" s="13">
        <v>60</v>
      </c>
      <c r="AD858" s="13">
        <v>56</v>
      </c>
      <c r="AE858" s="13">
        <v>58</v>
      </c>
      <c r="AF858" s="13"/>
      <c r="AG858" s="13">
        <v>90</v>
      </c>
      <c r="AH858" s="13">
        <v>65</v>
      </c>
      <c r="AI858" s="13">
        <v>98</v>
      </c>
      <c r="AJ858" s="13">
        <v>87</v>
      </c>
      <c r="AK858" s="13">
        <v>87</v>
      </c>
      <c r="AL858" s="13">
        <v>111</v>
      </c>
      <c r="AM858" s="13">
        <v>85</v>
      </c>
      <c r="AN858" s="13"/>
      <c r="AO858" s="13">
        <v>76</v>
      </c>
      <c r="AP858" s="13">
        <v>82</v>
      </c>
      <c r="AQ858" s="13">
        <v>102</v>
      </c>
      <c r="AR858" s="13">
        <v>72</v>
      </c>
      <c r="AS858" s="13">
        <v>74</v>
      </c>
      <c r="AT858" s="13">
        <v>47</v>
      </c>
      <c r="AU858" s="13">
        <v>78</v>
      </c>
      <c r="AV858" s="13">
        <v>56</v>
      </c>
      <c r="AW858" s="13">
        <v>77</v>
      </c>
      <c r="AX858" s="13">
        <v>59</v>
      </c>
      <c r="AY858" s="14">
        <f t="shared" si="135"/>
        <v>75.238095238095241</v>
      </c>
      <c r="AZ858" s="14">
        <f t="shared" si="132"/>
        <v>23</v>
      </c>
      <c r="BA858" s="19">
        <f t="shared" si="136"/>
        <v>0.95454545454545459</v>
      </c>
      <c r="BB858" s="20">
        <f t="shared" si="133"/>
        <v>17.087728818964688</v>
      </c>
      <c r="BC858">
        <f t="shared" si="137"/>
        <v>0</v>
      </c>
      <c r="BD858" s="14">
        <f t="shared" si="138"/>
        <v>1</v>
      </c>
      <c r="BE858" s="14">
        <f t="shared" si="139"/>
        <v>64.8</v>
      </c>
      <c r="BF858" s="14">
        <f t="shared" si="140"/>
        <v>88.833333333333329</v>
      </c>
      <c r="BG858" s="14">
        <f t="shared" si="141"/>
        <v>71.888888888888886</v>
      </c>
    </row>
    <row r="859" spans="1:59" x14ac:dyDescent="0.2">
      <c r="A859" t="str">
        <f t="shared" si="134"/>
        <v>Bayley Fritsch_2017</v>
      </c>
      <c r="B859" t="s">
        <v>1671</v>
      </c>
      <c r="C859" t="s">
        <v>288</v>
      </c>
      <c r="D859">
        <v>2017</v>
      </c>
      <c r="E859" s="13">
        <v>0</v>
      </c>
      <c r="F859" s="13">
        <v>0</v>
      </c>
      <c r="G859" s="13">
        <v>0</v>
      </c>
      <c r="H859" s="13">
        <v>0</v>
      </c>
      <c r="I859" s="13">
        <v>0</v>
      </c>
      <c r="J859" s="13">
        <v>0</v>
      </c>
      <c r="K859" s="13">
        <v>0</v>
      </c>
      <c r="L859" s="13">
        <v>0</v>
      </c>
      <c r="M859" s="13">
        <v>0</v>
      </c>
      <c r="N859" s="13">
        <v>0</v>
      </c>
      <c r="O859" s="13">
        <v>0</v>
      </c>
      <c r="P859" s="13">
        <v>0</v>
      </c>
      <c r="Q859" s="13">
        <v>0</v>
      </c>
      <c r="R859" s="13">
        <v>0</v>
      </c>
      <c r="S859" s="13">
        <v>0</v>
      </c>
      <c r="T859" s="13">
        <v>0</v>
      </c>
      <c r="U859" s="13">
        <v>0</v>
      </c>
      <c r="V859" s="13">
        <v>0</v>
      </c>
      <c r="W859" s="13">
        <v>0</v>
      </c>
      <c r="X859" s="13">
        <v>0</v>
      </c>
      <c r="Y859" s="13">
        <v>0</v>
      </c>
      <c r="Z859" s="13">
        <v>0</v>
      </c>
      <c r="AA859" s="13">
        <v>0</v>
      </c>
      <c r="AB859" s="13"/>
      <c r="AC859" s="13"/>
      <c r="AD859" s="13"/>
      <c r="AE859" s="13"/>
      <c r="AF859" s="13"/>
      <c r="AG859" s="13"/>
      <c r="AH859" s="13"/>
      <c r="AI859" s="13"/>
      <c r="AJ859" s="13"/>
      <c r="AK859" s="13"/>
      <c r="AL859" s="13"/>
      <c r="AM859" s="13"/>
      <c r="AN859" s="13"/>
      <c r="AO859" s="13"/>
      <c r="AP859" s="13"/>
      <c r="AQ859" s="13"/>
      <c r="AR859" s="13"/>
      <c r="AS859" s="13"/>
      <c r="AT859" s="13"/>
      <c r="AU859" s="13"/>
      <c r="AV859" s="13"/>
      <c r="AW859" s="13"/>
      <c r="AX859" s="13"/>
      <c r="AY859" s="14" t="str">
        <f t="shared" si="135"/>
        <v/>
      </c>
      <c r="AZ859" s="14">
        <f t="shared" si="132"/>
        <v>23</v>
      </c>
      <c r="BA859" s="19">
        <f t="shared" si="136"/>
        <v>0</v>
      </c>
      <c r="BB859" s="20" t="e">
        <f t="shared" si="133"/>
        <v>#DIV/0!</v>
      </c>
      <c r="BC859">
        <f t="shared" si="137"/>
        <v>23</v>
      </c>
      <c r="BD859" s="14">
        <f t="shared" si="138"/>
        <v>1</v>
      </c>
      <c r="BE859" s="14" t="str">
        <f t="shared" si="139"/>
        <v/>
      </c>
      <c r="BF859" s="14" t="str">
        <f t="shared" si="140"/>
        <v/>
      </c>
      <c r="BG859" s="14" t="str">
        <f t="shared" si="141"/>
        <v/>
      </c>
    </row>
    <row r="860" spans="1:59" x14ac:dyDescent="0.2">
      <c r="A860" t="str">
        <f t="shared" si="134"/>
        <v>Bayley Fritsch_2016</v>
      </c>
      <c r="B860" t="s">
        <v>1671</v>
      </c>
      <c r="C860" t="s">
        <v>288</v>
      </c>
      <c r="D860">
        <v>2016</v>
      </c>
      <c r="E860" s="13">
        <v>0</v>
      </c>
      <c r="F860" s="13">
        <v>0</v>
      </c>
      <c r="G860" s="13">
        <v>0</v>
      </c>
      <c r="H860" s="13">
        <v>0</v>
      </c>
      <c r="I860" s="13">
        <v>0</v>
      </c>
      <c r="J860" s="13">
        <v>0</v>
      </c>
      <c r="K860" s="13">
        <v>0</v>
      </c>
      <c r="L860" s="13">
        <v>0</v>
      </c>
      <c r="M860" s="13">
        <v>0</v>
      </c>
      <c r="N860" s="13">
        <v>0</v>
      </c>
      <c r="O860" s="13">
        <v>0</v>
      </c>
      <c r="P860" s="13">
        <v>0</v>
      </c>
      <c r="Q860" s="13">
        <v>0</v>
      </c>
      <c r="R860" s="13">
        <v>0</v>
      </c>
      <c r="S860" s="13">
        <v>0</v>
      </c>
      <c r="T860" s="13">
        <v>0</v>
      </c>
      <c r="U860" s="13">
        <v>0</v>
      </c>
      <c r="V860" s="13">
        <v>0</v>
      </c>
      <c r="W860" s="13">
        <v>0</v>
      </c>
      <c r="X860" s="13">
        <v>0</v>
      </c>
      <c r="Y860" s="13">
        <v>0</v>
      </c>
      <c r="Z860" s="13">
        <v>0</v>
      </c>
      <c r="AA860" s="13">
        <v>0</v>
      </c>
      <c r="AB860" s="13"/>
      <c r="AC860" s="13"/>
      <c r="AD860" s="13"/>
      <c r="AE860" s="13"/>
      <c r="AF860" s="13"/>
      <c r="AG860" s="13"/>
      <c r="AH860" s="13"/>
      <c r="AI860" s="13"/>
      <c r="AJ860" s="13"/>
      <c r="AK860" s="13"/>
      <c r="AL860" s="13"/>
      <c r="AM860" s="13"/>
      <c r="AN860" s="13"/>
      <c r="AO860" s="13"/>
      <c r="AP860" s="13"/>
      <c r="AQ860" s="13"/>
      <c r="AR860" s="13"/>
      <c r="AS860" s="13"/>
      <c r="AT860" s="13"/>
      <c r="AU860" s="13"/>
      <c r="AV860" s="13"/>
      <c r="AW860" s="13"/>
      <c r="AX860" s="13"/>
      <c r="AY860" s="14" t="str">
        <f t="shared" si="135"/>
        <v/>
      </c>
      <c r="AZ860" s="14">
        <f t="shared" si="132"/>
        <v>23</v>
      </c>
      <c r="BA860" s="19">
        <f t="shared" si="136"/>
        <v>0</v>
      </c>
      <c r="BB860" s="20" t="e">
        <f t="shared" si="133"/>
        <v>#DIV/0!</v>
      </c>
      <c r="BC860">
        <f t="shared" si="137"/>
        <v>23</v>
      </c>
      <c r="BD860" s="14">
        <f t="shared" si="138"/>
        <v>1</v>
      </c>
      <c r="BE860" s="14" t="str">
        <f t="shared" si="139"/>
        <v/>
      </c>
      <c r="BF860" s="14" t="str">
        <f t="shared" si="140"/>
        <v/>
      </c>
      <c r="BG860" s="14" t="str">
        <f t="shared" si="141"/>
        <v/>
      </c>
    </row>
    <row r="861" spans="1:59" x14ac:dyDescent="0.2">
      <c r="A861" t="str">
        <f t="shared" si="134"/>
        <v>Bayley Fritsch_2015</v>
      </c>
      <c r="B861" t="s">
        <v>1671</v>
      </c>
      <c r="C861" t="s">
        <v>288</v>
      </c>
      <c r="D861">
        <v>2015</v>
      </c>
      <c r="E861" s="13">
        <v>0</v>
      </c>
      <c r="F861" s="13">
        <v>0</v>
      </c>
      <c r="G861" s="13">
        <v>0</v>
      </c>
      <c r="H861" s="13">
        <v>0</v>
      </c>
      <c r="I861" s="13">
        <v>0</v>
      </c>
      <c r="J861" s="13">
        <v>0</v>
      </c>
      <c r="K861" s="13">
        <v>0</v>
      </c>
      <c r="L861" s="13">
        <v>0</v>
      </c>
      <c r="M861" s="13">
        <v>0</v>
      </c>
      <c r="N861" s="13">
        <v>0</v>
      </c>
      <c r="O861" s="13">
        <v>0</v>
      </c>
      <c r="P861" s="13">
        <v>0</v>
      </c>
      <c r="Q861" s="13">
        <v>0</v>
      </c>
      <c r="R861" s="13">
        <v>0</v>
      </c>
      <c r="S861" s="13">
        <v>0</v>
      </c>
      <c r="T861" s="13">
        <v>0</v>
      </c>
      <c r="U861" s="13">
        <v>0</v>
      </c>
      <c r="V861" s="13">
        <v>0</v>
      </c>
      <c r="W861" s="13">
        <v>0</v>
      </c>
      <c r="X861" s="13">
        <v>0</v>
      </c>
      <c r="Y861" s="13">
        <v>0</v>
      </c>
      <c r="Z861" s="13">
        <v>0</v>
      </c>
      <c r="AA861" s="13">
        <v>0</v>
      </c>
      <c r="AB861" s="13"/>
      <c r="AC861" s="13"/>
      <c r="AD861" s="13"/>
      <c r="AE861" s="13"/>
      <c r="AF861" s="13"/>
      <c r="AG861" s="13"/>
      <c r="AH861" s="13"/>
      <c r="AI861" s="13"/>
      <c r="AJ861" s="13"/>
      <c r="AK861" s="13"/>
      <c r="AL861" s="13"/>
      <c r="AM861" s="13"/>
      <c r="AN861" s="13"/>
      <c r="AO861" s="13"/>
      <c r="AP861" s="13"/>
      <c r="AQ861" s="13"/>
      <c r="AR861" s="13"/>
      <c r="AS861" s="13"/>
      <c r="AT861" s="13"/>
      <c r="AU861" s="13"/>
      <c r="AV861" s="13"/>
      <c r="AW861" s="13"/>
      <c r="AX861" s="13"/>
      <c r="AY861" s="14" t="str">
        <f t="shared" si="135"/>
        <v/>
      </c>
      <c r="AZ861" s="14">
        <f t="shared" si="132"/>
        <v>23</v>
      </c>
      <c r="BA861" s="19">
        <f t="shared" si="136"/>
        <v>0</v>
      </c>
      <c r="BB861" s="20" t="e">
        <f t="shared" si="133"/>
        <v>#DIV/0!</v>
      </c>
      <c r="BC861">
        <f t="shared" si="137"/>
        <v>23</v>
      </c>
      <c r="BD861" s="14">
        <f t="shared" si="138"/>
        <v>1</v>
      </c>
      <c r="BE861" s="14" t="str">
        <f t="shared" si="139"/>
        <v/>
      </c>
      <c r="BF861" s="14" t="str">
        <f t="shared" si="140"/>
        <v/>
      </c>
      <c r="BG861" s="14" t="str">
        <f t="shared" si="141"/>
        <v/>
      </c>
    </row>
    <row r="862" spans="1:59" x14ac:dyDescent="0.2">
      <c r="A862" t="str">
        <f t="shared" si="134"/>
        <v>Sam Frost_2018</v>
      </c>
      <c r="B862" t="s">
        <v>851</v>
      </c>
      <c r="C862" t="s">
        <v>288</v>
      </c>
      <c r="D862">
        <v>2018</v>
      </c>
      <c r="E862" s="13">
        <v>357700</v>
      </c>
      <c r="F862" s="13">
        <v>357700</v>
      </c>
      <c r="G862" s="13">
        <v>357700</v>
      </c>
      <c r="H862" s="13">
        <v>357700</v>
      </c>
      <c r="I862" s="13">
        <v>357700</v>
      </c>
      <c r="J862" s="13">
        <v>357700</v>
      </c>
      <c r="K862" s="13">
        <v>357700</v>
      </c>
      <c r="L862" s="13">
        <v>357700</v>
      </c>
      <c r="M862" s="13">
        <v>357700</v>
      </c>
      <c r="N862" s="13">
        <v>357700</v>
      </c>
      <c r="O862" s="13">
        <v>357700</v>
      </c>
      <c r="P862" s="13">
        <v>357700</v>
      </c>
      <c r="Q862" s="13">
        <v>357700</v>
      </c>
      <c r="R862" s="13">
        <v>357700</v>
      </c>
      <c r="S862" s="13">
        <v>357700</v>
      </c>
      <c r="T862" s="13">
        <v>357700</v>
      </c>
      <c r="U862" s="13">
        <v>329200</v>
      </c>
      <c r="V862" s="13">
        <v>306500</v>
      </c>
      <c r="W862" s="13">
        <v>292800</v>
      </c>
      <c r="X862" s="13">
        <v>289000</v>
      </c>
      <c r="Y862" s="13">
        <v>308600</v>
      </c>
      <c r="Z862" s="13">
        <v>317800</v>
      </c>
      <c r="AA862" s="13">
        <v>314200</v>
      </c>
      <c r="AB862" s="13"/>
      <c r="AC862" s="13"/>
      <c r="AD862" s="13">
        <v>51</v>
      </c>
      <c r="AE862" s="13">
        <v>50</v>
      </c>
      <c r="AF862" s="13"/>
      <c r="AG862" s="13"/>
      <c r="AH862" s="13"/>
      <c r="AI862" s="13"/>
      <c r="AJ862" s="13"/>
      <c r="AK862" s="13"/>
      <c r="AL862" s="13"/>
      <c r="AM862" s="13"/>
      <c r="AN862" s="13"/>
      <c r="AO862" s="13"/>
      <c r="AP862" s="13"/>
      <c r="AQ862" s="13">
        <v>54</v>
      </c>
      <c r="AR862" s="13">
        <v>46</v>
      </c>
      <c r="AS862" s="13">
        <v>57</v>
      </c>
      <c r="AT862" s="13">
        <v>68</v>
      </c>
      <c r="AU862" s="13">
        <v>97</v>
      </c>
      <c r="AV862" s="13">
        <v>46</v>
      </c>
      <c r="AW862" s="13">
        <v>55</v>
      </c>
      <c r="AX862" s="13">
        <v>87</v>
      </c>
      <c r="AY862" s="14">
        <f t="shared" si="135"/>
        <v>61.1</v>
      </c>
      <c r="AZ862" s="14">
        <f t="shared" si="132"/>
        <v>23</v>
      </c>
      <c r="BA862" s="19">
        <f t="shared" si="136"/>
        <v>0.45454545454545453</v>
      </c>
      <c r="BB862" s="20">
        <f t="shared" si="133"/>
        <v>17.615964981295303</v>
      </c>
      <c r="BC862">
        <f t="shared" si="137"/>
        <v>0</v>
      </c>
      <c r="BD862" s="14">
        <f t="shared" si="138"/>
        <v>20</v>
      </c>
      <c r="BE862" s="14">
        <f t="shared" si="139"/>
        <v>50.5</v>
      </c>
      <c r="BF862" s="14" t="str">
        <f t="shared" si="140"/>
        <v/>
      </c>
      <c r="BG862" s="14">
        <f t="shared" si="141"/>
        <v>63.75</v>
      </c>
    </row>
    <row r="863" spans="1:59" x14ac:dyDescent="0.2">
      <c r="A863" t="str">
        <f t="shared" si="134"/>
        <v>Sam Frost_2017</v>
      </c>
      <c r="B863" t="s">
        <v>851</v>
      </c>
      <c r="C863" t="s">
        <v>288</v>
      </c>
      <c r="D863">
        <v>2017</v>
      </c>
      <c r="E863" s="13">
        <v>279900</v>
      </c>
      <c r="F863" s="13">
        <v>279900</v>
      </c>
      <c r="G863" s="13">
        <v>279900</v>
      </c>
      <c r="H863" s="13">
        <v>279900</v>
      </c>
      <c r="I863" s="13">
        <v>279900</v>
      </c>
      <c r="J863" s="13">
        <v>279900</v>
      </c>
      <c r="K863" s="13">
        <v>315000</v>
      </c>
      <c r="L863" s="13">
        <v>347000</v>
      </c>
      <c r="M863" s="13">
        <v>367300</v>
      </c>
      <c r="N863" s="13">
        <v>385800</v>
      </c>
      <c r="O863" s="13">
        <v>379200</v>
      </c>
      <c r="P863" s="13">
        <v>379200</v>
      </c>
      <c r="Q863" s="13">
        <v>364300</v>
      </c>
      <c r="R863" s="13">
        <v>345600</v>
      </c>
      <c r="S863" s="13">
        <v>331000</v>
      </c>
      <c r="T863" s="13">
        <v>323900</v>
      </c>
      <c r="U863" s="13">
        <v>325700</v>
      </c>
      <c r="V863" s="13">
        <v>312600</v>
      </c>
      <c r="W863" s="13">
        <v>298700</v>
      </c>
      <c r="X863" s="13">
        <v>277700</v>
      </c>
      <c r="Y863" s="13">
        <v>268500</v>
      </c>
      <c r="Z863" s="13">
        <v>268500</v>
      </c>
      <c r="AA863" s="13">
        <v>268500</v>
      </c>
      <c r="AB863" s="13"/>
      <c r="AC863" s="13"/>
      <c r="AD863" s="13"/>
      <c r="AE863" s="13">
        <v>91</v>
      </c>
      <c r="AF863" s="13">
        <v>81</v>
      </c>
      <c r="AG863" s="13">
        <v>71</v>
      </c>
      <c r="AH863" s="13">
        <v>104</v>
      </c>
      <c r="AI863" s="13">
        <v>75</v>
      </c>
      <c r="AJ863" s="13">
        <v>78</v>
      </c>
      <c r="AK863" s="13">
        <v>59</v>
      </c>
      <c r="AL863" s="13"/>
      <c r="AM863" s="13">
        <v>52</v>
      </c>
      <c r="AN863" s="13">
        <v>61</v>
      </c>
      <c r="AO863" s="13">
        <v>57</v>
      </c>
      <c r="AP863" s="13">
        <v>63</v>
      </c>
      <c r="AQ863" s="13">
        <v>77</v>
      </c>
      <c r="AR863" s="13">
        <v>25</v>
      </c>
      <c r="AS863" s="13">
        <v>54</v>
      </c>
      <c r="AT863" s="13">
        <v>53</v>
      </c>
      <c r="AU863" s="13">
        <v>40</v>
      </c>
      <c r="AV863" s="13"/>
      <c r="AW863" s="13"/>
      <c r="AX863" s="13"/>
      <c r="AY863" s="14">
        <f t="shared" si="135"/>
        <v>65.0625</v>
      </c>
      <c r="AZ863" s="14">
        <f t="shared" si="132"/>
        <v>23</v>
      </c>
      <c r="BA863" s="19">
        <f t="shared" si="136"/>
        <v>0.72727272727272729</v>
      </c>
      <c r="BB863" s="20">
        <f t="shared" si="133"/>
        <v>19.460965203880992</v>
      </c>
      <c r="BC863">
        <f t="shared" si="137"/>
        <v>0</v>
      </c>
      <c r="BD863" s="14">
        <f t="shared" si="138"/>
        <v>21</v>
      </c>
      <c r="BE863" s="14">
        <f t="shared" si="139"/>
        <v>81</v>
      </c>
      <c r="BF863" s="14">
        <f t="shared" si="140"/>
        <v>73.599999999999994</v>
      </c>
      <c r="BG863" s="14">
        <f t="shared" si="141"/>
        <v>52</v>
      </c>
    </row>
    <row r="864" spans="1:59" x14ac:dyDescent="0.2">
      <c r="A864" t="str">
        <f t="shared" si="134"/>
        <v>Sam Frost_2016</v>
      </c>
      <c r="B864" t="s">
        <v>851</v>
      </c>
      <c r="C864" t="s">
        <v>288</v>
      </c>
      <c r="D864">
        <v>2016</v>
      </c>
      <c r="E864" s="13">
        <v>217600</v>
      </c>
      <c r="F864" s="13">
        <v>217600</v>
      </c>
      <c r="G864" s="13">
        <v>217600</v>
      </c>
      <c r="H864" s="13">
        <v>217600</v>
      </c>
      <c r="I864" s="13">
        <v>214100</v>
      </c>
      <c r="J864" s="13">
        <v>224100</v>
      </c>
      <c r="K864" s="13">
        <v>234600</v>
      </c>
      <c r="L864" s="13">
        <v>234600</v>
      </c>
      <c r="M864" s="13">
        <v>234600</v>
      </c>
      <c r="N864" s="13">
        <v>234600</v>
      </c>
      <c r="O864" s="13">
        <v>234600</v>
      </c>
      <c r="P864" s="13">
        <v>230900</v>
      </c>
      <c r="Q864" s="13">
        <v>251300</v>
      </c>
      <c r="R864" s="13">
        <v>259600</v>
      </c>
      <c r="S864" s="13">
        <v>259600</v>
      </c>
      <c r="T864" s="13">
        <v>264100</v>
      </c>
      <c r="U864" s="13">
        <v>243200</v>
      </c>
      <c r="V864" s="13">
        <v>243200</v>
      </c>
      <c r="W864" s="13">
        <v>249900</v>
      </c>
      <c r="X864" s="13">
        <v>271600</v>
      </c>
      <c r="Y864" s="13">
        <v>293300</v>
      </c>
      <c r="Z864" s="13">
        <v>293300</v>
      </c>
      <c r="AA864" s="13">
        <v>279000</v>
      </c>
      <c r="AB864" s="13">
        <v>17</v>
      </c>
      <c r="AC864" s="13"/>
      <c r="AD864" s="13">
        <v>31</v>
      </c>
      <c r="AE864" s="13">
        <v>72</v>
      </c>
      <c r="AF864" s="13">
        <v>45</v>
      </c>
      <c r="AG864" s="13">
        <v>38</v>
      </c>
      <c r="AH864" s="13"/>
      <c r="AI864" s="13"/>
      <c r="AJ864" s="13"/>
      <c r="AK864" s="13"/>
      <c r="AL864" s="13">
        <v>49</v>
      </c>
      <c r="AM864" s="13">
        <v>98</v>
      </c>
      <c r="AN864" s="13">
        <v>27</v>
      </c>
      <c r="AO864" s="13"/>
      <c r="AP864" s="13">
        <v>41</v>
      </c>
      <c r="AQ864" s="13">
        <v>44</v>
      </c>
      <c r="AR864" s="13"/>
      <c r="AS864" s="13">
        <v>80</v>
      </c>
      <c r="AT864" s="13">
        <v>80</v>
      </c>
      <c r="AU864" s="13">
        <v>58</v>
      </c>
      <c r="AV864" s="13">
        <v>44</v>
      </c>
      <c r="AW864" s="13">
        <v>47</v>
      </c>
      <c r="AX864" s="13">
        <v>52</v>
      </c>
      <c r="AY864" s="14">
        <f t="shared" si="135"/>
        <v>51.4375</v>
      </c>
      <c r="AZ864" s="14">
        <f t="shared" si="132"/>
        <v>23</v>
      </c>
      <c r="BA864" s="19">
        <f t="shared" si="136"/>
        <v>0.72727272727272729</v>
      </c>
      <c r="BB864" s="20">
        <f t="shared" si="133"/>
        <v>21.500290695709211</v>
      </c>
      <c r="BC864">
        <f t="shared" si="137"/>
        <v>0</v>
      </c>
      <c r="BD864" s="14">
        <f t="shared" si="138"/>
        <v>5</v>
      </c>
      <c r="BE864" s="14">
        <f t="shared" si="139"/>
        <v>40.6</v>
      </c>
      <c r="BF864" s="14">
        <f t="shared" si="140"/>
        <v>73.5</v>
      </c>
      <c r="BG864" s="14">
        <f t="shared" si="141"/>
        <v>55.75</v>
      </c>
    </row>
    <row r="865" spans="1:59" x14ac:dyDescent="0.2">
      <c r="A865" t="str">
        <f t="shared" si="134"/>
        <v>Sam Frost_2015</v>
      </c>
      <c r="B865" t="s">
        <v>851</v>
      </c>
      <c r="C865" t="s">
        <v>288</v>
      </c>
      <c r="D865">
        <v>2015</v>
      </c>
      <c r="E865" s="13">
        <v>299300</v>
      </c>
      <c r="F865" s="13">
        <v>299300</v>
      </c>
      <c r="G865" s="13">
        <v>299300</v>
      </c>
      <c r="H865" s="13">
        <v>274400</v>
      </c>
      <c r="I865" s="13">
        <v>274400</v>
      </c>
      <c r="J865" s="13">
        <v>274400</v>
      </c>
      <c r="K865" s="13">
        <v>274400</v>
      </c>
      <c r="L865" s="13">
        <v>274400</v>
      </c>
      <c r="M865" s="13">
        <v>274400</v>
      </c>
      <c r="N865" s="13">
        <v>274400</v>
      </c>
      <c r="O865" s="13">
        <v>274400</v>
      </c>
      <c r="P865" s="13">
        <v>274400</v>
      </c>
      <c r="Q865" s="13">
        <v>274400</v>
      </c>
      <c r="R865" s="13">
        <v>274400</v>
      </c>
      <c r="S865" s="13">
        <v>274400</v>
      </c>
      <c r="T865" s="13">
        <v>274400</v>
      </c>
      <c r="U865" s="13">
        <v>274400</v>
      </c>
      <c r="V865" s="13">
        <v>274400</v>
      </c>
      <c r="W865" s="13">
        <v>274400</v>
      </c>
      <c r="X865" s="13">
        <v>274400</v>
      </c>
      <c r="Y865" s="13">
        <v>274400</v>
      </c>
      <c r="Z865" s="13">
        <v>274400</v>
      </c>
      <c r="AA865" s="13">
        <v>274400</v>
      </c>
      <c r="AB865" s="13">
        <v>48</v>
      </c>
      <c r="AC865" s="13">
        <v>60</v>
      </c>
      <c r="AD865" s="13">
        <v>13</v>
      </c>
      <c r="AE865" s="13"/>
      <c r="AF865" s="13"/>
      <c r="AG865" s="13"/>
      <c r="AH865" s="13"/>
      <c r="AI865" s="13"/>
      <c r="AJ865" s="13"/>
      <c r="AK865" s="13"/>
      <c r="AL865" s="13"/>
      <c r="AM865" s="13"/>
      <c r="AN865" s="13"/>
      <c r="AO865" s="13"/>
      <c r="AP865" s="13"/>
      <c r="AQ865" s="13"/>
      <c r="AR865" s="13"/>
      <c r="AS865" s="13"/>
      <c r="AT865" s="13"/>
      <c r="AU865" s="13"/>
      <c r="AV865" s="13"/>
      <c r="AW865" s="13"/>
      <c r="AX865" s="13"/>
      <c r="AY865" s="14">
        <f t="shared" si="135"/>
        <v>40.333333333333336</v>
      </c>
      <c r="AZ865" s="14">
        <f t="shared" si="132"/>
        <v>23</v>
      </c>
      <c r="BA865" s="19">
        <f t="shared" si="136"/>
        <v>0.13636363636363635</v>
      </c>
      <c r="BB865" s="20">
        <f t="shared" si="133"/>
        <v>24.419937209856489</v>
      </c>
      <c r="BC865">
        <f t="shared" si="137"/>
        <v>0</v>
      </c>
      <c r="BD865" s="14">
        <f t="shared" si="138"/>
        <v>4</v>
      </c>
      <c r="BE865" s="14">
        <f t="shared" si="139"/>
        <v>40.333333333333336</v>
      </c>
      <c r="BF865" s="14" t="str">
        <f t="shared" si="140"/>
        <v/>
      </c>
      <c r="BG865" s="14" t="str">
        <f t="shared" si="141"/>
        <v/>
      </c>
    </row>
    <row r="866" spans="1:59" x14ac:dyDescent="0.2">
      <c r="A866" t="str">
        <f t="shared" si="134"/>
        <v>Tom Fullarton_2018</v>
      </c>
      <c r="B866" t="s">
        <v>2649</v>
      </c>
      <c r="C866" t="s">
        <v>514</v>
      </c>
      <c r="D866">
        <v>2018</v>
      </c>
      <c r="E866" s="13">
        <v>0</v>
      </c>
      <c r="F866" s="13">
        <v>0</v>
      </c>
      <c r="G866" s="13">
        <v>0</v>
      </c>
      <c r="H866" s="13">
        <v>0</v>
      </c>
      <c r="I866" s="13">
        <v>0</v>
      </c>
      <c r="J866" s="13">
        <v>0</v>
      </c>
      <c r="K866" s="13">
        <v>0</v>
      </c>
      <c r="L866" s="13">
        <v>0</v>
      </c>
      <c r="M866" s="13">
        <v>0</v>
      </c>
      <c r="N866" s="13">
        <v>0</v>
      </c>
      <c r="O866" s="13">
        <v>0</v>
      </c>
      <c r="P866" s="13">
        <v>0</v>
      </c>
      <c r="Q866" s="13">
        <v>0</v>
      </c>
      <c r="R866" s="13">
        <v>0</v>
      </c>
      <c r="S866" s="13">
        <v>0</v>
      </c>
      <c r="T866" s="13">
        <v>0</v>
      </c>
      <c r="U866" s="13">
        <v>0</v>
      </c>
      <c r="V866" s="13">
        <v>0</v>
      </c>
      <c r="W866" s="13">
        <v>0</v>
      </c>
      <c r="X866" s="13">
        <v>0</v>
      </c>
      <c r="Y866" s="13">
        <v>0</v>
      </c>
      <c r="Z866" s="13">
        <v>0</v>
      </c>
      <c r="AA866" s="13">
        <v>0</v>
      </c>
      <c r="AB866" s="13"/>
      <c r="AC866" s="13"/>
      <c r="AD866" s="13"/>
      <c r="AE866" s="13"/>
      <c r="AF866" s="13"/>
      <c r="AG866" s="13"/>
      <c r="AH866" s="13"/>
      <c r="AI866" s="13"/>
      <c r="AJ866" s="13"/>
      <c r="AK866" s="13"/>
      <c r="AL866" s="13"/>
      <c r="AM866" s="13"/>
      <c r="AN866" s="13"/>
      <c r="AO866" s="13"/>
      <c r="AP866" s="13"/>
      <c r="AQ866" s="13"/>
      <c r="AR866" s="13"/>
      <c r="AS866" s="13"/>
      <c r="AT866" s="13"/>
      <c r="AU866" s="13"/>
      <c r="AV866" s="13"/>
      <c r="AW866" s="13"/>
      <c r="AX866" s="13"/>
      <c r="AY866" s="14" t="str">
        <f t="shared" si="135"/>
        <v/>
      </c>
      <c r="AZ866" s="14">
        <f t="shared" si="132"/>
        <v>23</v>
      </c>
      <c r="BA866" s="19">
        <f t="shared" si="136"/>
        <v>0</v>
      </c>
      <c r="BB866" s="20" t="e">
        <f t="shared" si="133"/>
        <v>#DIV/0!</v>
      </c>
      <c r="BC866">
        <f t="shared" si="137"/>
        <v>23</v>
      </c>
      <c r="BD866" s="14">
        <f t="shared" si="138"/>
        <v>1</v>
      </c>
      <c r="BE866" s="14" t="str">
        <f t="shared" si="139"/>
        <v/>
      </c>
      <c r="BF866" s="14" t="str">
        <f t="shared" si="140"/>
        <v/>
      </c>
      <c r="BG866" s="14" t="str">
        <f t="shared" si="141"/>
        <v/>
      </c>
    </row>
    <row r="867" spans="1:59" x14ac:dyDescent="0.2">
      <c r="A867" t="str">
        <f t="shared" si="134"/>
        <v>Tom Fullarton_2017</v>
      </c>
      <c r="B867" t="s">
        <v>2649</v>
      </c>
      <c r="C867" t="s">
        <v>514</v>
      </c>
      <c r="D867">
        <v>2017</v>
      </c>
      <c r="E867" s="13">
        <v>0</v>
      </c>
      <c r="F867" s="13">
        <v>0</v>
      </c>
      <c r="G867" s="13">
        <v>0</v>
      </c>
      <c r="H867" s="13">
        <v>0</v>
      </c>
      <c r="I867" s="13">
        <v>0</v>
      </c>
      <c r="J867" s="13">
        <v>0</v>
      </c>
      <c r="K867" s="13">
        <v>0</v>
      </c>
      <c r="L867" s="13">
        <v>0</v>
      </c>
      <c r="M867" s="13">
        <v>0</v>
      </c>
      <c r="N867" s="13">
        <v>0</v>
      </c>
      <c r="O867" s="13">
        <v>0</v>
      </c>
      <c r="P867" s="13">
        <v>0</v>
      </c>
      <c r="Q867" s="13">
        <v>0</v>
      </c>
      <c r="R867" s="13">
        <v>0</v>
      </c>
      <c r="S867" s="13">
        <v>0</v>
      </c>
      <c r="T867" s="13">
        <v>0</v>
      </c>
      <c r="U867" s="13">
        <v>0</v>
      </c>
      <c r="V867" s="13">
        <v>0</v>
      </c>
      <c r="W867" s="13">
        <v>0</v>
      </c>
      <c r="X867" s="13">
        <v>0</v>
      </c>
      <c r="Y867" s="13">
        <v>0</v>
      </c>
      <c r="Z867" s="13">
        <v>0</v>
      </c>
      <c r="AA867" s="13">
        <v>0</v>
      </c>
      <c r="AB867" s="13"/>
      <c r="AC867" s="13"/>
      <c r="AD867" s="13"/>
      <c r="AE867" s="13"/>
      <c r="AF867" s="13"/>
      <c r="AG867" s="13"/>
      <c r="AH867" s="13"/>
      <c r="AI867" s="13"/>
      <c r="AJ867" s="13"/>
      <c r="AK867" s="13"/>
      <c r="AL867" s="13"/>
      <c r="AM867" s="13"/>
      <c r="AN867" s="13"/>
      <c r="AO867" s="13"/>
      <c r="AP867" s="13"/>
      <c r="AQ867" s="13"/>
      <c r="AR867" s="13"/>
      <c r="AS867" s="13"/>
      <c r="AT867" s="13"/>
      <c r="AU867" s="13"/>
      <c r="AV867" s="13"/>
      <c r="AW867" s="13"/>
      <c r="AX867" s="13"/>
      <c r="AY867" s="14" t="str">
        <f t="shared" si="135"/>
        <v/>
      </c>
      <c r="AZ867" s="14">
        <f t="shared" si="132"/>
        <v>23</v>
      </c>
      <c r="BA867" s="19">
        <f t="shared" si="136"/>
        <v>0</v>
      </c>
      <c r="BB867" s="20" t="e">
        <f t="shared" si="133"/>
        <v>#DIV/0!</v>
      </c>
      <c r="BC867">
        <f t="shared" si="137"/>
        <v>23</v>
      </c>
      <c r="BD867" s="14">
        <f t="shared" si="138"/>
        <v>1</v>
      </c>
      <c r="BE867" s="14" t="str">
        <f t="shared" si="139"/>
        <v/>
      </c>
      <c r="BF867" s="14" t="str">
        <f t="shared" si="140"/>
        <v/>
      </c>
      <c r="BG867" s="14" t="str">
        <f t="shared" si="141"/>
        <v/>
      </c>
    </row>
    <row r="868" spans="1:59" x14ac:dyDescent="0.2">
      <c r="A868" t="str">
        <f t="shared" si="134"/>
        <v>Tom Fullarton_2016</v>
      </c>
      <c r="B868" t="s">
        <v>2649</v>
      </c>
      <c r="C868" t="s">
        <v>514</v>
      </c>
      <c r="D868">
        <v>2016</v>
      </c>
      <c r="E868" s="13">
        <v>0</v>
      </c>
      <c r="F868" s="13">
        <v>0</v>
      </c>
      <c r="G868" s="13">
        <v>0</v>
      </c>
      <c r="H868" s="13">
        <v>0</v>
      </c>
      <c r="I868" s="13">
        <v>0</v>
      </c>
      <c r="J868" s="13">
        <v>0</v>
      </c>
      <c r="K868" s="13">
        <v>0</v>
      </c>
      <c r="L868" s="13">
        <v>0</v>
      </c>
      <c r="M868" s="13">
        <v>0</v>
      </c>
      <c r="N868" s="13">
        <v>0</v>
      </c>
      <c r="O868" s="13">
        <v>0</v>
      </c>
      <c r="P868" s="13">
        <v>0</v>
      </c>
      <c r="Q868" s="13">
        <v>0</v>
      </c>
      <c r="R868" s="13">
        <v>0</v>
      </c>
      <c r="S868" s="13">
        <v>0</v>
      </c>
      <c r="T868" s="13">
        <v>0</v>
      </c>
      <c r="U868" s="13">
        <v>0</v>
      </c>
      <c r="V868" s="13">
        <v>0</v>
      </c>
      <c r="W868" s="13">
        <v>0</v>
      </c>
      <c r="X868" s="13">
        <v>0</v>
      </c>
      <c r="Y868" s="13">
        <v>0</v>
      </c>
      <c r="Z868" s="13">
        <v>0</v>
      </c>
      <c r="AA868" s="13">
        <v>0</v>
      </c>
      <c r="AB868" s="13"/>
      <c r="AC868" s="13"/>
      <c r="AD868" s="13"/>
      <c r="AE868" s="13"/>
      <c r="AF868" s="13"/>
      <c r="AG868" s="13"/>
      <c r="AH868" s="13"/>
      <c r="AI868" s="13"/>
      <c r="AJ868" s="13"/>
      <c r="AK868" s="13"/>
      <c r="AL868" s="13"/>
      <c r="AM868" s="13"/>
      <c r="AN868" s="13"/>
      <c r="AO868" s="13"/>
      <c r="AP868" s="13"/>
      <c r="AQ868" s="13"/>
      <c r="AR868" s="13"/>
      <c r="AS868" s="13"/>
      <c r="AT868" s="13"/>
      <c r="AU868" s="13"/>
      <c r="AV868" s="13"/>
      <c r="AW868" s="13"/>
      <c r="AX868" s="13"/>
      <c r="AY868" s="14" t="str">
        <f t="shared" si="135"/>
        <v/>
      </c>
      <c r="AZ868" s="14">
        <f t="shared" si="132"/>
        <v>23</v>
      </c>
      <c r="BA868" s="19">
        <f t="shared" si="136"/>
        <v>0</v>
      </c>
      <c r="BB868" s="20" t="e">
        <f t="shared" si="133"/>
        <v>#DIV/0!</v>
      </c>
      <c r="BC868">
        <f t="shared" si="137"/>
        <v>23</v>
      </c>
      <c r="BD868" s="14">
        <f t="shared" si="138"/>
        <v>1</v>
      </c>
      <c r="BE868" s="14" t="str">
        <f t="shared" si="139"/>
        <v/>
      </c>
      <c r="BF868" s="14" t="str">
        <f t="shared" si="140"/>
        <v/>
      </c>
      <c r="BG868" s="14" t="str">
        <f t="shared" si="141"/>
        <v/>
      </c>
    </row>
    <row r="869" spans="1:59" x14ac:dyDescent="0.2">
      <c r="A869" t="str">
        <f t="shared" si="134"/>
        <v>Tom Fullarton_2015</v>
      </c>
      <c r="B869" t="s">
        <v>2649</v>
      </c>
      <c r="C869" t="s">
        <v>514</v>
      </c>
      <c r="D869">
        <v>2015</v>
      </c>
      <c r="E869" s="13">
        <v>0</v>
      </c>
      <c r="F869" s="13">
        <v>0</v>
      </c>
      <c r="G869" s="13">
        <v>0</v>
      </c>
      <c r="H869" s="13">
        <v>0</v>
      </c>
      <c r="I869" s="13">
        <v>0</v>
      </c>
      <c r="J869" s="13">
        <v>0</v>
      </c>
      <c r="K869" s="13">
        <v>0</v>
      </c>
      <c r="L869" s="13">
        <v>0</v>
      </c>
      <c r="M869" s="13">
        <v>0</v>
      </c>
      <c r="N869" s="13">
        <v>0</v>
      </c>
      <c r="O869" s="13">
        <v>0</v>
      </c>
      <c r="P869" s="13">
        <v>0</v>
      </c>
      <c r="Q869" s="13">
        <v>0</v>
      </c>
      <c r="R869" s="13">
        <v>0</v>
      </c>
      <c r="S869" s="13">
        <v>0</v>
      </c>
      <c r="T869" s="13">
        <v>0</v>
      </c>
      <c r="U869" s="13">
        <v>0</v>
      </c>
      <c r="V869" s="13">
        <v>0</v>
      </c>
      <c r="W869" s="13">
        <v>0</v>
      </c>
      <c r="X869" s="13">
        <v>0</v>
      </c>
      <c r="Y869" s="13">
        <v>0</v>
      </c>
      <c r="Z869" s="13">
        <v>0</v>
      </c>
      <c r="AA869" s="13">
        <v>0</v>
      </c>
      <c r="AB869" s="13"/>
      <c r="AC869" s="13"/>
      <c r="AD869" s="13"/>
      <c r="AE869" s="13"/>
      <c r="AF869" s="13"/>
      <c r="AG869" s="13"/>
      <c r="AH869" s="13"/>
      <c r="AI869" s="13"/>
      <c r="AJ869" s="13"/>
      <c r="AK869" s="13"/>
      <c r="AL869" s="13"/>
      <c r="AM869" s="13"/>
      <c r="AN869" s="13"/>
      <c r="AO869" s="13"/>
      <c r="AP869" s="13"/>
      <c r="AQ869" s="13"/>
      <c r="AR869" s="13"/>
      <c r="AS869" s="13"/>
      <c r="AT869" s="13"/>
      <c r="AU869" s="13"/>
      <c r="AV869" s="13"/>
      <c r="AW869" s="13"/>
      <c r="AX869" s="13"/>
      <c r="AY869" s="14" t="str">
        <f t="shared" si="135"/>
        <v/>
      </c>
      <c r="AZ869" s="14">
        <f t="shared" si="132"/>
        <v>23</v>
      </c>
      <c r="BA869" s="19">
        <f t="shared" si="136"/>
        <v>0</v>
      </c>
      <c r="BB869" s="20" t="e">
        <f t="shared" si="133"/>
        <v>#DIV/0!</v>
      </c>
      <c r="BC869">
        <f t="shared" si="137"/>
        <v>23</v>
      </c>
      <c r="BD869" s="14">
        <f t="shared" si="138"/>
        <v>1</v>
      </c>
      <c r="BE869" s="14" t="str">
        <f t="shared" si="139"/>
        <v/>
      </c>
      <c r="BF869" s="14" t="str">
        <f t="shared" si="140"/>
        <v/>
      </c>
      <c r="BG869" s="14" t="str">
        <f t="shared" si="141"/>
        <v/>
      </c>
    </row>
    <row r="870" spans="1:59" x14ac:dyDescent="0.2">
      <c r="A870" t="str">
        <f t="shared" si="134"/>
        <v>Nathan Fyfe_2018</v>
      </c>
      <c r="B870" t="s">
        <v>1604</v>
      </c>
      <c r="C870" t="s">
        <v>184</v>
      </c>
      <c r="D870">
        <v>2018</v>
      </c>
      <c r="E870" s="13">
        <v>597900</v>
      </c>
      <c r="F870" s="13">
        <v>597900</v>
      </c>
      <c r="G870" s="13">
        <v>597900</v>
      </c>
      <c r="H870" s="13">
        <v>597800</v>
      </c>
      <c r="I870" s="13">
        <v>611300</v>
      </c>
      <c r="J870" s="13">
        <v>635700</v>
      </c>
      <c r="K870" s="13">
        <v>630800</v>
      </c>
      <c r="L870" s="13">
        <v>644400</v>
      </c>
      <c r="M870" s="13">
        <v>641600</v>
      </c>
      <c r="N870" s="13">
        <v>633400</v>
      </c>
      <c r="O870" s="13">
        <v>637800</v>
      </c>
      <c r="P870" s="13">
        <v>619600</v>
      </c>
      <c r="Q870" s="13">
        <v>619600</v>
      </c>
      <c r="R870" s="13">
        <v>629700</v>
      </c>
      <c r="S870" s="13">
        <v>629700</v>
      </c>
      <c r="T870" s="13">
        <v>580600</v>
      </c>
      <c r="U870" s="13">
        <v>580600</v>
      </c>
      <c r="V870" s="13">
        <v>580600</v>
      </c>
      <c r="W870" s="13">
        <v>580600</v>
      </c>
      <c r="X870" s="13">
        <v>580600</v>
      </c>
      <c r="Y870" s="13">
        <v>580600</v>
      </c>
      <c r="Z870" s="13">
        <v>580600</v>
      </c>
      <c r="AA870" s="13">
        <v>504300</v>
      </c>
      <c r="AB870" s="13">
        <v>75</v>
      </c>
      <c r="AC870" s="13">
        <v>120</v>
      </c>
      <c r="AD870" s="13">
        <v>160</v>
      </c>
      <c r="AE870" s="13">
        <v>101</v>
      </c>
      <c r="AF870" s="13">
        <v>151</v>
      </c>
      <c r="AG870" s="13">
        <v>114</v>
      </c>
      <c r="AH870" s="13">
        <v>142</v>
      </c>
      <c r="AI870" s="13">
        <v>126</v>
      </c>
      <c r="AJ870" s="13">
        <v>101</v>
      </c>
      <c r="AK870" s="13">
        <v>163</v>
      </c>
      <c r="AL870" s="13">
        <v>78</v>
      </c>
      <c r="AM870" s="13"/>
      <c r="AN870" s="13">
        <v>154</v>
      </c>
      <c r="AO870" s="13"/>
      <c r="AP870" s="13">
        <v>43</v>
      </c>
      <c r="AQ870" s="13"/>
      <c r="AR870" s="13"/>
      <c r="AS870" s="13"/>
      <c r="AT870" s="13"/>
      <c r="AU870" s="13"/>
      <c r="AV870" s="13"/>
      <c r="AW870" s="13">
        <v>114</v>
      </c>
      <c r="AX870" s="13">
        <v>66</v>
      </c>
      <c r="AY870" s="14">
        <f t="shared" si="135"/>
        <v>113.86666666666666</v>
      </c>
      <c r="AZ870" s="14">
        <f t="shared" si="132"/>
        <v>23</v>
      </c>
      <c r="BA870" s="19">
        <f t="shared" si="136"/>
        <v>0.68181818181818177</v>
      </c>
      <c r="BB870" s="20">
        <f t="shared" si="133"/>
        <v>36.790656163656301</v>
      </c>
      <c r="BC870">
        <f t="shared" si="137"/>
        <v>0</v>
      </c>
      <c r="BD870" s="14">
        <f t="shared" si="138"/>
        <v>23</v>
      </c>
      <c r="BE870" s="14">
        <f t="shared" si="139"/>
        <v>120.16666666666667</v>
      </c>
      <c r="BF870" s="14">
        <f t="shared" si="140"/>
        <v>122</v>
      </c>
      <c r="BG870" s="14">
        <f t="shared" si="141"/>
        <v>74.333333333333329</v>
      </c>
    </row>
    <row r="871" spans="1:59" x14ac:dyDescent="0.2">
      <c r="A871" t="str">
        <f t="shared" si="134"/>
        <v>Nathan Fyfe_2017</v>
      </c>
      <c r="B871" t="s">
        <v>1604</v>
      </c>
      <c r="C871" t="s">
        <v>184</v>
      </c>
      <c r="D871">
        <v>2017</v>
      </c>
      <c r="E871" s="13">
        <v>573500</v>
      </c>
      <c r="F871" s="13">
        <v>573500</v>
      </c>
      <c r="G871" s="13">
        <v>573500</v>
      </c>
      <c r="H871" s="13">
        <v>575200</v>
      </c>
      <c r="I871" s="13">
        <v>575300</v>
      </c>
      <c r="J871" s="13">
        <v>579800</v>
      </c>
      <c r="K871" s="13">
        <v>559500</v>
      </c>
      <c r="L871" s="13">
        <v>541500</v>
      </c>
      <c r="M871" s="13">
        <v>515200</v>
      </c>
      <c r="N871" s="13">
        <v>512300</v>
      </c>
      <c r="O871" s="13">
        <v>500600</v>
      </c>
      <c r="P871" s="13">
        <v>493500</v>
      </c>
      <c r="Q871" s="13">
        <v>481800</v>
      </c>
      <c r="R871" s="13">
        <v>481800</v>
      </c>
      <c r="S871" s="13">
        <v>481800</v>
      </c>
      <c r="T871" s="13">
        <v>474000</v>
      </c>
      <c r="U871" s="13">
        <v>483600</v>
      </c>
      <c r="V871" s="13">
        <v>510400</v>
      </c>
      <c r="W871" s="13">
        <v>533500</v>
      </c>
      <c r="X871" s="13">
        <v>547000</v>
      </c>
      <c r="Y871" s="13">
        <v>562300</v>
      </c>
      <c r="Z871" s="13">
        <v>583100</v>
      </c>
      <c r="AA871" s="13">
        <v>602700</v>
      </c>
      <c r="AB871" s="13">
        <v>108</v>
      </c>
      <c r="AC871" s="13">
        <v>117</v>
      </c>
      <c r="AD871" s="13">
        <v>113</v>
      </c>
      <c r="AE871" s="13">
        <v>107</v>
      </c>
      <c r="AF871" s="13">
        <v>126</v>
      </c>
      <c r="AG871" s="13">
        <v>62</v>
      </c>
      <c r="AH871" s="13">
        <v>99</v>
      </c>
      <c r="AI871" s="13">
        <v>99</v>
      </c>
      <c r="AJ871" s="13">
        <v>98</v>
      </c>
      <c r="AK871" s="13">
        <v>78</v>
      </c>
      <c r="AL871" s="13">
        <v>104</v>
      </c>
      <c r="AM871" s="13">
        <v>81</v>
      </c>
      <c r="AN871" s="13"/>
      <c r="AO871" s="13"/>
      <c r="AP871" s="13">
        <v>84</v>
      </c>
      <c r="AQ871" s="13">
        <v>139</v>
      </c>
      <c r="AR871" s="13">
        <v>126</v>
      </c>
      <c r="AS871" s="13">
        <v>93</v>
      </c>
      <c r="AT871" s="13">
        <v>132</v>
      </c>
      <c r="AU871" s="13">
        <v>140</v>
      </c>
      <c r="AV871" s="13">
        <v>115</v>
      </c>
      <c r="AW871" s="13">
        <v>142</v>
      </c>
      <c r="AX871" s="13">
        <v>121</v>
      </c>
      <c r="AY871" s="14">
        <f t="shared" si="135"/>
        <v>108.76190476190476</v>
      </c>
      <c r="AZ871" s="14">
        <f t="shared" si="132"/>
        <v>23</v>
      </c>
      <c r="BA871" s="19">
        <f t="shared" si="136"/>
        <v>0.95454545454545459</v>
      </c>
      <c r="BB871" s="20">
        <f t="shared" si="133"/>
        <v>21.796570285035127</v>
      </c>
      <c r="BC871">
        <f t="shared" si="137"/>
        <v>0</v>
      </c>
      <c r="BD871" s="14">
        <f t="shared" si="138"/>
        <v>16</v>
      </c>
      <c r="BE871" s="14">
        <f t="shared" si="139"/>
        <v>105.5</v>
      </c>
      <c r="BF871" s="14">
        <f t="shared" si="140"/>
        <v>93.166666666666671</v>
      </c>
      <c r="BG871" s="14">
        <f t="shared" si="141"/>
        <v>121.33333333333333</v>
      </c>
    </row>
    <row r="872" spans="1:59" x14ac:dyDescent="0.2">
      <c r="A872" t="str">
        <f t="shared" si="134"/>
        <v>Nathan Fyfe_2016</v>
      </c>
      <c r="B872" t="s">
        <v>1604</v>
      </c>
      <c r="C872" t="s">
        <v>184</v>
      </c>
      <c r="D872">
        <v>2016</v>
      </c>
      <c r="E872" s="13">
        <v>670600</v>
      </c>
      <c r="F872" s="13">
        <v>670600</v>
      </c>
      <c r="G872" s="13">
        <v>670600</v>
      </c>
      <c r="H872" s="13">
        <v>643400</v>
      </c>
      <c r="I872" s="13">
        <v>658600</v>
      </c>
      <c r="J872" s="13">
        <v>624600</v>
      </c>
      <c r="K872" s="13">
        <v>624600</v>
      </c>
      <c r="L872" s="13">
        <v>624600</v>
      </c>
      <c r="M872" s="13">
        <v>624600</v>
      </c>
      <c r="N872" s="13">
        <v>624600</v>
      </c>
      <c r="O872" s="13">
        <v>624600</v>
      </c>
      <c r="P872" s="13">
        <v>624600</v>
      </c>
      <c r="Q872" s="13">
        <v>624600</v>
      </c>
      <c r="R872" s="13">
        <v>624600</v>
      </c>
      <c r="S872" s="13">
        <v>624600</v>
      </c>
      <c r="T872" s="13">
        <v>624600</v>
      </c>
      <c r="U872" s="13">
        <v>624600</v>
      </c>
      <c r="V872" s="13">
        <v>624600</v>
      </c>
      <c r="W872" s="13">
        <v>624600</v>
      </c>
      <c r="X872" s="13">
        <v>624600</v>
      </c>
      <c r="Y872" s="13">
        <v>624600</v>
      </c>
      <c r="Z872" s="13">
        <v>624600</v>
      </c>
      <c r="AA872" s="13">
        <v>624600</v>
      </c>
      <c r="AB872" s="13">
        <v>61</v>
      </c>
      <c r="AC872" s="13">
        <v>157</v>
      </c>
      <c r="AD872" s="13">
        <v>115</v>
      </c>
      <c r="AE872" s="13">
        <v>141</v>
      </c>
      <c r="AF872" s="13">
        <v>53</v>
      </c>
      <c r="AG872" s="13"/>
      <c r="AH872" s="13"/>
      <c r="AI872" s="13"/>
      <c r="AJ872" s="13"/>
      <c r="AK872" s="13"/>
      <c r="AL872" s="13"/>
      <c r="AM872" s="13"/>
      <c r="AN872" s="13"/>
      <c r="AO872" s="13"/>
      <c r="AP872" s="13"/>
      <c r="AQ872" s="13"/>
      <c r="AR872" s="13"/>
      <c r="AS872" s="13"/>
      <c r="AT872" s="13"/>
      <c r="AU872" s="13"/>
      <c r="AV872" s="13"/>
      <c r="AW872" s="13"/>
      <c r="AX872" s="13"/>
      <c r="AY872" s="14">
        <f t="shared" si="135"/>
        <v>105.4</v>
      </c>
      <c r="AZ872" s="14">
        <f t="shared" si="132"/>
        <v>23</v>
      </c>
      <c r="BA872" s="19">
        <f t="shared" si="136"/>
        <v>0.22727272727272727</v>
      </c>
      <c r="BB872" s="20">
        <f t="shared" si="133"/>
        <v>46.741844208374999</v>
      </c>
      <c r="BC872">
        <f t="shared" si="137"/>
        <v>0</v>
      </c>
      <c r="BD872" s="14">
        <f t="shared" si="138"/>
        <v>6</v>
      </c>
      <c r="BE872" s="14">
        <f t="shared" si="139"/>
        <v>105.4</v>
      </c>
      <c r="BF872" s="14" t="str">
        <f t="shared" si="140"/>
        <v/>
      </c>
      <c r="BG872" s="14" t="str">
        <f t="shared" si="141"/>
        <v/>
      </c>
    </row>
    <row r="873" spans="1:59" x14ac:dyDescent="0.2">
      <c r="A873" t="str">
        <f t="shared" si="134"/>
        <v>Nathan Fyfe_2015</v>
      </c>
      <c r="B873" t="s">
        <v>1604</v>
      </c>
      <c r="C873" t="s">
        <v>184</v>
      </c>
      <c r="D873">
        <v>2015</v>
      </c>
      <c r="E873" s="13">
        <v>657600</v>
      </c>
      <c r="F873" s="13">
        <v>657600</v>
      </c>
      <c r="G873" s="13">
        <v>657600</v>
      </c>
      <c r="H873" s="13">
        <v>655100</v>
      </c>
      <c r="I873" s="13">
        <v>665700</v>
      </c>
      <c r="J873" s="13">
        <v>657600</v>
      </c>
      <c r="K873" s="13">
        <v>657800</v>
      </c>
      <c r="L873" s="13">
        <v>658600</v>
      </c>
      <c r="M873" s="13">
        <v>659900</v>
      </c>
      <c r="N873" s="13">
        <v>677100</v>
      </c>
      <c r="O873" s="13">
        <v>677900</v>
      </c>
      <c r="P873" s="13">
        <v>688200</v>
      </c>
      <c r="Q873" s="13">
        <v>688200</v>
      </c>
      <c r="R873" s="13">
        <v>686200</v>
      </c>
      <c r="S873" s="13">
        <v>674300</v>
      </c>
      <c r="T873" s="13">
        <v>633800</v>
      </c>
      <c r="U873" s="13">
        <v>583200</v>
      </c>
      <c r="V873" s="13">
        <v>562500</v>
      </c>
      <c r="W873" s="13">
        <v>562500</v>
      </c>
      <c r="X873" s="13">
        <v>562500</v>
      </c>
      <c r="Y873" s="13">
        <v>563900</v>
      </c>
      <c r="Z873" s="13">
        <v>570300</v>
      </c>
      <c r="AA873" s="13">
        <v>570300</v>
      </c>
      <c r="AB873" s="13">
        <v>115</v>
      </c>
      <c r="AC873" s="13">
        <v>162</v>
      </c>
      <c r="AD873" s="13">
        <v>107</v>
      </c>
      <c r="AE873" s="13">
        <v>145</v>
      </c>
      <c r="AF873" s="13">
        <v>128</v>
      </c>
      <c r="AG873" s="13">
        <v>121</v>
      </c>
      <c r="AH873" s="13">
        <v>146</v>
      </c>
      <c r="AI873" s="13">
        <v>128</v>
      </c>
      <c r="AJ873" s="13">
        <v>158</v>
      </c>
      <c r="AK873" s="13">
        <v>116</v>
      </c>
      <c r="AL873" s="13">
        <v>151</v>
      </c>
      <c r="AM873" s="13"/>
      <c r="AN873" s="13">
        <v>138</v>
      </c>
      <c r="AO873" s="13">
        <v>89</v>
      </c>
      <c r="AP873" s="13">
        <v>80</v>
      </c>
      <c r="AQ873" s="13">
        <v>92</v>
      </c>
      <c r="AR873" s="13">
        <v>134</v>
      </c>
      <c r="AS873" s="13"/>
      <c r="AT873" s="13"/>
      <c r="AU873" s="13">
        <v>119</v>
      </c>
      <c r="AV873" s="13">
        <v>108</v>
      </c>
      <c r="AW873" s="13"/>
      <c r="AX873" s="13"/>
      <c r="AY873" s="14">
        <f t="shared" si="135"/>
        <v>124.27777777777777</v>
      </c>
      <c r="AZ873" s="14">
        <f t="shared" si="132"/>
        <v>23</v>
      </c>
      <c r="BA873" s="19">
        <f t="shared" si="136"/>
        <v>0.81818181818181823</v>
      </c>
      <c r="BB873" s="20">
        <f t="shared" si="133"/>
        <v>23.62651938607662</v>
      </c>
      <c r="BC873">
        <f t="shared" si="137"/>
        <v>0</v>
      </c>
      <c r="BD873" s="14">
        <f t="shared" si="138"/>
        <v>18</v>
      </c>
      <c r="BE873" s="14">
        <f t="shared" si="139"/>
        <v>129.66666666666666</v>
      </c>
      <c r="BF873" s="14">
        <f t="shared" si="140"/>
        <v>139.80000000000001</v>
      </c>
      <c r="BG873" s="14">
        <f t="shared" si="141"/>
        <v>106.6</v>
      </c>
    </row>
    <row r="874" spans="1:59" x14ac:dyDescent="0.2">
      <c r="A874" t="str">
        <f t="shared" si="134"/>
        <v>Andrew Gaff_2018</v>
      </c>
      <c r="B874" t="s">
        <v>542</v>
      </c>
      <c r="C874" t="s">
        <v>465</v>
      </c>
      <c r="D874">
        <v>2018</v>
      </c>
      <c r="E874" s="13">
        <v>512000</v>
      </c>
      <c r="F874" s="13">
        <v>512000</v>
      </c>
      <c r="G874" s="13">
        <v>512000</v>
      </c>
      <c r="H874" s="13">
        <v>518100</v>
      </c>
      <c r="I874" s="13">
        <v>529200</v>
      </c>
      <c r="J874" s="13">
        <v>549100</v>
      </c>
      <c r="K874" s="13">
        <v>552800</v>
      </c>
      <c r="L874" s="13">
        <v>556400</v>
      </c>
      <c r="M874" s="13">
        <v>546000</v>
      </c>
      <c r="N874" s="13">
        <v>543000</v>
      </c>
      <c r="O874" s="13">
        <v>554300</v>
      </c>
      <c r="P874" s="13">
        <v>554900</v>
      </c>
      <c r="Q874" s="13">
        <v>554900</v>
      </c>
      <c r="R874" s="13">
        <v>537300</v>
      </c>
      <c r="S874" s="13">
        <v>517500</v>
      </c>
      <c r="T874" s="13">
        <v>524200</v>
      </c>
      <c r="U874" s="13">
        <v>550800</v>
      </c>
      <c r="V874" s="13">
        <v>561300</v>
      </c>
      <c r="W874" s="13">
        <v>550200</v>
      </c>
      <c r="X874" s="13">
        <v>526100</v>
      </c>
      <c r="Y874" s="13">
        <v>517700</v>
      </c>
      <c r="Z874" s="13">
        <v>517700</v>
      </c>
      <c r="AA874" s="13">
        <v>517700</v>
      </c>
      <c r="AB874" s="13">
        <v>92</v>
      </c>
      <c r="AC874" s="13">
        <v>103</v>
      </c>
      <c r="AD874" s="13">
        <v>123</v>
      </c>
      <c r="AE874" s="13">
        <v>103</v>
      </c>
      <c r="AF874" s="13">
        <v>128</v>
      </c>
      <c r="AG874" s="13">
        <v>103</v>
      </c>
      <c r="AH874" s="13">
        <v>107</v>
      </c>
      <c r="AI874" s="13">
        <v>102</v>
      </c>
      <c r="AJ874" s="13">
        <v>114</v>
      </c>
      <c r="AK874" s="13">
        <v>135</v>
      </c>
      <c r="AL874" s="13">
        <v>85</v>
      </c>
      <c r="AM874" s="13"/>
      <c r="AN874" s="13">
        <v>74</v>
      </c>
      <c r="AO874" s="13">
        <v>122</v>
      </c>
      <c r="AP874" s="13">
        <v>136</v>
      </c>
      <c r="AQ874" s="13">
        <v>123</v>
      </c>
      <c r="AR874" s="13">
        <v>101</v>
      </c>
      <c r="AS874" s="13">
        <v>95</v>
      </c>
      <c r="AT874" s="13">
        <v>87</v>
      </c>
      <c r="AU874" s="13">
        <v>123</v>
      </c>
      <c r="AV874" s="13"/>
      <c r="AW874" s="13"/>
      <c r="AX874" s="13"/>
      <c r="AY874" s="14">
        <f t="shared" si="135"/>
        <v>108.21052631578948</v>
      </c>
      <c r="AZ874" s="14">
        <f t="shared" si="132"/>
        <v>23</v>
      </c>
      <c r="BA874" s="19">
        <f t="shared" si="136"/>
        <v>0.86363636363636365</v>
      </c>
      <c r="BB874" s="20">
        <f t="shared" si="133"/>
        <v>17.529590688535855</v>
      </c>
      <c r="BC874">
        <f t="shared" si="137"/>
        <v>0</v>
      </c>
      <c r="BD874" s="14">
        <f t="shared" si="138"/>
        <v>1</v>
      </c>
      <c r="BE874" s="14">
        <f t="shared" si="139"/>
        <v>108.66666666666667</v>
      </c>
      <c r="BF874" s="14">
        <f t="shared" si="140"/>
        <v>108.6</v>
      </c>
      <c r="BG874" s="14">
        <f t="shared" si="141"/>
        <v>110.83333333333333</v>
      </c>
    </row>
    <row r="875" spans="1:59" x14ac:dyDescent="0.2">
      <c r="A875" t="str">
        <f t="shared" si="134"/>
        <v>Andrew Gaff_2017</v>
      </c>
      <c r="B875" t="s">
        <v>542</v>
      </c>
      <c r="C875" t="s">
        <v>465</v>
      </c>
      <c r="D875">
        <v>2017</v>
      </c>
      <c r="E875" s="13">
        <v>493300</v>
      </c>
      <c r="F875" s="13">
        <v>493300</v>
      </c>
      <c r="G875" s="13">
        <v>493300</v>
      </c>
      <c r="H875" s="13">
        <v>514000</v>
      </c>
      <c r="I875" s="13">
        <v>510400</v>
      </c>
      <c r="J875" s="13">
        <v>502400</v>
      </c>
      <c r="K875" s="13">
        <v>484500</v>
      </c>
      <c r="L875" s="13">
        <v>468200</v>
      </c>
      <c r="M875" s="13">
        <v>474100</v>
      </c>
      <c r="N875" s="13">
        <v>475300</v>
      </c>
      <c r="O875" s="13">
        <v>492600</v>
      </c>
      <c r="P875" s="13">
        <v>484100</v>
      </c>
      <c r="Q875" s="13">
        <v>484100</v>
      </c>
      <c r="R875" s="13">
        <v>492000</v>
      </c>
      <c r="S875" s="13">
        <v>492600</v>
      </c>
      <c r="T875" s="13">
        <v>514900</v>
      </c>
      <c r="U875" s="13">
        <v>518100</v>
      </c>
      <c r="V875" s="13">
        <v>519300</v>
      </c>
      <c r="W875" s="13">
        <v>482300</v>
      </c>
      <c r="X875" s="13">
        <v>452300</v>
      </c>
      <c r="Y875" s="13">
        <v>426100</v>
      </c>
      <c r="Z875" s="13">
        <v>426700</v>
      </c>
      <c r="AA875" s="13">
        <v>410800</v>
      </c>
      <c r="AB875" s="13">
        <v>119</v>
      </c>
      <c r="AC875" s="13">
        <v>92</v>
      </c>
      <c r="AD875" s="13">
        <v>123</v>
      </c>
      <c r="AE875" s="13">
        <v>78</v>
      </c>
      <c r="AF875" s="13">
        <v>79</v>
      </c>
      <c r="AG875" s="13">
        <v>98</v>
      </c>
      <c r="AH875" s="13">
        <v>70</v>
      </c>
      <c r="AI875" s="13">
        <v>121</v>
      </c>
      <c r="AJ875" s="13">
        <v>90</v>
      </c>
      <c r="AK875" s="13">
        <v>107</v>
      </c>
      <c r="AL875" s="13">
        <v>75</v>
      </c>
      <c r="AM875" s="13"/>
      <c r="AN875" s="13">
        <v>120</v>
      </c>
      <c r="AO875" s="13">
        <v>95</v>
      </c>
      <c r="AP875" s="13">
        <v>128</v>
      </c>
      <c r="AQ875" s="13">
        <v>91</v>
      </c>
      <c r="AR875" s="13">
        <v>93</v>
      </c>
      <c r="AS875" s="13">
        <v>44</v>
      </c>
      <c r="AT875" s="13">
        <v>85</v>
      </c>
      <c r="AU875" s="13">
        <v>85</v>
      </c>
      <c r="AV875" s="13">
        <v>89</v>
      </c>
      <c r="AW875" s="13">
        <v>48</v>
      </c>
      <c r="AX875" s="13">
        <v>119</v>
      </c>
      <c r="AY875" s="14">
        <f t="shared" si="135"/>
        <v>93.13636363636364</v>
      </c>
      <c r="AZ875" s="14">
        <f t="shared" si="132"/>
        <v>23</v>
      </c>
      <c r="BA875" s="19">
        <f t="shared" si="136"/>
        <v>1</v>
      </c>
      <c r="BB875" s="20">
        <f t="shared" si="133"/>
        <v>22.962278496835498</v>
      </c>
      <c r="BC875">
        <f t="shared" si="137"/>
        <v>0</v>
      </c>
      <c r="BD875" s="14">
        <f t="shared" si="138"/>
        <v>23</v>
      </c>
      <c r="BE875" s="14">
        <f t="shared" si="139"/>
        <v>98.166666666666671</v>
      </c>
      <c r="BF875" s="14">
        <f t="shared" si="140"/>
        <v>92.6</v>
      </c>
      <c r="BG875" s="14">
        <f t="shared" si="141"/>
        <v>86.888888888888886</v>
      </c>
    </row>
    <row r="876" spans="1:59" x14ac:dyDescent="0.2">
      <c r="A876" t="str">
        <f t="shared" si="134"/>
        <v>Andrew Gaff_2016</v>
      </c>
      <c r="B876" t="s">
        <v>542</v>
      </c>
      <c r="C876" t="s">
        <v>465</v>
      </c>
      <c r="D876">
        <v>2016</v>
      </c>
      <c r="E876" s="13">
        <v>560000</v>
      </c>
      <c r="F876" s="13">
        <v>560000</v>
      </c>
      <c r="G876" s="13">
        <v>560000</v>
      </c>
      <c r="H876" s="13">
        <v>536000</v>
      </c>
      <c r="I876" s="13">
        <v>529600</v>
      </c>
      <c r="J876" s="13">
        <v>533500</v>
      </c>
      <c r="K876" s="13">
        <v>529100</v>
      </c>
      <c r="L876" s="13">
        <v>505500</v>
      </c>
      <c r="M876" s="13">
        <v>476300</v>
      </c>
      <c r="N876" s="13">
        <v>444100</v>
      </c>
      <c r="O876" s="13">
        <v>444100</v>
      </c>
      <c r="P876" s="13">
        <v>408900</v>
      </c>
      <c r="Q876" s="13">
        <v>368400</v>
      </c>
      <c r="R876" s="13">
        <v>354700</v>
      </c>
      <c r="S876" s="13">
        <v>354700</v>
      </c>
      <c r="T876" s="13">
        <v>373800</v>
      </c>
      <c r="U876" s="13">
        <v>411800</v>
      </c>
      <c r="V876" s="13">
        <v>457100</v>
      </c>
      <c r="W876" s="13">
        <v>477400</v>
      </c>
      <c r="X876" s="13">
        <v>494300</v>
      </c>
      <c r="Y876" s="13">
        <v>469700</v>
      </c>
      <c r="Z876" s="13">
        <v>443700</v>
      </c>
      <c r="AA876" s="13">
        <v>431000</v>
      </c>
      <c r="AB876" s="13">
        <v>106</v>
      </c>
      <c r="AC876" s="13">
        <v>84</v>
      </c>
      <c r="AD876" s="13">
        <v>85</v>
      </c>
      <c r="AE876" s="13">
        <v>132</v>
      </c>
      <c r="AF876" s="13">
        <v>102</v>
      </c>
      <c r="AG876" s="13">
        <v>69</v>
      </c>
      <c r="AH876" s="13">
        <v>90</v>
      </c>
      <c r="AI876" s="13">
        <v>79</v>
      </c>
      <c r="AJ876" s="13">
        <v>43</v>
      </c>
      <c r="AK876" s="13"/>
      <c r="AL876" s="13">
        <v>64</v>
      </c>
      <c r="AM876" s="13">
        <v>47</v>
      </c>
      <c r="AN876" s="13">
        <v>85</v>
      </c>
      <c r="AO876" s="13"/>
      <c r="AP876" s="13">
        <v>124</v>
      </c>
      <c r="AQ876" s="13">
        <v>103</v>
      </c>
      <c r="AR876" s="13">
        <v>128</v>
      </c>
      <c r="AS876" s="13">
        <v>97</v>
      </c>
      <c r="AT876" s="13">
        <v>109</v>
      </c>
      <c r="AU876" s="13">
        <v>44</v>
      </c>
      <c r="AV876" s="13">
        <v>79</v>
      </c>
      <c r="AW876" s="13">
        <v>123</v>
      </c>
      <c r="AX876" s="13">
        <v>111</v>
      </c>
      <c r="AY876" s="14">
        <f t="shared" si="135"/>
        <v>90.666666666666671</v>
      </c>
      <c r="AZ876" s="14">
        <f t="shared" si="132"/>
        <v>23</v>
      </c>
      <c r="BA876" s="19">
        <f t="shared" si="136"/>
        <v>0.95454545454545459</v>
      </c>
      <c r="BB876" s="20">
        <f t="shared" si="133"/>
        <v>26.909725627239919</v>
      </c>
      <c r="BC876">
        <f t="shared" si="137"/>
        <v>0</v>
      </c>
      <c r="BD876" s="14">
        <f t="shared" si="138"/>
        <v>14</v>
      </c>
      <c r="BE876" s="14">
        <f t="shared" si="139"/>
        <v>96.333333333333329</v>
      </c>
      <c r="BF876" s="14">
        <f t="shared" si="140"/>
        <v>64.599999999999994</v>
      </c>
      <c r="BG876" s="14">
        <f t="shared" si="141"/>
        <v>102</v>
      </c>
    </row>
    <row r="877" spans="1:59" x14ac:dyDescent="0.2">
      <c r="A877" t="str">
        <f t="shared" si="134"/>
        <v>Andrew Gaff_2015</v>
      </c>
      <c r="B877" t="s">
        <v>542</v>
      </c>
      <c r="C877" t="s">
        <v>465</v>
      </c>
      <c r="D877">
        <v>2015</v>
      </c>
      <c r="E877" s="13">
        <v>472300</v>
      </c>
      <c r="F877" s="13">
        <v>472300</v>
      </c>
      <c r="G877" s="13">
        <v>472300</v>
      </c>
      <c r="H877" s="13">
        <v>476300</v>
      </c>
      <c r="I877" s="13">
        <v>473000</v>
      </c>
      <c r="J877" s="13">
        <v>476500</v>
      </c>
      <c r="K877" s="13">
        <v>478600</v>
      </c>
      <c r="L877" s="13">
        <v>483400</v>
      </c>
      <c r="M877" s="13">
        <v>479500</v>
      </c>
      <c r="N877" s="13">
        <v>483800</v>
      </c>
      <c r="O877" s="13">
        <v>505100</v>
      </c>
      <c r="P877" s="13">
        <v>521800</v>
      </c>
      <c r="Q877" s="13">
        <v>537900</v>
      </c>
      <c r="R877" s="13">
        <v>537900</v>
      </c>
      <c r="S877" s="13">
        <v>542500</v>
      </c>
      <c r="T877" s="13">
        <v>557600</v>
      </c>
      <c r="U877" s="13">
        <v>570100</v>
      </c>
      <c r="V877" s="13">
        <v>566400</v>
      </c>
      <c r="W877" s="13">
        <v>550900</v>
      </c>
      <c r="X877" s="13">
        <v>535700</v>
      </c>
      <c r="Y877" s="13">
        <v>522300</v>
      </c>
      <c r="Z877" s="13">
        <v>512800</v>
      </c>
      <c r="AA877" s="13">
        <v>488400</v>
      </c>
      <c r="AB877" s="13">
        <v>104</v>
      </c>
      <c r="AC877" s="13">
        <v>100</v>
      </c>
      <c r="AD877" s="13">
        <v>85</v>
      </c>
      <c r="AE877" s="13">
        <v>91</v>
      </c>
      <c r="AF877" s="13">
        <v>115</v>
      </c>
      <c r="AG877" s="13">
        <v>84</v>
      </c>
      <c r="AH877" s="13">
        <v>98</v>
      </c>
      <c r="AI877" s="13">
        <v>97</v>
      </c>
      <c r="AJ877" s="13">
        <v>100</v>
      </c>
      <c r="AK877" s="13">
        <v>137</v>
      </c>
      <c r="AL877" s="13">
        <v>100</v>
      </c>
      <c r="AM877" s="13">
        <v>110</v>
      </c>
      <c r="AN877" s="13"/>
      <c r="AO877" s="13">
        <v>118</v>
      </c>
      <c r="AP877" s="13">
        <v>127</v>
      </c>
      <c r="AQ877" s="13">
        <v>114</v>
      </c>
      <c r="AR877" s="13">
        <v>96</v>
      </c>
      <c r="AS877" s="13">
        <v>97</v>
      </c>
      <c r="AT877" s="13">
        <v>106</v>
      </c>
      <c r="AU877" s="13">
        <v>92</v>
      </c>
      <c r="AV877" s="13">
        <v>101</v>
      </c>
      <c r="AW877" s="13">
        <v>66</v>
      </c>
      <c r="AX877" s="13">
        <v>145</v>
      </c>
      <c r="AY877" s="14">
        <f t="shared" si="135"/>
        <v>103.77272727272727</v>
      </c>
      <c r="AZ877" s="14">
        <f t="shared" si="132"/>
        <v>23</v>
      </c>
      <c r="BA877" s="19">
        <f t="shared" si="136"/>
        <v>1</v>
      </c>
      <c r="BB877" s="20">
        <f t="shared" si="133"/>
        <v>17.630957130872105</v>
      </c>
      <c r="BC877">
        <f t="shared" si="137"/>
        <v>0</v>
      </c>
      <c r="BD877" s="14">
        <f t="shared" si="138"/>
        <v>1</v>
      </c>
      <c r="BE877" s="14">
        <f t="shared" si="139"/>
        <v>96.5</v>
      </c>
      <c r="BF877" s="14">
        <f t="shared" si="140"/>
        <v>107</v>
      </c>
      <c r="BG877" s="14">
        <f t="shared" si="141"/>
        <v>104.88888888888889</v>
      </c>
    </row>
    <row r="878" spans="1:59" x14ac:dyDescent="0.2">
      <c r="A878" t="str">
        <f t="shared" si="134"/>
        <v>Jordan Gallucci_2018</v>
      </c>
      <c r="B878" t="s">
        <v>1021</v>
      </c>
      <c r="C878" t="s">
        <v>1</v>
      </c>
      <c r="D878">
        <v>2018</v>
      </c>
      <c r="E878" s="13">
        <v>219400</v>
      </c>
      <c r="F878" s="13">
        <v>219400</v>
      </c>
      <c r="G878" s="13">
        <v>219400</v>
      </c>
      <c r="H878" s="13">
        <v>219400</v>
      </c>
      <c r="I878" s="13">
        <v>219400</v>
      </c>
      <c r="J878" s="13">
        <v>219400</v>
      </c>
      <c r="K878" s="13">
        <v>219400</v>
      </c>
      <c r="L878" s="13">
        <v>241800</v>
      </c>
      <c r="M878" s="13">
        <v>242400</v>
      </c>
      <c r="N878" s="13">
        <v>234200</v>
      </c>
      <c r="O878" s="13">
        <v>227200</v>
      </c>
      <c r="P878" s="13">
        <v>227200</v>
      </c>
      <c r="Q878" s="13">
        <v>227200</v>
      </c>
      <c r="R878" s="13">
        <v>248900</v>
      </c>
      <c r="S878" s="13">
        <v>248900</v>
      </c>
      <c r="T878" s="13">
        <v>253200</v>
      </c>
      <c r="U878" s="13">
        <v>254900</v>
      </c>
      <c r="V878" s="13">
        <v>253800</v>
      </c>
      <c r="W878" s="13">
        <v>253100</v>
      </c>
      <c r="X878" s="13">
        <v>249500</v>
      </c>
      <c r="Y878" s="13">
        <v>236000</v>
      </c>
      <c r="Z878" s="13">
        <v>226900</v>
      </c>
      <c r="AA878" s="13">
        <v>266000</v>
      </c>
      <c r="AB878" s="13"/>
      <c r="AC878" s="13"/>
      <c r="AD878" s="13"/>
      <c r="AE878" s="13"/>
      <c r="AF878" s="13">
        <v>54</v>
      </c>
      <c r="AG878" s="13">
        <v>76</v>
      </c>
      <c r="AH878" s="13">
        <v>51</v>
      </c>
      <c r="AI878" s="13">
        <v>20</v>
      </c>
      <c r="AJ878" s="13">
        <v>57</v>
      </c>
      <c r="AK878" s="13">
        <v>48</v>
      </c>
      <c r="AL878" s="13"/>
      <c r="AM878" s="13"/>
      <c r="AN878" s="13">
        <v>80</v>
      </c>
      <c r="AO878" s="13"/>
      <c r="AP878" s="13">
        <v>34</v>
      </c>
      <c r="AQ878" s="13">
        <v>45</v>
      </c>
      <c r="AR878" s="13">
        <v>74</v>
      </c>
      <c r="AS878" s="13">
        <v>35</v>
      </c>
      <c r="AT878" s="13">
        <v>38</v>
      </c>
      <c r="AU878" s="13">
        <v>50</v>
      </c>
      <c r="AV878" s="13">
        <v>37</v>
      </c>
      <c r="AW878" s="13">
        <v>74</v>
      </c>
      <c r="AX878" s="13">
        <v>103</v>
      </c>
      <c r="AY878" s="14">
        <f t="shared" si="135"/>
        <v>54.75</v>
      </c>
      <c r="AZ878" s="14">
        <f t="shared" si="132"/>
        <v>23</v>
      </c>
      <c r="BA878" s="19">
        <f t="shared" si="136"/>
        <v>0.72727272727272729</v>
      </c>
      <c r="BB878" s="20">
        <f t="shared" si="133"/>
        <v>21.548395145191982</v>
      </c>
      <c r="BC878">
        <f t="shared" si="137"/>
        <v>0</v>
      </c>
      <c r="BD878" s="14">
        <f t="shared" si="138"/>
        <v>1</v>
      </c>
      <c r="BE878" s="14">
        <f t="shared" si="139"/>
        <v>65</v>
      </c>
      <c r="BF878" s="14">
        <f t="shared" si="140"/>
        <v>44</v>
      </c>
      <c r="BG878" s="14">
        <f t="shared" si="141"/>
        <v>54.444444444444443</v>
      </c>
    </row>
    <row r="879" spans="1:59" x14ac:dyDescent="0.2">
      <c r="A879" t="str">
        <f t="shared" si="134"/>
        <v>Jordan Gallucci_2017</v>
      </c>
      <c r="B879" t="s">
        <v>1021</v>
      </c>
      <c r="C879" t="s">
        <v>1</v>
      </c>
      <c r="D879">
        <v>2017</v>
      </c>
      <c r="E879" s="13">
        <v>148800</v>
      </c>
      <c r="F879" s="13">
        <v>148800</v>
      </c>
      <c r="G879" s="13">
        <v>148800</v>
      </c>
      <c r="H879" s="13">
        <v>148800</v>
      </c>
      <c r="I879" s="13">
        <v>148800</v>
      </c>
      <c r="J879" s="13">
        <v>148800</v>
      </c>
      <c r="K879" s="13">
        <v>148800</v>
      </c>
      <c r="L879" s="13">
        <v>148800</v>
      </c>
      <c r="M879" s="13">
        <v>148800</v>
      </c>
      <c r="N879" s="13">
        <v>148800</v>
      </c>
      <c r="O879" s="13">
        <v>148800</v>
      </c>
      <c r="P879" s="13">
        <v>148800</v>
      </c>
      <c r="Q879" s="13">
        <v>148800</v>
      </c>
      <c r="R879" s="13">
        <v>148800</v>
      </c>
      <c r="S879" s="13">
        <v>148800</v>
      </c>
      <c r="T879" s="13">
        <v>148800</v>
      </c>
      <c r="U879" s="13">
        <v>148800</v>
      </c>
      <c r="V879" s="13">
        <v>148800</v>
      </c>
      <c r="W879" s="13">
        <v>148800</v>
      </c>
      <c r="X879" s="13">
        <v>148800</v>
      </c>
      <c r="Y879" s="13">
        <v>148800</v>
      </c>
      <c r="Z879" s="13">
        <v>148800</v>
      </c>
      <c r="AA879" s="13">
        <v>148800</v>
      </c>
      <c r="AB879" s="13"/>
      <c r="AC879" s="13"/>
      <c r="AD879" s="13"/>
      <c r="AE879" s="13"/>
      <c r="AF879" s="13"/>
      <c r="AG879" s="13"/>
      <c r="AH879" s="13"/>
      <c r="AI879" s="13"/>
      <c r="AJ879" s="13">
        <v>57</v>
      </c>
      <c r="AK879" s="13"/>
      <c r="AL879" s="13"/>
      <c r="AM879" s="13"/>
      <c r="AN879" s="13"/>
      <c r="AO879" s="13"/>
      <c r="AP879" s="13"/>
      <c r="AQ879" s="13"/>
      <c r="AR879" s="13"/>
      <c r="AS879" s="13"/>
      <c r="AT879" s="13"/>
      <c r="AU879" s="13"/>
      <c r="AV879" s="13"/>
      <c r="AW879" s="13"/>
      <c r="AX879" s="13"/>
      <c r="AY879" s="14">
        <f t="shared" si="135"/>
        <v>57</v>
      </c>
      <c r="AZ879" s="14">
        <f t="shared" si="132"/>
        <v>23</v>
      </c>
      <c r="BA879" s="19">
        <f t="shared" si="136"/>
        <v>4.5454545454545456E-2</v>
      </c>
      <c r="BB879" s="20" t="e">
        <f t="shared" si="133"/>
        <v>#DIV/0!</v>
      </c>
      <c r="BC879">
        <f t="shared" si="137"/>
        <v>0</v>
      </c>
      <c r="BD879" s="14">
        <f t="shared" si="138"/>
        <v>1</v>
      </c>
      <c r="BE879" s="14" t="str">
        <f t="shared" si="139"/>
        <v/>
      </c>
      <c r="BF879" s="14">
        <f t="shared" si="140"/>
        <v>57</v>
      </c>
      <c r="BG879" s="14" t="str">
        <f t="shared" si="141"/>
        <v/>
      </c>
    </row>
    <row r="880" spans="1:59" x14ac:dyDescent="0.2">
      <c r="A880" t="str">
        <f t="shared" si="134"/>
        <v>Jordan Gallucci_2016</v>
      </c>
      <c r="B880" t="s">
        <v>1021</v>
      </c>
      <c r="C880" t="s">
        <v>1</v>
      </c>
      <c r="D880">
        <v>2016</v>
      </c>
      <c r="E880" s="13">
        <v>0</v>
      </c>
      <c r="F880" s="13">
        <v>0</v>
      </c>
      <c r="G880" s="13">
        <v>0</v>
      </c>
      <c r="H880" s="13">
        <v>0</v>
      </c>
      <c r="I880" s="13">
        <v>0</v>
      </c>
      <c r="J880" s="13">
        <v>0</v>
      </c>
      <c r="K880" s="13">
        <v>0</v>
      </c>
      <c r="L880" s="13">
        <v>0</v>
      </c>
      <c r="M880" s="13">
        <v>0</v>
      </c>
      <c r="N880" s="13">
        <v>0</v>
      </c>
      <c r="O880" s="13">
        <v>0</v>
      </c>
      <c r="P880" s="13">
        <v>0</v>
      </c>
      <c r="Q880" s="13">
        <v>0</v>
      </c>
      <c r="R880" s="13">
        <v>0</v>
      </c>
      <c r="S880" s="13">
        <v>0</v>
      </c>
      <c r="T880" s="13">
        <v>0</v>
      </c>
      <c r="U880" s="13">
        <v>0</v>
      </c>
      <c r="V880" s="13">
        <v>0</v>
      </c>
      <c r="W880" s="13">
        <v>0</v>
      </c>
      <c r="X880" s="13">
        <v>0</v>
      </c>
      <c r="Y880" s="13">
        <v>0</v>
      </c>
      <c r="Z880" s="13">
        <v>0</v>
      </c>
      <c r="AA880" s="13">
        <v>0</v>
      </c>
      <c r="AB880" s="13"/>
      <c r="AC880" s="13"/>
      <c r="AD880" s="13"/>
      <c r="AE880" s="13"/>
      <c r="AF880" s="13"/>
      <c r="AG880" s="13"/>
      <c r="AH880" s="13"/>
      <c r="AI880" s="13"/>
      <c r="AJ880" s="13"/>
      <c r="AK880" s="13"/>
      <c r="AL880" s="13"/>
      <c r="AM880" s="13"/>
      <c r="AN880" s="13"/>
      <c r="AO880" s="13"/>
      <c r="AP880" s="13"/>
      <c r="AQ880" s="13"/>
      <c r="AR880" s="13"/>
      <c r="AS880" s="13"/>
      <c r="AT880" s="13"/>
      <c r="AU880" s="13"/>
      <c r="AV880" s="13"/>
      <c r="AW880" s="13"/>
      <c r="AX880" s="13"/>
      <c r="AY880" s="14" t="str">
        <f t="shared" si="135"/>
        <v/>
      </c>
      <c r="AZ880" s="14">
        <f t="shared" si="132"/>
        <v>23</v>
      </c>
      <c r="BA880" s="19">
        <f t="shared" si="136"/>
        <v>0</v>
      </c>
      <c r="BB880" s="20" t="e">
        <f t="shared" si="133"/>
        <v>#DIV/0!</v>
      </c>
      <c r="BC880">
        <f t="shared" si="137"/>
        <v>23</v>
      </c>
      <c r="BD880" s="14">
        <f t="shared" si="138"/>
        <v>1</v>
      </c>
      <c r="BE880" s="14" t="str">
        <f t="shared" si="139"/>
        <v/>
      </c>
      <c r="BF880" s="14" t="str">
        <f t="shared" si="140"/>
        <v/>
      </c>
      <c r="BG880" s="14" t="str">
        <f t="shared" si="141"/>
        <v/>
      </c>
    </row>
    <row r="881" spans="1:59" x14ac:dyDescent="0.2">
      <c r="A881" t="str">
        <f t="shared" si="134"/>
        <v>Jordan Gallucci_2015</v>
      </c>
      <c r="B881" t="s">
        <v>1021</v>
      </c>
      <c r="C881" t="s">
        <v>1</v>
      </c>
      <c r="D881">
        <v>2015</v>
      </c>
      <c r="E881" s="13">
        <v>0</v>
      </c>
      <c r="F881" s="13">
        <v>0</v>
      </c>
      <c r="G881" s="13">
        <v>0</v>
      </c>
      <c r="H881" s="13">
        <v>0</v>
      </c>
      <c r="I881" s="13">
        <v>0</v>
      </c>
      <c r="J881" s="13">
        <v>0</v>
      </c>
      <c r="K881" s="13">
        <v>0</v>
      </c>
      <c r="L881" s="13">
        <v>0</v>
      </c>
      <c r="M881" s="13">
        <v>0</v>
      </c>
      <c r="N881" s="13">
        <v>0</v>
      </c>
      <c r="O881" s="13">
        <v>0</v>
      </c>
      <c r="P881" s="13">
        <v>0</v>
      </c>
      <c r="Q881" s="13">
        <v>0</v>
      </c>
      <c r="R881" s="13">
        <v>0</v>
      </c>
      <c r="S881" s="13">
        <v>0</v>
      </c>
      <c r="T881" s="13">
        <v>0</v>
      </c>
      <c r="U881" s="13">
        <v>0</v>
      </c>
      <c r="V881" s="13">
        <v>0</v>
      </c>
      <c r="W881" s="13">
        <v>0</v>
      </c>
      <c r="X881" s="13">
        <v>0</v>
      </c>
      <c r="Y881" s="13">
        <v>0</v>
      </c>
      <c r="Z881" s="13">
        <v>0</v>
      </c>
      <c r="AA881" s="13">
        <v>0</v>
      </c>
      <c r="AB881" s="13"/>
      <c r="AC881" s="13"/>
      <c r="AD881" s="13"/>
      <c r="AE881" s="13"/>
      <c r="AF881" s="13"/>
      <c r="AG881" s="13"/>
      <c r="AH881" s="13"/>
      <c r="AI881" s="13"/>
      <c r="AJ881" s="13"/>
      <c r="AK881" s="13"/>
      <c r="AL881" s="13"/>
      <c r="AM881" s="13"/>
      <c r="AN881" s="13"/>
      <c r="AO881" s="13"/>
      <c r="AP881" s="13"/>
      <c r="AQ881" s="13"/>
      <c r="AR881" s="13"/>
      <c r="AS881" s="13"/>
      <c r="AT881" s="13"/>
      <c r="AU881" s="13"/>
      <c r="AV881" s="13"/>
      <c r="AW881" s="13"/>
      <c r="AX881" s="13"/>
      <c r="AY881" s="14" t="str">
        <f t="shared" si="135"/>
        <v/>
      </c>
      <c r="AZ881" s="14">
        <f t="shared" si="132"/>
        <v>23</v>
      </c>
      <c r="BA881" s="19">
        <f t="shared" si="136"/>
        <v>0</v>
      </c>
      <c r="BB881" s="20" t="e">
        <f t="shared" si="133"/>
        <v>#DIV/0!</v>
      </c>
      <c r="BC881">
        <f t="shared" si="137"/>
        <v>23</v>
      </c>
      <c r="BD881" s="14">
        <f t="shared" si="138"/>
        <v>1</v>
      </c>
      <c r="BE881" s="14" t="str">
        <f t="shared" si="139"/>
        <v/>
      </c>
      <c r="BF881" s="14" t="str">
        <f t="shared" si="140"/>
        <v/>
      </c>
      <c r="BG881" s="14" t="str">
        <f t="shared" si="141"/>
        <v/>
      </c>
    </row>
    <row r="882" spans="1:59" x14ac:dyDescent="0.2">
      <c r="A882" t="str">
        <f t="shared" si="134"/>
        <v>Darcy Gardiner_2018</v>
      </c>
      <c r="B882" t="s">
        <v>606</v>
      </c>
      <c r="C882" t="s">
        <v>514</v>
      </c>
      <c r="D882">
        <v>2018</v>
      </c>
      <c r="E882" s="13">
        <v>324100</v>
      </c>
      <c r="F882" s="13">
        <v>324100</v>
      </c>
      <c r="G882" s="13">
        <v>324100</v>
      </c>
      <c r="H882" s="13">
        <v>329200</v>
      </c>
      <c r="I882" s="13">
        <v>337200</v>
      </c>
      <c r="J882" s="13">
        <v>342500</v>
      </c>
      <c r="K882" s="13">
        <v>341100</v>
      </c>
      <c r="L882" s="13">
        <v>337600</v>
      </c>
      <c r="M882" s="13">
        <v>336600</v>
      </c>
      <c r="N882" s="13">
        <v>331200</v>
      </c>
      <c r="O882" s="13">
        <v>333600</v>
      </c>
      <c r="P882" s="13">
        <v>338500</v>
      </c>
      <c r="Q882" s="13">
        <v>352300</v>
      </c>
      <c r="R882" s="13">
        <v>352300</v>
      </c>
      <c r="S882" s="13">
        <v>352100</v>
      </c>
      <c r="T882" s="13">
        <v>345700</v>
      </c>
      <c r="U882" s="13">
        <v>352500</v>
      </c>
      <c r="V882" s="13">
        <v>360000</v>
      </c>
      <c r="W882" s="13">
        <v>392100</v>
      </c>
      <c r="X882" s="13">
        <v>398700</v>
      </c>
      <c r="Y882" s="13">
        <v>414500</v>
      </c>
      <c r="Z882" s="13">
        <v>380500</v>
      </c>
      <c r="AA882" s="13">
        <v>380500</v>
      </c>
      <c r="AB882" s="13">
        <v>57</v>
      </c>
      <c r="AC882" s="13">
        <v>58</v>
      </c>
      <c r="AD882" s="13">
        <v>89</v>
      </c>
      <c r="AE882" s="13">
        <v>64</v>
      </c>
      <c r="AF882" s="13">
        <v>56</v>
      </c>
      <c r="AG882" s="13">
        <v>80</v>
      </c>
      <c r="AH882" s="13">
        <v>60</v>
      </c>
      <c r="AI882" s="13">
        <v>61</v>
      </c>
      <c r="AJ882" s="13">
        <v>70</v>
      </c>
      <c r="AK882" s="13">
        <v>73</v>
      </c>
      <c r="AL882" s="13">
        <v>68</v>
      </c>
      <c r="AM882" s="13">
        <v>95</v>
      </c>
      <c r="AN882" s="13"/>
      <c r="AO882" s="13">
        <v>50</v>
      </c>
      <c r="AP882" s="13">
        <v>56</v>
      </c>
      <c r="AQ882" s="13">
        <v>121</v>
      </c>
      <c r="AR882" s="13">
        <v>55</v>
      </c>
      <c r="AS882" s="13">
        <v>117</v>
      </c>
      <c r="AT882" s="13">
        <v>83</v>
      </c>
      <c r="AU882" s="13">
        <v>81</v>
      </c>
      <c r="AV882" s="13">
        <v>15</v>
      </c>
      <c r="AW882" s="13"/>
      <c r="AX882" s="13"/>
      <c r="AY882" s="14">
        <f t="shared" si="135"/>
        <v>70.45</v>
      </c>
      <c r="AZ882" s="14">
        <f t="shared" si="132"/>
        <v>23</v>
      </c>
      <c r="BA882" s="19">
        <f t="shared" si="136"/>
        <v>0.90909090909090906</v>
      </c>
      <c r="BB882" s="20">
        <f t="shared" si="133"/>
        <v>23.805074646960641</v>
      </c>
      <c r="BC882">
        <f t="shared" si="137"/>
        <v>0</v>
      </c>
      <c r="BD882" s="14">
        <f t="shared" si="138"/>
        <v>1</v>
      </c>
      <c r="BE882" s="14">
        <f t="shared" si="139"/>
        <v>67.333333333333329</v>
      </c>
      <c r="BF882" s="14">
        <f t="shared" si="140"/>
        <v>71.166666666666671</v>
      </c>
      <c r="BG882" s="14">
        <f t="shared" si="141"/>
        <v>75.428571428571431</v>
      </c>
    </row>
    <row r="883" spans="1:59" x14ac:dyDescent="0.2">
      <c r="A883" t="str">
        <f t="shared" si="134"/>
        <v>Darcy Gardiner_2017</v>
      </c>
      <c r="B883" t="s">
        <v>606</v>
      </c>
      <c r="C883" t="s">
        <v>514</v>
      </c>
      <c r="D883">
        <v>2017</v>
      </c>
      <c r="E883" s="13">
        <v>281700</v>
      </c>
      <c r="F883" s="13">
        <v>281700</v>
      </c>
      <c r="G883" s="13">
        <v>281700</v>
      </c>
      <c r="H883" s="13">
        <v>274000</v>
      </c>
      <c r="I883" s="13">
        <v>266200</v>
      </c>
      <c r="J883" s="13">
        <v>266200</v>
      </c>
      <c r="K883" s="13">
        <v>270100</v>
      </c>
      <c r="L883" s="13">
        <v>284800</v>
      </c>
      <c r="M883" s="13">
        <v>293400</v>
      </c>
      <c r="N883" s="13">
        <v>287100</v>
      </c>
      <c r="O883" s="13">
        <v>284100</v>
      </c>
      <c r="P883" s="13">
        <v>284100</v>
      </c>
      <c r="Q883" s="13">
        <v>295000</v>
      </c>
      <c r="R883" s="13">
        <v>309700</v>
      </c>
      <c r="S883" s="13">
        <v>322300</v>
      </c>
      <c r="T883" s="13">
        <v>292700</v>
      </c>
      <c r="U883" s="13">
        <v>292700</v>
      </c>
      <c r="V883" s="13">
        <v>292700</v>
      </c>
      <c r="W883" s="13">
        <v>272600</v>
      </c>
      <c r="X883" s="13">
        <v>246100</v>
      </c>
      <c r="Y883" s="13">
        <v>249800</v>
      </c>
      <c r="Z883" s="13">
        <v>254100</v>
      </c>
      <c r="AA883" s="13">
        <v>282600</v>
      </c>
      <c r="AB883" s="13">
        <v>69</v>
      </c>
      <c r="AC883" s="13">
        <v>55</v>
      </c>
      <c r="AD883" s="13">
        <v>23</v>
      </c>
      <c r="AE883" s="13">
        <v>65</v>
      </c>
      <c r="AF883" s="13"/>
      <c r="AG883" s="13">
        <v>77</v>
      </c>
      <c r="AH883" s="13">
        <v>49</v>
      </c>
      <c r="AI883" s="13">
        <v>61</v>
      </c>
      <c r="AJ883" s="13">
        <v>48</v>
      </c>
      <c r="AK883" s="13">
        <v>53</v>
      </c>
      <c r="AL883" s="13"/>
      <c r="AM883" s="13">
        <v>90</v>
      </c>
      <c r="AN883" s="13">
        <v>63</v>
      </c>
      <c r="AO883" s="13">
        <v>57</v>
      </c>
      <c r="AP883" s="13">
        <v>5</v>
      </c>
      <c r="AQ883" s="13"/>
      <c r="AR883" s="13"/>
      <c r="AS883" s="13">
        <v>68</v>
      </c>
      <c r="AT883" s="13">
        <v>31</v>
      </c>
      <c r="AU883" s="13">
        <v>58</v>
      </c>
      <c r="AV883" s="13">
        <v>72</v>
      </c>
      <c r="AW883" s="13">
        <v>88</v>
      </c>
      <c r="AX883" s="13">
        <v>88</v>
      </c>
      <c r="AY883" s="14">
        <f t="shared" si="135"/>
        <v>58.94736842105263</v>
      </c>
      <c r="AZ883" s="14">
        <f t="shared" si="132"/>
        <v>23</v>
      </c>
      <c r="BA883" s="19">
        <f t="shared" si="136"/>
        <v>0.86363636363636365</v>
      </c>
      <c r="BB883" s="20">
        <f t="shared" si="133"/>
        <v>21.917708933925571</v>
      </c>
      <c r="BC883">
        <f t="shared" si="137"/>
        <v>0</v>
      </c>
      <c r="BD883" s="14">
        <f t="shared" si="138"/>
        <v>20</v>
      </c>
      <c r="BE883" s="14">
        <f t="shared" si="139"/>
        <v>57.8</v>
      </c>
      <c r="BF883" s="14">
        <f t="shared" si="140"/>
        <v>60.2</v>
      </c>
      <c r="BG883" s="14">
        <f t="shared" si="141"/>
        <v>58.571428571428569</v>
      </c>
    </row>
    <row r="884" spans="1:59" x14ac:dyDescent="0.2">
      <c r="A884" t="str">
        <f t="shared" si="134"/>
        <v>Darcy Gardiner_2016</v>
      </c>
      <c r="B884" t="s">
        <v>606</v>
      </c>
      <c r="C884" t="s">
        <v>514</v>
      </c>
      <c r="D884">
        <v>2016</v>
      </c>
      <c r="E884" s="13">
        <v>233400</v>
      </c>
      <c r="F884" s="13">
        <v>233400</v>
      </c>
      <c r="G884" s="13">
        <v>233400</v>
      </c>
      <c r="H884" s="13">
        <v>238700</v>
      </c>
      <c r="I884" s="13">
        <v>257100</v>
      </c>
      <c r="J884" s="13">
        <v>275600</v>
      </c>
      <c r="K884" s="13">
        <v>265500</v>
      </c>
      <c r="L884" s="13">
        <v>257200</v>
      </c>
      <c r="M884" s="13">
        <v>242300</v>
      </c>
      <c r="N884" s="13">
        <v>242300</v>
      </c>
      <c r="O884" s="13">
        <v>242300</v>
      </c>
      <c r="P884" s="13">
        <v>242300</v>
      </c>
      <c r="Q884" s="13">
        <v>253900</v>
      </c>
      <c r="R884" s="13">
        <v>261500</v>
      </c>
      <c r="S884" s="13">
        <v>280000</v>
      </c>
      <c r="T884" s="13">
        <v>280000</v>
      </c>
      <c r="U884" s="13">
        <v>274200</v>
      </c>
      <c r="V884" s="13">
        <v>268200</v>
      </c>
      <c r="W884" s="13">
        <v>259800</v>
      </c>
      <c r="X884" s="13">
        <v>259800</v>
      </c>
      <c r="Y884" s="13">
        <v>246800</v>
      </c>
      <c r="Z884" s="13">
        <v>235400</v>
      </c>
      <c r="AA884" s="13">
        <v>230200</v>
      </c>
      <c r="AB884" s="13">
        <v>33</v>
      </c>
      <c r="AC884" s="13">
        <v>42</v>
      </c>
      <c r="AD884" s="13">
        <v>74</v>
      </c>
      <c r="AE884" s="13">
        <v>66</v>
      </c>
      <c r="AF884" s="13">
        <v>52</v>
      </c>
      <c r="AG884" s="13">
        <v>21</v>
      </c>
      <c r="AH884" s="13">
        <v>66</v>
      </c>
      <c r="AI884" s="13">
        <v>32</v>
      </c>
      <c r="AJ884" s="13"/>
      <c r="AK884" s="13"/>
      <c r="AL884" s="13"/>
      <c r="AM884" s="13">
        <v>74</v>
      </c>
      <c r="AN884" s="13">
        <v>68</v>
      </c>
      <c r="AO884" s="13">
        <v>59</v>
      </c>
      <c r="AP884" s="13"/>
      <c r="AQ884" s="13">
        <v>29</v>
      </c>
      <c r="AR884" s="13">
        <v>66</v>
      </c>
      <c r="AS884" s="13">
        <v>51</v>
      </c>
      <c r="AT884" s="13"/>
      <c r="AU884" s="13">
        <v>14</v>
      </c>
      <c r="AV884" s="13">
        <v>62</v>
      </c>
      <c r="AW884" s="13">
        <v>58</v>
      </c>
      <c r="AX884" s="13">
        <v>65</v>
      </c>
      <c r="AY884" s="14">
        <f t="shared" si="135"/>
        <v>51.777777777777779</v>
      </c>
      <c r="AZ884" s="14">
        <f t="shared" si="132"/>
        <v>23</v>
      </c>
      <c r="BA884" s="19">
        <f t="shared" si="136"/>
        <v>0.81818181818181823</v>
      </c>
      <c r="BB884" s="20">
        <f t="shared" si="133"/>
        <v>18.725746841481161</v>
      </c>
      <c r="BC884">
        <f t="shared" si="137"/>
        <v>0</v>
      </c>
      <c r="BD884" s="14">
        <f t="shared" si="138"/>
        <v>23</v>
      </c>
      <c r="BE884" s="14">
        <f t="shared" si="139"/>
        <v>48</v>
      </c>
      <c r="BF884" s="14">
        <f t="shared" si="140"/>
        <v>57.333333333333336</v>
      </c>
      <c r="BG884" s="14">
        <f t="shared" si="141"/>
        <v>49.285714285714285</v>
      </c>
    </row>
    <row r="885" spans="1:59" x14ac:dyDescent="0.2">
      <c r="A885" t="str">
        <f t="shared" si="134"/>
        <v>Darcy Gardiner_2015</v>
      </c>
      <c r="B885" t="s">
        <v>606</v>
      </c>
      <c r="C885" t="s">
        <v>514</v>
      </c>
      <c r="D885">
        <v>2015</v>
      </c>
      <c r="E885" s="13">
        <v>296600</v>
      </c>
      <c r="F885" s="13">
        <v>296600</v>
      </c>
      <c r="G885" s="13">
        <v>296600</v>
      </c>
      <c r="H885" s="13">
        <v>296600</v>
      </c>
      <c r="I885" s="13">
        <v>296600</v>
      </c>
      <c r="J885" s="13">
        <v>287600</v>
      </c>
      <c r="K885" s="13">
        <v>278700</v>
      </c>
      <c r="L885" s="13">
        <v>257300</v>
      </c>
      <c r="M885" s="13">
        <v>232500</v>
      </c>
      <c r="N885" s="13">
        <v>232500</v>
      </c>
      <c r="O885" s="13">
        <v>232500</v>
      </c>
      <c r="P885" s="13">
        <v>232500</v>
      </c>
      <c r="Q885" s="13">
        <v>232500</v>
      </c>
      <c r="R885" s="13">
        <v>232500</v>
      </c>
      <c r="S885" s="13">
        <v>226200</v>
      </c>
      <c r="T885" s="13">
        <v>217100</v>
      </c>
      <c r="U885" s="13">
        <v>217100</v>
      </c>
      <c r="V885" s="13">
        <v>217100</v>
      </c>
      <c r="W885" s="13">
        <v>217100</v>
      </c>
      <c r="X885" s="13">
        <v>217100</v>
      </c>
      <c r="Y885" s="13">
        <v>217100</v>
      </c>
      <c r="Z885" s="13">
        <v>217100</v>
      </c>
      <c r="AA885" s="13">
        <v>217100</v>
      </c>
      <c r="AB885" s="13"/>
      <c r="AC885" s="13"/>
      <c r="AD885" s="13">
        <v>43</v>
      </c>
      <c r="AE885" s="13">
        <v>72</v>
      </c>
      <c r="AF885" s="13">
        <v>42</v>
      </c>
      <c r="AG885" s="13">
        <v>38</v>
      </c>
      <c r="AH885" s="13">
        <v>38</v>
      </c>
      <c r="AI885" s="13">
        <v>21</v>
      </c>
      <c r="AJ885" s="13"/>
      <c r="AK885" s="13"/>
      <c r="AL885" s="13"/>
      <c r="AM885" s="13"/>
      <c r="AN885" s="13"/>
      <c r="AO885" s="13">
        <v>64</v>
      </c>
      <c r="AP885" s="13">
        <v>28</v>
      </c>
      <c r="AQ885" s="13"/>
      <c r="AR885" s="13"/>
      <c r="AS885" s="13"/>
      <c r="AT885" s="13"/>
      <c r="AU885" s="13"/>
      <c r="AV885" s="13"/>
      <c r="AW885" s="13"/>
      <c r="AX885" s="13"/>
      <c r="AY885" s="14">
        <f t="shared" si="135"/>
        <v>43.25</v>
      </c>
      <c r="AZ885" s="14">
        <f t="shared" si="132"/>
        <v>23</v>
      </c>
      <c r="BA885" s="19">
        <f t="shared" si="136"/>
        <v>0.36363636363636365</v>
      </c>
      <c r="BB885" s="20">
        <f t="shared" si="133"/>
        <v>17.077554190892126</v>
      </c>
      <c r="BC885">
        <f t="shared" si="137"/>
        <v>0</v>
      </c>
      <c r="BD885" s="14">
        <f t="shared" si="138"/>
        <v>16</v>
      </c>
      <c r="BE885" s="14">
        <f t="shared" si="139"/>
        <v>48.75</v>
      </c>
      <c r="BF885" s="14">
        <f t="shared" si="140"/>
        <v>29.5</v>
      </c>
      <c r="BG885" s="14">
        <f t="shared" si="141"/>
        <v>28</v>
      </c>
    </row>
    <row r="886" spans="1:59" x14ac:dyDescent="0.2">
      <c r="A886" t="str">
        <f t="shared" si="134"/>
        <v>Jarrod Garlett_2018</v>
      </c>
      <c r="B886" t="s">
        <v>1624</v>
      </c>
      <c r="C886" t="s">
        <v>84</v>
      </c>
      <c r="D886">
        <v>2018</v>
      </c>
      <c r="E886" s="13">
        <v>117300</v>
      </c>
      <c r="F886" s="13">
        <v>117300</v>
      </c>
      <c r="G886" s="13">
        <v>117300</v>
      </c>
      <c r="H886" s="13">
        <v>158200</v>
      </c>
      <c r="I886" s="13">
        <v>193300</v>
      </c>
      <c r="J886" s="13">
        <v>212500</v>
      </c>
      <c r="K886" s="13">
        <v>212500</v>
      </c>
      <c r="L886" s="13">
        <v>218400</v>
      </c>
      <c r="M886" s="13">
        <v>206000</v>
      </c>
      <c r="N886" s="13">
        <v>199600</v>
      </c>
      <c r="O886" s="13">
        <v>199600</v>
      </c>
      <c r="P886" s="13">
        <v>199600</v>
      </c>
      <c r="Q886" s="13">
        <v>199600</v>
      </c>
      <c r="R886" s="13">
        <v>199600</v>
      </c>
      <c r="S886" s="13">
        <v>187700</v>
      </c>
      <c r="T886" s="13">
        <v>190400</v>
      </c>
      <c r="U886" s="13">
        <v>190400</v>
      </c>
      <c r="V886" s="13">
        <v>202300</v>
      </c>
      <c r="W886" s="13">
        <v>202300</v>
      </c>
      <c r="X886" s="13">
        <v>202300</v>
      </c>
      <c r="Y886" s="13">
        <v>202300</v>
      </c>
      <c r="Z886" s="13">
        <v>202300</v>
      </c>
      <c r="AA886" s="13">
        <v>202300</v>
      </c>
      <c r="AB886" s="13">
        <v>61</v>
      </c>
      <c r="AC886" s="13">
        <v>36</v>
      </c>
      <c r="AD886" s="13">
        <v>64</v>
      </c>
      <c r="AE886" s="13">
        <v>71</v>
      </c>
      <c r="AF886" s="13">
        <v>21</v>
      </c>
      <c r="AG886" s="13"/>
      <c r="AH886" s="13">
        <v>48</v>
      </c>
      <c r="AI886" s="13">
        <v>35</v>
      </c>
      <c r="AJ886" s="13">
        <v>27</v>
      </c>
      <c r="AK886" s="13"/>
      <c r="AL886" s="13"/>
      <c r="AM886" s="13"/>
      <c r="AN886" s="13"/>
      <c r="AO886" s="13">
        <v>32</v>
      </c>
      <c r="AP886" s="13">
        <v>62</v>
      </c>
      <c r="AQ886" s="13"/>
      <c r="AR886" s="13">
        <v>49</v>
      </c>
      <c r="AS886" s="13"/>
      <c r="AT886" s="13"/>
      <c r="AU886" s="13"/>
      <c r="AV886" s="13"/>
      <c r="AW886" s="13"/>
      <c r="AX886" s="13"/>
      <c r="AY886" s="14">
        <f t="shared" si="135"/>
        <v>46</v>
      </c>
      <c r="AZ886" s="14">
        <f t="shared" si="132"/>
        <v>23</v>
      </c>
      <c r="BA886" s="19">
        <f t="shared" si="136"/>
        <v>0.5</v>
      </c>
      <c r="BB886" s="20">
        <f t="shared" si="133"/>
        <v>16.870091878825082</v>
      </c>
      <c r="BC886">
        <f t="shared" si="137"/>
        <v>0</v>
      </c>
      <c r="BD886" s="14">
        <f t="shared" si="138"/>
        <v>1</v>
      </c>
      <c r="BE886" s="14">
        <f t="shared" si="139"/>
        <v>50.6</v>
      </c>
      <c r="BF886" s="14">
        <f t="shared" si="140"/>
        <v>36.666666666666664</v>
      </c>
      <c r="BG886" s="14">
        <f t="shared" si="141"/>
        <v>55.5</v>
      </c>
    </row>
    <row r="887" spans="1:59" x14ac:dyDescent="0.2">
      <c r="A887" t="str">
        <f t="shared" si="134"/>
        <v>Jarrod Garlett_2017</v>
      </c>
      <c r="B887" t="s">
        <v>1624</v>
      </c>
      <c r="C887" t="s">
        <v>84</v>
      </c>
      <c r="D887">
        <v>2017</v>
      </c>
      <c r="E887" s="13">
        <v>185300</v>
      </c>
      <c r="F887" s="13">
        <v>185300</v>
      </c>
      <c r="G887" s="13">
        <v>185300</v>
      </c>
      <c r="H887" s="13">
        <v>185300</v>
      </c>
      <c r="I887" s="13">
        <v>185300</v>
      </c>
      <c r="J887" s="13">
        <v>185300</v>
      </c>
      <c r="K887" s="13">
        <v>185300</v>
      </c>
      <c r="L887" s="13">
        <v>185300</v>
      </c>
      <c r="M887" s="13">
        <v>185300</v>
      </c>
      <c r="N887" s="13">
        <v>185300</v>
      </c>
      <c r="O887" s="13">
        <v>185300</v>
      </c>
      <c r="P887" s="13">
        <v>185300</v>
      </c>
      <c r="Q887" s="13">
        <v>185300</v>
      </c>
      <c r="R887" s="13">
        <v>185300</v>
      </c>
      <c r="S887" s="13">
        <v>185300</v>
      </c>
      <c r="T887" s="13">
        <v>185300</v>
      </c>
      <c r="U887" s="13">
        <v>185300</v>
      </c>
      <c r="V887" s="13">
        <v>206200</v>
      </c>
      <c r="W887" s="13">
        <v>216800</v>
      </c>
      <c r="X887" s="13">
        <v>232100</v>
      </c>
      <c r="Y887" s="13">
        <v>269800</v>
      </c>
      <c r="Z887" s="13">
        <v>290200</v>
      </c>
      <c r="AA887" s="13">
        <v>285000</v>
      </c>
      <c r="AB887" s="13"/>
      <c r="AC887" s="13"/>
      <c r="AD887" s="13"/>
      <c r="AE887" s="13"/>
      <c r="AF887" s="13"/>
      <c r="AG887" s="13"/>
      <c r="AH887" s="13">
        <v>58</v>
      </c>
      <c r="AI887" s="13"/>
      <c r="AJ887" s="13"/>
      <c r="AK887" s="13"/>
      <c r="AL887" s="13"/>
      <c r="AM887" s="13"/>
      <c r="AN887" s="13"/>
      <c r="AO887" s="13"/>
      <c r="AP887" s="13"/>
      <c r="AQ887" s="13">
        <v>58</v>
      </c>
      <c r="AR887" s="13">
        <v>45</v>
      </c>
      <c r="AS887" s="13">
        <v>48</v>
      </c>
      <c r="AT887" s="13">
        <v>76</v>
      </c>
      <c r="AU887" s="13">
        <v>106</v>
      </c>
      <c r="AV887" s="13">
        <v>32</v>
      </c>
      <c r="AW887" s="13">
        <v>30</v>
      </c>
      <c r="AX887" s="13"/>
      <c r="AY887" s="14">
        <f t="shared" si="135"/>
        <v>56.625</v>
      </c>
      <c r="AZ887" s="14">
        <f t="shared" si="132"/>
        <v>23</v>
      </c>
      <c r="BA887" s="19">
        <f t="shared" si="136"/>
        <v>0.36363636363636365</v>
      </c>
      <c r="BB887" s="20">
        <f t="shared" si="133"/>
        <v>24.905177316029235</v>
      </c>
      <c r="BC887">
        <f t="shared" si="137"/>
        <v>0</v>
      </c>
      <c r="BD887" s="14">
        <f t="shared" si="138"/>
        <v>1</v>
      </c>
      <c r="BE887" s="14" t="str">
        <f t="shared" si="139"/>
        <v/>
      </c>
      <c r="BF887" s="14">
        <f t="shared" si="140"/>
        <v>58</v>
      </c>
      <c r="BG887" s="14">
        <f t="shared" si="141"/>
        <v>56.428571428571431</v>
      </c>
    </row>
    <row r="888" spans="1:59" x14ac:dyDescent="0.2">
      <c r="A888" t="str">
        <f t="shared" si="134"/>
        <v>Jarrod Garlett_2016</v>
      </c>
      <c r="B888" t="s">
        <v>1624</v>
      </c>
      <c r="C888" t="s">
        <v>84</v>
      </c>
      <c r="D888">
        <v>2016</v>
      </c>
      <c r="E888" s="13">
        <v>152300</v>
      </c>
      <c r="F888" s="13">
        <v>152300</v>
      </c>
      <c r="G888" s="13">
        <v>152300</v>
      </c>
      <c r="H888" s="13">
        <v>164100</v>
      </c>
      <c r="I888" s="13">
        <v>181000</v>
      </c>
      <c r="J888" s="13">
        <v>176400</v>
      </c>
      <c r="K888" s="13">
        <v>176400</v>
      </c>
      <c r="L888" s="13">
        <v>176400</v>
      </c>
      <c r="M888" s="13">
        <v>176400</v>
      </c>
      <c r="N888" s="13">
        <v>176400</v>
      </c>
      <c r="O888" s="13">
        <v>176400</v>
      </c>
      <c r="P888" s="13">
        <v>176400</v>
      </c>
      <c r="Q888" s="13">
        <v>176400</v>
      </c>
      <c r="R888" s="13">
        <v>176400</v>
      </c>
      <c r="S888" s="13">
        <v>176400</v>
      </c>
      <c r="T888" s="13">
        <v>176400</v>
      </c>
      <c r="U888" s="13">
        <v>176400</v>
      </c>
      <c r="V888" s="13">
        <v>176400</v>
      </c>
      <c r="W888" s="13">
        <v>176400</v>
      </c>
      <c r="X888" s="13">
        <v>176400</v>
      </c>
      <c r="Y888" s="13">
        <v>152200</v>
      </c>
      <c r="Z888" s="13">
        <v>143700</v>
      </c>
      <c r="AA888" s="13">
        <v>147100</v>
      </c>
      <c r="AB888" s="13">
        <v>15</v>
      </c>
      <c r="AC888" s="13">
        <v>38</v>
      </c>
      <c r="AD888" s="13">
        <v>64</v>
      </c>
      <c r="AE888" s="13">
        <v>34</v>
      </c>
      <c r="AF888" s="13"/>
      <c r="AG888" s="13"/>
      <c r="AH888" s="13"/>
      <c r="AI888" s="13"/>
      <c r="AJ888" s="13"/>
      <c r="AK888" s="13"/>
      <c r="AL888" s="13"/>
      <c r="AM888" s="13"/>
      <c r="AN888" s="13"/>
      <c r="AO888" s="13"/>
      <c r="AP888" s="13"/>
      <c r="AQ888" s="13"/>
      <c r="AR888" s="13"/>
      <c r="AS888" s="13"/>
      <c r="AT888" s="13"/>
      <c r="AU888" s="13">
        <v>18</v>
      </c>
      <c r="AV888" s="13">
        <v>56</v>
      </c>
      <c r="AW888" s="13">
        <v>22</v>
      </c>
      <c r="AX888" s="13">
        <v>62</v>
      </c>
      <c r="AY888" s="14">
        <f t="shared" si="135"/>
        <v>38.625</v>
      </c>
      <c r="AZ888" s="14">
        <f t="shared" si="132"/>
        <v>23</v>
      </c>
      <c r="BA888" s="19">
        <f t="shared" si="136"/>
        <v>0.36363636363636365</v>
      </c>
      <c r="BB888" s="20">
        <f t="shared" si="133"/>
        <v>19.906477768376231</v>
      </c>
      <c r="BC888">
        <f t="shared" si="137"/>
        <v>0</v>
      </c>
      <c r="BD888" s="14">
        <f t="shared" si="138"/>
        <v>22</v>
      </c>
      <c r="BE888" s="14">
        <f t="shared" si="139"/>
        <v>37.75</v>
      </c>
      <c r="BF888" s="14" t="str">
        <f t="shared" si="140"/>
        <v/>
      </c>
      <c r="BG888" s="14">
        <f t="shared" si="141"/>
        <v>39.5</v>
      </c>
    </row>
    <row r="889" spans="1:59" x14ac:dyDescent="0.2">
      <c r="A889" t="str">
        <f t="shared" si="134"/>
        <v>Jarrod Garlett_2015</v>
      </c>
      <c r="B889" t="s">
        <v>1624</v>
      </c>
      <c r="C889" t="s">
        <v>84</v>
      </c>
      <c r="D889">
        <v>2015</v>
      </c>
      <c r="E889" s="13">
        <v>0</v>
      </c>
      <c r="F889" s="13">
        <v>0</v>
      </c>
      <c r="G889" s="13">
        <v>0</v>
      </c>
      <c r="H889" s="13">
        <v>0</v>
      </c>
      <c r="I889" s="13">
        <v>0</v>
      </c>
      <c r="J889" s="13">
        <v>0</v>
      </c>
      <c r="K889" s="13">
        <v>0</v>
      </c>
      <c r="L889" s="13">
        <v>0</v>
      </c>
      <c r="M889" s="13">
        <v>0</v>
      </c>
      <c r="N889" s="13">
        <v>0</v>
      </c>
      <c r="O889" s="13">
        <v>0</v>
      </c>
      <c r="P889" s="13">
        <v>0</v>
      </c>
      <c r="Q889" s="13">
        <v>0</v>
      </c>
      <c r="R889" s="13">
        <v>0</v>
      </c>
      <c r="S889" s="13">
        <v>0</v>
      </c>
      <c r="T889" s="13">
        <v>0</v>
      </c>
      <c r="U889" s="13">
        <v>0</v>
      </c>
      <c r="V889" s="13">
        <v>0</v>
      </c>
      <c r="W889" s="13">
        <v>0</v>
      </c>
      <c r="X889" s="13">
        <v>0</v>
      </c>
      <c r="Y889" s="13">
        <v>0</v>
      </c>
      <c r="Z889" s="13">
        <v>0</v>
      </c>
      <c r="AA889" s="13">
        <v>0</v>
      </c>
      <c r="AB889" s="13"/>
      <c r="AC889" s="13"/>
      <c r="AD889" s="13"/>
      <c r="AE889" s="13"/>
      <c r="AF889" s="13"/>
      <c r="AG889" s="13"/>
      <c r="AH889" s="13"/>
      <c r="AI889" s="13"/>
      <c r="AJ889" s="13"/>
      <c r="AK889" s="13"/>
      <c r="AL889" s="13"/>
      <c r="AM889" s="13"/>
      <c r="AN889" s="13"/>
      <c r="AO889" s="13"/>
      <c r="AP889" s="13"/>
      <c r="AQ889" s="13"/>
      <c r="AR889" s="13"/>
      <c r="AS889" s="13"/>
      <c r="AT889" s="13"/>
      <c r="AU889" s="13"/>
      <c r="AV889" s="13"/>
      <c r="AW889" s="13"/>
      <c r="AX889" s="13"/>
      <c r="AY889" s="14" t="str">
        <f t="shared" si="135"/>
        <v/>
      </c>
      <c r="AZ889" s="14">
        <f t="shared" si="132"/>
        <v>23</v>
      </c>
      <c r="BA889" s="19">
        <f t="shared" si="136"/>
        <v>0</v>
      </c>
      <c r="BB889" s="20" t="e">
        <f t="shared" si="133"/>
        <v>#DIV/0!</v>
      </c>
      <c r="BC889">
        <f t="shared" si="137"/>
        <v>23</v>
      </c>
      <c r="BD889" s="14">
        <f t="shared" si="138"/>
        <v>1</v>
      </c>
      <c r="BE889" s="14" t="str">
        <f t="shared" si="139"/>
        <v/>
      </c>
      <c r="BF889" s="14" t="str">
        <f t="shared" si="140"/>
        <v/>
      </c>
      <c r="BG889" s="14" t="str">
        <f t="shared" si="141"/>
        <v/>
      </c>
    </row>
    <row r="890" spans="1:59" x14ac:dyDescent="0.2">
      <c r="A890" t="str">
        <f t="shared" si="134"/>
        <v>Jeff Garlett_2018</v>
      </c>
      <c r="B890" t="s">
        <v>709</v>
      </c>
      <c r="C890" t="s">
        <v>288</v>
      </c>
      <c r="D890">
        <v>2018</v>
      </c>
      <c r="E890" s="13">
        <v>381400</v>
      </c>
      <c r="F890" s="13">
        <v>381400</v>
      </c>
      <c r="G890" s="13">
        <v>381400</v>
      </c>
      <c r="H890" s="13">
        <v>408900</v>
      </c>
      <c r="I890" s="13">
        <v>422800</v>
      </c>
      <c r="J890" s="13">
        <v>378500</v>
      </c>
      <c r="K890" s="13">
        <v>378500</v>
      </c>
      <c r="L890" s="13">
        <v>378500</v>
      </c>
      <c r="M890" s="13">
        <v>378500</v>
      </c>
      <c r="N890" s="13">
        <v>378500</v>
      </c>
      <c r="O890" s="13">
        <v>378500</v>
      </c>
      <c r="P890" s="13">
        <v>378500</v>
      </c>
      <c r="Q890" s="13">
        <v>378500</v>
      </c>
      <c r="R890" s="13">
        <v>378500</v>
      </c>
      <c r="S890" s="13">
        <v>378500</v>
      </c>
      <c r="T890" s="13">
        <v>378500</v>
      </c>
      <c r="U890" s="13">
        <v>336300</v>
      </c>
      <c r="V890" s="13">
        <v>314400</v>
      </c>
      <c r="W890" s="13">
        <v>311900</v>
      </c>
      <c r="X890" s="13">
        <v>309200</v>
      </c>
      <c r="Y890" s="13">
        <v>327700</v>
      </c>
      <c r="Z890" s="13">
        <v>334300</v>
      </c>
      <c r="AA890" s="13">
        <v>334300</v>
      </c>
      <c r="AB890" s="13">
        <v>55</v>
      </c>
      <c r="AC890" s="13">
        <v>152</v>
      </c>
      <c r="AD890" s="13">
        <v>81</v>
      </c>
      <c r="AE890" s="13">
        <v>38</v>
      </c>
      <c r="AF890" s="13">
        <v>30</v>
      </c>
      <c r="AG890" s="13"/>
      <c r="AH890" s="13"/>
      <c r="AI890" s="13"/>
      <c r="AJ890" s="13"/>
      <c r="AK890" s="13"/>
      <c r="AL890" s="13"/>
      <c r="AM890" s="13"/>
      <c r="AN890" s="13"/>
      <c r="AO890" s="13"/>
      <c r="AP890" s="13"/>
      <c r="AQ890" s="13">
        <v>69</v>
      </c>
      <c r="AR890" s="13">
        <v>57</v>
      </c>
      <c r="AS890" s="13">
        <v>61</v>
      </c>
      <c r="AT890" s="13">
        <v>67</v>
      </c>
      <c r="AU890" s="13">
        <v>104</v>
      </c>
      <c r="AV890" s="13">
        <v>46</v>
      </c>
      <c r="AW890" s="13"/>
      <c r="AX890" s="13"/>
      <c r="AY890" s="14">
        <f t="shared" si="135"/>
        <v>69.090909090909093</v>
      </c>
      <c r="AZ890" s="14">
        <f t="shared" si="132"/>
        <v>23</v>
      </c>
      <c r="BA890" s="19">
        <f t="shared" si="136"/>
        <v>0.5</v>
      </c>
      <c r="BB890" s="20">
        <f t="shared" si="133"/>
        <v>34.171492637736925</v>
      </c>
      <c r="BC890">
        <f t="shared" si="137"/>
        <v>0</v>
      </c>
      <c r="BD890" s="14">
        <f t="shared" si="138"/>
        <v>20</v>
      </c>
      <c r="BE890" s="14">
        <f t="shared" si="139"/>
        <v>71.2</v>
      </c>
      <c r="BF890" s="14" t="str">
        <f t="shared" si="140"/>
        <v/>
      </c>
      <c r="BG890" s="14">
        <f t="shared" si="141"/>
        <v>67.333333333333329</v>
      </c>
    </row>
    <row r="891" spans="1:59" x14ac:dyDescent="0.2">
      <c r="A891" t="str">
        <f t="shared" si="134"/>
        <v>Jeff Garlett_2017</v>
      </c>
      <c r="B891" t="s">
        <v>709</v>
      </c>
      <c r="C891" t="s">
        <v>288</v>
      </c>
      <c r="D891">
        <v>2017</v>
      </c>
      <c r="E891" s="13">
        <v>313300</v>
      </c>
      <c r="F891" s="13">
        <v>313300</v>
      </c>
      <c r="G891" s="13">
        <v>313300</v>
      </c>
      <c r="H891" s="13">
        <v>339300</v>
      </c>
      <c r="I891" s="13">
        <v>385400</v>
      </c>
      <c r="J891" s="13">
        <v>400100</v>
      </c>
      <c r="K891" s="13">
        <v>418400</v>
      </c>
      <c r="L891" s="13">
        <v>408700</v>
      </c>
      <c r="M891" s="13">
        <v>399900</v>
      </c>
      <c r="N891" s="13">
        <v>375100</v>
      </c>
      <c r="O891" s="13">
        <v>371800</v>
      </c>
      <c r="P891" s="13">
        <v>371800</v>
      </c>
      <c r="Q891" s="13">
        <v>370400</v>
      </c>
      <c r="R891" s="13">
        <v>395200</v>
      </c>
      <c r="S891" s="13">
        <v>369700</v>
      </c>
      <c r="T891" s="13">
        <v>369700</v>
      </c>
      <c r="U891" s="13">
        <v>349200</v>
      </c>
      <c r="V891" s="13">
        <v>316600</v>
      </c>
      <c r="W891" s="13">
        <v>316200</v>
      </c>
      <c r="X891" s="13">
        <v>318500</v>
      </c>
      <c r="Y891" s="13">
        <v>299300</v>
      </c>
      <c r="Z891" s="13">
        <v>277200</v>
      </c>
      <c r="AA891" s="13">
        <v>252100</v>
      </c>
      <c r="AB891" s="13">
        <v>70</v>
      </c>
      <c r="AC891" s="13">
        <v>113</v>
      </c>
      <c r="AD891" s="13">
        <v>58</v>
      </c>
      <c r="AE891" s="13">
        <v>131</v>
      </c>
      <c r="AF891" s="13">
        <v>69</v>
      </c>
      <c r="AG891" s="13">
        <v>76</v>
      </c>
      <c r="AH891" s="13">
        <v>78</v>
      </c>
      <c r="AI891" s="13">
        <v>67</v>
      </c>
      <c r="AJ891" s="13">
        <v>34</v>
      </c>
      <c r="AK891" s="13">
        <v>112</v>
      </c>
      <c r="AL891" s="13"/>
      <c r="AM891" s="13">
        <v>69</v>
      </c>
      <c r="AN891" s="13">
        <v>92</v>
      </c>
      <c r="AO891" s="13">
        <v>14</v>
      </c>
      <c r="AP891" s="13"/>
      <c r="AQ891" s="13">
        <v>68</v>
      </c>
      <c r="AR891" s="13">
        <v>53</v>
      </c>
      <c r="AS891" s="13">
        <v>68</v>
      </c>
      <c r="AT891" s="13">
        <v>74</v>
      </c>
      <c r="AU891" s="13">
        <v>7</v>
      </c>
      <c r="AV891" s="13">
        <v>50</v>
      </c>
      <c r="AW891" s="13">
        <v>54</v>
      </c>
      <c r="AX891" s="13">
        <v>100</v>
      </c>
      <c r="AY891" s="14">
        <f t="shared" si="135"/>
        <v>69.38095238095238</v>
      </c>
      <c r="AZ891" s="14">
        <f t="shared" si="132"/>
        <v>23</v>
      </c>
      <c r="BA891" s="19">
        <f t="shared" si="136"/>
        <v>0.95454545454545459</v>
      </c>
      <c r="BB891" s="20">
        <f t="shared" si="133"/>
        <v>30.277840396032527</v>
      </c>
      <c r="BC891">
        <f t="shared" si="137"/>
        <v>0</v>
      </c>
      <c r="BD891" s="14">
        <f t="shared" si="138"/>
        <v>23</v>
      </c>
      <c r="BE891" s="14">
        <f t="shared" si="139"/>
        <v>86.166666666666671</v>
      </c>
      <c r="BF891" s="14">
        <f t="shared" si="140"/>
        <v>72</v>
      </c>
      <c r="BG891" s="14">
        <f t="shared" si="141"/>
        <v>59.25</v>
      </c>
    </row>
    <row r="892" spans="1:59" x14ac:dyDescent="0.2">
      <c r="A892" t="str">
        <f t="shared" si="134"/>
        <v>Jeff Garlett_2016</v>
      </c>
      <c r="B892" t="s">
        <v>709</v>
      </c>
      <c r="C892" t="s">
        <v>288</v>
      </c>
      <c r="D892">
        <v>2016</v>
      </c>
      <c r="E892" s="13">
        <v>363300</v>
      </c>
      <c r="F892" s="13">
        <v>363300</v>
      </c>
      <c r="G892" s="13">
        <v>363300</v>
      </c>
      <c r="H892" s="13">
        <v>363300</v>
      </c>
      <c r="I892" s="13">
        <v>363300</v>
      </c>
      <c r="J892" s="13">
        <v>367900</v>
      </c>
      <c r="K892" s="13">
        <v>353800</v>
      </c>
      <c r="L892" s="13">
        <v>356800</v>
      </c>
      <c r="M892" s="13">
        <v>337400</v>
      </c>
      <c r="N892" s="13">
        <v>341400</v>
      </c>
      <c r="O892" s="13">
        <v>322500</v>
      </c>
      <c r="P892" s="13">
        <v>293400</v>
      </c>
      <c r="Q892" s="13">
        <v>293400</v>
      </c>
      <c r="R892" s="13">
        <v>293400</v>
      </c>
      <c r="S892" s="13">
        <v>293400</v>
      </c>
      <c r="T892" s="13">
        <v>280200</v>
      </c>
      <c r="U892" s="13">
        <v>271800</v>
      </c>
      <c r="V892" s="13">
        <v>286100</v>
      </c>
      <c r="W892" s="13">
        <v>285600</v>
      </c>
      <c r="X892" s="13">
        <v>282300</v>
      </c>
      <c r="Y892" s="13">
        <v>267900</v>
      </c>
      <c r="Z892" s="13">
        <v>257700</v>
      </c>
      <c r="AA892" s="13">
        <v>257700</v>
      </c>
      <c r="AB892" s="13">
        <v>71</v>
      </c>
      <c r="AC892" s="13">
        <v>55</v>
      </c>
      <c r="AD892" s="13"/>
      <c r="AE892" s="13"/>
      <c r="AF892" s="13">
        <v>97</v>
      </c>
      <c r="AG892" s="13">
        <v>32</v>
      </c>
      <c r="AH892" s="13">
        <v>88</v>
      </c>
      <c r="AI892" s="13">
        <v>48</v>
      </c>
      <c r="AJ892" s="13">
        <v>75</v>
      </c>
      <c r="AK892" s="13">
        <v>39</v>
      </c>
      <c r="AL892" s="13">
        <v>13</v>
      </c>
      <c r="AM892" s="13"/>
      <c r="AN892" s="13"/>
      <c r="AO892" s="13"/>
      <c r="AP892" s="13">
        <v>94</v>
      </c>
      <c r="AQ892" s="13">
        <v>43</v>
      </c>
      <c r="AR892" s="13">
        <v>62</v>
      </c>
      <c r="AS892" s="13">
        <v>70</v>
      </c>
      <c r="AT892" s="13">
        <v>37</v>
      </c>
      <c r="AU892" s="13">
        <v>35</v>
      </c>
      <c r="AV892" s="13">
        <v>71</v>
      </c>
      <c r="AW892" s="13"/>
      <c r="AX892" s="13">
        <v>49</v>
      </c>
      <c r="AY892" s="14">
        <f t="shared" si="135"/>
        <v>57.588235294117645</v>
      </c>
      <c r="AZ892" s="14">
        <f t="shared" si="132"/>
        <v>23</v>
      </c>
      <c r="BA892" s="19">
        <f t="shared" si="136"/>
        <v>0.77272727272727271</v>
      </c>
      <c r="BB892" s="20">
        <f t="shared" si="133"/>
        <v>23.648622643637761</v>
      </c>
      <c r="BC892">
        <f t="shared" si="137"/>
        <v>0</v>
      </c>
      <c r="BD892" s="14">
        <f t="shared" si="138"/>
        <v>22</v>
      </c>
      <c r="BE892" s="14">
        <f t="shared" si="139"/>
        <v>63.75</v>
      </c>
      <c r="BF892" s="14">
        <f t="shared" si="140"/>
        <v>52.6</v>
      </c>
      <c r="BG892" s="14">
        <f t="shared" si="141"/>
        <v>57.625</v>
      </c>
    </row>
    <row r="893" spans="1:59" x14ac:dyDescent="0.2">
      <c r="A893" t="str">
        <f t="shared" si="134"/>
        <v>Jeff Garlett_2015</v>
      </c>
      <c r="B893" t="s">
        <v>709</v>
      </c>
      <c r="C893" t="s">
        <v>288</v>
      </c>
      <c r="D893">
        <v>2015</v>
      </c>
      <c r="E893" s="13">
        <v>259200</v>
      </c>
      <c r="F893" s="13">
        <v>259200</v>
      </c>
      <c r="G893" s="13">
        <v>259200</v>
      </c>
      <c r="H893" s="13">
        <v>306200</v>
      </c>
      <c r="I893" s="13">
        <v>321500</v>
      </c>
      <c r="J893" s="13">
        <v>343800</v>
      </c>
      <c r="K893" s="13">
        <v>340300</v>
      </c>
      <c r="L893" s="13">
        <v>344100</v>
      </c>
      <c r="M893" s="13">
        <v>347700</v>
      </c>
      <c r="N893" s="13">
        <v>353900</v>
      </c>
      <c r="O893" s="13">
        <v>348100</v>
      </c>
      <c r="P893" s="13">
        <v>322000</v>
      </c>
      <c r="Q893" s="13">
        <v>317400</v>
      </c>
      <c r="R893" s="13">
        <v>317400</v>
      </c>
      <c r="S893" s="13">
        <v>324300</v>
      </c>
      <c r="T893" s="13">
        <v>351800</v>
      </c>
      <c r="U893" s="13">
        <v>367000</v>
      </c>
      <c r="V893" s="13">
        <v>350600</v>
      </c>
      <c r="W893" s="13">
        <v>341000</v>
      </c>
      <c r="X893" s="13">
        <v>308700</v>
      </c>
      <c r="Y893" s="13">
        <v>299700</v>
      </c>
      <c r="Z893" s="13">
        <v>272200</v>
      </c>
      <c r="AA893" s="13">
        <v>279200</v>
      </c>
      <c r="AB893" s="13">
        <v>121</v>
      </c>
      <c r="AC893" s="13">
        <v>41</v>
      </c>
      <c r="AD893" s="13">
        <v>98</v>
      </c>
      <c r="AE893" s="13">
        <v>78</v>
      </c>
      <c r="AF893" s="13">
        <v>67</v>
      </c>
      <c r="AG893" s="13">
        <v>53</v>
      </c>
      <c r="AH893" s="13">
        <v>92</v>
      </c>
      <c r="AI893" s="13">
        <v>68</v>
      </c>
      <c r="AJ893" s="13">
        <v>61</v>
      </c>
      <c r="AK893" s="13">
        <v>67</v>
      </c>
      <c r="AL893" s="13">
        <v>19</v>
      </c>
      <c r="AM893" s="13">
        <v>95</v>
      </c>
      <c r="AN893" s="13"/>
      <c r="AO893" s="13">
        <v>89</v>
      </c>
      <c r="AP893" s="13">
        <v>70</v>
      </c>
      <c r="AQ893" s="13">
        <v>84</v>
      </c>
      <c r="AR893" s="13">
        <v>31</v>
      </c>
      <c r="AS893" s="13">
        <v>75</v>
      </c>
      <c r="AT893" s="13">
        <v>27</v>
      </c>
      <c r="AU893" s="13">
        <v>65</v>
      </c>
      <c r="AV893" s="13">
        <v>29</v>
      </c>
      <c r="AW893" s="13">
        <v>89</v>
      </c>
      <c r="AX893" s="13">
        <v>62</v>
      </c>
      <c r="AY893" s="14">
        <f t="shared" si="135"/>
        <v>67.318181818181813</v>
      </c>
      <c r="AZ893" s="14">
        <f t="shared" si="132"/>
        <v>23</v>
      </c>
      <c r="BA893" s="19">
        <f t="shared" si="136"/>
        <v>1</v>
      </c>
      <c r="BB893" s="20">
        <f t="shared" si="133"/>
        <v>26.110363502852309</v>
      </c>
      <c r="BC893">
        <f t="shared" si="137"/>
        <v>0</v>
      </c>
      <c r="BD893" s="14">
        <f t="shared" si="138"/>
        <v>1</v>
      </c>
      <c r="BE893" s="14">
        <f t="shared" si="139"/>
        <v>76.333333333333329</v>
      </c>
      <c r="BF893" s="14">
        <f t="shared" si="140"/>
        <v>67</v>
      </c>
      <c r="BG893" s="14">
        <f t="shared" si="141"/>
        <v>59.111111111111114</v>
      </c>
    </row>
    <row r="894" spans="1:59" x14ac:dyDescent="0.2">
      <c r="A894" t="str">
        <f t="shared" si="134"/>
        <v>Joel Garner_2018</v>
      </c>
      <c r="B894" t="s">
        <v>1682</v>
      </c>
      <c r="C894" t="s">
        <v>40</v>
      </c>
      <c r="D894">
        <v>2018</v>
      </c>
      <c r="E894" s="13">
        <v>117300</v>
      </c>
      <c r="F894" s="13">
        <v>117300</v>
      </c>
      <c r="G894" s="13">
        <v>117300</v>
      </c>
      <c r="H894" s="13">
        <v>117300</v>
      </c>
      <c r="I894" s="13">
        <v>117300</v>
      </c>
      <c r="J894" s="13">
        <v>117300</v>
      </c>
      <c r="K894" s="13">
        <v>117300</v>
      </c>
      <c r="L894" s="13">
        <v>117300</v>
      </c>
      <c r="M894" s="13">
        <v>117300</v>
      </c>
      <c r="N894" s="13">
        <v>117300</v>
      </c>
      <c r="O894" s="13">
        <v>117300</v>
      </c>
      <c r="P894" s="13">
        <v>117300</v>
      </c>
      <c r="Q894" s="13">
        <v>117300</v>
      </c>
      <c r="R894" s="13">
        <v>117300</v>
      </c>
      <c r="S894" s="13">
        <v>117300</v>
      </c>
      <c r="T894" s="13">
        <v>117300</v>
      </c>
      <c r="U894" s="13">
        <v>117300</v>
      </c>
      <c r="V894" s="13">
        <v>117300</v>
      </c>
      <c r="W894" s="13">
        <v>117300</v>
      </c>
      <c r="X894" s="13">
        <v>117300</v>
      </c>
      <c r="Y894" s="13">
        <v>117300</v>
      </c>
      <c r="Z894" s="13">
        <v>117300</v>
      </c>
      <c r="AA894" s="13">
        <v>117300</v>
      </c>
      <c r="AB894" s="13"/>
      <c r="AC894" s="13"/>
      <c r="AD894" s="13"/>
      <c r="AE894" s="13"/>
      <c r="AF894" s="13"/>
      <c r="AG894" s="13"/>
      <c r="AH894" s="13"/>
      <c r="AI894" s="13"/>
      <c r="AJ894" s="13"/>
      <c r="AK894" s="13"/>
      <c r="AL894" s="13"/>
      <c r="AM894" s="13"/>
      <c r="AN894" s="13"/>
      <c r="AO894" s="13"/>
      <c r="AP894" s="13"/>
      <c r="AQ894" s="13"/>
      <c r="AR894" s="13"/>
      <c r="AS894" s="13"/>
      <c r="AT894" s="13"/>
      <c r="AU894" s="13"/>
      <c r="AV894" s="13"/>
      <c r="AW894" s="13"/>
      <c r="AX894" s="13"/>
      <c r="AY894" s="14" t="str">
        <f t="shared" si="135"/>
        <v/>
      </c>
      <c r="AZ894" s="14">
        <f t="shared" si="132"/>
        <v>23</v>
      </c>
      <c r="BA894" s="19">
        <f t="shared" si="136"/>
        <v>0</v>
      </c>
      <c r="BB894" s="20" t="e">
        <f t="shared" si="133"/>
        <v>#DIV/0!</v>
      </c>
      <c r="BC894">
        <f t="shared" si="137"/>
        <v>0</v>
      </c>
      <c r="BD894" s="14">
        <f t="shared" si="138"/>
        <v>1</v>
      </c>
      <c r="BE894" s="14" t="str">
        <f t="shared" si="139"/>
        <v/>
      </c>
      <c r="BF894" s="14" t="str">
        <f t="shared" si="140"/>
        <v/>
      </c>
      <c r="BG894" s="14" t="str">
        <f t="shared" si="141"/>
        <v/>
      </c>
    </row>
    <row r="895" spans="1:59" x14ac:dyDescent="0.2">
      <c r="A895" t="str">
        <f t="shared" si="134"/>
        <v>Joel Garner_2017</v>
      </c>
      <c r="B895" t="s">
        <v>1682</v>
      </c>
      <c r="C895" t="s">
        <v>40</v>
      </c>
      <c r="D895">
        <v>2017</v>
      </c>
      <c r="E895" s="13">
        <v>0</v>
      </c>
      <c r="F895" s="13">
        <v>0</v>
      </c>
      <c r="G895" s="13">
        <v>0</v>
      </c>
      <c r="H895" s="13">
        <v>0</v>
      </c>
      <c r="I895" s="13">
        <v>0</v>
      </c>
      <c r="J895" s="13">
        <v>0</v>
      </c>
      <c r="K895" s="13">
        <v>0</v>
      </c>
      <c r="L895" s="13">
        <v>0</v>
      </c>
      <c r="M895" s="13">
        <v>0</v>
      </c>
      <c r="N895" s="13">
        <v>0</v>
      </c>
      <c r="O895" s="13">
        <v>0</v>
      </c>
      <c r="P895" s="13">
        <v>0</v>
      </c>
      <c r="Q895" s="13">
        <v>0</v>
      </c>
      <c r="R895" s="13">
        <v>0</v>
      </c>
      <c r="S895" s="13">
        <v>0</v>
      </c>
      <c r="T895" s="13">
        <v>0</v>
      </c>
      <c r="U895" s="13">
        <v>0</v>
      </c>
      <c r="V895" s="13">
        <v>0</v>
      </c>
      <c r="W895" s="13">
        <v>0</v>
      </c>
      <c r="X895" s="13">
        <v>0</v>
      </c>
      <c r="Y895" s="13">
        <v>0</v>
      </c>
      <c r="Z895" s="13">
        <v>0</v>
      </c>
      <c r="AA895" s="13">
        <v>0</v>
      </c>
      <c r="AB895" s="13"/>
      <c r="AC895" s="13"/>
      <c r="AD895" s="13"/>
      <c r="AE895" s="13"/>
      <c r="AF895" s="13"/>
      <c r="AG895" s="13"/>
      <c r="AH895" s="13"/>
      <c r="AI895" s="13"/>
      <c r="AJ895" s="13"/>
      <c r="AK895" s="13"/>
      <c r="AL895" s="13"/>
      <c r="AM895" s="13"/>
      <c r="AN895" s="13"/>
      <c r="AO895" s="13"/>
      <c r="AP895" s="13"/>
      <c r="AQ895" s="13"/>
      <c r="AR895" s="13"/>
      <c r="AS895" s="13"/>
      <c r="AT895" s="13"/>
      <c r="AU895" s="13"/>
      <c r="AV895" s="13"/>
      <c r="AW895" s="13"/>
      <c r="AX895" s="13"/>
      <c r="AY895" s="14" t="str">
        <f t="shared" si="135"/>
        <v/>
      </c>
      <c r="AZ895" s="14">
        <f t="shared" ref="AZ895:AZ958" si="142">COUNTIF(AB895:AX895,"&lt;&gt;0")</f>
        <v>23</v>
      </c>
      <c r="BA895" s="19">
        <f t="shared" si="136"/>
        <v>0</v>
      </c>
      <c r="BB895" s="20" t="e">
        <f t="shared" ref="BB895:BB958" si="143">STDEV(AB895:AX895)</f>
        <v>#DIV/0!</v>
      </c>
      <c r="BC895">
        <f t="shared" si="137"/>
        <v>23</v>
      </c>
      <c r="BD895" s="14">
        <f t="shared" si="138"/>
        <v>1</v>
      </c>
      <c r="BE895" s="14" t="str">
        <f t="shared" si="139"/>
        <v/>
      </c>
      <c r="BF895" s="14" t="str">
        <f t="shared" si="140"/>
        <v/>
      </c>
      <c r="BG895" s="14" t="str">
        <f t="shared" si="141"/>
        <v/>
      </c>
    </row>
    <row r="896" spans="1:59" x14ac:dyDescent="0.2">
      <c r="A896" t="str">
        <f t="shared" si="134"/>
        <v>Joel Garner_2016</v>
      </c>
      <c r="B896" t="s">
        <v>1682</v>
      </c>
      <c r="C896" t="s">
        <v>40</v>
      </c>
      <c r="D896">
        <v>2016</v>
      </c>
      <c r="E896" s="13">
        <v>0</v>
      </c>
      <c r="F896" s="13">
        <v>0</v>
      </c>
      <c r="G896" s="13">
        <v>0</v>
      </c>
      <c r="H896" s="13">
        <v>0</v>
      </c>
      <c r="I896" s="13">
        <v>0</v>
      </c>
      <c r="J896" s="13">
        <v>0</v>
      </c>
      <c r="K896" s="13">
        <v>0</v>
      </c>
      <c r="L896" s="13">
        <v>0</v>
      </c>
      <c r="M896" s="13">
        <v>0</v>
      </c>
      <c r="N896" s="13">
        <v>0</v>
      </c>
      <c r="O896" s="13">
        <v>0</v>
      </c>
      <c r="P896" s="13">
        <v>0</v>
      </c>
      <c r="Q896" s="13">
        <v>0</v>
      </c>
      <c r="R896" s="13">
        <v>0</v>
      </c>
      <c r="S896" s="13">
        <v>0</v>
      </c>
      <c r="T896" s="13">
        <v>0</v>
      </c>
      <c r="U896" s="13">
        <v>0</v>
      </c>
      <c r="V896" s="13">
        <v>0</v>
      </c>
      <c r="W896" s="13">
        <v>0</v>
      </c>
      <c r="X896" s="13">
        <v>0</v>
      </c>
      <c r="Y896" s="13">
        <v>0</v>
      </c>
      <c r="Z896" s="13">
        <v>0</v>
      </c>
      <c r="AA896" s="13">
        <v>0</v>
      </c>
      <c r="AB896" s="13"/>
      <c r="AC896" s="13"/>
      <c r="AD896" s="13"/>
      <c r="AE896" s="13"/>
      <c r="AF896" s="13"/>
      <c r="AG896" s="13"/>
      <c r="AH896" s="13"/>
      <c r="AI896" s="13"/>
      <c r="AJ896" s="13"/>
      <c r="AK896" s="13"/>
      <c r="AL896" s="13"/>
      <c r="AM896" s="13"/>
      <c r="AN896" s="13"/>
      <c r="AO896" s="13"/>
      <c r="AP896" s="13"/>
      <c r="AQ896" s="13"/>
      <c r="AR896" s="13"/>
      <c r="AS896" s="13"/>
      <c r="AT896" s="13"/>
      <c r="AU896" s="13"/>
      <c r="AV896" s="13"/>
      <c r="AW896" s="13"/>
      <c r="AX896" s="13"/>
      <c r="AY896" s="14" t="str">
        <f t="shared" si="135"/>
        <v/>
      </c>
      <c r="AZ896" s="14">
        <f t="shared" si="142"/>
        <v>23</v>
      </c>
      <c r="BA896" s="19">
        <f t="shared" si="136"/>
        <v>0</v>
      </c>
      <c r="BB896" s="20" t="e">
        <f t="shared" si="143"/>
        <v>#DIV/0!</v>
      </c>
      <c r="BC896">
        <f t="shared" si="137"/>
        <v>23</v>
      </c>
      <c r="BD896" s="14">
        <f t="shared" si="138"/>
        <v>1</v>
      </c>
      <c r="BE896" s="14" t="str">
        <f t="shared" si="139"/>
        <v/>
      </c>
      <c r="BF896" s="14" t="str">
        <f t="shared" si="140"/>
        <v/>
      </c>
      <c r="BG896" s="14" t="str">
        <f t="shared" si="141"/>
        <v/>
      </c>
    </row>
    <row r="897" spans="1:59" x14ac:dyDescent="0.2">
      <c r="A897" t="str">
        <f t="shared" si="134"/>
        <v>Joel Garner_2015</v>
      </c>
      <c r="B897" t="s">
        <v>1682</v>
      </c>
      <c r="C897" t="s">
        <v>40</v>
      </c>
      <c r="D897">
        <v>2015</v>
      </c>
      <c r="E897" s="13">
        <v>0</v>
      </c>
      <c r="F897" s="13">
        <v>0</v>
      </c>
      <c r="G897" s="13">
        <v>0</v>
      </c>
      <c r="H897" s="13">
        <v>0</v>
      </c>
      <c r="I897" s="13">
        <v>0</v>
      </c>
      <c r="J897" s="13">
        <v>0</v>
      </c>
      <c r="K897" s="13">
        <v>0</v>
      </c>
      <c r="L897" s="13">
        <v>0</v>
      </c>
      <c r="M897" s="13">
        <v>0</v>
      </c>
      <c r="N897" s="13">
        <v>0</v>
      </c>
      <c r="O897" s="13">
        <v>0</v>
      </c>
      <c r="P897" s="13">
        <v>0</v>
      </c>
      <c r="Q897" s="13">
        <v>0</v>
      </c>
      <c r="R897" s="13">
        <v>0</v>
      </c>
      <c r="S897" s="13">
        <v>0</v>
      </c>
      <c r="T897" s="13">
        <v>0</v>
      </c>
      <c r="U897" s="13">
        <v>0</v>
      </c>
      <c r="V897" s="13">
        <v>0</v>
      </c>
      <c r="W897" s="13">
        <v>0</v>
      </c>
      <c r="X897" s="13">
        <v>0</v>
      </c>
      <c r="Y897" s="13">
        <v>0</v>
      </c>
      <c r="Z897" s="13">
        <v>0</v>
      </c>
      <c r="AA897" s="13">
        <v>0</v>
      </c>
      <c r="AB897" s="13"/>
      <c r="AC897" s="13"/>
      <c r="AD897" s="13"/>
      <c r="AE897" s="13"/>
      <c r="AF897" s="13"/>
      <c r="AG897" s="13"/>
      <c r="AH897" s="13"/>
      <c r="AI897" s="13"/>
      <c r="AJ897" s="13"/>
      <c r="AK897" s="13"/>
      <c r="AL897" s="13"/>
      <c r="AM897" s="13"/>
      <c r="AN897" s="13"/>
      <c r="AO897" s="13"/>
      <c r="AP897" s="13"/>
      <c r="AQ897" s="13"/>
      <c r="AR897" s="13"/>
      <c r="AS897" s="13"/>
      <c r="AT897" s="13"/>
      <c r="AU897" s="13"/>
      <c r="AV897" s="13"/>
      <c r="AW897" s="13"/>
      <c r="AX897" s="13"/>
      <c r="AY897" s="14" t="str">
        <f t="shared" si="135"/>
        <v/>
      </c>
      <c r="AZ897" s="14">
        <f t="shared" si="142"/>
        <v>23</v>
      </c>
      <c r="BA897" s="19">
        <f t="shared" si="136"/>
        <v>0</v>
      </c>
      <c r="BB897" s="20" t="e">
        <f t="shared" si="143"/>
        <v>#DIV/0!</v>
      </c>
      <c r="BC897">
        <f t="shared" si="137"/>
        <v>23</v>
      </c>
      <c r="BD897" s="14">
        <f t="shared" si="138"/>
        <v>1</v>
      </c>
      <c r="BE897" s="14" t="str">
        <f t="shared" si="139"/>
        <v/>
      </c>
      <c r="BF897" s="14" t="str">
        <f t="shared" si="140"/>
        <v/>
      </c>
      <c r="BG897" s="14" t="str">
        <f t="shared" si="141"/>
        <v/>
      </c>
    </row>
    <row r="898" spans="1:59" x14ac:dyDescent="0.2">
      <c r="A898" t="str">
        <f t="shared" ref="A898:A961" si="144">B898&amp;"_"&amp;D898</f>
        <v>Taylor Garner_2018</v>
      </c>
      <c r="B898" t="s">
        <v>881</v>
      </c>
      <c r="C898" t="s">
        <v>316</v>
      </c>
      <c r="D898">
        <v>2018</v>
      </c>
      <c r="E898" s="13">
        <v>368400</v>
      </c>
      <c r="F898" s="13">
        <v>368400</v>
      </c>
      <c r="G898" s="13">
        <v>368400</v>
      </c>
      <c r="H898" s="13">
        <v>368400</v>
      </c>
      <c r="I898" s="13">
        <v>368400</v>
      </c>
      <c r="J898" s="13">
        <v>368400</v>
      </c>
      <c r="K898" s="13">
        <v>368400</v>
      </c>
      <c r="L898" s="13">
        <v>368400</v>
      </c>
      <c r="M898" s="13">
        <v>368400</v>
      </c>
      <c r="N898" s="13">
        <v>368400</v>
      </c>
      <c r="O898" s="13">
        <v>368400</v>
      </c>
      <c r="P898" s="13">
        <v>368400</v>
      </c>
      <c r="Q898" s="13">
        <v>368400</v>
      </c>
      <c r="R898" s="13">
        <v>368400</v>
      </c>
      <c r="S898" s="13">
        <v>368400</v>
      </c>
      <c r="T898" s="13">
        <v>368400</v>
      </c>
      <c r="U898" s="13">
        <v>368400</v>
      </c>
      <c r="V898" s="13">
        <v>368400</v>
      </c>
      <c r="W898" s="13">
        <v>368400</v>
      </c>
      <c r="X898" s="13">
        <v>368400</v>
      </c>
      <c r="Y898" s="13">
        <v>368400</v>
      </c>
      <c r="Z898" s="13">
        <v>368400</v>
      </c>
      <c r="AA898" s="13">
        <v>368400</v>
      </c>
      <c r="AB898" s="13"/>
      <c r="AC898" s="13"/>
      <c r="AD898" s="13"/>
      <c r="AE898" s="13"/>
      <c r="AF898" s="13"/>
      <c r="AG898" s="13"/>
      <c r="AH898" s="13"/>
      <c r="AI898" s="13"/>
      <c r="AJ898" s="13"/>
      <c r="AK898" s="13"/>
      <c r="AL898" s="13"/>
      <c r="AM898" s="13"/>
      <c r="AN898" s="13"/>
      <c r="AO898" s="13"/>
      <c r="AP898" s="13"/>
      <c r="AQ898" s="13"/>
      <c r="AR898" s="13"/>
      <c r="AS898" s="13"/>
      <c r="AT898" s="13"/>
      <c r="AU898" s="13"/>
      <c r="AV898" s="13"/>
      <c r="AW898" s="13"/>
      <c r="AX898" s="13"/>
      <c r="AY898" s="14" t="str">
        <f t="shared" si="135"/>
        <v/>
      </c>
      <c r="AZ898" s="14">
        <f t="shared" si="142"/>
        <v>23</v>
      </c>
      <c r="BA898" s="19">
        <f t="shared" si="136"/>
        <v>0</v>
      </c>
      <c r="BB898" s="20" t="e">
        <f t="shared" si="143"/>
        <v>#DIV/0!</v>
      </c>
      <c r="BC898">
        <f t="shared" si="137"/>
        <v>0</v>
      </c>
      <c r="BD898" s="14">
        <f t="shared" si="138"/>
        <v>1</v>
      </c>
      <c r="BE898" s="14" t="str">
        <f t="shared" si="139"/>
        <v/>
      </c>
      <c r="BF898" s="14" t="str">
        <f t="shared" si="140"/>
        <v/>
      </c>
      <c r="BG898" s="14" t="str">
        <f t="shared" si="141"/>
        <v/>
      </c>
    </row>
    <row r="899" spans="1:59" x14ac:dyDescent="0.2">
      <c r="A899" t="str">
        <f t="shared" si="144"/>
        <v>Taylor Garner_2017</v>
      </c>
      <c r="B899" t="s">
        <v>881</v>
      </c>
      <c r="C899" t="s">
        <v>316</v>
      </c>
      <c r="D899">
        <v>2017</v>
      </c>
      <c r="E899" s="13">
        <v>261200</v>
      </c>
      <c r="F899" s="13">
        <v>261200</v>
      </c>
      <c r="G899" s="13">
        <v>261200</v>
      </c>
      <c r="H899" s="13">
        <v>261200</v>
      </c>
      <c r="I899" s="13">
        <v>269200</v>
      </c>
      <c r="J899" s="13">
        <v>280300</v>
      </c>
      <c r="K899" s="13">
        <v>303200</v>
      </c>
      <c r="L899" s="13">
        <v>303200</v>
      </c>
      <c r="M899" s="13">
        <v>303200</v>
      </c>
      <c r="N899" s="13">
        <v>325900</v>
      </c>
      <c r="O899" s="13">
        <v>345300</v>
      </c>
      <c r="P899" s="13">
        <v>339000</v>
      </c>
      <c r="Q899" s="13">
        <v>339000</v>
      </c>
      <c r="R899" s="13">
        <v>316300</v>
      </c>
      <c r="S899" s="13">
        <v>287500</v>
      </c>
      <c r="T899" s="13">
        <v>273700</v>
      </c>
      <c r="U899" s="13">
        <v>271900</v>
      </c>
      <c r="V899" s="13">
        <v>287800</v>
      </c>
      <c r="W899" s="13">
        <v>323900</v>
      </c>
      <c r="X899" s="13">
        <v>353400</v>
      </c>
      <c r="Y899" s="13">
        <v>373600</v>
      </c>
      <c r="Z899" s="13">
        <v>368800</v>
      </c>
      <c r="AA899" s="13">
        <v>375400</v>
      </c>
      <c r="AB899" s="13"/>
      <c r="AC899" s="13">
        <v>51</v>
      </c>
      <c r="AD899" s="13">
        <v>55</v>
      </c>
      <c r="AE899" s="13">
        <v>65</v>
      </c>
      <c r="AF899" s="13">
        <v>62</v>
      </c>
      <c r="AG899" s="13">
        <v>89</v>
      </c>
      <c r="AH899" s="13"/>
      <c r="AI899" s="13"/>
      <c r="AJ899" s="13">
        <v>78</v>
      </c>
      <c r="AK899" s="13">
        <v>68</v>
      </c>
      <c r="AL899" s="13">
        <v>44</v>
      </c>
      <c r="AM899" s="13"/>
      <c r="AN899" s="13">
        <v>36</v>
      </c>
      <c r="AO899" s="13">
        <v>41</v>
      </c>
      <c r="AP899" s="13">
        <v>63</v>
      </c>
      <c r="AQ899" s="13">
        <v>55</v>
      </c>
      <c r="AR899" s="13">
        <v>80</v>
      </c>
      <c r="AS899" s="13">
        <v>119</v>
      </c>
      <c r="AT899" s="13">
        <v>62</v>
      </c>
      <c r="AU899" s="13">
        <v>78</v>
      </c>
      <c r="AV899" s="13">
        <v>75</v>
      </c>
      <c r="AW899" s="13">
        <v>85</v>
      </c>
      <c r="AX899" s="13"/>
      <c r="AY899" s="14">
        <f t="shared" ref="AY899:AY962" si="145">IFERROR(AVERAGEIFS(AB899:AX899,AB899:AX899,"&lt;&gt;"),"")</f>
        <v>67</v>
      </c>
      <c r="AZ899" s="14">
        <f t="shared" si="142"/>
        <v>23</v>
      </c>
      <c r="BA899" s="19">
        <f t="shared" ref="BA899:BA962" si="146">COUNTIF(AB899:AX899,"&lt;&gt;")/22</f>
        <v>0.81818181818181823</v>
      </c>
      <c r="BB899" s="20">
        <f t="shared" si="143"/>
        <v>19.952885682497747</v>
      </c>
      <c r="BC899">
        <f t="shared" ref="BC899:BC962" si="147">COUNTIFS(E899:AA899,0)</f>
        <v>0</v>
      </c>
      <c r="BD899" s="14">
        <f t="shared" ref="BD899:BD962" si="148">MATCH(MIN(E899:AA899),E899:AA899,0)</f>
        <v>1</v>
      </c>
      <c r="BE899" s="14">
        <f t="shared" ref="BE899:BE962" si="149">IFERROR(AVERAGE(AB899:AG899),"")</f>
        <v>64.400000000000006</v>
      </c>
      <c r="BF899" s="14">
        <f t="shared" ref="BF899:BF962" si="150">IFERROR(AVERAGE(AH899:AM899),"")</f>
        <v>63.333333333333336</v>
      </c>
      <c r="BG899" s="14">
        <f t="shared" ref="BG899:BG962" si="151">IFERROR(AVERAGE(AP899:AX899),"")</f>
        <v>77.125</v>
      </c>
    </row>
    <row r="900" spans="1:59" x14ac:dyDescent="0.2">
      <c r="A900" t="str">
        <f t="shared" si="144"/>
        <v>Taylor Garner_2016</v>
      </c>
      <c r="B900" t="s">
        <v>881</v>
      </c>
      <c r="C900" t="s">
        <v>316</v>
      </c>
      <c r="D900">
        <v>2016</v>
      </c>
      <c r="E900" s="13">
        <v>243500</v>
      </c>
      <c r="F900" s="13">
        <v>243500</v>
      </c>
      <c r="G900" s="13">
        <v>243500</v>
      </c>
      <c r="H900" s="13">
        <v>259900</v>
      </c>
      <c r="I900" s="13">
        <v>259900</v>
      </c>
      <c r="J900" s="13">
        <v>259900</v>
      </c>
      <c r="K900" s="13">
        <v>259900</v>
      </c>
      <c r="L900" s="13">
        <v>259900</v>
      </c>
      <c r="M900" s="13">
        <v>259900</v>
      </c>
      <c r="N900" s="13">
        <v>259900</v>
      </c>
      <c r="O900" s="13">
        <v>259900</v>
      </c>
      <c r="P900" s="13">
        <v>259900</v>
      </c>
      <c r="Q900" s="13">
        <v>259900</v>
      </c>
      <c r="R900" s="13">
        <v>259900</v>
      </c>
      <c r="S900" s="13">
        <v>259900</v>
      </c>
      <c r="T900" s="13">
        <v>259900</v>
      </c>
      <c r="U900" s="13">
        <v>259900</v>
      </c>
      <c r="V900" s="13">
        <v>259900</v>
      </c>
      <c r="W900" s="13">
        <v>259900</v>
      </c>
      <c r="X900" s="13">
        <v>259900</v>
      </c>
      <c r="Y900" s="13">
        <v>259900</v>
      </c>
      <c r="Z900" s="13">
        <v>259900</v>
      </c>
      <c r="AA900" s="13">
        <v>259900</v>
      </c>
      <c r="AB900" s="13">
        <v>77</v>
      </c>
      <c r="AC900" s="13">
        <v>77</v>
      </c>
      <c r="AD900" s="13">
        <v>26</v>
      </c>
      <c r="AE900" s="13"/>
      <c r="AF900" s="13"/>
      <c r="AG900" s="13"/>
      <c r="AH900" s="13"/>
      <c r="AI900" s="13"/>
      <c r="AJ900" s="13"/>
      <c r="AK900" s="13"/>
      <c r="AL900" s="13"/>
      <c r="AM900" s="13"/>
      <c r="AN900" s="13"/>
      <c r="AO900" s="13"/>
      <c r="AP900" s="13"/>
      <c r="AQ900" s="13"/>
      <c r="AR900" s="13"/>
      <c r="AS900" s="13"/>
      <c r="AT900" s="13"/>
      <c r="AU900" s="13"/>
      <c r="AV900" s="13"/>
      <c r="AW900" s="13"/>
      <c r="AX900" s="13"/>
      <c r="AY900" s="14">
        <f t="shared" si="145"/>
        <v>60</v>
      </c>
      <c r="AZ900" s="14">
        <f t="shared" si="142"/>
        <v>23</v>
      </c>
      <c r="BA900" s="19">
        <f t="shared" si="146"/>
        <v>0.13636363636363635</v>
      </c>
      <c r="BB900" s="20">
        <f t="shared" si="143"/>
        <v>29.444863728670914</v>
      </c>
      <c r="BC900">
        <f t="shared" si="147"/>
        <v>0</v>
      </c>
      <c r="BD900" s="14">
        <f t="shared" si="148"/>
        <v>1</v>
      </c>
      <c r="BE900" s="14">
        <f t="shared" si="149"/>
        <v>60</v>
      </c>
      <c r="BF900" s="14" t="str">
        <f t="shared" si="150"/>
        <v/>
      </c>
      <c r="BG900" s="14" t="str">
        <f t="shared" si="151"/>
        <v/>
      </c>
    </row>
    <row r="901" spans="1:59" x14ac:dyDescent="0.2">
      <c r="A901" t="str">
        <f t="shared" si="144"/>
        <v>Taylor Garner_2015</v>
      </c>
      <c r="B901" t="s">
        <v>881</v>
      </c>
      <c r="C901" t="s">
        <v>316</v>
      </c>
      <c r="D901">
        <v>2015</v>
      </c>
      <c r="E901" s="13">
        <v>123900</v>
      </c>
      <c r="F901" s="13">
        <v>123900</v>
      </c>
      <c r="G901" s="13">
        <v>123900</v>
      </c>
      <c r="H901" s="13">
        <v>123900</v>
      </c>
      <c r="I901" s="13">
        <v>123900</v>
      </c>
      <c r="J901" s="13">
        <v>123900</v>
      </c>
      <c r="K901" s="13">
        <v>123900</v>
      </c>
      <c r="L901" s="13">
        <v>123900</v>
      </c>
      <c r="M901" s="13">
        <v>123900</v>
      </c>
      <c r="N901" s="13">
        <v>123900</v>
      </c>
      <c r="O901" s="13">
        <v>123900</v>
      </c>
      <c r="P901" s="13">
        <v>123900</v>
      </c>
      <c r="Q901" s="13">
        <v>123900</v>
      </c>
      <c r="R901" s="13">
        <v>123900</v>
      </c>
      <c r="S901" s="13">
        <v>123900</v>
      </c>
      <c r="T901" s="13">
        <v>123900</v>
      </c>
      <c r="U901" s="13">
        <v>123900</v>
      </c>
      <c r="V901" s="13">
        <v>156800</v>
      </c>
      <c r="W901" s="13">
        <v>158600</v>
      </c>
      <c r="X901" s="13">
        <v>168700</v>
      </c>
      <c r="Y901" s="13">
        <v>167600</v>
      </c>
      <c r="Z901" s="13">
        <v>167600</v>
      </c>
      <c r="AA901" s="13">
        <v>190000</v>
      </c>
      <c r="AB901" s="13"/>
      <c r="AC901" s="13"/>
      <c r="AD901" s="13"/>
      <c r="AE901" s="13"/>
      <c r="AF901" s="13"/>
      <c r="AG901" s="13"/>
      <c r="AH901" s="13"/>
      <c r="AI901" s="13"/>
      <c r="AJ901" s="13"/>
      <c r="AK901" s="13"/>
      <c r="AL901" s="13"/>
      <c r="AM901" s="13"/>
      <c r="AN901" s="13"/>
      <c r="AO901" s="13"/>
      <c r="AP901" s="13">
        <v>66</v>
      </c>
      <c r="AQ901" s="13">
        <v>35</v>
      </c>
      <c r="AR901" s="13">
        <v>49</v>
      </c>
      <c r="AS901" s="13">
        <v>15</v>
      </c>
      <c r="AT901" s="13">
        <v>55</v>
      </c>
      <c r="AU901" s="13">
        <v>30</v>
      </c>
      <c r="AV901" s="13"/>
      <c r="AW901" s="13">
        <v>69</v>
      </c>
      <c r="AX901" s="13">
        <v>42</v>
      </c>
      <c r="AY901" s="14">
        <f t="shared" si="145"/>
        <v>45.125</v>
      </c>
      <c r="AZ901" s="14">
        <f t="shared" si="142"/>
        <v>23</v>
      </c>
      <c r="BA901" s="19">
        <f t="shared" si="146"/>
        <v>0.36363636363636365</v>
      </c>
      <c r="BB901" s="20">
        <f t="shared" si="143"/>
        <v>18.388175548433292</v>
      </c>
      <c r="BC901">
        <f t="shared" si="147"/>
        <v>0</v>
      </c>
      <c r="BD901" s="14">
        <f t="shared" si="148"/>
        <v>1</v>
      </c>
      <c r="BE901" s="14" t="str">
        <f t="shared" si="149"/>
        <v/>
      </c>
      <c r="BF901" s="14" t="str">
        <f t="shared" si="150"/>
        <v/>
      </c>
      <c r="BG901" s="14">
        <f t="shared" si="151"/>
        <v>45.125</v>
      </c>
    </row>
    <row r="902" spans="1:59" x14ac:dyDescent="0.2">
      <c r="A902" t="str">
        <f t="shared" si="144"/>
        <v>Ryan Garthwaite_2018</v>
      </c>
      <c r="B902" t="s">
        <v>950</v>
      </c>
      <c r="C902" t="s">
        <v>369</v>
      </c>
      <c r="D902">
        <v>2018</v>
      </c>
      <c r="E902" s="13">
        <v>123900</v>
      </c>
      <c r="F902" s="13">
        <v>123900</v>
      </c>
      <c r="G902" s="13">
        <v>123900</v>
      </c>
      <c r="H902" s="13">
        <v>123900</v>
      </c>
      <c r="I902" s="13">
        <v>123900</v>
      </c>
      <c r="J902" s="13">
        <v>123900</v>
      </c>
      <c r="K902" s="13">
        <v>123900</v>
      </c>
      <c r="L902" s="13">
        <v>123900</v>
      </c>
      <c r="M902" s="13">
        <v>123900</v>
      </c>
      <c r="N902" s="13">
        <v>123900</v>
      </c>
      <c r="O902" s="13">
        <v>123900</v>
      </c>
      <c r="P902" s="13">
        <v>123900</v>
      </c>
      <c r="Q902" s="13">
        <v>123900</v>
      </c>
      <c r="R902" s="13">
        <v>123900</v>
      </c>
      <c r="S902" s="13">
        <v>123900</v>
      </c>
      <c r="T902" s="13">
        <v>123900</v>
      </c>
      <c r="U902" s="13">
        <v>123900</v>
      </c>
      <c r="V902" s="13">
        <v>123900</v>
      </c>
      <c r="W902" s="13">
        <v>123900</v>
      </c>
      <c r="X902" s="13">
        <v>123900</v>
      </c>
      <c r="Y902" s="13">
        <v>123900</v>
      </c>
      <c r="Z902" s="13">
        <v>123900</v>
      </c>
      <c r="AA902" s="13">
        <v>123900</v>
      </c>
      <c r="AB902" s="13"/>
      <c r="AC902" s="13"/>
      <c r="AD902" s="13"/>
      <c r="AE902" s="13"/>
      <c r="AF902" s="13"/>
      <c r="AG902" s="13"/>
      <c r="AH902" s="13"/>
      <c r="AI902" s="13"/>
      <c r="AJ902" s="13"/>
      <c r="AK902" s="13"/>
      <c r="AL902" s="13"/>
      <c r="AM902" s="13"/>
      <c r="AN902" s="13">
        <v>71</v>
      </c>
      <c r="AO902" s="13"/>
      <c r="AP902" s="13"/>
      <c r="AQ902" s="13"/>
      <c r="AR902" s="13"/>
      <c r="AS902" s="13"/>
      <c r="AT902" s="13"/>
      <c r="AU902" s="13"/>
      <c r="AV902" s="13"/>
      <c r="AW902" s="13">
        <v>51</v>
      </c>
      <c r="AX902" s="13"/>
      <c r="AY902" s="14">
        <f t="shared" si="145"/>
        <v>61</v>
      </c>
      <c r="AZ902" s="14">
        <f t="shared" si="142"/>
        <v>23</v>
      </c>
      <c r="BA902" s="19">
        <f t="shared" si="146"/>
        <v>9.0909090909090912E-2</v>
      </c>
      <c r="BB902" s="20">
        <f t="shared" si="143"/>
        <v>14.142135623730951</v>
      </c>
      <c r="BC902">
        <f t="shared" si="147"/>
        <v>0</v>
      </c>
      <c r="BD902" s="14">
        <f t="shared" si="148"/>
        <v>1</v>
      </c>
      <c r="BE902" s="14" t="str">
        <f t="shared" si="149"/>
        <v/>
      </c>
      <c r="BF902" s="14" t="str">
        <f t="shared" si="150"/>
        <v/>
      </c>
      <c r="BG902" s="14">
        <f t="shared" si="151"/>
        <v>51</v>
      </c>
    </row>
    <row r="903" spans="1:59" x14ac:dyDescent="0.2">
      <c r="A903" t="str">
        <f t="shared" si="144"/>
        <v>Ryan Garthwaite_2017</v>
      </c>
      <c r="B903" t="s">
        <v>950</v>
      </c>
      <c r="C903" t="s">
        <v>369</v>
      </c>
      <c r="D903">
        <v>2017</v>
      </c>
      <c r="E903" s="13">
        <v>117300</v>
      </c>
      <c r="F903" s="13">
        <v>117300</v>
      </c>
      <c r="G903" s="13">
        <v>117300</v>
      </c>
      <c r="H903" s="13">
        <v>117300</v>
      </c>
      <c r="I903" s="13">
        <v>117300</v>
      </c>
      <c r="J903" s="13">
        <v>117300</v>
      </c>
      <c r="K903" s="13">
        <v>117300</v>
      </c>
      <c r="L903" s="13">
        <v>117300</v>
      </c>
      <c r="M903" s="13">
        <v>117300</v>
      </c>
      <c r="N903" s="13">
        <v>117300</v>
      </c>
      <c r="O903" s="13">
        <v>117300</v>
      </c>
      <c r="P903" s="13">
        <v>117300</v>
      </c>
      <c r="Q903" s="13">
        <v>117300</v>
      </c>
      <c r="R903" s="13">
        <v>117300</v>
      </c>
      <c r="S903" s="13">
        <v>117300</v>
      </c>
      <c r="T903" s="13">
        <v>117300</v>
      </c>
      <c r="U903" s="13">
        <v>117300</v>
      </c>
      <c r="V903" s="13">
        <v>117300</v>
      </c>
      <c r="W903" s="13">
        <v>117300</v>
      </c>
      <c r="X903" s="13">
        <v>117300</v>
      </c>
      <c r="Y903" s="13">
        <v>117300</v>
      </c>
      <c r="Z903" s="13">
        <v>117300</v>
      </c>
      <c r="AA903" s="13">
        <v>117300</v>
      </c>
      <c r="AB903" s="13"/>
      <c r="AC903" s="13"/>
      <c r="AD903" s="13"/>
      <c r="AE903" s="13"/>
      <c r="AF903" s="13"/>
      <c r="AG903" s="13"/>
      <c r="AH903" s="13"/>
      <c r="AI903" s="13"/>
      <c r="AJ903" s="13"/>
      <c r="AK903" s="13"/>
      <c r="AL903" s="13"/>
      <c r="AM903" s="13"/>
      <c r="AN903" s="13"/>
      <c r="AO903" s="13"/>
      <c r="AP903" s="13"/>
      <c r="AQ903" s="13"/>
      <c r="AR903" s="13"/>
      <c r="AS903" s="13"/>
      <c r="AT903" s="13"/>
      <c r="AU903" s="13"/>
      <c r="AV903" s="13"/>
      <c r="AW903" s="13"/>
      <c r="AX903" s="13"/>
      <c r="AY903" s="14" t="str">
        <f t="shared" si="145"/>
        <v/>
      </c>
      <c r="AZ903" s="14">
        <f t="shared" si="142"/>
        <v>23</v>
      </c>
      <c r="BA903" s="19">
        <f t="shared" si="146"/>
        <v>0</v>
      </c>
      <c r="BB903" s="20" t="e">
        <f t="shared" si="143"/>
        <v>#DIV/0!</v>
      </c>
      <c r="BC903">
        <f t="shared" si="147"/>
        <v>0</v>
      </c>
      <c r="BD903" s="14">
        <f t="shared" si="148"/>
        <v>1</v>
      </c>
      <c r="BE903" s="14" t="str">
        <f t="shared" si="149"/>
        <v/>
      </c>
      <c r="BF903" s="14" t="str">
        <f t="shared" si="150"/>
        <v/>
      </c>
      <c r="BG903" s="14" t="str">
        <f t="shared" si="151"/>
        <v/>
      </c>
    </row>
    <row r="904" spans="1:59" x14ac:dyDescent="0.2">
      <c r="A904" t="str">
        <f t="shared" si="144"/>
        <v>Ryan Garthwaite_2016</v>
      </c>
      <c r="B904" t="s">
        <v>950</v>
      </c>
      <c r="C904" t="s">
        <v>369</v>
      </c>
      <c r="D904">
        <v>2016</v>
      </c>
      <c r="E904" s="13">
        <v>0</v>
      </c>
      <c r="F904" s="13">
        <v>0</v>
      </c>
      <c r="G904" s="13">
        <v>0</v>
      </c>
      <c r="H904" s="13">
        <v>0</v>
      </c>
      <c r="I904" s="13">
        <v>0</v>
      </c>
      <c r="J904" s="13">
        <v>0</v>
      </c>
      <c r="K904" s="13">
        <v>0</v>
      </c>
      <c r="L904" s="13">
        <v>0</v>
      </c>
      <c r="M904" s="13">
        <v>0</v>
      </c>
      <c r="N904" s="13">
        <v>0</v>
      </c>
      <c r="O904" s="13">
        <v>0</v>
      </c>
      <c r="P904" s="13">
        <v>0</v>
      </c>
      <c r="Q904" s="13">
        <v>0</v>
      </c>
      <c r="R904" s="13">
        <v>0</v>
      </c>
      <c r="S904" s="13">
        <v>0</v>
      </c>
      <c r="T904" s="13">
        <v>0</v>
      </c>
      <c r="U904" s="13">
        <v>0</v>
      </c>
      <c r="V904" s="13">
        <v>0</v>
      </c>
      <c r="W904" s="13">
        <v>0</v>
      </c>
      <c r="X904" s="13">
        <v>0</v>
      </c>
      <c r="Y904" s="13">
        <v>0</v>
      </c>
      <c r="Z904" s="13">
        <v>0</v>
      </c>
      <c r="AA904" s="13">
        <v>0</v>
      </c>
      <c r="AB904" s="13"/>
      <c r="AC904" s="13"/>
      <c r="AD904" s="13"/>
      <c r="AE904" s="13"/>
      <c r="AF904" s="13"/>
      <c r="AG904" s="13"/>
      <c r="AH904" s="13"/>
      <c r="AI904" s="13"/>
      <c r="AJ904" s="13"/>
      <c r="AK904" s="13"/>
      <c r="AL904" s="13"/>
      <c r="AM904" s="13"/>
      <c r="AN904" s="13"/>
      <c r="AO904" s="13"/>
      <c r="AP904" s="13"/>
      <c r="AQ904" s="13"/>
      <c r="AR904" s="13"/>
      <c r="AS904" s="13"/>
      <c r="AT904" s="13"/>
      <c r="AU904" s="13"/>
      <c r="AV904" s="13"/>
      <c r="AW904" s="13"/>
      <c r="AX904" s="13"/>
      <c r="AY904" s="14" t="str">
        <f t="shared" si="145"/>
        <v/>
      </c>
      <c r="AZ904" s="14">
        <f t="shared" si="142"/>
        <v>23</v>
      </c>
      <c r="BA904" s="19">
        <f t="shared" si="146"/>
        <v>0</v>
      </c>
      <c r="BB904" s="20" t="e">
        <f t="shared" si="143"/>
        <v>#DIV/0!</v>
      </c>
      <c r="BC904">
        <f t="shared" si="147"/>
        <v>23</v>
      </c>
      <c r="BD904" s="14">
        <f t="shared" si="148"/>
        <v>1</v>
      </c>
      <c r="BE904" s="14" t="str">
        <f t="shared" si="149"/>
        <v/>
      </c>
      <c r="BF904" s="14" t="str">
        <f t="shared" si="150"/>
        <v/>
      </c>
      <c r="BG904" s="14" t="str">
        <f t="shared" si="151"/>
        <v/>
      </c>
    </row>
    <row r="905" spans="1:59" x14ac:dyDescent="0.2">
      <c r="A905" t="str">
        <f t="shared" si="144"/>
        <v>Ryan Garthwaite_2015</v>
      </c>
      <c r="B905" t="s">
        <v>950</v>
      </c>
      <c r="C905" t="s">
        <v>369</v>
      </c>
      <c r="D905">
        <v>2015</v>
      </c>
      <c r="E905" s="13">
        <v>0</v>
      </c>
      <c r="F905" s="13">
        <v>0</v>
      </c>
      <c r="G905" s="13">
        <v>0</v>
      </c>
      <c r="H905" s="13">
        <v>0</v>
      </c>
      <c r="I905" s="13">
        <v>0</v>
      </c>
      <c r="J905" s="13">
        <v>0</v>
      </c>
      <c r="K905" s="13">
        <v>0</v>
      </c>
      <c r="L905" s="13">
        <v>0</v>
      </c>
      <c r="M905" s="13">
        <v>0</v>
      </c>
      <c r="N905" s="13">
        <v>0</v>
      </c>
      <c r="O905" s="13">
        <v>0</v>
      </c>
      <c r="P905" s="13">
        <v>0</v>
      </c>
      <c r="Q905" s="13">
        <v>0</v>
      </c>
      <c r="R905" s="13">
        <v>0</v>
      </c>
      <c r="S905" s="13">
        <v>0</v>
      </c>
      <c r="T905" s="13">
        <v>0</v>
      </c>
      <c r="U905" s="13">
        <v>0</v>
      </c>
      <c r="V905" s="13">
        <v>0</v>
      </c>
      <c r="W905" s="13">
        <v>0</v>
      </c>
      <c r="X905" s="13">
        <v>0</v>
      </c>
      <c r="Y905" s="13">
        <v>0</v>
      </c>
      <c r="Z905" s="13">
        <v>0</v>
      </c>
      <c r="AA905" s="13">
        <v>0</v>
      </c>
      <c r="AB905" s="13"/>
      <c r="AC905" s="13"/>
      <c r="AD905" s="13"/>
      <c r="AE905" s="13"/>
      <c r="AF905" s="13"/>
      <c r="AG905" s="13"/>
      <c r="AH905" s="13"/>
      <c r="AI905" s="13"/>
      <c r="AJ905" s="13"/>
      <c r="AK905" s="13"/>
      <c r="AL905" s="13"/>
      <c r="AM905" s="13"/>
      <c r="AN905" s="13"/>
      <c r="AO905" s="13"/>
      <c r="AP905" s="13"/>
      <c r="AQ905" s="13"/>
      <c r="AR905" s="13"/>
      <c r="AS905" s="13"/>
      <c r="AT905" s="13"/>
      <c r="AU905" s="13"/>
      <c r="AV905" s="13"/>
      <c r="AW905" s="13"/>
      <c r="AX905" s="13"/>
      <c r="AY905" s="14" t="str">
        <f t="shared" si="145"/>
        <v/>
      </c>
      <c r="AZ905" s="14">
        <f t="shared" si="142"/>
        <v>23</v>
      </c>
      <c r="BA905" s="19">
        <f t="shared" si="146"/>
        <v>0</v>
      </c>
      <c r="BB905" s="20" t="e">
        <f t="shared" si="143"/>
        <v>#DIV/0!</v>
      </c>
      <c r="BC905">
        <f t="shared" si="147"/>
        <v>23</v>
      </c>
      <c r="BD905" s="14">
        <f t="shared" si="148"/>
        <v>1</v>
      </c>
      <c r="BE905" s="14" t="str">
        <f t="shared" si="149"/>
        <v/>
      </c>
      <c r="BF905" s="14" t="str">
        <f t="shared" si="150"/>
        <v/>
      </c>
      <c r="BG905" s="14" t="str">
        <f t="shared" si="151"/>
        <v/>
      </c>
    </row>
    <row r="906" spans="1:59" x14ac:dyDescent="0.2">
      <c r="A906" t="str">
        <f t="shared" si="144"/>
        <v>Max Gawn_2018</v>
      </c>
      <c r="B906" t="s">
        <v>791</v>
      </c>
      <c r="C906" t="s">
        <v>288</v>
      </c>
      <c r="D906">
        <v>2018</v>
      </c>
      <c r="E906" s="13">
        <v>503700</v>
      </c>
      <c r="F906" s="13">
        <v>503700</v>
      </c>
      <c r="G906" s="13">
        <v>503700</v>
      </c>
      <c r="H906" s="13">
        <v>527700</v>
      </c>
      <c r="I906" s="13">
        <v>534900</v>
      </c>
      <c r="J906" s="13">
        <v>565000</v>
      </c>
      <c r="K906" s="13">
        <v>608000</v>
      </c>
      <c r="L906" s="13">
        <v>645100</v>
      </c>
      <c r="M906" s="13">
        <v>669400</v>
      </c>
      <c r="N906" s="13">
        <v>665700</v>
      </c>
      <c r="O906" s="13">
        <v>658300</v>
      </c>
      <c r="P906" s="13">
        <v>648900</v>
      </c>
      <c r="Q906" s="13">
        <v>620300</v>
      </c>
      <c r="R906" s="13">
        <v>620300</v>
      </c>
      <c r="S906" s="13">
        <v>611100</v>
      </c>
      <c r="T906" s="13">
        <v>605200</v>
      </c>
      <c r="U906" s="13">
        <v>634200</v>
      </c>
      <c r="V906" s="13">
        <v>651900</v>
      </c>
      <c r="W906" s="13">
        <v>641000</v>
      </c>
      <c r="X906" s="13">
        <v>623700</v>
      </c>
      <c r="Y906" s="13">
        <v>602000</v>
      </c>
      <c r="Z906" s="13">
        <v>581000</v>
      </c>
      <c r="AA906" s="13">
        <v>592800</v>
      </c>
      <c r="AB906" s="13">
        <v>139</v>
      </c>
      <c r="AC906" s="13">
        <v>97</v>
      </c>
      <c r="AD906" s="13">
        <v>117</v>
      </c>
      <c r="AE906" s="13">
        <v>112</v>
      </c>
      <c r="AF906" s="13">
        <v>151</v>
      </c>
      <c r="AG906" s="13">
        <v>168</v>
      </c>
      <c r="AH906" s="13">
        <v>127</v>
      </c>
      <c r="AI906" s="13">
        <v>148</v>
      </c>
      <c r="AJ906" s="13">
        <v>121</v>
      </c>
      <c r="AK906" s="13">
        <v>114</v>
      </c>
      <c r="AL906" s="13">
        <v>139</v>
      </c>
      <c r="AM906" s="13">
        <v>76</v>
      </c>
      <c r="AN906" s="13"/>
      <c r="AO906" s="13">
        <v>140</v>
      </c>
      <c r="AP906" s="13">
        <v>145</v>
      </c>
      <c r="AQ906" s="13">
        <v>151</v>
      </c>
      <c r="AR906" s="13">
        <v>131</v>
      </c>
      <c r="AS906" s="13">
        <v>93</v>
      </c>
      <c r="AT906" s="13">
        <v>130</v>
      </c>
      <c r="AU906" s="13">
        <v>112</v>
      </c>
      <c r="AV906" s="13">
        <v>82</v>
      </c>
      <c r="AW906" s="13">
        <v>156</v>
      </c>
      <c r="AX906" s="13">
        <v>156</v>
      </c>
      <c r="AY906" s="14">
        <f t="shared" si="145"/>
        <v>127.5</v>
      </c>
      <c r="AZ906" s="14">
        <f t="shared" si="142"/>
        <v>23</v>
      </c>
      <c r="BA906" s="19">
        <f t="shared" si="146"/>
        <v>1</v>
      </c>
      <c r="BB906" s="20">
        <f t="shared" si="143"/>
        <v>25.065153196457924</v>
      </c>
      <c r="BC906">
        <f t="shared" si="147"/>
        <v>0</v>
      </c>
      <c r="BD906" s="14">
        <f t="shared" si="148"/>
        <v>1</v>
      </c>
      <c r="BE906" s="14">
        <f t="shared" si="149"/>
        <v>130.66666666666666</v>
      </c>
      <c r="BF906" s="14">
        <f t="shared" si="150"/>
        <v>120.83333333333333</v>
      </c>
      <c r="BG906" s="14">
        <f t="shared" si="151"/>
        <v>128.44444444444446</v>
      </c>
    </row>
    <row r="907" spans="1:59" x14ac:dyDescent="0.2">
      <c r="A907" t="str">
        <f t="shared" si="144"/>
        <v>Max Gawn_2017</v>
      </c>
      <c r="B907" t="s">
        <v>791</v>
      </c>
      <c r="C907" t="s">
        <v>288</v>
      </c>
      <c r="D907">
        <v>2017</v>
      </c>
      <c r="E907" s="13">
        <v>645000</v>
      </c>
      <c r="F907" s="13">
        <v>645000</v>
      </c>
      <c r="G907" s="13">
        <v>645000</v>
      </c>
      <c r="H907" s="13">
        <v>595900</v>
      </c>
      <c r="I907" s="13">
        <v>595900</v>
      </c>
      <c r="J907" s="13">
        <v>595900</v>
      </c>
      <c r="K907" s="13">
        <v>595900</v>
      </c>
      <c r="L907" s="13">
        <v>595900</v>
      </c>
      <c r="M907" s="13">
        <v>595900</v>
      </c>
      <c r="N907" s="13">
        <v>595900</v>
      </c>
      <c r="O907" s="13">
        <v>595900</v>
      </c>
      <c r="P907" s="13">
        <v>595900</v>
      </c>
      <c r="Q907" s="13">
        <v>595900</v>
      </c>
      <c r="R907" s="13">
        <v>595900</v>
      </c>
      <c r="S907" s="13">
        <v>551800</v>
      </c>
      <c r="T907" s="13">
        <v>510900</v>
      </c>
      <c r="U907" s="13">
        <v>503700</v>
      </c>
      <c r="V907" s="13">
        <v>473200</v>
      </c>
      <c r="W907" s="13">
        <v>455600</v>
      </c>
      <c r="X907" s="13">
        <v>456600</v>
      </c>
      <c r="Y907" s="13">
        <v>502300</v>
      </c>
      <c r="Z907" s="13">
        <v>512600</v>
      </c>
      <c r="AA907" s="13">
        <v>505500</v>
      </c>
      <c r="AB907" s="13">
        <v>128</v>
      </c>
      <c r="AC907" s="13">
        <v>111</v>
      </c>
      <c r="AD907" s="13">
        <v>27</v>
      </c>
      <c r="AE907" s="13"/>
      <c r="AF907" s="13"/>
      <c r="AG907" s="13"/>
      <c r="AH907" s="13"/>
      <c r="AI907" s="13"/>
      <c r="AJ907" s="13"/>
      <c r="AK907" s="13"/>
      <c r="AL907" s="13"/>
      <c r="AM907" s="13"/>
      <c r="AN907" s="13"/>
      <c r="AO907" s="13">
        <v>113</v>
      </c>
      <c r="AP907" s="13">
        <v>96</v>
      </c>
      <c r="AQ907" s="13">
        <v>79</v>
      </c>
      <c r="AR907" s="13">
        <v>57</v>
      </c>
      <c r="AS907" s="13">
        <v>108</v>
      </c>
      <c r="AT907" s="13">
        <v>111</v>
      </c>
      <c r="AU907" s="13">
        <v>160</v>
      </c>
      <c r="AV907" s="13">
        <v>56</v>
      </c>
      <c r="AW907" s="13">
        <v>78</v>
      </c>
      <c r="AX907" s="13">
        <v>67</v>
      </c>
      <c r="AY907" s="14">
        <f t="shared" si="145"/>
        <v>91.615384615384613</v>
      </c>
      <c r="AZ907" s="14">
        <f t="shared" si="142"/>
        <v>23</v>
      </c>
      <c r="BA907" s="19">
        <f t="shared" si="146"/>
        <v>0.59090909090909094</v>
      </c>
      <c r="BB907" s="20">
        <f t="shared" si="143"/>
        <v>35.460161828777331</v>
      </c>
      <c r="BC907">
        <f t="shared" si="147"/>
        <v>0</v>
      </c>
      <c r="BD907" s="14">
        <f t="shared" si="148"/>
        <v>19</v>
      </c>
      <c r="BE907" s="14">
        <f t="shared" si="149"/>
        <v>88.666666666666671</v>
      </c>
      <c r="BF907" s="14" t="str">
        <f t="shared" si="150"/>
        <v/>
      </c>
      <c r="BG907" s="14">
        <f t="shared" si="151"/>
        <v>90.222222222222229</v>
      </c>
    </row>
    <row r="908" spans="1:59" x14ac:dyDescent="0.2">
      <c r="A908" t="str">
        <f t="shared" si="144"/>
        <v>Max Gawn_2016</v>
      </c>
      <c r="B908" t="s">
        <v>791</v>
      </c>
      <c r="C908" t="s">
        <v>288</v>
      </c>
      <c r="D908">
        <v>2016</v>
      </c>
      <c r="E908" s="13">
        <v>550800</v>
      </c>
      <c r="F908" s="13">
        <v>550800</v>
      </c>
      <c r="G908" s="13">
        <v>550800</v>
      </c>
      <c r="H908" s="13">
        <v>563300</v>
      </c>
      <c r="I908" s="13">
        <v>576800</v>
      </c>
      <c r="J908" s="13">
        <v>620900</v>
      </c>
      <c r="K908" s="13">
        <v>619500</v>
      </c>
      <c r="L908" s="13">
        <v>646900</v>
      </c>
      <c r="M908" s="13">
        <v>618200</v>
      </c>
      <c r="N908" s="13">
        <v>581200</v>
      </c>
      <c r="O908" s="13">
        <v>550400</v>
      </c>
      <c r="P908" s="13">
        <v>557200</v>
      </c>
      <c r="Q908" s="13">
        <v>586300</v>
      </c>
      <c r="R908" s="13">
        <v>581200</v>
      </c>
      <c r="S908" s="13">
        <v>581200</v>
      </c>
      <c r="T908" s="13">
        <v>574400</v>
      </c>
      <c r="U908" s="13">
        <v>578000</v>
      </c>
      <c r="V908" s="13">
        <v>582100</v>
      </c>
      <c r="W908" s="13">
        <v>597200</v>
      </c>
      <c r="X908" s="13">
        <v>593100</v>
      </c>
      <c r="Y908" s="13">
        <v>609100</v>
      </c>
      <c r="Z908" s="13">
        <v>630500</v>
      </c>
      <c r="AA908" s="13">
        <v>647600</v>
      </c>
      <c r="AB908" s="13">
        <v>95</v>
      </c>
      <c r="AC908" s="13">
        <v>85</v>
      </c>
      <c r="AD908" s="13">
        <v>172</v>
      </c>
      <c r="AE908" s="13">
        <v>105</v>
      </c>
      <c r="AF908" s="13">
        <v>160</v>
      </c>
      <c r="AG908" s="13">
        <v>96</v>
      </c>
      <c r="AH908" s="13">
        <v>174</v>
      </c>
      <c r="AI908" s="13">
        <v>49</v>
      </c>
      <c r="AJ908" s="13">
        <v>63</v>
      </c>
      <c r="AK908" s="13">
        <v>167</v>
      </c>
      <c r="AL908" s="13">
        <v>115</v>
      </c>
      <c r="AM908" s="13">
        <v>119</v>
      </c>
      <c r="AN908" s="13">
        <v>116</v>
      </c>
      <c r="AO908" s="13"/>
      <c r="AP908" s="13">
        <v>98</v>
      </c>
      <c r="AQ908" s="13">
        <v>141</v>
      </c>
      <c r="AR908" s="13">
        <v>124</v>
      </c>
      <c r="AS908" s="13">
        <v>128</v>
      </c>
      <c r="AT908" s="13">
        <v>108</v>
      </c>
      <c r="AU908" s="13">
        <v>168</v>
      </c>
      <c r="AV908" s="13">
        <v>151</v>
      </c>
      <c r="AW908" s="13">
        <v>111</v>
      </c>
      <c r="AX908" s="13">
        <v>63</v>
      </c>
      <c r="AY908" s="14">
        <f t="shared" si="145"/>
        <v>118.54545454545455</v>
      </c>
      <c r="AZ908" s="14">
        <f t="shared" si="142"/>
        <v>23</v>
      </c>
      <c r="BA908" s="19">
        <f t="shared" si="146"/>
        <v>1</v>
      </c>
      <c r="BB908" s="20">
        <f t="shared" si="143"/>
        <v>36.586137464146908</v>
      </c>
      <c r="BC908">
        <f t="shared" si="147"/>
        <v>0</v>
      </c>
      <c r="BD908" s="14">
        <f t="shared" si="148"/>
        <v>11</v>
      </c>
      <c r="BE908" s="14">
        <f t="shared" si="149"/>
        <v>118.83333333333333</v>
      </c>
      <c r="BF908" s="14">
        <f t="shared" si="150"/>
        <v>114.5</v>
      </c>
      <c r="BG908" s="14">
        <f t="shared" si="151"/>
        <v>121.33333333333333</v>
      </c>
    </row>
    <row r="909" spans="1:59" x14ac:dyDescent="0.2">
      <c r="A909" t="str">
        <f t="shared" si="144"/>
        <v>Max Gawn_2015</v>
      </c>
      <c r="B909" t="s">
        <v>791</v>
      </c>
      <c r="C909" t="s">
        <v>288</v>
      </c>
      <c r="D909">
        <v>2015</v>
      </c>
      <c r="E909" s="13">
        <v>339800</v>
      </c>
      <c r="F909" s="13">
        <v>339800</v>
      </c>
      <c r="G909" s="13">
        <v>339800</v>
      </c>
      <c r="H909" s="13">
        <v>339800</v>
      </c>
      <c r="I909" s="13">
        <v>339800</v>
      </c>
      <c r="J909" s="13">
        <v>339800</v>
      </c>
      <c r="K909" s="13">
        <v>339800</v>
      </c>
      <c r="L909" s="13">
        <v>339800</v>
      </c>
      <c r="M909" s="13">
        <v>339800</v>
      </c>
      <c r="N909" s="13">
        <v>339800</v>
      </c>
      <c r="O909" s="13">
        <v>339800</v>
      </c>
      <c r="P909" s="13">
        <v>339800</v>
      </c>
      <c r="Q909" s="13">
        <v>410200</v>
      </c>
      <c r="R909" s="13">
        <v>410200</v>
      </c>
      <c r="S909" s="13">
        <v>449000</v>
      </c>
      <c r="T909" s="13">
        <v>491600</v>
      </c>
      <c r="U909" s="13">
        <v>504700</v>
      </c>
      <c r="V909" s="13">
        <v>530700</v>
      </c>
      <c r="W909" s="13">
        <v>529900</v>
      </c>
      <c r="X909" s="13">
        <v>518100</v>
      </c>
      <c r="Y909" s="13">
        <v>493200</v>
      </c>
      <c r="Z909" s="13">
        <v>458300</v>
      </c>
      <c r="AA909" s="13">
        <v>444200</v>
      </c>
      <c r="AB909" s="13"/>
      <c r="AC909" s="13"/>
      <c r="AD909" s="13"/>
      <c r="AE909" s="13"/>
      <c r="AF909" s="13"/>
      <c r="AG909" s="13"/>
      <c r="AH909" s="13"/>
      <c r="AI909" s="13"/>
      <c r="AJ909" s="13"/>
      <c r="AK909" s="13">
        <v>98</v>
      </c>
      <c r="AL909" s="13">
        <v>118</v>
      </c>
      <c r="AM909" s="13">
        <v>146</v>
      </c>
      <c r="AN909" s="13"/>
      <c r="AO909" s="13">
        <v>66</v>
      </c>
      <c r="AP909" s="13">
        <v>150</v>
      </c>
      <c r="AQ909" s="13">
        <v>105</v>
      </c>
      <c r="AR909" s="13">
        <v>110</v>
      </c>
      <c r="AS909" s="13">
        <v>104</v>
      </c>
      <c r="AT909" s="13">
        <v>80</v>
      </c>
      <c r="AU909" s="13">
        <v>74</v>
      </c>
      <c r="AV909" s="13">
        <v>69</v>
      </c>
      <c r="AW909" s="13">
        <v>106</v>
      </c>
      <c r="AX909" s="13">
        <v>101</v>
      </c>
      <c r="AY909" s="14">
        <f t="shared" si="145"/>
        <v>102.07692307692308</v>
      </c>
      <c r="AZ909" s="14">
        <f t="shared" si="142"/>
        <v>23</v>
      </c>
      <c r="BA909" s="19">
        <f t="shared" si="146"/>
        <v>0.59090909090909094</v>
      </c>
      <c r="BB909" s="20">
        <f t="shared" si="143"/>
        <v>26.234397072233023</v>
      </c>
      <c r="BC909">
        <f t="shared" si="147"/>
        <v>0</v>
      </c>
      <c r="BD909" s="14">
        <f t="shared" si="148"/>
        <v>1</v>
      </c>
      <c r="BE909" s="14" t="str">
        <f t="shared" si="149"/>
        <v/>
      </c>
      <c r="BF909" s="14">
        <f t="shared" si="150"/>
        <v>120.66666666666667</v>
      </c>
      <c r="BG909" s="14">
        <f t="shared" si="151"/>
        <v>99.888888888888886</v>
      </c>
    </row>
    <row r="910" spans="1:59" x14ac:dyDescent="0.2">
      <c r="A910" t="str">
        <f t="shared" si="144"/>
        <v>Jarryn Geary_2018</v>
      </c>
      <c r="B910" t="s">
        <v>700</v>
      </c>
      <c r="C910" t="s">
        <v>399</v>
      </c>
      <c r="D910">
        <v>2018</v>
      </c>
      <c r="E910" s="13">
        <v>362400</v>
      </c>
      <c r="F910" s="13">
        <v>362400</v>
      </c>
      <c r="G910" s="13">
        <v>362400</v>
      </c>
      <c r="H910" s="13">
        <v>390000</v>
      </c>
      <c r="I910" s="13">
        <v>418700</v>
      </c>
      <c r="J910" s="13">
        <v>408300</v>
      </c>
      <c r="K910" s="13">
        <v>418100</v>
      </c>
      <c r="L910" s="13">
        <v>400800</v>
      </c>
      <c r="M910" s="13">
        <v>381900</v>
      </c>
      <c r="N910" s="13">
        <v>366000</v>
      </c>
      <c r="O910" s="13">
        <v>380900</v>
      </c>
      <c r="P910" s="13">
        <v>394100</v>
      </c>
      <c r="Q910" s="13">
        <v>394100</v>
      </c>
      <c r="R910" s="13">
        <v>394100</v>
      </c>
      <c r="S910" s="13">
        <v>394100</v>
      </c>
      <c r="T910" s="13">
        <v>404700</v>
      </c>
      <c r="U910" s="13">
        <v>386500</v>
      </c>
      <c r="V910" s="13">
        <v>379400</v>
      </c>
      <c r="W910" s="13">
        <v>368100</v>
      </c>
      <c r="X910" s="13">
        <v>377200</v>
      </c>
      <c r="Y910" s="13">
        <v>394000</v>
      </c>
      <c r="Z910" s="13">
        <v>398100</v>
      </c>
      <c r="AA910" s="13">
        <v>356100</v>
      </c>
      <c r="AB910" s="13">
        <v>100</v>
      </c>
      <c r="AC910" s="13">
        <v>128</v>
      </c>
      <c r="AD910" s="13">
        <v>49</v>
      </c>
      <c r="AE910" s="13">
        <v>116</v>
      </c>
      <c r="AF910" s="13">
        <v>57</v>
      </c>
      <c r="AG910" s="13">
        <v>91</v>
      </c>
      <c r="AH910" s="13">
        <v>63</v>
      </c>
      <c r="AI910" s="13">
        <v>45</v>
      </c>
      <c r="AJ910" s="13">
        <v>87</v>
      </c>
      <c r="AK910" s="13">
        <v>121</v>
      </c>
      <c r="AL910" s="13">
        <v>50</v>
      </c>
      <c r="AM910" s="13"/>
      <c r="AN910" s="13"/>
      <c r="AO910" s="13"/>
      <c r="AP910" s="13">
        <v>94</v>
      </c>
      <c r="AQ910" s="13">
        <v>63</v>
      </c>
      <c r="AR910" s="13">
        <v>63</v>
      </c>
      <c r="AS910" s="13">
        <v>81</v>
      </c>
      <c r="AT910" s="13">
        <v>102</v>
      </c>
      <c r="AU910" s="13">
        <v>87</v>
      </c>
      <c r="AV910" s="13">
        <v>63</v>
      </c>
      <c r="AW910" s="13">
        <v>44</v>
      </c>
      <c r="AX910" s="13">
        <v>83</v>
      </c>
      <c r="AY910" s="14">
        <f t="shared" si="145"/>
        <v>79.349999999999994</v>
      </c>
      <c r="AZ910" s="14">
        <f t="shared" si="142"/>
        <v>23</v>
      </c>
      <c r="BA910" s="19">
        <f t="shared" si="146"/>
        <v>0.90909090909090906</v>
      </c>
      <c r="BB910" s="20">
        <f t="shared" si="143"/>
        <v>25.80141774970393</v>
      </c>
      <c r="BC910">
        <f t="shared" si="147"/>
        <v>0</v>
      </c>
      <c r="BD910" s="14">
        <f t="shared" si="148"/>
        <v>23</v>
      </c>
      <c r="BE910" s="14">
        <f t="shared" si="149"/>
        <v>90.166666666666671</v>
      </c>
      <c r="BF910" s="14">
        <f t="shared" si="150"/>
        <v>73.2</v>
      </c>
      <c r="BG910" s="14">
        <f t="shared" si="151"/>
        <v>75.555555555555557</v>
      </c>
    </row>
    <row r="911" spans="1:59" x14ac:dyDescent="0.2">
      <c r="A911" t="str">
        <f t="shared" si="144"/>
        <v>Jarryn Geary_2017</v>
      </c>
      <c r="B911" t="s">
        <v>700</v>
      </c>
      <c r="C911" t="s">
        <v>399</v>
      </c>
      <c r="D911">
        <v>2017</v>
      </c>
      <c r="E911" s="13">
        <v>348700</v>
      </c>
      <c r="F911" s="13">
        <v>348700</v>
      </c>
      <c r="G911" s="13">
        <v>348700</v>
      </c>
      <c r="H911" s="13">
        <v>340500</v>
      </c>
      <c r="I911" s="13">
        <v>338600</v>
      </c>
      <c r="J911" s="13">
        <v>344100</v>
      </c>
      <c r="K911" s="13">
        <v>363700</v>
      </c>
      <c r="L911" s="13">
        <v>363700</v>
      </c>
      <c r="M911" s="13">
        <v>372500</v>
      </c>
      <c r="N911" s="13">
        <v>364600</v>
      </c>
      <c r="O911" s="13">
        <v>353800</v>
      </c>
      <c r="P911" s="13">
        <v>353800</v>
      </c>
      <c r="Q911" s="13">
        <v>345100</v>
      </c>
      <c r="R911" s="13">
        <v>350600</v>
      </c>
      <c r="S911" s="13">
        <v>365000</v>
      </c>
      <c r="T911" s="13">
        <v>367700</v>
      </c>
      <c r="U911" s="13">
        <v>372100</v>
      </c>
      <c r="V911" s="13">
        <v>360100</v>
      </c>
      <c r="W911" s="13">
        <v>358400</v>
      </c>
      <c r="X911" s="13">
        <v>340500</v>
      </c>
      <c r="Y911" s="13">
        <v>333100</v>
      </c>
      <c r="Z911" s="13">
        <v>318300</v>
      </c>
      <c r="AA911" s="13">
        <v>319900</v>
      </c>
      <c r="AB911" s="13">
        <v>88</v>
      </c>
      <c r="AC911" s="13">
        <v>44</v>
      </c>
      <c r="AD911" s="13">
        <v>53</v>
      </c>
      <c r="AE911" s="13">
        <v>98</v>
      </c>
      <c r="AF911" s="13">
        <v>59</v>
      </c>
      <c r="AG911" s="13">
        <v>89</v>
      </c>
      <c r="AH911" s="13">
        <v>65</v>
      </c>
      <c r="AI911" s="13">
        <v>80</v>
      </c>
      <c r="AJ911" s="13">
        <v>56</v>
      </c>
      <c r="AK911" s="13">
        <v>54</v>
      </c>
      <c r="AL911" s="13"/>
      <c r="AM911" s="13">
        <v>78</v>
      </c>
      <c r="AN911" s="13">
        <v>83</v>
      </c>
      <c r="AO911" s="13">
        <v>77</v>
      </c>
      <c r="AP911" s="13">
        <v>63</v>
      </c>
      <c r="AQ911" s="13">
        <v>89</v>
      </c>
      <c r="AR911" s="13">
        <v>43</v>
      </c>
      <c r="AS911" s="13">
        <v>80</v>
      </c>
      <c r="AT911" s="13">
        <v>52</v>
      </c>
      <c r="AU911" s="13">
        <v>57</v>
      </c>
      <c r="AV911" s="13">
        <v>59</v>
      </c>
      <c r="AW911" s="13">
        <v>80</v>
      </c>
      <c r="AX911" s="13">
        <v>3</v>
      </c>
      <c r="AY911" s="14">
        <f t="shared" si="145"/>
        <v>65.909090909090907</v>
      </c>
      <c r="AZ911" s="14">
        <f t="shared" si="142"/>
        <v>23</v>
      </c>
      <c r="BA911" s="19">
        <f t="shared" si="146"/>
        <v>1</v>
      </c>
      <c r="BB911" s="20">
        <f t="shared" si="143"/>
        <v>21.255607867122162</v>
      </c>
      <c r="BC911">
        <f t="shared" si="147"/>
        <v>0</v>
      </c>
      <c r="BD911" s="14">
        <f t="shared" si="148"/>
        <v>22</v>
      </c>
      <c r="BE911" s="14">
        <f t="shared" si="149"/>
        <v>71.833333333333329</v>
      </c>
      <c r="BF911" s="14">
        <f t="shared" si="150"/>
        <v>66.599999999999994</v>
      </c>
      <c r="BG911" s="14">
        <f t="shared" si="151"/>
        <v>58.444444444444443</v>
      </c>
    </row>
    <row r="912" spans="1:59" x14ac:dyDescent="0.2">
      <c r="A912" t="str">
        <f t="shared" si="144"/>
        <v>Jarryn Geary_2016</v>
      </c>
      <c r="B912" t="s">
        <v>700</v>
      </c>
      <c r="C912" t="s">
        <v>399</v>
      </c>
      <c r="D912">
        <v>2016</v>
      </c>
      <c r="E912" s="13">
        <v>421400</v>
      </c>
      <c r="F912" s="13">
        <v>421400</v>
      </c>
      <c r="G912" s="13">
        <v>421400</v>
      </c>
      <c r="H912" s="13">
        <v>390000</v>
      </c>
      <c r="I912" s="13">
        <v>366700</v>
      </c>
      <c r="J912" s="13">
        <v>346400</v>
      </c>
      <c r="K912" s="13">
        <v>333900</v>
      </c>
      <c r="L912" s="13">
        <v>326700</v>
      </c>
      <c r="M912" s="13">
        <v>326300</v>
      </c>
      <c r="N912" s="13">
        <v>323100</v>
      </c>
      <c r="O912" s="13">
        <v>319100</v>
      </c>
      <c r="P912" s="13">
        <v>307600</v>
      </c>
      <c r="Q912" s="13">
        <v>302400</v>
      </c>
      <c r="R912" s="13">
        <v>302400</v>
      </c>
      <c r="S912" s="13">
        <v>294600</v>
      </c>
      <c r="T912" s="13">
        <v>298800</v>
      </c>
      <c r="U912" s="13">
        <v>308300</v>
      </c>
      <c r="V912" s="13">
        <v>316000</v>
      </c>
      <c r="W912" s="13">
        <v>332300</v>
      </c>
      <c r="X912" s="13">
        <v>332100</v>
      </c>
      <c r="Y912" s="13">
        <v>337100</v>
      </c>
      <c r="Z912" s="13">
        <v>337100</v>
      </c>
      <c r="AA912" s="13">
        <v>328900</v>
      </c>
      <c r="AB912" s="13">
        <v>72</v>
      </c>
      <c r="AC912" s="13">
        <v>54</v>
      </c>
      <c r="AD912" s="13">
        <v>51</v>
      </c>
      <c r="AE912" s="13">
        <v>72</v>
      </c>
      <c r="AF912" s="13">
        <v>46</v>
      </c>
      <c r="AG912" s="13">
        <v>57</v>
      </c>
      <c r="AH912" s="13">
        <v>79</v>
      </c>
      <c r="AI912" s="13">
        <v>59</v>
      </c>
      <c r="AJ912" s="13">
        <v>50</v>
      </c>
      <c r="AK912" s="13">
        <v>76</v>
      </c>
      <c r="AL912" s="13">
        <v>39</v>
      </c>
      <c r="AM912" s="13">
        <v>58</v>
      </c>
      <c r="AN912" s="13"/>
      <c r="AO912" s="13">
        <v>69</v>
      </c>
      <c r="AP912" s="13">
        <v>59</v>
      </c>
      <c r="AQ912" s="13">
        <v>74</v>
      </c>
      <c r="AR912" s="13">
        <v>73</v>
      </c>
      <c r="AS912" s="13">
        <v>85</v>
      </c>
      <c r="AT912" s="13">
        <v>47</v>
      </c>
      <c r="AU912" s="13">
        <v>85</v>
      </c>
      <c r="AV912" s="13"/>
      <c r="AW912" s="13">
        <v>58</v>
      </c>
      <c r="AX912" s="13">
        <v>83</v>
      </c>
      <c r="AY912" s="14">
        <f t="shared" si="145"/>
        <v>64.095238095238102</v>
      </c>
      <c r="AZ912" s="14">
        <f t="shared" si="142"/>
        <v>23</v>
      </c>
      <c r="BA912" s="19">
        <f t="shared" si="146"/>
        <v>0.95454545454545459</v>
      </c>
      <c r="BB912" s="20">
        <f t="shared" si="143"/>
        <v>13.819930397454117</v>
      </c>
      <c r="BC912">
        <f t="shared" si="147"/>
        <v>0</v>
      </c>
      <c r="BD912" s="14">
        <f t="shared" si="148"/>
        <v>15</v>
      </c>
      <c r="BE912" s="14">
        <f t="shared" si="149"/>
        <v>58.666666666666664</v>
      </c>
      <c r="BF912" s="14">
        <f t="shared" si="150"/>
        <v>60.166666666666664</v>
      </c>
      <c r="BG912" s="14">
        <f t="shared" si="151"/>
        <v>70.5</v>
      </c>
    </row>
    <row r="913" spans="1:59" x14ac:dyDescent="0.2">
      <c r="A913" t="str">
        <f t="shared" si="144"/>
        <v>Jarryn Geary_2015</v>
      </c>
      <c r="B913" t="s">
        <v>700</v>
      </c>
      <c r="C913" t="s">
        <v>399</v>
      </c>
      <c r="D913">
        <v>2015</v>
      </c>
      <c r="E913" s="13">
        <v>332400</v>
      </c>
      <c r="F913" s="13">
        <v>332400</v>
      </c>
      <c r="G913" s="13">
        <v>332400</v>
      </c>
      <c r="H913" s="13">
        <v>349600</v>
      </c>
      <c r="I913" s="13">
        <v>350500</v>
      </c>
      <c r="J913" s="13">
        <v>355000</v>
      </c>
      <c r="K913" s="13">
        <v>356100</v>
      </c>
      <c r="L913" s="13">
        <v>356100</v>
      </c>
      <c r="M913" s="13">
        <v>356100</v>
      </c>
      <c r="N913" s="13">
        <v>342900</v>
      </c>
      <c r="O913" s="13">
        <v>342700</v>
      </c>
      <c r="P913" s="13">
        <v>351100</v>
      </c>
      <c r="Q913" s="13">
        <v>351100</v>
      </c>
      <c r="R913" s="13">
        <v>371800</v>
      </c>
      <c r="S913" s="13">
        <v>389300</v>
      </c>
      <c r="T913" s="13">
        <v>407800</v>
      </c>
      <c r="U913" s="13">
        <v>414100</v>
      </c>
      <c r="V913" s="13">
        <v>415000</v>
      </c>
      <c r="W913" s="13">
        <v>411600</v>
      </c>
      <c r="X913" s="13">
        <v>417200</v>
      </c>
      <c r="Y913" s="13">
        <v>418700</v>
      </c>
      <c r="Z913" s="13">
        <v>406800</v>
      </c>
      <c r="AA913" s="13">
        <v>398700</v>
      </c>
      <c r="AB913" s="13">
        <v>111</v>
      </c>
      <c r="AC913" s="13">
        <v>59</v>
      </c>
      <c r="AD913" s="13">
        <v>66</v>
      </c>
      <c r="AE913" s="13">
        <v>85</v>
      </c>
      <c r="AF913" s="13">
        <v>69</v>
      </c>
      <c r="AG913" s="13">
        <v>61</v>
      </c>
      <c r="AH913" s="13"/>
      <c r="AI913" s="13"/>
      <c r="AJ913" s="13">
        <v>52</v>
      </c>
      <c r="AK913" s="13">
        <v>89</v>
      </c>
      <c r="AL913" s="13">
        <v>81</v>
      </c>
      <c r="AM913" s="13"/>
      <c r="AN913" s="13">
        <v>86</v>
      </c>
      <c r="AO913" s="13">
        <v>92</v>
      </c>
      <c r="AP913" s="13">
        <v>94</v>
      </c>
      <c r="AQ913" s="13">
        <v>70</v>
      </c>
      <c r="AR913" s="13">
        <v>89</v>
      </c>
      <c r="AS913" s="13">
        <v>84</v>
      </c>
      <c r="AT913" s="13">
        <v>89</v>
      </c>
      <c r="AU913" s="13">
        <v>84</v>
      </c>
      <c r="AV913" s="13">
        <v>57</v>
      </c>
      <c r="AW913" s="13">
        <v>90</v>
      </c>
      <c r="AX913" s="13">
        <v>54</v>
      </c>
      <c r="AY913" s="14">
        <f t="shared" si="145"/>
        <v>78.099999999999994</v>
      </c>
      <c r="AZ913" s="14">
        <f t="shared" si="142"/>
        <v>23</v>
      </c>
      <c r="BA913" s="19">
        <f t="shared" si="146"/>
        <v>0.90909090909090906</v>
      </c>
      <c r="BB913" s="20">
        <f t="shared" si="143"/>
        <v>16.016110310362013</v>
      </c>
      <c r="BC913">
        <f t="shared" si="147"/>
        <v>0</v>
      </c>
      <c r="BD913" s="14">
        <f t="shared" si="148"/>
        <v>1</v>
      </c>
      <c r="BE913" s="14">
        <f t="shared" si="149"/>
        <v>75.166666666666671</v>
      </c>
      <c r="BF913" s="14">
        <f t="shared" si="150"/>
        <v>74</v>
      </c>
      <c r="BG913" s="14">
        <f t="shared" si="151"/>
        <v>79</v>
      </c>
    </row>
    <row r="914" spans="1:59" x14ac:dyDescent="0.2">
      <c r="A914" t="str">
        <f t="shared" si="144"/>
        <v>Michael Gibbons_2018</v>
      </c>
      <c r="B914" t="s">
        <v>2650</v>
      </c>
      <c r="C914" t="s">
        <v>84</v>
      </c>
      <c r="D914">
        <v>2018</v>
      </c>
      <c r="E914" s="13">
        <v>0</v>
      </c>
      <c r="F914" s="13">
        <v>0</v>
      </c>
      <c r="G914" s="13">
        <v>0</v>
      </c>
      <c r="H914" s="13">
        <v>0</v>
      </c>
      <c r="I914" s="13">
        <v>0</v>
      </c>
      <c r="J914" s="13">
        <v>0</v>
      </c>
      <c r="K914" s="13">
        <v>0</v>
      </c>
      <c r="L914" s="13">
        <v>0</v>
      </c>
      <c r="M914" s="13">
        <v>0</v>
      </c>
      <c r="N914" s="13">
        <v>0</v>
      </c>
      <c r="O914" s="13">
        <v>0</v>
      </c>
      <c r="P914" s="13">
        <v>0</v>
      </c>
      <c r="Q914" s="13">
        <v>0</v>
      </c>
      <c r="R914" s="13">
        <v>0</v>
      </c>
      <c r="S914" s="13">
        <v>0</v>
      </c>
      <c r="T914" s="13">
        <v>0</v>
      </c>
      <c r="U914" s="13">
        <v>0</v>
      </c>
      <c r="V914" s="13">
        <v>0</v>
      </c>
      <c r="W914" s="13">
        <v>0</v>
      </c>
      <c r="X914" s="13">
        <v>0</v>
      </c>
      <c r="Y914" s="13">
        <v>0</v>
      </c>
      <c r="Z914" s="13">
        <v>0</v>
      </c>
      <c r="AA914" s="13">
        <v>0</v>
      </c>
      <c r="AB914" s="13"/>
      <c r="AC914" s="13"/>
      <c r="AD914" s="13"/>
      <c r="AE914" s="13"/>
      <c r="AF914" s="13"/>
      <c r="AG914" s="13"/>
      <c r="AH914" s="13"/>
      <c r="AI914" s="13"/>
      <c r="AJ914" s="13"/>
      <c r="AK914" s="13"/>
      <c r="AL914" s="13"/>
      <c r="AM914" s="13"/>
      <c r="AN914" s="13"/>
      <c r="AO914" s="13"/>
      <c r="AP914" s="13"/>
      <c r="AQ914" s="13"/>
      <c r="AR914" s="13"/>
      <c r="AS914" s="13"/>
      <c r="AT914" s="13"/>
      <c r="AU914" s="13"/>
      <c r="AV914" s="13"/>
      <c r="AW914" s="13"/>
      <c r="AX914" s="13"/>
      <c r="AY914" s="14" t="str">
        <f t="shared" si="145"/>
        <v/>
      </c>
      <c r="AZ914" s="14">
        <f t="shared" si="142"/>
        <v>23</v>
      </c>
      <c r="BA914" s="19">
        <f t="shared" si="146"/>
        <v>0</v>
      </c>
      <c r="BB914" s="20" t="e">
        <f t="shared" si="143"/>
        <v>#DIV/0!</v>
      </c>
      <c r="BC914">
        <f t="shared" si="147"/>
        <v>23</v>
      </c>
      <c r="BD914" s="14">
        <f t="shared" si="148"/>
        <v>1</v>
      </c>
      <c r="BE914" s="14" t="str">
        <f t="shared" si="149"/>
        <v/>
      </c>
      <c r="BF914" s="14" t="str">
        <f t="shared" si="150"/>
        <v/>
      </c>
      <c r="BG914" s="14" t="str">
        <f t="shared" si="151"/>
        <v/>
      </c>
    </row>
    <row r="915" spans="1:59" x14ac:dyDescent="0.2">
      <c r="A915" t="str">
        <f t="shared" si="144"/>
        <v>Michael Gibbons_2017</v>
      </c>
      <c r="B915" t="s">
        <v>2650</v>
      </c>
      <c r="C915" t="s">
        <v>84</v>
      </c>
      <c r="D915">
        <v>2017</v>
      </c>
      <c r="E915" s="13">
        <v>0</v>
      </c>
      <c r="F915" s="13">
        <v>0</v>
      </c>
      <c r="G915" s="13">
        <v>0</v>
      </c>
      <c r="H915" s="13">
        <v>0</v>
      </c>
      <c r="I915" s="13">
        <v>0</v>
      </c>
      <c r="J915" s="13">
        <v>0</v>
      </c>
      <c r="K915" s="13">
        <v>0</v>
      </c>
      <c r="L915" s="13">
        <v>0</v>
      </c>
      <c r="M915" s="13">
        <v>0</v>
      </c>
      <c r="N915" s="13">
        <v>0</v>
      </c>
      <c r="O915" s="13">
        <v>0</v>
      </c>
      <c r="P915" s="13">
        <v>0</v>
      </c>
      <c r="Q915" s="13">
        <v>0</v>
      </c>
      <c r="R915" s="13">
        <v>0</v>
      </c>
      <c r="S915" s="13">
        <v>0</v>
      </c>
      <c r="T915" s="13">
        <v>0</v>
      </c>
      <c r="U915" s="13">
        <v>0</v>
      </c>
      <c r="V915" s="13">
        <v>0</v>
      </c>
      <c r="W915" s="13">
        <v>0</v>
      </c>
      <c r="X915" s="13">
        <v>0</v>
      </c>
      <c r="Y915" s="13">
        <v>0</v>
      </c>
      <c r="Z915" s="13">
        <v>0</v>
      </c>
      <c r="AA915" s="13">
        <v>0</v>
      </c>
      <c r="AB915" s="13"/>
      <c r="AC915" s="13"/>
      <c r="AD915" s="13"/>
      <c r="AE915" s="13"/>
      <c r="AF915" s="13"/>
      <c r="AG915" s="13"/>
      <c r="AH915" s="13"/>
      <c r="AI915" s="13"/>
      <c r="AJ915" s="13"/>
      <c r="AK915" s="13"/>
      <c r="AL915" s="13"/>
      <c r="AM915" s="13"/>
      <c r="AN915" s="13"/>
      <c r="AO915" s="13"/>
      <c r="AP915" s="13"/>
      <c r="AQ915" s="13"/>
      <c r="AR915" s="13"/>
      <c r="AS915" s="13"/>
      <c r="AT915" s="13"/>
      <c r="AU915" s="13"/>
      <c r="AV915" s="13"/>
      <c r="AW915" s="13"/>
      <c r="AX915" s="13"/>
      <c r="AY915" s="14" t="str">
        <f t="shared" si="145"/>
        <v/>
      </c>
      <c r="AZ915" s="14">
        <f t="shared" si="142"/>
        <v>23</v>
      </c>
      <c r="BA915" s="19">
        <f t="shared" si="146"/>
        <v>0</v>
      </c>
      <c r="BB915" s="20" t="e">
        <f t="shared" si="143"/>
        <v>#DIV/0!</v>
      </c>
      <c r="BC915">
        <f t="shared" si="147"/>
        <v>23</v>
      </c>
      <c r="BD915" s="14">
        <f t="shared" si="148"/>
        <v>1</v>
      </c>
      <c r="BE915" s="14" t="str">
        <f t="shared" si="149"/>
        <v/>
      </c>
      <c r="BF915" s="14" t="str">
        <f t="shared" si="150"/>
        <v/>
      </c>
      <c r="BG915" s="14" t="str">
        <f t="shared" si="151"/>
        <v/>
      </c>
    </row>
    <row r="916" spans="1:59" x14ac:dyDescent="0.2">
      <c r="A916" t="str">
        <f t="shared" si="144"/>
        <v>Michael Gibbons_2016</v>
      </c>
      <c r="B916" t="s">
        <v>2650</v>
      </c>
      <c r="C916" t="s">
        <v>84</v>
      </c>
      <c r="D916">
        <v>2016</v>
      </c>
      <c r="E916" s="13">
        <v>0</v>
      </c>
      <c r="F916" s="13">
        <v>0</v>
      </c>
      <c r="G916" s="13">
        <v>0</v>
      </c>
      <c r="H916" s="13">
        <v>0</v>
      </c>
      <c r="I916" s="13">
        <v>0</v>
      </c>
      <c r="J916" s="13">
        <v>0</v>
      </c>
      <c r="K916" s="13">
        <v>0</v>
      </c>
      <c r="L916" s="13">
        <v>0</v>
      </c>
      <c r="M916" s="13">
        <v>0</v>
      </c>
      <c r="N916" s="13">
        <v>0</v>
      </c>
      <c r="O916" s="13">
        <v>0</v>
      </c>
      <c r="P916" s="13">
        <v>0</v>
      </c>
      <c r="Q916" s="13">
        <v>0</v>
      </c>
      <c r="R916" s="13">
        <v>0</v>
      </c>
      <c r="S916" s="13">
        <v>0</v>
      </c>
      <c r="T916" s="13">
        <v>0</v>
      </c>
      <c r="U916" s="13">
        <v>0</v>
      </c>
      <c r="V916" s="13">
        <v>0</v>
      </c>
      <c r="W916" s="13">
        <v>0</v>
      </c>
      <c r="X916" s="13">
        <v>0</v>
      </c>
      <c r="Y916" s="13">
        <v>0</v>
      </c>
      <c r="Z916" s="13">
        <v>0</v>
      </c>
      <c r="AA916" s="13">
        <v>0</v>
      </c>
      <c r="AB916" s="13"/>
      <c r="AC916" s="13"/>
      <c r="AD916" s="13"/>
      <c r="AE916" s="13"/>
      <c r="AF916" s="13"/>
      <c r="AG916" s="13"/>
      <c r="AH916" s="13"/>
      <c r="AI916" s="13"/>
      <c r="AJ916" s="13"/>
      <c r="AK916" s="13"/>
      <c r="AL916" s="13"/>
      <c r="AM916" s="13"/>
      <c r="AN916" s="13"/>
      <c r="AO916" s="13"/>
      <c r="AP916" s="13"/>
      <c r="AQ916" s="13"/>
      <c r="AR916" s="13"/>
      <c r="AS916" s="13"/>
      <c r="AT916" s="13"/>
      <c r="AU916" s="13"/>
      <c r="AV916" s="13"/>
      <c r="AW916" s="13"/>
      <c r="AX916" s="13"/>
      <c r="AY916" s="14" t="str">
        <f t="shared" si="145"/>
        <v/>
      </c>
      <c r="AZ916" s="14">
        <f t="shared" si="142"/>
        <v>23</v>
      </c>
      <c r="BA916" s="19">
        <f t="shared" si="146"/>
        <v>0</v>
      </c>
      <c r="BB916" s="20" t="e">
        <f t="shared" si="143"/>
        <v>#DIV/0!</v>
      </c>
      <c r="BC916">
        <f t="shared" si="147"/>
        <v>23</v>
      </c>
      <c r="BD916" s="14">
        <f t="shared" si="148"/>
        <v>1</v>
      </c>
      <c r="BE916" s="14" t="str">
        <f t="shared" si="149"/>
        <v/>
      </c>
      <c r="BF916" s="14" t="str">
        <f t="shared" si="150"/>
        <v/>
      </c>
      <c r="BG916" s="14" t="str">
        <f t="shared" si="151"/>
        <v/>
      </c>
    </row>
    <row r="917" spans="1:59" x14ac:dyDescent="0.2">
      <c r="A917" t="str">
        <f t="shared" si="144"/>
        <v>Michael Gibbons_2015</v>
      </c>
      <c r="B917" t="s">
        <v>2650</v>
      </c>
      <c r="C917" t="s">
        <v>84</v>
      </c>
      <c r="D917">
        <v>2015</v>
      </c>
      <c r="E917" s="13">
        <v>0</v>
      </c>
      <c r="F917" s="13">
        <v>0</v>
      </c>
      <c r="G917" s="13">
        <v>0</v>
      </c>
      <c r="H917" s="13">
        <v>0</v>
      </c>
      <c r="I917" s="13">
        <v>0</v>
      </c>
      <c r="J917" s="13">
        <v>0</v>
      </c>
      <c r="K917" s="13">
        <v>0</v>
      </c>
      <c r="L917" s="13">
        <v>0</v>
      </c>
      <c r="M917" s="13">
        <v>0</v>
      </c>
      <c r="N917" s="13">
        <v>0</v>
      </c>
      <c r="O917" s="13">
        <v>0</v>
      </c>
      <c r="P917" s="13">
        <v>0</v>
      </c>
      <c r="Q917" s="13">
        <v>0</v>
      </c>
      <c r="R917" s="13">
        <v>0</v>
      </c>
      <c r="S917" s="13">
        <v>0</v>
      </c>
      <c r="T917" s="13">
        <v>0</v>
      </c>
      <c r="U917" s="13">
        <v>0</v>
      </c>
      <c r="V917" s="13">
        <v>0</v>
      </c>
      <c r="W917" s="13">
        <v>0</v>
      </c>
      <c r="X917" s="13">
        <v>0</v>
      </c>
      <c r="Y917" s="13">
        <v>0</v>
      </c>
      <c r="Z917" s="13">
        <v>0</v>
      </c>
      <c r="AA917" s="13">
        <v>0</v>
      </c>
      <c r="AB917" s="13"/>
      <c r="AC917" s="13"/>
      <c r="AD917" s="13"/>
      <c r="AE917" s="13"/>
      <c r="AF917" s="13"/>
      <c r="AG917" s="13"/>
      <c r="AH917" s="13"/>
      <c r="AI917" s="13"/>
      <c r="AJ917" s="13"/>
      <c r="AK917" s="13"/>
      <c r="AL917" s="13"/>
      <c r="AM917" s="13"/>
      <c r="AN917" s="13"/>
      <c r="AO917" s="13"/>
      <c r="AP917" s="13"/>
      <c r="AQ917" s="13"/>
      <c r="AR917" s="13"/>
      <c r="AS917" s="13"/>
      <c r="AT917" s="13"/>
      <c r="AU917" s="13"/>
      <c r="AV917" s="13"/>
      <c r="AW917" s="13"/>
      <c r="AX917" s="13"/>
      <c r="AY917" s="14" t="str">
        <f t="shared" si="145"/>
        <v/>
      </c>
      <c r="AZ917" s="14">
        <f t="shared" si="142"/>
        <v>23</v>
      </c>
      <c r="BA917" s="19">
        <f t="shared" si="146"/>
        <v>0</v>
      </c>
      <c r="BB917" s="20" t="e">
        <f t="shared" si="143"/>
        <v>#DIV/0!</v>
      </c>
      <c r="BC917">
        <f t="shared" si="147"/>
        <v>23</v>
      </c>
      <c r="BD917" s="14">
        <f t="shared" si="148"/>
        <v>1</v>
      </c>
      <c r="BE917" s="14" t="str">
        <f t="shared" si="149"/>
        <v/>
      </c>
      <c r="BF917" s="14" t="str">
        <f t="shared" si="150"/>
        <v/>
      </c>
      <c r="BG917" s="14" t="str">
        <f t="shared" si="151"/>
        <v/>
      </c>
    </row>
    <row r="918" spans="1:59" x14ac:dyDescent="0.2">
      <c r="A918" t="str">
        <f t="shared" si="144"/>
        <v>Bryce Gibbs_2018</v>
      </c>
      <c r="B918" t="s">
        <v>572</v>
      </c>
      <c r="C918" t="s">
        <v>1</v>
      </c>
      <c r="D918">
        <v>2018</v>
      </c>
      <c r="E918" s="13">
        <v>563000</v>
      </c>
      <c r="F918" s="13">
        <v>563000</v>
      </c>
      <c r="G918" s="13">
        <v>563000</v>
      </c>
      <c r="H918" s="13">
        <v>575800</v>
      </c>
      <c r="I918" s="13">
        <v>581600</v>
      </c>
      <c r="J918" s="13">
        <v>555800</v>
      </c>
      <c r="K918" s="13">
        <v>517000</v>
      </c>
      <c r="L918" s="13">
        <v>483600</v>
      </c>
      <c r="M918" s="13">
        <v>463400</v>
      </c>
      <c r="N918" s="13">
        <v>453700</v>
      </c>
      <c r="O918" s="13">
        <v>443300</v>
      </c>
      <c r="P918" s="13">
        <v>455800</v>
      </c>
      <c r="Q918" s="13">
        <v>466400</v>
      </c>
      <c r="R918" s="13">
        <v>475600</v>
      </c>
      <c r="S918" s="13">
        <v>475600</v>
      </c>
      <c r="T918" s="13">
        <v>478200</v>
      </c>
      <c r="U918" s="13">
        <v>463600</v>
      </c>
      <c r="V918" s="13">
        <v>450200</v>
      </c>
      <c r="W918" s="13">
        <v>435100</v>
      </c>
      <c r="X918" s="13">
        <v>449500</v>
      </c>
      <c r="Y918" s="13">
        <v>476300</v>
      </c>
      <c r="Z918" s="13">
        <v>494100</v>
      </c>
      <c r="AA918" s="13">
        <v>485000</v>
      </c>
      <c r="AB918" s="13">
        <v>116</v>
      </c>
      <c r="AC918" s="13">
        <v>127</v>
      </c>
      <c r="AD918" s="13">
        <v>120</v>
      </c>
      <c r="AE918" s="13">
        <v>104</v>
      </c>
      <c r="AF918" s="13">
        <v>59</v>
      </c>
      <c r="AG918" s="13">
        <v>80</v>
      </c>
      <c r="AH918" s="13">
        <v>95</v>
      </c>
      <c r="AI918" s="13">
        <v>71</v>
      </c>
      <c r="AJ918" s="13">
        <v>92</v>
      </c>
      <c r="AK918" s="13">
        <v>86</v>
      </c>
      <c r="AL918" s="13">
        <v>116</v>
      </c>
      <c r="AM918" s="13">
        <v>98</v>
      </c>
      <c r="AN918" s="13">
        <v>87</v>
      </c>
      <c r="AO918" s="13"/>
      <c r="AP918" s="13">
        <v>112</v>
      </c>
      <c r="AQ918" s="13">
        <v>61</v>
      </c>
      <c r="AR918" s="13">
        <v>80</v>
      </c>
      <c r="AS918" s="13">
        <v>101</v>
      </c>
      <c r="AT918" s="13">
        <v>118</v>
      </c>
      <c r="AU918" s="13">
        <v>118</v>
      </c>
      <c r="AV918" s="13">
        <v>98</v>
      </c>
      <c r="AW918" s="13">
        <v>95</v>
      </c>
      <c r="AX918" s="13">
        <v>89</v>
      </c>
      <c r="AY918" s="14">
        <f t="shared" si="145"/>
        <v>96.5</v>
      </c>
      <c r="AZ918" s="14">
        <f t="shared" si="142"/>
        <v>23</v>
      </c>
      <c r="BA918" s="19">
        <f t="shared" si="146"/>
        <v>1</v>
      </c>
      <c r="BB918" s="20">
        <f t="shared" si="143"/>
        <v>19.063178169045212</v>
      </c>
      <c r="BC918">
        <f t="shared" si="147"/>
        <v>0</v>
      </c>
      <c r="BD918" s="14">
        <f t="shared" si="148"/>
        <v>19</v>
      </c>
      <c r="BE918" s="14">
        <f t="shared" si="149"/>
        <v>101</v>
      </c>
      <c r="BF918" s="14">
        <f t="shared" si="150"/>
        <v>93</v>
      </c>
      <c r="BG918" s="14">
        <f t="shared" si="151"/>
        <v>96.888888888888886</v>
      </c>
    </row>
    <row r="919" spans="1:59" x14ac:dyDescent="0.2">
      <c r="A919" t="str">
        <f t="shared" si="144"/>
        <v>Bryce Gibbs_2017</v>
      </c>
      <c r="B919" t="s">
        <v>572</v>
      </c>
      <c r="C919" t="s">
        <v>1</v>
      </c>
      <c r="D919">
        <v>2017</v>
      </c>
      <c r="E919" s="13">
        <v>577200</v>
      </c>
      <c r="F919" s="13">
        <v>577200</v>
      </c>
      <c r="G919" s="13">
        <v>577200</v>
      </c>
      <c r="H919" s="13">
        <v>552400</v>
      </c>
      <c r="I919" s="13">
        <v>533100</v>
      </c>
      <c r="J919" s="13">
        <v>536100</v>
      </c>
      <c r="K919" s="13">
        <v>525000</v>
      </c>
      <c r="L919" s="13">
        <v>515500</v>
      </c>
      <c r="M919" s="13">
        <v>516100</v>
      </c>
      <c r="N919" s="13">
        <v>525000</v>
      </c>
      <c r="O919" s="13">
        <v>549700</v>
      </c>
      <c r="P919" s="13">
        <v>549700</v>
      </c>
      <c r="Q919" s="13">
        <v>557200</v>
      </c>
      <c r="R919" s="13">
        <v>606700</v>
      </c>
      <c r="S919" s="13">
        <v>625800</v>
      </c>
      <c r="T919" s="13">
        <v>660800</v>
      </c>
      <c r="U919" s="13">
        <v>637900</v>
      </c>
      <c r="V919" s="13">
        <v>618400</v>
      </c>
      <c r="W919" s="13">
        <v>560400</v>
      </c>
      <c r="X919" s="13">
        <v>499300</v>
      </c>
      <c r="Y919" s="13">
        <v>466300</v>
      </c>
      <c r="Z919" s="13">
        <v>464900</v>
      </c>
      <c r="AA919" s="13">
        <v>473700</v>
      </c>
      <c r="AB919" s="13">
        <v>104</v>
      </c>
      <c r="AC919" s="13">
        <v>58</v>
      </c>
      <c r="AD919" s="13">
        <v>119</v>
      </c>
      <c r="AE919" s="13">
        <v>103</v>
      </c>
      <c r="AF919" s="13">
        <v>96</v>
      </c>
      <c r="AG919" s="13">
        <v>91</v>
      </c>
      <c r="AH919" s="13">
        <v>99</v>
      </c>
      <c r="AI919" s="13">
        <v>115</v>
      </c>
      <c r="AJ919" s="13">
        <v>109</v>
      </c>
      <c r="AK919" s="13">
        <v>140</v>
      </c>
      <c r="AL919" s="13"/>
      <c r="AM919" s="13">
        <v>90</v>
      </c>
      <c r="AN919" s="13">
        <v>208</v>
      </c>
      <c r="AO919" s="13">
        <v>101</v>
      </c>
      <c r="AP919" s="13">
        <v>142</v>
      </c>
      <c r="AQ919" s="13">
        <v>99</v>
      </c>
      <c r="AR919" s="13">
        <v>96</v>
      </c>
      <c r="AS919" s="13">
        <v>45</v>
      </c>
      <c r="AT919" s="13">
        <v>58</v>
      </c>
      <c r="AU919" s="13">
        <v>124</v>
      </c>
      <c r="AV919" s="13">
        <v>97</v>
      </c>
      <c r="AW919" s="13">
        <v>80</v>
      </c>
      <c r="AX919" s="13">
        <v>79</v>
      </c>
      <c r="AY919" s="14">
        <f t="shared" si="145"/>
        <v>102.40909090909091</v>
      </c>
      <c r="AZ919" s="14">
        <f t="shared" si="142"/>
        <v>23</v>
      </c>
      <c r="BA919" s="19">
        <f t="shared" si="146"/>
        <v>1</v>
      </c>
      <c r="BB919" s="20">
        <f t="shared" si="143"/>
        <v>33.656046072428609</v>
      </c>
      <c r="BC919">
        <f t="shared" si="147"/>
        <v>0</v>
      </c>
      <c r="BD919" s="14">
        <f t="shared" si="148"/>
        <v>22</v>
      </c>
      <c r="BE919" s="14">
        <f t="shared" si="149"/>
        <v>95.166666666666671</v>
      </c>
      <c r="BF919" s="14">
        <f t="shared" si="150"/>
        <v>110.6</v>
      </c>
      <c r="BG919" s="14">
        <f t="shared" si="151"/>
        <v>91.111111111111114</v>
      </c>
    </row>
    <row r="920" spans="1:59" x14ac:dyDescent="0.2">
      <c r="A920" t="str">
        <f t="shared" si="144"/>
        <v>Bryce Gibbs_2016</v>
      </c>
      <c r="B920" t="s">
        <v>572</v>
      </c>
      <c r="C920" t="s">
        <v>1</v>
      </c>
      <c r="D920">
        <v>2016</v>
      </c>
      <c r="E920" s="13">
        <v>444600</v>
      </c>
      <c r="F920" s="13">
        <v>444600</v>
      </c>
      <c r="G920" s="13">
        <v>444600</v>
      </c>
      <c r="H920" s="13">
        <v>452900</v>
      </c>
      <c r="I920" s="13">
        <v>437200</v>
      </c>
      <c r="J920" s="13">
        <v>445200</v>
      </c>
      <c r="K920" s="13">
        <v>470400</v>
      </c>
      <c r="L920" s="13">
        <v>516200</v>
      </c>
      <c r="M920" s="13">
        <v>561700</v>
      </c>
      <c r="N920" s="13">
        <v>583700</v>
      </c>
      <c r="O920" s="13">
        <v>602900</v>
      </c>
      <c r="P920" s="13">
        <v>571200</v>
      </c>
      <c r="Q920" s="13">
        <v>535300</v>
      </c>
      <c r="R920" s="13">
        <v>535300</v>
      </c>
      <c r="S920" s="13">
        <v>488700</v>
      </c>
      <c r="T920" s="13">
        <v>485600</v>
      </c>
      <c r="U920" s="13">
        <v>487800</v>
      </c>
      <c r="V920" s="13">
        <v>492100</v>
      </c>
      <c r="W920" s="13">
        <v>511300</v>
      </c>
      <c r="X920" s="13">
        <v>530500</v>
      </c>
      <c r="Y920" s="13">
        <v>546400</v>
      </c>
      <c r="Z920" s="13">
        <v>532800</v>
      </c>
      <c r="AA920" s="13">
        <v>531300</v>
      </c>
      <c r="AB920" s="13">
        <v>116</v>
      </c>
      <c r="AC920" s="13">
        <v>78</v>
      </c>
      <c r="AD920" s="13">
        <v>86</v>
      </c>
      <c r="AE920" s="13">
        <v>67</v>
      </c>
      <c r="AF920" s="13">
        <v>121</v>
      </c>
      <c r="AG920" s="13">
        <v>130</v>
      </c>
      <c r="AH920" s="13">
        <v>132</v>
      </c>
      <c r="AI920" s="13">
        <v>147</v>
      </c>
      <c r="AJ920" s="13">
        <v>107</v>
      </c>
      <c r="AK920" s="13">
        <v>140</v>
      </c>
      <c r="AL920" s="13">
        <v>42</v>
      </c>
      <c r="AM920" s="13">
        <v>80</v>
      </c>
      <c r="AN920" s="13"/>
      <c r="AO920" s="13">
        <v>97</v>
      </c>
      <c r="AP920" s="13">
        <v>109</v>
      </c>
      <c r="AQ920" s="13">
        <v>92</v>
      </c>
      <c r="AR920" s="13">
        <v>107</v>
      </c>
      <c r="AS920" s="13">
        <v>148</v>
      </c>
      <c r="AT920" s="13">
        <v>105</v>
      </c>
      <c r="AU920" s="13">
        <v>112</v>
      </c>
      <c r="AV920" s="13">
        <v>91</v>
      </c>
      <c r="AW920" s="13">
        <v>124</v>
      </c>
      <c r="AX920" s="13">
        <v>103</v>
      </c>
      <c r="AY920" s="14">
        <f t="shared" si="145"/>
        <v>106.09090909090909</v>
      </c>
      <c r="AZ920" s="14">
        <f t="shared" si="142"/>
        <v>23</v>
      </c>
      <c r="BA920" s="19">
        <f t="shared" si="146"/>
        <v>1</v>
      </c>
      <c r="BB920" s="20">
        <f t="shared" si="143"/>
        <v>26.311158398615898</v>
      </c>
      <c r="BC920">
        <f t="shared" si="147"/>
        <v>0</v>
      </c>
      <c r="BD920" s="14">
        <f t="shared" si="148"/>
        <v>5</v>
      </c>
      <c r="BE920" s="14">
        <f t="shared" si="149"/>
        <v>99.666666666666671</v>
      </c>
      <c r="BF920" s="14">
        <f t="shared" si="150"/>
        <v>108</v>
      </c>
      <c r="BG920" s="14">
        <f t="shared" si="151"/>
        <v>110.11111111111111</v>
      </c>
    </row>
    <row r="921" spans="1:59" x14ac:dyDescent="0.2">
      <c r="A921" t="str">
        <f t="shared" si="144"/>
        <v>Bryce Gibbs_2015</v>
      </c>
      <c r="B921" t="s">
        <v>572</v>
      </c>
      <c r="C921" t="s">
        <v>1</v>
      </c>
      <c r="D921">
        <v>2015</v>
      </c>
      <c r="E921" s="13">
        <v>571000</v>
      </c>
      <c r="F921" s="13">
        <v>571000</v>
      </c>
      <c r="G921" s="13">
        <v>571000</v>
      </c>
      <c r="H921" s="13">
        <v>539400</v>
      </c>
      <c r="I921" s="13">
        <v>522200</v>
      </c>
      <c r="J921" s="13">
        <v>475300</v>
      </c>
      <c r="K921" s="13">
        <v>457500</v>
      </c>
      <c r="L921" s="13">
        <v>445400</v>
      </c>
      <c r="M921" s="13">
        <v>443600</v>
      </c>
      <c r="N921" s="13">
        <v>443600</v>
      </c>
      <c r="O921" s="13">
        <v>443600</v>
      </c>
      <c r="P921" s="13">
        <v>443600</v>
      </c>
      <c r="Q921" s="13">
        <v>421700</v>
      </c>
      <c r="R921" s="13">
        <v>421700</v>
      </c>
      <c r="S921" s="13">
        <v>421700</v>
      </c>
      <c r="T921" s="13">
        <v>406100</v>
      </c>
      <c r="U921" s="13">
        <v>406100</v>
      </c>
      <c r="V921" s="13">
        <v>406100</v>
      </c>
      <c r="W921" s="13">
        <v>406100</v>
      </c>
      <c r="X921" s="13">
        <v>406100</v>
      </c>
      <c r="Y921" s="13">
        <v>406100</v>
      </c>
      <c r="Z921" s="13">
        <v>406100</v>
      </c>
      <c r="AA921" s="13">
        <v>406100</v>
      </c>
      <c r="AB921" s="13">
        <v>82</v>
      </c>
      <c r="AC921" s="13">
        <v>110</v>
      </c>
      <c r="AD921" s="13">
        <v>75</v>
      </c>
      <c r="AE921" s="13">
        <v>97</v>
      </c>
      <c r="AF921" s="13">
        <v>34</v>
      </c>
      <c r="AG921" s="13">
        <v>113</v>
      </c>
      <c r="AH921" s="13">
        <v>99</v>
      </c>
      <c r="AI921" s="13">
        <v>49</v>
      </c>
      <c r="AJ921" s="13"/>
      <c r="AK921" s="13"/>
      <c r="AL921" s="13"/>
      <c r="AM921" s="13">
        <v>66</v>
      </c>
      <c r="AN921" s="13"/>
      <c r="AO921" s="13"/>
      <c r="AP921" s="13">
        <v>99</v>
      </c>
      <c r="AQ921" s="13"/>
      <c r="AR921" s="13"/>
      <c r="AS921" s="13"/>
      <c r="AT921" s="13"/>
      <c r="AU921" s="13"/>
      <c r="AV921" s="13"/>
      <c r="AW921" s="13"/>
      <c r="AX921" s="13"/>
      <c r="AY921" s="14">
        <f t="shared" si="145"/>
        <v>82.4</v>
      </c>
      <c r="AZ921" s="14">
        <f t="shared" si="142"/>
        <v>23</v>
      </c>
      <c r="BA921" s="19">
        <f t="shared" si="146"/>
        <v>0.45454545454545453</v>
      </c>
      <c r="BB921" s="20">
        <f t="shared" si="143"/>
        <v>26.340505352445721</v>
      </c>
      <c r="BC921">
        <f t="shared" si="147"/>
        <v>0</v>
      </c>
      <c r="BD921" s="14">
        <f t="shared" si="148"/>
        <v>16</v>
      </c>
      <c r="BE921" s="14">
        <f t="shared" si="149"/>
        <v>85.166666666666671</v>
      </c>
      <c r="BF921" s="14">
        <f t="shared" si="150"/>
        <v>71.333333333333329</v>
      </c>
      <c r="BG921" s="14">
        <f t="shared" si="151"/>
        <v>99</v>
      </c>
    </row>
    <row r="922" spans="1:59" x14ac:dyDescent="0.2">
      <c r="A922" t="str">
        <f t="shared" si="144"/>
        <v>Stefan Giro_2018</v>
      </c>
      <c r="B922" t="s">
        <v>1646</v>
      </c>
      <c r="C922" t="s">
        <v>184</v>
      </c>
      <c r="D922">
        <v>2018</v>
      </c>
      <c r="E922" s="13">
        <v>102400</v>
      </c>
      <c r="F922" s="13">
        <v>102400</v>
      </c>
      <c r="G922" s="13">
        <v>102400</v>
      </c>
      <c r="H922" s="13">
        <v>102400</v>
      </c>
      <c r="I922" s="13">
        <v>102400</v>
      </c>
      <c r="J922" s="13">
        <v>102400</v>
      </c>
      <c r="K922" s="13">
        <v>102400</v>
      </c>
      <c r="L922" s="13">
        <v>102400</v>
      </c>
      <c r="M922" s="13">
        <v>102400</v>
      </c>
      <c r="N922" s="13">
        <v>102400</v>
      </c>
      <c r="O922" s="13">
        <v>102400</v>
      </c>
      <c r="P922" s="13">
        <v>102400</v>
      </c>
      <c r="Q922" s="13">
        <v>102400</v>
      </c>
      <c r="R922" s="13">
        <v>150000</v>
      </c>
      <c r="S922" s="13">
        <v>150000</v>
      </c>
      <c r="T922" s="13">
        <v>194600</v>
      </c>
      <c r="U922" s="13">
        <v>218500</v>
      </c>
      <c r="V922" s="13">
        <v>245000</v>
      </c>
      <c r="W922" s="13">
        <v>249400</v>
      </c>
      <c r="X922" s="13">
        <v>247300</v>
      </c>
      <c r="Y922" s="13">
        <v>247300</v>
      </c>
      <c r="Z922" s="13">
        <v>230200</v>
      </c>
      <c r="AA922" s="13">
        <v>214000</v>
      </c>
      <c r="AB922" s="13"/>
      <c r="AC922" s="13"/>
      <c r="AD922" s="13"/>
      <c r="AE922" s="13"/>
      <c r="AF922" s="13"/>
      <c r="AG922" s="13"/>
      <c r="AH922" s="13"/>
      <c r="AI922" s="13"/>
      <c r="AJ922" s="13"/>
      <c r="AK922" s="13"/>
      <c r="AL922" s="13">
        <v>39</v>
      </c>
      <c r="AM922" s="13">
        <v>63</v>
      </c>
      <c r="AN922" s="13">
        <v>66</v>
      </c>
      <c r="AO922" s="13"/>
      <c r="AP922" s="13">
        <v>63</v>
      </c>
      <c r="AQ922" s="13">
        <v>44</v>
      </c>
      <c r="AR922" s="13">
        <v>86</v>
      </c>
      <c r="AS922" s="13">
        <v>30</v>
      </c>
      <c r="AT922" s="13">
        <v>32</v>
      </c>
      <c r="AU922" s="13"/>
      <c r="AV922" s="13">
        <v>52</v>
      </c>
      <c r="AW922" s="13">
        <v>22</v>
      </c>
      <c r="AX922" s="13"/>
      <c r="AY922" s="14">
        <f t="shared" si="145"/>
        <v>49.7</v>
      </c>
      <c r="AZ922" s="14">
        <f t="shared" si="142"/>
        <v>23</v>
      </c>
      <c r="BA922" s="19">
        <f t="shared" si="146"/>
        <v>0.45454545454545453</v>
      </c>
      <c r="BB922" s="20">
        <f t="shared" si="143"/>
        <v>19.883270466511394</v>
      </c>
      <c r="BC922">
        <f t="shared" si="147"/>
        <v>0</v>
      </c>
      <c r="BD922" s="14">
        <f t="shared" si="148"/>
        <v>1</v>
      </c>
      <c r="BE922" s="14" t="str">
        <f t="shared" si="149"/>
        <v/>
      </c>
      <c r="BF922" s="14">
        <f t="shared" si="150"/>
        <v>51</v>
      </c>
      <c r="BG922" s="14">
        <f t="shared" si="151"/>
        <v>47</v>
      </c>
    </row>
    <row r="923" spans="1:59" x14ac:dyDescent="0.2">
      <c r="A923" t="str">
        <f t="shared" si="144"/>
        <v>Stefan Giro_2017</v>
      </c>
      <c r="B923" t="s">
        <v>1646</v>
      </c>
      <c r="C923" t="s">
        <v>184</v>
      </c>
      <c r="D923">
        <v>2017</v>
      </c>
      <c r="E923" s="13">
        <v>0</v>
      </c>
      <c r="F923" s="13">
        <v>0</v>
      </c>
      <c r="G923" s="13">
        <v>0</v>
      </c>
      <c r="H923" s="13">
        <v>0</v>
      </c>
      <c r="I923" s="13">
        <v>0</v>
      </c>
      <c r="J923" s="13">
        <v>0</v>
      </c>
      <c r="K923" s="13">
        <v>0</v>
      </c>
      <c r="L923" s="13">
        <v>0</v>
      </c>
      <c r="M923" s="13">
        <v>0</v>
      </c>
      <c r="N923" s="13">
        <v>0</v>
      </c>
      <c r="O923" s="13">
        <v>0</v>
      </c>
      <c r="P923" s="13">
        <v>0</v>
      </c>
      <c r="Q923" s="13">
        <v>0</v>
      </c>
      <c r="R923" s="13">
        <v>0</v>
      </c>
      <c r="S923" s="13">
        <v>0</v>
      </c>
      <c r="T923" s="13">
        <v>0</v>
      </c>
      <c r="U923" s="13">
        <v>0</v>
      </c>
      <c r="V923" s="13">
        <v>0</v>
      </c>
      <c r="W923" s="13">
        <v>0</v>
      </c>
      <c r="X923" s="13">
        <v>0</v>
      </c>
      <c r="Y923" s="13">
        <v>0</v>
      </c>
      <c r="Z923" s="13">
        <v>0</v>
      </c>
      <c r="AA923" s="13">
        <v>0</v>
      </c>
      <c r="AB923" s="13"/>
      <c r="AC923" s="13"/>
      <c r="AD923" s="13"/>
      <c r="AE923" s="13"/>
      <c r="AF923" s="13"/>
      <c r="AG923" s="13"/>
      <c r="AH923" s="13"/>
      <c r="AI923" s="13"/>
      <c r="AJ923" s="13"/>
      <c r="AK923" s="13"/>
      <c r="AL923" s="13"/>
      <c r="AM923" s="13"/>
      <c r="AN923" s="13"/>
      <c r="AO923" s="13"/>
      <c r="AP923" s="13"/>
      <c r="AQ923" s="13"/>
      <c r="AR923" s="13"/>
      <c r="AS923" s="13"/>
      <c r="AT923" s="13"/>
      <c r="AU923" s="13"/>
      <c r="AV923" s="13"/>
      <c r="AW923" s="13"/>
      <c r="AX923" s="13"/>
      <c r="AY923" s="14" t="str">
        <f t="shared" si="145"/>
        <v/>
      </c>
      <c r="AZ923" s="14">
        <f t="shared" si="142"/>
        <v>23</v>
      </c>
      <c r="BA923" s="19">
        <f t="shared" si="146"/>
        <v>0</v>
      </c>
      <c r="BB923" s="20" t="e">
        <f t="shared" si="143"/>
        <v>#DIV/0!</v>
      </c>
      <c r="BC923">
        <f t="shared" si="147"/>
        <v>23</v>
      </c>
      <c r="BD923" s="14">
        <f t="shared" si="148"/>
        <v>1</v>
      </c>
      <c r="BE923" s="14" t="str">
        <f t="shared" si="149"/>
        <v/>
      </c>
      <c r="BF923" s="14" t="str">
        <f t="shared" si="150"/>
        <v/>
      </c>
      <c r="BG923" s="14" t="str">
        <f t="shared" si="151"/>
        <v/>
      </c>
    </row>
    <row r="924" spans="1:59" x14ac:dyDescent="0.2">
      <c r="A924" t="str">
        <f t="shared" si="144"/>
        <v>Stefan Giro_2016</v>
      </c>
      <c r="B924" t="s">
        <v>1646</v>
      </c>
      <c r="C924" t="s">
        <v>184</v>
      </c>
      <c r="D924">
        <v>2016</v>
      </c>
      <c r="E924" s="13">
        <v>0</v>
      </c>
      <c r="F924" s="13">
        <v>0</v>
      </c>
      <c r="G924" s="13">
        <v>0</v>
      </c>
      <c r="H924" s="13">
        <v>0</v>
      </c>
      <c r="I924" s="13">
        <v>0</v>
      </c>
      <c r="J924" s="13">
        <v>0</v>
      </c>
      <c r="K924" s="13">
        <v>0</v>
      </c>
      <c r="L924" s="13">
        <v>0</v>
      </c>
      <c r="M924" s="13">
        <v>0</v>
      </c>
      <c r="N924" s="13">
        <v>0</v>
      </c>
      <c r="O924" s="13">
        <v>0</v>
      </c>
      <c r="P924" s="13">
        <v>0</v>
      </c>
      <c r="Q924" s="13">
        <v>0</v>
      </c>
      <c r="R924" s="13">
        <v>0</v>
      </c>
      <c r="S924" s="13">
        <v>0</v>
      </c>
      <c r="T924" s="13">
        <v>0</v>
      </c>
      <c r="U924" s="13">
        <v>0</v>
      </c>
      <c r="V924" s="13">
        <v>0</v>
      </c>
      <c r="W924" s="13">
        <v>0</v>
      </c>
      <c r="X924" s="13">
        <v>0</v>
      </c>
      <c r="Y924" s="13">
        <v>0</v>
      </c>
      <c r="Z924" s="13">
        <v>0</v>
      </c>
      <c r="AA924" s="13">
        <v>0</v>
      </c>
      <c r="AB924" s="13"/>
      <c r="AC924" s="13"/>
      <c r="AD924" s="13"/>
      <c r="AE924" s="13"/>
      <c r="AF924" s="13"/>
      <c r="AG924" s="13"/>
      <c r="AH924" s="13"/>
      <c r="AI924" s="13"/>
      <c r="AJ924" s="13"/>
      <c r="AK924" s="13"/>
      <c r="AL924" s="13"/>
      <c r="AM924" s="13"/>
      <c r="AN924" s="13"/>
      <c r="AO924" s="13"/>
      <c r="AP924" s="13"/>
      <c r="AQ924" s="13"/>
      <c r="AR924" s="13"/>
      <c r="AS924" s="13"/>
      <c r="AT924" s="13"/>
      <c r="AU924" s="13"/>
      <c r="AV924" s="13"/>
      <c r="AW924" s="13"/>
      <c r="AX924" s="13"/>
      <c r="AY924" s="14" t="str">
        <f t="shared" si="145"/>
        <v/>
      </c>
      <c r="AZ924" s="14">
        <f t="shared" si="142"/>
        <v>23</v>
      </c>
      <c r="BA924" s="19">
        <f t="shared" si="146"/>
        <v>0</v>
      </c>
      <c r="BB924" s="20" t="e">
        <f t="shared" si="143"/>
        <v>#DIV/0!</v>
      </c>
      <c r="BC924">
        <f t="shared" si="147"/>
        <v>23</v>
      </c>
      <c r="BD924" s="14">
        <f t="shared" si="148"/>
        <v>1</v>
      </c>
      <c r="BE924" s="14" t="str">
        <f t="shared" si="149"/>
        <v/>
      </c>
      <c r="BF924" s="14" t="str">
        <f t="shared" si="150"/>
        <v/>
      </c>
      <c r="BG924" s="14" t="str">
        <f t="shared" si="151"/>
        <v/>
      </c>
    </row>
    <row r="925" spans="1:59" x14ac:dyDescent="0.2">
      <c r="A925" t="str">
        <f t="shared" si="144"/>
        <v>Stefan Giro_2015</v>
      </c>
      <c r="B925" t="s">
        <v>1646</v>
      </c>
      <c r="C925" t="s">
        <v>184</v>
      </c>
      <c r="D925">
        <v>2015</v>
      </c>
      <c r="E925" s="13">
        <v>0</v>
      </c>
      <c r="F925" s="13">
        <v>0</v>
      </c>
      <c r="G925" s="13">
        <v>0</v>
      </c>
      <c r="H925" s="13">
        <v>0</v>
      </c>
      <c r="I925" s="13">
        <v>0</v>
      </c>
      <c r="J925" s="13">
        <v>0</v>
      </c>
      <c r="K925" s="13">
        <v>0</v>
      </c>
      <c r="L925" s="13">
        <v>0</v>
      </c>
      <c r="M925" s="13">
        <v>0</v>
      </c>
      <c r="N925" s="13">
        <v>0</v>
      </c>
      <c r="O925" s="13">
        <v>0</v>
      </c>
      <c r="P925" s="13">
        <v>0</v>
      </c>
      <c r="Q925" s="13">
        <v>0</v>
      </c>
      <c r="R925" s="13">
        <v>0</v>
      </c>
      <c r="S925" s="13">
        <v>0</v>
      </c>
      <c r="T925" s="13">
        <v>0</v>
      </c>
      <c r="U925" s="13">
        <v>0</v>
      </c>
      <c r="V925" s="13">
        <v>0</v>
      </c>
      <c r="W925" s="13">
        <v>0</v>
      </c>
      <c r="X925" s="13">
        <v>0</v>
      </c>
      <c r="Y925" s="13">
        <v>0</v>
      </c>
      <c r="Z925" s="13">
        <v>0</v>
      </c>
      <c r="AA925" s="13">
        <v>0</v>
      </c>
      <c r="AB925" s="13"/>
      <c r="AC925" s="13"/>
      <c r="AD925" s="13"/>
      <c r="AE925" s="13"/>
      <c r="AF925" s="13"/>
      <c r="AG925" s="13"/>
      <c r="AH925" s="13"/>
      <c r="AI925" s="13"/>
      <c r="AJ925" s="13"/>
      <c r="AK925" s="13"/>
      <c r="AL925" s="13"/>
      <c r="AM925" s="13"/>
      <c r="AN925" s="13"/>
      <c r="AO925" s="13"/>
      <c r="AP925" s="13"/>
      <c r="AQ925" s="13"/>
      <c r="AR925" s="13"/>
      <c r="AS925" s="13"/>
      <c r="AT925" s="13"/>
      <c r="AU925" s="13"/>
      <c r="AV925" s="13"/>
      <c r="AW925" s="13"/>
      <c r="AX925" s="13"/>
      <c r="AY925" s="14" t="str">
        <f t="shared" si="145"/>
        <v/>
      </c>
      <c r="AZ925" s="14">
        <f t="shared" si="142"/>
        <v>23</v>
      </c>
      <c r="BA925" s="19">
        <f t="shared" si="146"/>
        <v>0</v>
      </c>
      <c r="BB925" s="20" t="e">
        <f t="shared" si="143"/>
        <v>#DIV/0!</v>
      </c>
      <c r="BC925">
        <f t="shared" si="147"/>
        <v>23</v>
      </c>
      <c r="BD925" s="14">
        <f t="shared" si="148"/>
        <v>1</v>
      </c>
      <c r="BE925" s="14" t="str">
        <f t="shared" si="149"/>
        <v/>
      </c>
      <c r="BF925" s="14" t="str">
        <f t="shared" si="150"/>
        <v/>
      </c>
      <c r="BG925" s="14" t="str">
        <f t="shared" si="151"/>
        <v/>
      </c>
    </row>
    <row r="926" spans="1:59" x14ac:dyDescent="0.2">
      <c r="A926" t="str">
        <f t="shared" si="144"/>
        <v>Conor Glass_2018</v>
      </c>
      <c r="B926" t="s">
        <v>1534</v>
      </c>
      <c r="C926" t="s">
        <v>260</v>
      </c>
      <c r="D926">
        <v>2018</v>
      </c>
      <c r="E926" s="13">
        <v>273000</v>
      </c>
      <c r="F926" s="13">
        <v>273000</v>
      </c>
      <c r="G926" s="13">
        <v>273000</v>
      </c>
      <c r="H926" s="13">
        <v>273000</v>
      </c>
      <c r="I926" s="13">
        <v>273000</v>
      </c>
      <c r="J926" s="13">
        <v>273000</v>
      </c>
      <c r="K926" s="13">
        <v>273000</v>
      </c>
      <c r="L926" s="13">
        <v>273000</v>
      </c>
      <c r="M926" s="13">
        <v>273000</v>
      </c>
      <c r="N926" s="13">
        <v>273000</v>
      </c>
      <c r="O926" s="13">
        <v>273000</v>
      </c>
      <c r="P926" s="13">
        <v>273000</v>
      </c>
      <c r="Q926" s="13">
        <v>273000</v>
      </c>
      <c r="R926" s="13">
        <v>273000</v>
      </c>
      <c r="S926" s="13">
        <v>273000</v>
      </c>
      <c r="T926" s="13">
        <v>261800</v>
      </c>
      <c r="U926" s="13">
        <v>261800</v>
      </c>
      <c r="V926" s="13">
        <v>261800</v>
      </c>
      <c r="W926" s="13">
        <v>261800</v>
      </c>
      <c r="X926" s="13">
        <v>261800</v>
      </c>
      <c r="Y926" s="13">
        <v>261800</v>
      </c>
      <c r="Z926" s="13">
        <v>261800</v>
      </c>
      <c r="AA926" s="13">
        <v>242700</v>
      </c>
      <c r="AB926" s="13"/>
      <c r="AC926" s="13"/>
      <c r="AD926" s="13"/>
      <c r="AE926" s="13">
        <v>53</v>
      </c>
      <c r="AF926" s="13">
        <v>31</v>
      </c>
      <c r="AG926" s="13"/>
      <c r="AH926" s="13"/>
      <c r="AI926" s="13"/>
      <c r="AJ926" s="13"/>
      <c r="AK926" s="13"/>
      <c r="AL926" s="13"/>
      <c r="AM926" s="13"/>
      <c r="AN926" s="13"/>
      <c r="AO926" s="13"/>
      <c r="AP926" s="13">
        <v>58</v>
      </c>
      <c r="AQ926" s="13"/>
      <c r="AR926" s="13"/>
      <c r="AS926" s="13"/>
      <c r="AT926" s="13"/>
      <c r="AU926" s="13"/>
      <c r="AV926" s="13"/>
      <c r="AW926" s="13">
        <v>30</v>
      </c>
      <c r="AX926" s="13"/>
      <c r="AY926" s="14">
        <f t="shared" si="145"/>
        <v>43</v>
      </c>
      <c r="AZ926" s="14">
        <f t="shared" si="142"/>
        <v>23</v>
      </c>
      <c r="BA926" s="19">
        <f t="shared" si="146"/>
        <v>0.18181818181818182</v>
      </c>
      <c r="BB926" s="20">
        <f t="shared" si="143"/>
        <v>14.583095236151571</v>
      </c>
      <c r="BC926">
        <f t="shared" si="147"/>
        <v>0</v>
      </c>
      <c r="BD926" s="14">
        <f t="shared" si="148"/>
        <v>23</v>
      </c>
      <c r="BE926" s="14">
        <f t="shared" si="149"/>
        <v>42</v>
      </c>
      <c r="BF926" s="14" t="str">
        <f t="shared" si="150"/>
        <v/>
      </c>
      <c r="BG926" s="14">
        <f t="shared" si="151"/>
        <v>44</v>
      </c>
    </row>
    <row r="927" spans="1:59" x14ac:dyDescent="0.2">
      <c r="A927" t="str">
        <f t="shared" si="144"/>
        <v>Conor Glass_2017</v>
      </c>
      <c r="B927" t="s">
        <v>1534</v>
      </c>
      <c r="C927" t="s">
        <v>260</v>
      </c>
      <c r="D927">
        <v>2017</v>
      </c>
      <c r="E927" s="13">
        <v>117300</v>
      </c>
      <c r="F927" s="13">
        <v>117300</v>
      </c>
      <c r="G927" s="13">
        <v>117300</v>
      </c>
      <c r="H927" s="13">
        <v>117300</v>
      </c>
      <c r="I927" s="13">
        <v>117300</v>
      </c>
      <c r="J927" s="13">
        <v>117300</v>
      </c>
      <c r="K927" s="13">
        <v>117300</v>
      </c>
      <c r="L927" s="13">
        <v>117300</v>
      </c>
      <c r="M927" s="13">
        <v>117300</v>
      </c>
      <c r="N927" s="13">
        <v>117300</v>
      </c>
      <c r="O927" s="13">
        <v>117300</v>
      </c>
      <c r="P927" s="13">
        <v>117300</v>
      </c>
      <c r="Q927" s="13">
        <v>117300</v>
      </c>
      <c r="R927" s="13">
        <v>117300</v>
      </c>
      <c r="S927" s="13">
        <v>117300</v>
      </c>
      <c r="T927" s="13">
        <v>117300</v>
      </c>
      <c r="U927" s="13">
        <v>117300</v>
      </c>
      <c r="V927" s="13">
        <v>117300</v>
      </c>
      <c r="W927" s="13">
        <v>117300</v>
      </c>
      <c r="X927" s="13">
        <v>117300</v>
      </c>
      <c r="Y927" s="13">
        <v>159900</v>
      </c>
      <c r="Z927" s="13">
        <v>183100</v>
      </c>
      <c r="AA927" s="13">
        <v>207100</v>
      </c>
      <c r="AB927" s="13"/>
      <c r="AC927" s="13"/>
      <c r="AD927" s="13"/>
      <c r="AE927" s="13"/>
      <c r="AF927" s="13"/>
      <c r="AG927" s="13"/>
      <c r="AH927" s="13"/>
      <c r="AI927" s="13"/>
      <c r="AJ927" s="13"/>
      <c r="AK927" s="13"/>
      <c r="AL927" s="13"/>
      <c r="AM927" s="13"/>
      <c r="AN927" s="13"/>
      <c r="AO927" s="13"/>
      <c r="AP927" s="13"/>
      <c r="AQ927" s="13"/>
      <c r="AR927" s="13"/>
      <c r="AS927" s="13">
        <v>84</v>
      </c>
      <c r="AT927" s="13">
        <v>43</v>
      </c>
      <c r="AU927" s="13">
        <v>40</v>
      </c>
      <c r="AV927" s="13">
        <v>66</v>
      </c>
      <c r="AW927" s="13">
        <v>59</v>
      </c>
      <c r="AX927" s="13">
        <v>39</v>
      </c>
      <c r="AY927" s="14">
        <f t="shared" si="145"/>
        <v>55.166666666666664</v>
      </c>
      <c r="AZ927" s="14">
        <f t="shared" si="142"/>
        <v>23</v>
      </c>
      <c r="BA927" s="19">
        <f t="shared" si="146"/>
        <v>0.27272727272727271</v>
      </c>
      <c r="BB927" s="20">
        <f t="shared" si="143"/>
        <v>17.904375629065271</v>
      </c>
      <c r="BC927">
        <f t="shared" si="147"/>
        <v>0</v>
      </c>
      <c r="BD927" s="14">
        <f t="shared" si="148"/>
        <v>1</v>
      </c>
      <c r="BE927" s="14" t="str">
        <f t="shared" si="149"/>
        <v/>
      </c>
      <c r="BF927" s="14" t="str">
        <f t="shared" si="150"/>
        <v/>
      </c>
      <c r="BG927" s="14">
        <f t="shared" si="151"/>
        <v>55.166666666666664</v>
      </c>
    </row>
    <row r="928" spans="1:59" x14ac:dyDescent="0.2">
      <c r="A928" t="str">
        <f t="shared" si="144"/>
        <v>Conor Glass_2016</v>
      </c>
      <c r="B928" t="s">
        <v>1534</v>
      </c>
      <c r="C928" t="s">
        <v>260</v>
      </c>
      <c r="D928">
        <v>2016</v>
      </c>
      <c r="E928" s="13">
        <v>102400</v>
      </c>
      <c r="F928" s="13">
        <v>102400</v>
      </c>
      <c r="G928" s="13">
        <v>102400</v>
      </c>
      <c r="H928" s="13">
        <v>102400</v>
      </c>
      <c r="I928" s="13">
        <v>102400</v>
      </c>
      <c r="J928" s="13">
        <v>102400</v>
      </c>
      <c r="K928" s="13">
        <v>102400</v>
      </c>
      <c r="L928" s="13">
        <v>102400</v>
      </c>
      <c r="M928" s="13">
        <v>102400</v>
      </c>
      <c r="N928" s="13">
        <v>102400</v>
      </c>
      <c r="O928" s="13">
        <v>102400</v>
      </c>
      <c r="P928" s="13">
        <v>102400</v>
      </c>
      <c r="Q928" s="13">
        <v>102400</v>
      </c>
      <c r="R928" s="13">
        <v>102400</v>
      </c>
      <c r="S928" s="13">
        <v>102400</v>
      </c>
      <c r="T928" s="13">
        <v>102400</v>
      </c>
      <c r="U928" s="13">
        <v>102400</v>
      </c>
      <c r="V928" s="13">
        <v>102400</v>
      </c>
      <c r="W928" s="13">
        <v>102400</v>
      </c>
      <c r="X928" s="13">
        <v>102400</v>
      </c>
      <c r="Y928" s="13">
        <v>102400</v>
      </c>
      <c r="Z928" s="13">
        <v>102400</v>
      </c>
      <c r="AA928" s="13">
        <v>102400</v>
      </c>
      <c r="AB928" s="13"/>
      <c r="AC928" s="13"/>
      <c r="AD928" s="13"/>
      <c r="AE928" s="13"/>
      <c r="AF928" s="13"/>
      <c r="AG928" s="13"/>
      <c r="AH928" s="13"/>
      <c r="AI928" s="13"/>
      <c r="AJ928" s="13"/>
      <c r="AK928" s="13"/>
      <c r="AL928" s="13"/>
      <c r="AM928" s="13"/>
      <c r="AN928" s="13"/>
      <c r="AO928" s="13"/>
      <c r="AP928" s="13"/>
      <c r="AQ928" s="13"/>
      <c r="AR928" s="13"/>
      <c r="AS928" s="13"/>
      <c r="AT928" s="13"/>
      <c r="AU928" s="13"/>
      <c r="AV928" s="13"/>
      <c r="AW928" s="13"/>
      <c r="AX928" s="13"/>
      <c r="AY928" s="14" t="str">
        <f t="shared" si="145"/>
        <v/>
      </c>
      <c r="AZ928" s="14">
        <f t="shared" si="142"/>
        <v>23</v>
      </c>
      <c r="BA928" s="19">
        <f t="shared" si="146"/>
        <v>0</v>
      </c>
      <c r="BB928" s="20" t="e">
        <f t="shared" si="143"/>
        <v>#DIV/0!</v>
      </c>
      <c r="BC928">
        <f t="shared" si="147"/>
        <v>0</v>
      </c>
      <c r="BD928" s="14">
        <f t="shared" si="148"/>
        <v>1</v>
      </c>
      <c r="BE928" s="14" t="str">
        <f t="shared" si="149"/>
        <v/>
      </c>
      <c r="BF928" s="14" t="str">
        <f t="shared" si="150"/>
        <v/>
      </c>
      <c r="BG928" s="14" t="str">
        <f t="shared" si="151"/>
        <v/>
      </c>
    </row>
    <row r="929" spans="1:59" x14ac:dyDescent="0.2">
      <c r="A929" t="str">
        <f t="shared" si="144"/>
        <v>Conor Glass_2015</v>
      </c>
      <c r="B929" t="s">
        <v>1534</v>
      </c>
      <c r="C929" t="s">
        <v>260</v>
      </c>
      <c r="D929">
        <v>2015</v>
      </c>
      <c r="E929" s="13">
        <v>0</v>
      </c>
      <c r="F929" s="13">
        <v>0</v>
      </c>
      <c r="G929" s="13">
        <v>0</v>
      </c>
      <c r="H929" s="13">
        <v>0</v>
      </c>
      <c r="I929" s="13">
        <v>0</v>
      </c>
      <c r="J929" s="13">
        <v>0</v>
      </c>
      <c r="K929" s="13">
        <v>0</v>
      </c>
      <c r="L929" s="13">
        <v>0</v>
      </c>
      <c r="M929" s="13">
        <v>0</v>
      </c>
      <c r="N929" s="13">
        <v>0</v>
      </c>
      <c r="O929" s="13">
        <v>0</v>
      </c>
      <c r="P929" s="13">
        <v>0</v>
      </c>
      <c r="Q929" s="13">
        <v>0</v>
      </c>
      <c r="R929" s="13">
        <v>0</v>
      </c>
      <c r="S929" s="13">
        <v>0</v>
      </c>
      <c r="T929" s="13">
        <v>0</v>
      </c>
      <c r="U929" s="13">
        <v>0</v>
      </c>
      <c r="V929" s="13">
        <v>0</v>
      </c>
      <c r="W929" s="13">
        <v>0</v>
      </c>
      <c r="X929" s="13">
        <v>0</v>
      </c>
      <c r="Y929" s="13">
        <v>0</v>
      </c>
      <c r="Z929" s="13">
        <v>0</v>
      </c>
      <c r="AA929" s="13">
        <v>0</v>
      </c>
      <c r="AB929" s="13"/>
      <c r="AC929" s="13"/>
      <c r="AD929" s="13"/>
      <c r="AE929" s="13"/>
      <c r="AF929" s="13"/>
      <c r="AG929" s="13"/>
      <c r="AH929" s="13"/>
      <c r="AI929" s="13"/>
      <c r="AJ929" s="13"/>
      <c r="AK929" s="13"/>
      <c r="AL929" s="13"/>
      <c r="AM929" s="13"/>
      <c r="AN929" s="13"/>
      <c r="AO929" s="13"/>
      <c r="AP929" s="13"/>
      <c r="AQ929" s="13"/>
      <c r="AR929" s="13"/>
      <c r="AS929" s="13"/>
      <c r="AT929" s="13"/>
      <c r="AU929" s="13"/>
      <c r="AV929" s="13"/>
      <c r="AW929" s="13"/>
      <c r="AX929" s="13"/>
      <c r="AY929" s="14" t="str">
        <f t="shared" si="145"/>
        <v/>
      </c>
      <c r="AZ929" s="14">
        <f t="shared" si="142"/>
        <v>23</v>
      </c>
      <c r="BA929" s="19">
        <f t="shared" si="146"/>
        <v>0</v>
      </c>
      <c r="BB929" s="20" t="e">
        <f t="shared" si="143"/>
        <v>#DIV/0!</v>
      </c>
      <c r="BC929">
        <f t="shared" si="147"/>
        <v>23</v>
      </c>
      <c r="BD929" s="14">
        <f t="shared" si="148"/>
        <v>1</v>
      </c>
      <c r="BE929" s="14" t="str">
        <f t="shared" si="149"/>
        <v/>
      </c>
      <c r="BF929" s="14" t="str">
        <f t="shared" si="150"/>
        <v/>
      </c>
      <c r="BG929" s="14" t="str">
        <f t="shared" si="151"/>
        <v/>
      </c>
    </row>
    <row r="930" spans="1:59" x14ac:dyDescent="0.2">
      <c r="A930" t="str">
        <f t="shared" si="144"/>
        <v>Martin Gleeson_2018</v>
      </c>
      <c r="B930" t="s">
        <v>779</v>
      </c>
      <c r="C930" t="s">
        <v>150</v>
      </c>
      <c r="D930">
        <v>2018</v>
      </c>
      <c r="E930" s="13">
        <v>382300</v>
      </c>
      <c r="F930" s="13">
        <v>382300</v>
      </c>
      <c r="G930" s="13">
        <v>382300</v>
      </c>
      <c r="H930" s="13">
        <v>382300</v>
      </c>
      <c r="I930" s="13">
        <v>382300</v>
      </c>
      <c r="J930" s="13">
        <v>382300</v>
      </c>
      <c r="K930" s="13">
        <v>382300</v>
      </c>
      <c r="L930" s="13">
        <v>382300</v>
      </c>
      <c r="M930" s="13">
        <v>382300</v>
      </c>
      <c r="N930" s="13">
        <v>382300</v>
      </c>
      <c r="O930" s="13">
        <v>382300</v>
      </c>
      <c r="P930" s="13">
        <v>382300</v>
      </c>
      <c r="Q930" s="13">
        <v>382300</v>
      </c>
      <c r="R930" s="13">
        <v>382300</v>
      </c>
      <c r="S930" s="13">
        <v>382300</v>
      </c>
      <c r="T930" s="13">
        <v>382300</v>
      </c>
      <c r="U930" s="13">
        <v>382300</v>
      </c>
      <c r="V930" s="13">
        <v>382300</v>
      </c>
      <c r="W930" s="13">
        <v>382300</v>
      </c>
      <c r="X930" s="13">
        <v>382300</v>
      </c>
      <c r="Y930" s="13">
        <v>382300</v>
      </c>
      <c r="Z930" s="13">
        <v>382300</v>
      </c>
      <c r="AA930" s="13">
        <v>382300</v>
      </c>
      <c r="AB930" s="13"/>
      <c r="AC930" s="13"/>
      <c r="AD930" s="13"/>
      <c r="AE930" s="13"/>
      <c r="AF930" s="13"/>
      <c r="AG930" s="13"/>
      <c r="AH930" s="13"/>
      <c r="AI930" s="13"/>
      <c r="AJ930" s="13"/>
      <c r="AK930" s="13"/>
      <c r="AL930" s="13"/>
      <c r="AM930" s="13"/>
      <c r="AN930" s="13"/>
      <c r="AO930" s="13"/>
      <c r="AP930" s="13"/>
      <c r="AQ930" s="13"/>
      <c r="AR930" s="13"/>
      <c r="AS930" s="13"/>
      <c r="AT930" s="13"/>
      <c r="AU930" s="13"/>
      <c r="AV930" s="13"/>
      <c r="AW930" s="13"/>
      <c r="AX930" s="13"/>
      <c r="AY930" s="14" t="str">
        <f t="shared" si="145"/>
        <v/>
      </c>
      <c r="AZ930" s="14">
        <f t="shared" si="142"/>
        <v>23</v>
      </c>
      <c r="BA930" s="19">
        <f t="shared" si="146"/>
        <v>0</v>
      </c>
      <c r="BB930" s="20" t="e">
        <f t="shared" si="143"/>
        <v>#DIV/0!</v>
      </c>
      <c r="BC930">
        <f t="shared" si="147"/>
        <v>0</v>
      </c>
      <c r="BD930" s="14">
        <f t="shared" si="148"/>
        <v>1</v>
      </c>
      <c r="BE930" s="14" t="str">
        <f t="shared" si="149"/>
        <v/>
      </c>
      <c r="BF930" s="14" t="str">
        <f t="shared" si="150"/>
        <v/>
      </c>
      <c r="BG930" s="14" t="str">
        <f t="shared" si="151"/>
        <v/>
      </c>
    </row>
    <row r="931" spans="1:59" x14ac:dyDescent="0.2">
      <c r="A931" t="str">
        <f t="shared" si="144"/>
        <v>Martin Gleeson_2017</v>
      </c>
      <c r="B931" t="s">
        <v>779</v>
      </c>
      <c r="C931" t="s">
        <v>150</v>
      </c>
      <c r="D931">
        <v>2017</v>
      </c>
      <c r="E931" s="13">
        <v>353600</v>
      </c>
      <c r="F931" s="13">
        <v>353600</v>
      </c>
      <c r="G931" s="13">
        <v>353600</v>
      </c>
      <c r="H931" s="13">
        <v>324900</v>
      </c>
      <c r="I931" s="13">
        <v>324900</v>
      </c>
      <c r="J931" s="13">
        <v>324900</v>
      </c>
      <c r="K931" s="13">
        <v>316000</v>
      </c>
      <c r="L931" s="13">
        <v>305300</v>
      </c>
      <c r="M931" s="13">
        <v>305300</v>
      </c>
      <c r="N931" s="13">
        <v>305300</v>
      </c>
      <c r="O931" s="13">
        <v>305300</v>
      </c>
      <c r="P931" s="13">
        <v>306000</v>
      </c>
      <c r="Q931" s="13">
        <v>305400</v>
      </c>
      <c r="R931" s="13">
        <v>305400</v>
      </c>
      <c r="S931" s="13">
        <v>326200</v>
      </c>
      <c r="T931" s="13">
        <v>344000</v>
      </c>
      <c r="U931" s="13">
        <v>366700</v>
      </c>
      <c r="V931" s="13">
        <v>397900</v>
      </c>
      <c r="W931" s="13">
        <v>409200</v>
      </c>
      <c r="X931" s="13">
        <v>395000</v>
      </c>
      <c r="Y931" s="13">
        <v>365100</v>
      </c>
      <c r="Z931" s="13">
        <v>344400</v>
      </c>
      <c r="AA931" s="13">
        <v>353200</v>
      </c>
      <c r="AB931" s="13">
        <v>32</v>
      </c>
      <c r="AC931" s="13">
        <v>40</v>
      </c>
      <c r="AD931" s="13">
        <v>70</v>
      </c>
      <c r="AE931" s="13"/>
      <c r="AF931" s="13"/>
      <c r="AG931" s="13">
        <v>61</v>
      </c>
      <c r="AH931" s="13">
        <v>30</v>
      </c>
      <c r="AI931" s="13"/>
      <c r="AJ931" s="13"/>
      <c r="AK931" s="13"/>
      <c r="AL931" s="13">
        <v>91</v>
      </c>
      <c r="AM931" s="13">
        <v>57</v>
      </c>
      <c r="AN931" s="13"/>
      <c r="AO931" s="13">
        <v>78</v>
      </c>
      <c r="AP931" s="13">
        <v>99</v>
      </c>
      <c r="AQ931" s="13">
        <v>79</v>
      </c>
      <c r="AR931" s="13">
        <v>111</v>
      </c>
      <c r="AS931" s="13">
        <v>74</v>
      </c>
      <c r="AT931" s="13">
        <v>29</v>
      </c>
      <c r="AU931" s="13">
        <v>68</v>
      </c>
      <c r="AV931" s="13">
        <v>77</v>
      </c>
      <c r="AW931" s="13">
        <v>83</v>
      </c>
      <c r="AX931" s="13">
        <v>103</v>
      </c>
      <c r="AY931" s="14">
        <f t="shared" si="145"/>
        <v>69.529411764705884</v>
      </c>
      <c r="AZ931" s="14">
        <f t="shared" si="142"/>
        <v>23</v>
      </c>
      <c r="BA931" s="19">
        <f t="shared" si="146"/>
        <v>0.77272727272727271</v>
      </c>
      <c r="BB931" s="20">
        <f t="shared" si="143"/>
        <v>25.37990752312453</v>
      </c>
      <c r="BC931">
        <f t="shared" si="147"/>
        <v>0</v>
      </c>
      <c r="BD931" s="14">
        <f t="shared" si="148"/>
        <v>8</v>
      </c>
      <c r="BE931" s="14">
        <f t="shared" si="149"/>
        <v>50.75</v>
      </c>
      <c r="BF931" s="14">
        <f t="shared" si="150"/>
        <v>59.333333333333336</v>
      </c>
      <c r="BG931" s="14">
        <f t="shared" si="151"/>
        <v>80.333333333333329</v>
      </c>
    </row>
    <row r="932" spans="1:59" x14ac:dyDescent="0.2">
      <c r="A932" t="str">
        <f t="shared" si="144"/>
        <v>Martin Gleeson_2016</v>
      </c>
      <c r="B932" t="s">
        <v>779</v>
      </c>
      <c r="C932" t="s">
        <v>150</v>
      </c>
      <c r="D932">
        <v>2016</v>
      </c>
      <c r="E932" s="13">
        <v>302400</v>
      </c>
      <c r="F932" s="13">
        <v>302400</v>
      </c>
      <c r="G932" s="13">
        <v>302400</v>
      </c>
      <c r="H932" s="13">
        <v>313600</v>
      </c>
      <c r="I932" s="13">
        <v>328900</v>
      </c>
      <c r="J932" s="13">
        <v>322000</v>
      </c>
      <c r="K932" s="13">
        <v>310500</v>
      </c>
      <c r="L932" s="13">
        <v>310500</v>
      </c>
      <c r="M932" s="13">
        <v>310500</v>
      </c>
      <c r="N932" s="13">
        <v>299100</v>
      </c>
      <c r="O932" s="13">
        <v>296700</v>
      </c>
      <c r="P932" s="13">
        <v>306600</v>
      </c>
      <c r="Q932" s="13">
        <v>315700</v>
      </c>
      <c r="R932" s="13">
        <v>322400</v>
      </c>
      <c r="S932" s="13">
        <v>322400</v>
      </c>
      <c r="T932" s="13">
        <v>332900</v>
      </c>
      <c r="U932" s="13">
        <v>336000</v>
      </c>
      <c r="V932" s="13">
        <v>339300</v>
      </c>
      <c r="W932" s="13">
        <v>331900</v>
      </c>
      <c r="X932" s="13">
        <v>317800</v>
      </c>
      <c r="Y932" s="13">
        <v>321800</v>
      </c>
      <c r="Z932" s="13">
        <v>326700</v>
      </c>
      <c r="AA932" s="13">
        <v>336500</v>
      </c>
      <c r="AB932" s="13">
        <v>49</v>
      </c>
      <c r="AC932" s="13">
        <v>81</v>
      </c>
      <c r="AD932" s="13">
        <v>73</v>
      </c>
      <c r="AE932" s="13">
        <v>65</v>
      </c>
      <c r="AF932" s="13">
        <v>39</v>
      </c>
      <c r="AG932" s="13">
        <v>59</v>
      </c>
      <c r="AH932" s="13"/>
      <c r="AI932" s="13"/>
      <c r="AJ932" s="13">
        <v>62</v>
      </c>
      <c r="AK932" s="13">
        <v>53</v>
      </c>
      <c r="AL932" s="13">
        <v>85</v>
      </c>
      <c r="AM932" s="13">
        <v>67</v>
      </c>
      <c r="AN932" s="13">
        <v>58</v>
      </c>
      <c r="AO932" s="13"/>
      <c r="AP932" s="13">
        <v>92</v>
      </c>
      <c r="AQ932" s="13">
        <v>58</v>
      </c>
      <c r="AR932" s="13">
        <v>63</v>
      </c>
      <c r="AS932" s="13">
        <v>71</v>
      </c>
      <c r="AT932" s="13">
        <v>39</v>
      </c>
      <c r="AU932" s="13">
        <v>96</v>
      </c>
      <c r="AV932" s="13">
        <v>76</v>
      </c>
      <c r="AW932" s="13">
        <v>53</v>
      </c>
      <c r="AX932" s="13">
        <v>61</v>
      </c>
      <c r="AY932" s="14">
        <f t="shared" si="145"/>
        <v>65</v>
      </c>
      <c r="AZ932" s="14">
        <f t="shared" si="142"/>
        <v>23</v>
      </c>
      <c r="BA932" s="19">
        <f t="shared" si="146"/>
        <v>0.90909090909090906</v>
      </c>
      <c r="BB932" s="20">
        <f t="shared" si="143"/>
        <v>15.610387904415308</v>
      </c>
      <c r="BC932">
        <f t="shared" si="147"/>
        <v>0</v>
      </c>
      <c r="BD932" s="14">
        <f t="shared" si="148"/>
        <v>11</v>
      </c>
      <c r="BE932" s="14">
        <f t="shared" si="149"/>
        <v>61</v>
      </c>
      <c r="BF932" s="14">
        <f t="shared" si="150"/>
        <v>66.75</v>
      </c>
      <c r="BG932" s="14">
        <f t="shared" si="151"/>
        <v>67.666666666666671</v>
      </c>
    </row>
    <row r="933" spans="1:59" x14ac:dyDescent="0.2">
      <c r="A933" t="str">
        <f t="shared" si="144"/>
        <v>Martin Gleeson_2015</v>
      </c>
      <c r="B933" t="s">
        <v>779</v>
      </c>
      <c r="C933" t="s">
        <v>150</v>
      </c>
      <c r="D933">
        <v>2015</v>
      </c>
      <c r="E933" s="13">
        <v>292300</v>
      </c>
      <c r="F933" s="13">
        <v>292300</v>
      </c>
      <c r="G933" s="13">
        <v>292300</v>
      </c>
      <c r="H933" s="13">
        <v>313800</v>
      </c>
      <c r="I933" s="13">
        <v>323100</v>
      </c>
      <c r="J933" s="13">
        <v>333100</v>
      </c>
      <c r="K933" s="13">
        <v>322400</v>
      </c>
      <c r="L933" s="13">
        <v>311600</v>
      </c>
      <c r="M933" s="13">
        <v>301300</v>
      </c>
      <c r="N933" s="13">
        <v>284900</v>
      </c>
      <c r="O933" s="13">
        <v>269700</v>
      </c>
      <c r="P933" s="13">
        <v>234500</v>
      </c>
      <c r="Q933" s="13">
        <v>234500</v>
      </c>
      <c r="R933" s="13">
        <v>230800</v>
      </c>
      <c r="S933" s="13">
        <v>239600</v>
      </c>
      <c r="T933" s="13">
        <v>266300</v>
      </c>
      <c r="U933" s="13">
        <v>279200</v>
      </c>
      <c r="V933" s="13">
        <v>282200</v>
      </c>
      <c r="W933" s="13">
        <v>285900</v>
      </c>
      <c r="X933" s="13">
        <v>284600</v>
      </c>
      <c r="Y933" s="13">
        <v>286000</v>
      </c>
      <c r="Z933" s="13">
        <v>284400</v>
      </c>
      <c r="AA933" s="13">
        <v>286800</v>
      </c>
      <c r="AB933" s="13">
        <v>69</v>
      </c>
      <c r="AC933" s="13">
        <v>79</v>
      </c>
      <c r="AD933" s="13">
        <v>74</v>
      </c>
      <c r="AE933" s="13">
        <v>55</v>
      </c>
      <c r="AF933" s="13">
        <v>87</v>
      </c>
      <c r="AG933" s="13">
        <v>33</v>
      </c>
      <c r="AH933" s="13">
        <v>48</v>
      </c>
      <c r="AI933" s="13">
        <v>81</v>
      </c>
      <c r="AJ933" s="13">
        <v>13</v>
      </c>
      <c r="AK933" s="13">
        <v>40</v>
      </c>
      <c r="AL933" s="13">
        <v>27</v>
      </c>
      <c r="AM933" s="13"/>
      <c r="AN933" s="13">
        <v>64</v>
      </c>
      <c r="AO933" s="13">
        <v>65</v>
      </c>
      <c r="AP933" s="13">
        <v>73</v>
      </c>
      <c r="AQ933" s="13">
        <v>49</v>
      </c>
      <c r="AR933" s="13">
        <v>54</v>
      </c>
      <c r="AS933" s="13">
        <v>76</v>
      </c>
      <c r="AT933" s="13">
        <v>40</v>
      </c>
      <c r="AU933" s="13">
        <v>60</v>
      </c>
      <c r="AV933" s="13">
        <v>72</v>
      </c>
      <c r="AW933" s="13">
        <v>48</v>
      </c>
      <c r="AX933" s="13">
        <v>26</v>
      </c>
      <c r="AY933" s="14">
        <f t="shared" si="145"/>
        <v>56.045454545454547</v>
      </c>
      <c r="AZ933" s="14">
        <f t="shared" si="142"/>
        <v>23</v>
      </c>
      <c r="BA933" s="19">
        <f t="shared" si="146"/>
        <v>1</v>
      </c>
      <c r="BB933" s="20">
        <f t="shared" si="143"/>
        <v>20.150569583648362</v>
      </c>
      <c r="BC933">
        <f t="shared" si="147"/>
        <v>0</v>
      </c>
      <c r="BD933" s="14">
        <f t="shared" si="148"/>
        <v>14</v>
      </c>
      <c r="BE933" s="14">
        <f t="shared" si="149"/>
        <v>66.166666666666671</v>
      </c>
      <c r="BF933" s="14">
        <f t="shared" si="150"/>
        <v>41.8</v>
      </c>
      <c r="BG933" s="14">
        <f t="shared" si="151"/>
        <v>55.333333333333336</v>
      </c>
    </row>
    <row r="934" spans="1:59" x14ac:dyDescent="0.2">
      <c r="A934" t="str">
        <f t="shared" si="144"/>
        <v>Hugh Goddard_2018</v>
      </c>
      <c r="B934" t="s">
        <v>654</v>
      </c>
      <c r="C934" t="s">
        <v>84</v>
      </c>
      <c r="D934">
        <v>2018</v>
      </c>
      <c r="E934" s="13">
        <v>123900</v>
      </c>
      <c r="F934" s="13">
        <v>123900</v>
      </c>
      <c r="G934" s="13">
        <v>123900</v>
      </c>
      <c r="H934" s="13">
        <v>123900</v>
      </c>
      <c r="I934" s="13">
        <v>123900</v>
      </c>
      <c r="J934" s="13">
        <v>123900</v>
      </c>
      <c r="K934" s="13">
        <v>123900</v>
      </c>
      <c r="L934" s="13">
        <v>123900</v>
      </c>
      <c r="M934" s="13">
        <v>123900</v>
      </c>
      <c r="N934" s="13">
        <v>123900</v>
      </c>
      <c r="O934" s="13">
        <v>123900</v>
      </c>
      <c r="P934" s="13">
        <v>123900</v>
      </c>
      <c r="Q934" s="13">
        <v>123900</v>
      </c>
      <c r="R934" s="13">
        <v>123900</v>
      </c>
      <c r="S934" s="13">
        <v>123900</v>
      </c>
      <c r="T934" s="13">
        <v>123900</v>
      </c>
      <c r="U934" s="13">
        <v>123900</v>
      </c>
      <c r="V934" s="13">
        <v>123900</v>
      </c>
      <c r="W934" s="13">
        <v>123900</v>
      </c>
      <c r="X934" s="13">
        <v>123900</v>
      </c>
      <c r="Y934" s="13">
        <v>123900</v>
      </c>
      <c r="Z934" s="13">
        <v>123900</v>
      </c>
      <c r="AA934" s="13">
        <v>123900</v>
      </c>
      <c r="AB934" s="13"/>
      <c r="AC934" s="13"/>
      <c r="AD934" s="13"/>
      <c r="AE934" s="13"/>
      <c r="AF934" s="13"/>
      <c r="AG934" s="13"/>
      <c r="AH934" s="13"/>
      <c r="AI934" s="13"/>
      <c r="AJ934" s="13"/>
      <c r="AK934" s="13"/>
      <c r="AL934" s="13"/>
      <c r="AM934" s="13"/>
      <c r="AN934" s="13"/>
      <c r="AO934" s="13"/>
      <c r="AP934" s="13"/>
      <c r="AQ934" s="13"/>
      <c r="AR934" s="13"/>
      <c r="AS934" s="13"/>
      <c r="AT934" s="13"/>
      <c r="AU934" s="13"/>
      <c r="AV934" s="13"/>
      <c r="AW934" s="13">
        <v>42</v>
      </c>
      <c r="AX934" s="13"/>
      <c r="AY934" s="14">
        <f t="shared" si="145"/>
        <v>42</v>
      </c>
      <c r="AZ934" s="14">
        <f t="shared" si="142"/>
        <v>23</v>
      </c>
      <c r="BA934" s="19">
        <f t="shared" si="146"/>
        <v>4.5454545454545456E-2</v>
      </c>
      <c r="BB934" s="20" t="e">
        <f t="shared" si="143"/>
        <v>#DIV/0!</v>
      </c>
      <c r="BC934">
        <f t="shared" si="147"/>
        <v>0</v>
      </c>
      <c r="BD934" s="14">
        <f t="shared" si="148"/>
        <v>1</v>
      </c>
      <c r="BE934" s="14" t="str">
        <f t="shared" si="149"/>
        <v/>
      </c>
      <c r="BF934" s="14" t="str">
        <f t="shared" si="150"/>
        <v/>
      </c>
      <c r="BG934" s="14">
        <f t="shared" si="151"/>
        <v>42</v>
      </c>
    </row>
    <row r="935" spans="1:59" x14ac:dyDescent="0.2">
      <c r="A935" t="str">
        <f t="shared" si="144"/>
        <v>Hugh Goddard_2017</v>
      </c>
      <c r="B935" t="s">
        <v>654</v>
      </c>
      <c r="C935" t="s">
        <v>84</v>
      </c>
      <c r="D935">
        <v>2017</v>
      </c>
      <c r="E935" s="13">
        <v>186500</v>
      </c>
      <c r="F935" s="13">
        <v>186500</v>
      </c>
      <c r="G935" s="13">
        <v>186500</v>
      </c>
      <c r="H935" s="13">
        <v>186500</v>
      </c>
      <c r="I935" s="13">
        <v>186500</v>
      </c>
      <c r="J935" s="13">
        <v>186500</v>
      </c>
      <c r="K935" s="13">
        <v>186500</v>
      </c>
      <c r="L935" s="13">
        <v>186500</v>
      </c>
      <c r="M935" s="13">
        <v>186500</v>
      </c>
      <c r="N935" s="13">
        <v>186500</v>
      </c>
      <c r="O935" s="13">
        <v>186500</v>
      </c>
      <c r="P935" s="13">
        <v>186500</v>
      </c>
      <c r="Q935" s="13">
        <v>186500</v>
      </c>
      <c r="R935" s="13">
        <v>186500</v>
      </c>
      <c r="S935" s="13">
        <v>186500</v>
      </c>
      <c r="T935" s="13">
        <v>186500</v>
      </c>
      <c r="U935" s="13">
        <v>186500</v>
      </c>
      <c r="V935" s="13">
        <v>186500</v>
      </c>
      <c r="W935" s="13">
        <v>186500</v>
      </c>
      <c r="X935" s="13">
        <v>186500</v>
      </c>
      <c r="Y935" s="13">
        <v>186500</v>
      </c>
      <c r="Z935" s="13">
        <v>186500</v>
      </c>
      <c r="AA935" s="13">
        <v>186500</v>
      </c>
      <c r="AB935" s="13"/>
      <c r="AC935" s="13"/>
      <c r="AD935" s="13"/>
      <c r="AE935" s="13"/>
      <c r="AF935" s="13"/>
      <c r="AG935" s="13"/>
      <c r="AH935" s="13"/>
      <c r="AI935" s="13"/>
      <c r="AJ935" s="13"/>
      <c r="AK935" s="13"/>
      <c r="AL935" s="13"/>
      <c r="AM935" s="13"/>
      <c r="AN935" s="13"/>
      <c r="AO935" s="13"/>
      <c r="AP935" s="13"/>
      <c r="AQ935" s="13"/>
      <c r="AR935" s="13"/>
      <c r="AS935" s="13"/>
      <c r="AT935" s="13"/>
      <c r="AU935" s="13"/>
      <c r="AV935" s="13"/>
      <c r="AW935" s="13"/>
      <c r="AX935" s="13"/>
      <c r="AY935" s="14" t="str">
        <f t="shared" si="145"/>
        <v/>
      </c>
      <c r="AZ935" s="14">
        <f t="shared" si="142"/>
        <v>23</v>
      </c>
      <c r="BA935" s="19">
        <f t="shared" si="146"/>
        <v>0</v>
      </c>
      <c r="BB935" s="20" t="e">
        <f t="shared" si="143"/>
        <v>#DIV/0!</v>
      </c>
      <c r="BC935">
        <f t="shared" si="147"/>
        <v>0</v>
      </c>
      <c r="BD935" s="14">
        <f t="shared" si="148"/>
        <v>1</v>
      </c>
      <c r="BE935" s="14" t="str">
        <f t="shared" si="149"/>
        <v/>
      </c>
      <c r="BF935" s="14" t="str">
        <f t="shared" si="150"/>
        <v/>
      </c>
      <c r="BG935" s="14" t="str">
        <f t="shared" si="151"/>
        <v/>
      </c>
    </row>
    <row r="936" spans="1:59" x14ac:dyDescent="0.2">
      <c r="A936" t="str">
        <f t="shared" si="144"/>
        <v>Hugh Goddard_2016</v>
      </c>
      <c r="B936" t="s">
        <v>654</v>
      </c>
      <c r="C936" t="s">
        <v>84</v>
      </c>
      <c r="D936">
        <v>2016</v>
      </c>
      <c r="E936" s="13">
        <v>308300</v>
      </c>
      <c r="F936" s="13">
        <v>308300</v>
      </c>
      <c r="G936" s="13">
        <v>308300</v>
      </c>
      <c r="H936" s="13">
        <v>308300</v>
      </c>
      <c r="I936" s="13">
        <v>308300</v>
      </c>
      <c r="J936" s="13">
        <v>308300</v>
      </c>
      <c r="K936" s="13">
        <v>308300</v>
      </c>
      <c r="L936" s="13">
        <v>308300</v>
      </c>
      <c r="M936" s="13">
        <v>308300</v>
      </c>
      <c r="N936" s="13">
        <v>308300</v>
      </c>
      <c r="O936" s="13">
        <v>308300</v>
      </c>
      <c r="P936" s="13">
        <v>308300</v>
      </c>
      <c r="Q936" s="13">
        <v>308300</v>
      </c>
      <c r="R936" s="13">
        <v>308300</v>
      </c>
      <c r="S936" s="13">
        <v>308300</v>
      </c>
      <c r="T936" s="13">
        <v>308300</v>
      </c>
      <c r="U936" s="13">
        <v>308300</v>
      </c>
      <c r="V936" s="13">
        <v>308300</v>
      </c>
      <c r="W936" s="13">
        <v>308300</v>
      </c>
      <c r="X936" s="13">
        <v>308300</v>
      </c>
      <c r="Y936" s="13">
        <v>308300</v>
      </c>
      <c r="Z936" s="13">
        <v>308300</v>
      </c>
      <c r="AA936" s="13">
        <v>308300</v>
      </c>
      <c r="AB936" s="13"/>
      <c r="AC936" s="13"/>
      <c r="AD936" s="13"/>
      <c r="AE936" s="13"/>
      <c r="AF936" s="13"/>
      <c r="AG936" s="13"/>
      <c r="AH936" s="13"/>
      <c r="AI936" s="13"/>
      <c r="AJ936" s="13"/>
      <c r="AK936" s="13"/>
      <c r="AL936" s="13">
        <v>13</v>
      </c>
      <c r="AM936" s="13"/>
      <c r="AN936" s="13"/>
      <c r="AO936" s="13"/>
      <c r="AP936" s="13"/>
      <c r="AQ936" s="13"/>
      <c r="AR936" s="13"/>
      <c r="AS936" s="13"/>
      <c r="AT936" s="13"/>
      <c r="AU936" s="13"/>
      <c r="AV936" s="13"/>
      <c r="AW936" s="13"/>
      <c r="AX936" s="13"/>
      <c r="AY936" s="14">
        <f t="shared" si="145"/>
        <v>13</v>
      </c>
      <c r="AZ936" s="14">
        <f t="shared" si="142"/>
        <v>23</v>
      </c>
      <c r="BA936" s="19">
        <f t="shared" si="146"/>
        <v>4.5454545454545456E-2</v>
      </c>
      <c r="BB936" s="20" t="e">
        <f t="shared" si="143"/>
        <v>#DIV/0!</v>
      </c>
      <c r="BC936">
        <f t="shared" si="147"/>
        <v>0</v>
      </c>
      <c r="BD936" s="14">
        <f t="shared" si="148"/>
        <v>1</v>
      </c>
      <c r="BE936" s="14" t="str">
        <f t="shared" si="149"/>
        <v/>
      </c>
      <c r="BF936" s="14">
        <f t="shared" si="150"/>
        <v>13</v>
      </c>
      <c r="BG936" s="14" t="str">
        <f t="shared" si="151"/>
        <v/>
      </c>
    </row>
    <row r="937" spans="1:59" x14ac:dyDescent="0.2">
      <c r="A937" t="str">
        <f t="shared" si="144"/>
        <v>Hugh Goddard_2015</v>
      </c>
      <c r="B937" t="s">
        <v>654</v>
      </c>
      <c r="C937" t="s">
        <v>84</v>
      </c>
      <c r="D937">
        <v>2015</v>
      </c>
      <c r="E937" s="13">
        <v>122300</v>
      </c>
      <c r="F937" s="13">
        <v>122300</v>
      </c>
      <c r="G937" s="13">
        <v>122300</v>
      </c>
      <c r="H937" s="13">
        <v>122300</v>
      </c>
      <c r="I937" s="13">
        <v>122300</v>
      </c>
      <c r="J937" s="13">
        <v>122300</v>
      </c>
      <c r="K937" s="13">
        <v>122300</v>
      </c>
      <c r="L937" s="13">
        <v>122300</v>
      </c>
      <c r="M937" s="13">
        <v>122300</v>
      </c>
      <c r="N937" s="13">
        <v>122300</v>
      </c>
      <c r="O937" s="13">
        <v>122300</v>
      </c>
      <c r="P937" s="13">
        <v>122300</v>
      </c>
      <c r="Q937" s="13">
        <v>122300</v>
      </c>
      <c r="R937" s="13">
        <v>122300</v>
      </c>
      <c r="S937" s="13">
        <v>122300</v>
      </c>
      <c r="T937" s="13">
        <v>122300</v>
      </c>
      <c r="U937" s="13">
        <v>122300</v>
      </c>
      <c r="V937" s="13">
        <v>122300</v>
      </c>
      <c r="W937" s="13">
        <v>172800</v>
      </c>
      <c r="X937" s="13">
        <v>199800</v>
      </c>
      <c r="Y937" s="13">
        <v>234700</v>
      </c>
      <c r="Z937" s="13">
        <v>248200</v>
      </c>
      <c r="AA937" s="13">
        <v>260300</v>
      </c>
      <c r="AB937" s="13"/>
      <c r="AC937" s="13"/>
      <c r="AD937" s="13"/>
      <c r="AE937" s="13"/>
      <c r="AF937" s="13"/>
      <c r="AG937" s="13"/>
      <c r="AH937" s="13"/>
      <c r="AI937" s="13"/>
      <c r="AJ937" s="13"/>
      <c r="AK937" s="13"/>
      <c r="AL937" s="13"/>
      <c r="AM937" s="13"/>
      <c r="AN937" s="13"/>
      <c r="AO937" s="13"/>
      <c r="AP937" s="13"/>
      <c r="AQ937" s="13">
        <v>72</v>
      </c>
      <c r="AR937" s="13">
        <v>49</v>
      </c>
      <c r="AS937" s="13">
        <v>68</v>
      </c>
      <c r="AT937" s="13">
        <v>49</v>
      </c>
      <c r="AU937" s="13">
        <v>84</v>
      </c>
      <c r="AV937" s="13">
        <v>42</v>
      </c>
      <c r="AW937" s="13">
        <v>54</v>
      </c>
      <c r="AX937" s="13">
        <v>39</v>
      </c>
      <c r="AY937" s="14">
        <f t="shared" si="145"/>
        <v>57.125</v>
      </c>
      <c r="AZ937" s="14">
        <f t="shared" si="142"/>
        <v>23</v>
      </c>
      <c r="BA937" s="19">
        <f t="shared" si="146"/>
        <v>0.36363636363636365</v>
      </c>
      <c r="BB937" s="20">
        <f t="shared" si="143"/>
        <v>15.860440455062129</v>
      </c>
      <c r="BC937">
        <f t="shared" si="147"/>
        <v>0</v>
      </c>
      <c r="BD937" s="14">
        <f t="shared" si="148"/>
        <v>1</v>
      </c>
      <c r="BE937" s="14" t="str">
        <f t="shared" si="149"/>
        <v/>
      </c>
      <c r="BF937" s="14" t="str">
        <f t="shared" si="150"/>
        <v/>
      </c>
      <c r="BG937" s="14">
        <f t="shared" si="151"/>
        <v>57.125</v>
      </c>
    </row>
    <row r="938" spans="1:59" x14ac:dyDescent="0.2">
      <c r="A938" t="str">
        <f t="shared" si="144"/>
        <v>Will Golds_2018</v>
      </c>
      <c r="B938" t="s">
        <v>2651</v>
      </c>
      <c r="C938" t="s">
        <v>260</v>
      </c>
      <c r="D938">
        <v>2018</v>
      </c>
      <c r="E938" s="13">
        <v>0</v>
      </c>
      <c r="F938" s="13">
        <v>0</v>
      </c>
      <c r="G938" s="13">
        <v>0</v>
      </c>
      <c r="H938" s="13">
        <v>0</v>
      </c>
      <c r="I938" s="13">
        <v>0</v>
      </c>
      <c r="J938" s="13">
        <v>0</v>
      </c>
      <c r="K938" s="13">
        <v>0</v>
      </c>
      <c r="L938" s="13">
        <v>0</v>
      </c>
      <c r="M938" s="13">
        <v>0</v>
      </c>
      <c r="N938" s="13">
        <v>0</v>
      </c>
      <c r="O938" s="13">
        <v>0</v>
      </c>
      <c r="P938" s="13">
        <v>0</v>
      </c>
      <c r="Q938" s="13">
        <v>0</v>
      </c>
      <c r="R938" s="13">
        <v>0</v>
      </c>
      <c r="S938" s="13">
        <v>0</v>
      </c>
      <c r="T938" s="13">
        <v>0</v>
      </c>
      <c r="U938" s="13">
        <v>0</v>
      </c>
      <c r="V938" s="13">
        <v>0</v>
      </c>
      <c r="W938" s="13">
        <v>0</v>
      </c>
      <c r="X938" s="13">
        <v>0</v>
      </c>
      <c r="Y938" s="13">
        <v>0</v>
      </c>
      <c r="Z938" s="13">
        <v>0</v>
      </c>
      <c r="AA938" s="13">
        <v>0</v>
      </c>
      <c r="AB938" s="13"/>
      <c r="AC938" s="13"/>
      <c r="AD938" s="13"/>
      <c r="AE938" s="13"/>
      <c r="AF938" s="13"/>
      <c r="AG938" s="13"/>
      <c r="AH938" s="13"/>
      <c r="AI938" s="13"/>
      <c r="AJ938" s="13"/>
      <c r="AK938" s="13"/>
      <c r="AL938" s="13"/>
      <c r="AM938" s="13"/>
      <c r="AN938" s="13"/>
      <c r="AO938" s="13"/>
      <c r="AP938" s="13"/>
      <c r="AQ938" s="13"/>
      <c r="AR938" s="13"/>
      <c r="AS938" s="13"/>
      <c r="AT938" s="13"/>
      <c r="AU938" s="13"/>
      <c r="AV938" s="13"/>
      <c r="AW938" s="13"/>
      <c r="AX938" s="13"/>
      <c r="AY938" s="14" t="str">
        <f t="shared" si="145"/>
        <v/>
      </c>
      <c r="AZ938" s="14">
        <f t="shared" si="142"/>
        <v>23</v>
      </c>
      <c r="BA938" s="19">
        <f t="shared" si="146"/>
        <v>0</v>
      </c>
      <c r="BB938" s="20" t="e">
        <f t="shared" si="143"/>
        <v>#DIV/0!</v>
      </c>
      <c r="BC938">
        <f t="shared" si="147"/>
        <v>23</v>
      </c>
      <c r="BD938" s="14">
        <f t="shared" si="148"/>
        <v>1</v>
      </c>
      <c r="BE938" s="14" t="str">
        <f t="shared" si="149"/>
        <v/>
      </c>
      <c r="BF938" s="14" t="str">
        <f t="shared" si="150"/>
        <v/>
      </c>
      <c r="BG938" s="14" t="str">
        <f t="shared" si="151"/>
        <v/>
      </c>
    </row>
    <row r="939" spans="1:59" x14ac:dyDescent="0.2">
      <c r="A939" t="str">
        <f t="shared" si="144"/>
        <v>Will Golds_2017</v>
      </c>
      <c r="B939" t="s">
        <v>2651</v>
      </c>
      <c r="C939" t="s">
        <v>260</v>
      </c>
      <c r="D939">
        <v>2017</v>
      </c>
      <c r="E939" s="13">
        <v>0</v>
      </c>
      <c r="F939" s="13">
        <v>0</v>
      </c>
      <c r="G939" s="13">
        <v>0</v>
      </c>
      <c r="H939" s="13">
        <v>0</v>
      </c>
      <c r="I939" s="13">
        <v>0</v>
      </c>
      <c r="J939" s="13">
        <v>0</v>
      </c>
      <c r="K939" s="13">
        <v>0</v>
      </c>
      <c r="L939" s="13">
        <v>0</v>
      </c>
      <c r="M939" s="13">
        <v>0</v>
      </c>
      <c r="N939" s="13">
        <v>0</v>
      </c>
      <c r="O939" s="13">
        <v>0</v>
      </c>
      <c r="P939" s="13">
        <v>0</v>
      </c>
      <c r="Q939" s="13">
        <v>0</v>
      </c>
      <c r="R939" s="13">
        <v>0</v>
      </c>
      <c r="S939" s="13">
        <v>0</v>
      </c>
      <c r="T939" s="13">
        <v>0</v>
      </c>
      <c r="U939" s="13">
        <v>0</v>
      </c>
      <c r="V939" s="13">
        <v>0</v>
      </c>
      <c r="W939" s="13">
        <v>0</v>
      </c>
      <c r="X939" s="13">
        <v>0</v>
      </c>
      <c r="Y939" s="13">
        <v>0</v>
      </c>
      <c r="Z939" s="13">
        <v>0</v>
      </c>
      <c r="AA939" s="13">
        <v>0</v>
      </c>
      <c r="AB939" s="13"/>
      <c r="AC939" s="13"/>
      <c r="AD939" s="13"/>
      <c r="AE939" s="13"/>
      <c r="AF939" s="13"/>
      <c r="AG939" s="13"/>
      <c r="AH939" s="13"/>
      <c r="AI939" s="13"/>
      <c r="AJ939" s="13"/>
      <c r="AK939" s="13"/>
      <c r="AL939" s="13"/>
      <c r="AM939" s="13"/>
      <c r="AN939" s="13"/>
      <c r="AO939" s="13"/>
      <c r="AP939" s="13"/>
      <c r="AQ939" s="13"/>
      <c r="AR939" s="13"/>
      <c r="AS939" s="13"/>
      <c r="AT939" s="13"/>
      <c r="AU939" s="13"/>
      <c r="AV939" s="13"/>
      <c r="AW939" s="13"/>
      <c r="AX939" s="13"/>
      <c r="AY939" s="14" t="str">
        <f t="shared" si="145"/>
        <v/>
      </c>
      <c r="AZ939" s="14">
        <f t="shared" si="142"/>
        <v>23</v>
      </c>
      <c r="BA939" s="19">
        <f t="shared" si="146"/>
        <v>0</v>
      </c>
      <c r="BB939" s="20" t="e">
        <f t="shared" si="143"/>
        <v>#DIV/0!</v>
      </c>
      <c r="BC939">
        <f t="shared" si="147"/>
        <v>23</v>
      </c>
      <c r="BD939" s="14">
        <f t="shared" si="148"/>
        <v>1</v>
      </c>
      <c r="BE939" s="14" t="str">
        <f t="shared" si="149"/>
        <v/>
      </c>
      <c r="BF939" s="14" t="str">
        <f t="shared" si="150"/>
        <v/>
      </c>
      <c r="BG939" s="14" t="str">
        <f t="shared" si="151"/>
        <v/>
      </c>
    </row>
    <row r="940" spans="1:59" x14ac:dyDescent="0.2">
      <c r="A940" t="str">
        <f t="shared" si="144"/>
        <v>Will Golds_2016</v>
      </c>
      <c r="B940" t="s">
        <v>2651</v>
      </c>
      <c r="C940" t="s">
        <v>260</v>
      </c>
      <c r="D940">
        <v>2016</v>
      </c>
      <c r="E940" s="13">
        <v>0</v>
      </c>
      <c r="F940" s="13">
        <v>0</v>
      </c>
      <c r="G940" s="13">
        <v>0</v>
      </c>
      <c r="H940" s="13">
        <v>0</v>
      </c>
      <c r="I940" s="13">
        <v>0</v>
      </c>
      <c r="J940" s="13">
        <v>0</v>
      </c>
      <c r="K940" s="13">
        <v>0</v>
      </c>
      <c r="L940" s="13">
        <v>0</v>
      </c>
      <c r="M940" s="13">
        <v>0</v>
      </c>
      <c r="N940" s="13">
        <v>0</v>
      </c>
      <c r="O940" s="13">
        <v>0</v>
      </c>
      <c r="P940" s="13">
        <v>0</v>
      </c>
      <c r="Q940" s="13">
        <v>0</v>
      </c>
      <c r="R940" s="13">
        <v>0</v>
      </c>
      <c r="S940" s="13">
        <v>0</v>
      </c>
      <c r="T940" s="13">
        <v>0</v>
      </c>
      <c r="U940" s="13">
        <v>0</v>
      </c>
      <c r="V940" s="13">
        <v>0</v>
      </c>
      <c r="W940" s="13">
        <v>0</v>
      </c>
      <c r="X940" s="13">
        <v>0</v>
      </c>
      <c r="Y940" s="13">
        <v>0</v>
      </c>
      <c r="Z940" s="13">
        <v>0</v>
      </c>
      <c r="AA940" s="13">
        <v>0</v>
      </c>
      <c r="AB940" s="13"/>
      <c r="AC940" s="13"/>
      <c r="AD940" s="13"/>
      <c r="AE940" s="13"/>
      <c r="AF940" s="13"/>
      <c r="AG940" s="13"/>
      <c r="AH940" s="13"/>
      <c r="AI940" s="13"/>
      <c r="AJ940" s="13"/>
      <c r="AK940" s="13"/>
      <c r="AL940" s="13"/>
      <c r="AM940" s="13"/>
      <c r="AN940" s="13"/>
      <c r="AO940" s="13"/>
      <c r="AP940" s="13"/>
      <c r="AQ940" s="13"/>
      <c r="AR940" s="13"/>
      <c r="AS940" s="13"/>
      <c r="AT940" s="13"/>
      <c r="AU940" s="13"/>
      <c r="AV940" s="13"/>
      <c r="AW940" s="13"/>
      <c r="AX940" s="13"/>
      <c r="AY940" s="14" t="str">
        <f t="shared" si="145"/>
        <v/>
      </c>
      <c r="AZ940" s="14">
        <f t="shared" si="142"/>
        <v>23</v>
      </c>
      <c r="BA940" s="19">
        <f t="shared" si="146"/>
        <v>0</v>
      </c>
      <c r="BB940" s="20" t="e">
        <f t="shared" si="143"/>
        <v>#DIV/0!</v>
      </c>
      <c r="BC940">
        <f t="shared" si="147"/>
        <v>23</v>
      </c>
      <c r="BD940" s="14">
        <f t="shared" si="148"/>
        <v>1</v>
      </c>
      <c r="BE940" s="14" t="str">
        <f t="shared" si="149"/>
        <v/>
      </c>
      <c r="BF940" s="14" t="str">
        <f t="shared" si="150"/>
        <v/>
      </c>
      <c r="BG940" s="14" t="str">
        <f t="shared" si="151"/>
        <v/>
      </c>
    </row>
    <row r="941" spans="1:59" x14ac:dyDescent="0.2">
      <c r="A941" t="str">
        <f t="shared" si="144"/>
        <v>Will Golds_2015</v>
      </c>
      <c r="B941" t="s">
        <v>2651</v>
      </c>
      <c r="C941" t="s">
        <v>260</v>
      </c>
      <c r="D941">
        <v>2015</v>
      </c>
      <c r="E941" s="13">
        <v>0</v>
      </c>
      <c r="F941" s="13">
        <v>0</v>
      </c>
      <c r="G941" s="13">
        <v>0</v>
      </c>
      <c r="H941" s="13">
        <v>0</v>
      </c>
      <c r="I941" s="13">
        <v>0</v>
      </c>
      <c r="J941" s="13">
        <v>0</v>
      </c>
      <c r="K941" s="13">
        <v>0</v>
      </c>
      <c r="L941" s="13">
        <v>0</v>
      </c>
      <c r="M941" s="13">
        <v>0</v>
      </c>
      <c r="N941" s="13">
        <v>0</v>
      </c>
      <c r="O941" s="13">
        <v>0</v>
      </c>
      <c r="P941" s="13">
        <v>0</v>
      </c>
      <c r="Q941" s="13">
        <v>0</v>
      </c>
      <c r="R941" s="13">
        <v>0</v>
      </c>
      <c r="S941" s="13">
        <v>0</v>
      </c>
      <c r="T941" s="13">
        <v>0</v>
      </c>
      <c r="U941" s="13">
        <v>0</v>
      </c>
      <c r="V941" s="13">
        <v>0</v>
      </c>
      <c r="W941" s="13">
        <v>0</v>
      </c>
      <c r="X941" s="13">
        <v>0</v>
      </c>
      <c r="Y941" s="13">
        <v>0</v>
      </c>
      <c r="Z941" s="13">
        <v>0</v>
      </c>
      <c r="AA941" s="13">
        <v>0</v>
      </c>
      <c r="AB941" s="13"/>
      <c r="AC941" s="13"/>
      <c r="AD941" s="13"/>
      <c r="AE941" s="13"/>
      <c r="AF941" s="13"/>
      <c r="AG941" s="13"/>
      <c r="AH941" s="13"/>
      <c r="AI941" s="13"/>
      <c r="AJ941" s="13"/>
      <c r="AK941" s="13"/>
      <c r="AL941" s="13"/>
      <c r="AM941" s="13"/>
      <c r="AN941" s="13"/>
      <c r="AO941" s="13"/>
      <c r="AP941" s="13"/>
      <c r="AQ941" s="13"/>
      <c r="AR941" s="13"/>
      <c r="AS941" s="13"/>
      <c r="AT941" s="13"/>
      <c r="AU941" s="13"/>
      <c r="AV941" s="13"/>
      <c r="AW941" s="13"/>
      <c r="AX941" s="13"/>
      <c r="AY941" s="14" t="str">
        <f t="shared" si="145"/>
        <v/>
      </c>
      <c r="AZ941" s="14">
        <f t="shared" si="142"/>
        <v>23</v>
      </c>
      <c r="BA941" s="19">
        <f t="shared" si="146"/>
        <v>0</v>
      </c>
      <c r="BB941" s="20" t="e">
        <f t="shared" si="143"/>
        <v>#DIV/0!</v>
      </c>
      <c r="BC941">
        <f t="shared" si="147"/>
        <v>23</v>
      </c>
      <c r="BD941" s="14">
        <f t="shared" si="148"/>
        <v>1</v>
      </c>
      <c r="BE941" s="14" t="str">
        <f t="shared" si="149"/>
        <v/>
      </c>
      <c r="BF941" s="14" t="str">
        <f t="shared" si="150"/>
        <v/>
      </c>
      <c r="BG941" s="14" t="str">
        <f t="shared" si="151"/>
        <v/>
      </c>
    </row>
    <row r="942" spans="1:59" x14ac:dyDescent="0.2">
      <c r="A942" t="str">
        <f t="shared" si="144"/>
        <v>Tyson Goldsack_2018</v>
      </c>
      <c r="B942" t="s">
        <v>914</v>
      </c>
      <c r="C942" t="s">
        <v>116</v>
      </c>
      <c r="D942">
        <v>2018</v>
      </c>
      <c r="E942" s="13">
        <v>372500</v>
      </c>
      <c r="F942" s="13">
        <v>372500</v>
      </c>
      <c r="G942" s="13">
        <v>372500</v>
      </c>
      <c r="H942" s="13">
        <v>372500</v>
      </c>
      <c r="I942" s="13">
        <v>372500</v>
      </c>
      <c r="J942" s="13">
        <v>372500</v>
      </c>
      <c r="K942" s="13">
        <v>372500</v>
      </c>
      <c r="L942" s="13">
        <v>372500</v>
      </c>
      <c r="M942" s="13">
        <v>372500</v>
      </c>
      <c r="N942" s="13">
        <v>372500</v>
      </c>
      <c r="O942" s="13">
        <v>372500</v>
      </c>
      <c r="P942" s="13">
        <v>372500</v>
      </c>
      <c r="Q942" s="13">
        <v>372500</v>
      </c>
      <c r="R942" s="13">
        <v>372500</v>
      </c>
      <c r="S942" s="13">
        <v>372500</v>
      </c>
      <c r="T942" s="13">
        <v>372500</v>
      </c>
      <c r="U942" s="13">
        <v>372500</v>
      </c>
      <c r="V942" s="13">
        <v>372500</v>
      </c>
      <c r="W942" s="13">
        <v>372500</v>
      </c>
      <c r="X942" s="13">
        <v>372500</v>
      </c>
      <c r="Y942" s="13">
        <v>372500</v>
      </c>
      <c r="Z942" s="13">
        <v>372500</v>
      </c>
      <c r="AA942" s="13">
        <v>372500</v>
      </c>
      <c r="AB942" s="13"/>
      <c r="AC942" s="13"/>
      <c r="AD942" s="13"/>
      <c r="AE942" s="13"/>
      <c r="AF942" s="13"/>
      <c r="AG942" s="13"/>
      <c r="AH942" s="13"/>
      <c r="AI942" s="13"/>
      <c r="AJ942" s="13"/>
      <c r="AK942" s="13"/>
      <c r="AL942" s="13"/>
      <c r="AM942" s="13"/>
      <c r="AN942" s="13"/>
      <c r="AO942" s="13"/>
      <c r="AP942" s="13"/>
      <c r="AQ942" s="13"/>
      <c r="AR942" s="13"/>
      <c r="AS942" s="13"/>
      <c r="AT942" s="13"/>
      <c r="AU942" s="13"/>
      <c r="AV942" s="13"/>
      <c r="AW942" s="13"/>
      <c r="AX942" s="13"/>
      <c r="AY942" s="14" t="str">
        <f t="shared" si="145"/>
        <v/>
      </c>
      <c r="AZ942" s="14">
        <f t="shared" si="142"/>
        <v>23</v>
      </c>
      <c r="BA942" s="19">
        <f t="shared" si="146"/>
        <v>0</v>
      </c>
      <c r="BB942" s="20" t="e">
        <f t="shared" si="143"/>
        <v>#DIV/0!</v>
      </c>
      <c r="BC942">
        <f t="shared" si="147"/>
        <v>0</v>
      </c>
      <c r="BD942" s="14">
        <f t="shared" si="148"/>
        <v>1</v>
      </c>
      <c r="BE942" s="14" t="str">
        <f t="shared" si="149"/>
        <v/>
      </c>
      <c r="BF942" s="14" t="str">
        <f t="shared" si="150"/>
        <v/>
      </c>
      <c r="BG942" s="14" t="str">
        <f t="shared" si="151"/>
        <v/>
      </c>
    </row>
    <row r="943" spans="1:59" x14ac:dyDescent="0.2">
      <c r="A943" t="str">
        <f t="shared" si="144"/>
        <v>Tyson Goldsack_2017</v>
      </c>
      <c r="B943" t="s">
        <v>914</v>
      </c>
      <c r="C943" t="s">
        <v>116</v>
      </c>
      <c r="D943">
        <v>2017</v>
      </c>
      <c r="E943" s="13">
        <v>290500</v>
      </c>
      <c r="F943" s="13">
        <v>290500</v>
      </c>
      <c r="G943" s="13">
        <v>290500</v>
      </c>
      <c r="H943" s="13">
        <v>292100</v>
      </c>
      <c r="I943" s="13">
        <v>301900</v>
      </c>
      <c r="J943" s="13">
        <v>304900</v>
      </c>
      <c r="K943" s="13">
        <v>307600</v>
      </c>
      <c r="L943" s="13">
        <v>309400</v>
      </c>
      <c r="M943" s="13">
        <v>321800</v>
      </c>
      <c r="N943" s="13">
        <v>339700</v>
      </c>
      <c r="O943" s="13">
        <v>372800</v>
      </c>
      <c r="P943" s="13">
        <v>378900</v>
      </c>
      <c r="Q943" s="13">
        <v>378900</v>
      </c>
      <c r="R943" s="13">
        <v>378900</v>
      </c>
      <c r="S943" s="13">
        <v>381400</v>
      </c>
      <c r="T943" s="13">
        <v>353500</v>
      </c>
      <c r="U943" s="13">
        <v>342100</v>
      </c>
      <c r="V943" s="13">
        <v>335800</v>
      </c>
      <c r="W943" s="13">
        <v>338300</v>
      </c>
      <c r="X943" s="13">
        <v>340400</v>
      </c>
      <c r="Y943" s="13">
        <v>340600</v>
      </c>
      <c r="Z943" s="13">
        <v>350300</v>
      </c>
      <c r="AA943" s="13">
        <v>350300</v>
      </c>
      <c r="AB943" s="13">
        <v>42</v>
      </c>
      <c r="AC943" s="13">
        <v>78</v>
      </c>
      <c r="AD943" s="13">
        <v>53</v>
      </c>
      <c r="AE943" s="13">
        <v>62</v>
      </c>
      <c r="AF943" s="13">
        <v>68</v>
      </c>
      <c r="AG943" s="13">
        <v>55</v>
      </c>
      <c r="AH943" s="13">
        <v>61</v>
      </c>
      <c r="AI943" s="13">
        <v>94</v>
      </c>
      <c r="AJ943" s="13">
        <v>74</v>
      </c>
      <c r="AK943" s="13">
        <v>106</v>
      </c>
      <c r="AL943" s="13">
        <v>54</v>
      </c>
      <c r="AM943" s="13"/>
      <c r="AN943" s="13"/>
      <c r="AO943" s="13">
        <v>68</v>
      </c>
      <c r="AP943" s="13">
        <v>42</v>
      </c>
      <c r="AQ943" s="13">
        <v>75</v>
      </c>
      <c r="AR943" s="13">
        <v>73</v>
      </c>
      <c r="AS943" s="13">
        <v>59</v>
      </c>
      <c r="AT943" s="13">
        <v>76</v>
      </c>
      <c r="AU943" s="13">
        <v>71</v>
      </c>
      <c r="AV943" s="13">
        <v>81</v>
      </c>
      <c r="AW943" s="13"/>
      <c r="AX943" s="13">
        <v>63</v>
      </c>
      <c r="AY943" s="14">
        <f t="shared" si="145"/>
        <v>67.75</v>
      </c>
      <c r="AZ943" s="14">
        <f t="shared" si="142"/>
        <v>23</v>
      </c>
      <c r="BA943" s="19">
        <f t="shared" si="146"/>
        <v>0.90909090909090906</v>
      </c>
      <c r="BB943" s="20">
        <f t="shared" si="143"/>
        <v>15.734223510351066</v>
      </c>
      <c r="BC943">
        <f t="shared" si="147"/>
        <v>0</v>
      </c>
      <c r="BD943" s="14">
        <f t="shared" si="148"/>
        <v>1</v>
      </c>
      <c r="BE943" s="14">
        <f t="shared" si="149"/>
        <v>59.666666666666664</v>
      </c>
      <c r="BF943" s="14">
        <f t="shared" si="150"/>
        <v>77.8</v>
      </c>
      <c r="BG943" s="14">
        <f t="shared" si="151"/>
        <v>67.5</v>
      </c>
    </row>
    <row r="944" spans="1:59" x14ac:dyDescent="0.2">
      <c r="A944" t="str">
        <f t="shared" si="144"/>
        <v>Tyson Goldsack_2016</v>
      </c>
      <c r="B944" t="s">
        <v>914</v>
      </c>
      <c r="C944" t="s">
        <v>116</v>
      </c>
      <c r="D944">
        <v>2016</v>
      </c>
      <c r="E944" s="13">
        <v>369800</v>
      </c>
      <c r="F944" s="13">
        <v>369800</v>
      </c>
      <c r="G944" s="13">
        <v>369800</v>
      </c>
      <c r="H944" s="13">
        <v>369800</v>
      </c>
      <c r="I944" s="13">
        <v>369800</v>
      </c>
      <c r="J944" s="13">
        <v>369800</v>
      </c>
      <c r="K944" s="13">
        <v>369800</v>
      </c>
      <c r="L944" s="13">
        <v>369800</v>
      </c>
      <c r="M944" s="13">
        <v>369800</v>
      </c>
      <c r="N944" s="13">
        <v>369800</v>
      </c>
      <c r="O944" s="13">
        <v>369800</v>
      </c>
      <c r="P944" s="13">
        <v>369800</v>
      </c>
      <c r="Q944" s="13">
        <v>369800</v>
      </c>
      <c r="R944" s="13">
        <v>369800</v>
      </c>
      <c r="S944" s="13">
        <v>369800</v>
      </c>
      <c r="T944" s="13">
        <v>369800</v>
      </c>
      <c r="U944" s="13">
        <v>369800</v>
      </c>
      <c r="V944" s="13">
        <v>369800</v>
      </c>
      <c r="W944" s="13">
        <v>369800</v>
      </c>
      <c r="X944" s="13">
        <v>369800</v>
      </c>
      <c r="Y944" s="13">
        <v>369800</v>
      </c>
      <c r="Z944" s="13">
        <v>371300</v>
      </c>
      <c r="AA944" s="13">
        <v>371300</v>
      </c>
      <c r="AB944" s="13"/>
      <c r="AC944" s="13"/>
      <c r="AD944" s="13">
        <v>50</v>
      </c>
      <c r="AE944" s="13"/>
      <c r="AF944" s="13"/>
      <c r="AG944" s="13"/>
      <c r="AH944" s="13"/>
      <c r="AI944" s="13"/>
      <c r="AJ944" s="13"/>
      <c r="AK944" s="13"/>
      <c r="AL944" s="13"/>
      <c r="AM944" s="13"/>
      <c r="AN944" s="13"/>
      <c r="AO944" s="13"/>
      <c r="AP944" s="13">
        <v>94</v>
      </c>
      <c r="AQ944" s="13"/>
      <c r="AR944" s="13"/>
      <c r="AS944" s="13"/>
      <c r="AT944" s="13"/>
      <c r="AU944" s="13"/>
      <c r="AV944" s="13">
        <v>89</v>
      </c>
      <c r="AW944" s="13"/>
      <c r="AX944" s="13">
        <v>34</v>
      </c>
      <c r="AY944" s="14">
        <f t="shared" si="145"/>
        <v>66.75</v>
      </c>
      <c r="AZ944" s="14">
        <f t="shared" si="142"/>
        <v>23</v>
      </c>
      <c r="BA944" s="19">
        <f t="shared" si="146"/>
        <v>0.18181818181818182</v>
      </c>
      <c r="BB944" s="20">
        <f t="shared" si="143"/>
        <v>29.386788414750825</v>
      </c>
      <c r="BC944">
        <f t="shared" si="147"/>
        <v>0</v>
      </c>
      <c r="BD944" s="14">
        <f t="shared" si="148"/>
        <v>1</v>
      </c>
      <c r="BE944" s="14">
        <f t="shared" si="149"/>
        <v>50</v>
      </c>
      <c r="BF944" s="14" t="str">
        <f t="shared" si="150"/>
        <v/>
      </c>
      <c r="BG944" s="14">
        <f t="shared" si="151"/>
        <v>72.333333333333329</v>
      </c>
    </row>
    <row r="945" spans="1:59" x14ac:dyDescent="0.2">
      <c r="A945" t="str">
        <f t="shared" si="144"/>
        <v>Tyson Goldsack_2015</v>
      </c>
      <c r="B945" t="s">
        <v>914</v>
      </c>
      <c r="C945" t="s">
        <v>116</v>
      </c>
      <c r="D945">
        <v>2015</v>
      </c>
      <c r="E945" s="13">
        <v>354800</v>
      </c>
      <c r="F945" s="13">
        <v>354800</v>
      </c>
      <c r="G945" s="13">
        <v>354800</v>
      </c>
      <c r="H945" s="13">
        <v>330900</v>
      </c>
      <c r="I945" s="13">
        <v>320400</v>
      </c>
      <c r="J945" s="13">
        <v>349600</v>
      </c>
      <c r="K945" s="13">
        <v>361400</v>
      </c>
      <c r="L945" s="13">
        <v>368000</v>
      </c>
      <c r="M945" s="13">
        <v>371500</v>
      </c>
      <c r="N945" s="13">
        <v>380700</v>
      </c>
      <c r="O945" s="13">
        <v>385100</v>
      </c>
      <c r="P945" s="13">
        <v>369600</v>
      </c>
      <c r="Q945" s="13">
        <v>369600</v>
      </c>
      <c r="R945" s="13">
        <v>354600</v>
      </c>
      <c r="S945" s="13">
        <v>354600</v>
      </c>
      <c r="T945" s="13">
        <v>354600</v>
      </c>
      <c r="U945" s="13">
        <v>354600</v>
      </c>
      <c r="V945" s="13">
        <v>345400</v>
      </c>
      <c r="W945" s="13">
        <v>345400</v>
      </c>
      <c r="X945" s="13">
        <v>345400</v>
      </c>
      <c r="Y945" s="13">
        <v>345400</v>
      </c>
      <c r="Z945" s="13">
        <v>345400</v>
      </c>
      <c r="AA945" s="13">
        <v>345400</v>
      </c>
      <c r="AB945" s="13">
        <v>58</v>
      </c>
      <c r="AC945" s="13">
        <v>30</v>
      </c>
      <c r="AD945" s="13">
        <v>68</v>
      </c>
      <c r="AE945" s="13">
        <v>75</v>
      </c>
      <c r="AF945" s="13">
        <v>115</v>
      </c>
      <c r="AG945" s="13">
        <v>46</v>
      </c>
      <c r="AH945" s="13">
        <v>70</v>
      </c>
      <c r="AI945" s="13">
        <v>111</v>
      </c>
      <c r="AJ945" s="13">
        <v>61</v>
      </c>
      <c r="AK945" s="13">
        <v>63</v>
      </c>
      <c r="AL945" s="13">
        <v>69</v>
      </c>
      <c r="AM945" s="13"/>
      <c r="AN945" s="13">
        <v>54</v>
      </c>
      <c r="AO945" s="13"/>
      <c r="AP945" s="13"/>
      <c r="AQ945" s="13"/>
      <c r="AR945" s="13">
        <v>71</v>
      </c>
      <c r="AS945" s="13"/>
      <c r="AT945" s="13"/>
      <c r="AU945" s="13"/>
      <c r="AV945" s="13"/>
      <c r="AW945" s="13"/>
      <c r="AX945" s="13"/>
      <c r="AY945" s="14">
        <f t="shared" si="145"/>
        <v>68.538461538461533</v>
      </c>
      <c r="AZ945" s="14">
        <f t="shared" si="142"/>
        <v>23</v>
      </c>
      <c r="BA945" s="19">
        <f t="shared" si="146"/>
        <v>0.59090909090909094</v>
      </c>
      <c r="BB945" s="20">
        <f t="shared" si="143"/>
        <v>23.121474090173486</v>
      </c>
      <c r="BC945">
        <f t="shared" si="147"/>
        <v>0</v>
      </c>
      <c r="BD945" s="14">
        <f t="shared" si="148"/>
        <v>5</v>
      </c>
      <c r="BE945" s="14">
        <f t="shared" si="149"/>
        <v>65.333333333333329</v>
      </c>
      <c r="BF945" s="14">
        <f t="shared" si="150"/>
        <v>74.8</v>
      </c>
      <c r="BG945" s="14">
        <f t="shared" si="151"/>
        <v>71</v>
      </c>
    </row>
    <row r="946" spans="1:59" x14ac:dyDescent="0.2">
      <c r="A946" t="str">
        <f t="shared" si="144"/>
        <v>Todd Goldstein_2018</v>
      </c>
      <c r="B946" t="s">
        <v>887</v>
      </c>
      <c r="C946" t="s">
        <v>316</v>
      </c>
      <c r="D946">
        <v>2018</v>
      </c>
      <c r="E946" s="13">
        <v>521400</v>
      </c>
      <c r="F946" s="13">
        <v>521400</v>
      </c>
      <c r="G946" s="13">
        <v>521400</v>
      </c>
      <c r="H946" s="13">
        <v>510200</v>
      </c>
      <c r="I946" s="13">
        <v>490600</v>
      </c>
      <c r="J946" s="13">
        <v>455900</v>
      </c>
      <c r="K946" s="13">
        <v>442700</v>
      </c>
      <c r="L946" s="13">
        <v>432700</v>
      </c>
      <c r="M946" s="13">
        <v>420800</v>
      </c>
      <c r="N946" s="13">
        <v>422500</v>
      </c>
      <c r="O946" s="13">
        <v>435600</v>
      </c>
      <c r="P946" s="13">
        <v>469400</v>
      </c>
      <c r="Q946" s="13">
        <v>492800</v>
      </c>
      <c r="R946" s="13">
        <v>492800</v>
      </c>
      <c r="S946" s="13">
        <v>523300</v>
      </c>
      <c r="T946" s="13">
        <v>538700</v>
      </c>
      <c r="U946" s="13">
        <v>559100</v>
      </c>
      <c r="V946" s="13">
        <v>570500</v>
      </c>
      <c r="W946" s="13">
        <v>574200</v>
      </c>
      <c r="X946" s="13">
        <v>564500</v>
      </c>
      <c r="Y946" s="13">
        <v>529300</v>
      </c>
      <c r="Z946" s="13">
        <v>508300</v>
      </c>
      <c r="AA946" s="13">
        <v>501500</v>
      </c>
      <c r="AB946" s="13">
        <v>105</v>
      </c>
      <c r="AC946" s="13">
        <v>123</v>
      </c>
      <c r="AD946" s="13">
        <v>57</v>
      </c>
      <c r="AE946" s="13">
        <v>76</v>
      </c>
      <c r="AF946" s="13">
        <v>77</v>
      </c>
      <c r="AG946" s="13">
        <v>88</v>
      </c>
      <c r="AH946" s="13">
        <v>77</v>
      </c>
      <c r="AI946" s="13">
        <v>69</v>
      </c>
      <c r="AJ946" s="13">
        <v>112</v>
      </c>
      <c r="AK946" s="13">
        <v>102</v>
      </c>
      <c r="AL946" s="13">
        <v>123</v>
      </c>
      <c r="AM946" s="13">
        <v>112</v>
      </c>
      <c r="AN946" s="13"/>
      <c r="AO946" s="13">
        <v>132</v>
      </c>
      <c r="AP946" s="13">
        <v>111</v>
      </c>
      <c r="AQ946" s="13">
        <v>133</v>
      </c>
      <c r="AR946" s="13">
        <v>123</v>
      </c>
      <c r="AS946" s="13">
        <v>102</v>
      </c>
      <c r="AT946" s="13">
        <v>105</v>
      </c>
      <c r="AU946" s="13">
        <v>61</v>
      </c>
      <c r="AV946" s="13">
        <v>113</v>
      </c>
      <c r="AW946" s="13">
        <v>95</v>
      </c>
      <c r="AX946" s="13">
        <v>125</v>
      </c>
      <c r="AY946" s="14">
        <f t="shared" si="145"/>
        <v>100.95454545454545</v>
      </c>
      <c r="AZ946" s="14">
        <f t="shared" si="142"/>
        <v>23</v>
      </c>
      <c r="BA946" s="19">
        <f t="shared" si="146"/>
        <v>1</v>
      </c>
      <c r="BB946" s="20">
        <f t="shared" si="143"/>
        <v>22.964729214140291</v>
      </c>
      <c r="BC946">
        <f t="shared" si="147"/>
        <v>0</v>
      </c>
      <c r="BD946" s="14">
        <f t="shared" si="148"/>
        <v>9</v>
      </c>
      <c r="BE946" s="14">
        <f t="shared" si="149"/>
        <v>87.666666666666671</v>
      </c>
      <c r="BF946" s="14">
        <f t="shared" si="150"/>
        <v>99.166666666666671</v>
      </c>
      <c r="BG946" s="14">
        <f t="shared" si="151"/>
        <v>107.55555555555556</v>
      </c>
    </row>
    <row r="947" spans="1:59" x14ac:dyDescent="0.2">
      <c r="A947" t="str">
        <f t="shared" si="144"/>
        <v>Todd Goldstein_2017</v>
      </c>
      <c r="B947" t="s">
        <v>887</v>
      </c>
      <c r="C947" t="s">
        <v>316</v>
      </c>
      <c r="D947">
        <v>2017</v>
      </c>
      <c r="E947" s="13">
        <v>588400</v>
      </c>
      <c r="F947" s="13">
        <v>588400</v>
      </c>
      <c r="G947" s="13">
        <v>588400</v>
      </c>
      <c r="H947" s="13">
        <v>588400</v>
      </c>
      <c r="I947" s="13">
        <v>547500</v>
      </c>
      <c r="J947" s="13">
        <v>509700</v>
      </c>
      <c r="K947" s="13">
        <v>492200</v>
      </c>
      <c r="L947" s="13">
        <v>486400</v>
      </c>
      <c r="M947" s="13">
        <v>490200</v>
      </c>
      <c r="N947" s="13">
        <v>519300</v>
      </c>
      <c r="O947" s="13">
        <v>530700</v>
      </c>
      <c r="P947" s="13">
        <v>535300</v>
      </c>
      <c r="Q947" s="13">
        <v>535300</v>
      </c>
      <c r="R947" s="13">
        <v>536500</v>
      </c>
      <c r="S947" s="13">
        <v>538300</v>
      </c>
      <c r="T947" s="13">
        <v>537900</v>
      </c>
      <c r="U947" s="13">
        <v>537700</v>
      </c>
      <c r="V947" s="13">
        <v>524400</v>
      </c>
      <c r="W947" s="13">
        <v>524400</v>
      </c>
      <c r="X947" s="13">
        <v>524400</v>
      </c>
      <c r="Y947" s="13">
        <v>507700</v>
      </c>
      <c r="Z947" s="13">
        <v>452300</v>
      </c>
      <c r="AA947" s="13">
        <v>425000</v>
      </c>
      <c r="AB947" s="13">
        <v>105</v>
      </c>
      <c r="AC947" s="13"/>
      <c r="AD947" s="13">
        <v>52</v>
      </c>
      <c r="AE947" s="13">
        <v>96</v>
      </c>
      <c r="AF947" s="13">
        <v>87</v>
      </c>
      <c r="AG947" s="13">
        <v>77</v>
      </c>
      <c r="AH947" s="13">
        <v>111</v>
      </c>
      <c r="AI947" s="13">
        <v>107</v>
      </c>
      <c r="AJ947" s="13">
        <v>135</v>
      </c>
      <c r="AK947" s="13">
        <v>89</v>
      </c>
      <c r="AL947" s="13">
        <v>100</v>
      </c>
      <c r="AM947" s="13"/>
      <c r="AN947" s="13">
        <v>128</v>
      </c>
      <c r="AO947" s="13">
        <v>91</v>
      </c>
      <c r="AP947" s="13">
        <v>100</v>
      </c>
      <c r="AQ947" s="13">
        <v>129</v>
      </c>
      <c r="AR947" s="13">
        <v>62</v>
      </c>
      <c r="AS947" s="13"/>
      <c r="AT947" s="13"/>
      <c r="AU947" s="13">
        <v>88</v>
      </c>
      <c r="AV947" s="13">
        <v>32</v>
      </c>
      <c r="AW947" s="13">
        <v>92</v>
      </c>
      <c r="AX947" s="13">
        <v>121</v>
      </c>
      <c r="AY947" s="14">
        <f t="shared" si="145"/>
        <v>94.84210526315789</v>
      </c>
      <c r="AZ947" s="14">
        <f t="shared" si="142"/>
        <v>23</v>
      </c>
      <c r="BA947" s="19">
        <f t="shared" si="146"/>
        <v>0.86363636363636365</v>
      </c>
      <c r="BB947" s="20">
        <f t="shared" si="143"/>
        <v>26.327558771697625</v>
      </c>
      <c r="BC947">
        <f t="shared" si="147"/>
        <v>0</v>
      </c>
      <c r="BD947" s="14">
        <f t="shared" si="148"/>
        <v>23</v>
      </c>
      <c r="BE947" s="14">
        <f t="shared" si="149"/>
        <v>83.4</v>
      </c>
      <c r="BF947" s="14">
        <f t="shared" si="150"/>
        <v>108.4</v>
      </c>
      <c r="BG947" s="14">
        <f t="shared" si="151"/>
        <v>89.142857142857139</v>
      </c>
    </row>
    <row r="948" spans="1:59" x14ac:dyDescent="0.2">
      <c r="A948" t="str">
        <f t="shared" si="144"/>
        <v>Todd Goldstein_2016</v>
      </c>
      <c r="B948" t="s">
        <v>887</v>
      </c>
      <c r="C948" t="s">
        <v>316</v>
      </c>
      <c r="D948">
        <v>2016</v>
      </c>
      <c r="E948" s="13">
        <v>695100</v>
      </c>
      <c r="F948" s="13">
        <v>695100</v>
      </c>
      <c r="G948" s="13">
        <v>695100</v>
      </c>
      <c r="H948" s="13">
        <v>688100</v>
      </c>
      <c r="I948" s="13">
        <v>680500</v>
      </c>
      <c r="J948" s="13">
        <v>689200</v>
      </c>
      <c r="K948" s="13">
        <v>640800</v>
      </c>
      <c r="L948" s="13">
        <v>595000</v>
      </c>
      <c r="M948" s="13">
        <v>552500</v>
      </c>
      <c r="N948" s="13">
        <v>574800</v>
      </c>
      <c r="O948" s="13">
        <v>594600</v>
      </c>
      <c r="P948" s="13">
        <v>594600</v>
      </c>
      <c r="Q948" s="13">
        <v>599200</v>
      </c>
      <c r="R948" s="13">
        <v>566600</v>
      </c>
      <c r="S948" s="13">
        <v>539300</v>
      </c>
      <c r="T948" s="13">
        <v>539300</v>
      </c>
      <c r="U948" s="13">
        <v>532000</v>
      </c>
      <c r="V948" s="13">
        <v>521700</v>
      </c>
      <c r="W948" s="13">
        <v>508000</v>
      </c>
      <c r="X948" s="13">
        <v>500900</v>
      </c>
      <c r="Y948" s="13">
        <v>510400</v>
      </c>
      <c r="Z948" s="13">
        <v>519200</v>
      </c>
      <c r="AA948" s="13">
        <v>510200</v>
      </c>
      <c r="AB948" s="13">
        <v>126</v>
      </c>
      <c r="AC948" s="13">
        <v>95</v>
      </c>
      <c r="AD948" s="13">
        <v>172</v>
      </c>
      <c r="AE948" s="13">
        <v>121</v>
      </c>
      <c r="AF948" s="13">
        <v>125</v>
      </c>
      <c r="AG948" s="13">
        <v>49</v>
      </c>
      <c r="AH948" s="13">
        <v>103</v>
      </c>
      <c r="AI948" s="13">
        <v>105</v>
      </c>
      <c r="AJ948" s="13">
        <v>173</v>
      </c>
      <c r="AK948" s="13">
        <v>112</v>
      </c>
      <c r="AL948" s="13"/>
      <c r="AM948" s="13">
        <v>83</v>
      </c>
      <c r="AN948" s="13">
        <v>100</v>
      </c>
      <c r="AO948" s="13">
        <v>99</v>
      </c>
      <c r="AP948" s="13"/>
      <c r="AQ948" s="13">
        <v>110</v>
      </c>
      <c r="AR948" s="13">
        <v>93</v>
      </c>
      <c r="AS948" s="13">
        <v>87</v>
      </c>
      <c r="AT948" s="13">
        <v>118</v>
      </c>
      <c r="AU948" s="13">
        <v>127</v>
      </c>
      <c r="AV948" s="13">
        <v>92</v>
      </c>
      <c r="AW948" s="13">
        <v>82</v>
      </c>
      <c r="AX948" s="13">
        <v>99</v>
      </c>
      <c r="AY948" s="14">
        <f t="shared" si="145"/>
        <v>108.14285714285714</v>
      </c>
      <c r="AZ948" s="14">
        <f t="shared" si="142"/>
        <v>23</v>
      </c>
      <c r="BA948" s="19">
        <f t="shared" si="146"/>
        <v>0.95454545454545459</v>
      </c>
      <c r="BB948" s="20">
        <f t="shared" si="143"/>
        <v>28.032634043710036</v>
      </c>
      <c r="BC948">
        <f t="shared" si="147"/>
        <v>0</v>
      </c>
      <c r="BD948" s="14">
        <f t="shared" si="148"/>
        <v>20</v>
      </c>
      <c r="BE948" s="14">
        <f t="shared" si="149"/>
        <v>114.66666666666667</v>
      </c>
      <c r="BF948" s="14">
        <f t="shared" si="150"/>
        <v>115.2</v>
      </c>
      <c r="BG948" s="14">
        <f t="shared" si="151"/>
        <v>101</v>
      </c>
    </row>
    <row r="949" spans="1:59" x14ac:dyDescent="0.2">
      <c r="A949" t="str">
        <f t="shared" si="144"/>
        <v>Todd Goldstein_2015</v>
      </c>
      <c r="B949" t="s">
        <v>887</v>
      </c>
      <c r="C949" t="s">
        <v>316</v>
      </c>
      <c r="D949">
        <v>2015</v>
      </c>
      <c r="E949" s="13">
        <v>574400</v>
      </c>
      <c r="F949" s="13">
        <v>574400</v>
      </c>
      <c r="G949" s="13">
        <v>574400</v>
      </c>
      <c r="H949" s="13">
        <v>584700</v>
      </c>
      <c r="I949" s="13">
        <v>615500</v>
      </c>
      <c r="J949" s="13">
        <v>610100</v>
      </c>
      <c r="K949" s="13">
        <v>601700</v>
      </c>
      <c r="L949" s="13">
        <v>571000</v>
      </c>
      <c r="M949" s="13">
        <v>527800</v>
      </c>
      <c r="N949" s="13">
        <v>511000</v>
      </c>
      <c r="O949" s="13">
        <v>512700</v>
      </c>
      <c r="P949" s="13">
        <v>554300</v>
      </c>
      <c r="Q949" s="13">
        <v>593200</v>
      </c>
      <c r="R949" s="13">
        <v>593200</v>
      </c>
      <c r="S949" s="13">
        <v>632400</v>
      </c>
      <c r="T949" s="13">
        <v>665200</v>
      </c>
      <c r="U949" s="13">
        <v>718400</v>
      </c>
      <c r="V949" s="13">
        <v>743700</v>
      </c>
      <c r="W949" s="13">
        <v>771100</v>
      </c>
      <c r="X949" s="13">
        <v>761900</v>
      </c>
      <c r="Y949" s="13">
        <v>752300</v>
      </c>
      <c r="Z949" s="13">
        <v>722200</v>
      </c>
      <c r="AA949" s="13">
        <v>677000</v>
      </c>
      <c r="AB949" s="13">
        <v>100</v>
      </c>
      <c r="AC949" s="13">
        <v>154</v>
      </c>
      <c r="AD949" s="13">
        <v>110</v>
      </c>
      <c r="AE949" s="13">
        <v>154</v>
      </c>
      <c r="AF949" s="13">
        <v>92</v>
      </c>
      <c r="AG949" s="13">
        <v>100</v>
      </c>
      <c r="AH949" s="13">
        <v>98</v>
      </c>
      <c r="AI949" s="13">
        <v>44</v>
      </c>
      <c r="AJ949" s="13">
        <v>134</v>
      </c>
      <c r="AK949" s="13">
        <v>128</v>
      </c>
      <c r="AL949" s="13">
        <v>136</v>
      </c>
      <c r="AM949" s="13">
        <v>154</v>
      </c>
      <c r="AN949" s="13"/>
      <c r="AO949" s="13">
        <v>149</v>
      </c>
      <c r="AP949" s="13">
        <v>145</v>
      </c>
      <c r="AQ949" s="13">
        <v>221</v>
      </c>
      <c r="AR949" s="13">
        <v>127</v>
      </c>
      <c r="AS949" s="13">
        <v>164</v>
      </c>
      <c r="AT949" s="13">
        <v>155</v>
      </c>
      <c r="AU949" s="13">
        <v>122</v>
      </c>
      <c r="AV949" s="13">
        <v>116</v>
      </c>
      <c r="AW949" s="13">
        <v>102</v>
      </c>
      <c r="AX949" s="13"/>
      <c r="AY949" s="14">
        <f t="shared" si="145"/>
        <v>128.8095238095238</v>
      </c>
      <c r="AZ949" s="14">
        <f t="shared" si="142"/>
        <v>23</v>
      </c>
      <c r="BA949" s="19">
        <f t="shared" si="146"/>
        <v>0.95454545454545459</v>
      </c>
      <c r="BB949" s="20">
        <f t="shared" si="143"/>
        <v>35.720608964040707</v>
      </c>
      <c r="BC949">
        <f t="shared" si="147"/>
        <v>0</v>
      </c>
      <c r="BD949" s="14">
        <f t="shared" si="148"/>
        <v>10</v>
      </c>
      <c r="BE949" s="14">
        <f t="shared" si="149"/>
        <v>118.33333333333333</v>
      </c>
      <c r="BF949" s="14">
        <f t="shared" si="150"/>
        <v>115.66666666666667</v>
      </c>
      <c r="BG949" s="14">
        <f t="shared" si="151"/>
        <v>144</v>
      </c>
    </row>
    <row r="950" spans="1:59" x14ac:dyDescent="0.2">
      <c r="A950" t="str">
        <f t="shared" si="144"/>
        <v>Billy Gowers_2018</v>
      </c>
      <c r="B950" t="s">
        <v>1705</v>
      </c>
      <c r="C950" t="s">
        <v>443</v>
      </c>
      <c r="D950">
        <v>2018</v>
      </c>
      <c r="E950" s="13">
        <v>117400</v>
      </c>
      <c r="F950" s="13">
        <v>117400</v>
      </c>
      <c r="G950" s="13">
        <v>117400</v>
      </c>
      <c r="H950" s="13">
        <v>152900</v>
      </c>
      <c r="I950" s="13">
        <v>179100</v>
      </c>
      <c r="J950" s="13">
        <v>194500</v>
      </c>
      <c r="K950" s="13">
        <v>220800</v>
      </c>
      <c r="L950" s="13">
        <v>252200</v>
      </c>
      <c r="M950" s="13">
        <v>278600</v>
      </c>
      <c r="N950" s="13">
        <v>282900</v>
      </c>
      <c r="O950" s="13">
        <v>274600</v>
      </c>
      <c r="P950" s="13">
        <v>274700</v>
      </c>
      <c r="Q950" s="13">
        <v>274700</v>
      </c>
      <c r="R950" s="13">
        <v>276000</v>
      </c>
      <c r="S950" s="13">
        <v>310700</v>
      </c>
      <c r="T950" s="13">
        <v>339900</v>
      </c>
      <c r="U950" s="13">
        <v>353500</v>
      </c>
      <c r="V950" s="13">
        <v>330000</v>
      </c>
      <c r="W950" s="13">
        <v>309000</v>
      </c>
      <c r="X950" s="13">
        <v>309000</v>
      </c>
      <c r="Y950" s="13">
        <v>309000</v>
      </c>
      <c r="Z950" s="13">
        <v>298100</v>
      </c>
      <c r="AA950" s="13">
        <v>297900</v>
      </c>
      <c r="AB950" s="13">
        <v>49</v>
      </c>
      <c r="AC950" s="13">
        <v>57</v>
      </c>
      <c r="AD950" s="13">
        <v>43</v>
      </c>
      <c r="AE950" s="13">
        <v>48</v>
      </c>
      <c r="AF950" s="13">
        <v>48</v>
      </c>
      <c r="AG950" s="13">
        <v>78</v>
      </c>
      <c r="AH950" s="13">
        <v>76</v>
      </c>
      <c r="AI950" s="13">
        <v>57</v>
      </c>
      <c r="AJ950" s="13">
        <v>45</v>
      </c>
      <c r="AK950" s="13">
        <v>49</v>
      </c>
      <c r="AL950" s="13">
        <v>71</v>
      </c>
      <c r="AM950" s="13"/>
      <c r="AN950" s="13">
        <v>48</v>
      </c>
      <c r="AO950" s="13">
        <v>126</v>
      </c>
      <c r="AP950" s="13">
        <v>82</v>
      </c>
      <c r="AQ950" s="13">
        <v>31</v>
      </c>
      <c r="AR950" s="13">
        <v>50</v>
      </c>
      <c r="AS950" s="13">
        <v>74</v>
      </c>
      <c r="AT950" s="13"/>
      <c r="AU950" s="13"/>
      <c r="AV950" s="13">
        <v>42</v>
      </c>
      <c r="AW950" s="13">
        <v>58</v>
      </c>
      <c r="AX950" s="13">
        <v>92</v>
      </c>
      <c r="AY950" s="14">
        <f t="shared" si="145"/>
        <v>61.2</v>
      </c>
      <c r="AZ950" s="14">
        <f t="shared" si="142"/>
        <v>23</v>
      </c>
      <c r="BA950" s="19">
        <f t="shared" si="146"/>
        <v>0.90909090909090906</v>
      </c>
      <c r="BB950" s="20">
        <f t="shared" si="143"/>
        <v>22.013393052508064</v>
      </c>
      <c r="BC950">
        <f t="shared" si="147"/>
        <v>0</v>
      </c>
      <c r="BD950" s="14">
        <f t="shared" si="148"/>
        <v>1</v>
      </c>
      <c r="BE950" s="14">
        <f t="shared" si="149"/>
        <v>53.833333333333336</v>
      </c>
      <c r="BF950" s="14">
        <f t="shared" si="150"/>
        <v>59.6</v>
      </c>
      <c r="BG950" s="14">
        <f t="shared" si="151"/>
        <v>61.285714285714285</v>
      </c>
    </row>
    <row r="951" spans="1:59" x14ac:dyDescent="0.2">
      <c r="A951" t="str">
        <f t="shared" si="144"/>
        <v>Billy Gowers_2017</v>
      </c>
      <c r="B951" t="s">
        <v>1705</v>
      </c>
      <c r="C951" t="s">
        <v>443</v>
      </c>
      <c r="D951">
        <v>2017</v>
      </c>
      <c r="E951" s="13">
        <v>117300</v>
      </c>
      <c r="F951" s="13">
        <v>117300</v>
      </c>
      <c r="G951" s="13">
        <v>117300</v>
      </c>
      <c r="H951" s="13">
        <v>117300</v>
      </c>
      <c r="I951" s="13">
        <v>117300</v>
      </c>
      <c r="J951" s="13">
        <v>117300</v>
      </c>
      <c r="K951" s="13">
        <v>117300</v>
      </c>
      <c r="L951" s="13">
        <v>117300</v>
      </c>
      <c r="M951" s="13">
        <v>117300</v>
      </c>
      <c r="N951" s="13">
        <v>117300</v>
      </c>
      <c r="O951" s="13">
        <v>117300</v>
      </c>
      <c r="P951" s="13">
        <v>117300</v>
      </c>
      <c r="Q951" s="13">
        <v>117300</v>
      </c>
      <c r="R951" s="13">
        <v>117300</v>
      </c>
      <c r="S951" s="13">
        <v>117300</v>
      </c>
      <c r="T951" s="13">
        <v>117300</v>
      </c>
      <c r="U951" s="13">
        <v>117300</v>
      </c>
      <c r="V951" s="13">
        <v>117300</v>
      </c>
      <c r="W951" s="13">
        <v>117300</v>
      </c>
      <c r="X951" s="13">
        <v>117300</v>
      </c>
      <c r="Y951" s="13">
        <v>117300</v>
      </c>
      <c r="Z951" s="13">
        <v>117300</v>
      </c>
      <c r="AA951" s="13">
        <v>117300</v>
      </c>
      <c r="AB951" s="13"/>
      <c r="AC951" s="13"/>
      <c r="AD951" s="13"/>
      <c r="AE951" s="13"/>
      <c r="AF951" s="13"/>
      <c r="AG951" s="13"/>
      <c r="AH951" s="13"/>
      <c r="AI951" s="13"/>
      <c r="AJ951" s="13"/>
      <c r="AK951" s="13"/>
      <c r="AL951" s="13"/>
      <c r="AM951" s="13"/>
      <c r="AN951" s="13"/>
      <c r="AO951" s="13"/>
      <c r="AP951" s="13"/>
      <c r="AQ951" s="13"/>
      <c r="AR951" s="13"/>
      <c r="AS951" s="13"/>
      <c r="AT951" s="13"/>
      <c r="AU951" s="13"/>
      <c r="AV951" s="13"/>
      <c r="AW951" s="13"/>
      <c r="AX951" s="13"/>
      <c r="AY951" s="14" t="str">
        <f t="shared" si="145"/>
        <v/>
      </c>
      <c r="AZ951" s="14">
        <f t="shared" si="142"/>
        <v>23</v>
      </c>
      <c r="BA951" s="19">
        <f t="shared" si="146"/>
        <v>0</v>
      </c>
      <c r="BB951" s="20" t="e">
        <f t="shared" si="143"/>
        <v>#DIV/0!</v>
      </c>
      <c r="BC951">
        <f t="shared" si="147"/>
        <v>0</v>
      </c>
      <c r="BD951" s="14">
        <f t="shared" si="148"/>
        <v>1</v>
      </c>
      <c r="BE951" s="14" t="str">
        <f t="shared" si="149"/>
        <v/>
      </c>
      <c r="BF951" s="14" t="str">
        <f t="shared" si="150"/>
        <v/>
      </c>
      <c r="BG951" s="14" t="str">
        <f t="shared" si="151"/>
        <v/>
      </c>
    </row>
    <row r="952" spans="1:59" x14ac:dyDescent="0.2">
      <c r="A952" t="str">
        <f t="shared" si="144"/>
        <v>Billy Gowers_2016</v>
      </c>
      <c r="B952" t="s">
        <v>1705</v>
      </c>
      <c r="C952" t="s">
        <v>443</v>
      </c>
      <c r="D952">
        <v>2016</v>
      </c>
      <c r="E952" s="13">
        <v>121900</v>
      </c>
      <c r="F952" s="13">
        <v>121900</v>
      </c>
      <c r="G952" s="13">
        <v>121900</v>
      </c>
      <c r="H952" s="13">
        <v>121900</v>
      </c>
      <c r="I952" s="13">
        <v>121900</v>
      </c>
      <c r="J952" s="13">
        <v>121900</v>
      </c>
      <c r="K952" s="13">
        <v>121900</v>
      </c>
      <c r="L952" s="13">
        <v>121900</v>
      </c>
      <c r="M952" s="13">
        <v>121900</v>
      </c>
      <c r="N952" s="13">
        <v>121900</v>
      </c>
      <c r="O952" s="13">
        <v>121900</v>
      </c>
      <c r="P952" s="13">
        <v>121900</v>
      </c>
      <c r="Q952" s="13">
        <v>121900</v>
      </c>
      <c r="R952" s="13">
        <v>121900</v>
      </c>
      <c r="S952" s="13">
        <v>121900</v>
      </c>
      <c r="T952" s="13">
        <v>121900</v>
      </c>
      <c r="U952" s="13">
        <v>121900</v>
      </c>
      <c r="V952" s="13">
        <v>121900</v>
      </c>
      <c r="W952" s="13">
        <v>121900</v>
      </c>
      <c r="X952" s="13">
        <v>121900</v>
      </c>
      <c r="Y952" s="13">
        <v>121900</v>
      </c>
      <c r="Z952" s="13">
        <v>121900</v>
      </c>
      <c r="AA952" s="13">
        <v>121900</v>
      </c>
      <c r="AB952" s="13"/>
      <c r="AC952" s="13"/>
      <c r="AD952" s="13"/>
      <c r="AE952" s="13"/>
      <c r="AF952" s="13"/>
      <c r="AG952" s="13"/>
      <c r="AH952" s="13"/>
      <c r="AI952" s="13"/>
      <c r="AJ952" s="13"/>
      <c r="AK952" s="13"/>
      <c r="AL952" s="13"/>
      <c r="AM952" s="13"/>
      <c r="AN952" s="13"/>
      <c r="AO952" s="13"/>
      <c r="AP952" s="13"/>
      <c r="AQ952" s="13"/>
      <c r="AR952" s="13"/>
      <c r="AS952" s="13"/>
      <c r="AT952" s="13"/>
      <c r="AU952" s="13"/>
      <c r="AV952" s="13"/>
      <c r="AW952" s="13"/>
      <c r="AX952" s="13"/>
      <c r="AY952" s="14" t="str">
        <f t="shared" si="145"/>
        <v/>
      </c>
      <c r="AZ952" s="14">
        <f t="shared" si="142"/>
        <v>23</v>
      </c>
      <c r="BA952" s="19">
        <f t="shared" si="146"/>
        <v>0</v>
      </c>
      <c r="BB952" s="20" t="e">
        <f t="shared" si="143"/>
        <v>#DIV/0!</v>
      </c>
      <c r="BC952">
        <f t="shared" si="147"/>
        <v>0</v>
      </c>
      <c r="BD952" s="14">
        <f t="shared" si="148"/>
        <v>1</v>
      </c>
      <c r="BE952" s="14" t="str">
        <f t="shared" si="149"/>
        <v/>
      </c>
      <c r="BF952" s="14" t="str">
        <f t="shared" si="150"/>
        <v/>
      </c>
      <c r="BG952" s="14" t="str">
        <f t="shared" si="151"/>
        <v/>
      </c>
    </row>
    <row r="953" spans="1:59" x14ac:dyDescent="0.2">
      <c r="A953" t="str">
        <f t="shared" si="144"/>
        <v>Billy Gowers_2015</v>
      </c>
      <c r="B953" t="s">
        <v>1705</v>
      </c>
      <c r="C953" t="s">
        <v>443</v>
      </c>
      <c r="D953">
        <v>2015</v>
      </c>
      <c r="E953" s="13">
        <v>0</v>
      </c>
      <c r="F953" s="13">
        <v>0</v>
      </c>
      <c r="G953" s="13">
        <v>0</v>
      </c>
      <c r="H953" s="13">
        <v>0</v>
      </c>
      <c r="I953" s="13">
        <v>0</v>
      </c>
      <c r="J953" s="13">
        <v>0</v>
      </c>
      <c r="K953" s="13">
        <v>0</v>
      </c>
      <c r="L953" s="13">
        <v>0</v>
      </c>
      <c r="M953" s="13">
        <v>0</v>
      </c>
      <c r="N953" s="13">
        <v>0</v>
      </c>
      <c r="O953" s="13">
        <v>0</v>
      </c>
      <c r="P953" s="13">
        <v>0</v>
      </c>
      <c r="Q953" s="13">
        <v>0</v>
      </c>
      <c r="R953" s="13">
        <v>0</v>
      </c>
      <c r="S953" s="13">
        <v>0</v>
      </c>
      <c r="T953" s="13">
        <v>0</v>
      </c>
      <c r="U953" s="13">
        <v>0</v>
      </c>
      <c r="V953" s="13">
        <v>0</v>
      </c>
      <c r="W953" s="13">
        <v>0</v>
      </c>
      <c r="X953" s="13">
        <v>0</v>
      </c>
      <c r="Y953" s="13">
        <v>0</v>
      </c>
      <c r="Z953" s="13">
        <v>0</v>
      </c>
      <c r="AA953" s="13">
        <v>0</v>
      </c>
      <c r="AB953" s="13"/>
      <c r="AC953" s="13"/>
      <c r="AD953" s="13"/>
      <c r="AE953" s="13"/>
      <c r="AF953" s="13"/>
      <c r="AG953" s="13"/>
      <c r="AH953" s="13"/>
      <c r="AI953" s="13"/>
      <c r="AJ953" s="13"/>
      <c r="AK953" s="13"/>
      <c r="AL953" s="13"/>
      <c r="AM953" s="13"/>
      <c r="AN953" s="13"/>
      <c r="AO953" s="13"/>
      <c r="AP953" s="13"/>
      <c r="AQ953" s="13"/>
      <c r="AR953" s="13"/>
      <c r="AS953" s="13"/>
      <c r="AT953" s="13"/>
      <c r="AU953" s="13"/>
      <c r="AV953" s="13"/>
      <c r="AW953" s="13"/>
      <c r="AX953" s="13"/>
      <c r="AY953" s="14" t="str">
        <f t="shared" si="145"/>
        <v/>
      </c>
      <c r="AZ953" s="14">
        <f t="shared" si="142"/>
        <v>23</v>
      </c>
      <c r="BA953" s="19">
        <f t="shared" si="146"/>
        <v>0</v>
      </c>
      <c r="BB953" s="20" t="e">
        <f t="shared" si="143"/>
        <v>#DIV/0!</v>
      </c>
      <c r="BC953">
        <f t="shared" si="147"/>
        <v>23</v>
      </c>
      <c r="BD953" s="14">
        <f t="shared" si="148"/>
        <v>1</v>
      </c>
      <c r="BE953" s="14" t="str">
        <f t="shared" si="149"/>
        <v/>
      </c>
      <c r="BF953" s="14" t="str">
        <f t="shared" si="150"/>
        <v/>
      </c>
      <c r="BG953" s="14" t="str">
        <f t="shared" si="151"/>
        <v/>
      </c>
    </row>
    <row r="954" spans="1:59" x14ac:dyDescent="0.2">
      <c r="A954" t="str">
        <f t="shared" si="144"/>
        <v>Noah Gown_2018</v>
      </c>
      <c r="B954" t="s">
        <v>2652</v>
      </c>
      <c r="C954" t="s">
        <v>150</v>
      </c>
      <c r="D954">
        <v>2018</v>
      </c>
      <c r="E954" s="13">
        <v>0</v>
      </c>
      <c r="F954" s="13">
        <v>0</v>
      </c>
      <c r="G954" s="13">
        <v>0</v>
      </c>
      <c r="H954" s="13">
        <v>0</v>
      </c>
      <c r="I954" s="13">
        <v>0</v>
      </c>
      <c r="J954" s="13">
        <v>0</v>
      </c>
      <c r="K954" s="13">
        <v>0</v>
      </c>
      <c r="L954" s="13">
        <v>0</v>
      </c>
      <c r="M954" s="13">
        <v>0</v>
      </c>
      <c r="N954" s="13">
        <v>0</v>
      </c>
      <c r="O954" s="13">
        <v>0</v>
      </c>
      <c r="P954" s="13">
        <v>0</v>
      </c>
      <c r="Q954" s="13">
        <v>0</v>
      </c>
      <c r="R954" s="13">
        <v>0</v>
      </c>
      <c r="S954" s="13">
        <v>0</v>
      </c>
      <c r="T954" s="13">
        <v>0</v>
      </c>
      <c r="U954" s="13">
        <v>0</v>
      </c>
      <c r="V954" s="13">
        <v>0</v>
      </c>
      <c r="W954" s="13">
        <v>0</v>
      </c>
      <c r="X954" s="13">
        <v>0</v>
      </c>
      <c r="Y954" s="13">
        <v>0</v>
      </c>
      <c r="Z954" s="13">
        <v>0</v>
      </c>
      <c r="AA954" s="13">
        <v>0</v>
      </c>
      <c r="AB954" s="13"/>
      <c r="AC954" s="13"/>
      <c r="AD954" s="13"/>
      <c r="AE954" s="13"/>
      <c r="AF954" s="13"/>
      <c r="AG954" s="13"/>
      <c r="AH954" s="13"/>
      <c r="AI954" s="13"/>
      <c r="AJ954" s="13"/>
      <c r="AK954" s="13"/>
      <c r="AL954" s="13"/>
      <c r="AM954" s="13"/>
      <c r="AN954" s="13"/>
      <c r="AO954" s="13"/>
      <c r="AP954" s="13"/>
      <c r="AQ954" s="13"/>
      <c r="AR954" s="13"/>
      <c r="AS954" s="13"/>
      <c r="AT954" s="13"/>
      <c r="AU954" s="13"/>
      <c r="AV954" s="13"/>
      <c r="AW954" s="13"/>
      <c r="AX954" s="13"/>
      <c r="AY954" s="14" t="str">
        <f t="shared" si="145"/>
        <v/>
      </c>
      <c r="AZ954" s="14">
        <f t="shared" si="142"/>
        <v>23</v>
      </c>
      <c r="BA954" s="19">
        <f t="shared" si="146"/>
        <v>0</v>
      </c>
      <c r="BB954" s="20" t="e">
        <f t="shared" si="143"/>
        <v>#DIV/0!</v>
      </c>
      <c r="BC954">
        <f t="shared" si="147"/>
        <v>23</v>
      </c>
      <c r="BD954" s="14">
        <f t="shared" si="148"/>
        <v>1</v>
      </c>
      <c r="BE954" s="14" t="str">
        <f t="shared" si="149"/>
        <v/>
      </c>
      <c r="BF954" s="14" t="str">
        <f t="shared" si="150"/>
        <v/>
      </c>
      <c r="BG954" s="14" t="str">
        <f t="shared" si="151"/>
        <v/>
      </c>
    </row>
    <row r="955" spans="1:59" x14ac:dyDescent="0.2">
      <c r="A955" t="str">
        <f t="shared" si="144"/>
        <v>Noah Gown_2017</v>
      </c>
      <c r="B955" t="s">
        <v>2652</v>
      </c>
      <c r="C955" t="s">
        <v>150</v>
      </c>
      <c r="D955">
        <v>2017</v>
      </c>
      <c r="E955" s="13">
        <v>0</v>
      </c>
      <c r="F955" s="13">
        <v>0</v>
      </c>
      <c r="G955" s="13">
        <v>0</v>
      </c>
      <c r="H955" s="13">
        <v>0</v>
      </c>
      <c r="I955" s="13">
        <v>0</v>
      </c>
      <c r="J955" s="13">
        <v>0</v>
      </c>
      <c r="K955" s="13">
        <v>0</v>
      </c>
      <c r="L955" s="13">
        <v>0</v>
      </c>
      <c r="M955" s="13">
        <v>0</v>
      </c>
      <c r="N955" s="13">
        <v>0</v>
      </c>
      <c r="O955" s="13">
        <v>0</v>
      </c>
      <c r="P955" s="13">
        <v>0</v>
      </c>
      <c r="Q955" s="13">
        <v>0</v>
      </c>
      <c r="R955" s="13">
        <v>0</v>
      </c>
      <c r="S955" s="13">
        <v>0</v>
      </c>
      <c r="T955" s="13">
        <v>0</v>
      </c>
      <c r="U955" s="13">
        <v>0</v>
      </c>
      <c r="V955" s="13">
        <v>0</v>
      </c>
      <c r="W955" s="13">
        <v>0</v>
      </c>
      <c r="X955" s="13">
        <v>0</v>
      </c>
      <c r="Y955" s="13">
        <v>0</v>
      </c>
      <c r="Z955" s="13">
        <v>0</v>
      </c>
      <c r="AA955" s="13">
        <v>0</v>
      </c>
      <c r="AB955" s="13"/>
      <c r="AC955" s="13"/>
      <c r="AD955" s="13"/>
      <c r="AE955" s="13"/>
      <c r="AF955" s="13"/>
      <c r="AG955" s="13"/>
      <c r="AH955" s="13"/>
      <c r="AI955" s="13"/>
      <c r="AJ955" s="13"/>
      <c r="AK955" s="13"/>
      <c r="AL955" s="13"/>
      <c r="AM955" s="13"/>
      <c r="AN955" s="13"/>
      <c r="AO955" s="13"/>
      <c r="AP955" s="13"/>
      <c r="AQ955" s="13"/>
      <c r="AR955" s="13"/>
      <c r="AS955" s="13"/>
      <c r="AT955" s="13"/>
      <c r="AU955" s="13"/>
      <c r="AV955" s="13"/>
      <c r="AW955" s="13"/>
      <c r="AX955" s="13"/>
      <c r="AY955" s="14" t="str">
        <f t="shared" si="145"/>
        <v/>
      </c>
      <c r="AZ955" s="14">
        <f t="shared" si="142"/>
        <v>23</v>
      </c>
      <c r="BA955" s="19">
        <f t="shared" si="146"/>
        <v>0</v>
      </c>
      <c r="BB955" s="20" t="e">
        <f t="shared" si="143"/>
        <v>#DIV/0!</v>
      </c>
      <c r="BC955">
        <f t="shared" si="147"/>
        <v>23</v>
      </c>
      <c r="BD955" s="14">
        <f t="shared" si="148"/>
        <v>1</v>
      </c>
      <c r="BE955" s="14" t="str">
        <f t="shared" si="149"/>
        <v/>
      </c>
      <c r="BF955" s="14" t="str">
        <f t="shared" si="150"/>
        <v/>
      </c>
      <c r="BG955" s="14" t="str">
        <f t="shared" si="151"/>
        <v/>
      </c>
    </row>
    <row r="956" spans="1:59" x14ac:dyDescent="0.2">
      <c r="A956" t="str">
        <f t="shared" si="144"/>
        <v>Noah Gown_2016</v>
      </c>
      <c r="B956" t="s">
        <v>2652</v>
      </c>
      <c r="C956" t="s">
        <v>150</v>
      </c>
      <c r="D956">
        <v>2016</v>
      </c>
      <c r="E956" s="13">
        <v>0</v>
      </c>
      <c r="F956" s="13">
        <v>0</v>
      </c>
      <c r="G956" s="13">
        <v>0</v>
      </c>
      <c r="H956" s="13">
        <v>0</v>
      </c>
      <c r="I956" s="13">
        <v>0</v>
      </c>
      <c r="J956" s="13">
        <v>0</v>
      </c>
      <c r="K956" s="13">
        <v>0</v>
      </c>
      <c r="L956" s="13">
        <v>0</v>
      </c>
      <c r="M956" s="13">
        <v>0</v>
      </c>
      <c r="N956" s="13">
        <v>0</v>
      </c>
      <c r="O956" s="13">
        <v>0</v>
      </c>
      <c r="P956" s="13">
        <v>0</v>
      </c>
      <c r="Q956" s="13">
        <v>0</v>
      </c>
      <c r="R956" s="13">
        <v>0</v>
      </c>
      <c r="S956" s="13">
        <v>0</v>
      </c>
      <c r="T956" s="13">
        <v>0</v>
      </c>
      <c r="U956" s="13">
        <v>0</v>
      </c>
      <c r="V956" s="13">
        <v>0</v>
      </c>
      <c r="W956" s="13">
        <v>0</v>
      </c>
      <c r="X956" s="13">
        <v>0</v>
      </c>
      <c r="Y956" s="13">
        <v>0</v>
      </c>
      <c r="Z956" s="13">
        <v>0</v>
      </c>
      <c r="AA956" s="13">
        <v>0</v>
      </c>
      <c r="AB956" s="13"/>
      <c r="AC956" s="13"/>
      <c r="AD956" s="13"/>
      <c r="AE956" s="13"/>
      <c r="AF956" s="13"/>
      <c r="AG956" s="13"/>
      <c r="AH956" s="13"/>
      <c r="AI956" s="13"/>
      <c r="AJ956" s="13"/>
      <c r="AK956" s="13"/>
      <c r="AL956" s="13"/>
      <c r="AM956" s="13"/>
      <c r="AN956" s="13"/>
      <c r="AO956" s="13"/>
      <c r="AP956" s="13"/>
      <c r="AQ956" s="13"/>
      <c r="AR956" s="13"/>
      <c r="AS956" s="13"/>
      <c r="AT956" s="13"/>
      <c r="AU956" s="13"/>
      <c r="AV956" s="13"/>
      <c r="AW956" s="13"/>
      <c r="AX956" s="13"/>
      <c r="AY956" s="14" t="str">
        <f t="shared" si="145"/>
        <v/>
      </c>
      <c r="AZ956" s="14">
        <f t="shared" si="142"/>
        <v>23</v>
      </c>
      <c r="BA956" s="19">
        <f t="shared" si="146"/>
        <v>0</v>
      </c>
      <c r="BB956" s="20" t="e">
        <f t="shared" si="143"/>
        <v>#DIV/0!</v>
      </c>
      <c r="BC956">
        <f t="shared" si="147"/>
        <v>23</v>
      </c>
      <c r="BD956" s="14">
        <f t="shared" si="148"/>
        <v>1</v>
      </c>
      <c r="BE956" s="14" t="str">
        <f t="shared" si="149"/>
        <v/>
      </c>
      <c r="BF956" s="14" t="str">
        <f t="shared" si="150"/>
        <v/>
      </c>
      <c r="BG956" s="14" t="str">
        <f t="shared" si="151"/>
        <v/>
      </c>
    </row>
    <row r="957" spans="1:59" x14ac:dyDescent="0.2">
      <c r="A957" t="str">
        <f t="shared" si="144"/>
        <v>Noah Gown_2015</v>
      </c>
      <c r="B957" t="s">
        <v>2652</v>
      </c>
      <c r="C957" t="s">
        <v>150</v>
      </c>
      <c r="D957">
        <v>2015</v>
      </c>
      <c r="E957" s="13">
        <v>0</v>
      </c>
      <c r="F957" s="13">
        <v>0</v>
      </c>
      <c r="G957" s="13">
        <v>0</v>
      </c>
      <c r="H957" s="13">
        <v>0</v>
      </c>
      <c r="I957" s="13">
        <v>0</v>
      </c>
      <c r="J957" s="13">
        <v>0</v>
      </c>
      <c r="K957" s="13">
        <v>0</v>
      </c>
      <c r="L957" s="13">
        <v>0</v>
      </c>
      <c r="M957" s="13">
        <v>0</v>
      </c>
      <c r="N957" s="13">
        <v>0</v>
      </c>
      <c r="O957" s="13">
        <v>0</v>
      </c>
      <c r="P957" s="13">
        <v>0</v>
      </c>
      <c r="Q957" s="13">
        <v>0</v>
      </c>
      <c r="R957" s="13">
        <v>0</v>
      </c>
      <c r="S957" s="13">
        <v>0</v>
      </c>
      <c r="T957" s="13">
        <v>0</v>
      </c>
      <c r="U957" s="13">
        <v>0</v>
      </c>
      <c r="V957" s="13">
        <v>0</v>
      </c>
      <c r="W957" s="13">
        <v>0</v>
      </c>
      <c r="X957" s="13">
        <v>0</v>
      </c>
      <c r="Y957" s="13">
        <v>0</v>
      </c>
      <c r="Z957" s="13">
        <v>0</v>
      </c>
      <c r="AA957" s="13">
        <v>0</v>
      </c>
      <c r="AB957" s="13"/>
      <c r="AC957" s="13"/>
      <c r="AD957" s="13"/>
      <c r="AE957" s="13"/>
      <c r="AF957" s="13"/>
      <c r="AG957" s="13"/>
      <c r="AH957" s="13"/>
      <c r="AI957" s="13"/>
      <c r="AJ957" s="13"/>
      <c r="AK957" s="13"/>
      <c r="AL957" s="13"/>
      <c r="AM957" s="13"/>
      <c r="AN957" s="13"/>
      <c r="AO957" s="13"/>
      <c r="AP957" s="13"/>
      <c r="AQ957" s="13"/>
      <c r="AR957" s="13"/>
      <c r="AS957" s="13"/>
      <c r="AT957" s="13"/>
      <c r="AU957" s="13"/>
      <c r="AV957" s="13"/>
      <c r="AW957" s="13"/>
      <c r="AX957" s="13"/>
      <c r="AY957" s="14" t="str">
        <f t="shared" si="145"/>
        <v/>
      </c>
      <c r="AZ957" s="14">
        <f t="shared" si="142"/>
        <v>23</v>
      </c>
      <c r="BA957" s="19">
        <f t="shared" si="146"/>
        <v>0</v>
      </c>
      <c r="BB957" s="20" t="e">
        <f t="shared" si="143"/>
        <v>#DIV/0!</v>
      </c>
      <c r="BC957">
        <f t="shared" si="147"/>
        <v>23</v>
      </c>
      <c r="BD957" s="14">
        <f t="shared" si="148"/>
        <v>1</v>
      </c>
      <c r="BE957" s="14" t="str">
        <f t="shared" si="149"/>
        <v/>
      </c>
      <c r="BF957" s="14" t="str">
        <f t="shared" si="150"/>
        <v/>
      </c>
      <c r="BG957" s="14" t="str">
        <f t="shared" si="151"/>
        <v/>
      </c>
    </row>
    <row r="958" spans="1:59" x14ac:dyDescent="0.2">
      <c r="A958" t="str">
        <f t="shared" si="144"/>
        <v>Caleb Graham_2018</v>
      </c>
      <c r="B958" t="s">
        <v>2653</v>
      </c>
      <c r="C958" t="s">
        <v>144</v>
      </c>
      <c r="D958">
        <v>2018</v>
      </c>
      <c r="E958" s="13">
        <v>0</v>
      </c>
      <c r="F958" s="13">
        <v>0</v>
      </c>
      <c r="G958" s="13">
        <v>0</v>
      </c>
      <c r="H958" s="13">
        <v>0</v>
      </c>
      <c r="I958" s="13">
        <v>0</v>
      </c>
      <c r="J958" s="13">
        <v>0</v>
      </c>
      <c r="K958" s="13">
        <v>0</v>
      </c>
      <c r="L958" s="13">
        <v>0</v>
      </c>
      <c r="M958" s="13">
        <v>0</v>
      </c>
      <c r="N958" s="13">
        <v>0</v>
      </c>
      <c r="O958" s="13">
        <v>0</v>
      </c>
      <c r="P958" s="13">
        <v>0</v>
      </c>
      <c r="Q958" s="13">
        <v>0</v>
      </c>
      <c r="R958" s="13">
        <v>0</v>
      </c>
      <c r="S958" s="13">
        <v>0</v>
      </c>
      <c r="T958" s="13">
        <v>0</v>
      </c>
      <c r="U958" s="13">
        <v>0</v>
      </c>
      <c r="V958" s="13">
        <v>0</v>
      </c>
      <c r="W958" s="13">
        <v>0</v>
      </c>
      <c r="X958" s="13">
        <v>0</v>
      </c>
      <c r="Y958" s="13">
        <v>0</v>
      </c>
      <c r="Z958" s="13">
        <v>0</v>
      </c>
      <c r="AA958" s="13">
        <v>0</v>
      </c>
      <c r="AB958" s="13"/>
      <c r="AC958" s="13"/>
      <c r="AD958" s="13"/>
      <c r="AE958" s="13"/>
      <c r="AF958" s="13"/>
      <c r="AG958" s="13"/>
      <c r="AH958" s="13"/>
      <c r="AI958" s="13"/>
      <c r="AJ958" s="13"/>
      <c r="AK958" s="13"/>
      <c r="AL958" s="13"/>
      <c r="AM958" s="13"/>
      <c r="AN958" s="13"/>
      <c r="AO958" s="13"/>
      <c r="AP958" s="13"/>
      <c r="AQ958" s="13"/>
      <c r="AR958" s="13"/>
      <c r="AS958" s="13"/>
      <c r="AT958" s="13"/>
      <c r="AU958" s="13"/>
      <c r="AV958" s="13"/>
      <c r="AW958" s="13"/>
      <c r="AX958" s="13"/>
      <c r="AY958" s="14" t="str">
        <f t="shared" si="145"/>
        <v/>
      </c>
      <c r="AZ958" s="14">
        <f t="shared" si="142"/>
        <v>23</v>
      </c>
      <c r="BA958" s="19">
        <f t="shared" si="146"/>
        <v>0</v>
      </c>
      <c r="BB958" s="20" t="e">
        <f t="shared" si="143"/>
        <v>#DIV/0!</v>
      </c>
      <c r="BC958">
        <f t="shared" si="147"/>
        <v>23</v>
      </c>
      <c r="BD958" s="14">
        <f t="shared" si="148"/>
        <v>1</v>
      </c>
      <c r="BE958" s="14" t="str">
        <f t="shared" si="149"/>
        <v/>
      </c>
      <c r="BF958" s="14" t="str">
        <f t="shared" si="150"/>
        <v/>
      </c>
      <c r="BG958" s="14" t="str">
        <f t="shared" si="151"/>
        <v/>
      </c>
    </row>
    <row r="959" spans="1:59" x14ac:dyDescent="0.2">
      <c r="A959" t="str">
        <f t="shared" si="144"/>
        <v>Caleb Graham_2017</v>
      </c>
      <c r="B959" t="s">
        <v>2653</v>
      </c>
      <c r="C959" t="s">
        <v>144</v>
      </c>
      <c r="D959">
        <v>2017</v>
      </c>
      <c r="E959" s="13">
        <v>0</v>
      </c>
      <c r="F959" s="13">
        <v>0</v>
      </c>
      <c r="G959" s="13">
        <v>0</v>
      </c>
      <c r="H959" s="13">
        <v>0</v>
      </c>
      <c r="I959" s="13">
        <v>0</v>
      </c>
      <c r="J959" s="13">
        <v>0</v>
      </c>
      <c r="K959" s="13">
        <v>0</v>
      </c>
      <c r="L959" s="13">
        <v>0</v>
      </c>
      <c r="M959" s="13">
        <v>0</v>
      </c>
      <c r="N959" s="13">
        <v>0</v>
      </c>
      <c r="O959" s="13">
        <v>0</v>
      </c>
      <c r="P959" s="13">
        <v>0</v>
      </c>
      <c r="Q959" s="13">
        <v>0</v>
      </c>
      <c r="R959" s="13">
        <v>0</v>
      </c>
      <c r="S959" s="13">
        <v>0</v>
      </c>
      <c r="T959" s="13">
        <v>0</v>
      </c>
      <c r="U959" s="13">
        <v>0</v>
      </c>
      <c r="V959" s="13">
        <v>0</v>
      </c>
      <c r="W959" s="13">
        <v>0</v>
      </c>
      <c r="X959" s="13">
        <v>0</v>
      </c>
      <c r="Y959" s="13">
        <v>0</v>
      </c>
      <c r="Z959" s="13">
        <v>0</v>
      </c>
      <c r="AA959" s="13">
        <v>0</v>
      </c>
      <c r="AB959" s="13"/>
      <c r="AC959" s="13"/>
      <c r="AD959" s="13"/>
      <c r="AE959" s="13"/>
      <c r="AF959" s="13"/>
      <c r="AG959" s="13"/>
      <c r="AH959" s="13"/>
      <c r="AI959" s="13"/>
      <c r="AJ959" s="13"/>
      <c r="AK959" s="13"/>
      <c r="AL959" s="13"/>
      <c r="AM959" s="13"/>
      <c r="AN959" s="13"/>
      <c r="AO959" s="13"/>
      <c r="AP959" s="13"/>
      <c r="AQ959" s="13"/>
      <c r="AR959" s="13"/>
      <c r="AS959" s="13"/>
      <c r="AT959" s="13"/>
      <c r="AU959" s="13"/>
      <c r="AV959" s="13"/>
      <c r="AW959" s="13"/>
      <c r="AX959" s="13"/>
      <c r="AY959" s="14" t="str">
        <f t="shared" si="145"/>
        <v/>
      </c>
      <c r="AZ959" s="14">
        <f t="shared" ref="AZ959:AZ1018" si="152">COUNTIF(AB959:AX959,"&lt;&gt;0")</f>
        <v>23</v>
      </c>
      <c r="BA959" s="19">
        <f t="shared" si="146"/>
        <v>0</v>
      </c>
      <c r="BB959" s="20" t="e">
        <f t="shared" ref="BB959:BB1018" si="153">STDEV(AB959:AX959)</f>
        <v>#DIV/0!</v>
      </c>
      <c r="BC959">
        <f t="shared" si="147"/>
        <v>23</v>
      </c>
      <c r="BD959" s="14">
        <f t="shared" si="148"/>
        <v>1</v>
      </c>
      <c r="BE959" s="14" t="str">
        <f t="shared" si="149"/>
        <v/>
      </c>
      <c r="BF959" s="14" t="str">
        <f t="shared" si="150"/>
        <v/>
      </c>
      <c r="BG959" s="14" t="str">
        <f t="shared" si="151"/>
        <v/>
      </c>
    </row>
    <row r="960" spans="1:59" x14ac:dyDescent="0.2">
      <c r="A960" t="str">
        <f t="shared" si="144"/>
        <v>Caleb Graham_2016</v>
      </c>
      <c r="B960" t="s">
        <v>2653</v>
      </c>
      <c r="C960" t="s">
        <v>144</v>
      </c>
      <c r="D960">
        <v>2016</v>
      </c>
      <c r="E960" s="13">
        <v>0</v>
      </c>
      <c r="F960" s="13">
        <v>0</v>
      </c>
      <c r="G960" s="13">
        <v>0</v>
      </c>
      <c r="H960" s="13">
        <v>0</v>
      </c>
      <c r="I960" s="13">
        <v>0</v>
      </c>
      <c r="J960" s="13">
        <v>0</v>
      </c>
      <c r="K960" s="13">
        <v>0</v>
      </c>
      <c r="L960" s="13">
        <v>0</v>
      </c>
      <c r="M960" s="13">
        <v>0</v>
      </c>
      <c r="N960" s="13">
        <v>0</v>
      </c>
      <c r="O960" s="13">
        <v>0</v>
      </c>
      <c r="P960" s="13">
        <v>0</v>
      </c>
      <c r="Q960" s="13">
        <v>0</v>
      </c>
      <c r="R960" s="13">
        <v>0</v>
      </c>
      <c r="S960" s="13">
        <v>0</v>
      </c>
      <c r="T960" s="13">
        <v>0</v>
      </c>
      <c r="U960" s="13">
        <v>0</v>
      </c>
      <c r="V960" s="13">
        <v>0</v>
      </c>
      <c r="W960" s="13">
        <v>0</v>
      </c>
      <c r="X960" s="13">
        <v>0</v>
      </c>
      <c r="Y960" s="13">
        <v>0</v>
      </c>
      <c r="Z960" s="13">
        <v>0</v>
      </c>
      <c r="AA960" s="13">
        <v>0</v>
      </c>
      <c r="AB960" s="13"/>
      <c r="AC960" s="13"/>
      <c r="AD960" s="13"/>
      <c r="AE960" s="13"/>
      <c r="AF960" s="13"/>
      <c r="AG960" s="13"/>
      <c r="AH960" s="13"/>
      <c r="AI960" s="13"/>
      <c r="AJ960" s="13"/>
      <c r="AK960" s="13"/>
      <c r="AL960" s="13"/>
      <c r="AM960" s="13"/>
      <c r="AN960" s="13"/>
      <c r="AO960" s="13"/>
      <c r="AP960" s="13"/>
      <c r="AQ960" s="13"/>
      <c r="AR960" s="13"/>
      <c r="AS960" s="13"/>
      <c r="AT960" s="13"/>
      <c r="AU960" s="13"/>
      <c r="AV960" s="13"/>
      <c r="AW960" s="13"/>
      <c r="AX960" s="13"/>
      <c r="AY960" s="14" t="str">
        <f t="shared" si="145"/>
        <v/>
      </c>
      <c r="AZ960" s="14">
        <f t="shared" si="152"/>
        <v>23</v>
      </c>
      <c r="BA960" s="19">
        <f t="shared" si="146"/>
        <v>0</v>
      </c>
      <c r="BB960" s="20" t="e">
        <f t="shared" si="153"/>
        <v>#DIV/0!</v>
      </c>
      <c r="BC960">
        <f t="shared" si="147"/>
        <v>23</v>
      </c>
      <c r="BD960" s="14">
        <f t="shared" si="148"/>
        <v>1</v>
      </c>
      <c r="BE960" s="14" t="str">
        <f t="shared" si="149"/>
        <v/>
      </c>
      <c r="BF960" s="14" t="str">
        <f t="shared" si="150"/>
        <v/>
      </c>
      <c r="BG960" s="14" t="str">
        <f t="shared" si="151"/>
        <v/>
      </c>
    </row>
    <row r="961" spans="1:59" x14ac:dyDescent="0.2">
      <c r="A961" t="str">
        <f t="shared" si="144"/>
        <v>Caleb Graham_2015</v>
      </c>
      <c r="B961" t="s">
        <v>2653</v>
      </c>
      <c r="C961" t="s">
        <v>144</v>
      </c>
      <c r="D961">
        <v>2015</v>
      </c>
      <c r="E961" s="13">
        <v>0</v>
      </c>
      <c r="F961" s="13">
        <v>0</v>
      </c>
      <c r="G961" s="13">
        <v>0</v>
      </c>
      <c r="H961" s="13">
        <v>0</v>
      </c>
      <c r="I961" s="13">
        <v>0</v>
      </c>
      <c r="J961" s="13">
        <v>0</v>
      </c>
      <c r="K961" s="13">
        <v>0</v>
      </c>
      <c r="L961" s="13">
        <v>0</v>
      </c>
      <c r="M961" s="13">
        <v>0</v>
      </c>
      <c r="N961" s="13">
        <v>0</v>
      </c>
      <c r="O961" s="13">
        <v>0</v>
      </c>
      <c r="P961" s="13">
        <v>0</v>
      </c>
      <c r="Q961" s="13">
        <v>0</v>
      </c>
      <c r="R961" s="13">
        <v>0</v>
      </c>
      <c r="S961" s="13">
        <v>0</v>
      </c>
      <c r="T961" s="13">
        <v>0</v>
      </c>
      <c r="U961" s="13">
        <v>0</v>
      </c>
      <c r="V961" s="13">
        <v>0</v>
      </c>
      <c r="W961" s="13">
        <v>0</v>
      </c>
      <c r="X961" s="13">
        <v>0</v>
      </c>
      <c r="Y961" s="13">
        <v>0</v>
      </c>
      <c r="Z961" s="13">
        <v>0</v>
      </c>
      <c r="AA961" s="13">
        <v>0</v>
      </c>
      <c r="AB961" s="13"/>
      <c r="AC961" s="13"/>
      <c r="AD961" s="13"/>
      <c r="AE961" s="13"/>
      <c r="AF961" s="13"/>
      <c r="AG961" s="13"/>
      <c r="AH961" s="13"/>
      <c r="AI961" s="13"/>
      <c r="AJ961" s="13"/>
      <c r="AK961" s="13"/>
      <c r="AL961" s="13"/>
      <c r="AM961" s="13"/>
      <c r="AN961" s="13"/>
      <c r="AO961" s="13"/>
      <c r="AP961" s="13"/>
      <c r="AQ961" s="13"/>
      <c r="AR961" s="13"/>
      <c r="AS961" s="13"/>
      <c r="AT961" s="13"/>
      <c r="AU961" s="13"/>
      <c r="AV961" s="13"/>
      <c r="AW961" s="13"/>
      <c r="AX961" s="13"/>
      <c r="AY961" s="14" t="str">
        <f t="shared" si="145"/>
        <v/>
      </c>
      <c r="AZ961" s="14">
        <f t="shared" si="152"/>
        <v>23</v>
      </c>
      <c r="BA961" s="19">
        <f t="shared" si="146"/>
        <v>0</v>
      </c>
      <c r="BB961" s="20" t="e">
        <f t="shared" si="153"/>
        <v>#DIV/0!</v>
      </c>
      <c r="BC961">
        <f t="shared" si="147"/>
        <v>23</v>
      </c>
      <c r="BD961" s="14">
        <f t="shared" si="148"/>
        <v>1</v>
      </c>
      <c r="BE961" s="14" t="str">
        <f t="shared" si="149"/>
        <v/>
      </c>
      <c r="BF961" s="14" t="str">
        <f t="shared" si="150"/>
        <v/>
      </c>
      <c r="BG961" s="14" t="str">
        <f t="shared" si="151"/>
        <v/>
      </c>
    </row>
    <row r="962" spans="1:59" x14ac:dyDescent="0.2">
      <c r="A962" t="str">
        <f t="shared" ref="A962:A1025" si="154">B962&amp;"_"&amp;D962</f>
        <v>Jack Graham_2018</v>
      </c>
      <c r="B962" t="s">
        <v>951</v>
      </c>
      <c r="C962" t="s">
        <v>369</v>
      </c>
      <c r="D962">
        <v>2018</v>
      </c>
      <c r="E962" s="13">
        <v>268800</v>
      </c>
      <c r="F962" s="13">
        <v>268800</v>
      </c>
      <c r="G962" s="13">
        <v>268800</v>
      </c>
      <c r="H962" s="13">
        <v>276000</v>
      </c>
      <c r="I962" s="13">
        <v>261600</v>
      </c>
      <c r="J962" s="13">
        <v>261600</v>
      </c>
      <c r="K962" s="13">
        <v>256100</v>
      </c>
      <c r="L962" s="13">
        <v>293300</v>
      </c>
      <c r="M962" s="13">
        <v>328800</v>
      </c>
      <c r="N962" s="13">
        <v>354000</v>
      </c>
      <c r="O962" s="13">
        <v>328800</v>
      </c>
      <c r="P962" s="13">
        <v>305900</v>
      </c>
      <c r="Q962" s="13">
        <v>305900</v>
      </c>
      <c r="R962" s="13">
        <v>304200</v>
      </c>
      <c r="S962" s="13">
        <v>304200</v>
      </c>
      <c r="T962" s="13">
        <v>318300</v>
      </c>
      <c r="U962" s="13">
        <v>328500</v>
      </c>
      <c r="V962" s="13">
        <v>328500</v>
      </c>
      <c r="W962" s="13">
        <v>328500</v>
      </c>
      <c r="X962" s="13">
        <v>328500</v>
      </c>
      <c r="Y962" s="13">
        <v>328500</v>
      </c>
      <c r="Z962" s="13">
        <v>328200</v>
      </c>
      <c r="AA962" s="13">
        <v>330100</v>
      </c>
      <c r="AB962" s="13">
        <v>100</v>
      </c>
      <c r="AC962" s="13">
        <v>38</v>
      </c>
      <c r="AD962" s="13">
        <v>38</v>
      </c>
      <c r="AE962" s="13">
        <v>54</v>
      </c>
      <c r="AF962" s="13"/>
      <c r="AG962" s="13">
        <v>51</v>
      </c>
      <c r="AH962" s="13">
        <v>131</v>
      </c>
      <c r="AI962" s="13">
        <v>74</v>
      </c>
      <c r="AJ962" s="13">
        <v>50</v>
      </c>
      <c r="AK962" s="13">
        <v>32</v>
      </c>
      <c r="AL962" s="13">
        <v>64</v>
      </c>
      <c r="AM962" s="13"/>
      <c r="AN962" s="13">
        <v>84</v>
      </c>
      <c r="AO962" s="13"/>
      <c r="AP962" s="13">
        <v>70</v>
      </c>
      <c r="AQ962" s="13">
        <v>64</v>
      </c>
      <c r="AR962" s="13"/>
      <c r="AS962" s="13"/>
      <c r="AT962" s="13"/>
      <c r="AU962" s="13"/>
      <c r="AV962" s="13">
        <v>68</v>
      </c>
      <c r="AW962" s="13">
        <v>50</v>
      </c>
      <c r="AX962" s="13">
        <v>105</v>
      </c>
      <c r="AY962" s="14">
        <f t="shared" si="145"/>
        <v>67.0625</v>
      </c>
      <c r="AZ962" s="14">
        <f t="shared" si="152"/>
        <v>23</v>
      </c>
      <c r="BA962" s="19">
        <f t="shared" si="146"/>
        <v>0.72727272727272729</v>
      </c>
      <c r="BB962" s="20">
        <f t="shared" si="153"/>
        <v>26.962860258758404</v>
      </c>
      <c r="BC962">
        <f t="shared" si="147"/>
        <v>0</v>
      </c>
      <c r="BD962" s="14">
        <f t="shared" si="148"/>
        <v>7</v>
      </c>
      <c r="BE962" s="14">
        <f t="shared" si="149"/>
        <v>56.2</v>
      </c>
      <c r="BF962" s="14">
        <f t="shared" si="150"/>
        <v>70.2</v>
      </c>
      <c r="BG962" s="14">
        <f t="shared" si="151"/>
        <v>71.400000000000006</v>
      </c>
    </row>
    <row r="963" spans="1:59" x14ac:dyDescent="0.2">
      <c r="A963" t="str">
        <f t="shared" si="154"/>
        <v>Jack Graham_2017</v>
      </c>
      <c r="B963" t="s">
        <v>951</v>
      </c>
      <c r="C963" t="s">
        <v>369</v>
      </c>
      <c r="D963">
        <v>2017</v>
      </c>
      <c r="E963" s="13">
        <v>117300</v>
      </c>
      <c r="F963" s="13">
        <v>117300</v>
      </c>
      <c r="G963" s="13">
        <v>117300</v>
      </c>
      <c r="H963" s="13">
        <v>117300</v>
      </c>
      <c r="I963" s="13">
        <v>117300</v>
      </c>
      <c r="J963" s="13">
        <v>117300</v>
      </c>
      <c r="K963" s="13">
        <v>117300</v>
      </c>
      <c r="L963" s="13">
        <v>117300</v>
      </c>
      <c r="M963" s="13">
        <v>117300</v>
      </c>
      <c r="N963" s="13">
        <v>117300</v>
      </c>
      <c r="O963" s="13">
        <v>117300</v>
      </c>
      <c r="P963" s="13">
        <v>117300</v>
      </c>
      <c r="Q963" s="13">
        <v>117300</v>
      </c>
      <c r="R963" s="13">
        <v>117300</v>
      </c>
      <c r="S963" s="13">
        <v>117300</v>
      </c>
      <c r="T963" s="13">
        <v>117300</v>
      </c>
      <c r="U963" s="13">
        <v>117300</v>
      </c>
      <c r="V963" s="13">
        <v>117300</v>
      </c>
      <c r="W963" s="13">
        <v>117300</v>
      </c>
      <c r="X963" s="13">
        <v>117300</v>
      </c>
      <c r="Y963" s="13">
        <v>117300</v>
      </c>
      <c r="Z963" s="13">
        <v>117300</v>
      </c>
      <c r="AA963" s="13">
        <v>117300</v>
      </c>
      <c r="AB963" s="13"/>
      <c r="AC963" s="13"/>
      <c r="AD963" s="13"/>
      <c r="AE963" s="13"/>
      <c r="AF963" s="13"/>
      <c r="AG963" s="13"/>
      <c r="AH963" s="13"/>
      <c r="AI963" s="13"/>
      <c r="AJ963" s="13"/>
      <c r="AK963" s="13"/>
      <c r="AL963" s="13"/>
      <c r="AM963" s="13"/>
      <c r="AN963" s="13"/>
      <c r="AO963" s="13"/>
      <c r="AP963" s="13"/>
      <c r="AQ963" s="13"/>
      <c r="AR963" s="13"/>
      <c r="AS963" s="13"/>
      <c r="AT963" s="13"/>
      <c r="AU963" s="13"/>
      <c r="AV963" s="13"/>
      <c r="AW963" s="13">
        <v>87</v>
      </c>
      <c r="AX963" s="13">
        <v>76</v>
      </c>
      <c r="AY963" s="14">
        <f t="shared" ref="AY963:AY1026" si="155">IFERROR(AVERAGEIFS(AB963:AX963,AB963:AX963,"&lt;&gt;"),"")</f>
        <v>81.5</v>
      </c>
      <c r="AZ963" s="14">
        <f t="shared" si="152"/>
        <v>23</v>
      </c>
      <c r="BA963" s="19">
        <f t="shared" ref="BA963:BA1026" si="156">COUNTIF(AB963:AX963,"&lt;&gt;")/22</f>
        <v>9.0909090909090912E-2</v>
      </c>
      <c r="BB963" s="20">
        <f t="shared" si="153"/>
        <v>7.7781745930520225</v>
      </c>
      <c r="BC963">
        <f t="shared" ref="BC963:BC1026" si="157">COUNTIFS(E963:AA963,0)</f>
        <v>0</v>
      </c>
      <c r="BD963" s="14">
        <f t="shared" ref="BD963:BD1026" si="158">MATCH(MIN(E963:AA963),E963:AA963,0)</f>
        <v>1</v>
      </c>
      <c r="BE963" s="14" t="str">
        <f t="shared" ref="BE963:BE1026" si="159">IFERROR(AVERAGE(AB963:AG963),"")</f>
        <v/>
      </c>
      <c r="BF963" s="14" t="str">
        <f t="shared" ref="BF963:BF1026" si="160">IFERROR(AVERAGE(AH963:AM963),"")</f>
        <v/>
      </c>
      <c r="BG963" s="14">
        <f t="shared" ref="BG963:BG1026" si="161">IFERROR(AVERAGE(AP963:AX963),"")</f>
        <v>81.5</v>
      </c>
    </row>
    <row r="964" spans="1:59" x14ac:dyDescent="0.2">
      <c r="A964" t="str">
        <f t="shared" si="154"/>
        <v>Jack Graham_2016</v>
      </c>
      <c r="B964" t="s">
        <v>951</v>
      </c>
      <c r="C964" t="s">
        <v>369</v>
      </c>
      <c r="D964">
        <v>2016</v>
      </c>
      <c r="E964" s="13">
        <v>0</v>
      </c>
      <c r="F964" s="13">
        <v>0</v>
      </c>
      <c r="G964" s="13">
        <v>0</v>
      </c>
      <c r="H964" s="13">
        <v>0</v>
      </c>
      <c r="I964" s="13">
        <v>0</v>
      </c>
      <c r="J964" s="13">
        <v>0</v>
      </c>
      <c r="K964" s="13">
        <v>0</v>
      </c>
      <c r="L964" s="13">
        <v>0</v>
      </c>
      <c r="M964" s="13">
        <v>0</v>
      </c>
      <c r="N964" s="13">
        <v>0</v>
      </c>
      <c r="O964" s="13">
        <v>0</v>
      </c>
      <c r="P964" s="13">
        <v>0</v>
      </c>
      <c r="Q964" s="13">
        <v>0</v>
      </c>
      <c r="R964" s="13">
        <v>0</v>
      </c>
      <c r="S964" s="13">
        <v>0</v>
      </c>
      <c r="T964" s="13">
        <v>0</v>
      </c>
      <c r="U964" s="13">
        <v>0</v>
      </c>
      <c r="V964" s="13">
        <v>0</v>
      </c>
      <c r="W964" s="13">
        <v>0</v>
      </c>
      <c r="X964" s="13">
        <v>0</v>
      </c>
      <c r="Y964" s="13">
        <v>0</v>
      </c>
      <c r="Z964" s="13">
        <v>0</v>
      </c>
      <c r="AA964" s="13">
        <v>0</v>
      </c>
      <c r="AB964" s="13"/>
      <c r="AC964" s="13"/>
      <c r="AD964" s="13"/>
      <c r="AE964" s="13"/>
      <c r="AF964" s="13"/>
      <c r="AG964" s="13"/>
      <c r="AH964" s="13"/>
      <c r="AI964" s="13"/>
      <c r="AJ964" s="13"/>
      <c r="AK964" s="13"/>
      <c r="AL964" s="13"/>
      <c r="AM964" s="13"/>
      <c r="AN964" s="13"/>
      <c r="AO964" s="13"/>
      <c r="AP964" s="13"/>
      <c r="AQ964" s="13"/>
      <c r="AR964" s="13"/>
      <c r="AS964" s="13"/>
      <c r="AT964" s="13"/>
      <c r="AU964" s="13"/>
      <c r="AV964" s="13"/>
      <c r="AW964" s="13"/>
      <c r="AX964" s="13"/>
      <c r="AY964" s="14" t="str">
        <f t="shared" si="155"/>
        <v/>
      </c>
      <c r="AZ964" s="14">
        <f t="shared" si="152"/>
        <v>23</v>
      </c>
      <c r="BA964" s="19">
        <f t="shared" si="156"/>
        <v>0</v>
      </c>
      <c r="BB964" s="20" t="e">
        <f t="shared" si="153"/>
        <v>#DIV/0!</v>
      </c>
      <c r="BC964">
        <f t="shared" si="157"/>
        <v>23</v>
      </c>
      <c r="BD964" s="14">
        <f t="shared" si="158"/>
        <v>1</v>
      </c>
      <c r="BE964" s="14" t="str">
        <f t="shared" si="159"/>
        <v/>
      </c>
      <c r="BF964" s="14" t="str">
        <f t="shared" si="160"/>
        <v/>
      </c>
      <c r="BG964" s="14" t="str">
        <f t="shared" si="161"/>
        <v/>
      </c>
    </row>
    <row r="965" spans="1:59" x14ac:dyDescent="0.2">
      <c r="A965" t="str">
        <f t="shared" si="154"/>
        <v>Jack Graham_2015</v>
      </c>
      <c r="B965" t="s">
        <v>951</v>
      </c>
      <c r="C965" t="s">
        <v>369</v>
      </c>
      <c r="D965">
        <v>2015</v>
      </c>
      <c r="E965" s="13">
        <v>0</v>
      </c>
      <c r="F965" s="13">
        <v>0</v>
      </c>
      <c r="G965" s="13">
        <v>0</v>
      </c>
      <c r="H965" s="13">
        <v>0</v>
      </c>
      <c r="I965" s="13">
        <v>0</v>
      </c>
      <c r="J965" s="13">
        <v>0</v>
      </c>
      <c r="K965" s="13">
        <v>0</v>
      </c>
      <c r="L965" s="13">
        <v>0</v>
      </c>
      <c r="M965" s="13">
        <v>0</v>
      </c>
      <c r="N965" s="13">
        <v>0</v>
      </c>
      <c r="O965" s="13">
        <v>0</v>
      </c>
      <c r="P965" s="13">
        <v>0</v>
      </c>
      <c r="Q965" s="13">
        <v>0</v>
      </c>
      <c r="R965" s="13">
        <v>0</v>
      </c>
      <c r="S965" s="13">
        <v>0</v>
      </c>
      <c r="T965" s="13">
        <v>0</v>
      </c>
      <c r="U965" s="13">
        <v>0</v>
      </c>
      <c r="V965" s="13">
        <v>0</v>
      </c>
      <c r="W965" s="13">
        <v>0</v>
      </c>
      <c r="X965" s="13">
        <v>0</v>
      </c>
      <c r="Y965" s="13">
        <v>0</v>
      </c>
      <c r="Z965" s="13">
        <v>0</v>
      </c>
      <c r="AA965" s="13">
        <v>0</v>
      </c>
      <c r="AB965" s="13"/>
      <c r="AC965" s="13"/>
      <c r="AD965" s="13"/>
      <c r="AE965" s="13"/>
      <c r="AF965" s="13"/>
      <c r="AG965" s="13"/>
      <c r="AH965" s="13"/>
      <c r="AI965" s="13"/>
      <c r="AJ965" s="13"/>
      <c r="AK965" s="13"/>
      <c r="AL965" s="13"/>
      <c r="AM965" s="13"/>
      <c r="AN965" s="13"/>
      <c r="AO965" s="13"/>
      <c r="AP965" s="13"/>
      <c r="AQ965" s="13"/>
      <c r="AR965" s="13"/>
      <c r="AS965" s="13"/>
      <c r="AT965" s="13"/>
      <c r="AU965" s="13"/>
      <c r="AV965" s="13"/>
      <c r="AW965" s="13"/>
      <c r="AX965" s="13"/>
      <c r="AY965" s="14" t="str">
        <f t="shared" si="155"/>
        <v/>
      </c>
      <c r="AZ965" s="14">
        <f t="shared" si="152"/>
        <v>23</v>
      </c>
      <c r="BA965" s="19">
        <f t="shared" si="156"/>
        <v>0</v>
      </c>
      <c r="BB965" s="20" t="e">
        <f t="shared" si="153"/>
        <v>#DIV/0!</v>
      </c>
      <c r="BC965">
        <f t="shared" si="157"/>
        <v>23</v>
      </c>
      <c r="BD965" s="14">
        <f t="shared" si="158"/>
        <v>1</v>
      </c>
      <c r="BE965" s="14" t="str">
        <f t="shared" si="159"/>
        <v/>
      </c>
      <c r="BF965" s="14" t="str">
        <f t="shared" si="160"/>
        <v/>
      </c>
      <c r="BG965" s="14" t="str">
        <f t="shared" si="161"/>
        <v/>
      </c>
    </row>
    <row r="966" spans="1:59" x14ac:dyDescent="0.2">
      <c r="A966" t="str">
        <f t="shared" si="154"/>
        <v>Robbie Gray_2018</v>
      </c>
      <c r="B966" t="s">
        <v>834</v>
      </c>
      <c r="C966" t="s">
        <v>40</v>
      </c>
      <c r="D966">
        <v>2018</v>
      </c>
      <c r="E966" s="13">
        <v>504300</v>
      </c>
      <c r="F966" s="13">
        <v>504300</v>
      </c>
      <c r="G966" s="13">
        <v>504300</v>
      </c>
      <c r="H966" s="13">
        <v>504300</v>
      </c>
      <c r="I966" s="13">
        <v>532600</v>
      </c>
      <c r="J966" s="13">
        <v>565500</v>
      </c>
      <c r="K966" s="13">
        <v>581500</v>
      </c>
      <c r="L966" s="13">
        <v>574700</v>
      </c>
      <c r="M966" s="13">
        <v>561700</v>
      </c>
      <c r="N966" s="13">
        <v>541900</v>
      </c>
      <c r="O966" s="13">
        <v>541900</v>
      </c>
      <c r="P966" s="13">
        <v>523900</v>
      </c>
      <c r="Q966" s="13">
        <v>495600</v>
      </c>
      <c r="R966" s="13">
        <v>500100</v>
      </c>
      <c r="S966" s="13">
        <v>500700</v>
      </c>
      <c r="T966" s="13">
        <v>496900</v>
      </c>
      <c r="U966" s="13">
        <v>488700</v>
      </c>
      <c r="V966" s="13">
        <v>458800</v>
      </c>
      <c r="W966" s="13">
        <v>449000</v>
      </c>
      <c r="X966" s="13">
        <v>422300</v>
      </c>
      <c r="Y966" s="13">
        <v>429800</v>
      </c>
      <c r="Z966" s="13">
        <v>429400</v>
      </c>
      <c r="AA966" s="13">
        <v>425500</v>
      </c>
      <c r="AB966" s="13"/>
      <c r="AC966" s="13">
        <v>111</v>
      </c>
      <c r="AD966" s="13">
        <v>103</v>
      </c>
      <c r="AE966" s="13">
        <v>145</v>
      </c>
      <c r="AF966" s="13">
        <v>137</v>
      </c>
      <c r="AG966" s="13">
        <v>89</v>
      </c>
      <c r="AH966" s="13">
        <v>106</v>
      </c>
      <c r="AI966" s="13">
        <v>122</v>
      </c>
      <c r="AJ966" s="13">
        <v>67</v>
      </c>
      <c r="AK966" s="13"/>
      <c r="AL966" s="13">
        <v>96</v>
      </c>
      <c r="AM966" s="13">
        <v>91</v>
      </c>
      <c r="AN966" s="13">
        <v>121</v>
      </c>
      <c r="AO966" s="13">
        <v>92</v>
      </c>
      <c r="AP966" s="13">
        <v>85</v>
      </c>
      <c r="AQ966" s="13">
        <v>109</v>
      </c>
      <c r="AR966" s="13">
        <v>37</v>
      </c>
      <c r="AS966" s="13">
        <v>113</v>
      </c>
      <c r="AT966" s="13">
        <v>65</v>
      </c>
      <c r="AU966" s="13">
        <v>99</v>
      </c>
      <c r="AV966" s="13">
        <v>100</v>
      </c>
      <c r="AW966" s="13">
        <v>84</v>
      </c>
      <c r="AX966" s="13">
        <v>61</v>
      </c>
      <c r="AY966" s="14">
        <f t="shared" si="155"/>
        <v>96.80952380952381</v>
      </c>
      <c r="AZ966" s="14">
        <f t="shared" si="152"/>
        <v>23</v>
      </c>
      <c r="BA966" s="19">
        <f t="shared" si="156"/>
        <v>0.95454545454545459</v>
      </c>
      <c r="BB966" s="20">
        <f t="shared" si="153"/>
        <v>25.582453063807336</v>
      </c>
      <c r="BC966">
        <f t="shared" si="157"/>
        <v>0</v>
      </c>
      <c r="BD966" s="14">
        <f t="shared" si="158"/>
        <v>20</v>
      </c>
      <c r="BE966" s="14">
        <f t="shared" si="159"/>
        <v>117</v>
      </c>
      <c r="BF966" s="14">
        <f t="shared" si="160"/>
        <v>96.4</v>
      </c>
      <c r="BG966" s="14">
        <f t="shared" si="161"/>
        <v>83.666666666666671</v>
      </c>
    </row>
    <row r="967" spans="1:59" x14ac:dyDescent="0.2">
      <c r="A967" t="str">
        <f t="shared" si="154"/>
        <v>Robbie Gray_2017</v>
      </c>
      <c r="B967" t="s">
        <v>834</v>
      </c>
      <c r="C967" t="s">
        <v>40</v>
      </c>
      <c r="D967">
        <v>2017</v>
      </c>
      <c r="E967" s="13">
        <v>588200</v>
      </c>
      <c r="F967" s="13">
        <v>588200</v>
      </c>
      <c r="G967" s="13">
        <v>588200</v>
      </c>
      <c r="H967" s="13">
        <v>566300</v>
      </c>
      <c r="I967" s="13">
        <v>563400</v>
      </c>
      <c r="J967" s="13">
        <v>550500</v>
      </c>
      <c r="K967" s="13">
        <v>548500</v>
      </c>
      <c r="L967" s="13">
        <v>530200</v>
      </c>
      <c r="M967" s="13">
        <v>487700</v>
      </c>
      <c r="N967" s="13">
        <v>487700</v>
      </c>
      <c r="O967" s="13">
        <v>453500</v>
      </c>
      <c r="P967" s="13">
        <v>433900</v>
      </c>
      <c r="Q967" s="13">
        <v>424400</v>
      </c>
      <c r="R967" s="13">
        <v>428400</v>
      </c>
      <c r="S967" s="13">
        <v>476800</v>
      </c>
      <c r="T967" s="13">
        <v>493000</v>
      </c>
      <c r="U967" s="13">
        <v>496200</v>
      </c>
      <c r="V967" s="13">
        <v>469500</v>
      </c>
      <c r="W967" s="13">
        <v>469300</v>
      </c>
      <c r="X967" s="13">
        <v>469800</v>
      </c>
      <c r="Y967" s="13">
        <v>478300</v>
      </c>
      <c r="Z967" s="13">
        <v>484400</v>
      </c>
      <c r="AA967" s="13">
        <v>477400</v>
      </c>
      <c r="AB967" s="13">
        <v>38</v>
      </c>
      <c r="AC967" s="13">
        <v>164</v>
      </c>
      <c r="AD967" s="13">
        <v>92</v>
      </c>
      <c r="AE967" s="13">
        <v>69</v>
      </c>
      <c r="AF967" s="13">
        <v>139</v>
      </c>
      <c r="AG967" s="13">
        <v>111</v>
      </c>
      <c r="AH967" s="13">
        <v>30</v>
      </c>
      <c r="AI967" s="13">
        <v>76</v>
      </c>
      <c r="AJ967" s="13"/>
      <c r="AK967" s="13">
        <v>104</v>
      </c>
      <c r="AL967" s="13">
        <v>44</v>
      </c>
      <c r="AM967" s="13">
        <v>85</v>
      </c>
      <c r="AN967" s="13">
        <v>129</v>
      </c>
      <c r="AO967" s="13">
        <v>146</v>
      </c>
      <c r="AP967" s="13">
        <v>45</v>
      </c>
      <c r="AQ967" s="13">
        <v>110</v>
      </c>
      <c r="AR967" s="13">
        <v>81</v>
      </c>
      <c r="AS967" s="13">
        <v>90</v>
      </c>
      <c r="AT967" s="13">
        <v>112</v>
      </c>
      <c r="AU967" s="13">
        <v>101</v>
      </c>
      <c r="AV967" s="13">
        <v>90</v>
      </c>
      <c r="AW967" s="13">
        <v>86</v>
      </c>
      <c r="AX967" s="13">
        <v>76</v>
      </c>
      <c r="AY967" s="14">
        <f t="shared" si="155"/>
        <v>91.727272727272734</v>
      </c>
      <c r="AZ967" s="14">
        <f t="shared" si="152"/>
        <v>23</v>
      </c>
      <c r="BA967" s="19">
        <f t="shared" si="156"/>
        <v>1</v>
      </c>
      <c r="BB967" s="20">
        <f t="shared" si="153"/>
        <v>34.856415434890856</v>
      </c>
      <c r="BC967">
        <f t="shared" si="157"/>
        <v>0</v>
      </c>
      <c r="BD967" s="14">
        <f t="shared" si="158"/>
        <v>13</v>
      </c>
      <c r="BE967" s="14">
        <f t="shared" si="159"/>
        <v>102.16666666666667</v>
      </c>
      <c r="BF967" s="14">
        <f t="shared" si="160"/>
        <v>67.8</v>
      </c>
      <c r="BG967" s="14">
        <f t="shared" si="161"/>
        <v>87.888888888888886</v>
      </c>
    </row>
    <row r="968" spans="1:59" x14ac:dyDescent="0.2">
      <c r="A968" t="str">
        <f t="shared" si="154"/>
        <v>Robbie Gray_2016</v>
      </c>
      <c r="B968" t="s">
        <v>834</v>
      </c>
      <c r="C968" t="s">
        <v>40</v>
      </c>
      <c r="D968">
        <v>2016</v>
      </c>
      <c r="E968" s="13">
        <v>595900</v>
      </c>
      <c r="F968" s="13">
        <v>595900</v>
      </c>
      <c r="G968" s="13">
        <v>595900</v>
      </c>
      <c r="H968" s="13">
        <v>608200</v>
      </c>
      <c r="I968" s="13">
        <v>594000</v>
      </c>
      <c r="J968" s="13">
        <v>550600</v>
      </c>
      <c r="K968" s="13">
        <v>550600</v>
      </c>
      <c r="L968" s="13">
        <v>550600</v>
      </c>
      <c r="M968" s="13">
        <v>550600</v>
      </c>
      <c r="N968" s="13">
        <v>514200</v>
      </c>
      <c r="O968" s="13">
        <v>502500</v>
      </c>
      <c r="P968" s="13">
        <v>510100</v>
      </c>
      <c r="Q968" s="13">
        <v>512000</v>
      </c>
      <c r="R968" s="13">
        <v>496300</v>
      </c>
      <c r="S968" s="13">
        <v>496300</v>
      </c>
      <c r="T968" s="13">
        <v>498300</v>
      </c>
      <c r="U968" s="13">
        <v>507200</v>
      </c>
      <c r="V968" s="13">
        <v>526400</v>
      </c>
      <c r="W968" s="13">
        <v>538600</v>
      </c>
      <c r="X968" s="13">
        <v>547700</v>
      </c>
      <c r="Y968" s="13">
        <v>528800</v>
      </c>
      <c r="Z968" s="13">
        <v>513500</v>
      </c>
      <c r="AA968" s="13">
        <v>503700</v>
      </c>
      <c r="AB968" s="13">
        <v>126</v>
      </c>
      <c r="AC968" s="13">
        <v>129</v>
      </c>
      <c r="AD968" s="13">
        <v>123</v>
      </c>
      <c r="AE968" s="13">
        <v>74</v>
      </c>
      <c r="AF968" s="13">
        <v>53</v>
      </c>
      <c r="AG968" s="13"/>
      <c r="AH968" s="13"/>
      <c r="AI968" s="13"/>
      <c r="AJ968" s="13">
        <v>120</v>
      </c>
      <c r="AK968" s="13">
        <v>109</v>
      </c>
      <c r="AL968" s="13">
        <v>89</v>
      </c>
      <c r="AM968" s="13">
        <v>113</v>
      </c>
      <c r="AN968" s="13">
        <v>78</v>
      </c>
      <c r="AO968" s="13"/>
      <c r="AP968" s="13">
        <v>111</v>
      </c>
      <c r="AQ968" s="13">
        <v>132</v>
      </c>
      <c r="AR968" s="13">
        <v>111</v>
      </c>
      <c r="AS968" s="13">
        <v>109</v>
      </c>
      <c r="AT968" s="13">
        <v>134</v>
      </c>
      <c r="AU968" s="13">
        <v>53</v>
      </c>
      <c r="AV968" s="13">
        <v>106</v>
      </c>
      <c r="AW968" s="13">
        <v>137</v>
      </c>
      <c r="AX968" s="13">
        <v>147</v>
      </c>
      <c r="AY968" s="14">
        <f t="shared" si="155"/>
        <v>108.10526315789474</v>
      </c>
      <c r="AZ968" s="14">
        <f t="shared" si="152"/>
        <v>23</v>
      </c>
      <c r="BA968" s="19">
        <f t="shared" si="156"/>
        <v>0.86363636363636365</v>
      </c>
      <c r="BB968" s="20">
        <f t="shared" si="153"/>
        <v>27.14548199944986</v>
      </c>
      <c r="BC968">
        <f t="shared" si="157"/>
        <v>0</v>
      </c>
      <c r="BD968" s="14">
        <f t="shared" si="158"/>
        <v>14</v>
      </c>
      <c r="BE968" s="14">
        <f t="shared" si="159"/>
        <v>101</v>
      </c>
      <c r="BF968" s="14">
        <f t="shared" si="160"/>
        <v>107.75</v>
      </c>
      <c r="BG968" s="14">
        <f t="shared" si="161"/>
        <v>115.55555555555556</v>
      </c>
    </row>
    <row r="969" spans="1:59" x14ac:dyDescent="0.2">
      <c r="A969" t="str">
        <f t="shared" si="154"/>
        <v>Robbie Gray_2015</v>
      </c>
      <c r="B969" t="s">
        <v>834</v>
      </c>
      <c r="C969" t="s">
        <v>40</v>
      </c>
      <c r="D969">
        <v>2015</v>
      </c>
      <c r="E969" s="13">
        <v>596900</v>
      </c>
      <c r="F969" s="13">
        <v>596900</v>
      </c>
      <c r="G969" s="13">
        <v>596900</v>
      </c>
      <c r="H969" s="13">
        <v>577200</v>
      </c>
      <c r="I969" s="13">
        <v>577200</v>
      </c>
      <c r="J969" s="13">
        <v>566500</v>
      </c>
      <c r="K969" s="13">
        <v>571200</v>
      </c>
      <c r="L969" s="13">
        <v>601800</v>
      </c>
      <c r="M969" s="13">
        <v>618400</v>
      </c>
      <c r="N969" s="13">
        <v>627600</v>
      </c>
      <c r="O969" s="13">
        <v>614800</v>
      </c>
      <c r="P969" s="13">
        <v>594400</v>
      </c>
      <c r="Q969" s="13">
        <v>546500</v>
      </c>
      <c r="R969" s="13">
        <v>546500</v>
      </c>
      <c r="S969" s="13">
        <v>528100</v>
      </c>
      <c r="T969" s="13">
        <v>522300</v>
      </c>
      <c r="U969" s="13">
        <v>543700</v>
      </c>
      <c r="V969" s="13">
        <v>537800</v>
      </c>
      <c r="W969" s="13">
        <v>533800</v>
      </c>
      <c r="X969" s="13">
        <v>516600</v>
      </c>
      <c r="Y969" s="13">
        <v>525500</v>
      </c>
      <c r="Z969" s="13">
        <v>532600</v>
      </c>
      <c r="AA969" s="13">
        <v>536600</v>
      </c>
      <c r="AB969" s="13">
        <v>122</v>
      </c>
      <c r="AC969" s="13">
        <v>114</v>
      </c>
      <c r="AD969" s="13">
        <v>73</v>
      </c>
      <c r="AE969" s="13"/>
      <c r="AF969" s="13">
        <v>134</v>
      </c>
      <c r="AG969" s="13">
        <v>143</v>
      </c>
      <c r="AH969" s="13">
        <v>134</v>
      </c>
      <c r="AI969" s="13">
        <v>119</v>
      </c>
      <c r="AJ969" s="13">
        <v>136</v>
      </c>
      <c r="AK969" s="13">
        <v>87</v>
      </c>
      <c r="AL969" s="13">
        <v>95</v>
      </c>
      <c r="AM969" s="13">
        <v>63</v>
      </c>
      <c r="AN969" s="13"/>
      <c r="AO969" s="13">
        <v>123</v>
      </c>
      <c r="AP969" s="13">
        <v>113</v>
      </c>
      <c r="AQ969" s="13">
        <v>122</v>
      </c>
      <c r="AR969" s="13">
        <v>81</v>
      </c>
      <c r="AS969" s="13">
        <v>113</v>
      </c>
      <c r="AT969" s="13">
        <v>90</v>
      </c>
      <c r="AU969" s="13">
        <v>131</v>
      </c>
      <c r="AV969" s="13">
        <v>118</v>
      </c>
      <c r="AW969" s="13">
        <v>87</v>
      </c>
      <c r="AX969" s="13">
        <v>121</v>
      </c>
      <c r="AY969" s="14">
        <f t="shared" si="155"/>
        <v>110.42857142857143</v>
      </c>
      <c r="AZ969" s="14">
        <f t="shared" si="152"/>
        <v>23</v>
      </c>
      <c r="BA969" s="19">
        <f t="shared" si="156"/>
        <v>0.95454545454545459</v>
      </c>
      <c r="BB969" s="20">
        <f t="shared" si="153"/>
        <v>22.597724284917351</v>
      </c>
      <c r="BC969">
        <f t="shared" si="157"/>
        <v>0</v>
      </c>
      <c r="BD969" s="14">
        <f t="shared" si="158"/>
        <v>20</v>
      </c>
      <c r="BE969" s="14">
        <f t="shared" si="159"/>
        <v>117.2</v>
      </c>
      <c r="BF969" s="14">
        <f t="shared" si="160"/>
        <v>105.66666666666667</v>
      </c>
      <c r="BG969" s="14">
        <f t="shared" si="161"/>
        <v>108.44444444444444</v>
      </c>
    </row>
    <row r="970" spans="1:59" x14ac:dyDescent="0.2">
      <c r="A970" t="str">
        <f t="shared" si="154"/>
        <v>Sam Gray_2018</v>
      </c>
      <c r="B970" t="s">
        <v>855</v>
      </c>
      <c r="C970" t="s">
        <v>40</v>
      </c>
      <c r="D970">
        <v>2018</v>
      </c>
      <c r="E970" s="13">
        <v>414800</v>
      </c>
      <c r="F970" s="13">
        <v>414800</v>
      </c>
      <c r="G970" s="13">
        <v>414800</v>
      </c>
      <c r="H970" s="13">
        <v>420800</v>
      </c>
      <c r="I970" s="13">
        <v>428000</v>
      </c>
      <c r="J970" s="13">
        <v>429100</v>
      </c>
      <c r="K970" s="13">
        <v>425300</v>
      </c>
      <c r="L970" s="13">
        <v>409700</v>
      </c>
      <c r="M970" s="13">
        <v>415100</v>
      </c>
      <c r="N970" s="13">
        <v>396000</v>
      </c>
      <c r="O970" s="13">
        <v>396000</v>
      </c>
      <c r="P970" s="13">
        <v>388600</v>
      </c>
      <c r="Q970" s="13">
        <v>378200</v>
      </c>
      <c r="R970" s="13">
        <v>371400</v>
      </c>
      <c r="S970" s="13">
        <v>370500</v>
      </c>
      <c r="T970" s="13">
        <v>355900</v>
      </c>
      <c r="U970" s="13">
        <v>355900</v>
      </c>
      <c r="V970" s="13">
        <v>341100</v>
      </c>
      <c r="W970" s="13">
        <v>324600</v>
      </c>
      <c r="X970" s="13">
        <v>324600</v>
      </c>
      <c r="Y970" s="13">
        <v>324600</v>
      </c>
      <c r="Z970" s="13">
        <v>307200</v>
      </c>
      <c r="AA970" s="13">
        <v>288900</v>
      </c>
      <c r="AB970" s="13">
        <v>63</v>
      </c>
      <c r="AC970" s="13">
        <v>66</v>
      </c>
      <c r="AD970" s="13">
        <v>131</v>
      </c>
      <c r="AE970" s="13">
        <v>66</v>
      </c>
      <c r="AF970" s="13">
        <v>56</v>
      </c>
      <c r="AG970" s="13">
        <v>124</v>
      </c>
      <c r="AH970" s="13">
        <v>39</v>
      </c>
      <c r="AI970" s="13">
        <v>96</v>
      </c>
      <c r="AJ970" s="13">
        <v>73</v>
      </c>
      <c r="AK970" s="13"/>
      <c r="AL970" s="13">
        <v>52</v>
      </c>
      <c r="AM970" s="13">
        <v>87</v>
      </c>
      <c r="AN970" s="13">
        <v>73</v>
      </c>
      <c r="AO970" s="13">
        <v>63</v>
      </c>
      <c r="AP970" s="13">
        <v>58</v>
      </c>
      <c r="AQ970" s="13"/>
      <c r="AR970" s="13">
        <v>63</v>
      </c>
      <c r="AS970" s="13">
        <v>51</v>
      </c>
      <c r="AT970" s="13"/>
      <c r="AU970" s="13"/>
      <c r="AV970" s="13">
        <v>47</v>
      </c>
      <c r="AW970" s="13">
        <v>62</v>
      </c>
      <c r="AX970" s="13">
        <v>62</v>
      </c>
      <c r="AY970" s="14">
        <f t="shared" si="155"/>
        <v>70.10526315789474</v>
      </c>
      <c r="AZ970" s="14">
        <f t="shared" si="152"/>
        <v>23</v>
      </c>
      <c r="BA970" s="19">
        <f t="shared" si="156"/>
        <v>0.86363636363636365</v>
      </c>
      <c r="BB970" s="20">
        <f t="shared" si="153"/>
        <v>24.085253064991416</v>
      </c>
      <c r="BC970">
        <f t="shared" si="157"/>
        <v>0</v>
      </c>
      <c r="BD970" s="14">
        <f t="shared" si="158"/>
        <v>23</v>
      </c>
      <c r="BE970" s="14">
        <f t="shared" si="159"/>
        <v>84.333333333333329</v>
      </c>
      <c r="BF970" s="14">
        <f t="shared" si="160"/>
        <v>69.400000000000006</v>
      </c>
      <c r="BG970" s="14">
        <f t="shared" si="161"/>
        <v>57.166666666666664</v>
      </c>
    </row>
    <row r="971" spans="1:59" x14ac:dyDescent="0.2">
      <c r="A971" t="str">
        <f t="shared" si="154"/>
        <v>Sam Gray_2017</v>
      </c>
      <c r="B971" t="s">
        <v>855</v>
      </c>
      <c r="C971" t="s">
        <v>40</v>
      </c>
      <c r="D971">
        <v>2017</v>
      </c>
      <c r="E971" s="13">
        <v>436200</v>
      </c>
      <c r="F971" s="13">
        <v>436200</v>
      </c>
      <c r="G971" s="13">
        <v>436200</v>
      </c>
      <c r="H971" s="13">
        <v>403900</v>
      </c>
      <c r="I971" s="13">
        <v>393400</v>
      </c>
      <c r="J971" s="13">
        <v>382800</v>
      </c>
      <c r="K971" s="13">
        <v>401100</v>
      </c>
      <c r="L971" s="13">
        <v>404300</v>
      </c>
      <c r="M971" s="13">
        <v>403300</v>
      </c>
      <c r="N971" s="13">
        <v>403300</v>
      </c>
      <c r="O971" s="13">
        <v>383700</v>
      </c>
      <c r="P971" s="13">
        <v>384200</v>
      </c>
      <c r="Q971" s="13">
        <v>377400</v>
      </c>
      <c r="R971" s="13">
        <v>388700</v>
      </c>
      <c r="S971" s="13">
        <v>390900</v>
      </c>
      <c r="T971" s="13">
        <v>402300</v>
      </c>
      <c r="U971" s="13">
        <v>389100</v>
      </c>
      <c r="V971" s="13">
        <v>404100</v>
      </c>
      <c r="W971" s="13">
        <v>409300</v>
      </c>
      <c r="X971" s="13">
        <v>411100</v>
      </c>
      <c r="Y971" s="13">
        <v>380800</v>
      </c>
      <c r="Z971" s="13">
        <v>360300</v>
      </c>
      <c r="AA971" s="13">
        <v>353800</v>
      </c>
      <c r="AB971" s="13">
        <v>42</v>
      </c>
      <c r="AC971" s="13">
        <v>96</v>
      </c>
      <c r="AD971" s="13">
        <v>44</v>
      </c>
      <c r="AE971" s="13">
        <v>73</v>
      </c>
      <c r="AF971" s="13">
        <v>89</v>
      </c>
      <c r="AG971" s="13">
        <v>104</v>
      </c>
      <c r="AH971" s="13">
        <v>49</v>
      </c>
      <c r="AI971" s="13">
        <v>83</v>
      </c>
      <c r="AJ971" s="13"/>
      <c r="AK971" s="13">
        <v>61</v>
      </c>
      <c r="AL971" s="13">
        <v>84</v>
      </c>
      <c r="AM971" s="13">
        <v>65</v>
      </c>
      <c r="AN971" s="13">
        <v>98</v>
      </c>
      <c r="AO971" s="13">
        <v>70</v>
      </c>
      <c r="AP971" s="13">
        <v>90</v>
      </c>
      <c r="AQ971" s="13">
        <v>50</v>
      </c>
      <c r="AR971" s="13">
        <v>126</v>
      </c>
      <c r="AS971" s="13">
        <v>78</v>
      </c>
      <c r="AT971" s="13">
        <v>46</v>
      </c>
      <c r="AU971" s="13">
        <v>56</v>
      </c>
      <c r="AV971" s="13">
        <v>82</v>
      </c>
      <c r="AW971" s="13">
        <v>65</v>
      </c>
      <c r="AX971" s="13">
        <v>109</v>
      </c>
      <c r="AY971" s="14">
        <f t="shared" si="155"/>
        <v>75.454545454545453</v>
      </c>
      <c r="AZ971" s="14">
        <f t="shared" si="152"/>
        <v>23</v>
      </c>
      <c r="BA971" s="19">
        <f t="shared" si="156"/>
        <v>1</v>
      </c>
      <c r="BB971" s="20">
        <f t="shared" si="153"/>
        <v>23.058367498335862</v>
      </c>
      <c r="BC971">
        <f t="shared" si="157"/>
        <v>0</v>
      </c>
      <c r="BD971" s="14">
        <f t="shared" si="158"/>
        <v>23</v>
      </c>
      <c r="BE971" s="14">
        <f t="shared" si="159"/>
        <v>74.666666666666671</v>
      </c>
      <c r="BF971" s="14">
        <f t="shared" si="160"/>
        <v>68.400000000000006</v>
      </c>
      <c r="BG971" s="14">
        <f t="shared" si="161"/>
        <v>78</v>
      </c>
    </row>
    <row r="972" spans="1:59" x14ac:dyDescent="0.2">
      <c r="A972" t="str">
        <f t="shared" si="154"/>
        <v>Sam Gray_2016</v>
      </c>
      <c r="B972" t="s">
        <v>855</v>
      </c>
      <c r="C972" t="s">
        <v>40</v>
      </c>
      <c r="D972">
        <v>2016</v>
      </c>
      <c r="E972" s="13">
        <v>480800</v>
      </c>
      <c r="F972" s="13">
        <v>480800</v>
      </c>
      <c r="G972" s="13">
        <v>480800</v>
      </c>
      <c r="H972" s="13">
        <v>459200</v>
      </c>
      <c r="I972" s="13">
        <v>421800</v>
      </c>
      <c r="J972" s="13">
        <v>389500</v>
      </c>
      <c r="K972" s="13">
        <v>366300</v>
      </c>
      <c r="L972" s="13">
        <v>366300</v>
      </c>
      <c r="M972" s="13">
        <v>366300</v>
      </c>
      <c r="N972" s="13">
        <v>366300</v>
      </c>
      <c r="O972" s="13">
        <v>362400</v>
      </c>
      <c r="P972" s="13">
        <v>371700</v>
      </c>
      <c r="Q972" s="13">
        <v>374600</v>
      </c>
      <c r="R972" s="13">
        <v>368400</v>
      </c>
      <c r="S972" s="13">
        <v>368400</v>
      </c>
      <c r="T972" s="13">
        <v>368400</v>
      </c>
      <c r="U972" s="13">
        <v>368400</v>
      </c>
      <c r="V972" s="13">
        <v>371300</v>
      </c>
      <c r="W972" s="13">
        <v>387200</v>
      </c>
      <c r="X972" s="13">
        <v>401000</v>
      </c>
      <c r="Y972" s="13">
        <v>409600</v>
      </c>
      <c r="Z972" s="13">
        <v>416100</v>
      </c>
      <c r="AA972" s="13">
        <v>426200</v>
      </c>
      <c r="AB972" s="13">
        <v>99</v>
      </c>
      <c r="AC972" s="13">
        <v>57</v>
      </c>
      <c r="AD972" s="13">
        <v>78</v>
      </c>
      <c r="AE972" s="13">
        <v>51</v>
      </c>
      <c r="AF972" s="13">
        <v>45</v>
      </c>
      <c r="AG972" s="13">
        <v>80</v>
      </c>
      <c r="AH972" s="13"/>
      <c r="AI972" s="13"/>
      <c r="AJ972" s="13"/>
      <c r="AK972" s="13">
        <v>86</v>
      </c>
      <c r="AL972" s="13">
        <v>72</v>
      </c>
      <c r="AM972" s="13">
        <v>72</v>
      </c>
      <c r="AN972" s="13">
        <v>73</v>
      </c>
      <c r="AO972" s="13"/>
      <c r="AP972" s="13"/>
      <c r="AQ972" s="13"/>
      <c r="AR972" s="13">
        <v>87</v>
      </c>
      <c r="AS972" s="13">
        <v>105</v>
      </c>
      <c r="AT972" s="13">
        <v>79</v>
      </c>
      <c r="AU972" s="13">
        <v>84</v>
      </c>
      <c r="AV972" s="13">
        <v>106</v>
      </c>
      <c r="AW972" s="13">
        <v>91</v>
      </c>
      <c r="AX972" s="13">
        <v>98</v>
      </c>
      <c r="AY972" s="14">
        <f t="shared" si="155"/>
        <v>80.17647058823529</v>
      </c>
      <c r="AZ972" s="14">
        <f t="shared" si="152"/>
        <v>23</v>
      </c>
      <c r="BA972" s="19">
        <f t="shared" si="156"/>
        <v>0.77272727272727271</v>
      </c>
      <c r="BB972" s="20">
        <f t="shared" si="153"/>
        <v>17.650195799613847</v>
      </c>
      <c r="BC972">
        <f t="shared" si="157"/>
        <v>0</v>
      </c>
      <c r="BD972" s="14">
        <f t="shared" si="158"/>
        <v>11</v>
      </c>
      <c r="BE972" s="14">
        <f t="shared" si="159"/>
        <v>68.333333333333329</v>
      </c>
      <c r="BF972" s="14">
        <f t="shared" si="160"/>
        <v>76.666666666666671</v>
      </c>
      <c r="BG972" s="14">
        <f t="shared" si="161"/>
        <v>92.857142857142861</v>
      </c>
    </row>
    <row r="973" spans="1:59" x14ac:dyDescent="0.2">
      <c r="A973" t="str">
        <f t="shared" si="154"/>
        <v>Sam Gray_2015</v>
      </c>
      <c r="B973" t="s">
        <v>855</v>
      </c>
      <c r="C973" t="s">
        <v>40</v>
      </c>
      <c r="D973">
        <v>2015</v>
      </c>
      <c r="E973" s="13">
        <v>308700</v>
      </c>
      <c r="F973" s="13">
        <v>308700</v>
      </c>
      <c r="G973" s="13">
        <v>308700</v>
      </c>
      <c r="H973" s="13">
        <v>308700</v>
      </c>
      <c r="I973" s="13">
        <v>308700</v>
      </c>
      <c r="J973" s="13">
        <v>308700</v>
      </c>
      <c r="K973" s="13">
        <v>308700</v>
      </c>
      <c r="L973" s="13">
        <v>308700</v>
      </c>
      <c r="M973" s="13">
        <v>308700</v>
      </c>
      <c r="N973" s="13">
        <v>308700</v>
      </c>
      <c r="O973" s="13">
        <v>310200</v>
      </c>
      <c r="P973" s="13">
        <v>309000</v>
      </c>
      <c r="Q973" s="13">
        <v>309000</v>
      </c>
      <c r="R973" s="13">
        <v>309000</v>
      </c>
      <c r="S973" s="13">
        <v>309000</v>
      </c>
      <c r="T973" s="13">
        <v>309000</v>
      </c>
      <c r="U973" s="13">
        <v>309000</v>
      </c>
      <c r="V973" s="13">
        <v>309000</v>
      </c>
      <c r="W973" s="13">
        <v>320600</v>
      </c>
      <c r="X973" s="13">
        <v>339400</v>
      </c>
      <c r="Y973" s="13">
        <v>373500</v>
      </c>
      <c r="Z973" s="13">
        <v>405600</v>
      </c>
      <c r="AA973" s="13">
        <v>446700</v>
      </c>
      <c r="AB973" s="13"/>
      <c r="AC973" s="13"/>
      <c r="AD973" s="13"/>
      <c r="AE973" s="13"/>
      <c r="AF973" s="13"/>
      <c r="AG973" s="13"/>
      <c r="AH973" s="13"/>
      <c r="AI973" s="13">
        <v>42</v>
      </c>
      <c r="AJ973" s="13">
        <v>70</v>
      </c>
      <c r="AK973" s="13">
        <v>74</v>
      </c>
      <c r="AL973" s="13">
        <v>37</v>
      </c>
      <c r="AM973" s="13"/>
      <c r="AN973" s="13"/>
      <c r="AO973" s="13"/>
      <c r="AP973" s="13"/>
      <c r="AQ973" s="13"/>
      <c r="AR973" s="13"/>
      <c r="AS973" s="13">
        <v>102</v>
      </c>
      <c r="AT973" s="13">
        <v>98</v>
      </c>
      <c r="AU973" s="13">
        <v>84</v>
      </c>
      <c r="AV973" s="13">
        <v>121</v>
      </c>
      <c r="AW973" s="13">
        <v>138</v>
      </c>
      <c r="AX973" s="13">
        <v>125</v>
      </c>
      <c r="AY973" s="14">
        <f t="shared" si="155"/>
        <v>89.1</v>
      </c>
      <c r="AZ973" s="14">
        <f t="shared" si="152"/>
        <v>23</v>
      </c>
      <c r="BA973" s="19">
        <f t="shared" si="156"/>
        <v>0.45454545454545453</v>
      </c>
      <c r="BB973" s="20">
        <f t="shared" si="153"/>
        <v>34.148206395065607</v>
      </c>
      <c r="BC973">
        <f t="shared" si="157"/>
        <v>0</v>
      </c>
      <c r="BD973" s="14">
        <f t="shared" si="158"/>
        <v>1</v>
      </c>
      <c r="BE973" s="14" t="str">
        <f t="shared" si="159"/>
        <v/>
      </c>
      <c r="BF973" s="14">
        <f t="shared" si="160"/>
        <v>55.75</v>
      </c>
      <c r="BG973" s="14">
        <f t="shared" si="161"/>
        <v>111.33333333333333</v>
      </c>
    </row>
    <row r="974" spans="1:59" x14ac:dyDescent="0.2">
      <c r="A974" t="str">
        <f t="shared" si="154"/>
        <v>Damon Greaves_2018</v>
      </c>
      <c r="B974" t="s">
        <v>2654</v>
      </c>
      <c r="C974" t="s">
        <v>260</v>
      </c>
      <c r="D974">
        <v>2018</v>
      </c>
      <c r="E974" s="13">
        <v>0</v>
      </c>
      <c r="F974" s="13">
        <v>0</v>
      </c>
      <c r="G974" s="13">
        <v>0</v>
      </c>
      <c r="H974" s="13">
        <v>0</v>
      </c>
      <c r="I974" s="13">
        <v>0</v>
      </c>
      <c r="J974" s="13">
        <v>0</v>
      </c>
      <c r="K974" s="13">
        <v>0</v>
      </c>
      <c r="L974" s="13">
        <v>0</v>
      </c>
      <c r="M974" s="13">
        <v>0</v>
      </c>
      <c r="N974" s="13">
        <v>0</v>
      </c>
      <c r="O974" s="13">
        <v>0</v>
      </c>
      <c r="P974" s="13">
        <v>0</v>
      </c>
      <c r="Q974" s="13">
        <v>0</v>
      </c>
      <c r="R974" s="13">
        <v>0</v>
      </c>
      <c r="S974" s="13">
        <v>0</v>
      </c>
      <c r="T974" s="13">
        <v>0</v>
      </c>
      <c r="U974" s="13">
        <v>0</v>
      </c>
      <c r="V974" s="13">
        <v>0</v>
      </c>
      <c r="W974" s="13">
        <v>0</v>
      </c>
      <c r="X974" s="13">
        <v>0</v>
      </c>
      <c r="Y974" s="13">
        <v>0</v>
      </c>
      <c r="Z974" s="13">
        <v>0</v>
      </c>
      <c r="AA974" s="13">
        <v>0</v>
      </c>
      <c r="AB974" s="13"/>
      <c r="AC974" s="13"/>
      <c r="AD974" s="13"/>
      <c r="AE974" s="13"/>
      <c r="AF974" s="13"/>
      <c r="AG974" s="13"/>
      <c r="AH974" s="13"/>
      <c r="AI974" s="13"/>
      <c r="AJ974" s="13"/>
      <c r="AK974" s="13"/>
      <c r="AL974" s="13"/>
      <c r="AM974" s="13"/>
      <c r="AN974" s="13"/>
      <c r="AO974" s="13"/>
      <c r="AP974" s="13"/>
      <c r="AQ974" s="13"/>
      <c r="AR974" s="13"/>
      <c r="AS974" s="13"/>
      <c r="AT974" s="13"/>
      <c r="AU974" s="13"/>
      <c r="AV974" s="13"/>
      <c r="AW974" s="13"/>
      <c r="AX974" s="13"/>
      <c r="AY974" s="14" t="str">
        <f t="shared" si="155"/>
        <v/>
      </c>
      <c r="AZ974" s="14">
        <f t="shared" si="152"/>
        <v>23</v>
      </c>
      <c r="BA974" s="19">
        <f t="shared" si="156"/>
        <v>0</v>
      </c>
      <c r="BB974" s="20" t="e">
        <f t="shared" si="153"/>
        <v>#DIV/0!</v>
      </c>
      <c r="BC974">
        <f t="shared" si="157"/>
        <v>23</v>
      </c>
      <c r="BD974" s="14">
        <f t="shared" si="158"/>
        <v>1</v>
      </c>
      <c r="BE974" s="14" t="str">
        <f t="shared" si="159"/>
        <v/>
      </c>
      <c r="BF974" s="14" t="str">
        <f t="shared" si="160"/>
        <v/>
      </c>
      <c r="BG974" s="14" t="str">
        <f t="shared" si="161"/>
        <v/>
      </c>
    </row>
    <row r="975" spans="1:59" x14ac:dyDescent="0.2">
      <c r="A975" t="str">
        <f t="shared" si="154"/>
        <v>Damon Greaves_2017</v>
      </c>
      <c r="B975" t="s">
        <v>2654</v>
      </c>
      <c r="C975" t="s">
        <v>260</v>
      </c>
      <c r="D975">
        <v>2017</v>
      </c>
      <c r="E975" s="13">
        <v>0</v>
      </c>
      <c r="F975" s="13">
        <v>0</v>
      </c>
      <c r="G975" s="13">
        <v>0</v>
      </c>
      <c r="H975" s="13">
        <v>0</v>
      </c>
      <c r="I975" s="13">
        <v>0</v>
      </c>
      <c r="J975" s="13">
        <v>0</v>
      </c>
      <c r="K975" s="13">
        <v>0</v>
      </c>
      <c r="L975" s="13">
        <v>0</v>
      </c>
      <c r="M975" s="13">
        <v>0</v>
      </c>
      <c r="N975" s="13">
        <v>0</v>
      </c>
      <c r="O975" s="13">
        <v>0</v>
      </c>
      <c r="P975" s="13">
        <v>0</v>
      </c>
      <c r="Q975" s="13">
        <v>0</v>
      </c>
      <c r="R975" s="13">
        <v>0</v>
      </c>
      <c r="S975" s="13">
        <v>0</v>
      </c>
      <c r="T975" s="13">
        <v>0</v>
      </c>
      <c r="U975" s="13">
        <v>0</v>
      </c>
      <c r="V975" s="13">
        <v>0</v>
      </c>
      <c r="W975" s="13">
        <v>0</v>
      </c>
      <c r="X975" s="13">
        <v>0</v>
      </c>
      <c r="Y975" s="13">
        <v>0</v>
      </c>
      <c r="Z975" s="13">
        <v>0</v>
      </c>
      <c r="AA975" s="13">
        <v>0</v>
      </c>
      <c r="AB975" s="13"/>
      <c r="AC975" s="13"/>
      <c r="AD975" s="13"/>
      <c r="AE975" s="13"/>
      <c r="AF975" s="13"/>
      <c r="AG975" s="13"/>
      <c r="AH975" s="13"/>
      <c r="AI975" s="13"/>
      <c r="AJ975" s="13"/>
      <c r="AK975" s="13"/>
      <c r="AL975" s="13"/>
      <c r="AM975" s="13"/>
      <c r="AN975" s="13"/>
      <c r="AO975" s="13"/>
      <c r="AP975" s="13"/>
      <c r="AQ975" s="13"/>
      <c r="AR975" s="13"/>
      <c r="AS975" s="13"/>
      <c r="AT975" s="13"/>
      <c r="AU975" s="13"/>
      <c r="AV975" s="13"/>
      <c r="AW975" s="13"/>
      <c r="AX975" s="13"/>
      <c r="AY975" s="14" t="str">
        <f t="shared" si="155"/>
        <v/>
      </c>
      <c r="AZ975" s="14">
        <f t="shared" si="152"/>
        <v>23</v>
      </c>
      <c r="BA975" s="19">
        <f t="shared" si="156"/>
        <v>0</v>
      </c>
      <c r="BB975" s="20" t="e">
        <f t="shared" si="153"/>
        <v>#DIV/0!</v>
      </c>
      <c r="BC975">
        <f t="shared" si="157"/>
        <v>23</v>
      </c>
      <c r="BD975" s="14">
        <f t="shared" si="158"/>
        <v>1</v>
      </c>
      <c r="BE975" s="14" t="str">
        <f t="shared" si="159"/>
        <v/>
      </c>
      <c r="BF975" s="14" t="str">
        <f t="shared" si="160"/>
        <v/>
      </c>
      <c r="BG975" s="14" t="str">
        <f t="shared" si="161"/>
        <v/>
      </c>
    </row>
    <row r="976" spans="1:59" x14ac:dyDescent="0.2">
      <c r="A976" t="str">
        <f t="shared" si="154"/>
        <v>Damon Greaves_2016</v>
      </c>
      <c r="B976" t="s">
        <v>2654</v>
      </c>
      <c r="C976" t="s">
        <v>260</v>
      </c>
      <c r="D976">
        <v>2016</v>
      </c>
      <c r="E976" s="13">
        <v>0</v>
      </c>
      <c r="F976" s="13">
        <v>0</v>
      </c>
      <c r="G976" s="13">
        <v>0</v>
      </c>
      <c r="H976" s="13">
        <v>0</v>
      </c>
      <c r="I976" s="13">
        <v>0</v>
      </c>
      <c r="J976" s="13">
        <v>0</v>
      </c>
      <c r="K976" s="13">
        <v>0</v>
      </c>
      <c r="L976" s="13">
        <v>0</v>
      </c>
      <c r="M976" s="13">
        <v>0</v>
      </c>
      <c r="N976" s="13">
        <v>0</v>
      </c>
      <c r="O976" s="13">
        <v>0</v>
      </c>
      <c r="P976" s="13">
        <v>0</v>
      </c>
      <c r="Q976" s="13">
        <v>0</v>
      </c>
      <c r="R976" s="13">
        <v>0</v>
      </c>
      <c r="S976" s="13">
        <v>0</v>
      </c>
      <c r="T976" s="13">
        <v>0</v>
      </c>
      <c r="U976" s="13">
        <v>0</v>
      </c>
      <c r="V976" s="13">
        <v>0</v>
      </c>
      <c r="W976" s="13">
        <v>0</v>
      </c>
      <c r="X976" s="13">
        <v>0</v>
      </c>
      <c r="Y976" s="13">
        <v>0</v>
      </c>
      <c r="Z976" s="13">
        <v>0</v>
      </c>
      <c r="AA976" s="13">
        <v>0</v>
      </c>
      <c r="AB976" s="13"/>
      <c r="AC976" s="13"/>
      <c r="AD976" s="13"/>
      <c r="AE976" s="13"/>
      <c r="AF976" s="13"/>
      <c r="AG976" s="13"/>
      <c r="AH976" s="13"/>
      <c r="AI976" s="13"/>
      <c r="AJ976" s="13"/>
      <c r="AK976" s="13"/>
      <c r="AL976" s="13"/>
      <c r="AM976" s="13"/>
      <c r="AN976" s="13"/>
      <c r="AO976" s="13"/>
      <c r="AP976" s="13"/>
      <c r="AQ976" s="13"/>
      <c r="AR976" s="13"/>
      <c r="AS976" s="13"/>
      <c r="AT976" s="13"/>
      <c r="AU976" s="13"/>
      <c r="AV976" s="13"/>
      <c r="AW976" s="13"/>
      <c r="AX976" s="13"/>
      <c r="AY976" s="14" t="str">
        <f t="shared" si="155"/>
        <v/>
      </c>
      <c r="AZ976" s="14">
        <f t="shared" si="152"/>
        <v>23</v>
      </c>
      <c r="BA976" s="19">
        <f t="shared" si="156"/>
        <v>0</v>
      </c>
      <c r="BB976" s="20" t="e">
        <f t="shared" si="153"/>
        <v>#DIV/0!</v>
      </c>
      <c r="BC976">
        <f t="shared" si="157"/>
        <v>23</v>
      </c>
      <c r="BD976" s="14">
        <f t="shared" si="158"/>
        <v>1</v>
      </c>
      <c r="BE976" s="14" t="str">
        <f t="shared" si="159"/>
        <v/>
      </c>
      <c r="BF976" s="14" t="str">
        <f t="shared" si="160"/>
        <v/>
      </c>
      <c r="BG976" s="14" t="str">
        <f t="shared" si="161"/>
        <v/>
      </c>
    </row>
    <row r="977" spans="1:59" x14ac:dyDescent="0.2">
      <c r="A977" t="str">
        <f t="shared" si="154"/>
        <v>Damon Greaves_2015</v>
      </c>
      <c r="B977" t="s">
        <v>2654</v>
      </c>
      <c r="C977" t="s">
        <v>260</v>
      </c>
      <c r="D977">
        <v>2015</v>
      </c>
      <c r="E977" s="13">
        <v>0</v>
      </c>
      <c r="F977" s="13">
        <v>0</v>
      </c>
      <c r="G977" s="13">
        <v>0</v>
      </c>
      <c r="H977" s="13">
        <v>0</v>
      </c>
      <c r="I977" s="13">
        <v>0</v>
      </c>
      <c r="J977" s="13">
        <v>0</v>
      </c>
      <c r="K977" s="13">
        <v>0</v>
      </c>
      <c r="L977" s="13">
        <v>0</v>
      </c>
      <c r="M977" s="13">
        <v>0</v>
      </c>
      <c r="N977" s="13">
        <v>0</v>
      </c>
      <c r="O977" s="13">
        <v>0</v>
      </c>
      <c r="P977" s="13">
        <v>0</v>
      </c>
      <c r="Q977" s="13">
        <v>0</v>
      </c>
      <c r="R977" s="13">
        <v>0</v>
      </c>
      <c r="S977" s="13">
        <v>0</v>
      </c>
      <c r="T977" s="13">
        <v>0</v>
      </c>
      <c r="U977" s="13">
        <v>0</v>
      </c>
      <c r="V977" s="13">
        <v>0</v>
      </c>
      <c r="W977" s="13">
        <v>0</v>
      </c>
      <c r="X977" s="13">
        <v>0</v>
      </c>
      <c r="Y977" s="13">
        <v>0</v>
      </c>
      <c r="Z977" s="13">
        <v>0</v>
      </c>
      <c r="AA977" s="13">
        <v>0</v>
      </c>
      <c r="AB977" s="13"/>
      <c r="AC977" s="13"/>
      <c r="AD977" s="13"/>
      <c r="AE977" s="13"/>
      <c r="AF977" s="13"/>
      <c r="AG977" s="13"/>
      <c r="AH977" s="13"/>
      <c r="AI977" s="13"/>
      <c r="AJ977" s="13"/>
      <c r="AK977" s="13"/>
      <c r="AL977" s="13"/>
      <c r="AM977" s="13"/>
      <c r="AN977" s="13"/>
      <c r="AO977" s="13"/>
      <c r="AP977" s="13"/>
      <c r="AQ977" s="13"/>
      <c r="AR977" s="13"/>
      <c r="AS977" s="13"/>
      <c r="AT977" s="13"/>
      <c r="AU977" s="13"/>
      <c r="AV977" s="13"/>
      <c r="AW977" s="13"/>
      <c r="AX977" s="13"/>
      <c r="AY977" s="14" t="str">
        <f t="shared" si="155"/>
        <v/>
      </c>
      <c r="AZ977" s="14">
        <f t="shared" si="152"/>
        <v>23</v>
      </c>
      <c r="BA977" s="19">
        <f t="shared" si="156"/>
        <v>0</v>
      </c>
      <c r="BB977" s="20" t="e">
        <f t="shared" si="153"/>
        <v>#DIV/0!</v>
      </c>
      <c r="BC977">
        <f t="shared" si="157"/>
        <v>23</v>
      </c>
      <c r="BD977" s="14">
        <f t="shared" si="158"/>
        <v>1</v>
      </c>
      <c r="BE977" s="14" t="str">
        <f t="shared" si="159"/>
        <v/>
      </c>
      <c r="BF977" s="14" t="str">
        <f t="shared" si="160"/>
        <v/>
      </c>
      <c r="BG977" s="14" t="str">
        <f t="shared" si="161"/>
        <v/>
      </c>
    </row>
    <row r="978" spans="1:59" x14ac:dyDescent="0.2">
      <c r="A978" t="str">
        <f t="shared" si="154"/>
        <v>Fergus Greene_2018</v>
      </c>
      <c r="B978" t="s">
        <v>936</v>
      </c>
      <c r="C978" t="s">
        <v>443</v>
      </c>
      <c r="D978">
        <v>2018</v>
      </c>
      <c r="E978" s="13">
        <v>123900</v>
      </c>
      <c r="F978" s="13">
        <v>123900</v>
      </c>
      <c r="G978" s="13">
        <v>123900</v>
      </c>
      <c r="H978" s="13">
        <v>123900</v>
      </c>
      <c r="I978" s="13">
        <v>123900</v>
      </c>
      <c r="J978" s="13">
        <v>123900</v>
      </c>
      <c r="K978" s="13">
        <v>123900</v>
      </c>
      <c r="L978" s="13">
        <v>123900</v>
      </c>
      <c r="M978" s="13">
        <v>123900</v>
      </c>
      <c r="N978" s="13">
        <v>123900</v>
      </c>
      <c r="O978" s="13">
        <v>123900</v>
      </c>
      <c r="P978" s="13">
        <v>123900</v>
      </c>
      <c r="Q978" s="13">
        <v>123900</v>
      </c>
      <c r="R978" s="13">
        <v>123900</v>
      </c>
      <c r="S978" s="13">
        <v>123900</v>
      </c>
      <c r="T978" s="13">
        <v>123900</v>
      </c>
      <c r="U978" s="13">
        <v>123900</v>
      </c>
      <c r="V978" s="13">
        <v>123900</v>
      </c>
      <c r="W978" s="13">
        <v>123900</v>
      </c>
      <c r="X978" s="13">
        <v>123900</v>
      </c>
      <c r="Y978" s="13">
        <v>123900</v>
      </c>
      <c r="Z978" s="13">
        <v>154400</v>
      </c>
      <c r="AA978" s="13">
        <v>175600</v>
      </c>
      <c r="AB978" s="13"/>
      <c r="AC978" s="13"/>
      <c r="AD978" s="13"/>
      <c r="AE978" s="13"/>
      <c r="AF978" s="13"/>
      <c r="AG978" s="13"/>
      <c r="AH978" s="13"/>
      <c r="AI978" s="13"/>
      <c r="AJ978" s="13"/>
      <c r="AK978" s="13"/>
      <c r="AL978" s="13"/>
      <c r="AM978" s="13"/>
      <c r="AN978" s="13"/>
      <c r="AO978" s="13"/>
      <c r="AP978" s="13"/>
      <c r="AQ978" s="13"/>
      <c r="AR978" s="13"/>
      <c r="AS978" s="13"/>
      <c r="AT978" s="13">
        <v>41</v>
      </c>
      <c r="AU978" s="13">
        <v>56</v>
      </c>
      <c r="AV978" s="13">
        <v>48</v>
      </c>
      <c r="AW978" s="13">
        <v>38</v>
      </c>
      <c r="AX978" s="13">
        <v>24</v>
      </c>
      <c r="AY978" s="14">
        <f t="shared" si="155"/>
        <v>41.4</v>
      </c>
      <c r="AZ978" s="14">
        <f t="shared" si="152"/>
        <v>23</v>
      </c>
      <c r="BA978" s="19">
        <f t="shared" si="156"/>
        <v>0.22727272727272727</v>
      </c>
      <c r="BB978" s="20">
        <f t="shared" si="153"/>
        <v>11.949895397031732</v>
      </c>
      <c r="BC978">
        <f t="shared" si="157"/>
        <v>0</v>
      </c>
      <c r="BD978" s="14">
        <f t="shared" si="158"/>
        <v>1</v>
      </c>
      <c r="BE978" s="14" t="str">
        <f t="shared" si="159"/>
        <v/>
      </c>
      <c r="BF978" s="14" t="str">
        <f t="shared" si="160"/>
        <v/>
      </c>
      <c r="BG978" s="14">
        <f t="shared" si="161"/>
        <v>41.4</v>
      </c>
    </row>
    <row r="979" spans="1:59" x14ac:dyDescent="0.2">
      <c r="A979" t="str">
        <f t="shared" si="154"/>
        <v>Fergus Greene_2017</v>
      </c>
      <c r="B979" t="s">
        <v>936</v>
      </c>
      <c r="C979" t="s">
        <v>443</v>
      </c>
      <c r="D979">
        <v>2017</v>
      </c>
      <c r="E979" s="13">
        <v>117300</v>
      </c>
      <c r="F979" s="13">
        <v>117300</v>
      </c>
      <c r="G979" s="13">
        <v>117300</v>
      </c>
      <c r="H979" s="13">
        <v>117300</v>
      </c>
      <c r="I979" s="13">
        <v>117300</v>
      </c>
      <c r="J979" s="13">
        <v>117300</v>
      </c>
      <c r="K979" s="13">
        <v>117300</v>
      </c>
      <c r="L979" s="13">
        <v>117300</v>
      </c>
      <c r="M979" s="13">
        <v>117300</v>
      </c>
      <c r="N979" s="13">
        <v>117300</v>
      </c>
      <c r="O979" s="13">
        <v>117300</v>
      </c>
      <c r="P979" s="13">
        <v>117300</v>
      </c>
      <c r="Q979" s="13">
        <v>117300</v>
      </c>
      <c r="R979" s="13">
        <v>117300</v>
      </c>
      <c r="S979" s="13">
        <v>117300</v>
      </c>
      <c r="T979" s="13">
        <v>117300</v>
      </c>
      <c r="U979" s="13">
        <v>117300</v>
      </c>
      <c r="V979" s="13">
        <v>117300</v>
      </c>
      <c r="W979" s="13">
        <v>117300</v>
      </c>
      <c r="X979" s="13">
        <v>117300</v>
      </c>
      <c r="Y979" s="13">
        <v>117300</v>
      </c>
      <c r="Z979" s="13">
        <v>117300</v>
      </c>
      <c r="AA979" s="13">
        <v>117300</v>
      </c>
      <c r="AB979" s="13"/>
      <c r="AC979" s="13"/>
      <c r="AD979" s="13"/>
      <c r="AE979" s="13"/>
      <c r="AF979" s="13"/>
      <c r="AG979" s="13"/>
      <c r="AH979" s="13"/>
      <c r="AI979" s="13"/>
      <c r="AJ979" s="13"/>
      <c r="AK979" s="13"/>
      <c r="AL979" s="13"/>
      <c r="AM979" s="13"/>
      <c r="AN979" s="13"/>
      <c r="AO979" s="13"/>
      <c r="AP979" s="13"/>
      <c r="AQ979" s="13"/>
      <c r="AR979" s="13"/>
      <c r="AS979" s="13"/>
      <c r="AT979" s="13"/>
      <c r="AU979" s="13"/>
      <c r="AV979" s="13"/>
      <c r="AW979" s="13"/>
      <c r="AX979" s="13"/>
      <c r="AY979" s="14" t="str">
        <f t="shared" si="155"/>
        <v/>
      </c>
      <c r="AZ979" s="14">
        <f t="shared" si="152"/>
        <v>23</v>
      </c>
      <c r="BA979" s="19">
        <f t="shared" si="156"/>
        <v>0</v>
      </c>
      <c r="BB979" s="20" t="e">
        <f t="shared" si="153"/>
        <v>#DIV/0!</v>
      </c>
      <c r="BC979">
        <f t="shared" si="157"/>
        <v>0</v>
      </c>
      <c r="BD979" s="14">
        <f t="shared" si="158"/>
        <v>1</v>
      </c>
      <c r="BE979" s="14" t="str">
        <f t="shared" si="159"/>
        <v/>
      </c>
      <c r="BF979" s="14" t="str">
        <f t="shared" si="160"/>
        <v/>
      </c>
      <c r="BG979" s="14" t="str">
        <f t="shared" si="161"/>
        <v/>
      </c>
    </row>
    <row r="980" spans="1:59" x14ac:dyDescent="0.2">
      <c r="A980" t="str">
        <f t="shared" si="154"/>
        <v>Fergus Greene_2016</v>
      </c>
      <c r="B980" t="s">
        <v>936</v>
      </c>
      <c r="C980" t="s">
        <v>443</v>
      </c>
      <c r="D980">
        <v>2016</v>
      </c>
      <c r="E980" s="13">
        <v>0</v>
      </c>
      <c r="F980" s="13">
        <v>0</v>
      </c>
      <c r="G980" s="13">
        <v>0</v>
      </c>
      <c r="H980" s="13">
        <v>0</v>
      </c>
      <c r="I980" s="13">
        <v>0</v>
      </c>
      <c r="J980" s="13">
        <v>0</v>
      </c>
      <c r="K980" s="13">
        <v>0</v>
      </c>
      <c r="L980" s="13">
        <v>0</v>
      </c>
      <c r="M980" s="13">
        <v>0</v>
      </c>
      <c r="N980" s="13">
        <v>0</v>
      </c>
      <c r="O980" s="13">
        <v>0</v>
      </c>
      <c r="P980" s="13">
        <v>0</v>
      </c>
      <c r="Q980" s="13">
        <v>0</v>
      </c>
      <c r="R980" s="13">
        <v>0</v>
      </c>
      <c r="S980" s="13">
        <v>0</v>
      </c>
      <c r="T980" s="13">
        <v>0</v>
      </c>
      <c r="U980" s="13">
        <v>0</v>
      </c>
      <c r="V980" s="13">
        <v>0</v>
      </c>
      <c r="W980" s="13">
        <v>0</v>
      </c>
      <c r="X980" s="13">
        <v>0</v>
      </c>
      <c r="Y980" s="13">
        <v>0</v>
      </c>
      <c r="Z980" s="13">
        <v>0</v>
      </c>
      <c r="AA980" s="13">
        <v>0</v>
      </c>
      <c r="AB980" s="13"/>
      <c r="AC980" s="13"/>
      <c r="AD980" s="13"/>
      <c r="AE980" s="13"/>
      <c r="AF980" s="13"/>
      <c r="AG980" s="13"/>
      <c r="AH980" s="13"/>
      <c r="AI980" s="13"/>
      <c r="AJ980" s="13"/>
      <c r="AK980" s="13"/>
      <c r="AL980" s="13"/>
      <c r="AM980" s="13"/>
      <c r="AN980" s="13"/>
      <c r="AO980" s="13"/>
      <c r="AP980" s="13"/>
      <c r="AQ980" s="13"/>
      <c r="AR980" s="13"/>
      <c r="AS980" s="13"/>
      <c r="AT980" s="13"/>
      <c r="AU980" s="13"/>
      <c r="AV980" s="13"/>
      <c r="AW980" s="13"/>
      <c r="AX980" s="13"/>
      <c r="AY980" s="14" t="str">
        <f t="shared" si="155"/>
        <v/>
      </c>
      <c r="AZ980" s="14">
        <f t="shared" si="152"/>
        <v>23</v>
      </c>
      <c r="BA980" s="19">
        <f t="shared" si="156"/>
        <v>0</v>
      </c>
      <c r="BB980" s="20" t="e">
        <f t="shared" si="153"/>
        <v>#DIV/0!</v>
      </c>
      <c r="BC980">
        <f t="shared" si="157"/>
        <v>23</v>
      </c>
      <c r="BD980" s="14">
        <f t="shared" si="158"/>
        <v>1</v>
      </c>
      <c r="BE980" s="14" t="str">
        <f t="shared" si="159"/>
        <v/>
      </c>
      <c r="BF980" s="14" t="str">
        <f t="shared" si="160"/>
        <v/>
      </c>
      <c r="BG980" s="14" t="str">
        <f t="shared" si="161"/>
        <v/>
      </c>
    </row>
    <row r="981" spans="1:59" x14ac:dyDescent="0.2">
      <c r="A981" t="str">
        <f t="shared" si="154"/>
        <v>Fergus Greene_2015</v>
      </c>
      <c r="B981" t="s">
        <v>936</v>
      </c>
      <c r="C981" t="s">
        <v>443</v>
      </c>
      <c r="D981">
        <v>2015</v>
      </c>
      <c r="E981" s="13">
        <v>0</v>
      </c>
      <c r="F981" s="13">
        <v>0</v>
      </c>
      <c r="G981" s="13">
        <v>0</v>
      </c>
      <c r="H981" s="13">
        <v>0</v>
      </c>
      <c r="I981" s="13">
        <v>0</v>
      </c>
      <c r="J981" s="13">
        <v>0</v>
      </c>
      <c r="K981" s="13">
        <v>0</v>
      </c>
      <c r="L981" s="13">
        <v>0</v>
      </c>
      <c r="M981" s="13">
        <v>0</v>
      </c>
      <c r="N981" s="13">
        <v>0</v>
      </c>
      <c r="O981" s="13">
        <v>0</v>
      </c>
      <c r="P981" s="13">
        <v>0</v>
      </c>
      <c r="Q981" s="13">
        <v>0</v>
      </c>
      <c r="R981" s="13">
        <v>0</v>
      </c>
      <c r="S981" s="13">
        <v>0</v>
      </c>
      <c r="T981" s="13">
        <v>0</v>
      </c>
      <c r="U981" s="13">
        <v>0</v>
      </c>
      <c r="V981" s="13">
        <v>0</v>
      </c>
      <c r="W981" s="13">
        <v>0</v>
      </c>
      <c r="X981" s="13">
        <v>0</v>
      </c>
      <c r="Y981" s="13">
        <v>0</v>
      </c>
      <c r="Z981" s="13">
        <v>0</v>
      </c>
      <c r="AA981" s="13">
        <v>0</v>
      </c>
      <c r="AB981" s="13"/>
      <c r="AC981" s="13"/>
      <c r="AD981" s="13"/>
      <c r="AE981" s="13"/>
      <c r="AF981" s="13"/>
      <c r="AG981" s="13"/>
      <c r="AH981" s="13"/>
      <c r="AI981" s="13"/>
      <c r="AJ981" s="13"/>
      <c r="AK981" s="13"/>
      <c r="AL981" s="13"/>
      <c r="AM981" s="13"/>
      <c r="AN981" s="13"/>
      <c r="AO981" s="13"/>
      <c r="AP981" s="13"/>
      <c r="AQ981" s="13"/>
      <c r="AR981" s="13"/>
      <c r="AS981" s="13"/>
      <c r="AT981" s="13"/>
      <c r="AU981" s="13"/>
      <c r="AV981" s="13"/>
      <c r="AW981" s="13"/>
      <c r="AX981" s="13"/>
      <c r="AY981" s="14" t="str">
        <f t="shared" si="155"/>
        <v/>
      </c>
      <c r="AZ981" s="14">
        <f t="shared" si="152"/>
        <v>23</v>
      </c>
      <c r="BA981" s="19">
        <f t="shared" si="156"/>
        <v>0</v>
      </c>
      <c r="BB981" s="20" t="e">
        <f t="shared" si="153"/>
        <v>#DIV/0!</v>
      </c>
      <c r="BC981">
        <f t="shared" si="157"/>
        <v>23</v>
      </c>
      <c r="BD981" s="14">
        <f t="shared" si="158"/>
        <v>1</v>
      </c>
      <c r="BE981" s="14" t="str">
        <f t="shared" si="159"/>
        <v/>
      </c>
      <c r="BF981" s="14" t="str">
        <f t="shared" si="160"/>
        <v/>
      </c>
      <c r="BG981" s="14" t="str">
        <f t="shared" si="161"/>
        <v/>
      </c>
    </row>
    <row r="982" spans="1:59" x14ac:dyDescent="0.2">
      <c r="A982" t="str">
        <f t="shared" si="154"/>
        <v>Toby Greene_2018</v>
      </c>
      <c r="B982" t="s">
        <v>884</v>
      </c>
      <c r="C982" t="s">
        <v>490</v>
      </c>
      <c r="D982">
        <v>2018</v>
      </c>
      <c r="E982" s="13">
        <v>528100</v>
      </c>
      <c r="F982" s="13">
        <v>528100</v>
      </c>
      <c r="G982" s="13">
        <v>528100</v>
      </c>
      <c r="H982" s="13">
        <v>528100</v>
      </c>
      <c r="I982" s="13">
        <v>528100</v>
      </c>
      <c r="J982" s="13">
        <v>514600</v>
      </c>
      <c r="K982" s="13">
        <v>514600</v>
      </c>
      <c r="L982" s="13">
        <v>514600</v>
      </c>
      <c r="M982" s="13">
        <v>514600</v>
      </c>
      <c r="N982" s="13">
        <v>514600</v>
      </c>
      <c r="O982" s="13">
        <v>514600</v>
      </c>
      <c r="P982" s="13">
        <v>514600</v>
      </c>
      <c r="Q982" s="13">
        <v>514600</v>
      </c>
      <c r="R982" s="13">
        <v>514600</v>
      </c>
      <c r="S982" s="13">
        <v>514600</v>
      </c>
      <c r="T982" s="13">
        <v>514600</v>
      </c>
      <c r="U982" s="13">
        <v>514600</v>
      </c>
      <c r="V982" s="13">
        <v>476200</v>
      </c>
      <c r="W982" s="13">
        <v>439900</v>
      </c>
      <c r="X982" s="13">
        <v>413900</v>
      </c>
      <c r="Y982" s="13">
        <v>367000</v>
      </c>
      <c r="Z982" s="13">
        <v>367000</v>
      </c>
      <c r="AA982" s="13">
        <v>367000</v>
      </c>
      <c r="AB982" s="13">
        <v>131</v>
      </c>
      <c r="AC982" s="13"/>
      <c r="AD982" s="13"/>
      <c r="AE982" s="13">
        <v>93</v>
      </c>
      <c r="AF982" s="13">
        <v>55</v>
      </c>
      <c r="AG982" s="13"/>
      <c r="AH982" s="13"/>
      <c r="AI982" s="13"/>
      <c r="AJ982" s="13"/>
      <c r="AK982" s="13"/>
      <c r="AL982" s="13"/>
      <c r="AM982" s="13"/>
      <c r="AN982" s="13"/>
      <c r="AO982" s="13"/>
      <c r="AP982" s="13"/>
      <c r="AQ982" s="13"/>
      <c r="AR982" s="13">
        <v>80</v>
      </c>
      <c r="AS982" s="13">
        <v>75</v>
      </c>
      <c r="AT982" s="13">
        <v>56</v>
      </c>
      <c r="AU982" s="13">
        <v>18</v>
      </c>
      <c r="AV982" s="13"/>
      <c r="AW982" s="13"/>
      <c r="AX982" s="13"/>
      <c r="AY982" s="14">
        <f t="shared" si="155"/>
        <v>72.571428571428569</v>
      </c>
      <c r="AZ982" s="14">
        <f t="shared" si="152"/>
        <v>23</v>
      </c>
      <c r="BA982" s="19">
        <f t="shared" si="156"/>
        <v>0.31818181818181818</v>
      </c>
      <c r="BB982" s="20">
        <f t="shared" si="153"/>
        <v>35.246073742839975</v>
      </c>
      <c r="BC982">
        <f t="shared" si="157"/>
        <v>0</v>
      </c>
      <c r="BD982" s="14">
        <f t="shared" si="158"/>
        <v>21</v>
      </c>
      <c r="BE982" s="14">
        <f t="shared" si="159"/>
        <v>93</v>
      </c>
      <c r="BF982" s="14" t="str">
        <f t="shared" si="160"/>
        <v/>
      </c>
      <c r="BG982" s="14">
        <f t="shared" si="161"/>
        <v>57.25</v>
      </c>
    </row>
    <row r="983" spans="1:59" x14ac:dyDescent="0.2">
      <c r="A983" t="str">
        <f t="shared" si="154"/>
        <v>Toby Greene_2017</v>
      </c>
      <c r="B983" t="s">
        <v>884</v>
      </c>
      <c r="C983" t="s">
        <v>490</v>
      </c>
      <c r="D983">
        <v>2017</v>
      </c>
      <c r="E983" s="13">
        <v>492000</v>
      </c>
      <c r="F983" s="13">
        <v>492000</v>
      </c>
      <c r="G983" s="13">
        <v>492000</v>
      </c>
      <c r="H983" s="13">
        <v>498800</v>
      </c>
      <c r="I983" s="13">
        <v>508600</v>
      </c>
      <c r="J983" s="13">
        <v>507200</v>
      </c>
      <c r="K983" s="13">
        <v>505400</v>
      </c>
      <c r="L983" s="13">
        <v>505400</v>
      </c>
      <c r="M983" s="13">
        <v>505400</v>
      </c>
      <c r="N983" s="13">
        <v>498000</v>
      </c>
      <c r="O983" s="13">
        <v>489600</v>
      </c>
      <c r="P983" s="13">
        <v>484100</v>
      </c>
      <c r="Q983" s="13">
        <v>495700</v>
      </c>
      <c r="R983" s="13">
        <v>495700</v>
      </c>
      <c r="S983" s="13">
        <v>510900</v>
      </c>
      <c r="T983" s="13">
        <v>510900</v>
      </c>
      <c r="U983" s="13">
        <v>510900</v>
      </c>
      <c r="V983" s="13">
        <v>514500</v>
      </c>
      <c r="W983" s="13">
        <v>508100</v>
      </c>
      <c r="X983" s="13">
        <v>508100</v>
      </c>
      <c r="Y983" s="13">
        <v>508100</v>
      </c>
      <c r="Z983" s="13">
        <v>482700</v>
      </c>
      <c r="AA983" s="13">
        <v>469900</v>
      </c>
      <c r="AB983" s="13">
        <v>72</v>
      </c>
      <c r="AC983" s="13">
        <v>138</v>
      </c>
      <c r="AD983" s="13">
        <v>92</v>
      </c>
      <c r="AE983" s="13">
        <v>84</v>
      </c>
      <c r="AF983" s="13">
        <v>118</v>
      </c>
      <c r="AG983" s="13">
        <v>92</v>
      </c>
      <c r="AH983" s="13"/>
      <c r="AI983" s="13"/>
      <c r="AJ983" s="13">
        <v>70</v>
      </c>
      <c r="AK983" s="13">
        <v>112</v>
      </c>
      <c r="AL983" s="13">
        <v>95</v>
      </c>
      <c r="AM983" s="13">
        <v>103</v>
      </c>
      <c r="AN983" s="13"/>
      <c r="AO983" s="13">
        <v>127</v>
      </c>
      <c r="AP983" s="13"/>
      <c r="AQ983" s="13"/>
      <c r="AR983" s="13">
        <v>83</v>
      </c>
      <c r="AS983" s="13">
        <v>84</v>
      </c>
      <c r="AT983" s="13"/>
      <c r="AU983" s="13"/>
      <c r="AV983" s="13">
        <v>83</v>
      </c>
      <c r="AW983" s="13">
        <v>96</v>
      </c>
      <c r="AX983" s="13">
        <v>88</v>
      </c>
      <c r="AY983" s="14">
        <f t="shared" si="155"/>
        <v>96.0625</v>
      </c>
      <c r="AZ983" s="14">
        <f t="shared" si="152"/>
        <v>23</v>
      </c>
      <c r="BA983" s="19">
        <f t="shared" si="156"/>
        <v>0.72727272727272729</v>
      </c>
      <c r="BB983" s="20">
        <f t="shared" si="153"/>
        <v>19.129275121307305</v>
      </c>
      <c r="BC983">
        <f t="shared" si="157"/>
        <v>0</v>
      </c>
      <c r="BD983" s="14">
        <f t="shared" si="158"/>
        <v>23</v>
      </c>
      <c r="BE983" s="14">
        <f t="shared" si="159"/>
        <v>99.333333333333329</v>
      </c>
      <c r="BF983" s="14">
        <f t="shared" si="160"/>
        <v>95</v>
      </c>
      <c r="BG983" s="14">
        <f t="shared" si="161"/>
        <v>86.8</v>
      </c>
    </row>
    <row r="984" spans="1:59" x14ac:dyDescent="0.2">
      <c r="A984" t="str">
        <f t="shared" si="154"/>
        <v>Toby Greene_2016</v>
      </c>
      <c r="B984" t="s">
        <v>884</v>
      </c>
      <c r="C984" t="s">
        <v>490</v>
      </c>
      <c r="D984">
        <v>2016</v>
      </c>
      <c r="E984" s="13">
        <v>446900</v>
      </c>
      <c r="F984" s="13">
        <v>446900</v>
      </c>
      <c r="G984" s="13">
        <v>446900</v>
      </c>
      <c r="H984" s="13">
        <v>429300</v>
      </c>
      <c r="I984" s="13">
        <v>443200</v>
      </c>
      <c r="J984" s="13">
        <v>458100</v>
      </c>
      <c r="K984" s="13">
        <v>496900</v>
      </c>
      <c r="L984" s="13">
        <v>503000</v>
      </c>
      <c r="M984" s="13">
        <v>503000</v>
      </c>
      <c r="N984" s="13">
        <v>485800</v>
      </c>
      <c r="O984" s="13">
        <v>459900</v>
      </c>
      <c r="P984" s="13">
        <v>437700</v>
      </c>
      <c r="Q984" s="13">
        <v>431000</v>
      </c>
      <c r="R984" s="13">
        <v>435500</v>
      </c>
      <c r="S984" s="13">
        <v>448000</v>
      </c>
      <c r="T984" s="13">
        <v>448000</v>
      </c>
      <c r="U984" s="13">
        <v>438100</v>
      </c>
      <c r="V984" s="13">
        <v>432900</v>
      </c>
      <c r="W984" s="13">
        <v>435700</v>
      </c>
      <c r="X984" s="13">
        <v>454700</v>
      </c>
      <c r="Y984" s="13">
        <v>460900</v>
      </c>
      <c r="Z984" s="13">
        <v>472300</v>
      </c>
      <c r="AA984" s="13">
        <v>465800</v>
      </c>
      <c r="AB984" s="13">
        <v>51</v>
      </c>
      <c r="AC984" s="13">
        <v>120</v>
      </c>
      <c r="AD984" s="13">
        <v>52</v>
      </c>
      <c r="AE984" s="13">
        <v>112</v>
      </c>
      <c r="AF984" s="13">
        <v>129</v>
      </c>
      <c r="AG984" s="13">
        <v>115</v>
      </c>
      <c r="AH984" s="13">
        <v>65</v>
      </c>
      <c r="AI984" s="13"/>
      <c r="AJ984" s="13">
        <v>82</v>
      </c>
      <c r="AK984" s="13">
        <v>86</v>
      </c>
      <c r="AL984" s="13">
        <v>57</v>
      </c>
      <c r="AM984" s="13">
        <v>105</v>
      </c>
      <c r="AN984" s="13">
        <v>114</v>
      </c>
      <c r="AO984" s="13">
        <v>74</v>
      </c>
      <c r="AP984" s="13"/>
      <c r="AQ984" s="13">
        <v>60</v>
      </c>
      <c r="AR984" s="13">
        <v>122</v>
      </c>
      <c r="AS984" s="13">
        <v>91</v>
      </c>
      <c r="AT984" s="13">
        <v>100</v>
      </c>
      <c r="AU984" s="13">
        <v>105</v>
      </c>
      <c r="AV984" s="13">
        <v>107</v>
      </c>
      <c r="AW984" s="13">
        <v>66</v>
      </c>
      <c r="AX984" s="13">
        <v>86</v>
      </c>
      <c r="AY984" s="14">
        <f t="shared" si="155"/>
        <v>90.428571428571431</v>
      </c>
      <c r="AZ984" s="14">
        <f t="shared" si="152"/>
        <v>23</v>
      </c>
      <c r="BA984" s="19">
        <f t="shared" si="156"/>
        <v>0.95454545454545459</v>
      </c>
      <c r="BB984" s="20">
        <f t="shared" si="153"/>
        <v>24.973128415501801</v>
      </c>
      <c r="BC984">
        <f t="shared" si="157"/>
        <v>0</v>
      </c>
      <c r="BD984" s="14">
        <f t="shared" si="158"/>
        <v>4</v>
      </c>
      <c r="BE984" s="14">
        <f t="shared" si="159"/>
        <v>96.5</v>
      </c>
      <c r="BF984" s="14">
        <f t="shared" si="160"/>
        <v>79</v>
      </c>
      <c r="BG984" s="14">
        <f t="shared" si="161"/>
        <v>92.125</v>
      </c>
    </row>
    <row r="985" spans="1:59" x14ac:dyDescent="0.2">
      <c r="A985" t="str">
        <f t="shared" si="154"/>
        <v>Toby Greene_2015</v>
      </c>
      <c r="B985" t="s">
        <v>884</v>
      </c>
      <c r="C985" t="s">
        <v>490</v>
      </c>
      <c r="D985">
        <v>2015</v>
      </c>
      <c r="E985" s="13">
        <v>553300</v>
      </c>
      <c r="F985" s="13">
        <v>553300</v>
      </c>
      <c r="G985" s="13">
        <v>553300</v>
      </c>
      <c r="H985" s="13">
        <v>503000</v>
      </c>
      <c r="I985" s="13">
        <v>478500</v>
      </c>
      <c r="J985" s="13">
        <v>454600</v>
      </c>
      <c r="K985" s="13">
        <v>451900</v>
      </c>
      <c r="L985" s="13">
        <v>451900</v>
      </c>
      <c r="M985" s="13">
        <v>470000</v>
      </c>
      <c r="N985" s="13">
        <v>486400</v>
      </c>
      <c r="O985" s="13">
        <v>476500</v>
      </c>
      <c r="P985" s="13">
        <v>446800</v>
      </c>
      <c r="Q985" s="13">
        <v>417300</v>
      </c>
      <c r="R985" s="13">
        <v>417300</v>
      </c>
      <c r="S985" s="13">
        <v>415800</v>
      </c>
      <c r="T985" s="13">
        <v>427800</v>
      </c>
      <c r="U985" s="13">
        <v>432400</v>
      </c>
      <c r="V985" s="13">
        <v>421900</v>
      </c>
      <c r="W985" s="13">
        <v>407500</v>
      </c>
      <c r="X985" s="13">
        <v>419000</v>
      </c>
      <c r="Y985" s="13">
        <v>443300</v>
      </c>
      <c r="Z985" s="13">
        <v>452000</v>
      </c>
      <c r="AA985" s="13">
        <v>426500</v>
      </c>
      <c r="AB985" s="13">
        <v>54</v>
      </c>
      <c r="AC985" s="13">
        <v>90</v>
      </c>
      <c r="AD985" s="13">
        <v>70</v>
      </c>
      <c r="AE985" s="13">
        <v>84</v>
      </c>
      <c r="AF985" s="13">
        <v>78</v>
      </c>
      <c r="AG985" s="13">
        <v>104</v>
      </c>
      <c r="AH985" s="13">
        <v>88</v>
      </c>
      <c r="AI985" s="13">
        <v>118</v>
      </c>
      <c r="AJ985" s="13">
        <v>111</v>
      </c>
      <c r="AK985" s="13">
        <v>36</v>
      </c>
      <c r="AL985" s="13">
        <v>68</v>
      </c>
      <c r="AM985" s="13">
        <v>95</v>
      </c>
      <c r="AN985" s="13"/>
      <c r="AO985" s="13">
        <v>80</v>
      </c>
      <c r="AP985" s="13">
        <v>98</v>
      </c>
      <c r="AQ985" s="13">
        <v>86</v>
      </c>
      <c r="AR985" s="13">
        <v>54</v>
      </c>
      <c r="AS985" s="13">
        <v>82</v>
      </c>
      <c r="AT985" s="13">
        <v>137</v>
      </c>
      <c r="AU985" s="13">
        <v>91</v>
      </c>
      <c r="AV985" s="13">
        <v>64</v>
      </c>
      <c r="AW985" s="13">
        <v>64</v>
      </c>
      <c r="AX985" s="13">
        <v>70</v>
      </c>
      <c r="AY985" s="14">
        <f t="shared" si="155"/>
        <v>82.818181818181813</v>
      </c>
      <c r="AZ985" s="14">
        <f t="shared" si="152"/>
        <v>23</v>
      </c>
      <c r="BA985" s="19">
        <f t="shared" si="156"/>
        <v>1</v>
      </c>
      <c r="BB985" s="20">
        <f t="shared" si="153"/>
        <v>22.98371341300362</v>
      </c>
      <c r="BC985">
        <f t="shared" si="157"/>
        <v>0</v>
      </c>
      <c r="BD985" s="14">
        <f t="shared" si="158"/>
        <v>19</v>
      </c>
      <c r="BE985" s="14">
        <f t="shared" si="159"/>
        <v>80</v>
      </c>
      <c r="BF985" s="14">
        <f t="shared" si="160"/>
        <v>86</v>
      </c>
      <c r="BG985" s="14">
        <f t="shared" si="161"/>
        <v>82.888888888888886</v>
      </c>
    </row>
    <row r="986" spans="1:59" x14ac:dyDescent="0.2">
      <c r="A986" t="str">
        <f t="shared" si="154"/>
        <v>Hugh Greenwood_2018</v>
      </c>
      <c r="B986" t="s">
        <v>1547</v>
      </c>
      <c r="C986" t="s">
        <v>1</v>
      </c>
      <c r="D986">
        <v>2018</v>
      </c>
      <c r="E986" s="13">
        <v>465000</v>
      </c>
      <c r="F986" s="13">
        <v>465000</v>
      </c>
      <c r="G986" s="13">
        <v>465000</v>
      </c>
      <c r="H986" s="13">
        <v>442400</v>
      </c>
      <c r="I986" s="13">
        <v>445200</v>
      </c>
      <c r="J986" s="13">
        <v>436400</v>
      </c>
      <c r="K986" s="13">
        <v>428400</v>
      </c>
      <c r="L986" s="13">
        <v>435600</v>
      </c>
      <c r="M986" s="13">
        <v>445200</v>
      </c>
      <c r="N986" s="13">
        <v>470700</v>
      </c>
      <c r="O986" s="13">
        <v>480300</v>
      </c>
      <c r="P986" s="13">
        <v>487800</v>
      </c>
      <c r="Q986" s="13">
        <v>476800</v>
      </c>
      <c r="R986" s="13">
        <v>451100</v>
      </c>
      <c r="S986" s="13">
        <v>451100</v>
      </c>
      <c r="T986" s="13">
        <v>427000</v>
      </c>
      <c r="U986" s="13">
        <v>411200</v>
      </c>
      <c r="V986" s="13">
        <v>400500</v>
      </c>
      <c r="W986" s="13">
        <v>410600</v>
      </c>
      <c r="X986" s="13">
        <v>432100</v>
      </c>
      <c r="Y986" s="13">
        <v>464500</v>
      </c>
      <c r="Z986" s="13">
        <v>451400</v>
      </c>
      <c r="AA986" s="13">
        <v>403900</v>
      </c>
      <c r="AB986" s="13">
        <v>45</v>
      </c>
      <c r="AC986" s="13">
        <v>111</v>
      </c>
      <c r="AD986" s="13">
        <v>70</v>
      </c>
      <c r="AE986" s="13">
        <v>85</v>
      </c>
      <c r="AF986" s="13">
        <v>86</v>
      </c>
      <c r="AG986" s="13">
        <v>70</v>
      </c>
      <c r="AH986" s="13">
        <v>116</v>
      </c>
      <c r="AI986" s="13">
        <v>98</v>
      </c>
      <c r="AJ986" s="13">
        <v>112</v>
      </c>
      <c r="AK986" s="13">
        <v>94</v>
      </c>
      <c r="AL986" s="13">
        <v>99</v>
      </c>
      <c r="AM986" s="13">
        <v>78</v>
      </c>
      <c r="AN986" s="13">
        <v>52</v>
      </c>
      <c r="AO986" s="13"/>
      <c r="AP986" s="13">
        <v>92</v>
      </c>
      <c r="AQ986" s="13">
        <v>82</v>
      </c>
      <c r="AR986" s="13">
        <v>53</v>
      </c>
      <c r="AS986" s="13">
        <v>133</v>
      </c>
      <c r="AT986" s="13">
        <v>114</v>
      </c>
      <c r="AU986" s="13">
        <v>92</v>
      </c>
      <c r="AV986" s="13">
        <v>51</v>
      </c>
      <c r="AW986" s="13">
        <v>86</v>
      </c>
      <c r="AX986" s="13">
        <v>72</v>
      </c>
      <c r="AY986" s="14">
        <f t="shared" si="155"/>
        <v>85.954545454545453</v>
      </c>
      <c r="AZ986" s="14">
        <f t="shared" si="152"/>
        <v>23</v>
      </c>
      <c r="BA986" s="19">
        <f t="shared" si="156"/>
        <v>1</v>
      </c>
      <c r="BB986" s="20">
        <f t="shared" si="153"/>
        <v>23.485511790660741</v>
      </c>
      <c r="BC986">
        <f t="shared" si="157"/>
        <v>0</v>
      </c>
      <c r="BD986" s="14">
        <f t="shared" si="158"/>
        <v>18</v>
      </c>
      <c r="BE986" s="14">
        <f t="shared" si="159"/>
        <v>77.833333333333329</v>
      </c>
      <c r="BF986" s="14">
        <f t="shared" si="160"/>
        <v>99.5</v>
      </c>
      <c r="BG986" s="14">
        <f t="shared" si="161"/>
        <v>86.111111111111114</v>
      </c>
    </row>
    <row r="987" spans="1:59" x14ac:dyDescent="0.2">
      <c r="A987" t="str">
        <f t="shared" si="154"/>
        <v>Hugh Greenwood_2017</v>
      </c>
      <c r="B987" t="s">
        <v>1547</v>
      </c>
      <c r="C987" t="s">
        <v>1</v>
      </c>
      <c r="D987">
        <v>2017</v>
      </c>
      <c r="E987" s="13">
        <v>117300</v>
      </c>
      <c r="F987" s="13">
        <v>117300</v>
      </c>
      <c r="G987" s="13">
        <v>117300</v>
      </c>
      <c r="H987" s="13">
        <v>117300</v>
      </c>
      <c r="I987" s="13">
        <v>117300</v>
      </c>
      <c r="J987" s="13">
        <v>117300</v>
      </c>
      <c r="K987" s="13">
        <v>117300</v>
      </c>
      <c r="L987" s="13">
        <v>117300</v>
      </c>
      <c r="M987" s="13">
        <v>117300</v>
      </c>
      <c r="N987" s="13">
        <v>117300</v>
      </c>
      <c r="O987" s="13">
        <v>117300</v>
      </c>
      <c r="P987" s="13">
        <v>196900</v>
      </c>
      <c r="Q987" s="13">
        <v>240000</v>
      </c>
      <c r="R987" s="13">
        <v>240000</v>
      </c>
      <c r="S987" s="13">
        <v>296300</v>
      </c>
      <c r="T987" s="13">
        <v>342000</v>
      </c>
      <c r="U987" s="13">
        <v>342000</v>
      </c>
      <c r="V987" s="13">
        <v>376600</v>
      </c>
      <c r="W987" s="13">
        <v>390900</v>
      </c>
      <c r="X987" s="13">
        <v>386500</v>
      </c>
      <c r="Y987" s="13">
        <v>401800</v>
      </c>
      <c r="Z987" s="13">
        <v>393400</v>
      </c>
      <c r="AA987" s="13">
        <v>404500</v>
      </c>
      <c r="AB987" s="13"/>
      <c r="AC987" s="13"/>
      <c r="AD987" s="13"/>
      <c r="AE987" s="13"/>
      <c r="AF987" s="13"/>
      <c r="AG987" s="13"/>
      <c r="AH987" s="13"/>
      <c r="AI987" s="13"/>
      <c r="AJ987" s="13">
        <v>104</v>
      </c>
      <c r="AK987" s="13">
        <v>72</v>
      </c>
      <c r="AL987" s="13">
        <v>72</v>
      </c>
      <c r="AM987" s="13">
        <v>68</v>
      </c>
      <c r="AN987" s="13"/>
      <c r="AO987" s="13">
        <v>127</v>
      </c>
      <c r="AP987" s="13">
        <v>84</v>
      </c>
      <c r="AQ987" s="13"/>
      <c r="AR987" s="13">
        <v>71</v>
      </c>
      <c r="AS987" s="13">
        <v>103</v>
      </c>
      <c r="AT987" s="13">
        <v>51</v>
      </c>
      <c r="AU987" s="13">
        <v>114</v>
      </c>
      <c r="AV987" s="13">
        <v>59</v>
      </c>
      <c r="AW987" s="13">
        <v>90</v>
      </c>
      <c r="AX987" s="13"/>
      <c r="AY987" s="14">
        <f t="shared" si="155"/>
        <v>84.583333333333329</v>
      </c>
      <c r="AZ987" s="14">
        <f t="shared" si="152"/>
        <v>23</v>
      </c>
      <c r="BA987" s="19">
        <f t="shared" si="156"/>
        <v>0.54545454545454541</v>
      </c>
      <c r="BB987" s="20">
        <f t="shared" si="153"/>
        <v>23.294393915248971</v>
      </c>
      <c r="BC987">
        <f t="shared" si="157"/>
        <v>0</v>
      </c>
      <c r="BD987" s="14">
        <f t="shared" si="158"/>
        <v>1</v>
      </c>
      <c r="BE987" s="14" t="str">
        <f t="shared" si="159"/>
        <v/>
      </c>
      <c r="BF987" s="14">
        <f t="shared" si="160"/>
        <v>79</v>
      </c>
      <c r="BG987" s="14">
        <f t="shared" si="161"/>
        <v>81.714285714285708</v>
      </c>
    </row>
    <row r="988" spans="1:59" x14ac:dyDescent="0.2">
      <c r="A988" t="str">
        <f t="shared" si="154"/>
        <v>Hugh Greenwood_2016</v>
      </c>
      <c r="B988" t="s">
        <v>1547</v>
      </c>
      <c r="C988" t="s">
        <v>1</v>
      </c>
      <c r="D988">
        <v>2016</v>
      </c>
      <c r="E988" s="13">
        <v>102400</v>
      </c>
      <c r="F988" s="13">
        <v>102400</v>
      </c>
      <c r="G988" s="13">
        <v>102400</v>
      </c>
      <c r="H988" s="13">
        <v>102400</v>
      </c>
      <c r="I988" s="13">
        <v>102400</v>
      </c>
      <c r="J988" s="13">
        <v>102400</v>
      </c>
      <c r="K988" s="13">
        <v>102400</v>
      </c>
      <c r="L988" s="13">
        <v>102400</v>
      </c>
      <c r="M988" s="13">
        <v>102400</v>
      </c>
      <c r="N988" s="13">
        <v>102400</v>
      </c>
      <c r="O988" s="13">
        <v>102400</v>
      </c>
      <c r="P988" s="13">
        <v>102400</v>
      </c>
      <c r="Q988" s="13">
        <v>102400</v>
      </c>
      <c r="R988" s="13">
        <v>102400</v>
      </c>
      <c r="S988" s="13">
        <v>102400</v>
      </c>
      <c r="T988" s="13">
        <v>102400</v>
      </c>
      <c r="U988" s="13">
        <v>102400</v>
      </c>
      <c r="V988" s="13">
        <v>102400</v>
      </c>
      <c r="W988" s="13">
        <v>102400</v>
      </c>
      <c r="X988" s="13">
        <v>102400</v>
      </c>
      <c r="Y988" s="13">
        <v>102400</v>
      </c>
      <c r="Z988" s="13">
        <v>102400</v>
      </c>
      <c r="AA988" s="13">
        <v>102400</v>
      </c>
      <c r="AB988" s="13"/>
      <c r="AC988" s="13"/>
      <c r="AD988" s="13"/>
      <c r="AE988" s="13"/>
      <c r="AF988" s="13"/>
      <c r="AG988" s="13"/>
      <c r="AH988" s="13"/>
      <c r="AI988" s="13"/>
      <c r="AJ988" s="13"/>
      <c r="AK988" s="13"/>
      <c r="AL988" s="13"/>
      <c r="AM988" s="13"/>
      <c r="AN988" s="13"/>
      <c r="AO988" s="13"/>
      <c r="AP988" s="13"/>
      <c r="AQ988" s="13"/>
      <c r="AR988" s="13"/>
      <c r="AS988" s="13"/>
      <c r="AT988" s="13"/>
      <c r="AU988" s="13"/>
      <c r="AV988" s="13"/>
      <c r="AW988" s="13"/>
      <c r="AX988" s="13"/>
      <c r="AY988" s="14" t="str">
        <f t="shared" si="155"/>
        <v/>
      </c>
      <c r="AZ988" s="14">
        <f t="shared" si="152"/>
        <v>23</v>
      </c>
      <c r="BA988" s="19">
        <f t="shared" si="156"/>
        <v>0</v>
      </c>
      <c r="BB988" s="20" t="e">
        <f t="shared" si="153"/>
        <v>#DIV/0!</v>
      </c>
      <c r="BC988">
        <f t="shared" si="157"/>
        <v>0</v>
      </c>
      <c r="BD988" s="14">
        <f t="shared" si="158"/>
        <v>1</v>
      </c>
      <c r="BE988" s="14" t="str">
        <f t="shared" si="159"/>
        <v/>
      </c>
      <c r="BF988" s="14" t="str">
        <f t="shared" si="160"/>
        <v/>
      </c>
      <c r="BG988" s="14" t="str">
        <f t="shared" si="161"/>
        <v/>
      </c>
    </row>
    <row r="989" spans="1:59" x14ac:dyDescent="0.2">
      <c r="A989" t="str">
        <f t="shared" si="154"/>
        <v>Hugh Greenwood_2015</v>
      </c>
      <c r="B989" t="s">
        <v>1547</v>
      </c>
      <c r="C989" t="s">
        <v>1</v>
      </c>
      <c r="D989">
        <v>2015</v>
      </c>
      <c r="E989" s="13">
        <v>0</v>
      </c>
      <c r="F989" s="13">
        <v>0</v>
      </c>
      <c r="G989" s="13">
        <v>0</v>
      </c>
      <c r="H989" s="13">
        <v>0</v>
      </c>
      <c r="I989" s="13">
        <v>0</v>
      </c>
      <c r="J989" s="13">
        <v>0</v>
      </c>
      <c r="K989" s="13">
        <v>0</v>
      </c>
      <c r="L989" s="13">
        <v>0</v>
      </c>
      <c r="M989" s="13">
        <v>0</v>
      </c>
      <c r="N989" s="13">
        <v>0</v>
      </c>
      <c r="O989" s="13">
        <v>0</v>
      </c>
      <c r="P989" s="13">
        <v>0</v>
      </c>
      <c r="Q989" s="13">
        <v>0</v>
      </c>
      <c r="R989" s="13">
        <v>0</v>
      </c>
      <c r="S989" s="13">
        <v>0</v>
      </c>
      <c r="T989" s="13">
        <v>0</v>
      </c>
      <c r="U989" s="13">
        <v>0</v>
      </c>
      <c r="V989" s="13">
        <v>0</v>
      </c>
      <c r="W989" s="13">
        <v>0</v>
      </c>
      <c r="X989" s="13">
        <v>0</v>
      </c>
      <c r="Y989" s="13">
        <v>0</v>
      </c>
      <c r="Z989" s="13">
        <v>0</v>
      </c>
      <c r="AA989" s="13">
        <v>0</v>
      </c>
      <c r="AB989" s="13"/>
      <c r="AC989" s="13"/>
      <c r="AD989" s="13"/>
      <c r="AE989" s="13"/>
      <c r="AF989" s="13"/>
      <c r="AG989" s="13"/>
      <c r="AH989" s="13"/>
      <c r="AI989" s="13"/>
      <c r="AJ989" s="13"/>
      <c r="AK989" s="13"/>
      <c r="AL989" s="13"/>
      <c r="AM989" s="13"/>
      <c r="AN989" s="13"/>
      <c r="AO989" s="13"/>
      <c r="AP989" s="13"/>
      <c r="AQ989" s="13"/>
      <c r="AR989" s="13"/>
      <c r="AS989" s="13"/>
      <c r="AT989" s="13"/>
      <c r="AU989" s="13"/>
      <c r="AV989" s="13"/>
      <c r="AW989" s="13"/>
      <c r="AX989" s="13"/>
      <c r="AY989" s="14" t="str">
        <f t="shared" si="155"/>
        <v/>
      </c>
      <c r="AZ989" s="14">
        <f t="shared" si="152"/>
        <v>23</v>
      </c>
      <c r="BA989" s="19">
        <f t="shared" si="156"/>
        <v>0</v>
      </c>
      <c r="BB989" s="20" t="e">
        <f t="shared" si="153"/>
        <v>#DIV/0!</v>
      </c>
      <c r="BC989">
        <f t="shared" si="157"/>
        <v>23</v>
      </c>
      <c r="BD989" s="14">
        <f t="shared" si="158"/>
        <v>1</v>
      </c>
      <c r="BE989" s="14" t="str">
        <f t="shared" si="159"/>
        <v/>
      </c>
      <c r="BF989" s="14" t="str">
        <f t="shared" si="160"/>
        <v/>
      </c>
      <c r="BG989" s="14" t="str">
        <f t="shared" si="161"/>
        <v/>
      </c>
    </row>
    <row r="990" spans="1:59" x14ac:dyDescent="0.2">
      <c r="A990" t="str">
        <f t="shared" si="154"/>
        <v>Levi Greenwood_2018</v>
      </c>
      <c r="B990" t="s">
        <v>747</v>
      </c>
      <c r="C990" t="s">
        <v>116</v>
      </c>
      <c r="D990">
        <v>2018</v>
      </c>
      <c r="E990" s="13">
        <v>342600</v>
      </c>
      <c r="F990" s="13">
        <v>342600</v>
      </c>
      <c r="G990" s="13">
        <v>342600</v>
      </c>
      <c r="H990" s="13">
        <v>342600</v>
      </c>
      <c r="I990" s="13">
        <v>342600</v>
      </c>
      <c r="J990" s="13">
        <v>342600</v>
      </c>
      <c r="K990" s="13">
        <v>342600</v>
      </c>
      <c r="L990" s="13">
        <v>342600</v>
      </c>
      <c r="M990" s="13">
        <v>342600</v>
      </c>
      <c r="N990" s="13">
        <v>342600</v>
      </c>
      <c r="O990" s="13">
        <v>342600</v>
      </c>
      <c r="P990" s="13">
        <v>342600</v>
      </c>
      <c r="Q990" s="13">
        <v>314700</v>
      </c>
      <c r="R990" s="13">
        <v>314700</v>
      </c>
      <c r="S990" s="13">
        <v>284600</v>
      </c>
      <c r="T990" s="13">
        <v>284600</v>
      </c>
      <c r="U990" s="13">
        <v>260900</v>
      </c>
      <c r="V990" s="13">
        <v>271000</v>
      </c>
      <c r="W990" s="13">
        <v>282500</v>
      </c>
      <c r="X990" s="13">
        <v>284300</v>
      </c>
      <c r="Y990" s="13">
        <v>281700</v>
      </c>
      <c r="Z990" s="13">
        <v>284900</v>
      </c>
      <c r="AA990" s="13">
        <v>287200</v>
      </c>
      <c r="AB990" s="13"/>
      <c r="AC990" s="13"/>
      <c r="AD990" s="13"/>
      <c r="AE990" s="13"/>
      <c r="AF990" s="13"/>
      <c r="AG990" s="13"/>
      <c r="AH990" s="13"/>
      <c r="AI990" s="13"/>
      <c r="AJ990" s="13"/>
      <c r="AK990" s="13">
        <v>64</v>
      </c>
      <c r="AL990" s="13">
        <v>60</v>
      </c>
      <c r="AM990" s="13">
        <v>21</v>
      </c>
      <c r="AN990" s="13"/>
      <c r="AO990" s="13">
        <v>42</v>
      </c>
      <c r="AP990" s="13"/>
      <c r="AQ990" s="13">
        <v>58</v>
      </c>
      <c r="AR990" s="13">
        <v>82</v>
      </c>
      <c r="AS990" s="13">
        <v>52</v>
      </c>
      <c r="AT990" s="13">
        <v>43</v>
      </c>
      <c r="AU990" s="13">
        <v>74</v>
      </c>
      <c r="AV990" s="13">
        <v>64</v>
      </c>
      <c r="AW990" s="13">
        <v>56</v>
      </c>
      <c r="AX990" s="13">
        <v>49</v>
      </c>
      <c r="AY990" s="14">
        <f t="shared" si="155"/>
        <v>55.416666666666664</v>
      </c>
      <c r="AZ990" s="14">
        <f t="shared" si="152"/>
        <v>23</v>
      </c>
      <c r="BA990" s="19">
        <f t="shared" si="156"/>
        <v>0.54545454545454541</v>
      </c>
      <c r="BB990" s="20">
        <f t="shared" si="153"/>
        <v>15.951393973473587</v>
      </c>
      <c r="BC990">
        <f t="shared" si="157"/>
        <v>0</v>
      </c>
      <c r="BD990" s="14">
        <f t="shared" si="158"/>
        <v>17</v>
      </c>
      <c r="BE990" s="14" t="str">
        <f t="shared" si="159"/>
        <v/>
      </c>
      <c r="BF990" s="14">
        <f t="shared" si="160"/>
        <v>48.333333333333336</v>
      </c>
      <c r="BG990" s="14">
        <f t="shared" si="161"/>
        <v>59.75</v>
      </c>
    </row>
    <row r="991" spans="1:59" x14ac:dyDescent="0.2">
      <c r="A991" t="str">
        <f t="shared" si="154"/>
        <v>Levi Greenwood_2017</v>
      </c>
      <c r="B991" t="s">
        <v>747</v>
      </c>
      <c r="C991" t="s">
        <v>116</v>
      </c>
      <c r="D991">
        <v>2017</v>
      </c>
      <c r="E991" s="13">
        <v>391000</v>
      </c>
      <c r="F991" s="13">
        <v>391000</v>
      </c>
      <c r="G991" s="13">
        <v>391000</v>
      </c>
      <c r="H991" s="13">
        <v>391000</v>
      </c>
      <c r="I991" s="13">
        <v>391000</v>
      </c>
      <c r="J991" s="13">
        <v>369000</v>
      </c>
      <c r="K991" s="13">
        <v>339600</v>
      </c>
      <c r="L991" s="13">
        <v>333900</v>
      </c>
      <c r="M991" s="13">
        <v>335000</v>
      </c>
      <c r="N991" s="13">
        <v>344500</v>
      </c>
      <c r="O991" s="13">
        <v>345200</v>
      </c>
      <c r="P991" s="13">
        <v>353300</v>
      </c>
      <c r="Q991" s="13">
        <v>355900</v>
      </c>
      <c r="R991" s="13">
        <v>355900</v>
      </c>
      <c r="S991" s="13">
        <v>353700</v>
      </c>
      <c r="T991" s="13">
        <v>336200</v>
      </c>
      <c r="U991" s="13">
        <v>320100</v>
      </c>
      <c r="V991" s="13">
        <v>320100</v>
      </c>
      <c r="W991" s="13">
        <v>311700</v>
      </c>
      <c r="X991" s="13">
        <v>311100</v>
      </c>
      <c r="Y991" s="13">
        <v>306300</v>
      </c>
      <c r="Z991" s="13">
        <v>306300</v>
      </c>
      <c r="AA991" s="13">
        <v>306300</v>
      </c>
      <c r="AB991" s="13"/>
      <c r="AC991" s="13"/>
      <c r="AD991" s="13">
        <v>74</v>
      </c>
      <c r="AE991" s="13">
        <v>54</v>
      </c>
      <c r="AF991" s="13">
        <v>51</v>
      </c>
      <c r="AG991" s="13">
        <v>46</v>
      </c>
      <c r="AH991" s="13">
        <v>89</v>
      </c>
      <c r="AI991" s="13">
        <v>64</v>
      </c>
      <c r="AJ991" s="13">
        <v>65</v>
      </c>
      <c r="AK991" s="13">
        <v>75</v>
      </c>
      <c r="AL991" s="13">
        <v>82</v>
      </c>
      <c r="AM991" s="13">
        <v>56</v>
      </c>
      <c r="AN991" s="13"/>
      <c r="AO991" s="13">
        <v>66</v>
      </c>
      <c r="AP991" s="13">
        <v>49</v>
      </c>
      <c r="AQ991" s="13">
        <v>49</v>
      </c>
      <c r="AR991" s="13"/>
      <c r="AS991" s="13">
        <v>75</v>
      </c>
      <c r="AT991" s="13">
        <v>62</v>
      </c>
      <c r="AU991" s="13">
        <v>40</v>
      </c>
      <c r="AV991" s="13"/>
      <c r="AW991" s="13"/>
      <c r="AX991" s="13"/>
      <c r="AY991" s="14">
        <f t="shared" si="155"/>
        <v>62.3125</v>
      </c>
      <c r="AZ991" s="14">
        <f t="shared" si="152"/>
        <v>23</v>
      </c>
      <c r="BA991" s="19">
        <f t="shared" si="156"/>
        <v>0.72727272727272729</v>
      </c>
      <c r="BB991" s="20">
        <f t="shared" si="153"/>
        <v>13.993897479496793</v>
      </c>
      <c r="BC991">
        <f t="shared" si="157"/>
        <v>0</v>
      </c>
      <c r="BD991" s="14">
        <f t="shared" si="158"/>
        <v>21</v>
      </c>
      <c r="BE991" s="14">
        <f t="shared" si="159"/>
        <v>56.25</v>
      </c>
      <c r="BF991" s="14">
        <f t="shared" si="160"/>
        <v>71.833333333333329</v>
      </c>
      <c r="BG991" s="14">
        <f t="shared" si="161"/>
        <v>55</v>
      </c>
    </row>
    <row r="992" spans="1:59" x14ac:dyDescent="0.2">
      <c r="A992" t="str">
        <f t="shared" si="154"/>
        <v>Levi Greenwood_2016</v>
      </c>
      <c r="B992" t="s">
        <v>747</v>
      </c>
      <c r="C992" t="s">
        <v>116</v>
      </c>
      <c r="D992">
        <v>2016</v>
      </c>
      <c r="E992" s="13">
        <v>429000</v>
      </c>
      <c r="F992" s="13">
        <v>429000</v>
      </c>
      <c r="G992" s="13">
        <v>429000</v>
      </c>
      <c r="H992" s="13">
        <v>423600</v>
      </c>
      <c r="I992" s="13">
        <v>418600</v>
      </c>
      <c r="J992" s="13">
        <v>414600</v>
      </c>
      <c r="K992" s="13">
        <v>403400</v>
      </c>
      <c r="L992" s="13">
        <v>381000</v>
      </c>
      <c r="M992" s="13">
        <v>352200</v>
      </c>
      <c r="N992" s="13">
        <v>331100</v>
      </c>
      <c r="O992" s="13">
        <v>324100</v>
      </c>
      <c r="P992" s="13">
        <v>329400</v>
      </c>
      <c r="Q992" s="13">
        <v>347400</v>
      </c>
      <c r="R992" s="13">
        <v>347400</v>
      </c>
      <c r="S992" s="13">
        <v>361900</v>
      </c>
      <c r="T992" s="13">
        <v>379600</v>
      </c>
      <c r="U992" s="13">
        <v>379600</v>
      </c>
      <c r="V992" s="13">
        <v>388300</v>
      </c>
      <c r="W992" s="13">
        <v>386900</v>
      </c>
      <c r="X992" s="13">
        <v>373700</v>
      </c>
      <c r="Y992" s="13">
        <v>346800</v>
      </c>
      <c r="Z992" s="13">
        <v>320100</v>
      </c>
      <c r="AA992" s="13">
        <v>314300</v>
      </c>
      <c r="AB992" s="13">
        <v>91</v>
      </c>
      <c r="AC992" s="13">
        <v>77</v>
      </c>
      <c r="AD992" s="13">
        <v>72</v>
      </c>
      <c r="AE992" s="13">
        <v>89</v>
      </c>
      <c r="AF992" s="13">
        <v>75</v>
      </c>
      <c r="AG992" s="13">
        <v>54</v>
      </c>
      <c r="AH992" s="13">
        <v>60</v>
      </c>
      <c r="AI992" s="13">
        <v>47</v>
      </c>
      <c r="AJ992" s="13">
        <v>56</v>
      </c>
      <c r="AK992" s="13">
        <v>80</v>
      </c>
      <c r="AL992" s="13">
        <v>70</v>
      </c>
      <c r="AM992" s="13">
        <v>89</v>
      </c>
      <c r="AN992" s="13"/>
      <c r="AO992" s="13">
        <v>85</v>
      </c>
      <c r="AP992" s="13">
        <v>83</v>
      </c>
      <c r="AQ992" s="13"/>
      <c r="AR992" s="13">
        <v>84</v>
      </c>
      <c r="AS992" s="13">
        <v>69</v>
      </c>
      <c r="AT992" s="13">
        <v>56</v>
      </c>
      <c r="AU992" s="13">
        <v>45</v>
      </c>
      <c r="AV992" s="13">
        <v>53</v>
      </c>
      <c r="AW992" s="13">
        <v>87</v>
      </c>
      <c r="AX992" s="13">
        <v>87</v>
      </c>
      <c r="AY992" s="14">
        <f t="shared" si="155"/>
        <v>71.857142857142861</v>
      </c>
      <c r="AZ992" s="14">
        <f t="shared" si="152"/>
        <v>23</v>
      </c>
      <c r="BA992" s="19">
        <f t="shared" si="156"/>
        <v>0.95454545454545459</v>
      </c>
      <c r="BB992" s="20">
        <f t="shared" si="153"/>
        <v>15.212776585113309</v>
      </c>
      <c r="BC992">
        <f t="shared" si="157"/>
        <v>0</v>
      </c>
      <c r="BD992" s="14">
        <f t="shared" si="158"/>
        <v>23</v>
      </c>
      <c r="BE992" s="14">
        <f t="shared" si="159"/>
        <v>76.333333333333329</v>
      </c>
      <c r="BF992" s="14">
        <f t="shared" si="160"/>
        <v>67</v>
      </c>
      <c r="BG992" s="14">
        <f t="shared" si="161"/>
        <v>70.5</v>
      </c>
    </row>
    <row r="993" spans="1:59" x14ac:dyDescent="0.2">
      <c r="A993" t="str">
        <f t="shared" si="154"/>
        <v>Levi Greenwood_2015</v>
      </c>
      <c r="B993" t="s">
        <v>747</v>
      </c>
      <c r="C993" t="s">
        <v>116</v>
      </c>
      <c r="D993">
        <v>2015</v>
      </c>
      <c r="E993" s="13">
        <v>506100</v>
      </c>
      <c r="F993" s="13">
        <v>506100</v>
      </c>
      <c r="G993" s="13">
        <v>506100</v>
      </c>
      <c r="H993" s="13">
        <v>506100</v>
      </c>
      <c r="I993" s="13">
        <v>506100</v>
      </c>
      <c r="J993" s="13">
        <v>506100</v>
      </c>
      <c r="K993" s="13">
        <v>506100</v>
      </c>
      <c r="L993" s="13">
        <v>506100</v>
      </c>
      <c r="M993" s="13">
        <v>506100</v>
      </c>
      <c r="N993" s="13">
        <v>506100</v>
      </c>
      <c r="O993" s="13">
        <v>506100</v>
      </c>
      <c r="P993" s="13">
        <v>506100</v>
      </c>
      <c r="Q993" s="13">
        <v>506100</v>
      </c>
      <c r="R993" s="13">
        <v>506100</v>
      </c>
      <c r="S993" s="13">
        <v>506100</v>
      </c>
      <c r="T993" s="13">
        <v>506100</v>
      </c>
      <c r="U993" s="13">
        <v>506100</v>
      </c>
      <c r="V993" s="13">
        <v>506100</v>
      </c>
      <c r="W993" s="13">
        <v>481600</v>
      </c>
      <c r="X993" s="13">
        <v>465100</v>
      </c>
      <c r="Y993" s="13">
        <v>437200</v>
      </c>
      <c r="Z993" s="13">
        <v>416400</v>
      </c>
      <c r="AA993" s="13">
        <v>404300</v>
      </c>
      <c r="AB993" s="13"/>
      <c r="AC993" s="13"/>
      <c r="AD993" s="13"/>
      <c r="AE993" s="13"/>
      <c r="AF993" s="13"/>
      <c r="AG993" s="13"/>
      <c r="AH993" s="13"/>
      <c r="AI993" s="13"/>
      <c r="AJ993" s="13"/>
      <c r="AK993" s="13"/>
      <c r="AL993" s="13"/>
      <c r="AM993" s="13"/>
      <c r="AN993" s="13"/>
      <c r="AO993" s="13"/>
      <c r="AP993" s="13"/>
      <c r="AQ993" s="13">
        <v>84</v>
      </c>
      <c r="AR993" s="13">
        <v>56</v>
      </c>
      <c r="AS993" s="13">
        <v>110</v>
      </c>
      <c r="AT993" s="13">
        <v>88</v>
      </c>
      <c r="AU993" s="13">
        <v>21</v>
      </c>
      <c r="AV993" s="13">
        <v>112</v>
      </c>
      <c r="AW993" s="13">
        <v>95</v>
      </c>
      <c r="AX993" s="13">
        <v>70</v>
      </c>
      <c r="AY993" s="14">
        <f t="shared" si="155"/>
        <v>79.5</v>
      </c>
      <c r="AZ993" s="14">
        <f t="shared" si="152"/>
        <v>23</v>
      </c>
      <c r="BA993" s="19">
        <f t="shared" si="156"/>
        <v>0.36363636363636365</v>
      </c>
      <c r="BB993" s="20">
        <f t="shared" si="153"/>
        <v>30.199337741082999</v>
      </c>
      <c r="BC993">
        <f t="shared" si="157"/>
        <v>0</v>
      </c>
      <c r="BD993" s="14">
        <f t="shared" si="158"/>
        <v>23</v>
      </c>
      <c r="BE993" s="14" t="str">
        <f t="shared" si="159"/>
        <v/>
      </c>
      <c r="BF993" s="14" t="str">
        <f t="shared" si="160"/>
        <v/>
      </c>
      <c r="BG993" s="14">
        <f t="shared" si="161"/>
        <v>79.5</v>
      </c>
    </row>
    <row r="994" spans="1:59" x14ac:dyDescent="0.2">
      <c r="A994" t="str">
        <f t="shared" si="154"/>
        <v>Jade Gresham_2018</v>
      </c>
      <c r="B994" t="s">
        <v>681</v>
      </c>
      <c r="C994" t="s">
        <v>399</v>
      </c>
      <c r="D994">
        <v>2018</v>
      </c>
      <c r="E994" s="13">
        <v>364600</v>
      </c>
      <c r="F994" s="13">
        <v>364600</v>
      </c>
      <c r="G994" s="13">
        <v>364600</v>
      </c>
      <c r="H994" s="13">
        <v>366000</v>
      </c>
      <c r="I994" s="13">
        <v>352100</v>
      </c>
      <c r="J994" s="13">
        <v>329500</v>
      </c>
      <c r="K994" s="13">
        <v>308700</v>
      </c>
      <c r="L994" s="13">
        <v>301400</v>
      </c>
      <c r="M994" s="13">
        <v>302900</v>
      </c>
      <c r="N994" s="13">
        <v>322600</v>
      </c>
      <c r="O994" s="13">
        <v>356300</v>
      </c>
      <c r="P994" s="13">
        <v>373800</v>
      </c>
      <c r="Q994" s="13">
        <v>380700</v>
      </c>
      <c r="R994" s="13">
        <v>391100</v>
      </c>
      <c r="S994" s="13">
        <v>391100</v>
      </c>
      <c r="T994" s="13">
        <v>423800</v>
      </c>
      <c r="U994" s="13">
        <v>460800</v>
      </c>
      <c r="V994" s="13">
        <v>459400</v>
      </c>
      <c r="W994" s="13">
        <v>455600</v>
      </c>
      <c r="X994" s="13">
        <v>460000</v>
      </c>
      <c r="Y994" s="13">
        <v>469300</v>
      </c>
      <c r="Z994" s="13">
        <v>453200</v>
      </c>
      <c r="AA994" s="13">
        <v>395700</v>
      </c>
      <c r="AB994" s="13">
        <v>96</v>
      </c>
      <c r="AC994" s="13">
        <v>81</v>
      </c>
      <c r="AD994" s="13">
        <v>43</v>
      </c>
      <c r="AE994" s="13">
        <v>60</v>
      </c>
      <c r="AF994" s="13">
        <v>53</v>
      </c>
      <c r="AG994" s="13">
        <v>36</v>
      </c>
      <c r="AH994" s="13">
        <v>79</v>
      </c>
      <c r="AI994" s="13">
        <v>70</v>
      </c>
      <c r="AJ994" s="13">
        <v>78</v>
      </c>
      <c r="AK994" s="13">
        <v>121</v>
      </c>
      <c r="AL994" s="13">
        <v>54</v>
      </c>
      <c r="AM994" s="13">
        <v>67</v>
      </c>
      <c r="AN994" s="13">
        <v>131</v>
      </c>
      <c r="AO994" s="13"/>
      <c r="AP994" s="13">
        <v>115</v>
      </c>
      <c r="AQ994" s="13">
        <v>97</v>
      </c>
      <c r="AR994" s="13">
        <v>66</v>
      </c>
      <c r="AS994" s="13">
        <v>110</v>
      </c>
      <c r="AT994" s="13">
        <v>113</v>
      </c>
      <c r="AU994" s="13">
        <v>81</v>
      </c>
      <c r="AV994" s="13">
        <v>59</v>
      </c>
      <c r="AW994" s="13">
        <v>87</v>
      </c>
      <c r="AX994" s="13">
        <v>44</v>
      </c>
      <c r="AY994" s="14">
        <f t="shared" si="155"/>
        <v>79.13636363636364</v>
      </c>
      <c r="AZ994" s="14">
        <f t="shared" si="152"/>
        <v>23</v>
      </c>
      <c r="BA994" s="19">
        <f t="shared" si="156"/>
        <v>1</v>
      </c>
      <c r="BB994" s="20">
        <f t="shared" si="153"/>
        <v>27.073612974269238</v>
      </c>
      <c r="BC994">
        <f t="shared" si="157"/>
        <v>0</v>
      </c>
      <c r="BD994" s="14">
        <f t="shared" si="158"/>
        <v>8</v>
      </c>
      <c r="BE994" s="14">
        <f t="shared" si="159"/>
        <v>61.5</v>
      </c>
      <c r="BF994" s="14">
        <f t="shared" si="160"/>
        <v>78.166666666666671</v>
      </c>
      <c r="BG994" s="14">
        <f t="shared" si="161"/>
        <v>85.777777777777771</v>
      </c>
    </row>
    <row r="995" spans="1:59" x14ac:dyDescent="0.2">
      <c r="A995" t="str">
        <f t="shared" si="154"/>
        <v>Jade Gresham_2017</v>
      </c>
      <c r="B995" t="s">
        <v>681</v>
      </c>
      <c r="C995" t="s">
        <v>399</v>
      </c>
      <c r="D995">
        <v>2017</v>
      </c>
      <c r="E995" s="13">
        <v>333700</v>
      </c>
      <c r="F995" s="13">
        <v>333700</v>
      </c>
      <c r="G995" s="13">
        <v>333700</v>
      </c>
      <c r="H995" s="13">
        <v>337500</v>
      </c>
      <c r="I995" s="13">
        <v>342100</v>
      </c>
      <c r="J995" s="13">
        <v>328400</v>
      </c>
      <c r="K995" s="13">
        <v>306100</v>
      </c>
      <c r="L995" s="13">
        <v>285500</v>
      </c>
      <c r="M995" s="13">
        <v>284500</v>
      </c>
      <c r="N995" s="13">
        <v>288100</v>
      </c>
      <c r="O995" s="13">
        <v>295500</v>
      </c>
      <c r="P995" s="13">
        <v>295500</v>
      </c>
      <c r="Q995" s="13">
        <v>303400</v>
      </c>
      <c r="R995" s="13">
        <v>320300</v>
      </c>
      <c r="S995" s="13">
        <v>332300</v>
      </c>
      <c r="T995" s="13">
        <v>353900</v>
      </c>
      <c r="U995" s="13">
        <v>363800</v>
      </c>
      <c r="V995" s="13">
        <v>367300</v>
      </c>
      <c r="W995" s="13">
        <v>348600</v>
      </c>
      <c r="X995" s="13">
        <v>324400</v>
      </c>
      <c r="Y995" s="13">
        <v>316100</v>
      </c>
      <c r="Z995" s="13">
        <v>318700</v>
      </c>
      <c r="AA995" s="13">
        <v>334800</v>
      </c>
      <c r="AB995" s="13">
        <v>64</v>
      </c>
      <c r="AC995" s="13">
        <v>61</v>
      </c>
      <c r="AD995" s="13">
        <v>78</v>
      </c>
      <c r="AE995" s="13">
        <v>69</v>
      </c>
      <c r="AF995" s="13">
        <v>22</v>
      </c>
      <c r="AG995" s="13">
        <v>52</v>
      </c>
      <c r="AH995" s="13">
        <v>59</v>
      </c>
      <c r="AI995" s="13">
        <v>55</v>
      </c>
      <c r="AJ995" s="13">
        <v>61</v>
      </c>
      <c r="AK995" s="13">
        <v>70</v>
      </c>
      <c r="AL995" s="13"/>
      <c r="AM995" s="13">
        <v>60</v>
      </c>
      <c r="AN995" s="13">
        <v>86</v>
      </c>
      <c r="AO995" s="13">
        <v>69</v>
      </c>
      <c r="AP995" s="13">
        <v>91</v>
      </c>
      <c r="AQ995" s="13">
        <v>73</v>
      </c>
      <c r="AR995" s="13">
        <v>61</v>
      </c>
      <c r="AS995" s="13">
        <v>44</v>
      </c>
      <c r="AT995" s="13">
        <v>50</v>
      </c>
      <c r="AU995" s="13">
        <v>83</v>
      </c>
      <c r="AV995" s="13">
        <v>64</v>
      </c>
      <c r="AW995" s="13">
        <v>82</v>
      </c>
      <c r="AX995" s="13">
        <v>105</v>
      </c>
      <c r="AY995" s="14">
        <f t="shared" si="155"/>
        <v>66.318181818181813</v>
      </c>
      <c r="AZ995" s="14">
        <f t="shared" si="152"/>
        <v>23</v>
      </c>
      <c r="BA995" s="19">
        <f t="shared" si="156"/>
        <v>1</v>
      </c>
      <c r="BB995" s="20">
        <f t="shared" si="153"/>
        <v>17.561826468728945</v>
      </c>
      <c r="BC995">
        <f t="shared" si="157"/>
        <v>0</v>
      </c>
      <c r="BD995" s="14">
        <f t="shared" si="158"/>
        <v>9</v>
      </c>
      <c r="BE995" s="14">
        <f t="shared" si="159"/>
        <v>57.666666666666664</v>
      </c>
      <c r="BF995" s="14">
        <f t="shared" si="160"/>
        <v>61</v>
      </c>
      <c r="BG995" s="14">
        <f t="shared" si="161"/>
        <v>72.555555555555557</v>
      </c>
    </row>
    <row r="996" spans="1:59" x14ac:dyDescent="0.2">
      <c r="A996" t="str">
        <f t="shared" si="154"/>
        <v>Jade Gresham_2016</v>
      </c>
      <c r="B996" t="s">
        <v>681</v>
      </c>
      <c r="C996" t="s">
        <v>399</v>
      </c>
      <c r="D996">
        <v>2016</v>
      </c>
      <c r="E996" s="13">
        <v>144300</v>
      </c>
      <c r="F996" s="13">
        <v>144300</v>
      </c>
      <c r="G996" s="13">
        <v>144300</v>
      </c>
      <c r="H996" s="13">
        <v>144300</v>
      </c>
      <c r="I996" s="13">
        <v>144300</v>
      </c>
      <c r="J996" s="13">
        <v>144300</v>
      </c>
      <c r="K996" s="13">
        <v>167500</v>
      </c>
      <c r="L996" s="13">
        <v>184900</v>
      </c>
      <c r="M996" s="13">
        <v>198800</v>
      </c>
      <c r="N996" s="13">
        <v>201500</v>
      </c>
      <c r="O996" s="13">
        <v>213800</v>
      </c>
      <c r="P996" s="13">
        <v>236300</v>
      </c>
      <c r="Q996" s="13">
        <v>255200</v>
      </c>
      <c r="R996" s="13">
        <v>255200</v>
      </c>
      <c r="S996" s="13">
        <v>273700</v>
      </c>
      <c r="T996" s="13">
        <v>292700</v>
      </c>
      <c r="U996" s="13">
        <v>314000</v>
      </c>
      <c r="V996" s="13">
        <v>327600</v>
      </c>
      <c r="W996" s="13">
        <v>338200</v>
      </c>
      <c r="X996" s="13">
        <v>344200</v>
      </c>
      <c r="Y996" s="13">
        <v>353300</v>
      </c>
      <c r="Z996" s="13">
        <v>348400</v>
      </c>
      <c r="AA996" s="13">
        <v>345400</v>
      </c>
      <c r="AB996" s="13">
        <v>44</v>
      </c>
      <c r="AC996" s="13">
        <v>37</v>
      </c>
      <c r="AD996" s="13"/>
      <c r="AE996" s="13"/>
      <c r="AF996" s="13"/>
      <c r="AG996" s="13">
        <v>56</v>
      </c>
      <c r="AH996" s="13">
        <v>46</v>
      </c>
      <c r="AI996" s="13">
        <v>36</v>
      </c>
      <c r="AJ996" s="13">
        <v>43</v>
      </c>
      <c r="AK996" s="13">
        <v>70</v>
      </c>
      <c r="AL996" s="13">
        <v>66</v>
      </c>
      <c r="AM996" s="13">
        <v>49</v>
      </c>
      <c r="AN996" s="13"/>
      <c r="AO996" s="13">
        <v>82</v>
      </c>
      <c r="AP996" s="13">
        <v>76</v>
      </c>
      <c r="AQ996" s="13">
        <v>67</v>
      </c>
      <c r="AR996" s="13">
        <v>80</v>
      </c>
      <c r="AS996" s="13">
        <v>79</v>
      </c>
      <c r="AT996" s="13">
        <v>64</v>
      </c>
      <c r="AU996" s="13">
        <v>91</v>
      </c>
      <c r="AV996" s="13">
        <v>53</v>
      </c>
      <c r="AW996" s="13">
        <v>65</v>
      </c>
      <c r="AX996" s="13"/>
      <c r="AY996" s="14">
        <f t="shared" si="155"/>
        <v>61.333333333333336</v>
      </c>
      <c r="AZ996" s="14">
        <f t="shared" si="152"/>
        <v>23</v>
      </c>
      <c r="BA996" s="19">
        <f t="shared" si="156"/>
        <v>0.81818181818181823</v>
      </c>
      <c r="BB996" s="20">
        <f t="shared" si="153"/>
        <v>16.606164695147189</v>
      </c>
      <c r="BC996">
        <f t="shared" si="157"/>
        <v>0</v>
      </c>
      <c r="BD996" s="14">
        <f t="shared" si="158"/>
        <v>1</v>
      </c>
      <c r="BE996" s="14">
        <f t="shared" si="159"/>
        <v>45.666666666666664</v>
      </c>
      <c r="BF996" s="14">
        <f t="shared" si="160"/>
        <v>51.666666666666664</v>
      </c>
      <c r="BG996" s="14">
        <f t="shared" si="161"/>
        <v>71.875</v>
      </c>
    </row>
    <row r="997" spans="1:59" x14ac:dyDescent="0.2">
      <c r="A997" t="str">
        <f t="shared" si="154"/>
        <v>Jade Gresham_2015</v>
      </c>
      <c r="B997" t="s">
        <v>681</v>
      </c>
      <c r="C997" t="s">
        <v>399</v>
      </c>
      <c r="D997">
        <v>2015</v>
      </c>
      <c r="E997" s="13">
        <v>0</v>
      </c>
      <c r="F997" s="13">
        <v>0</v>
      </c>
      <c r="G997" s="13">
        <v>0</v>
      </c>
      <c r="H997" s="13">
        <v>0</v>
      </c>
      <c r="I997" s="13">
        <v>0</v>
      </c>
      <c r="J997" s="13">
        <v>0</v>
      </c>
      <c r="K997" s="13">
        <v>0</v>
      </c>
      <c r="L997" s="13">
        <v>0</v>
      </c>
      <c r="M997" s="13">
        <v>0</v>
      </c>
      <c r="N997" s="13">
        <v>0</v>
      </c>
      <c r="O997" s="13">
        <v>0</v>
      </c>
      <c r="P997" s="13">
        <v>0</v>
      </c>
      <c r="Q997" s="13">
        <v>0</v>
      </c>
      <c r="R997" s="13">
        <v>0</v>
      </c>
      <c r="S997" s="13">
        <v>0</v>
      </c>
      <c r="T997" s="13">
        <v>0</v>
      </c>
      <c r="U997" s="13">
        <v>0</v>
      </c>
      <c r="V997" s="13">
        <v>0</v>
      </c>
      <c r="W997" s="13">
        <v>0</v>
      </c>
      <c r="X997" s="13">
        <v>0</v>
      </c>
      <c r="Y997" s="13">
        <v>0</v>
      </c>
      <c r="Z997" s="13">
        <v>0</v>
      </c>
      <c r="AA997" s="13">
        <v>0</v>
      </c>
      <c r="AB997" s="13"/>
      <c r="AC997" s="13"/>
      <c r="AD997" s="13"/>
      <c r="AE997" s="13"/>
      <c r="AF997" s="13"/>
      <c r="AG997" s="13"/>
      <c r="AH997" s="13"/>
      <c r="AI997" s="13"/>
      <c r="AJ997" s="13"/>
      <c r="AK997" s="13"/>
      <c r="AL997" s="13"/>
      <c r="AM997" s="13"/>
      <c r="AN997" s="13"/>
      <c r="AO997" s="13"/>
      <c r="AP997" s="13"/>
      <c r="AQ997" s="13"/>
      <c r="AR997" s="13"/>
      <c r="AS997" s="13"/>
      <c r="AT997" s="13"/>
      <c r="AU997" s="13"/>
      <c r="AV997" s="13"/>
      <c r="AW997" s="13"/>
      <c r="AX997" s="13"/>
      <c r="AY997" s="14" t="str">
        <f t="shared" si="155"/>
        <v/>
      </c>
      <c r="AZ997" s="14">
        <f t="shared" si="152"/>
        <v>23</v>
      </c>
      <c r="BA997" s="19">
        <f t="shared" si="156"/>
        <v>0</v>
      </c>
      <c r="BB997" s="20" t="e">
        <f t="shared" si="153"/>
        <v>#DIV/0!</v>
      </c>
      <c r="BC997">
        <f t="shared" si="157"/>
        <v>23</v>
      </c>
      <c r="BD997" s="14">
        <f t="shared" si="158"/>
        <v>1</v>
      </c>
      <c r="BE997" s="14" t="str">
        <f t="shared" si="159"/>
        <v/>
      </c>
      <c r="BF997" s="14" t="str">
        <f t="shared" si="160"/>
        <v/>
      </c>
      <c r="BG997" s="14" t="str">
        <f t="shared" si="161"/>
        <v/>
      </c>
    </row>
    <row r="998" spans="1:59" x14ac:dyDescent="0.2">
      <c r="A998" t="str">
        <f t="shared" si="154"/>
        <v>Shaun Grigg_2018</v>
      </c>
      <c r="B998" t="s">
        <v>869</v>
      </c>
      <c r="C998" t="s">
        <v>369</v>
      </c>
      <c r="D998">
        <v>2018</v>
      </c>
      <c r="E998" s="13">
        <v>486300</v>
      </c>
      <c r="F998" s="13">
        <v>486300</v>
      </c>
      <c r="G998" s="13">
        <v>486300</v>
      </c>
      <c r="H998" s="13">
        <v>439700</v>
      </c>
      <c r="I998" s="13">
        <v>426100</v>
      </c>
      <c r="J998" s="13">
        <v>429100</v>
      </c>
      <c r="K998" s="13">
        <v>424400</v>
      </c>
      <c r="L998" s="13">
        <v>424400</v>
      </c>
      <c r="M998" s="13">
        <v>424400</v>
      </c>
      <c r="N998" s="13">
        <v>408200</v>
      </c>
      <c r="O998" s="13">
        <v>398000</v>
      </c>
      <c r="P998" s="13">
        <v>404800</v>
      </c>
      <c r="Q998" s="13">
        <v>415300</v>
      </c>
      <c r="R998" s="13">
        <v>428400</v>
      </c>
      <c r="S998" s="13">
        <v>428400</v>
      </c>
      <c r="T998" s="13">
        <v>438000</v>
      </c>
      <c r="U998" s="13">
        <v>454700</v>
      </c>
      <c r="V998" s="13">
        <v>449500</v>
      </c>
      <c r="W998" s="13">
        <v>438200</v>
      </c>
      <c r="X998" s="13">
        <v>410900</v>
      </c>
      <c r="Y998" s="13">
        <v>395400</v>
      </c>
      <c r="Z998" s="13">
        <v>394600</v>
      </c>
      <c r="AA998" s="13">
        <v>401000</v>
      </c>
      <c r="AB998" s="13">
        <v>45</v>
      </c>
      <c r="AC998" s="13">
        <v>64</v>
      </c>
      <c r="AD998" s="13">
        <v>76</v>
      </c>
      <c r="AE998" s="13">
        <v>88</v>
      </c>
      <c r="AF998" s="13">
        <v>92</v>
      </c>
      <c r="AG998" s="13">
        <v>64</v>
      </c>
      <c r="AH998" s="13"/>
      <c r="AI998" s="13"/>
      <c r="AJ998" s="13">
        <v>64</v>
      </c>
      <c r="AK998" s="13">
        <v>94</v>
      </c>
      <c r="AL998" s="13">
        <v>96</v>
      </c>
      <c r="AM998" s="13">
        <v>79</v>
      </c>
      <c r="AN998" s="13">
        <v>104</v>
      </c>
      <c r="AO998" s="13"/>
      <c r="AP998" s="13">
        <v>101</v>
      </c>
      <c r="AQ998" s="13">
        <v>101</v>
      </c>
      <c r="AR998" s="13">
        <v>64</v>
      </c>
      <c r="AS998" s="13">
        <v>85</v>
      </c>
      <c r="AT998" s="13">
        <v>58</v>
      </c>
      <c r="AU998" s="13">
        <v>75</v>
      </c>
      <c r="AV998" s="13">
        <v>109</v>
      </c>
      <c r="AW998" s="13">
        <v>81</v>
      </c>
      <c r="AX998" s="13">
        <v>54</v>
      </c>
      <c r="AY998" s="14">
        <f t="shared" si="155"/>
        <v>79.7</v>
      </c>
      <c r="AZ998" s="14">
        <f t="shared" si="152"/>
        <v>23</v>
      </c>
      <c r="BA998" s="19">
        <f t="shared" si="156"/>
        <v>0.90909090909090906</v>
      </c>
      <c r="BB998" s="20">
        <f t="shared" si="153"/>
        <v>18.40223098602878</v>
      </c>
      <c r="BC998">
        <f t="shared" si="157"/>
        <v>0</v>
      </c>
      <c r="BD998" s="14">
        <f t="shared" si="158"/>
        <v>22</v>
      </c>
      <c r="BE998" s="14">
        <f t="shared" si="159"/>
        <v>71.5</v>
      </c>
      <c r="BF998" s="14">
        <f t="shared" si="160"/>
        <v>83.25</v>
      </c>
      <c r="BG998" s="14">
        <f t="shared" si="161"/>
        <v>80.888888888888886</v>
      </c>
    </row>
    <row r="999" spans="1:59" x14ac:dyDescent="0.2">
      <c r="A999" t="str">
        <f t="shared" si="154"/>
        <v>Shaun Grigg_2017</v>
      </c>
      <c r="B999" t="s">
        <v>869</v>
      </c>
      <c r="C999" t="s">
        <v>369</v>
      </c>
      <c r="D999">
        <v>2017</v>
      </c>
      <c r="E999" s="13">
        <v>504100</v>
      </c>
      <c r="F999" s="13">
        <v>504100</v>
      </c>
      <c r="G999" s="13">
        <v>504100</v>
      </c>
      <c r="H999" s="13">
        <v>496600</v>
      </c>
      <c r="I999" s="13">
        <v>496700</v>
      </c>
      <c r="J999" s="13">
        <v>511000</v>
      </c>
      <c r="K999" s="13">
        <v>509200</v>
      </c>
      <c r="L999" s="13">
        <v>497200</v>
      </c>
      <c r="M999" s="13">
        <v>480800</v>
      </c>
      <c r="N999" s="13">
        <v>477100</v>
      </c>
      <c r="O999" s="13">
        <v>469700</v>
      </c>
      <c r="P999" s="13">
        <v>461400</v>
      </c>
      <c r="Q999" s="13">
        <v>461400</v>
      </c>
      <c r="R999" s="13">
        <v>441300</v>
      </c>
      <c r="S999" s="13">
        <v>431100</v>
      </c>
      <c r="T999" s="13">
        <v>413200</v>
      </c>
      <c r="U999" s="13">
        <v>418500</v>
      </c>
      <c r="V999" s="13">
        <v>408800</v>
      </c>
      <c r="W999" s="13">
        <v>407900</v>
      </c>
      <c r="X999" s="13">
        <v>402100</v>
      </c>
      <c r="Y999" s="13">
        <v>396800</v>
      </c>
      <c r="Z999" s="13">
        <v>391000</v>
      </c>
      <c r="AA999" s="13">
        <v>406800</v>
      </c>
      <c r="AB999" s="13">
        <v>113</v>
      </c>
      <c r="AC999" s="13">
        <v>69</v>
      </c>
      <c r="AD999" s="13">
        <v>95</v>
      </c>
      <c r="AE999" s="13">
        <v>127</v>
      </c>
      <c r="AF999" s="13">
        <v>100</v>
      </c>
      <c r="AG999" s="13">
        <v>69</v>
      </c>
      <c r="AH999" s="13">
        <v>102</v>
      </c>
      <c r="AI999" s="13">
        <v>85</v>
      </c>
      <c r="AJ999" s="13">
        <v>87</v>
      </c>
      <c r="AK999" s="13">
        <v>92</v>
      </c>
      <c r="AL999" s="13">
        <v>80</v>
      </c>
      <c r="AM999" s="13"/>
      <c r="AN999" s="13">
        <v>54</v>
      </c>
      <c r="AO999" s="13">
        <v>102</v>
      </c>
      <c r="AP999" s="13">
        <v>60</v>
      </c>
      <c r="AQ999" s="13">
        <v>96</v>
      </c>
      <c r="AR999" s="13">
        <v>72</v>
      </c>
      <c r="AS999" s="13">
        <v>75</v>
      </c>
      <c r="AT999" s="13">
        <v>85</v>
      </c>
      <c r="AU999" s="13">
        <v>71</v>
      </c>
      <c r="AV999" s="13">
        <v>71</v>
      </c>
      <c r="AW999" s="13">
        <v>130</v>
      </c>
      <c r="AX999" s="13">
        <v>111</v>
      </c>
      <c r="AY999" s="14">
        <f t="shared" si="155"/>
        <v>88.454545454545453</v>
      </c>
      <c r="AZ999" s="14">
        <f t="shared" si="152"/>
        <v>23</v>
      </c>
      <c r="BA999" s="19">
        <f t="shared" si="156"/>
        <v>1</v>
      </c>
      <c r="BB999" s="20">
        <f t="shared" si="153"/>
        <v>20.525773050176696</v>
      </c>
      <c r="BC999">
        <f t="shared" si="157"/>
        <v>0</v>
      </c>
      <c r="BD999" s="14">
        <f t="shared" si="158"/>
        <v>22</v>
      </c>
      <c r="BE999" s="14">
        <f t="shared" si="159"/>
        <v>95.5</v>
      </c>
      <c r="BF999" s="14">
        <f t="shared" si="160"/>
        <v>89.2</v>
      </c>
      <c r="BG999" s="14">
        <f t="shared" si="161"/>
        <v>85.666666666666671</v>
      </c>
    </row>
    <row r="1000" spans="1:59" x14ac:dyDescent="0.2">
      <c r="A1000" t="str">
        <f t="shared" si="154"/>
        <v>Shaun Grigg_2016</v>
      </c>
      <c r="B1000" t="s">
        <v>869</v>
      </c>
      <c r="C1000" t="s">
        <v>369</v>
      </c>
      <c r="D1000">
        <v>2016</v>
      </c>
      <c r="E1000" s="13">
        <v>492000</v>
      </c>
      <c r="F1000" s="13">
        <v>492000</v>
      </c>
      <c r="G1000" s="13">
        <v>492000</v>
      </c>
      <c r="H1000" s="13">
        <v>492000</v>
      </c>
      <c r="I1000" s="13">
        <v>480300</v>
      </c>
      <c r="J1000" s="13">
        <v>461600</v>
      </c>
      <c r="K1000" s="13">
        <v>469200</v>
      </c>
      <c r="L1000" s="13">
        <v>480400</v>
      </c>
      <c r="M1000" s="13">
        <v>498000</v>
      </c>
      <c r="N1000" s="13">
        <v>501500</v>
      </c>
      <c r="O1000" s="13">
        <v>512100</v>
      </c>
      <c r="P1000" s="13">
        <v>527800</v>
      </c>
      <c r="Q1000" s="13">
        <v>528100</v>
      </c>
      <c r="R1000" s="13">
        <v>528100</v>
      </c>
      <c r="S1000" s="13">
        <v>531300</v>
      </c>
      <c r="T1000" s="13">
        <v>516500</v>
      </c>
      <c r="U1000" s="13">
        <v>516500</v>
      </c>
      <c r="V1000" s="13">
        <v>501200</v>
      </c>
      <c r="W1000" s="13">
        <v>474600</v>
      </c>
      <c r="X1000" s="13">
        <v>447200</v>
      </c>
      <c r="Y1000" s="13">
        <v>439700</v>
      </c>
      <c r="Z1000" s="13">
        <v>438000</v>
      </c>
      <c r="AA1000" s="13">
        <v>437800</v>
      </c>
      <c r="AB1000" s="13"/>
      <c r="AC1000" s="13">
        <v>106</v>
      </c>
      <c r="AD1000" s="13">
        <v>86</v>
      </c>
      <c r="AE1000" s="13">
        <v>71</v>
      </c>
      <c r="AF1000" s="13">
        <v>82</v>
      </c>
      <c r="AG1000" s="13">
        <v>135</v>
      </c>
      <c r="AH1000" s="13">
        <v>87</v>
      </c>
      <c r="AI1000" s="13">
        <v>103</v>
      </c>
      <c r="AJ1000" s="13">
        <v>116</v>
      </c>
      <c r="AK1000" s="13">
        <v>106</v>
      </c>
      <c r="AL1000" s="13">
        <v>120</v>
      </c>
      <c r="AM1000" s="13">
        <v>92</v>
      </c>
      <c r="AN1000" s="13"/>
      <c r="AO1000" s="13">
        <v>116</v>
      </c>
      <c r="AP1000" s="13">
        <v>77</v>
      </c>
      <c r="AQ1000" s="13"/>
      <c r="AR1000" s="13">
        <v>88</v>
      </c>
      <c r="AS1000" s="13">
        <v>83</v>
      </c>
      <c r="AT1000" s="13">
        <v>60</v>
      </c>
      <c r="AU1000" s="13">
        <v>117</v>
      </c>
      <c r="AV1000" s="13">
        <v>92</v>
      </c>
      <c r="AW1000" s="13">
        <v>62</v>
      </c>
      <c r="AX1000" s="13">
        <v>54</v>
      </c>
      <c r="AY1000" s="14">
        <f t="shared" si="155"/>
        <v>92.65</v>
      </c>
      <c r="AZ1000" s="14">
        <f t="shared" si="152"/>
        <v>23</v>
      </c>
      <c r="BA1000" s="19">
        <f t="shared" si="156"/>
        <v>0.90909090909090906</v>
      </c>
      <c r="BB1000" s="20">
        <f t="shared" si="153"/>
        <v>22.012615999873667</v>
      </c>
      <c r="BC1000">
        <f t="shared" si="157"/>
        <v>0</v>
      </c>
      <c r="BD1000" s="14">
        <f t="shared" si="158"/>
        <v>23</v>
      </c>
      <c r="BE1000" s="14">
        <f t="shared" si="159"/>
        <v>96</v>
      </c>
      <c r="BF1000" s="14">
        <f t="shared" si="160"/>
        <v>104</v>
      </c>
      <c r="BG1000" s="14">
        <f t="shared" si="161"/>
        <v>79.125</v>
      </c>
    </row>
    <row r="1001" spans="1:59" x14ac:dyDescent="0.2">
      <c r="A1001" t="str">
        <f t="shared" si="154"/>
        <v>Shaun Grigg_2015</v>
      </c>
      <c r="B1001" t="s">
        <v>869</v>
      </c>
      <c r="C1001" t="s">
        <v>369</v>
      </c>
      <c r="D1001">
        <v>2015</v>
      </c>
      <c r="E1001" s="13">
        <v>382400</v>
      </c>
      <c r="F1001" s="13">
        <v>382400</v>
      </c>
      <c r="G1001" s="13">
        <v>382400</v>
      </c>
      <c r="H1001" s="13">
        <v>384700</v>
      </c>
      <c r="I1001" s="13">
        <v>401000</v>
      </c>
      <c r="J1001" s="13">
        <v>417300</v>
      </c>
      <c r="K1001" s="13">
        <v>412500</v>
      </c>
      <c r="L1001" s="13">
        <v>424600</v>
      </c>
      <c r="M1001" s="13">
        <v>448900</v>
      </c>
      <c r="N1001" s="13">
        <v>480500</v>
      </c>
      <c r="O1001" s="13">
        <v>477500</v>
      </c>
      <c r="P1001" s="13">
        <v>477500</v>
      </c>
      <c r="Q1001" s="13">
        <v>461600</v>
      </c>
      <c r="R1001" s="13">
        <v>439700</v>
      </c>
      <c r="S1001" s="13">
        <v>431100</v>
      </c>
      <c r="T1001" s="13">
        <v>444800</v>
      </c>
      <c r="U1001" s="13">
        <v>472300</v>
      </c>
      <c r="V1001" s="13">
        <v>492000</v>
      </c>
      <c r="W1001" s="13">
        <v>489200</v>
      </c>
      <c r="X1001" s="13">
        <v>478200</v>
      </c>
      <c r="Y1001" s="13">
        <v>468300</v>
      </c>
      <c r="Z1001" s="13">
        <v>459800</v>
      </c>
      <c r="AA1001" s="13">
        <v>460100</v>
      </c>
      <c r="AB1001" s="13">
        <v>74</v>
      </c>
      <c r="AC1001" s="13">
        <v>62</v>
      </c>
      <c r="AD1001" s="13">
        <v>96</v>
      </c>
      <c r="AE1001" s="13">
        <v>108</v>
      </c>
      <c r="AF1001" s="13">
        <v>73</v>
      </c>
      <c r="AG1001" s="13">
        <v>58</v>
      </c>
      <c r="AH1001" s="13">
        <v>143</v>
      </c>
      <c r="AI1001" s="13">
        <v>107</v>
      </c>
      <c r="AJ1001" s="13">
        <v>89</v>
      </c>
      <c r="AK1001" s="13">
        <v>81</v>
      </c>
      <c r="AL1001" s="13"/>
      <c r="AM1001" s="13">
        <v>78</v>
      </c>
      <c r="AN1001" s="13">
        <v>66</v>
      </c>
      <c r="AO1001" s="13">
        <v>96</v>
      </c>
      <c r="AP1001" s="13">
        <v>124</v>
      </c>
      <c r="AQ1001" s="13">
        <v>106</v>
      </c>
      <c r="AR1001" s="13">
        <v>101</v>
      </c>
      <c r="AS1001" s="13">
        <v>84</v>
      </c>
      <c r="AT1001" s="13">
        <v>86</v>
      </c>
      <c r="AU1001" s="13">
        <v>98</v>
      </c>
      <c r="AV1001" s="13">
        <v>84</v>
      </c>
      <c r="AW1001" s="13">
        <v>101</v>
      </c>
      <c r="AX1001" s="13">
        <v>91</v>
      </c>
      <c r="AY1001" s="14">
        <f t="shared" si="155"/>
        <v>91.181818181818187</v>
      </c>
      <c r="AZ1001" s="14">
        <f t="shared" si="152"/>
        <v>23</v>
      </c>
      <c r="BA1001" s="19">
        <f t="shared" si="156"/>
        <v>1</v>
      </c>
      <c r="BB1001" s="20">
        <f t="shared" si="153"/>
        <v>20.03006398400823</v>
      </c>
      <c r="BC1001">
        <f t="shared" si="157"/>
        <v>0</v>
      </c>
      <c r="BD1001" s="14">
        <f t="shared" si="158"/>
        <v>1</v>
      </c>
      <c r="BE1001" s="14">
        <f t="shared" si="159"/>
        <v>78.5</v>
      </c>
      <c r="BF1001" s="14">
        <f t="shared" si="160"/>
        <v>99.6</v>
      </c>
      <c r="BG1001" s="14">
        <f t="shared" si="161"/>
        <v>97.222222222222229</v>
      </c>
    </row>
    <row r="1002" spans="1:59" x14ac:dyDescent="0.2">
      <c r="A1002" t="str">
        <f t="shared" si="154"/>
        <v>Dylan Grimes_2018</v>
      </c>
      <c r="B1002" t="s">
        <v>628</v>
      </c>
      <c r="C1002" t="s">
        <v>369</v>
      </c>
      <c r="D1002">
        <v>2018</v>
      </c>
      <c r="E1002" s="13">
        <v>304100</v>
      </c>
      <c r="F1002" s="13">
        <v>304100</v>
      </c>
      <c r="G1002" s="13">
        <v>304100</v>
      </c>
      <c r="H1002" s="13">
        <v>280400</v>
      </c>
      <c r="I1002" s="13">
        <v>281900</v>
      </c>
      <c r="J1002" s="13">
        <v>287800</v>
      </c>
      <c r="K1002" s="13">
        <v>286600</v>
      </c>
      <c r="L1002" s="13">
        <v>296400</v>
      </c>
      <c r="M1002" s="13">
        <v>303700</v>
      </c>
      <c r="N1002" s="13">
        <v>299000</v>
      </c>
      <c r="O1002" s="13">
        <v>299000</v>
      </c>
      <c r="P1002" s="13">
        <v>277800</v>
      </c>
      <c r="Q1002" s="13">
        <v>274100</v>
      </c>
      <c r="R1002" s="13">
        <v>297500</v>
      </c>
      <c r="S1002" s="13">
        <v>297500</v>
      </c>
      <c r="T1002" s="13">
        <v>322800</v>
      </c>
      <c r="U1002" s="13">
        <v>335800</v>
      </c>
      <c r="V1002" s="13">
        <v>344300</v>
      </c>
      <c r="W1002" s="13">
        <v>343000</v>
      </c>
      <c r="X1002" s="13">
        <v>339400</v>
      </c>
      <c r="Y1002" s="13">
        <v>327400</v>
      </c>
      <c r="Z1002" s="13">
        <v>313700</v>
      </c>
      <c r="AA1002" s="13">
        <v>322300</v>
      </c>
      <c r="AB1002" s="13">
        <v>28</v>
      </c>
      <c r="AC1002" s="13">
        <v>38</v>
      </c>
      <c r="AD1002" s="13">
        <v>62</v>
      </c>
      <c r="AE1002" s="13">
        <v>68</v>
      </c>
      <c r="AF1002" s="13">
        <v>48</v>
      </c>
      <c r="AG1002" s="13">
        <v>52</v>
      </c>
      <c r="AH1002" s="13">
        <v>93</v>
      </c>
      <c r="AI1002" s="13">
        <v>50</v>
      </c>
      <c r="AJ1002" s="13">
        <v>30</v>
      </c>
      <c r="AK1002" s="13"/>
      <c r="AL1002" s="13">
        <v>52</v>
      </c>
      <c r="AM1002" s="13">
        <v>78</v>
      </c>
      <c r="AN1002" s="13">
        <v>87</v>
      </c>
      <c r="AO1002" s="13"/>
      <c r="AP1002" s="13">
        <v>74</v>
      </c>
      <c r="AQ1002" s="13">
        <v>66</v>
      </c>
      <c r="AR1002" s="13">
        <v>84</v>
      </c>
      <c r="AS1002" s="13">
        <v>58</v>
      </c>
      <c r="AT1002" s="13">
        <v>60</v>
      </c>
      <c r="AU1002" s="13">
        <v>64</v>
      </c>
      <c r="AV1002" s="13">
        <v>47</v>
      </c>
      <c r="AW1002" s="13">
        <v>94</v>
      </c>
      <c r="AX1002" s="13">
        <v>65</v>
      </c>
      <c r="AY1002" s="14">
        <f t="shared" si="155"/>
        <v>61.80952380952381</v>
      </c>
      <c r="AZ1002" s="14">
        <f t="shared" si="152"/>
        <v>23</v>
      </c>
      <c r="BA1002" s="19">
        <f t="shared" si="156"/>
        <v>0.95454545454545459</v>
      </c>
      <c r="BB1002" s="20">
        <f t="shared" si="153"/>
        <v>18.840432711641856</v>
      </c>
      <c r="BC1002">
        <f t="shared" si="157"/>
        <v>0</v>
      </c>
      <c r="BD1002" s="14">
        <f t="shared" si="158"/>
        <v>13</v>
      </c>
      <c r="BE1002" s="14">
        <f t="shared" si="159"/>
        <v>49.333333333333336</v>
      </c>
      <c r="BF1002" s="14">
        <f t="shared" si="160"/>
        <v>60.6</v>
      </c>
      <c r="BG1002" s="14">
        <f t="shared" si="161"/>
        <v>68</v>
      </c>
    </row>
    <row r="1003" spans="1:59" x14ac:dyDescent="0.2">
      <c r="A1003" t="str">
        <f t="shared" si="154"/>
        <v>Dylan Grimes_2017</v>
      </c>
      <c r="B1003" t="s">
        <v>628</v>
      </c>
      <c r="C1003" t="s">
        <v>369</v>
      </c>
      <c r="D1003">
        <v>2017</v>
      </c>
      <c r="E1003" s="13">
        <v>331500</v>
      </c>
      <c r="F1003" s="13">
        <v>331500</v>
      </c>
      <c r="G1003" s="13">
        <v>331500</v>
      </c>
      <c r="H1003" s="13">
        <v>305000</v>
      </c>
      <c r="I1003" s="13">
        <v>291800</v>
      </c>
      <c r="J1003" s="13">
        <v>294300</v>
      </c>
      <c r="K1003" s="13">
        <v>297400</v>
      </c>
      <c r="L1003" s="13">
        <v>278200</v>
      </c>
      <c r="M1003" s="13">
        <v>267100</v>
      </c>
      <c r="N1003" s="13">
        <v>274800</v>
      </c>
      <c r="O1003" s="13">
        <v>288400</v>
      </c>
      <c r="P1003" s="13">
        <v>284700</v>
      </c>
      <c r="Q1003" s="13">
        <v>284700</v>
      </c>
      <c r="R1003" s="13">
        <v>290000</v>
      </c>
      <c r="S1003" s="13">
        <v>293100</v>
      </c>
      <c r="T1003" s="13">
        <v>313800</v>
      </c>
      <c r="U1003" s="13">
        <v>296500</v>
      </c>
      <c r="V1003" s="13">
        <v>278300</v>
      </c>
      <c r="W1003" s="13">
        <v>261500</v>
      </c>
      <c r="X1003" s="13">
        <v>256500</v>
      </c>
      <c r="Y1003" s="13">
        <v>261800</v>
      </c>
      <c r="Z1003" s="13">
        <v>265200</v>
      </c>
      <c r="AA1003" s="13">
        <v>281400</v>
      </c>
      <c r="AB1003" s="13">
        <v>63</v>
      </c>
      <c r="AC1003" s="13">
        <v>32</v>
      </c>
      <c r="AD1003" s="13">
        <v>39</v>
      </c>
      <c r="AE1003" s="13">
        <v>78</v>
      </c>
      <c r="AF1003" s="13">
        <v>59</v>
      </c>
      <c r="AG1003" s="13">
        <v>43</v>
      </c>
      <c r="AH1003" s="13">
        <v>29</v>
      </c>
      <c r="AI1003" s="13">
        <v>67</v>
      </c>
      <c r="AJ1003" s="13">
        <v>78</v>
      </c>
      <c r="AK1003" s="13">
        <v>47</v>
      </c>
      <c r="AL1003" s="13">
        <v>37</v>
      </c>
      <c r="AM1003" s="13"/>
      <c r="AN1003" s="13">
        <v>95</v>
      </c>
      <c r="AO1003" s="13">
        <v>45</v>
      </c>
      <c r="AP1003" s="13">
        <v>81</v>
      </c>
      <c r="AQ1003" s="13">
        <v>22</v>
      </c>
      <c r="AR1003" s="13">
        <v>33</v>
      </c>
      <c r="AS1003" s="13">
        <v>74</v>
      </c>
      <c r="AT1003" s="13">
        <v>39</v>
      </c>
      <c r="AU1003" s="13">
        <v>54</v>
      </c>
      <c r="AV1003" s="13">
        <v>73</v>
      </c>
      <c r="AW1003" s="13">
        <v>70</v>
      </c>
      <c r="AX1003" s="13">
        <v>59</v>
      </c>
      <c r="AY1003" s="14">
        <f t="shared" si="155"/>
        <v>55.31818181818182</v>
      </c>
      <c r="AZ1003" s="14">
        <f t="shared" si="152"/>
        <v>23</v>
      </c>
      <c r="BA1003" s="19">
        <f t="shared" si="156"/>
        <v>1</v>
      </c>
      <c r="BB1003" s="20">
        <f t="shared" si="153"/>
        <v>20.005681011334566</v>
      </c>
      <c r="BC1003">
        <f t="shared" si="157"/>
        <v>0</v>
      </c>
      <c r="BD1003" s="14">
        <f t="shared" si="158"/>
        <v>20</v>
      </c>
      <c r="BE1003" s="14">
        <f t="shared" si="159"/>
        <v>52.333333333333336</v>
      </c>
      <c r="BF1003" s="14">
        <f t="shared" si="160"/>
        <v>51.6</v>
      </c>
      <c r="BG1003" s="14">
        <f t="shared" si="161"/>
        <v>56.111111111111114</v>
      </c>
    </row>
    <row r="1004" spans="1:59" x14ac:dyDescent="0.2">
      <c r="A1004" t="str">
        <f t="shared" si="154"/>
        <v>Dylan Grimes_2016</v>
      </c>
      <c r="B1004" t="s">
        <v>628</v>
      </c>
      <c r="C1004" t="s">
        <v>369</v>
      </c>
      <c r="D1004">
        <v>2016</v>
      </c>
      <c r="E1004" s="13">
        <v>270800</v>
      </c>
      <c r="F1004" s="13">
        <v>270800</v>
      </c>
      <c r="G1004" s="13">
        <v>270800</v>
      </c>
      <c r="H1004" s="13">
        <v>270800</v>
      </c>
      <c r="I1004" s="13">
        <v>270800</v>
      </c>
      <c r="J1004" s="13">
        <v>270800</v>
      </c>
      <c r="K1004" s="13">
        <v>270800</v>
      </c>
      <c r="L1004" s="13">
        <v>270800</v>
      </c>
      <c r="M1004" s="13">
        <v>251500</v>
      </c>
      <c r="N1004" s="13">
        <v>241600</v>
      </c>
      <c r="O1004" s="13">
        <v>261400</v>
      </c>
      <c r="P1004" s="13">
        <v>261400</v>
      </c>
      <c r="Q1004" s="13">
        <v>285100</v>
      </c>
      <c r="R1004" s="13">
        <v>285100</v>
      </c>
      <c r="S1004" s="13">
        <v>316200</v>
      </c>
      <c r="T1004" s="13">
        <v>337600</v>
      </c>
      <c r="U1004" s="13">
        <v>339900</v>
      </c>
      <c r="V1004" s="13">
        <v>333400</v>
      </c>
      <c r="W1004" s="13">
        <v>324900</v>
      </c>
      <c r="X1004" s="13">
        <v>314500</v>
      </c>
      <c r="Y1004" s="13">
        <v>311500</v>
      </c>
      <c r="Z1004" s="13">
        <v>313100</v>
      </c>
      <c r="AA1004" s="13">
        <v>315200</v>
      </c>
      <c r="AB1004" s="13">
        <v>27</v>
      </c>
      <c r="AC1004" s="13">
        <v>14</v>
      </c>
      <c r="AD1004" s="13"/>
      <c r="AE1004" s="13"/>
      <c r="AF1004" s="13"/>
      <c r="AG1004" s="13"/>
      <c r="AH1004" s="13"/>
      <c r="AI1004" s="13">
        <v>76</v>
      </c>
      <c r="AJ1004" s="13">
        <v>38</v>
      </c>
      <c r="AK1004" s="13">
        <v>76</v>
      </c>
      <c r="AL1004" s="13"/>
      <c r="AM1004" s="13">
        <v>97</v>
      </c>
      <c r="AN1004" s="13"/>
      <c r="AO1004" s="13">
        <v>71</v>
      </c>
      <c r="AP1004" s="13">
        <v>70</v>
      </c>
      <c r="AQ1004" s="13">
        <v>68</v>
      </c>
      <c r="AR1004" s="13">
        <v>55</v>
      </c>
      <c r="AS1004" s="13">
        <v>63</v>
      </c>
      <c r="AT1004" s="13">
        <v>59</v>
      </c>
      <c r="AU1004" s="13">
        <v>66</v>
      </c>
      <c r="AV1004" s="13">
        <v>72</v>
      </c>
      <c r="AW1004" s="13">
        <v>61</v>
      </c>
      <c r="AX1004" s="13">
        <v>62</v>
      </c>
      <c r="AY1004" s="14">
        <f t="shared" si="155"/>
        <v>60.9375</v>
      </c>
      <c r="AZ1004" s="14">
        <f t="shared" si="152"/>
        <v>23</v>
      </c>
      <c r="BA1004" s="19">
        <f t="shared" si="156"/>
        <v>0.72727272727272729</v>
      </c>
      <c r="BB1004" s="20">
        <f t="shared" si="153"/>
        <v>20.101305927725193</v>
      </c>
      <c r="BC1004">
        <f t="shared" si="157"/>
        <v>0</v>
      </c>
      <c r="BD1004" s="14">
        <f t="shared" si="158"/>
        <v>10</v>
      </c>
      <c r="BE1004" s="14">
        <f t="shared" si="159"/>
        <v>20.5</v>
      </c>
      <c r="BF1004" s="14">
        <f t="shared" si="160"/>
        <v>71.75</v>
      </c>
      <c r="BG1004" s="14">
        <f t="shared" si="161"/>
        <v>64</v>
      </c>
    </row>
    <row r="1005" spans="1:59" x14ac:dyDescent="0.2">
      <c r="A1005" t="str">
        <f t="shared" si="154"/>
        <v>Dylan Grimes_2015</v>
      </c>
      <c r="B1005" t="s">
        <v>628</v>
      </c>
      <c r="C1005" t="s">
        <v>369</v>
      </c>
      <c r="D1005">
        <v>2015</v>
      </c>
      <c r="E1005" s="13">
        <v>241900</v>
      </c>
      <c r="F1005" s="13">
        <v>241900</v>
      </c>
      <c r="G1005" s="13">
        <v>241900</v>
      </c>
      <c r="H1005" s="13">
        <v>241900</v>
      </c>
      <c r="I1005" s="13">
        <v>241900</v>
      </c>
      <c r="J1005" s="13">
        <v>241900</v>
      </c>
      <c r="K1005" s="13">
        <v>253000</v>
      </c>
      <c r="L1005" s="13">
        <v>259500</v>
      </c>
      <c r="M1005" s="13">
        <v>261000</v>
      </c>
      <c r="N1005" s="13">
        <v>260900</v>
      </c>
      <c r="O1005" s="13">
        <v>275800</v>
      </c>
      <c r="P1005" s="13">
        <v>275800</v>
      </c>
      <c r="Q1005" s="13">
        <v>294700</v>
      </c>
      <c r="R1005" s="13">
        <v>305500</v>
      </c>
      <c r="S1005" s="13">
        <v>285900</v>
      </c>
      <c r="T1005" s="13">
        <v>259900</v>
      </c>
      <c r="U1005" s="13">
        <v>244900</v>
      </c>
      <c r="V1005" s="13">
        <v>243900</v>
      </c>
      <c r="W1005" s="13">
        <v>237600</v>
      </c>
      <c r="X1005" s="13">
        <v>222800</v>
      </c>
      <c r="Y1005" s="13">
        <v>222800</v>
      </c>
      <c r="Z1005" s="13">
        <v>222800</v>
      </c>
      <c r="AA1005" s="13">
        <v>212400</v>
      </c>
      <c r="AB1005" s="13">
        <v>45</v>
      </c>
      <c r="AC1005" s="13">
        <v>62</v>
      </c>
      <c r="AD1005" s="13"/>
      <c r="AE1005" s="13"/>
      <c r="AF1005" s="13"/>
      <c r="AG1005" s="13">
        <v>63</v>
      </c>
      <c r="AH1005" s="13">
        <v>41</v>
      </c>
      <c r="AI1005" s="13">
        <v>54</v>
      </c>
      <c r="AJ1005" s="13">
        <v>60</v>
      </c>
      <c r="AK1005" s="13">
        <v>74</v>
      </c>
      <c r="AL1005" s="13"/>
      <c r="AM1005" s="13">
        <v>73</v>
      </c>
      <c r="AN1005" s="13">
        <v>53</v>
      </c>
      <c r="AO1005" s="13">
        <v>10</v>
      </c>
      <c r="AP1005" s="13">
        <v>47</v>
      </c>
      <c r="AQ1005" s="13">
        <v>63</v>
      </c>
      <c r="AR1005" s="13">
        <v>36</v>
      </c>
      <c r="AS1005" s="13">
        <v>34</v>
      </c>
      <c r="AT1005" s="13">
        <v>40</v>
      </c>
      <c r="AU1005" s="13"/>
      <c r="AV1005" s="13"/>
      <c r="AW1005" s="13">
        <v>39</v>
      </c>
      <c r="AX1005" s="13">
        <v>59</v>
      </c>
      <c r="AY1005" s="14">
        <f t="shared" si="155"/>
        <v>50.176470588235297</v>
      </c>
      <c r="AZ1005" s="14">
        <f t="shared" si="152"/>
        <v>23</v>
      </c>
      <c r="BA1005" s="19">
        <f t="shared" si="156"/>
        <v>0.77272727272727271</v>
      </c>
      <c r="BB1005" s="20">
        <f t="shared" si="153"/>
        <v>16.164139685263358</v>
      </c>
      <c r="BC1005">
        <f t="shared" si="157"/>
        <v>0</v>
      </c>
      <c r="BD1005" s="14">
        <f t="shared" si="158"/>
        <v>23</v>
      </c>
      <c r="BE1005" s="14">
        <f t="shared" si="159"/>
        <v>56.666666666666664</v>
      </c>
      <c r="BF1005" s="14">
        <f t="shared" si="160"/>
        <v>60.4</v>
      </c>
      <c r="BG1005" s="14">
        <f t="shared" si="161"/>
        <v>45.428571428571431</v>
      </c>
    </row>
    <row r="1006" spans="1:59" x14ac:dyDescent="0.2">
      <c r="A1006" t="str">
        <f t="shared" si="154"/>
        <v>Heath Grundy_2018</v>
      </c>
      <c r="B1006" t="s">
        <v>652</v>
      </c>
      <c r="C1006" t="s">
        <v>423</v>
      </c>
      <c r="D1006">
        <v>2018</v>
      </c>
      <c r="E1006" s="13">
        <v>398600</v>
      </c>
      <c r="F1006" s="13">
        <v>398600</v>
      </c>
      <c r="G1006" s="13">
        <v>398600</v>
      </c>
      <c r="H1006" s="13">
        <v>363200</v>
      </c>
      <c r="I1006" s="13">
        <v>358600</v>
      </c>
      <c r="J1006" s="13">
        <v>346900</v>
      </c>
      <c r="K1006" s="13">
        <v>353300</v>
      </c>
      <c r="L1006" s="13">
        <v>373500</v>
      </c>
      <c r="M1006" s="13">
        <v>412400</v>
      </c>
      <c r="N1006" s="13">
        <v>434200</v>
      </c>
      <c r="O1006" s="13">
        <v>434000</v>
      </c>
      <c r="P1006" s="13">
        <v>421300</v>
      </c>
      <c r="Q1006" s="13">
        <v>409100</v>
      </c>
      <c r="R1006" s="13">
        <v>427100</v>
      </c>
      <c r="S1006" s="13">
        <v>427100</v>
      </c>
      <c r="T1006" s="13">
        <v>434000</v>
      </c>
      <c r="U1006" s="13">
        <v>431400</v>
      </c>
      <c r="V1006" s="13">
        <v>431400</v>
      </c>
      <c r="W1006" s="13">
        <v>431400</v>
      </c>
      <c r="X1006" s="13">
        <v>393000</v>
      </c>
      <c r="Y1006" s="13">
        <v>393000</v>
      </c>
      <c r="Z1006" s="13">
        <v>393000</v>
      </c>
      <c r="AA1006" s="13">
        <v>379400</v>
      </c>
      <c r="AB1006" s="13">
        <v>26</v>
      </c>
      <c r="AC1006" s="13">
        <v>68</v>
      </c>
      <c r="AD1006" s="13">
        <v>64</v>
      </c>
      <c r="AE1006" s="13">
        <v>71</v>
      </c>
      <c r="AF1006" s="13">
        <v>49</v>
      </c>
      <c r="AG1006" s="13">
        <v>100</v>
      </c>
      <c r="AH1006" s="13">
        <v>107</v>
      </c>
      <c r="AI1006" s="13">
        <v>105</v>
      </c>
      <c r="AJ1006" s="13">
        <v>86</v>
      </c>
      <c r="AK1006" s="13">
        <v>69</v>
      </c>
      <c r="AL1006" s="13">
        <v>77</v>
      </c>
      <c r="AM1006" s="13">
        <v>82</v>
      </c>
      <c r="AN1006" s="13">
        <v>127</v>
      </c>
      <c r="AO1006" s="13"/>
      <c r="AP1006" s="13">
        <v>68</v>
      </c>
      <c r="AQ1006" s="13">
        <v>65</v>
      </c>
      <c r="AR1006" s="13"/>
      <c r="AS1006" s="13"/>
      <c r="AT1006" s="13">
        <v>45</v>
      </c>
      <c r="AU1006" s="13"/>
      <c r="AV1006" s="13"/>
      <c r="AW1006" s="13"/>
      <c r="AX1006" s="13">
        <v>103</v>
      </c>
      <c r="AY1006" s="14">
        <f t="shared" si="155"/>
        <v>77.17647058823529</v>
      </c>
      <c r="AZ1006" s="14">
        <f t="shared" si="152"/>
        <v>23</v>
      </c>
      <c r="BA1006" s="19">
        <f t="shared" si="156"/>
        <v>0.77272727272727271</v>
      </c>
      <c r="BB1006" s="20">
        <f t="shared" si="153"/>
        <v>25.591100245294385</v>
      </c>
      <c r="BC1006">
        <f t="shared" si="157"/>
        <v>0</v>
      </c>
      <c r="BD1006" s="14">
        <f t="shared" si="158"/>
        <v>6</v>
      </c>
      <c r="BE1006" s="14">
        <f t="shared" si="159"/>
        <v>63</v>
      </c>
      <c r="BF1006" s="14">
        <f t="shared" si="160"/>
        <v>87.666666666666671</v>
      </c>
      <c r="BG1006" s="14">
        <f t="shared" si="161"/>
        <v>70.25</v>
      </c>
    </row>
    <row r="1007" spans="1:59" x14ac:dyDescent="0.2">
      <c r="A1007" t="str">
        <f t="shared" si="154"/>
        <v>Heath Grundy_2017</v>
      </c>
      <c r="B1007" t="s">
        <v>652</v>
      </c>
      <c r="C1007" t="s">
        <v>423</v>
      </c>
      <c r="D1007">
        <v>2017</v>
      </c>
      <c r="E1007" s="13">
        <v>411300</v>
      </c>
      <c r="F1007" s="13">
        <v>411300</v>
      </c>
      <c r="G1007" s="13">
        <v>411300</v>
      </c>
      <c r="H1007" s="13">
        <v>385000</v>
      </c>
      <c r="I1007" s="13">
        <v>369200</v>
      </c>
      <c r="J1007" s="13">
        <v>365400</v>
      </c>
      <c r="K1007" s="13">
        <v>358800</v>
      </c>
      <c r="L1007" s="13">
        <v>361500</v>
      </c>
      <c r="M1007" s="13">
        <v>361000</v>
      </c>
      <c r="N1007" s="13">
        <v>379400</v>
      </c>
      <c r="O1007" s="13">
        <v>368700</v>
      </c>
      <c r="P1007" s="13">
        <v>368700</v>
      </c>
      <c r="Q1007" s="13">
        <v>377100</v>
      </c>
      <c r="R1007" s="13">
        <v>363500</v>
      </c>
      <c r="S1007" s="13">
        <v>384800</v>
      </c>
      <c r="T1007" s="13">
        <v>390600</v>
      </c>
      <c r="U1007" s="13">
        <v>417800</v>
      </c>
      <c r="V1007" s="13">
        <v>408300</v>
      </c>
      <c r="W1007" s="13">
        <v>389300</v>
      </c>
      <c r="X1007" s="13">
        <v>367700</v>
      </c>
      <c r="Y1007" s="13">
        <v>353100</v>
      </c>
      <c r="Z1007" s="13">
        <v>352900</v>
      </c>
      <c r="AA1007" s="13">
        <v>343900</v>
      </c>
      <c r="AB1007" s="13">
        <v>76</v>
      </c>
      <c r="AC1007" s="13">
        <v>52</v>
      </c>
      <c r="AD1007" s="13">
        <v>53</v>
      </c>
      <c r="AE1007" s="13">
        <v>85</v>
      </c>
      <c r="AF1007" s="13">
        <v>69</v>
      </c>
      <c r="AG1007" s="13">
        <v>46</v>
      </c>
      <c r="AH1007" s="13">
        <v>101</v>
      </c>
      <c r="AI1007" s="13">
        <v>65</v>
      </c>
      <c r="AJ1007" s="13">
        <v>87</v>
      </c>
      <c r="AK1007" s="13">
        <v>47</v>
      </c>
      <c r="AL1007" s="13"/>
      <c r="AM1007" s="13">
        <v>101</v>
      </c>
      <c r="AN1007" s="13">
        <v>43</v>
      </c>
      <c r="AO1007" s="13">
        <v>117</v>
      </c>
      <c r="AP1007" s="13">
        <v>82</v>
      </c>
      <c r="AQ1007" s="13">
        <v>95</v>
      </c>
      <c r="AR1007" s="13">
        <v>51</v>
      </c>
      <c r="AS1007" s="13">
        <v>56</v>
      </c>
      <c r="AT1007" s="13">
        <v>78</v>
      </c>
      <c r="AU1007" s="13">
        <v>55</v>
      </c>
      <c r="AV1007" s="13">
        <v>80</v>
      </c>
      <c r="AW1007" s="13">
        <v>58</v>
      </c>
      <c r="AX1007" s="13">
        <v>98</v>
      </c>
      <c r="AY1007" s="14">
        <f t="shared" si="155"/>
        <v>72.5</v>
      </c>
      <c r="AZ1007" s="14">
        <f t="shared" si="152"/>
        <v>23</v>
      </c>
      <c r="BA1007" s="19">
        <f t="shared" si="156"/>
        <v>1</v>
      </c>
      <c r="BB1007" s="20">
        <f t="shared" si="153"/>
        <v>21.447055519958688</v>
      </c>
      <c r="BC1007">
        <f t="shared" si="157"/>
        <v>0</v>
      </c>
      <c r="BD1007" s="14">
        <f t="shared" si="158"/>
        <v>23</v>
      </c>
      <c r="BE1007" s="14">
        <f t="shared" si="159"/>
        <v>63.5</v>
      </c>
      <c r="BF1007" s="14">
        <f t="shared" si="160"/>
        <v>80.2</v>
      </c>
      <c r="BG1007" s="14">
        <f t="shared" si="161"/>
        <v>72.555555555555557</v>
      </c>
    </row>
    <row r="1008" spans="1:59" x14ac:dyDescent="0.2">
      <c r="A1008" t="str">
        <f t="shared" si="154"/>
        <v>Heath Grundy_2016</v>
      </c>
      <c r="B1008" t="s">
        <v>652</v>
      </c>
      <c r="C1008" t="s">
        <v>423</v>
      </c>
      <c r="D1008">
        <v>2016</v>
      </c>
      <c r="E1008" s="13">
        <v>422400</v>
      </c>
      <c r="F1008" s="13">
        <v>422400</v>
      </c>
      <c r="G1008" s="13">
        <v>422400</v>
      </c>
      <c r="H1008" s="13">
        <v>393400</v>
      </c>
      <c r="I1008" s="13">
        <v>371500</v>
      </c>
      <c r="J1008" s="13">
        <v>371300</v>
      </c>
      <c r="K1008" s="13">
        <v>366900</v>
      </c>
      <c r="L1008" s="13">
        <v>371800</v>
      </c>
      <c r="M1008" s="13">
        <v>357800</v>
      </c>
      <c r="N1008" s="13">
        <v>370500</v>
      </c>
      <c r="O1008" s="13">
        <v>372100</v>
      </c>
      <c r="P1008" s="13">
        <v>380100</v>
      </c>
      <c r="Q1008" s="13">
        <v>378100</v>
      </c>
      <c r="R1008" s="13">
        <v>389300</v>
      </c>
      <c r="S1008" s="13">
        <v>389300</v>
      </c>
      <c r="T1008" s="13">
        <v>404600</v>
      </c>
      <c r="U1008" s="13">
        <v>392600</v>
      </c>
      <c r="V1008" s="13">
        <v>375400</v>
      </c>
      <c r="W1008" s="13">
        <v>363000</v>
      </c>
      <c r="X1008" s="13">
        <v>372000</v>
      </c>
      <c r="Y1008" s="13">
        <v>386700</v>
      </c>
      <c r="Z1008" s="13">
        <v>394500</v>
      </c>
      <c r="AA1008" s="13">
        <v>387300</v>
      </c>
      <c r="AB1008" s="13">
        <v>62</v>
      </c>
      <c r="AC1008" s="13">
        <v>48</v>
      </c>
      <c r="AD1008" s="13">
        <v>73</v>
      </c>
      <c r="AE1008" s="13">
        <v>61</v>
      </c>
      <c r="AF1008" s="13">
        <v>83</v>
      </c>
      <c r="AG1008" s="13">
        <v>64</v>
      </c>
      <c r="AH1008" s="13">
        <v>82</v>
      </c>
      <c r="AI1008" s="13">
        <v>43</v>
      </c>
      <c r="AJ1008" s="13">
        <v>118</v>
      </c>
      <c r="AK1008" s="13">
        <v>65</v>
      </c>
      <c r="AL1008" s="13">
        <v>58</v>
      </c>
      <c r="AM1008" s="13">
        <v>101</v>
      </c>
      <c r="AN1008" s="13">
        <v>100</v>
      </c>
      <c r="AO1008" s="13"/>
      <c r="AP1008" s="13">
        <v>67</v>
      </c>
      <c r="AQ1008" s="13">
        <v>50</v>
      </c>
      <c r="AR1008" s="13">
        <v>84</v>
      </c>
      <c r="AS1008" s="13">
        <v>69</v>
      </c>
      <c r="AT1008" s="13">
        <v>92</v>
      </c>
      <c r="AU1008" s="13">
        <v>103</v>
      </c>
      <c r="AV1008" s="13">
        <v>63</v>
      </c>
      <c r="AW1008" s="13">
        <v>62</v>
      </c>
      <c r="AX1008" s="13">
        <v>115</v>
      </c>
      <c r="AY1008" s="14">
        <f t="shared" si="155"/>
        <v>75.590909090909093</v>
      </c>
      <c r="AZ1008" s="14">
        <f t="shared" si="152"/>
        <v>23</v>
      </c>
      <c r="BA1008" s="19">
        <f t="shared" si="156"/>
        <v>1</v>
      </c>
      <c r="BB1008" s="20">
        <f t="shared" si="153"/>
        <v>21.469045470628476</v>
      </c>
      <c r="BC1008">
        <f t="shared" si="157"/>
        <v>0</v>
      </c>
      <c r="BD1008" s="14">
        <f t="shared" si="158"/>
        <v>9</v>
      </c>
      <c r="BE1008" s="14">
        <f t="shared" si="159"/>
        <v>65.166666666666671</v>
      </c>
      <c r="BF1008" s="14">
        <f t="shared" si="160"/>
        <v>77.833333333333329</v>
      </c>
      <c r="BG1008" s="14">
        <f t="shared" si="161"/>
        <v>78.333333333333329</v>
      </c>
    </row>
    <row r="1009" spans="1:59" x14ac:dyDescent="0.2">
      <c r="A1009" t="str">
        <f t="shared" si="154"/>
        <v>Heath Grundy_2015</v>
      </c>
      <c r="B1009" t="s">
        <v>652</v>
      </c>
      <c r="C1009" t="s">
        <v>423</v>
      </c>
      <c r="D1009">
        <v>2015</v>
      </c>
      <c r="E1009" s="13">
        <v>406600</v>
      </c>
      <c r="F1009" s="13">
        <v>406600</v>
      </c>
      <c r="G1009" s="13">
        <v>406600</v>
      </c>
      <c r="H1009" s="13">
        <v>412300</v>
      </c>
      <c r="I1009" s="13">
        <v>425300</v>
      </c>
      <c r="J1009" s="13">
        <v>418000</v>
      </c>
      <c r="K1009" s="13">
        <v>406900</v>
      </c>
      <c r="L1009" s="13">
        <v>404100</v>
      </c>
      <c r="M1009" s="13">
        <v>422300</v>
      </c>
      <c r="N1009" s="13">
        <v>422300</v>
      </c>
      <c r="O1009" s="13">
        <v>443700</v>
      </c>
      <c r="P1009" s="13">
        <v>447300</v>
      </c>
      <c r="Q1009" s="13">
        <v>447300</v>
      </c>
      <c r="R1009" s="13">
        <v>442400</v>
      </c>
      <c r="S1009" s="13">
        <v>426900</v>
      </c>
      <c r="T1009" s="13">
        <v>412200</v>
      </c>
      <c r="U1009" s="13">
        <v>387800</v>
      </c>
      <c r="V1009" s="13">
        <v>377700</v>
      </c>
      <c r="W1009" s="13">
        <v>368800</v>
      </c>
      <c r="X1009" s="13">
        <v>372200</v>
      </c>
      <c r="Y1009" s="13">
        <v>358900</v>
      </c>
      <c r="Z1009" s="13">
        <v>346000</v>
      </c>
      <c r="AA1009" s="13">
        <v>347600</v>
      </c>
      <c r="AB1009" s="13">
        <v>71</v>
      </c>
      <c r="AC1009" s="13">
        <v>92</v>
      </c>
      <c r="AD1009" s="13">
        <v>91</v>
      </c>
      <c r="AE1009" s="13">
        <v>92</v>
      </c>
      <c r="AF1009" s="13">
        <v>55</v>
      </c>
      <c r="AG1009" s="13">
        <v>78</v>
      </c>
      <c r="AH1009" s="13">
        <v>104</v>
      </c>
      <c r="AI1009" s="13">
        <v>100</v>
      </c>
      <c r="AJ1009" s="13"/>
      <c r="AK1009" s="13">
        <v>94</v>
      </c>
      <c r="AL1009" s="13">
        <v>77</v>
      </c>
      <c r="AM1009" s="13"/>
      <c r="AN1009" s="13">
        <v>84</v>
      </c>
      <c r="AO1009" s="13">
        <v>65</v>
      </c>
      <c r="AP1009" s="13">
        <v>70</v>
      </c>
      <c r="AQ1009" s="13">
        <v>54</v>
      </c>
      <c r="AR1009" s="13">
        <v>88</v>
      </c>
      <c r="AS1009" s="13">
        <v>66</v>
      </c>
      <c r="AT1009" s="13">
        <v>77</v>
      </c>
      <c r="AU1009" s="13">
        <v>53</v>
      </c>
      <c r="AV1009" s="13">
        <v>61</v>
      </c>
      <c r="AW1009" s="13">
        <v>102</v>
      </c>
      <c r="AX1009" s="13">
        <v>70</v>
      </c>
      <c r="AY1009" s="14">
        <f t="shared" si="155"/>
        <v>78.285714285714292</v>
      </c>
      <c r="AZ1009" s="14">
        <f t="shared" si="152"/>
        <v>23</v>
      </c>
      <c r="BA1009" s="19">
        <f t="shared" si="156"/>
        <v>0.95454545454545459</v>
      </c>
      <c r="BB1009" s="20">
        <f t="shared" si="153"/>
        <v>16.121857390334572</v>
      </c>
      <c r="BC1009">
        <f t="shared" si="157"/>
        <v>0</v>
      </c>
      <c r="BD1009" s="14">
        <f t="shared" si="158"/>
        <v>22</v>
      </c>
      <c r="BE1009" s="14">
        <f t="shared" si="159"/>
        <v>79.833333333333329</v>
      </c>
      <c r="BF1009" s="14">
        <f t="shared" si="160"/>
        <v>93.75</v>
      </c>
      <c r="BG1009" s="14">
        <f t="shared" si="161"/>
        <v>71.222222222222229</v>
      </c>
    </row>
    <row r="1010" spans="1:59" x14ac:dyDescent="0.2">
      <c r="A1010" t="str">
        <f t="shared" si="154"/>
        <v>Riley Grundy_2018</v>
      </c>
      <c r="B1010" t="s">
        <v>2655</v>
      </c>
      <c r="C1010" t="s">
        <v>40</v>
      </c>
      <c r="D1010">
        <v>2018</v>
      </c>
      <c r="E1010" s="13">
        <v>0</v>
      </c>
      <c r="F1010" s="13">
        <v>0</v>
      </c>
      <c r="G1010" s="13">
        <v>0</v>
      </c>
      <c r="H1010" s="13">
        <v>0</v>
      </c>
      <c r="I1010" s="13">
        <v>0</v>
      </c>
      <c r="J1010" s="13">
        <v>0</v>
      </c>
      <c r="K1010" s="13">
        <v>0</v>
      </c>
      <c r="L1010" s="13">
        <v>0</v>
      </c>
      <c r="M1010" s="13">
        <v>0</v>
      </c>
      <c r="N1010" s="13">
        <v>0</v>
      </c>
      <c r="O1010" s="13">
        <v>0</v>
      </c>
      <c r="P1010" s="13">
        <v>0</v>
      </c>
      <c r="Q1010" s="13">
        <v>0</v>
      </c>
      <c r="R1010" s="13">
        <v>0</v>
      </c>
      <c r="S1010" s="13">
        <v>0</v>
      </c>
      <c r="T1010" s="13">
        <v>0</v>
      </c>
      <c r="U1010" s="13">
        <v>0</v>
      </c>
      <c r="V1010" s="13">
        <v>0</v>
      </c>
      <c r="W1010" s="13">
        <v>0</v>
      </c>
      <c r="X1010" s="13">
        <v>0</v>
      </c>
      <c r="Y1010" s="13">
        <v>0</v>
      </c>
      <c r="Z1010" s="13">
        <v>0</v>
      </c>
      <c r="AA1010" s="13">
        <v>0</v>
      </c>
      <c r="AB1010" s="13"/>
      <c r="AC1010" s="13"/>
      <c r="AD1010" s="13"/>
      <c r="AE1010" s="13"/>
      <c r="AF1010" s="13"/>
      <c r="AG1010" s="13"/>
      <c r="AH1010" s="13"/>
      <c r="AI1010" s="13"/>
      <c r="AJ1010" s="13"/>
      <c r="AK1010" s="13"/>
      <c r="AL1010" s="13"/>
      <c r="AM1010" s="13"/>
      <c r="AN1010" s="13"/>
      <c r="AO1010" s="13"/>
      <c r="AP1010" s="13"/>
      <c r="AQ1010" s="13"/>
      <c r="AR1010" s="13"/>
      <c r="AS1010" s="13"/>
      <c r="AT1010" s="13"/>
      <c r="AU1010" s="13"/>
      <c r="AV1010" s="13"/>
      <c r="AW1010" s="13"/>
      <c r="AX1010" s="13"/>
      <c r="AY1010" s="14" t="str">
        <f t="shared" si="155"/>
        <v/>
      </c>
      <c r="AZ1010" s="14">
        <f t="shared" si="152"/>
        <v>23</v>
      </c>
      <c r="BA1010" s="19">
        <f t="shared" si="156"/>
        <v>0</v>
      </c>
      <c r="BB1010" s="20" t="e">
        <f t="shared" si="153"/>
        <v>#DIV/0!</v>
      </c>
      <c r="BC1010">
        <f t="shared" si="157"/>
        <v>23</v>
      </c>
      <c r="BD1010" s="14">
        <f t="shared" si="158"/>
        <v>1</v>
      </c>
      <c r="BE1010" s="14" t="str">
        <f t="shared" si="159"/>
        <v/>
      </c>
      <c r="BF1010" s="14" t="str">
        <f t="shared" si="160"/>
        <v/>
      </c>
      <c r="BG1010" s="14" t="str">
        <f t="shared" si="161"/>
        <v/>
      </c>
    </row>
    <row r="1011" spans="1:59" x14ac:dyDescent="0.2">
      <c r="A1011" t="str">
        <f t="shared" si="154"/>
        <v>Riley Grundy_2017</v>
      </c>
      <c r="B1011" t="s">
        <v>2655</v>
      </c>
      <c r="C1011" t="s">
        <v>40</v>
      </c>
      <c r="D1011">
        <v>2017</v>
      </c>
      <c r="E1011" s="13">
        <v>0</v>
      </c>
      <c r="F1011" s="13">
        <v>0</v>
      </c>
      <c r="G1011" s="13">
        <v>0</v>
      </c>
      <c r="H1011" s="13">
        <v>0</v>
      </c>
      <c r="I1011" s="13">
        <v>0</v>
      </c>
      <c r="J1011" s="13">
        <v>0</v>
      </c>
      <c r="K1011" s="13">
        <v>0</v>
      </c>
      <c r="L1011" s="13">
        <v>0</v>
      </c>
      <c r="M1011" s="13">
        <v>0</v>
      </c>
      <c r="N1011" s="13">
        <v>0</v>
      </c>
      <c r="O1011" s="13">
        <v>0</v>
      </c>
      <c r="P1011" s="13">
        <v>0</v>
      </c>
      <c r="Q1011" s="13">
        <v>0</v>
      </c>
      <c r="R1011" s="13">
        <v>0</v>
      </c>
      <c r="S1011" s="13">
        <v>0</v>
      </c>
      <c r="T1011" s="13">
        <v>0</v>
      </c>
      <c r="U1011" s="13">
        <v>0</v>
      </c>
      <c r="V1011" s="13">
        <v>0</v>
      </c>
      <c r="W1011" s="13">
        <v>0</v>
      </c>
      <c r="X1011" s="13">
        <v>0</v>
      </c>
      <c r="Y1011" s="13">
        <v>0</v>
      </c>
      <c r="Z1011" s="13">
        <v>0</v>
      </c>
      <c r="AA1011" s="13">
        <v>0</v>
      </c>
      <c r="AB1011" s="13"/>
      <c r="AC1011" s="13"/>
      <c r="AD1011" s="13"/>
      <c r="AE1011" s="13"/>
      <c r="AF1011" s="13"/>
      <c r="AG1011" s="13"/>
      <c r="AH1011" s="13"/>
      <c r="AI1011" s="13"/>
      <c r="AJ1011" s="13"/>
      <c r="AK1011" s="13"/>
      <c r="AL1011" s="13"/>
      <c r="AM1011" s="13"/>
      <c r="AN1011" s="13"/>
      <c r="AO1011" s="13"/>
      <c r="AP1011" s="13"/>
      <c r="AQ1011" s="13"/>
      <c r="AR1011" s="13"/>
      <c r="AS1011" s="13"/>
      <c r="AT1011" s="13"/>
      <c r="AU1011" s="13"/>
      <c r="AV1011" s="13"/>
      <c r="AW1011" s="13"/>
      <c r="AX1011" s="13"/>
      <c r="AY1011" s="14" t="str">
        <f t="shared" si="155"/>
        <v/>
      </c>
      <c r="AZ1011" s="14">
        <f t="shared" si="152"/>
        <v>23</v>
      </c>
      <c r="BA1011" s="19">
        <f t="shared" si="156"/>
        <v>0</v>
      </c>
      <c r="BB1011" s="20" t="e">
        <f t="shared" si="153"/>
        <v>#DIV/0!</v>
      </c>
      <c r="BC1011">
        <f t="shared" si="157"/>
        <v>23</v>
      </c>
      <c r="BD1011" s="14">
        <f t="shared" si="158"/>
        <v>1</v>
      </c>
      <c r="BE1011" s="14" t="str">
        <f t="shared" si="159"/>
        <v/>
      </c>
      <c r="BF1011" s="14" t="str">
        <f t="shared" si="160"/>
        <v/>
      </c>
      <c r="BG1011" s="14" t="str">
        <f t="shared" si="161"/>
        <v/>
      </c>
    </row>
    <row r="1012" spans="1:59" x14ac:dyDescent="0.2">
      <c r="A1012" t="str">
        <f t="shared" si="154"/>
        <v>Riley Grundy_2016</v>
      </c>
      <c r="B1012" t="s">
        <v>2655</v>
      </c>
      <c r="C1012" t="s">
        <v>40</v>
      </c>
      <c r="D1012">
        <v>2016</v>
      </c>
      <c r="E1012" s="13">
        <v>0</v>
      </c>
      <c r="F1012" s="13">
        <v>0</v>
      </c>
      <c r="G1012" s="13">
        <v>0</v>
      </c>
      <c r="H1012" s="13">
        <v>0</v>
      </c>
      <c r="I1012" s="13">
        <v>0</v>
      </c>
      <c r="J1012" s="13">
        <v>0</v>
      </c>
      <c r="K1012" s="13">
        <v>0</v>
      </c>
      <c r="L1012" s="13">
        <v>0</v>
      </c>
      <c r="M1012" s="13">
        <v>0</v>
      </c>
      <c r="N1012" s="13">
        <v>0</v>
      </c>
      <c r="O1012" s="13">
        <v>0</v>
      </c>
      <c r="P1012" s="13">
        <v>0</v>
      </c>
      <c r="Q1012" s="13">
        <v>0</v>
      </c>
      <c r="R1012" s="13">
        <v>0</v>
      </c>
      <c r="S1012" s="13">
        <v>0</v>
      </c>
      <c r="T1012" s="13">
        <v>0</v>
      </c>
      <c r="U1012" s="13">
        <v>0</v>
      </c>
      <c r="V1012" s="13">
        <v>0</v>
      </c>
      <c r="W1012" s="13">
        <v>0</v>
      </c>
      <c r="X1012" s="13">
        <v>0</v>
      </c>
      <c r="Y1012" s="13">
        <v>0</v>
      </c>
      <c r="Z1012" s="13">
        <v>0</v>
      </c>
      <c r="AA1012" s="13">
        <v>0</v>
      </c>
      <c r="AB1012" s="13"/>
      <c r="AC1012" s="13"/>
      <c r="AD1012" s="13"/>
      <c r="AE1012" s="13"/>
      <c r="AF1012" s="13"/>
      <c r="AG1012" s="13"/>
      <c r="AH1012" s="13"/>
      <c r="AI1012" s="13"/>
      <c r="AJ1012" s="13"/>
      <c r="AK1012" s="13"/>
      <c r="AL1012" s="13"/>
      <c r="AM1012" s="13"/>
      <c r="AN1012" s="13"/>
      <c r="AO1012" s="13"/>
      <c r="AP1012" s="13"/>
      <c r="AQ1012" s="13"/>
      <c r="AR1012" s="13"/>
      <c r="AS1012" s="13"/>
      <c r="AT1012" s="13"/>
      <c r="AU1012" s="13"/>
      <c r="AV1012" s="13"/>
      <c r="AW1012" s="13"/>
      <c r="AX1012" s="13"/>
      <c r="AY1012" s="14" t="str">
        <f t="shared" si="155"/>
        <v/>
      </c>
      <c r="AZ1012" s="14">
        <f t="shared" si="152"/>
        <v>23</v>
      </c>
      <c r="BA1012" s="19">
        <f t="shared" si="156"/>
        <v>0</v>
      </c>
      <c r="BB1012" s="20" t="e">
        <f t="shared" si="153"/>
        <v>#DIV/0!</v>
      </c>
      <c r="BC1012">
        <f t="shared" si="157"/>
        <v>23</v>
      </c>
      <c r="BD1012" s="14">
        <f t="shared" si="158"/>
        <v>1</v>
      </c>
      <c r="BE1012" s="14" t="str">
        <f t="shared" si="159"/>
        <v/>
      </c>
      <c r="BF1012" s="14" t="str">
        <f t="shared" si="160"/>
        <v/>
      </c>
      <c r="BG1012" s="14" t="str">
        <f t="shared" si="161"/>
        <v/>
      </c>
    </row>
    <row r="1013" spans="1:59" x14ac:dyDescent="0.2">
      <c r="A1013" t="str">
        <f t="shared" si="154"/>
        <v>Riley Grundy_2015</v>
      </c>
      <c r="B1013" t="s">
        <v>2655</v>
      </c>
      <c r="C1013" t="s">
        <v>40</v>
      </c>
      <c r="D1013">
        <v>2015</v>
      </c>
      <c r="E1013" s="13">
        <v>0</v>
      </c>
      <c r="F1013" s="13">
        <v>0</v>
      </c>
      <c r="G1013" s="13">
        <v>0</v>
      </c>
      <c r="H1013" s="13">
        <v>0</v>
      </c>
      <c r="I1013" s="13">
        <v>0</v>
      </c>
      <c r="J1013" s="13">
        <v>0</v>
      </c>
      <c r="K1013" s="13">
        <v>0</v>
      </c>
      <c r="L1013" s="13">
        <v>0</v>
      </c>
      <c r="M1013" s="13">
        <v>0</v>
      </c>
      <c r="N1013" s="13">
        <v>0</v>
      </c>
      <c r="O1013" s="13">
        <v>0</v>
      </c>
      <c r="P1013" s="13">
        <v>0</v>
      </c>
      <c r="Q1013" s="13">
        <v>0</v>
      </c>
      <c r="R1013" s="13">
        <v>0</v>
      </c>
      <c r="S1013" s="13">
        <v>0</v>
      </c>
      <c r="T1013" s="13">
        <v>0</v>
      </c>
      <c r="U1013" s="13">
        <v>0</v>
      </c>
      <c r="V1013" s="13">
        <v>0</v>
      </c>
      <c r="W1013" s="13">
        <v>0</v>
      </c>
      <c r="X1013" s="13">
        <v>0</v>
      </c>
      <c r="Y1013" s="13">
        <v>0</v>
      </c>
      <c r="Z1013" s="13">
        <v>0</v>
      </c>
      <c r="AA1013" s="13">
        <v>0</v>
      </c>
      <c r="AB1013" s="13"/>
      <c r="AC1013" s="13"/>
      <c r="AD1013" s="13"/>
      <c r="AE1013" s="13"/>
      <c r="AF1013" s="13"/>
      <c r="AG1013" s="13"/>
      <c r="AH1013" s="13"/>
      <c r="AI1013" s="13"/>
      <c r="AJ1013" s="13"/>
      <c r="AK1013" s="13"/>
      <c r="AL1013" s="13"/>
      <c r="AM1013" s="13"/>
      <c r="AN1013" s="13"/>
      <c r="AO1013" s="13"/>
      <c r="AP1013" s="13"/>
      <c r="AQ1013" s="13"/>
      <c r="AR1013" s="13"/>
      <c r="AS1013" s="13"/>
      <c r="AT1013" s="13"/>
      <c r="AU1013" s="13"/>
      <c r="AV1013" s="13"/>
      <c r="AW1013" s="13"/>
      <c r="AX1013" s="13"/>
      <c r="AY1013" s="14" t="str">
        <f t="shared" si="155"/>
        <v/>
      </c>
      <c r="AZ1013" s="14">
        <f t="shared" si="152"/>
        <v>23</v>
      </c>
      <c r="BA1013" s="19">
        <f t="shared" si="156"/>
        <v>0</v>
      </c>
      <c r="BB1013" s="20" t="e">
        <f t="shared" si="153"/>
        <v>#DIV/0!</v>
      </c>
      <c r="BC1013">
        <f t="shared" si="157"/>
        <v>23</v>
      </c>
      <c r="BD1013" s="14">
        <f t="shared" si="158"/>
        <v>1</v>
      </c>
      <c r="BE1013" s="14" t="str">
        <f t="shared" si="159"/>
        <v/>
      </c>
      <c r="BF1013" s="14" t="str">
        <f t="shared" si="160"/>
        <v/>
      </c>
      <c r="BG1013" s="14" t="str">
        <f t="shared" si="161"/>
        <v/>
      </c>
    </row>
    <row r="1014" spans="1:59" x14ac:dyDescent="0.2">
      <c r="A1014" t="str">
        <f t="shared" si="154"/>
        <v>Matt Guelfi_2018</v>
      </c>
      <c r="B1014" t="s">
        <v>1633</v>
      </c>
      <c r="C1014" t="s">
        <v>150</v>
      </c>
      <c r="D1014">
        <v>2018</v>
      </c>
      <c r="E1014" s="13">
        <v>117300</v>
      </c>
      <c r="F1014" s="13">
        <v>117300</v>
      </c>
      <c r="G1014" s="13">
        <v>117300</v>
      </c>
      <c r="H1014" s="13">
        <v>117300</v>
      </c>
      <c r="I1014" s="13">
        <v>117300</v>
      </c>
      <c r="J1014" s="13">
        <v>117300</v>
      </c>
      <c r="K1014" s="13">
        <v>177500</v>
      </c>
      <c r="L1014" s="13">
        <v>177500</v>
      </c>
      <c r="M1014" s="13">
        <v>177500</v>
      </c>
      <c r="N1014" s="13">
        <v>215700</v>
      </c>
      <c r="O1014" s="13">
        <v>243600</v>
      </c>
      <c r="P1014" s="13">
        <v>269900</v>
      </c>
      <c r="Q1014" s="13">
        <v>293700</v>
      </c>
      <c r="R1014" s="13">
        <v>293700</v>
      </c>
      <c r="S1014" s="13">
        <v>308900</v>
      </c>
      <c r="T1014" s="13">
        <v>305300</v>
      </c>
      <c r="U1014" s="13">
        <v>292800</v>
      </c>
      <c r="V1014" s="13">
        <v>298200</v>
      </c>
      <c r="W1014" s="13">
        <v>304100</v>
      </c>
      <c r="X1014" s="13">
        <v>303500</v>
      </c>
      <c r="Y1014" s="13">
        <v>303500</v>
      </c>
      <c r="Z1014" s="13">
        <v>303500</v>
      </c>
      <c r="AA1014" s="13">
        <v>262000</v>
      </c>
      <c r="AB1014" s="13"/>
      <c r="AC1014" s="13"/>
      <c r="AD1014" s="13"/>
      <c r="AE1014" s="13">
        <v>72</v>
      </c>
      <c r="AF1014" s="13">
        <v>69</v>
      </c>
      <c r="AG1014" s="13">
        <v>63</v>
      </c>
      <c r="AH1014" s="13"/>
      <c r="AI1014" s="13"/>
      <c r="AJ1014" s="13">
        <v>61</v>
      </c>
      <c r="AK1014" s="13">
        <v>68</v>
      </c>
      <c r="AL1014" s="13">
        <v>76</v>
      </c>
      <c r="AM1014" s="13">
        <v>73</v>
      </c>
      <c r="AN1014" s="13"/>
      <c r="AO1014" s="13">
        <v>63</v>
      </c>
      <c r="AP1014" s="13">
        <v>45</v>
      </c>
      <c r="AQ1014" s="13">
        <v>51</v>
      </c>
      <c r="AR1014" s="13">
        <v>95</v>
      </c>
      <c r="AS1014" s="13">
        <v>50</v>
      </c>
      <c r="AT1014" s="13">
        <v>40</v>
      </c>
      <c r="AU1014" s="13"/>
      <c r="AV1014" s="13"/>
      <c r="AW1014" s="13">
        <v>42</v>
      </c>
      <c r="AX1014" s="13">
        <v>53</v>
      </c>
      <c r="AY1014" s="14">
        <f t="shared" si="155"/>
        <v>61.4</v>
      </c>
      <c r="AZ1014" s="14">
        <f t="shared" si="152"/>
        <v>23</v>
      </c>
      <c r="BA1014" s="19">
        <f t="shared" si="156"/>
        <v>0.68181818181818177</v>
      </c>
      <c r="BB1014" s="20">
        <f t="shared" si="153"/>
        <v>14.89870560053552</v>
      </c>
      <c r="BC1014">
        <f t="shared" si="157"/>
        <v>0</v>
      </c>
      <c r="BD1014" s="14">
        <f t="shared" si="158"/>
        <v>1</v>
      </c>
      <c r="BE1014" s="14">
        <f t="shared" si="159"/>
        <v>68</v>
      </c>
      <c r="BF1014" s="14">
        <f t="shared" si="160"/>
        <v>69.5</v>
      </c>
      <c r="BG1014" s="14">
        <f t="shared" si="161"/>
        <v>53.714285714285715</v>
      </c>
    </row>
    <row r="1015" spans="1:59" x14ac:dyDescent="0.2">
      <c r="A1015" t="str">
        <f t="shared" si="154"/>
        <v>Matt Guelfi_2017</v>
      </c>
      <c r="B1015" t="s">
        <v>1633</v>
      </c>
      <c r="C1015" t="s">
        <v>150</v>
      </c>
      <c r="D1015">
        <v>2017</v>
      </c>
      <c r="E1015" s="13">
        <v>0</v>
      </c>
      <c r="F1015" s="13">
        <v>0</v>
      </c>
      <c r="G1015" s="13">
        <v>0</v>
      </c>
      <c r="H1015" s="13">
        <v>0</v>
      </c>
      <c r="I1015" s="13">
        <v>0</v>
      </c>
      <c r="J1015" s="13">
        <v>0</v>
      </c>
      <c r="K1015" s="13">
        <v>0</v>
      </c>
      <c r="L1015" s="13">
        <v>0</v>
      </c>
      <c r="M1015" s="13">
        <v>0</v>
      </c>
      <c r="N1015" s="13">
        <v>0</v>
      </c>
      <c r="O1015" s="13">
        <v>0</v>
      </c>
      <c r="P1015" s="13">
        <v>0</v>
      </c>
      <c r="Q1015" s="13">
        <v>0</v>
      </c>
      <c r="R1015" s="13">
        <v>0</v>
      </c>
      <c r="S1015" s="13">
        <v>0</v>
      </c>
      <c r="T1015" s="13">
        <v>0</v>
      </c>
      <c r="U1015" s="13">
        <v>0</v>
      </c>
      <c r="V1015" s="13">
        <v>0</v>
      </c>
      <c r="W1015" s="13">
        <v>0</v>
      </c>
      <c r="X1015" s="13">
        <v>0</v>
      </c>
      <c r="Y1015" s="13">
        <v>0</v>
      </c>
      <c r="Z1015" s="13">
        <v>0</v>
      </c>
      <c r="AA1015" s="13">
        <v>0</v>
      </c>
      <c r="AB1015" s="13"/>
      <c r="AC1015" s="13"/>
      <c r="AD1015" s="13"/>
      <c r="AE1015" s="13"/>
      <c r="AF1015" s="13"/>
      <c r="AG1015" s="13"/>
      <c r="AH1015" s="13"/>
      <c r="AI1015" s="13"/>
      <c r="AJ1015" s="13"/>
      <c r="AK1015" s="13"/>
      <c r="AL1015" s="13"/>
      <c r="AM1015" s="13"/>
      <c r="AN1015" s="13"/>
      <c r="AO1015" s="13"/>
      <c r="AP1015" s="13"/>
      <c r="AQ1015" s="13"/>
      <c r="AR1015" s="13"/>
      <c r="AS1015" s="13"/>
      <c r="AT1015" s="13"/>
      <c r="AU1015" s="13"/>
      <c r="AV1015" s="13"/>
      <c r="AW1015" s="13"/>
      <c r="AX1015" s="13"/>
      <c r="AY1015" s="14" t="str">
        <f t="shared" si="155"/>
        <v/>
      </c>
      <c r="AZ1015" s="14">
        <f t="shared" si="152"/>
        <v>23</v>
      </c>
      <c r="BA1015" s="19">
        <f t="shared" si="156"/>
        <v>0</v>
      </c>
      <c r="BB1015" s="20" t="e">
        <f t="shared" si="153"/>
        <v>#DIV/0!</v>
      </c>
      <c r="BC1015">
        <f t="shared" si="157"/>
        <v>23</v>
      </c>
      <c r="BD1015" s="14">
        <f t="shared" si="158"/>
        <v>1</v>
      </c>
      <c r="BE1015" s="14" t="str">
        <f t="shared" si="159"/>
        <v/>
      </c>
      <c r="BF1015" s="14" t="str">
        <f t="shared" si="160"/>
        <v/>
      </c>
      <c r="BG1015" s="14" t="str">
        <f t="shared" si="161"/>
        <v/>
      </c>
    </row>
    <row r="1016" spans="1:59" x14ac:dyDescent="0.2">
      <c r="A1016" t="str">
        <f t="shared" si="154"/>
        <v>Matt Guelfi_2016</v>
      </c>
      <c r="B1016" t="s">
        <v>1633</v>
      </c>
      <c r="C1016" t="s">
        <v>150</v>
      </c>
      <c r="D1016">
        <v>2016</v>
      </c>
      <c r="E1016" s="13">
        <v>0</v>
      </c>
      <c r="F1016" s="13">
        <v>0</v>
      </c>
      <c r="G1016" s="13">
        <v>0</v>
      </c>
      <c r="H1016" s="13">
        <v>0</v>
      </c>
      <c r="I1016" s="13">
        <v>0</v>
      </c>
      <c r="J1016" s="13">
        <v>0</v>
      </c>
      <c r="K1016" s="13">
        <v>0</v>
      </c>
      <c r="L1016" s="13">
        <v>0</v>
      </c>
      <c r="M1016" s="13">
        <v>0</v>
      </c>
      <c r="N1016" s="13">
        <v>0</v>
      </c>
      <c r="O1016" s="13">
        <v>0</v>
      </c>
      <c r="P1016" s="13">
        <v>0</v>
      </c>
      <c r="Q1016" s="13">
        <v>0</v>
      </c>
      <c r="R1016" s="13">
        <v>0</v>
      </c>
      <c r="S1016" s="13">
        <v>0</v>
      </c>
      <c r="T1016" s="13">
        <v>0</v>
      </c>
      <c r="U1016" s="13">
        <v>0</v>
      </c>
      <c r="V1016" s="13">
        <v>0</v>
      </c>
      <c r="W1016" s="13">
        <v>0</v>
      </c>
      <c r="X1016" s="13">
        <v>0</v>
      </c>
      <c r="Y1016" s="13">
        <v>0</v>
      </c>
      <c r="Z1016" s="13">
        <v>0</v>
      </c>
      <c r="AA1016" s="13">
        <v>0</v>
      </c>
      <c r="AB1016" s="13"/>
      <c r="AC1016" s="13"/>
      <c r="AD1016" s="13"/>
      <c r="AE1016" s="13"/>
      <c r="AF1016" s="13"/>
      <c r="AG1016" s="13"/>
      <c r="AH1016" s="13"/>
      <c r="AI1016" s="13"/>
      <c r="AJ1016" s="13"/>
      <c r="AK1016" s="13"/>
      <c r="AL1016" s="13"/>
      <c r="AM1016" s="13"/>
      <c r="AN1016" s="13"/>
      <c r="AO1016" s="13"/>
      <c r="AP1016" s="13"/>
      <c r="AQ1016" s="13"/>
      <c r="AR1016" s="13"/>
      <c r="AS1016" s="13"/>
      <c r="AT1016" s="13"/>
      <c r="AU1016" s="13"/>
      <c r="AV1016" s="13"/>
      <c r="AW1016" s="13"/>
      <c r="AX1016" s="13"/>
      <c r="AY1016" s="14" t="str">
        <f t="shared" si="155"/>
        <v/>
      </c>
      <c r="AZ1016" s="14">
        <f t="shared" si="152"/>
        <v>23</v>
      </c>
      <c r="BA1016" s="19">
        <f t="shared" si="156"/>
        <v>0</v>
      </c>
      <c r="BB1016" s="20" t="e">
        <f t="shared" si="153"/>
        <v>#DIV/0!</v>
      </c>
      <c r="BC1016">
        <f t="shared" si="157"/>
        <v>23</v>
      </c>
      <c r="BD1016" s="14">
        <f t="shared" si="158"/>
        <v>1</v>
      </c>
      <c r="BE1016" s="14" t="str">
        <f t="shared" si="159"/>
        <v/>
      </c>
      <c r="BF1016" s="14" t="str">
        <f t="shared" si="160"/>
        <v/>
      </c>
      <c r="BG1016" s="14" t="str">
        <f t="shared" si="161"/>
        <v/>
      </c>
    </row>
    <row r="1017" spans="1:59" x14ac:dyDescent="0.2">
      <c r="A1017" t="str">
        <f t="shared" si="154"/>
        <v>Matt Guelfi_2015</v>
      </c>
      <c r="B1017" t="s">
        <v>1633</v>
      </c>
      <c r="C1017" t="s">
        <v>150</v>
      </c>
      <c r="D1017">
        <v>2015</v>
      </c>
      <c r="E1017" s="13">
        <v>0</v>
      </c>
      <c r="F1017" s="13">
        <v>0</v>
      </c>
      <c r="G1017" s="13">
        <v>0</v>
      </c>
      <c r="H1017" s="13">
        <v>0</v>
      </c>
      <c r="I1017" s="13">
        <v>0</v>
      </c>
      <c r="J1017" s="13">
        <v>0</v>
      </c>
      <c r="K1017" s="13">
        <v>0</v>
      </c>
      <c r="L1017" s="13">
        <v>0</v>
      </c>
      <c r="M1017" s="13">
        <v>0</v>
      </c>
      <c r="N1017" s="13">
        <v>0</v>
      </c>
      <c r="O1017" s="13">
        <v>0</v>
      </c>
      <c r="P1017" s="13">
        <v>0</v>
      </c>
      <c r="Q1017" s="13">
        <v>0</v>
      </c>
      <c r="R1017" s="13">
        <v>0</v>
      </c>
      <c r="S1017" s="13">
        <v>0</v>
      </c>
      <c r="T1017" s="13">
        <v>0</v>
      </c>
      <c r="U1017" s="13">
        <v>0</v>
      </c>
      <c r="V1017" s="13">
        <v>0</v>
      </c>
      <c r="W1017" s="13">
        <v>0</v>
      </c>
      <c r="X1017" s="13">
        <v>0</v>
      </c>
      <c r="Y1017" s="13">
        <v>0</v>
      </c>
      <c r="Z1017" s="13">
        <v>0</v>
      </c>
      <c r="AA1017" s="13">
        <v>0</v>
      </c>
      <c r="AB1017" s="13"/>
      <c r="AC1017" s="13"/>
      <c r="AD1017" s="13"/>
      <c r="AE1017" s="13"/>
      <c r="AF1017" s="13"/>
      <c r="AG1017" s="13"/>
      <c r="AH1017" s="13"/>
      <c r="AI1017" s="13"/>
      <c r="AJ1017" s="13"/>
      <c r="AK1017" s="13"/>
      <c r="AL1017" s="13"/>
      <c r="AM1017" s="13"/>
      <c r="AN1017" s="13"/>
      <c r="AO1017" s="13"/>
      <c r="AP1017" s="13"/>
      <c r="AQ1017" s="13"/>
      <c r="AR1017" s="13"/>
      <c r="AS1017" s="13"/>
      <c r="AT1017" s="13"/>
      <c r="AU1017" s="13"/>
      <c r="AV1017" s="13"/>
      <c r="AW1017" s="13"/>
      <c r="AX1017" s="13"/>
      <c r="AY1017" s="14" t="str">
        <f t="shared" si="155"/>
        <v/>
      </c>
      <c r="AZ1017" s="14">
        <f t="shared" si="152"/>
        <v>23</v>
      </c>
      <c r="BA1017" s="19">
        <f t="shared" si="156"/>
        <v>0</v>
      </c>
      <c r="BB1017" s="20" t="e">
        <f t="shared" si="153"/>
        <v>#DIV/0!</v>
      </c>
      <c r="BC1017">
        <f t="shared" si="157"/>
        <v>23</v>
      </c>
      <c r="BD1017" s="14">
        <f t="shared" si="158"/>
        <v>1</v>
      </c>
      <c r="BE1017" s="14" t="str">
        <f t="shared" si="159"/>
        <v/>
      </c>
      <c r="BF1017" s="14" t="str">
        <f t="shared" si="160"/>
        <v/>
      </c>
      <c r="BG1017" s="14" t="str">
        <f t="shared" si="161"/>
        <v/>
      </c>
    </row>
    <row r="1018" spans="1:59" x14ac:dyDescent="0.2">
      <c r="A1018" t="str">
        <f t="shared" si="154"/>
        <v>Jack Gunston_2018</v>
      </c>
      <c r="B1018" t="s">
        <v>663</v>
      </c>
      <c r="C1018" t="s">
        <v>260</v>
      </c>
      <c r="D1018">
        <v>2018</v>
      </c>
      <c r="E1018" s="13">
        <v>474800</v>
      </c>
      <c r="F1018" s="13">
        <v>474800</v>
      </c>
      <c r="G1018" s="13">
        <v>474800</v>
      </c>
      <c r="H1018" s="13">
        <v>473300</v>
      </c>
      <c r="I1018" s="13">
        <v>466100</v>
      </c>
      <c r="J1018" s="13">
        <v>466100</v>
      </c>
      <c r="K1018" s="13">
        <v>469500</v>
      </c>
      <c r="L1018" s="13">
        <v>465300</v>
      </c>
      <c r="M1018" s="13">
        <v>463900</v>
      </c>
      <c r="N1018" s="13">
        <v>468300</v>
      </c>
      <c r="O1018" s="13">
        <v>454900</v>
      </c>
      <c r="P1018" s="13">
        <v>443700</v>
      </c>
      <c r="Q1018" s="13">
        <v>443700</v>
      </c>
      <c r="R1018" s="13">
        <v>444700</v>
      </c>
      <c r="S1018" s="13">
        <v>456600</v>
      </c>
      <c r="T1018" s="13">
        <v>456600</v>
      </c>
      <c r="U1018" s="13">
        <v>474500</v>
      </c>
      <c r="V1018" s="13">
        <v>468400</v>
      </c>
      <c r="W1018" s="13">
        <v>466200</v>
      </c>
      <c r="X1018" s="13">
        <v>447700</v>
      </c>
      <c r="Y1018" s="13">
        <v>459900</v>
      </c>
      <c r="Z1018" s="13">
        <v>472100</v>
      </c>
      <c r="AA1018" s="13">
        <v>506200</v>
      </c>
      <c r="AB1018" s="13">
        <v>116</v>
      </c>
      <c r="AC1018" s="13">
        <v>85</v>
      </c>
      <c r="AD1018" s="13">
        <v>78</v>
      </c>
      <c r="AE1018" s="13">
        <v>99</v>
      </c>
      <c r="AF1018" s="13">
        <v>96</v>
      </c>
      <c r="AG1018" s="13">
        <v>89</v>
      </c>
      <c r="AH1018" s="13">
        <v>86</v>
      </c>
      <c r="AI1018" s="13">
        <v>102</v>
      </c>
      <c r="AJ1018" s="13">
        <v>102</v>
      </c>
      <c r="AK1018" s="13">
        <v>47</v>
      </c>
      <c r="AL1018" s="13">
        <v>99</v>
      </c>
      <c r="AM1018" s="13"/>
      <c r="AN1018" s="13">
        <v>123</v>
      </c>
      <c r="AO1018" s="13">
        <v>74</v>
      </c>
      <c r="AP1018" s="13"/>
      <c r="AQ1018" s="13">
        <v>123</v>
      </c>
      <c r="AR1018" s="13">
        <v>79</v>
      </c>
      <c r="AS1018" s="13">
        <v>80</v>
      </c>
      <c r="AT1018" s="13">
        <v>85</v>
      </c>
      <c r="AU1018" s="13">
        <v>138</v>
      </c>
      <c r="AV1018" s="13">
        <v>88</v>
      </c>
      <c r="AW1018" s="13">
        <v>140</v>
      </c>
      <c r="AX1018" s="13">
        <v>88</v>
      </c>
      <c r="AY1018" s="14">
        <f t="shared" si="155"/>
        <v>96.047619047619051</v>
      </c>
      <c r="AZ1018" s="14">
        <f t="shared" si="152"/>
        <v>23</v>
      </c>
      <c r="BA1018" s="19">
        <f t="shared" si="156"/>
        <v>0.95454545454545459</v>
      </c>
      <c r="BB1018" s="20">
        <f t="shared" si="153"/>
        <v>22.272126504840493</v>
      </c>
      <c r="BC1018">
        <f t="shared" si="157"/>
        <v>0</v>
      </c>
      <c r="BD1018" s="14">
        <f t="shared" si="158"/>
        <v>12</v>
      </c>
      <c r="BE1018" s="14">
        <f t="shared" si="159"/>
        <v>93.833333333333329</v>
      </c>
      <c r="BF1018" s="14">
        <f t="shared" si="160"/>
        <v>87.2</v>
      </c>
      <c r="BG1018" s="14">
        <f t="shared" si="161"/>
        <v>102.625</v>
      </c>
    </row>
    <row r="1019" spans="1:59" x14ac:dyDescent="0.2">
      <c r="A1019" t="str">
        <f t="shared" si="154"/>
        <v>Jack Gunston_2017</v>
      </c>
      <c r="B1019" t="s">
        <v>663</v>
      </c>
      <c r="C1019" t="s">
        <v>260</v>
      </c>
      <c r="D1019">
        <v>2017</v>
      </c>
      <c r="E1019" s="13">
        <v>502300</v>
      </c>
      <c r="F1019" s="13">
        <v>502300</v>
      </c>
      <c r="G1019" s="13">
        <v>502300</v>
      </c>
      <c r="H1019" s="13">
        <v>487200</v>
      </c>
      <c r="I1019" s="13">
        <v>480900</v>
      </c>
      <c r="J1019" s="13">
        <v>462200</v>
      </c>
      <c r="K1019" s="13">
        <v>440100</v>
      </c>
      <c r="L1019" s="13">
        <v>425100</v>
      </c>
      <c r="M1019" s="13">
        <v>402600</v>
      </c>
      <c r="N1019" s="13">
        <v>403400</v>
      </c>
      <c r="O1019" s="13">
        <v>410000</v>
      </c>
      <c r="P1019" s="13">
        <v>392900</v>
      </c>
      <c r="Q1019" s="13">
        <v>399000</v>
      </c>
      <c r="R1019" s="13">
        <v>399000</v>
      </c>
      <c r="S1019" s="13">
        <v>387400</v>
      </c>
      <c r="T1019" s="13">
        <v>408100</v>
      </c>
      <c r="U1019" s="13">
        <v>399600</v>
      </c>
      <c r="V1019" s="13">
        <v>411800</v>
      </c>
      <c r="W1019" s="13">
        <v>442500</v>
      </c>
      <c r="X1019" s="13">
        <v>464700</v>
      </c>
      <c r="Y1019" s="13">
        <v>476800</v>
      </c>
      <c r="Z1019" s="13">
        <v>475800</v>
      </c>
      <c r="AA1019" s="13">
        <v>482200</v>
      </c>
      <c r="AB1019" s="13">
        <v>68</v>
      </c>
      <c r="AC1019" s="13">
        <v>131</v>
      </c>
      <c r="AD1019" s="13">
        <v>60</v>
      </c>
      <c r="AE1019" s="13">
        <v>80</v>
      </c>
      <c r="AF1019" s="13">
        <v>99</v>
      </c>
      <c r="AG1019" s="13">
        <v>43</v>
      </c>
      <c r="AH1019" s="13">
        <v>82</v>
      </c>
      <c r="AI1019" s="13">
        <v>75</v>
      </c>
      <c r="AJ1019" s="13">
        <v>81</v>
      </c>
      <c r="AK1019" s="13">
        <v>96</v>
      </c>
      <c r="AL1019" s="13">
        <v>27</v>
      </c>
      <c r="AM1019" s="13">
        <v>121</v>
      </c>
      <c r="AN1019" s="13"/>
      <c r="AO1019" s="13">
        <v>60</v>
      </c>
      <c r="AP1019" s="13">
        <v>96</v>
      </c>
      <c r="AQ1019" s="13">
        <v>68</v>
      </c>
      <c r="AR1019" s="13">
        <v>102</v>
      </c>
      <c r="AS1019" s="13">
        <v>146</v>
      </c>
      <c r="AT1019" s="13">
        <v>68</v>
      </c>
      <c r="AU1019" s="13">
        <v>94</v>
      </c>
      <c r="AV1019" s="13">
        <v>124</v>
      </c>
      <c r="AW1019" s="13">
        <v>84</v>
      </c>
      <c r="AX1019" s="13">
        <v>95</v>
      </c>
      <c r="AY1019" s="14">
        <f t="shared" si="155"/>
        <v>86.36363636363636</v>
      </c>
      <c r="AZ1019" s="14">
        <f t="shared" ref="AZ1019:AZ1082" si="162">COUNTIF(AB1019:AX1019,"&lt;&gt;0")</f>
        <v>23</v>
      </c>
      <c r="BA1019" s="19">
        <f t="shared" si="156"/>
        <v>1</v>
      </c>
      <c r="BB1019" s="20">
        <f t="shared" ref="BB1019:BB1082" si="163">STDEV(AB1019:AX1019)</f>
        <v>28.382666498688206</v>
      </c>
      <c r="BC1019">
        <f t="shared" si="157"/>
        <v>0</v>
      </c>
      <c r="BD1019" s="14">
        <f t="shared" si="158"/>
        <v>15</v>
      </c>
      <c r="BE1019" s="14">
        <f t="shared" si="159"/>
        <v>80.166666666666671</v>
      </c>
      <c r="BF1019" s="14">
        <f t="shared" si="160"/>
        <v>80.333333333333329</v>
      </c>
      <c r="BG1019" s="14">
        <f t="shared" si="161"/>
        <v>97.444444444444443</v>
      </c>
    </row>
    <row r="1020" spans="1:59" x14ac:dyDescent="0.2">
      <c r="A1020" t="str">
        <f t="shared" si="154"/>
        <v>Jack Gunston_2016</v>
      </c>
      <c r="B1020" t="s">
        <v>663</v>
      </c>
      <c r="C1020" t="s">
        <v>260</v>
      </c>
      <c r="D1020">
        <v>2016</v>
      </c>
      <c r="E1020" s="13">
        <v>521200</v>
      </c>
      <c r="F1020" s="13">
        <v>521200</v>
      </c>
      <c r="G1020" s="13">
        <v>521200</v>
      </c>
      <c r="H1020" s="13">
        <v>513500</v>
      </c>
      <c r="I1020" s="13">
        <v>488500</v>
      </c>
      <c r="J1020" s="13">
        <v>451700</v>
      </c>
      <c r="K1020" s="13">
        <v>440600</v>
      </c>
      <c r="L1020" s="13">
        <v>443800</v>
      </c>
      <c r="M1020" s="13">
        <v>466600</v>
      </c>
      <c r="N1020" s="13">
        <v>488100</v>
      </c>
      <c r="O1020" s="13">
        <v>498700</v>
      </c>
      <c r="P1020" s="13">
        <v>509500</v>
      </c>
      <c r="Q1020" s="13">
        <v>513800</v>
      </c>
      <c r="R1020" s="13">
        <v>494200</v>
      </c>
      <c r="S1020" s="13">
        <v>483100</v>
      </c>
      <c r="T1020" s="13">
        <v>483100</v>
      </c>
      <c r="U1020" s="13">
        <v>468300</v>
      </c>
      <c r="V1020" s="13">
        <v>479100</v>
      </c>
      <c r="W1020" s="13">
        <v>495700</v>
      </c>
      <c r="X1020" s="13">
        <v>509900</v>
      </c>
      <c r="Y1020" s="13">
        <v>512200</v>
      </c>
      <c r="Z1020" s="13">
        <v>478200</v>
      </c>
      <c r="AA1020" s="13">
        <v>441700</v>
      </c>
      <c r="AB1020" s="13">
        <v>127</v>
      </c>
      <c r="AC1020" s="13">
        <v>93</v>
      </c>
      <c r="AD1020" s="13">
        <v>69</v>
      </c>
      <c r="AE1020" s="13">
        <v>84</v>
      </c>
      <c r="AF1020" s="13">
        <v>50</v>
      </c>
      <c r="AG1020" s="13">
        <v>106</v>
      </c>
      <c r="AH1020" s="13">
        <v>113</v>
      </c>
      <c r="AI1020" s="13">
        <v>96</v>
      </c>
      <c r="AJ1020" s="13">
        <v>119</v>
      </c>
      <c r="AK1020" s="13">
        <v>102</v>
      </c>
      <c r="AL1020" s="13">
        <v>102</v>
      </c>
      <c r="AM1020" s="13">
        <v>112</v>
      </c>
      <c r="AN1020" s="13">
        <v>58</v>
      </c>
      <c r="AO1020" s="13">
        <v>105</v>
      </c>
      <c r="AP1020" s="13"/>
      <c r="AQ1020" s="13">
        <v>95</v>
      </c>
      <c r="AR1020" s="13">
        <v>111</v>
      </c>
      <c r="AS1020" s="13">
        <v>127</v>
      </c>
      <c r="AT1020" s="13">
        <v>101</v>
      </c>
      <c r="AU1020" s="13">
        <v>93</v>
      </c>
      <c r="AV1020" s="13">
        <v>46</v>
      </c>
      <c r="AW1020" s="13">
        <v>74</v>
      </c>
      <c r="AX1020" s="13">
        <v>48</v>
      </c>
      <c r="AY1020" s="14">
        <f t="shared" si="155"/>
        <v>92.318181818181813</v>
      </c>
      <c r="AZ1020" s="14">
        <f t="shared" si="162"/>
        <v>23</v>
      </c>
      <c r="BA1020" s="19">
        <f t="shared" si="156"/>
        <v>1</v>
      </c>
      <c r="BB1020" s="20">
        <f t="shared" si="163"/>
        <v>24.82392540931577</v>
      </c>
      <c r="BC1020">
        <f t="shared" si="157"/>
        <v>0</v>
      </c>
      <c r="BD1020" s="14">
        <f t="shared" si="158"/>
        <v>7</v>
      </c>
      <c r="BE1020" s="14">
        <f t="shared" si="159"/>
        <v>88.166666666666671</v>
      </c>
      <c r="BF1020" s="14">
        <f t="shared" si="160"/>
        <v>107.33333333333333</v>
      </c>
      <c r="BG1020" s="14">
        <f t="shared" si="161"/>
        <v>86.875</v>
      </c>
    </row>
    <row r="1021" spans="1:59" x14ac:dyDescent="0.2">
      <c r="A1021" t="str">
        <f t="shared" si="154"/>
        <v>Jack Gunston_2015</v>
      </c>
      <c r="B1021" t="s">
        <v>663</v>
      </c>
      <c r="C1021" t="s">
        <v>260</v>
      </c>
      <c r="D1021">
        <v>2015</v>
      </c>
      <c r="E1021" s="13">
        <v>485600</v>
      </c>
      <c r="F1021" s="13">
        <v>485600</v>
      </c>
      <c r="G1021" s="13">
        <v>485600</v>
      </c>
      <c r="H1021" s="13">
        <v>478200</v>
      </c>
      <c r="I1021" s="13">
        <v>481400</v>
      </c>
      <c r="J1021" s="13">
        <v>498100</v>
      </c>
      <c r="K1021" s="13">
        <v>508600</v>
      </c>
      <c r="L1021" s="13">
        <v>519600</v>
      </c>
      <c r="M1021" s="13">
        <v>508900</v>
      </c>
      <c r="N1021" s="13">
        <v>508500</v>
      </c>
      <c r="O1021" s="13">
        <v>503900</v>
      </c>
      <c r="P1021" s="13">
        <v>503900</v>
      </c>
      <c r="Q1021" s="13">
        <v>469200</v>
      </c>
      <c r="R1021" s="13">
        <v>441400</v>
      </c>
      <c r="S1021" s="13">
        <v>421700</v>
      </c>
      <c r="T1021" s="13">
        <v>424200</v>
      </c>
      <c r="U1021" s="13">
        <v>424900</v>
      </c>
      <c r="V1021" s="13">
        <v>457600</v>
      </c>
      <c r="W1021" s="13">
        <v>494300</v>
      </c>
      <c r="X1021" s="13">
        <v>491600</v>
      </c>
      <c r="Y1021" s="13">
        <v>457900</v>
      </c>
      <c r="Z1021" s="13">
        <v>438600</v>
      </c>
      <c r="AA1021" s="13">
        <v>472600</v>
      </c>
      <c r="AB1021" s="13">
        <v>70</v>
      </c>
      <c r="AC1021" s="13">
        <v>101</v>
      </c>
      <c r="AD1021" s="13">
        <v>100</v>
      </c>
      <c r="AE1021" s="13">
        <v>91</v>
      </c>
      <c r="AF1021" s="13">
        <v>135</v>
      </c>
      <c r="AG1021" s="13">
        <v>96</v>
      </c>
      <c r="AH1021" s="13">
        <v>98</v>
      </c>
      <c r="AI1021" s="13">
        <v>91</v>
      </c>
      <c r="AJ1021" s="13">
        <v>113</v>
      </c>
      <c r="AK1021" s="13">
        <v>86</v>
      </c>
      <c r="AL1021" s="13"/>
      <c r="AM1021" s="13">
        <v>22</v>
      </c>
      <c r="AN1021" s="13">
        <v>108</v>
      </c>
      <c r="AO1021" s="13">
        <v>86</v>
      </c>
      <c r="AP1021" s="13">
        <v>61</v>
      </c>
      <c r="AQ1021" s="13">
        <v>106</v>
      </c>
      <c r="AR1021" s="13">
        <v>165</v>
      </c>
      <c r="AS1021" s="13">
        <v>89</v>
      </c>
      <c r="AT1021" s="13">
        <v>39</v>
      </c>
      <c r="AU1021" s="13">
        <v>94</v>
      </c>
      <c r="AV1021" s="13">
        <v>104</v>
      </c>
      <c r="AW1021" s="13">
        <v>149</v>
      </c>
      <c r="AX1021" s="13">
        <v>121</v>
      </c>
      <c r="AY1021" s="14">
        <f t="shared" si="155"/>
        <v>96.590909090909093</v>
      </c>
      <c r="AZ1021" s="14">
        <f t="shared" si="162"/>
        <v>23</v>
      </c>
      <c r="BA1021" s="19">
        <f t="shared" si="156"/>
        <v>1</v>
      </c>
      <c r="BB1021" s="20">
        <f t="shared" si="163"/>
        <v>31.832387057851403</v>
      </c>
      <c r="BC1021">
        <f t="shared" si="157"/>
        <v>0</v>
      </c>
      <c r="BD1021" s="14">
        <f t="shared" si="158"/>
        <v>15</v>
      </c>
      <c r="BE1021" s="14">
        <f t="shared" si="159"/>
        <v>98.833333333333329</v>
      </c>
      <c r="BF1021" s="14">
        <f t="shared" si="160"/>
        <v>82</v>
      </c>
      <c r="BG1021" s="14">
        <f t="shared" si="161"/>
        <v>103.11111111111111</v>
      </c>
    </row>
    <row r="1022" spans="1:59" x14ac:dyDescent="0.2">
      <c r="A1022" t="str">
        <f t="shared" si="154"/>
        <v>Cameron Guthrie_2018</v>
      </c>
      <c r="B1022" t="s">
        <v>579</v>
      </c>
      <c r="C1022" t="s">
        <v>235</v>
      </c>
      <c r="D1022">
        <v>2018</v>
      </c>
      <c r="E1022" s="13">
        <v>406300</v>
      </c>
      <c r="F1022" s="13">
        <v>406300</v>
      </c>
      <c r="G1022" s="13">
        <v>406300</v>
      </c>
      <c r="H1022" s="13">
        <v>372000</v>
      </c>
      <c r="I1022" s="13">
        <v>372000</v>
      </c>
      <c r="J1022" s="13">
        <v>372000</v>
      </c>
      <c r="K1022" s="13">
        <v>372000</v>
      </c>
      <c r="L1022" s="13">
        <v>372000</v>
      </c>
      <c r="M1022" s="13">
        <v>372000</v>
      </c>
      <c r="N1022" s="13">
        <v>372000</v>
      </c>
      <c r="O1022" s="13">
        <v>372000</v>
      </c>
      <c r="P1022" s="13">
        <v>372000</v>
      </c>
      <c r="Q1022" s="13">
        <v>372000</v>
      </c>
      <c r="R1022" s="13">
        <v>372000</v>
      </c>
      <c r="S1022" s="13">
        <v>372000</v>
      </c>
      <c r="T1022" s="13">
        <v>348600</v>
      </c>
      <c r="U1022" s="13">
        <v>322100</v>
      </c>
      <c r="V1022" s="13">
        <v>323600</v>
      </c>
      <c r="W1022" s="13">
        <v>305700</v>
      </c>
      <c r="X1022" s="13">
        <v>289600</v>
      </c>
      <c r="Y1022" s="13">
        <v>298000</v>
      </c>
      <c r="Z1022" s="13">
        <v>304300</v>
      </c>
      <c r="AA1022" s="13">
        <v>321200</v>
      </c>
      <c r="AB1022" s="13">
        <v>74</v>
      </c>
      <c r="AC1022" s="13">
        <v>84</v>
      </c>
      <c r="AD1022" s="13">
        <v>7</v>
      </c>
      <c r="AE1022" s="13"/>
      <c r="AF1022" s="13"/>
      <c r="AG1022" s="13"/>
      <c r="AH1022" s="13"/>
      <c r="AI1022" s="13"/>
      <c r="AJ1022" s="13"/>
      <c r="AK1022" s="13"/>
      <c r="AL1022" s="13"/>
      <c r="AM1022" s="13"/>
      <c r="AN1022" s="13"/>
      <c r="AO1022" s="13"/>
      <c r="AP1022" s="13">
        <v>84</v>
      </c>
      <c r="AQ1022" s="13">
        <v>63</v>
      </c>
      <c r="AR1022" s="13">
        <v>53</v>
      </c>
      <c r="AS1022" s="13">
        <v>42</v>
      </c>
      <c r="AT1022" s="13">
        <v>56</v>
      </c>
      <c r="AU1022" s="13">
        <v>99</v>
      </c>
      <c r="AV1022" s="13">
        <v>43</v>
      </c>
      <c r="AW1022" s="13">
        <v>79</v>
      </c>
      <c r="AX1022" s="13">
        <v>81</v>
      </c>
      <c r="AY1022" s="14">
        <f t="shared" si="155"/>
        <v>63.75</v>
      </c>
      <c r="AZ1022" s="14">
        <f t="shared" si="162"/>
        <v>23</v>
      </c>
      <c r="BA1022" s="19">
        <f t="shared" si="156"/>
        <v>0.54545454545454541</v>
      </c>
      <c r="BB1022" s="20">
        <f t="shared" si="163"/>
        <v>25.223095477251508</v>
      </c>
      <c r="BC1022">
        <f t="shared" si="157"/>
        <v>0</v>
      </c>
      <c r="BD1022" s="14">
        <f t="shared" si="158"/>
        <v>20</v>
      </c>
      <c r="BE1022" s="14">
        <f t="shared" si="159"/>
        <v>55</v>
      </c>
      <c r="BF1022" s="14" t="str">
        <f t="shared" si="160"/>
        <v/>
      </c>
      <c r="BG1022" s="14">
        <f t="shared" si="161"/>
        <v>66.666666666666671</v>
      </c>
    </row>
    <row r="1023" spans="1:59" x14ac:dyDescent="0.2">
      <c r="A1023" t="str">
        <f t="shared" si="154"/>
        <v>Cameron Guthrie_2017</v>
      </c>
      <c r="B1023" t="s">
        <v>579</v>
      </c>
      <c r="C1023" t="s">
        <v>235</v>
      </c>
      <c r="D1023">
        <v>2017</v>
      </c>
      <c r="E1023" s="13">
        <v>463000</v>
      </c>
      <c r="F1023" s="13">
        <v>463000</v>
      </c>
      <c r="G1023" s="13">
        <v>463000</v>
      </c>
      <c r="H1023" s="13">
        <v>463000</v>
      </c>
      <c r="I1023" s="13">
        <v>463000</v>
      </c>
      <c r="J1023" s="13">
        <v>426600</v>
      </c>
      <c r="K1023" s="13">
        <v>423700</v>
      </c>
      <c r="L1023" s="13">
        <v>406300</v>
      </c>
      <c r="M1023" s="13">
        <v>401700</v>
      </c>
      <c r="N1023" s="13">
        <v>401700</v>
      </c>
      <c r="O1023" s="13">
        <v>394500</v>
      </c>
      <c r="P1023" s="13">
        <v>394400</v>
      </c>
      <c r="Q1023" s="13">
        <v>394400</v>
      </c>
      <c r="R1023" s="13">
        <v>405700</v>
      </c>
      <c r="S1023" s="13">
        <v>410600</v>
      </c>
      <c r="T1023" s="13">
        <v>410600</v>
      </c>
      <c r="U1023" s="13">
        <v>384100</v>
      </c>
      <c r="V1023" s="13">
        <v>365700</v>
      </c>
      <c r="W1023" s="13">
        <v>357200</v>
      </c>
      <c r="X1023" s="13">
        <v>358300</v>
      </c>
      <c r="Y1023" s="13">
        <v>352400</v>
      </c>
      <c r="Z1023" s="13">
        <v>357200</v>
      </c>
      <c r="AA1023" s="13">
        <v>370400</v>
      </c>
      <c r="AB1023" s="13"/>
      <c r="AC1023" s="13"/>
      <c r="AD1023" s="13">
        <v>32</v>
      </c>
      <c r="AE1023" s="13">
        <v>91</v>
      </c>
      <c r="AF1023" s="13">
        <v>66</v>
      </c>
      <c r="AG1023" s="13">
        <v>87</v>
      </c>
      <c r="AH1023" s="13">
        <v>56</v>
      </c>
      <c r="AI1023" s="13">
        <v>86</v>
      </c>
      <c r="AJ1023" s="13"/>
      <c r="AK1023" s="13">
        <v>78</v>
      </c>
      <c r="AL1023" s="13">
        <v>69</v>
      </c>
      <c r="AM1023" s="13"/>
      <c r="AN1023" s="13">
        <v>110</v>
      </c>
      <c r="AO1023" s="13">
        <v>70</v>
      </c>
      <c r="AP1023" s="13">
        <v>64</v>
      </c>
      <c r="AQ1023" s="13">
        <v>51</v>
      </c>
      <c r="AR1023" s="13">
        <v>73</v>
      </c>
      <c r="AS1023" s="13">
        <v>76</v>
      </c>
      <c r="AT1023" s="13">
        <v>68</v>
      </c>
      <c r="AU1023" s="13">
        <v>59</v>
      </c>
      <c r="AV1023" s="13">
        <v>97</v>
      </c>
      <c r="AW1023" s="13">
        <v>90</v>
      </c>
      <c r="AX1023" s="13">
        <v>81</v>
      </c>
      <c r="AY1023" s="14">
        <f t="shared" si="155"/>
        <v>73.89473684210526</v>
      </c>
      <c r="AZ1023" s="14">
        <f t="shared" si="162"/>
        <v>23</v>
      </c>
      <c r="BA1023" s="19">
        <f t="shared" si="156"/>
        <v>0.86363636363636365</v>
      </c>
      <c r="BB1023" s="20">
        <f t="shared" si="163"/>
        <v>18.00584700356497</v>
      </c>
      <c r="BC1023">
        <f t="shared" si="157"/>
        <v>0</v>
      </c>
      <c r="BD1023" s="14">
        <f t="shared" si="158"/>
        <v>21</v>
      </c>
      <c r="BE1023" s="14">
        <f t="shared" si="159"/>
        <v>69</v>
      </c>
      <c r="BF1023" s="14">
        <f t="shared" si="160"/>
        <v>72.25</v>
      </c>
      <c r="BG1023" s="14">
        <f t="shared" si="161"/>
        <v>73.222222222222229</v>
      </c>
    </row>
    <row r="1024" spans="1:59" x14ac:dyDescent="0.2">
      <c r="A1024" t="str">
        <f t="shared" si="154"/>
        <v>Cameron Guthrie_2016</v>
      </c>
      <c r="B1024" t="s">
        <v>579</v>
      </c>
      <c r="C1024" t="s">
        <v>235</v>
      </c>
      <c r="D1024">
        <v>2016</v>
      </c>
      <c r="E1024" s="13">
        <v>524200</v>
      </c>
      <c r="F1024" s="13">
        <v>524200</v>
      </c>
      <c r="G1024" s="13">
        <v>524200</v>
      </c>
      <c r="H1024" s="13">
        <v>492200</v>
      </c>
      <c r="I1024" s="13">
        <v>474600</v>
      </c>
      <c r="J1024" s="13">
        <v>463200</v>
      </c>
      <c r="K1024" s="13">
        <v>469100</v>
      </c>
      <c r="L1024" s="13">
        <v>481700</v>
      </c>
      <c r="M1024" s="13">
        <v>507000</v>
      </c>
      <c r="N1024" s="13">
        <v>509500</v>
      </c>
      <c r="O1024" s="13">
        <v>505600</v>
      </c>
      <c r="P1024" s="13">
        <v>488200</v>
      </c>
      <c r="Q1024" s="13">
        <v>469100</v>
      </c>
      <c r="R1024" s="13">
        <v>469100</v>
      </c>
      <c r="S1024" s="13">
        <v>443200</v>
      </c>
      <c r="T1024" s="13">
        <v>443200</v>
      </c>
      <c r="U1024" s="13">
        <v>401100</v>
      </c>
      <c r="V1024" s="13">
        <v>375100</v>
      </c>
      <c r="W1024" s="13">
        <v>360200</v>
      </c>
      <c r="X1024" s="13">
        <v>358500</v>
      </c>
      <c r="Y1024" s="13">
        <v>377200</v>
      </c>
      <c r="Z1024" s="13">
        <v>400800</v>
      </c>
      <c r="AA1024" s="13">
        <v>416300</v>
      </c>
      <c r="AB1024" s="13">
        <v>72</v>
      </c>
      <c r="AC1024" s="13">
        <v>100</v>
      </c>
      <c r="AD1024" s="13">
        <v>64</v>
      </c>
      <c r="AE1024" s="13">
        <v>86</v>
      </c>
      <c r="AF1024" s="13">
        <v>102</v>
      </c>
      <c r="AG1024" s="13">
        <v>97</v>
      </c>
      <c r="AH1024" s="13">
        <v>108</v>
      </c>
      <c r="AI1024" s="13">
        <v>138</v>
      </c>
      <c r="AJ1024" s="13">
        <v>63</v>
      </c>
      <c r="AK1024" s="13">
        <v>96</v>
      </c>
      <c r="AL1024" s="13">
        <v>104</v>
      </c>
      <c r="AM1024" s="13">
        <v>50</v>
      </c>
      <c r="AN1024" s="13"/>
      <c r="AO1024" s="13">
        <v>72</v>
      </c>
      <c r="AP1024" s="13"/>
      <c r="AQ1024" s="13">
        <v>50</v>
      </c>
      <c r="AR1024" s="13">
        <v>64</v>
      </c>
      <c r="AS1024" s="13">
        <v>83</v>
      </c>
      <c r="AT1024" s="13">
        <v>72</v>
      </c>
      <c r="AU1024" s="13">
        <v>110</v>
      </c>
      <c r="AV1024" s="13">
        <v>106</v>
      </c>
      <c r="AW1024" s="13">
        <v>68</v>
      </c>
      <c r="AX1024" s="13">
        <v>82</v>
      </c>
      <c r="AY1024" s="14">
        <f t="shared" si="155"/>
        <v>85.095238095238102</v>
      </c>
      <c r="AZ1024" s="14">
        <f t="shared" si="162"/>
        <v>23</v>
      </c>
      <c r="BA1024" s="19">
        <f t="shared" si="156"/>
        <v>0.95454545454545459</v>
      </c>
      <c r="BB1024" s="20">
        <f t="shared" si="163"/>
        <v>22.549733395108607</v>
      </c>
      <c r="BC1024">
        <f t="shared" si="157"/>
        <v>0</v>
      </c>
      <c r="BD1024" s="14">
        <f t="shared" si="158"/>
        <v>20</v>
      </c>
      <c r="BE1024" s="14">
        <f t="shared" si="159"/>
        <v>86.833333333333329</v>
      </c>
      <c r="BF1024" s="14">
        <f t="shared" si="160"/>
        <v>93.166666666666671</v>
      </c>
      <c r="BG1024" s="14">
        <f t="shared" si="161"/>
        <v>79.375</v>
      </c>
    </row>
    <row r="1025" spans="1:59" x14ac:dyDescent="0.2">
      <c r="A1025" t="str">
        <f t="shared" si="154"/>
        <v>Cameron Guthrie_2015</v>
      </c>
      <c r="B1025" t="s">
        <v>579</v>
      </c>
      <c r="C1025" t="s">
        <v>235</v>
      </c>
      <c r="D1025">
        <v>2015</v>
      </c>
      <c r="E1025" s="13">
        <v>430500</v>
      </c>
      <c r="F1025" s="13">
        <v>430500</v>
      </c>
      <c r="G1025" s="13">
        <v>430500</v>
      </c>
      <c r="H1025" s="13">
        <v>437000</v>
      </c>
      <c r="I1025" s="13">
        <v>435600</v>
      </c>
      <c r="J1025" s="13">
        <v>420800</v>
      </c>
      <c r="K1025" s="13">
        <v>401900</v>
      </c>
      <c r="L1025" s="13">
        <v>395200</v>
      </c>
      <c r="M1025" s="13">
        <v>416600</v>
      </c>
      <c r="N1025" s="13">
        <v>436000</v>
      </c>
      <c r="O1025" s="13">
        <v>428700</v>
      </c>
      <c r="P1025" s="13">
        <v>423900</v>
      </c>
      <c r="Q1025" s="13">
        <v>430900</v>
      </c>
      <c r="R1025" s="13">
        <v>430900</v>
      </c>
      <c r="S1025" s="13">
        <v>430900</v>
      </c>
      <c r="T1025" s="13">
        <v>457000</v>
      </c>
      <c r="U1025" s="13">
        <v>455700</v>
      </c>
      <c r="V1025" s="13">
        <v>449500</v>
      </c>
      <c r="W1025" s="13">
        <v>461500</v>
      </c>
      <c r="X1025" s="13">
        <v>485900</v>
      </c>
      <c r="Y1025" s="13">
        <v>520900</v>
      </c>
      <c r="Z1025" s="13">
        <v>551100</v>
      </c>
      <c r="AA1025" s="13">
        <v>556600</v>
      </c>
      <c r="AB1025" s="13">
        <v>92</v>
      </c>
      <c r="AC1025" s="13">
        <v>92</v>
      </c>
      <c r="AD1025" s="13">
        <v>86</v>
      </c>
      <c r="AE1025" s="13">
        <v>79</v>
      </c>
      <c r="AF1025" s="13">
        <v>62</v>
      </c>
      <c r="AG1025" s="13">
        <v>68</v>
      </c>
      <c r="AH1025" s="13">
        <v>95</v>
      </c>
      <c r="AI1025" s="13">
        <v>121</v>
      </c>
      <c r="AJ1025" s="13">
        <v>76</v>
      </c>
      <c r="AK1025" s="13">
        <v>44</v>
      </c>
      <c r="AL1025" s="13">
        <v>123</v>
      </c>
      <c r="AM1025" s="13">
        <v>101</v>
      </c>
      <c r="AN1025" s="13"/>
      <c r="AO1025" s="13"/>
      <c r="AP1025" s="13">
        <v>90</v>
      </c>
      <c r="AQ1025" s="13">
        <v>77</v>
      </c>
      <c r="AR1025" s="13">
        <v>95</v>
      </c>
      <c r="AS1025" s="13">
        <v>127</v>
      </c>
      <c r="AT1025" s="13">
        <v>113</v>
      </c>
      <c r="AU1025" s="13">
        <v>135</v>
      </c>
      <c r="AV1025" s="13">
        <v>141</v>
      </c>
      <c r="AW1025" s="13">
        <v>75</v>
      </c>
      <c r="AX1025" s="13">
        <v>148</v>
      </c>
      <c r="AY1025" s="14">
        <f t="shared" si="155"/>
        <v>97.142857142857139</v>
      </c>
      <c r="AZ1025" s="14">
        <f t="shared" si="162"/>
        <v>23</v>
      </c>
      <c r="BA1025" s="19">
        <f t="shared" si="156"/>
        <v>0.95454545454545459</v>
      </c>
      <c r="BB1025" s="20">
        <f t="shared" si="163"/>
        <v>27.528686336775515</v>
      </c>
      <c r="BC1025">
        <f t="shared" si="157"/>
        <v>0</v>
      </c>
      <c r="BD1025" s="14">
        <f t="shared" si="158"/>
        <v>8</v>
      </c>
      <c r="BE1025" s="14">
        <f t="shared" si="159"/>
        <v>79.833333333333329</v>
      </c>
      <c r="BF1025" s="14">
        <f t="shared" si="160"/>
        <v>93.333333333333329</v>
      </c>
      <c r="BG1025" s="14">
        <f t="shared" si="161"/>
        <v>111.22222222222223</v>
      </c>
    </row>
    <row r="1026" spans="1:59" x14ac:dyDescent="0.2">
      <c r="A1026" t="str">
        <f t="shared" ref="A1026:A1089" si="164">B1026&amp;"_"&amp;D1026</f>
        <v>Zach Guthrie_2018</v>
      </c>
      <c r="B1026" t="s">
        <v>982</v>
      </c>
      <c r="C1026" t="s">
        <v>235</v>
      </c>
      <c r="D1026">
        <v>2018</v>
      </c>
      <c r="E1026" s="13">
        <v>194400</v>
      </c>
      <c r="F1026" s="13">
        <v>194400</v>
      </c>
      <c r="G1026" s="13">
        <v>194400</v>
      </c>
      <c r="H1026" s="13">
        <v>226000</v>
      </c>
      <c r="I1026" s="13">
        <v>222100</v>
      </c>
      <c r="J1026" s="13">
        <v>222100</v>
      </c>
      <c r="K1026" s="13">
        <v>205100</v>
      </c>
      <c r="L1026" s="13">
        <v>188400</v>
      </c>
      <c r="M1026" s="13">
        <v>188400</v>
      </c>
      <c r="N1026" s="13">
        <v>188400</v>
      </c>
      <c r="O1026" s="13">
        <v>188400</v>
      </c>
      <c r="P1026" s="13">
        <v>188400</v>
      </c>
      <c r="Q1026" s="13">
        <v>188400</v>
      </c>
      <c r="R1026" s="13">
        <v>174500</v>
      </c>
      <c r="S1026" s="13">
        <v>174500</v>
      </c>
      <c r="T1026" s="13">
        <v>174500</v>
      </c>
      <c r="U1026" s="13">
        <v>174500</v>
      </c>
      <c r="V1026" s="13">
        <v>174500</v>
      </c>
      <c r="W1026" s="13">
        <v>174500</v>
      </c>
      <c r="X1026" s="13">
        <v>174500</v>
      </c>
      <c r="Y1026" s="13">
        <v>174500</v>
      </c>
      <c r="Z1026" s="13">
        <v>174500</v>
      </c>
      <c r="AA1026" s="13">
        <v>174500</v>
      </c>
      <c r="AB1026" s="13">
        <v>86</v>
      </c>
      <c r="AC1026" s="13">
        <v>45</v>
      </c>
      <c r="AD1026" s="13">
        <v>55</v>
      </c>
      <c r="AE1026" s="13">
        <v>24</v>
      </c>
      <c r="AF1026" s="13"/>
      <c r="AG1026" s="13">
        <v>15</v>
      </c>
      <c r="AH1026" s="13">
        <v>46</v>
      </c>
      <c r="AI1026" s="13"/>
      <c r="AJ1026" s="13"/>
      <c r="AK1026" s="13"/>
      <c r="AL1026" s="13"/>
      <c r="AM1026" s="13"/>
      <c r="AN1026" s="13">
        <v>21</v>
      </c>
      <c r="AO1026" s="13"/>
      <c r="AP1026" s="13"/>
      <c r="AQ1026" s="13"/>
      <c r="AR1026" s="13"/>
      <c r="AS1026" s="13"/>
      <c r="AT1026" s="13"/>
      <c r="AU1026" s="13"/>
      <c r="AV1026" s="13"/>
      <c r="AW1026" s="13"/>
      <c r="AX1026" s="13"/>
      <c r="AY1026" s="14">
        <f t="shared" si="155"/>
        <v>41.714285714285715</v>
      </c>
      <c r="AZ1026" s="14">
        <f t="shared" si="162"/>
        <v>23</v>
      </c>
      <c r="BA1026" s="19">
        <f t="shared" si="156"/>
        <v>0.31818181818181818</v>
      </c>
      <c r="BB1026" s="20">
        <f t="shared" si="163"/>
        <v>24.57447378693513</v>
      </c>
      <c r="BC1026">
        <f t="shared" si="157"/>
        <v>0</v>
      </c>
      <c r="BD1026" s="14">
        <f t="shared" si="158"/>
        <v>14</v>
      </c>
      <c r="BE1026" s="14">
        <f t="shared" si="159"/>
        <v>45</v>
      </c>
      <c r="BF1026" s="14">
        <f t="shared" si="160"/>
        <v>46</v>
      </c>
      <c r="BG1026" s="14" t="str">
        <f t="shared" si="161"/>
        <v/>
      </c>
    </row>
    <row r="1027" spans="1:59" x14ac:dyDescent="0.2">
      <c r="A1027" t="str">
        <f t="shared" si="164"/>
        <v>Zach Guthrie_2017</v>
      </c>
      <c r="B1027" t="s">
        <v>982</v>
      </c>
      <c r="C1027" t="s">
        <v>235</v>
      </c>
      <c r="D1027">
        <v>2017</v>
      </c>
      <c r="E1027" s="13">
        <v>102400</v>
      </c>
      <c r="F1027" s="13">
        <v>102400</v>
      </c>
      <c r="G1027" s="13">
        <v>102400</v>
      </c>
      <c r="H1027" s="13">
        <v>102400</v>
      </c>
      <c r="I1027" s="13">
        <v>102400</v>
      </c>
      <c r="J1027" s="13">
        <v>102400</v>
      </c>
      <c r="K1027" s="13">
        <v>102400</v>
      </c>
      <c r="L1027" s="13">
        <v>102400</v>
      </c>
      <c r="M1027" s="13">
        <v>102400</v>
      </c>
      <c r="N1027" s="13">
        <v>102400</v>
      </c>
      <c r="O1027" s="13">
        <v>102400</v>
      </c>
      <c r="P1027" s="13">
        <v>102400</v>
      </c>
      <c r="Q1027" s="13">
        <v>102400</v>
      </c>
      <c r="R1027" s="13">
        <v>102400</v>
      </c>
      <c r="S1027" s="13">
        <v>102400</v>
      </c>
      <c r="T1027" s="13">
        <v>102400</v>
      </c>
      <c r="U1027" s="13">
        <v>102400</v>
      </c>
      <c r="V1027" s="13">
        <v>127200</v>
      </c>
      <c r="W1027" s="13">
        <v>149200</v>
      </c>
      <c r="X1027" s="13">
        <v>149200</v>
      </c>
      <c r="Y1027" s="13">
        <v>158000</v>
      </c>
      <c r="Z1027" s="13">
        <v>161300</v>
      </c>
      <c r="AA1027" s="13">
        <v>176500</v>
      </c>
      <c r="AB1027" s="13"/>
      <c r="AC1027" s="13"/>
      <c r="AD1027" s="13"/>
      <c r="AE1027" s="13"/>
      <c r="AF1027" s="13"/>
      <c r="AG1027" s="13"/>
      <c r="AH1027" s="13"/>
      <c r="AI1027" s="13"/>
      <c r="AJ1027" s="13"/>
      <c r="AK1027" s="13"/>
      <c r="AL1027" s="13"/>
      <c r="AM1027" s="13"/>
      <c r="AN1027" s="13"/>
      <c r="AO1027" s="13"/>
      <c r="AP1027" s="13">
        <v>17</v>
      </c>
      <c r="AQ1027" s="13">
        <v>54</v>
      </c>
      <c r="AR1027" s="13">
        <v>46</v>
      </c>
      <c r="AS1027" s="13">
        <v>26</v>
      </c>
      <c r="AT1027" s="13"/>
      <c r="AU1027" s="13">
        <v>38</v>
      </c>
      <c r="AV1027" s="13">
        <v>39</v>
      </c>
      <c r="AW1027" s="13">
        <v>55</v>
      </c>
      <c r="AX1027" s="13"/>
      <c r="AY1027" s="14">
        <f t="shared" ref="AY1027:AY1090" si="165">IFERROR(AVERAGEIFS(AB1027:AX1027,AB1027:AX1027,"&lt;&gt;"),"")</f>
        <v>39.285714285714285</v>
      </c>
      <c r="AZ1027" s="14">
        <f t="shared" si="162"/>
        <v>23</v>
      </c>
      <c r="BA1027" s="19">
        <f t="shared" ref="BA1027:BA1090" si="166">COUNTIF(AB1027:AX1027,"&lt;&gt;")/22</f>
        <v>0.31818181818181818</v>
      </c>
      <c r="BB1027" s="20">
        <f t="shared" si="163"/>
        <v>14.044148078046426</v>
      </c>
      <c r="BC1027">
        <f t="shared" ref="BC1027:BC1090" si="167">COUNTIFS(E1027:AA1027,0)</f>
        <v>0</v>
      </c>
      <c r="BD1027" s="14">
        <f t="shared" ref="BD1027:BD1090" si="168">MATCH(MIN(E1027:AA1027),E1027:AA1027,0)</f>
        <v>1</v>
      </c>
      <c r="BE1027" s="14" t="str">
        <f t="shared" ref="BE1027:BE1090" si="169">IFERROR(AVERAGE(AB1027:AG1027),"")</f>
        <v/>
      </c>
      <c r="BF1027" s="14" t="str">
        <f t="shared" ref="BF1027:BF1090" si="170">IFERROR(AVERAGE(AH1027:AM1027),"")</f>
        <v/>
      </c>
      <c r="BG1027" s="14">
        <f t="shared" ref="BG1027:BG1090" si="171">IFERROR(AVERAGE(AP1027:AX1027),"")</f>
        <v>39.285714285714285</v>
      </c>
    </row>
    <row r="1028" spans="1:59" x14ac:dyDescent="0.2">
      <c r="A1028" t="str">
        <f t="shared" si="164"/>
        <v>Zach Guthrie_2016</v>
      </c>
      <c r="B1028" t="s">
        <v>982</v>
      </c>
      <c r="C1028" t="s">
        <v>235</v>
      </c>
      <c r="D1028">
        <v>2016</v>
      </c>
      <c r="E1028" s="13">
        <v>0</v>
      </c>
      <c r="F1028" s="13">
        <v>0</v>
      </c>
      <c r="G1028" s="13">
        <v>0</v>
      </c>
      <c r="H1028" s="13">
        <v>0</v>
      </c>
      <c r="I1028" s="13">
        <v>0</v>
      </c>
      <c r="J1028" s="13">
        <v>0</v>
      </c>
      <c r="K1028" s="13">
        <v>0</v>
      </c>
      <c r="L1028" s="13">
        <v>0</v>
      </c>
      <c r="M1028" s="13">
        <v>0</v>
      </c>
      <c r="N1028" s="13">
        <v>0</v>
      </c>
      <c r="O1028" s="13">
        <v>0</v>
      </c>
      <c r="P1028" s="13">
        <v>0</v>
      </c>
      <c r="Q1028" s="13">
        <v>0</v>
      </c>
      <c r="R1028" s="13">
        <v>0</v>
      </c>
      <c r="S1028" s="13">
        <v>0</v>
      </c>
      <c r="T1028" s="13">
        <v>0</v>
      </c>
      <c r="U1028" s="13">
        <v>0</v>
      </c>
      <c r="V1028" s="13">
        <v>0</v>
      </c>
      <c r="W1028" s="13">
        <v>0</v>
      </c>
      <c r="X1028" s="13">
        <v>0</v>
      </c>
      <c r="Y1028" s="13">
        <v>0</v>
      </c>
      <c r="Z1028" s="13">
        <v>0</v>
      </c>
      <c r="AA1028" s="13">
        <v>0</v>
      </c>
      <c r="AB1028" s="13"/>
      <c r="AC1028" s="13"/>
      <c r="AD1028" s="13"/>
      <c r="AE1028" s="13"/>
      <c r="AF1028" s="13"/>
      <c r="AG1028" s="13"/>
      <c r="AH1028" s="13"/>
      <c r="AI1028" s="13"/>
      <c r="AJ1028" s="13"/>
      <c r="AK1028" s="13"/>
      <c r="AL1028" s="13"/>
      <c r="AM1028" s="13"/>
      <c r="AN1028" s="13"/>
      <c r="AO1028" s="13"/>
      <c r="AP1028" s="13"/>
      <c r="AQ1028" s="13"/>
      <c r="AR1028" s="13"/>
      <c r="AS1028" s="13"/>
      <c r="AT1028" s="13"/>
      <c r="AU1028" s="13"/>
      <c r="AV1028" s="13"/>
      <c r="AW1028" s="13"/>
      <c r="AX1028" s="13"/>
      <c r="AY1028" s="14" t="str">
        <f t="shared" si="165"/>
        <v/>
      </c>
      <c r="AZ1028" s="14">
        <f t="shared" si="162"/>
        <v>23</v>
      </c>
      <c r="BA1028" s="19">
        <f t="shared" si="166"/>
        <v>0</v>
      </c>
      <c r="BB1028" s="20" t="e">
        <f t="shared" si="163"/>
        <v>#DIV/0!</v>
      </c>
      <c r="BC1028">
        <f t="shared" si="167"/>
        <v>23</v>
      </c>
      <c r="BD1028" s="14">
        <f t="shared" si="168"/>
        <v>1</v>
      </c>
      <c r="BE1028" s="14" t="str">
        <f t="shared" si="169"/>
        <v/>
      </c>
      <c r="BF1028" s="14" t="str">
        <f t="shared" si="170"/>
        <v/>
      </c>
      <c r="BG1028" s="14" t="str">
        <f t="shared" si="171"/>
        <v/>
      </c>
    </row>
    <row r="1029" spans="1:59" x14ac:dyDescent="0.2">
      <c r="A1029" t="str">
        <f t="shared" si="164"/>
        <v>Zach Guthrie_2015</v>
      </c>
      <c r="B1029" t="s">
        <v>982</v>
      </c>
      <c r="C1029" t="s">
        <v>235</v>
      </c>
      <c r="D1029">
        <v>2015</v>
      </c>
      <c r="E1029" s="13">
        <v>0</v>
      </c>
      <c r="F1029" s="13">
        <v>0</v>
      </c>
      <c r="G1029" s="13">
        <v>0</v>
      </c>
      <c r="H1029" s="13">
        <v>0</v>
      </c>
      <c r="I1029" s="13">
        <v>0</v>
      </c>
      <c r="J1029" s="13">
        <v>0</v>
      </c>
      <c r="K1029" s="13">
        <v>0</v>
      </c>
      <c r="L1029" s="13">
        <v>0</v>
      </c>
      <c r="M1029" s="13">
        <v>0</v>
      </c>
      <c r="N1029" s="13">
        <v>0</v>
      </c>
      <c r="O1029" s="13">
        <v>0</v>
      </c>
      <c r="P1029" s="13">
        <v>0</v>
      </c>
      <c r="Q1029" s="13">
        <v>0</v>
      </c>
      <c r="R1029" s="13">
        <v>0</v>
      </c>
      <c r="S1029" s="13">
        <v>0</v>
      </c>
      <c r="T1029" s="13">
        <v>0</v>
      </c>
      <c r="U1029" s="13">
        <v>0</v>
      </c>
      <c r="V1029" s="13">
        <v>0</v>
      </c>
      <c r="W1029" s="13">
        <v>0</v>
      </c>
      <c r="X1029" s="13">
        <v>0</v>
      </c>
      <c r="Y1029" s="13">
        <v>0</v>
      </c>
      <c r="Z1029" s="13">
        <v>0</v>
      </c>
      <c r="AA1029" s="13">
        <v>0</v>
      </c>
      <c r="AB1029" s="13"/>
      <c r="AC1029" s="13"/>
      <c r="AD1029" s="13"/>
      <c r="AE1029" s="13"/>
      <c r="AF1029" s="13"/>
      <c r="AG1029" s="13"/>
      <c r="AH1029" s="13"/>
      <c r="AI1029" s="13"/>
      <c r="AJ1029" s="13"/>
      <c r="AK1029" s="13"/>
      <c r="AL1029" s="13"/>
      <c r="AM1029" s="13"/>
      <c r="AN1029" s="13"/>
      <c r="AO1029" s="13"/>
      <c r="AP1029" s="13"/>
      <c r="AQ1029" s="13"/>
      <c r="AR1029" s="13"/>
      <c r="AS1029" s="13"/>
      <c r="AT1029" s="13"/>
      <c r="AU1029" s="13"/>
      <c r="AV1029" s="13"/>
      <c r="AW1029" s="13"/>
      <c r="AX1029" s="13"/>
      <c r="AY1029" s="14" t="str">
        <f t="shared" si="165"/>
        <v/>
      </c>
      <c r="AZ1029" s="14">
        <f t="shared" si="162"/>
        <v>23</v>
      </c>
      <c r="BA1029" s="19">
        <f t="shared" si="166"/>
        <v>0</v>
      </c>
      <c r="BB1029" s="20" t="e">
        <f t="shared" si="163"/>
        <v>#DIV/0!</v>
      </c>
      <c r="BC1029">
        <f t="shared" si="167"/>
        <v>23</v>
      </c>
      <c r="BD1029" s="14">
        <f t="shared" si="168"/>
        <v>1</v>
      </c>
      <c r="BE1029" s="14" t="str">
        <f t="shared" si="169"/>
        <v/>
      </c>
      <c r="BF1029" s="14" t="str">
        <f t="shared" si="170"/>
        <v/>
      </c>
      <c r="BG1029" s="14" t="str">
        <f t="shared" si="171"/>
        <v/>
      </c>
    </row>
    <row r="1030" spans="1:59" x14ac:dyDescent="0.2">
      <c r="A1030" t="str">
        <f t="shared" si="164"/>
        <v>Aaron Hall_2018</v>
      </c>
      <c r="B1030" t="s">
        <v>528</v>
      </c>
      <c r="C1030" t="s">
        <v>316</v>
      </c>
      <c r="D1030">
        <v>2018</v>
      </c>
      <c r="E1030" s="13">
        <v>507200</v>
      </c>
      <c r="F1030" s="13">
        <v>507200</v>
      </c>
      <c r="G1030" s="13">
        <v>507200</v>
      </c>
      <c r="H1030" s="13">
        <v>507200</v>
      </c>
      <c r="I1030" s="13">
        <v>454700</v>
      </c>
      <c r="J1030" s="13">
        <v>454700</v>
      </c>
      <c r="K1030" s="13">
        <v>454700</v>
      </c>
      <c r="L1030" s="13">
        <v>454700</v>
      </c>
      <c r="M1030" s="13">
        <v>428400</v>
      </c>
      <c r="N1030" s="13">
        <v>460600</v>
      </c>
      <c r="O1030" s="13">
        <v>460600</v>
      </c>
      <c r="P1030" s="13">
        <v>469800</v>
      </c>
      <c r="Q1030" s="13">
        <v>469800</v>
      </c>
      <c r="R1030" s="13">
        <v>469800</v>
      </c>
      <c r="S1030" s="13">
        <v>469800</v>
      </c>
      <c r="T1030" s="13">
        <v>469800</v>
      </c>
      <c r="U1030" s="13">
        <v>469800</v>
      </c>
      <c r="V1030" s="13">
        <v>469800</v>
      </c>
      <c r="W1030" s="13">
        <v>469800</v>
      </c>
      <c r="X1030" s="13">
        <v>469800</v>
      </c>
      <c r="Y1030" s="13">
        <v>469800</v>
      </c>
      <c r="Z1030" s="13">
        <v>469800</v>
      </c>
      <c r="AA1030" s="13">
        <v>469800</v>
      </c>
      <c r="AB1030" s="13"/>
      <c r="AC1030" s="13">
        <v>76</v>
      </c>
      <c r="AD1030" s="13">
        <v>21</v>
      </c>
      <c r="AE1030" s="13">
        <v>84</v>
      </c>
      <c r="AF1030" s="13"/>
      <c r="AG1030" s="13"/>
      <c r="AH1030" s="13"/>
      <c r="AI1030" s="13">
        <v>110</v>
      </c>
      <c r="AJ1030" s="13">
        <v>137</v>
      </c>
      <c r="AK1030" s="13"/>
      <c r="AL1030" s="13">
        <v>50</v>
      </c>
      <c r="AM1030" s="13"/>
      <c r="AN1030" s="13"/>
      <c r="AO1030" s="13"/>
      <c r="AP1030" s="13"/>
      <c r="AQ1030" s="13"/>
      <c r="AR1030" s="13"/>
      <c r="AS1030" s="13"/>
      <c r="AT1030" s="13"/>
      <c r="AU1030" s="13"/>
      <c r="AV1030" s="13"/>
      <c r="AW1030" s="13"/>
      <c r="AX1030" s="13"/>
      <c r="AY1030" s="14">
        <f t="shared" si="165"/>
        <v>79.666666666666671</v>
      </c>
      <c r="AZ1030" s="14">
        <f t="shared" si="162"/>
        <v>23</v>
      </c>
      <c r="BA1030" s="19">
        <f t="shared" si="166"/>
        <v>0.27272727272727271</v>
      </c>
      <c r="BB1030" s="20">
        <f t="shared" si="163"/>
        <v>41.379544060642658</v>
      </c>
      <c r="BC1030">
        <f t="shared" si="167"/>
        <v>0</v>
      </c>
      <c r="BD1030" s="14">
        <f t="shared" si="168"/>
        <v>9</v>
      </c>
      <c r="BE1030" s="14">
        <f t="shared" si="169"/>
        <v>60.333333333333336</v>
      </c>
      <c r="BF1030" s="14">
        <f t="shared" si="170"/>
        <v>99</v>
      </c>
      <c r="BG1030" s="14" t="str">
        <f t="shared" si="171"/>
        <v/>
      </c>
    </row>
    <row r="1031" spans="1:59" x14ac:dyDescent="0.2">
      <c r="A1031" t="str">
        <f t="shared" si="164"/>
        <v>Aaron Hall_2017</v>
      </c>
      <c r="B1031" t="s">
        <v>528</v>
      </c>
      <c r="C1031" t="s">
        <v>316</v>
      </c>
      <c r="D1031">
        <v>2017</v>
      </c>
      <c r="E1031" s="13">
        <v>519800</v>
      </c>
      <c r="F1031" s="13">
        <v>519800</v>
      </c>
      <c r="G1031" s="13">
        <v>519800</v>
      </c>
      <c r="H1031" s="13">
        <v>499200</v>
      </c>
      <c r="I1031" s="13">
        <v>480300</v>
      </c>
      <c r="J1031" s="13">
        <v>485000</v>
      </c>
      <c r="K1031" s="13">
        <v>474700</v>
      </c>
      <c r="L1031" s="13">
        <v>471700</v>
      </c>
      <c r="M1031" s="13">
        <v>479300</v>
      </c>
      <c r="N1031" s="13">
        <v>479300</v>
      </c>
      <c r="O1031" s="13">
        <v>502200</v>
      </c>
      <c r="P1031" s="13">
        <v>513400</v>
      </c>
      <c r="Q1031" s="13">
        <v>513000</v>
      </c>
      <c r="R1031" s="13">
        <v>494200</v>
      </c>
      <c r="S1031" s="13">
        <v>494200</v>
      </c>
      <c r="T1031" s="13">
        <v>494200</v>
      </c>
      <c r="U1031" s="13">
        <v>494200</v>
      </c>
      <c r="V1031" s="13">
        <v>463500</v>
      </c>
      <c r="W1031" s="13">
        <v>441400</v>
      </c>
      <c r="X1031" s="13">
        <v>456400</v>
      </c>
      <c r="Y1031" s="13">
        <v>451200</v>
      </c>
      <c r="Z1031" s="13">
        <v>461900</v>
      </c>
      <c r="AA1031" s="13">
        <v>458200</v>
      </c>
      <c r="AB1031" s="13">
        <v>118</v>
      </c>
      <c r="AC1031" s="13">
        <v>44</v>
      </c>
      <c r="AD1031" s="13">
        <v>95</v>
      </c>
      <c r="AE1031" s="13">
        <v>111</v>
      </c>
      <c r="AF1031" s="13">
        <v>85</v>
      </c>
      <c r="AG1031" s="13">
        <v>66</v>
      </c>
      <c r="AH1031" s="13">
        <v>120</v>
      </c>
      <c r="AI1031" s="13">
        <v>109</v>
      </c>
      <c r="AJ1031" s="13"/>
      <c r="AK1031" s="13">
        <v>104</v>
      </c>
      <c r="AL1031" s="13">
        <v>109</v>
      </c>
      <c r="AM1031" s="13">
        <v>87</v>
      </c>
      <c r="AN1031" s="13">
        <v>63</v>
      </c>
      <c r="AO1031" s="13"/>
      <c r="AP1031" s="13"/>
      <c r="AQ1031" s="13"/>
      <c r="AR1031" s="13">
        <v>76</v>
      </c>
      <c r="AS1031" s="13">
        <v>89</v>
      </c>
      <c r="AT1031" s="13">
        <v>134</v>
      </c>
      <c r="AU1031" s="13">
        <v>41</v>
      </c>
      <c r="AV1031" s="13">
        <v>122</v>
      </c>
      <c r="AW1031" s="13">
        <v>108</v>
      </c>
      <c r="AX1031" s="13">
        <v>72</v>
      </c>
      <c r="AY1031" s="14">
        <f t="shared" si="165"/>
        <v>92.263157894736835</v>
      </c>
      <c r="AZ1031" s="14">
        <f t="shared" si="162"/>
        <v>23</v>
      </c>
      <c r="BA1031" s="19">
        <f t="shared" si="166"/>
        <v>0.86363636363636365</v>
      </c>
      <c r="BB1031" s="20">
        <f t="shared" si="163"/>
        <v>26.490757518767353</v>
      </c>
      <c r="BC1031">
        <f t="shared" si="167"/>
        <v>0</v>
      </c>
      <c r="BD1031" s="14">
        <f t="shared" si="168"/>
        <v>19</v>
      </c>
      <c r="BE1031" s="14">
        <f t="shared" si="169"/>
        <v>86.5</v>
      </c>
      <c r="BF1031" s="14">
        <f t="shared" si="170"/>
        <v>105.8</v>
      </c>
      <c r="BG1031" s="14">
        <f t="shared" si="171"/>
        <v>91.714285714285708</v>
      </c>
    </row>
    <row r="1032" spans="1:59" x14ac:dyDescent="0.2">
      <c r="A1032" t="str">
        <f t="shared" si="164"/>
        <v>Aaron Hall_2016</v>
      </c>
      <c r="B1032" t="s">
        <v>528</v>
      </c>
      <c r="C1032" t="s">
        <v>316</v>
      </c>
      <c r="D1032">
        <v>2016</v>
      </c>
      <c r="E1032" s="13">
        <v>428100</v>
      </c>
      <c r="F1032" s="13">
        <v>428100</v>
      </c>
      <c r="G1032" s="13">
        <v>428100</v>
      </c>
      <c r="H1032" s="13">
        <v>488100</v>
      </c>
      <c r="I1032" s="13">
        <v>525700</v>
      </c>
      <c r="J1032" s="13">
        <v>539200</v>
      </c>
      <c r="K1032" s="13">
        <v>523100</v>
      </c>
      <c r="L1032" s="13">
        <v>501100</v>
      </c>
      <c r="M1032" s="13">
        <v>482400</v>
      </c>
      <c r="N1032" s="13">
        <v>482400</v>
      </c>
      <c r="O1032" s="13">
        <v>463700</v>
      </c>
      <c r="P1032" s="13">
        <v>431200</v>
      </c>
      <c r="Q1032" s="13">
        <v>431200</v>
      </c>
      <c r="R1032" s="13">
        <v>431200</v>
      </c>
      <c r="S1032" s="13">
        <v>400000</v>
      </c>
      <c r="T1032" s="13">
        <v>400600</v>
      </c>
      <c r="U1032" s="13">
        <v>418700</v>
      </c>
      <c r="V1032" s="13">
        <v>433500</v>
      </c>
      <c r="W1032" s="13">
        <v>433500</v>
      </c>
      <c r="X1032" s="13">
        <v>433500</v>
      </c>
      <c r="Y1032" s="13">
        <v>433500</v>
      </c>
      <c r="Z1032" s="13">
        <v>429100</v>
      </c>
      <c r="AA1032" s="13">
        <v>431300</v>
      </c>
      <c r="AB1032" s="13">
        <v>129</v>
      </c>
      <c r="AC1032" s="13">
        <v>124</v>
      </c>
      <c r="AD1032" s="13">
        <v>134</v>
      </c>
      <c r="AE1032" s="13">
        <v>114</v>
      </c>
      <c r="AF1032" s="13">
        <v>90</v>
      </c>
      <c r="AG1032" s="13">
        <v>76</v>
      </c>
      <c r="AH1032" s="13">
        <v>95</v>
      </c>
      <c r="AI1032" s="13">
        <v>84</v>
      </c>
      <c r="AJ1032" s="13"/>
      <c r="AK1032" s="13">
        <v>68</v>
      </c>
      <c r="AL1032" s="13">
        <v>52</v>
      </c>
      <c r="AM1032" s="13"/>
      <c r="AN1032" s="13"/>
      <c r="AO1032" s="13">
        <v>71</v>
      </c>
      <c r="AP1032" s="13">
        <v>118</v>
      </c>
      <c r="AQ1032" s="13">
        <v>94</v>
      </c>
      <c r="AR1032" s="13">
        <v>78</v>
      </c>
      <c r="AS1032" s="13"/>
      <c r="AT1032" s="13"/>
      <c r="AU1032" s="13"/>
      <c r="AV1032" s="13">
        <v>87</v>
      </c>
      <c r="AW1032" s="13">
        <v>106</v>
      </c>
      <c r="AX1032" s="13">
        <v>104</v>
      </c>
      <c r="AY1032" s="14">
        <f t="shared" si="165"/>
        <v>95.529411764705884</v>
      </c>
      <c r="AZ1032" s="14">
        <f t="shared" si="162"/>
        <v>23</v>
      </c>
      <c r="BA1032" s="19">
        <f t="shared" si="166"/>
        <v>0.77272727272727271</v>
      </c>
      <c r="BB1032" s="20">
        <f t="shared" si="163"/>
        <v>23.211305561780733</v>
      </c>
      <c r="BC1032">
        <f t="shared" si="167"/>
        <v>0</v>
      </c>
      <c r="BD1032" s="14">
        <f t="shared" si="168"/>
        <v>15</v>
      </c>
      <c r="BE1032" s="14">
        <f t="shared" si="169"/>
        <v>111.16666666666667</v>
      </c>
      <c r="BF1032" s="14">
        <f t="shared" si="170"/>
        <v>74.75</v>
      </c>
      <c r="BG1032" s="14">
        <f t="shared" si="171"/>
        <v>97.833333333333329</v>
      </c>
    </row>
    <row r="1033" spans="1:59" x14ac:dyDescent="0.2">
      <c r="A1033" t="str">
        <f t="shared" si="164"/>
        <v>Aaron Hall_2015</v>
      </c>
      <c r="B1033" t="s">
        <v>528</v>
      </c>
      <c r="C1033" t="s">
        <v>316</v>
      </c>
      <c r="D1033">
        <v>2015</v>
      </c>
      <c r="E1033" s="13">
        <v>318100</v>
      </c>
      <c r="F1033" s="13">
        <v>318100</v>
      </c>
      <c r="G1033" s="13">
        <v>318100</v>
      </c>
      <c r="H1033" s="13">
        <v>318100</v>
      </c>
      <c r="I1033" s="13">
        <v>318100</v>
      </c>
      <c r="J1033" s="13">
        <v>318100</v>
      </c>
      <c r="K1033" s="13">
        <v>303000</v>
      </c>
      <c r="L1033" s="13">
        <v>273400</v>
      </c>
      <c r="M1033" s="13">
        <v>239600</v>
      </c>
      <c r="N1033" s="13">
        <v>239600</v>
      </c>
      <c r="O1033" s="13">
        <v>239600</v>
      </c>
      <c r="P1033" s="13">
        <v>239600</v>
      </c>
      <c r="Q1033" s="13">
        <v>239600</v>
      </c>
      <c r="R1033" s="13">
        <v>239600</v>
      </c>
      <c r="S1033" s="13">
        <v>233200</v>
      </c>
      <c r="T1033" s="13">
        <v>254900</v>
      </c>
      <c r="U1033" s="13">
        <v>278300</v>
      </c>
      <c r="V1033" s="13">
        <v>294700</v>
      </c>
      <c r="W1033" s="13">
        <v>317000</v>
      </c>
      <c r="X1033" s="13">
        <v>382800</v>
      </c>
      <c r="Y1033" s="13">
        <v>442600</v>
      </c>
      <c r="Z1033" s="13">
        <v>505600</v>
      </c>
      <c r="AA1033" s="13">
        <v>527800</v>
      </c>
      <c r="AB1033" s="13"/>
      <c r="AC1033" s="13"/>
      <c r="AD1033" s="13">
        <v>51</v>
      </c>
      <c r="AE1033" s="13">
        <v>48</v>
      </c>
      <c r="AF1033" s="13"/>
      <c r="AG1033" s="13">
        <v>57</v>
      </c>
      <c r="AH1033" s="13">
        <v>9</v>
      </c>
      <c r="AI1033" s="13">
        <v>20</v>
      </c>
      <c r="AJ1033" s="13"/>
      <c r="AK1033" s="13"/>
      <c r="AL1033" s="13"/>
      <c r="AM1033" s="13"/>
      <c r="AN1033" s="13"/>
      <c r="AO1033" s="13">
        <v>98</v>
      </c>
      <c r="AP1033" s="13">
        <v>69</v>
      </c>
      <c r="AQ1033" s="13">
        <v>37</v>
      </c>
      <c r="AR1033" s="13">
        <v>100</v>
      </c>
      <c r="AS1033" s="13">
        <v>92</v>
      </c>
      <c r="AT1033" s="13">
        <v>150</v>
      </c>
      <c r="AU1033" s="13">
        <v>127</v>
      </c>
      <c r="AV1033" s="13">
        <v>139</v>
      </c>
      <c r="AW1033" s="13">
        <v>95</v>
      </c>
      <c r="AX1033" s="13">
        <v>98</v>
      </c>
      <c r="AY1033" s="14">
        <f t="shared" si="165"/>
        <v>79.333333333333329</v>
      </c>
      <c r="AZ1033" s="14">
        <f t="shared" si="162"/>
        <v>23</v>
      </c>
      <c r="BA1033" s="19">
        <f t="shared" si="166"/>
        <v>0.68181818181818177</v>
      </c>
      <c r="BB1033" s="20">
        <f t="shared" si="163"/>
        <v>42.262219985410582</v>
      </c>
      <c r="BC1033">
        <f t="shared" si="167"/>
        <v>0</v>
      </c>
      <c r="BD1033" s="14">
        <f t="shared" si="168"/>
        <v>15</v>
      </c>
      <c r="BE1033" s="14">
        <f t="shared" si="169"/>
        <v>52</v>
      </c>
      <c r="BF1033" s="14">
        <f t="shared" si="170"/>
        <v>14.5</v>
      </c>
      <c r="BG1033" s="14">
        <f t="shared" si="171"/>
        <v>100.77777777777777</v>
      </c>
    </row>
    <row r="1034" spans="1:59" x14ac:dyDescent="0.2">
      <c r="A1034" t="str">
        <f t="shared" si="164"/>
        <v>Brayden Ham_2018</v>
      </c>
      <c r="B1034" t="s">
        <v>2656</v>
      </c>
      <c r="C1034" t="s">
        <v>150</v>
      </c>
      <c r="D1034">
        <v>2018</v>
      </c>
      <c r="E1034" s="13">
        <v>0</v>
      </c>
      <c r="F1034" s="13">
        <v>0</v>
      </c>
      <c r="G1034" s="13">
        <v>0</v>
      </c>
      <c r="H1034" s="13">
        <v>0</v>
      </c>
      <c r="I1034" s="13">
        <v>0</v>
      </c>
      <c r="J1034" s="13">
        <v>0</v>
      </c>
      <c r="K1034" s="13">
        <v>0</v>
      </c>
      <c r="L1034" s="13">
        <v>0</v>
      </c>
      <c r="M1034" s="13">
        <v>0</v>
      </c>
      <c r="N1034" s="13">
        <v>0</v>
      </c>
      <c r="O1034" s="13">
        <v>0</v>
      </c>
      <c r="P1034" s="13">
        <v>0</v>
      </c>
      <c r="Q1034" s="13">
        <v>0</v>
      </c>
      <c r="R1034" s="13">
        <v>0</v>
      </c>
      <c r="S1034" s="13">
        <v>0</v>
      </c>
      <c r="T1034" s="13">
        <v>0</v>
      </c>
      <c r="U1034" s="13">
        <v>0</v>
      </c>
      <c r="V1034" s="13">
        <v>0</v>
      </c>
      <c r="W1034" s="13">
        <v>0</v>
      </c>
      <c r="X1034" s="13">
        <v>0</v>
      </c>
      <c r="Y1034" s="13">
        <v>0</v>
      </c>
      <c r="Z1034" s="13">
        <v>0</v>
      </c>
      <c r="AA1034" s="13">
        <v>0</v>
      </c>
      <c r="AB1034" s="13"/>
      <c r="AC1034" s="13"/>
      <c r="AD1034" s="13"/>
      <c r="AE1034" s="13"/>
      <c r="AF1034" s="13"/>
      <c r="AG1034" s="13"/>
      <c r="AH1034" s="13"/>
      <c r="AI1034" s="13"/>
      <c r="AJ1034" s="13"/>
      <c r="AK1034" s="13"/>
      <c r="AL1034" s="13"/>
      <c r="AM1034" s="13"/>
      <c r="AN1034" s="13"/>
      <c r="AO1034" s="13"/>
      <c r="AP1034" s="13"/>
      <c r="AQ1034" s="13"/>
      <c r="AR1034" s="13"/>
      <c r="AS1034" s="13"/>
      <c r="AT1034" s="13"/>
      <c r="AU1034" s="13"/>
      <c r="AV1034" s="13"/>
      <c r="AW1034" s="13"/>
      <c r="AX1034" s="13"/>
      <c r="AY1034" s="14" t="str">
        <f t="shared" si="165"/>
        <v/>
      </c>
      <c r="AZ1034" s="14">
        <f t="shared" si="162"/>
        <v>23</v>
      </c>
      <c r="BA1034" s="19">
        <f t="shared" si="166"/>
        <v>0</v>
      </c>
      <c r="BB1034" s="20" t="e">
        <f t="shared" si="163"/>
        <v>#DIV/0!</v>
      </c>
      <c r="BC1034">
        <f t="shared" si="167"/>
        <v>23</v>
      </c>
      <c r="BD1034" s="14">
        <f t="shared" si="168"/>
        <v>1</v>
      </c>
      <c r="BE1034" s="14" t="str">
        <f t="shared" si="169"/>
        <v/>
      </c>
      <c r="BF1034" s="14" t="str">
        <f t="shared" si="170"/>
        <v/>
      </c>
      <c r="BG1034" s="14" t="str">
        <f t="shared" si="171"/>
        <v/>
      </c>
    </row>
    <row r="1035" spans="1:59" x14ac:dyDescent="0.2">
      <c r="A1035" t="str">
        <f t="shared" si="164"/>
        <v>Brayden Ham_2017</v>
      </c>
      <c r="B1035" t="s">
        <v>2656</v>
      </c>
      <c r="C1035" t="s">
        <v>150</v>
      </c>
      <c r="D1035">
        <v>2017</v>
      </c>
      <c r="E1035" s="13">
        <v>0</v>
      </c>
      <c r="F1035" s="13">
        <v>0</v>
      </c>
      <c r="G1035" s="13">
        <v>0</v>
      </c>
      <c r="H1035" s="13">
        <v>0</v>
      </c>
      <c r="I1035" s="13">
        <v>0</v>
      </c>
      <c r="J1035" s="13">
        <v>0</v>
      </c>
      <c r="K1035" s="13">
        <v>0</v>
      </c>
      <c r="L1035" s="13">
        <v>0</v>
      </c>
      <c r="M1035" s="13">
        <v>0</v>
      </c>
      <c r="N1035" s="13">
        <v>0</v>
      </c>
      <c r="O1035" s="13">
        <v>0</v>
      </c>
      <c r="P1035" s="13">
        <v>0</v>
      </c>
      <c r="Q1035" s="13">
        <v>0</v>
      </c>
      <c r="R1035" s="13">
        <v>0</v>
      </c>
      <c r="S1035" s="13">
        <v>0</v>
      </c>
      <c r="T1035" s="13">
        <v>0</v>
      </c>
      <c r="U1035" s="13">
        <v>0</v>
      </c>
      <c r="V1035" s="13">
        <v>0</v>
      </c>
      <c r="W1035" s="13">
        <v>0</v>
      </c>
      <c r="X1035" s="13">
        <v>0</v>
      </c>
      <c r="Y1035" s="13">
        <v>0</v>
      </c>
      <c r="Z1035" s="13">
        <v>0</v>
      </c>
      <c r="AA1035" s="13">
        <v>0</v>
      </c>
      <c r="AB1035" s="13"/>
      <c r="AC1035" s="13"/>
      <c r="AD1035" s="13"/>
      <c r="AE1035" s="13"/>
      <c r="AF1035" s="13"/>
      <c r="AG1035" s="13"/>
      <c r="AH1035" s="13"/>
      <c r="AI1035" s="13"/>
      <c r="AJ1035" s="13"/>
      <c r="AK1035" s="13"/>
      <c r="AL1035" s="13"/>
      <c r="AM1035" s="13"/>
      <c r="AN1035" s="13"/>
      <c r="AO1035" s="13"/>
      <c r="AP1035" s="13"/>
      <c r="AQ1035" s="13"/>
      <c r="AR1035" s="13"/>
      <c r="AS1035" s="13"/>
      <c r="AT1035" s="13"/>
      <c r="AU1035" s="13"/>
      <c r="AV1035" s="13"/>
      <c r="AW1035" s="13"/>
      <c r="AX1035" s="13"/>
      <c r="AY1035" s="14" t="str">
        <f t="shared" si="165"/>
        <v/>
      </c>
      <c r="AZ1035" s="14">
        <f t="shared" si="162"/>
        <v>23</v>
      </c>
      <c r="BA1035" s="19">
        <f t="shared" si="166"/>
        <v>0</v>
      </c>
      <c r="BB1035" s="20" t="e">
        <f t="shared" si="163"/>
        <v>#DIV/0!</v>
      </c>
      <c r="BC1035">
        <f t="shared" si="167"/>
        <v>23</v>
      </c>
      <c r="BD1035" s="14">
        <f t="shared" si="168"/>
        <v>1</v>
      </c>
      <c r="BE1035" s="14" t="str">
        <f t="shared" si="169"/>
        <v/>
      </c>
      <c r="BF1035" s="14" t="str">
        <f t="shared" si="170"/>
        <v/>
      </c>
      <c r="BG1035" s="14" t="str">
        <f t="shared" si="171"/>
        <v/>
      </c>
    </row>
    <row r="1036" spans="1:59" x14ac:dyDescent="0.2">
      <c r="A1036" t="str">
        <f t="shared" si="164"/>
        <v>Brayden Ham_2016</v>
      </c>
      <c r="B1036" t="s">
        <v>2656</v>
      </c>
      <c r="C1036" t="s">
        <v>150</v>
      </c>
      <c r="D1036">
        <v>2016</v>
      </c>
      <c r="E1036" s="13">
        <v>0</v>
      </c>
      <c r="F1036" s="13">
        <v>0</v>
      </c>
      <c r="G1036" s="13">
        <v>0</v>
      </c>
      <c r="H1036" s="13">
        <v>0</v>
      </c>
      <c r="I1036" s="13">
        <v>0</v>
      </c>
      <c r="J1036" s="13">
        <v>0</v>
      </c>
      <c r="K1036" s="13">
        <v>0</v>
      </c>
      <c r="L1036" s="13">
        <v>0</v>
      </c>
      <c r="M1036" s="13">
        <v>0</v>
      </c>
      <c r="N1036" s="13">
        <v>0</v>
      </c>
      <c r="O1036" s="13">
        <v>0</v>
      </c>
      <c r="P1036" s="13">
        <v>0</v>
      </c>
      <c r="Q1036" s="13">
        <v>0</v>
      </c>
      <c r="R1036" s="13">
        <v>0</v>
      </c>
      <c r="S1036" s="13">
        <v>0</v>
      </c>
      <c r="T1036" s="13">
        <v>0</v>
      </c>
      <c r="U1036" s="13">
        <v>0</v>
      </c>
      <c r="V1036" s="13">
        <v>0</v>
      </c>
      <c r="W1036" s="13">
        <v>0</v>
      </c>
      <c r="X1036" s="13">
        <v>0</v>
      </c>
      <c r="Y1036" s="13">
        <v>0</v>
      </c>
      <c r="Z1036" s="13">
        <v>0</v>
      </c>
      <c r="AA1036" s="13">
        <v>0</v>
      </c>
      <c r="AB1036" s="13"/>
      <c r="AC1036" s="13"/>
      <c r="AD1036" s="13"/>
      <c r="AE1036" s="13"/>
      <c r="AF1036" s="13"/>
      <c r="AG1036" s="13"/>
      <c r="AH1036" s="13"/>
      <c r="AI1036" s="13"/>
      <c r="AJ1036" s="13"/>
      <c r="AK1036" s="13"/>
      <c r="AL1036" s="13"/>
      <c r="AM1036" s="13"/>
      <c r="AN1036" s="13"/>
      <c r="AO1036" s="13"/>
      <c r="AP1036" s="13"/>
      <c r="AQ1036" s="13"/>
      <c r="AR1036" s="13"/>
      <c r="AS1036" s="13"/>
      <c r="AT1036" s="13"/>
      <c r="AU1036" s="13"/>
      <c r="AV1036" s="13"/>
      <c r="AW1036" s="13"/>
      <c r="AX1036" s="13"/>
      <c r="AY1036" s="14" t="str">
        <f t="shared" si="165"/>
        <v/>
      </c>
      <c r="AZ1036" s="14">
        <f t="shared" si="162"/>
        <v>23</v>
      </c>
      <c r="BA1036" s="19">
        <f t="shared" si="166"/>
        <v>0</v>
      </c>
      <c r="BB1036" s="20" t="e">
        <f t="shared" si="163"/>
        <v>#DIV/0!</v>
      </c>
      <c r="BC1036">
        <f t="shared" si="167"/>
        <v>23</v>
      </c>
      <c r="BD1036" s="14">
        <f t="shared" si="168"/>
        <v>1</v>
      </c>
      <c r="BE1036" s="14" t="str">
        <f t="shared" si="169"/>
        <v/>
      </c>
      <c r="BF1036" s="14" t="str">
        <f t="shared" si="170"/>
        <v/>
      </c>
      <c r="BG1036" s="14" t="str">
        <f t="shared" si="171"/>
        <v/>
      </c>
    </row>
    <row r="1037" spans="1:59" x14ac:dyDescent="0.2">
      <c r="A1037" t="str">
        <f t="shared" si="164"/>
        <v>Brayden Ham_2015</v>
      </c>
      <c r="B1037" t="s">
        <v>2656</v>
      </c>
      <c r="C1037" t="s">
        <v>150</v>
      </c>
      <c r="D1037">
        <v>2015</v>
      </c>
      <c r="E1037" s="13">
        <v>0</v>
      </c>
      <c r="F1037" s="13">
        <v>0</v>
      </c>
      <c r="G1037" s="13">
        <v>0</v>
      </c>
      <c r="H1037" s="13">
        <v>0</v>
      </c>
      <c r="I1037" s="13">
        <v>0</v>
      </c>
      <c r="J1037" s="13">
        <v>0</v>
      </c>
      <c r="K1037" s="13">
        <v>0</v>
      </c>
      <c r="L1037" s="13">
        <v>0</v>
      </c>
      <c r="M1037" s="13">
        <v>0</v>
      </c>
      <c r="N1037" s="13">
        <v>0</v>
      </c>
      <c r="O1037" s="13">
        <v>0</v>
      </c>
      <c r="P1037" s="13">
        <v>0</v>
      </c>
      <c r="Q1037" s="13">
        <v>0</v>
      </c>
      <c r="R1037" s="13">
        <v>0</v>
      </c>
      <c r="S1037" s="13">
        <v>0</v>
      </c>
      <c r="T1037" s="13">
        <v>0</v>
      </c>
      <c r="U1037" s="13">
        <v>0</v>
      </c>
      <c r="V1037" s="13">
        <v>0</v>
      </c>
      <c r="W1037" s="13">
        <v>0</v>
      </c>
      <c r="X1037" s="13">
        <v>0</v>
      </c>
      <c r="Y1037" s="13">
        <v>0</v>
      </c>
      <c r="Z1037" s="13">
        <v>0</v>
      </c>
      <c r="AA1037" s="13">
        <v>0</v>
      </c>
      <c r="AB1037" s="13"/>
      <c r="AC1037" s="13"/>
      <c r="AD1037" s="13"/>
      <c r="AE1037" s="13"/>
      <c r="AF1037" s="13"/>
      <c r="AG1037" s="13"/>
      <c r="AH1037" s="13"/>
      <c r="AI1037" s="13"/>
      <c r="AJ1037" s="13"/>
      <c r="AK1037" s="13"/>
      <c r="AL1037" s="13"/>
      <c r="AM1037" s="13"/>
      <c r="AN1037" s="13"/>
      <c r="AO1037" s="13"/>
      <c r="AP1037" s="13"/>
      <c r="AQ1037" s="13"/>
      <c r="AR1037" s="13"/>
      <c r="AS1037" s="13"/>
      <c r="AT1037" s="13"/>
      <c r="AU1037" s="13"/>
      <c r="AV1037" s="13"/>
      <c r="AW1037" s="13"/>
      <c r="AX1037" s="13"/>
      <c r="AY1037" s="14" t="str">
        <f t="shared" si="165"/>
        <v/>
      </c>
      <c r="AZ1037" s="14">
        <f t="shared" si="162"/>
        <v>23</v>
      </c>
      <c r="BA1037" s="19">
        <f t="shared" si="166"/>
        <v>0</v>
      </c>
      <c r="BB1037" s="20" t="e">
        <f t="shared" si="163"/>
        <v>#DIV/0!</v>
      </c>
      <c r="BC1037">
        <f t="shared" si="167"/>
        <v>23</v>
      </c>
      <c r="BD1037" s="14">
        <f t="shared" si="168"/>
        <v>1</v>
      </c>
      <c r="BE1037" s="14" t="str">
        <f t="shared" si="169"/>
        <v/>
      </c>
      <c r="BF1037" s="14" t="str">
        <f t="shared" si="170"/>
        <v/>
      </c>
      <c r="BG1037" s="14" t="str">
        <f t="shared" si="171"/>
        <v/>
      </c>
    </row>
    <row r="1038" spans="1:59" x14ac:dyDescent="0.2">
      <c r="A1038" t="str">
        <f t="shared" si="164"/>
        <v>Will Hamill_2018</v>
      </c>
      <c r="B1038" t="s">
        <v>2657</v>
      </c>
      <c r="C1038" t="s">
        <v>1</v>
      </c>
      <c r="D1038">
        <v>2018</v>
      </c>
      <c r="E1038" s="13">
        <v>0</v>
      </c>
      <c r="F1038" s="13">
        <v>0</v>
      </c>
      <c r="G1038" s="13">
        <v>0</v>
      </c>
      <c r="H1038" s="13">
        <v>0</v>
      </c>
      <c r="I1038" s="13">
        <v>0</v>
      </c>
      <c r="J1038" s="13">
        <v>0</v>
      </c>
      <c r="K1038" s="13">
        <v>0</v>
      </c>
      <c r="L1038" s="13">
        <v>0</v>
      </c>
      <c r="M1038" s="13">
        <v>0</v>
      </c>
      <c r="N1038" s="13">
        <v>0</v>
      </c>
      <c r="O1038" s="13">
        <v>0</v>
      </c>
      <c r="P1038" s="13">
        <v>0</v>
      </c>
      <c r="Q1038" s="13">
        <v>0</v>
      </c>
      <c r="R1038" s="13">
        <v>0</v>
      </c>
      <c r="S1038" s="13">
        <v>0</v>
      </c>
      <c r="T1038" s="13">
        <v>0</v>
      </c>
      <c r="U1038" s="13">
        <v>0</v>
      </c>
      <c r="V1038" s="13">
        <v>0</v>
      </c>
      <c r="W1038" s="13">
        <v>0</v>
      </c>
      <c r="X1038" s="13">
        <v>0</v>
      </c>
      <c r="Y1038" s="13">
        <v>0</v>
      </c>
      <c r="Z1038" s="13">
        <v>0</v>
      </c>
      <c r="AA1038" s="13">
        <v>0</v>
      </c>
      <c r="AB1038" s="13"/>
      <c r="AC1038" s="13"/>
      <c r="AD1038" s="13"/>
      <c r="AE1038" s="13"/>
      <c r="AF1038" s="13"/>
      <c r="AG1038" s="13"/>
      <c r="AH1038" s="13"/>
      <c r="AI1038" s="13"/>
      <c r="AJ1038" s="13"/>
      <c r="AK1038" s="13"/>
      <c r="AL1038" s="13"/>
      <c r="AM1038" s="13"/>
      <c r="AN1038" s="13"/>
      <c r="AO1038" s="13"/>
      <c r="AP1038" s="13"/>
      <c r="AQ1038" s="13"/>
      <c r="AR1038" s="13"/>
      <c r="AS1038" s="13"/>
      <c r="AT1038" s="13"/>
      <c r="AU1038" s="13"/>
      <c r="AV1038" s="13"/>
      <c r="AW1038" s="13"/>
      <c r="AX1038" s="13"/>
      <c r="AY1038" s="14" t="str">
        <f t="shared" si="165"/>
        <v/>
      </c>
      <c r="AZ1038" s="14">
        <f t="shared" si="162"/>
        <v>23</v>
      </c>
      <c r="BA1038" s="19">
        <f t="shared" si="166"/>
        <v>0</v>
      </c>
      <c r="BB1038" s="20" t="e">
        <f t="shared" si="163"/>
        <v>#DIV/0!</v>
      </c>
      <c r="BC1038">
        <f t="shared" si="167"/>
        <v>23</v>
      </c>
      <c r="BD1038" s="14">
        <f t="shared" si="168"/>
        <v>1</v>
      </c>
      <c r="BE1038" s="14" t="str">
        <f t="shared" si="169"/>
        <v/>
      </c>
      <c r="BF1038" s="14" t="str">
        <f t="shared" si="170"/>
        <v/>
      </c>
      <c r="BG1038" s="14" t="str">
        <f t="shared" si="171"/>
        <v/>
      </c>
    </row>
    <row r="1039" spans="1:59" x14ac:dyDescent="0.2">
      <c r="A1039" t="str">
        <f t="shared" si="164"/>
        <v>Will Hamill_2017</v>
      </c>
      <c r="B1039" t="s">
        <v>2657</v>
      </c>
      <c r="C1039" t="s">
        <v>1</v>
      </c>
      <c r="D1039">
        <v>2017</v>
      </c>
      <c r="E1039" s="13">
        <v>0</v>
      </c>
      <c r="F1039" s="13">
        <v>0</v>
      </c>
      <c r="G1039" s="13">
        <v>0</v>
      </c>
      <c r="H1039" s="13">
        <v>0</v>
      </c>
      <c r="I1039" s="13">
        <v>0</v>
      </c>
      <c r="J1039" s="13">
        <v>0</v>
      </c>
      <c r="K1039" s="13">
        <v>0</v>
      </c>
      <c r="L1039" s="13">
        <v>0</v>
      </c>
      <c r="M1039" s="13">
        <v>0</v>
      </c>
      <c r="N1039" s="13">
        <v>0</v>
      </c>
      <c r="O1039" s="13">
        <v>0</v>
      </c>
      <c r="P1039" s="13">
        <v>0</v>
      </c>
      <c r="Q1039" s="13">
        <v>0</v>
      </c>
      <c r="R1039" s="13">
        <v>0</v>
      </c>
      <c r="S1039" s="13">
        <v>0</v>
      </c>
      <c r="T1039" s="13">
        <v>0</v>
      </c>
      <c r="U1039" s="13">
        <v>0</v>
      </c>
      <c r="V1039" s="13">
        <v>0</v>
      </c>
      <c r="W1039" s="13">
        <v>0</v>
      </c>
      <c r="X1039" s="13">
        <v>0</v>
      </c>
      <c r="Y1039" s="13">
        <v>0</v>
      </c>
      <c r="Z1039" s="13">
        <v>0</v>
      </c>
      <c r="AA1039" s="13">
        <v>0</v>
      </c>
      <c r="AB1039" s="13"/>
      <c r="AC1039" s="13"/>
      <c r="AD1039" s="13"/>
      <c r="AE1039" s="13"/>
      <c r="AF1039" s="13"/>
      <c r="AG1039" s="13"/>
      <c r="AH1039" s="13"/>
      <c r="AI1039" s="13"/>
      <c r="AJ1039" s="13"/>
      <c r="AK1039" s="13"/>
      <c r="AL1039" s="13"/>
      <c r="AM1039" s="13"/>
      <c r="AN1039" s="13"/>
      <c r="AO1039" s="13"/>
      <c r="AP1039" s="13"/>
      <c r="AQ1039" s="13"/>
      <c r="AR1039" s="13"/>
      <c r="AS1039" s="13"/>
      <c r="AT1039" s="13"/>
      <c r="AU1039" s="13"/>
      <c r="AV1039" s="13"/>
      <c r="AW1039" s="13"/>
      <c r="AX1039" s="13"/>
      <c r="AY1039" s="14" t="str">
        <f t="shared" si="165"/>
        <v/>
      </c>
      <c r="AZ1039" s="14">
        <f t="shared" si="162"/>
        <v>23</v>
      </c>
      <c r="BA1039" s="19">
        <f t="shared" si="166"/>
        <v>0</v>
      </c>
      <c r="BB1039" s="20" t="e">
        <f t="shared" si="163"/>
        <v>#DIV/0!</v>
      </c>
      <c r="BC1039">
        <f t="shared" si="167"/>
        <v>23</v>
      </c>
      <c r="BD1039" s="14">
        <f t="shared" si="168"/>
        <v>1</v>
      </c>
      <c r="BE1039" s="14" t="str">
        <f t="shared" si="169"/>
        <v/>
      </c>
      <c r="BF1039" s="14" t="str">
        <f t="shared" si="170"/>
        <v/>
      </c>
      <c r="BG1039" s="14" t="str">
        <f t="shared" si="171"/>
        <v/>
      </c>
    </row>
    <row r="1040" spans="1:59" x14ac:dyDescent="0.2">
      <c r="A1040" t="str">
        <f t="shared" si="164"/>
        <v>Will Hamill_2016</v>
      </c>
      <c r="B1040" t="s">
        <v>2657</v>
      </c>
      <c r="C1040" t="s">
        <v>1</v>
      </c>
      <c r="D1040">
        <v>2016</v>
      </c>
      <c r="E1040" s="13">
        <v>0</v>
      </c>
      <c r="F1040" s="13">
        <v>0</v>
      </c>
      <c r="G1040" s="13">
        <v>0</v>
      </c>
      <c r="H1040" s="13">
        <v>0</v>
      </c>
      <c r="I1040" s="13">
        <v>0</v>
      </c>
      <c r="J1040" s="13">
        <v>0</v>
      </c>
      <c r="K1040" s="13">
        <v>0</v>
      </c>
      <c r="L1040" s="13">
        <v>0</v>
      </c>
      <c r="M1040" s="13">
        <v>0</v>
      </c>
      <c r="N1040" s="13">
        <v>0</v>
      </c>
      <c r="O1040" s="13">
        <v>0</v>
      </c>
      <c r="P1040" s="13">
        <v>0</v>
      </c>
      <c r="Q1040" s="13">
        <v>0</v>
      </c>
      <c r="R1040" s="13">
        <v>0</v>
      </c>
      <c r="S1040" s="13">
        <v>0</v>
      </c>
      <c r="T1040" s="13">
        <v>0</v>
      </c>
      <c r="U1040" s="13">
        <v>0</v>
      </c>
      <c r="V1040" s="13">
        <v>0</v>
      </c>
      <c r="W1040" s="13">
        <v>0</v>
      </c>
      <c r="X1040" s="13">
        <v>0</v>
      </c>
      <c r="Y1040" s="13">
        <v>0</v>
      </c>
      <c r="Z1040" s="13">
        <v>0</v>
      </c>
      <c r="AA1040" s="13">
        <v>0</v>
      </c>
      <c r="AB1040" s="13"/>
      <c r="AC1040" s="13"/>
      <c r="AD1040" s="13"/>
      <c r="AE1040" s="13"/>
      <c r="AF1040" s="13"/>
      <c r="AG1040" s="13"/>
      <c r="AH1040" s="13"/>
      <c r="AI1040" s="13"/>
      <c r="AJ1040" s="13"/>
      <c r="AK1040" s="13"/>
      <c r="AL1040" s="13"/>
      <c r="AM1040" s="13"/>
      <c r="AN1040" s="13"/>
      <c r="AO1040" s="13"/>
      <c r="AP1040" s="13"/>
      <c r="AQ1040" s="13"/>
      <c r="AR1040" s="13"/>
      <c r="AS1040" s="13"/>
      <c r="AT1040" s="13"/>
      <c r="AU1040" s="13"/>
      <c r="AV1040" s="13"/>
      <c r="AW1040" s="13"/>
      <c r="AX1040" s="13"/>
      <c r="AY1040" s="14" t="str">
        <f t="shared" si="165"/>
        <v/>
      </c>
      <c r="AZ1040" s="14">
        <f t="shared" si="162"/>
        <v>23</v>
      </c>
      <c r="BA1040" s="19">
        <f t="shared" si="166"/>
        <v>0</v>
      </c>
      <c r="BB1040" s="20" t="e">
        <f t="shared" si="163"/>
        <v>#DIV/0!</v>
      </c>
      <c r="BC1040">
        <f t="shared" si="167"/>
        <v>23</v>
      </c>
      <c r="BD1040" s="14">
        <f t="shared" si="168"/>
        <v>1</v>
      </c>
      <c r="BE1040" s="14" t="str">
        <f t="shared" si="169"/>
        <v/>
      </c>
      <c r="BF1040" s="14" t="str">
        <f t="shared" si="170"/>
        <v/>
      </c>
      <c r="BG1040" s="14" t="str">
        <f t="shared" si="171"/>
        <v/>
      </c>
    </row>
    <row r="1041" spans="1:59" x14ac:dyDescent="0.2">
      <c r="A1041" t="str">
        <f t="shared" si="164"/>
        <v>Will Hamill_2015</v>
      </c>
      <c r="B1041" t="s">
        <v>2657</v>
      </c>
      <c r="C1041" t="s">
        <v>1</v>
      </c>
      <c r="D1041">
        <v>2015</v>
      </c>
      <c r="E1041" s="13">
        <v>0</v>
      </c>
      <c r="F1041" s="13">
        <v>0</v>
      </c>
      <c r="G1041" s="13">
        <v>0</v>
      </c>
      <c r="H1041" s="13">
        <v>0</v>
      </c>
      <c r="I1041" s="13">
        <v>0</v>
      </c>
      <c r="J1041" s="13">
        <v>0</v>
      </c>
      <c r="K1041" s="13">
        <v>0</v>
      </c>
      <c r="L1041" s="13">
        <v>0</v>
      </c>
      <c r="M1041" s="13">
        <v>0</v>
      </c>
      <c r="N1041" s="13">
        <v>0</v>
      </c>
      <c r="O1041" s="13">
        <v>0</v>
      </c>
      <c r="P1041" s="13">
        <v>0</v>
      </c>
      <c r="Q1041" s="13">
        <v>0</v>
      </c>
      <c r="R1041" s="13">
        <v>0</v>
      </c>
      <c r="S1041" s="13">
        <v>0</v>
      </c>
      <c r="T1041" s="13">
        <v>0</v>
      </c>
      <c r="U1041" s="13">
        <v>0</v>
      </c>
      <c r="V1041" s="13">
        <v>0</v>
      </c>
      <c r="W1041" s="13">
        <v>0</v>
      </c>
      <c r="X1041" s="13">
        <v>0</v>
      </c>
      <c r="Y1041" s="13">
        <v>0</v>
      </c>
      <c r="Z1041" s="13">
        <v>0</v>
      </c>
      <c r="AA1041" s="13">
        <v>0</v>
      </c>
      <c r="AB1041" s="13"/>
      <c r="AC1041" s="13"/>
      <c r="AD1041" s="13"/>
      <c r="AE1041" s="13"/>
      <c r="AF1041" s="13"/>
      <c r="AG1041" s="13"/>
      <c r="AH1041" s="13"/>
      <c r="AI1041" s="13"/>
      <c r="AJ1041" s="13"/>
      <c r="AK1041" s="13"/>
      <c r="AL1041" s="13"/>
      <c r="AM1041" s="13"/>
      <c r="AN1041" s="13"/>
      <c r="AO1041" s="13"/>
      <c r="AP1041" s="13"/>
      <c r="AQ1041" s="13"/>
      <c r="AR1041" s="13"/>
      <c r="AS1041" s="13"/>
      <c r="AT1041" s="13"/>
      <c r="AU1041" s="13"/>
      <c r="AV1041" s="13"/>
      <c r="AW1041" s="13"/>
      <c r="AX1041" s="13"/>
      <c r="AY1041" s="14" t="str">
        <f t="shared" si="165"/>
        <v/>
      </c>
      <c r="AZ1041" s="14">
        <f t="shared" si="162"/>
        <v>23</v>
      </c>
      <c r="BA1041" s="19">
        <f t="shared" si="166"/>
        <v>0</v>
      </c>
      <c r="BB1041" s="20" t="e">
        <f t="shared" si="163"/>
        <v>#DIV/0!</v>
      </c>
      <c r="BC1041">
        <f t="shared" si="167"/>
        <v>23</v>
      </c>
      <c r="BD1041" s="14">
        <f t="shared" si="168"/>
        <v>1</v>
      </c>
      <c r="BE1041" s="14" t="str">
        <f t="shared" si="169"/>
        <v/>
      </c>
      <c r="BF1041" s="14" t="str">
        <f t="shared" si="170"/>
        <v/>
      </c>
      <c r="BG1041" s="14" t="str">
        <f t="shared" si="171"/>
        <v/>
      </c>
    </row>
    <row r="1042" spans="1:59" x14ac:dyDescent="0.2">
      <c r="A1042" t="str">
        <f t="shared" si="164"/>
        <v>Joel Hamling_2018</v>
      </c>
      <c r="B1042" t="s">
        <v>718</v>
      </c>
      <c r="C1042" t="s">
        <v>184</v>
      </c>
      <c r="D1042">
        <v>2018</v>
      </c>
      <c r="E1042" s="13">
        <v>344100</v>
      </c>
      <c r="F1042" s="13">
        <v>344100</v>
      </c>
      <c r="G1042" s="13">
        <v>344100</v>
      </c>
      <c r="H1042" s="13">
        <v>344100</v>
      </c>
      <c r="I1042" s="13">
        <v>332000</v>
      </c>
      <c r="J1042" s="13">
        <v>317400</v>
      </c>
      <c r="K1042" s="13">
        <v>313300</v>
      </c>
      <c r="L1042" s="13">
        <v>316000</v>
      </c>
      <c r="M1042" s="13">
        <v>331900</v>
      </c>
      <c r="N1042" s="13">
        <v>328500</v>
      </c>
      <c r="O1042" s="13">
        <v>320800</v>
      </c>
      <c r="P1042" s="13">
        <v>312500</v>
      </c>
      <c r="Q1042" s="13">
        <v>346200</v>
      </c>
      <c r="R1042" s="13">
        <v>373400</v>
      </c>
      <c r="S1042" s="13">
        <v>373400</v>
      </c>
      <c r="T1042" s="13">
        <v>384300</v>
      </c>
      <c r="U1042" s="13">
        <v>362800</v>
      </c>
      <c r="V1042" s="13">
        <v>357700</v>
      </c>
      <c r="W1042" s="13">
        <v>362900</v>
      </c>
      <c r="X1042" s="13">
        <v>383200</v>
      </c>
      <c r="Y1042" s="13">
        <v>383200</v>
      </c>
      <c r="Z1042" s="13">
        <v>383200</v>
      </c>
      <c r="AA1042" s="13">
        <v>393100</v>
      </c>
      <c r="AB1042" s="13"/>
      <c r="AC1042" s="13">
        <v>66</v>
      </c>
      <c r="AD1042" s="13">
        <v>48</v>
      </c>
      <c r="AE1042" s="13">
        <v>61</v>
      </c>
      <c r="AF1042" s="13">
        <v>53</v>
      </c>
      <c r="AG1042" s="13">
        <v>65</v>
      </c>
      <c r="AH1042" s="13">
        <v>75</v>
      </c>
      <c r="AI1042" s="13">
        <v>86</v>
      </c>
      <c r="AJ1042" s="13">
        <v>32</v>
      </c>
      <c r="AK1042" s="13">
        <v>62</v>
      </c>
      <c r="AL1042" s="13">
        <v>80</v>
      </c>
      <c r="AM1042" s="13">
        <v>123</v>
      </c>
      <c r="AN1042" s="13">
        <v>66</v>
      </c>
      <c r="AO1042" s="13"/>
      <c r="AP1042" s="13">
        <v>64</v>
      </c>
      <c r="AQ1042" s="13">
        <v>57</v>
      </c>
      <c r="AR1042" s="13">
        <v>89</v>
      </c>
      <c r="AS1042" s="13">
        <v>85</v>
      </c>
      <c r="AT1042" s="13">
        <v>94</v>
      </c>
      <c r="AU1042" s="13"/>
      <c r="AV1042" s="13"/>
      <c r="AW1042" s="13"/>
      <c r="AX1042" s="13">
        <v>81</v>
      </c>
      <c r="AY1042" s="14">
        <f t="shared" si="165"/>
        <v>71.5</v>
      </c>
      <c r="AZ1042" s="14">
        <f t="shared" si="162"/>
        <v>23</v>
      </c>
      <c r="BA1042" s="19">
        <f t="shared" si="166"/>
        <v>0.81818181818181823</v>
      </c>
      <c r="BB1042" s="20">
        <f t="shared" si="163"/>
        <v>20.373714322482233</v>
      </c>
      <c r="BC1042">
        <f t="shared" si="167"/>
        <v>0</v>
      </c>
      <c r="BD1042" s="14">
        <f t="shared" si="168"/>
        <v>12</v>
      </c>
      <c r="BE1042" s="14">
        <f t="shared" si="169"/>
        <v>58.6</v>
      </c>
      <c r="BF1042" s="14">
        <f t="shared" si="170"/>
        <v>76.333333333333329</v>
      </c>
      <c r="BG1042" s="14">
        <f t="shared" si="171"/>
        <v>78.333333333333329</v>
      </c>
    </row>
    <row r="1043" spans="1:59" x14ac:dyDescent="0.2">
      <c r="A1043" t="str">
        <f t="shared" si="164"/>
        <v>Joel Hamling_2017</v>
      </c>
      <c r="B1043" t="s">
        <v>718</v>
      </c>
      <c r="C1043" t="s">
        <v>184</v>
      </c>
      <c r="D1043">
        <v>2017</v>
      </c>
      <c r="E1043" s="13">
        <v>282900</v>
      </c>
      <c r="F1043" s="13">
        <v>282900</v>
      </c>
      <c r="G1043" s="13">
        <v>282900</v>
      </c>
      <c r="H1043" s="13">
        <v>277500</v>
      </c>
      <c r="I1043" s="13">
        <v>275900</v>
      </c>
      <c r="J1043" s="13">
        <v>284800</v>
      </c>
      <c r="K1043" s="13">
        <v>286900</v>
      </c>
      <c r="L1043" s="13">
        <v>303100</v>
      </c>
      <c r="M1043" s="13">
        <v>314400</v>
      </c>
      <c r="N1043" s="13">
        <v>333800</v>
      </c>
      <c r="O1043" s="13">
        <v>356000</v>
      </c>
      <c r="P1043" s="13">
        <v>361200</v>
      </c>
      <c r="Q1043" s="13">
        <v>365800</v>
      </c>
      <c r="R1043" s="13">
        <v>365800</v>
      </c>
      <c r="S1043" s="13">
        <v>382900</v>
      </c>
      <c r="T1043" s="13">
        <v>404900</v>
      </c>
      <c r="U1043" s="13">
        <v>398600</v>
      </c>
      <c r="V1043" s="13">
        <v>356800</v>
      </c>
      <c r="W1043" s="13">
        <v>327600</v>
      </c>
      <c r="X1043" s="13">
        <v>311700</v>
      </c>
      <c r="Y1043" s="13">
        <v>312400</v>
      </c>
      <c r="Z1043" s="13">
        <v>291600</v>
      </c>
      <c r="AA1043" s="13">
        <v>280400</v>
      </c>
      <c r="AB1043" s="13">
        <v>32</v>
      </c>
      <c r="AC1043" s="13">
        <v>57</v>
      </c>
      <c r="AD1043" s="13">
        <v>64</v>
      </c>
      <c r="AE1043" s="13">
        <v>38</v>
      </c>
      <c r="AF1043" s="13">
        <v>79</v>
      </c>
      <c r="AG1043" s="13">
        <v>55</v>
      </c>
      <c r="AH1043" s="13">
        <v>70</v>
      </c>
      <c r="AI1043" s="13">
        <v>79</v>
      </c>
      <c r="AJ1043" s="13">
        <v>79</v>
      </c>
      <c r="AK1043" s="13">
        <v>88</v>
      </c>
      <c r="AL1043" s="13">
        <v>55</v>
      </c>
      <c r="AM1043" s="13">
        <v>79</v>
      </c>
      <c r="AN1043" s="13"/>
      <c r="AO1043" s="13">
        <v>119</v>
      </c>
      <c r="AP1043" s="13">
        <v>79</v>
      </c>
      <c r="AQ1043" s="13">
        <v>29</v>
      </c>
      <c r="AR1043" s="13">
        <v>36</v>
      </c>
      <c r="AS1043" s="13">
        <v>83</v>
      </c>
      <c r="AT1043" s="13">
        <v>42</v>
      </c>
      <c r="AU1043" s="13">
        <v>65</v>
      </c>
      <c r="AV1043" s="13">
        <v>35</v>
      </c>
      <c r="AW1043" s="13">
        <v>51</v>
      </c>
      <c r="AX1043" s="13">
        <v>63</v>
      </c>
      <c r="AY1043" s="14">
        <f t="shared" si="165"/>
        <v>62.590909090909093</v>
      </c>
      <c r="AZ1043" s="14">
        <f t="shared" si="162"/>
        <v>23</v>
      </c>
      <c r="BA1043" s="19">
        <f t="shared" si="166"/>
        <v>1</v>
      </c>
      <c r="BB1043" s="20">
        <f t="shared" si="163"/>
        <v>22.355694045970839</v>
      </c>
      <c r="BC1043">
        <f t="shared" si="167"/>
        <v>0</v>
      </c>
      <c r="BD1043" s="14">
        <f t="shared" si="168"/>
        <v>5</v>
      </c>
      <c r="BE1043" s="14">
        <f t="shared" si="169"/>
        <v>54.166666666666664</v>
      </c>
      <c r="BF1043" s="14">
        <f t="shared" si="170"/>
        <v>75</v>
      </c>
      <c r="BG1043" s="14">
        <f t="shared" si="171"/>
        <v>53.666666666666664</v>
      </c>
    </row>
    <row r="1044" spans="1:59" x14ac:dyDescent="0.2">
      <c r="A1044" t="str">
        <f t="shared" si="164"/>
        <v>Joel Hamling_2016</v>
      </c>
      <c r="B1044" t="s">
        <v>718</v>
      </c>
      <c r="C1044" t="s">
        <v>184</v>
      </c>
      <c r="D1044">
        <v>2016</v>
      </c>
      <c r="E1044" s="13">
        <v>289800</v>
      </c>
      <c r="F1044" s="13">
        <v>289800</v>
      </c>
      <c r="G1044" s="13">
        <v>289800</v>
      </c>
      <c r="H1044" s="13">
        <v>289800</v>
      </c>
      <c r="I1044" s="13">
        <v>289800</v>
      </c>
      <c r="J1044" s="13">
        <v>289800</v>
      </c>
      <c r="K1044" s="13">
        <v>289800</v>
      </c>
      <c r="L1044" s="13">
        <v>289800</v>
      </c>
      <c r="M1044" s="13">
        <v>289800</v>
      </c>
      <c r="N1044" s="13">
        <v>289800</v>
      </c>
      <c r="O1044" s="13">
        <v>289800</v>
      </c>
      <c r="P1044" s="13">
        <v>289800</v>
      </c>
      <c r="Q1044" s="13">
        <v>291000</v>
      </c>
      <c r="R1044" s="13">
        <v>291000</v>
      </c>
      <c r="S1044" s="13">
        <v>291000</v>
      </c>
      <c r="T1044" s="13">
        <v>291000</v>
      </c>
      <c r="U1044" s="13">
        <v>291000</v>
      </c>
      <c r="V1044" s="13">
        <v>291000</v>
      </c>
      <c r="W1044" s="13">
        <v>291000</v>
      </c>
      <c r="X1044" s="13">
        <v>277000</v>
      </c>
      <c r="Y1044" s="13">
        <v>264500</v>
      </c>
      <c r="Z1044" s="13">
        <v>250400</v>
      </c>
      <c r="AA1044" s="13">
        <v>247300</v>
      </c>
      <c r="AB1044" s="13"/>
      <c r="AC1044" s="13"/>
      <c r="AD1044" s="13">
        <v>63</v>
      </c>
      <c r="AE1044" s="13">
        <v>56</v>
      </c>
      <c r="AF1044" s="13"/>
      <c r="AG1044" s="13"/>
      <c r="AH1044" s="13"/>
      <c r="AI1044" s="13"/>
      <c r="AJ1044" s="13"/>
      <c r="AK1044" s="13"/>
      <c r="AL1044" s="13"/>
      <c r="AM1044" s="13">
        <v>58</v>
      </c>
      <c r="AN1044" s="13"/>
      <c r="AO1044" s="13"/>
      <c r="AP1044" s="13"/>
      <c r="AQ1044" s="13"/>
      <c r="AR1044" s="13"/>
      <c r="AS1044" s="13"/>
      <c r="AT1044" s="13">
        <v>34</v>
      </c>
      <c r="AU1044" s="13">
        <v>51</v>
      </c>
      <c r="AV1044" s="13">
        <v>47</v>
      </c>
      <c r="AW1044" s="13">
        <v>50</v>
      </c>
      <c r="AX1044" s="13">
        <v>57</v>
      </c>
      <c r="AY1044" s="14">
        <f t="shared" si="165"/>
        <v>52</v>
      </c>
      <c r="AZ1044" s="14">
        <f t="shared" si="162"/>
        <v>23</v>
      </c>
      <c r="BA1044" s="19">
        <f t="shared" si="166"/>
        <v>0.36363636363636365</v>
      </c>
      <c r="BB1044" s="20">
        <f t="shared" si="163"/>
        <v>8.8801544388114593</v>
      </c>
      <c r="BC1044">
        <f t="shared" si="167"/>
        <v>0</v>
      </c>
      <c r="BD1044" s="14">
        <f t="shared" si="168"/>
        <v>23</v>
      </c>
      <c r="BE1044" s="14">
        <f t="shared" si="169"/>
        <v>59.5</v>
      </c>
      <c r="BF1044" s="14">
        <f t="shared" si="170"/>
        <v>58</v>
      </c>
      <c r="BG1044" s="14">
        <f t="shared" si="171"/>
        <v>47.8</v>
      </c>
    </row>
    <row r="1045" spans="1:59" x14ac:dyDescent="0.2">
      <c r="A1045" t="str">
        <f t="shared" si="164"/>
        <v>Joel Hamling_2015</v>
      </c>
      <c r="B1045" t="s">
        <v>718</v>
      </c>
      <c r="C1045" t="s">
        <v>184</v>
      </c>
      <c r="D1045">
        <v>2015</v>
      </c>
      <c r="E1045" s="13">
        <v>123900</v>
      </c>
      <c r="F1045" s="13">
        <v>123900</v>
      </c>
      <c r="G1045" s="13">
        <v>123900</v>
      </c>
      <c r="H1045" s="13">
        <v>123900</v>
      </c>
      <c r="I1045" s="13">
        <v>123900</v>
      </c>
      <c r="J1045" s="13">
        <v>123900</v>
      </c>
      <c r="K1045" s="13">
        <v>123900</v>
      </c>
      <c r="L1045" s="13">
        <v>123900</v>
      </c>
      <c r="M1045" s="13">
        <v>123900</v>
      </c>
      <c r="N1045" s="13">
        <v>123900</v>
      </c>
      <c r="O1045" s="13">
        <v>123900</v>
      </c>
      <c r="P1045" s="13">
        <v>123900</v>
      </c>
      <c r="Q1045" s="13">
        <v>170800</v>
      </c>
      <c r="R1045" s="13">
        <v>200900</v>
      </c>
      <c r="S1045" s="13">
        <v>229800</v>
      </c>
      <c r="T1045" s="13">
        <v>229800</v>
      </c>
      <c r="U1045" s="13">
        <v>229800</v>
      </c>
      <c r="V1045" s="13">
        <v>229800</v>
      </c>
      <c r="W1045" s="13">
        <v>229800</v>
      </c>
      <c r="X1045" s="13">
        <v>249900</v>
      </c>
      <c r="Y1045" s="13">
        <v>253500</v>
      </c>
      <c r="Z1045" s="13">
        <v>244900</v>
      </c>
      <c r="AA1045" s="13">
        <v>233400</v>
      </c>
      <c r="AB1045" s="13"/>
      <c r="AC1045" s="13"/>
      <c r="AD1045" s="13"/>
      <c r="AE1045" s="13"/>
      <c r="AF1045" s="13"/>
      <c r="AG1045" s="13"/>
      <c r="AH1045" s="13"/>
      <c r="AI1045" s="13"/>
      <c r="AJ1045" s="13">
        <v>82</v>
      </c>
      <c r="AK1045" s="13">
        <v>47</v>
      </c>
      <c r="AL1045" s="13"/>
      <c r="AM1045" s="13">
        <v>51</v>
      </c>
      <c r="AN1045" s="13">
        <v>72</v>
      </c>
      <c r="AO1045" s="13">
        <v>61</v>
      </c>
      <c r="AP1045" s="13"/>
      <c r="AQ1045" s="13"/>
      <c r="AR1045" s="13"/>
      <c r="AS1045" s="13"/>
      <c r="AT1045" s="13">
        <v>52</v>
      </c>
      <c r="AU1045" s="13">
        <v>47</v>
      </c>
      <c r="AV1045" s="13">
        <v>37</v>
      </c>
      <c r="AW1045" s="13">
        <v>40</v>
      </c>
      <c r="AX1045" s="13">
        <v>48</v>
      </c>
      <c r="AY1045" s="14">
        <f t="shared" si="165"/>
        <v>53.7</v>
      </c>
      <c r="AZ1045" s="14">
        <f t="shared" si="162"/>
        <v>23</v>
      </c>
      <c r="BA1045" s="19">
        <f t="shared" si="166"/>
        <v>0.45454545454545453</v>
      </c>
      <c r="BB1045" s="20">
        <f t="shared" si="163"/>
        <v>14.095310488874574</v>
      </c>
      <c r="BC1045">
        <f t="shared" si="167"/>
        <v>0</v>
      </c>
      <c r="BD1045" s="14">
        <f t="shared" si="168"/>
        <v>1</v>
      </c>
      <c r="BE1045" s="14" t="str">
        <f t="shared" si="169"/>
        <v/>
      </c>
      <c r="BF1045" s="14">
        <f t="shared" si="170"/>
        <v>60</v>
      </c>
      <c r="BG1045" s="14">
        <f t="shared" si="171"/>
        <v>44.8</v>
      </c>
    </row>
    <row r="1046" spans="1:59" x14ac:dyDescent="0.2">
      <c r="A1046" t="str">
        <f t="shared" si="164"/>
        <v>Pearce Hanley_2018</v>
      </c>
      <c r="B1046" t="s">
        <v>821</v>
      </c>
      <c r="C1046" t="s">
        <v>144</v>
      </c>
      <c r="D1046">
        <v>2018</v>
      </c>
      <c r="E1046" s="13">
        <v>428000</v>
      </c>
      <c r="F1046" s="13">
        <v>428000</v>
      </c>
      <c r="G1046" s="13">
        <v>428000</v>
      </c>
      <c r="H1046" s="13">
        <v>428000</v>
      </c>
      <c r="I1046" s="13">
        <v>428000</v>
      </c>
      <c r="J1046" s="13">
        <v>428000</v>
      </c>
      <c r="K1046" s="13">
        <v>428000</v>
      </c>
      <c r="L1046" s="13">
        <v>428000</v>
      </c>
      <c r="M1046" s="13">
        <v>428000</v>
      </c>
      <c r="N1046" s="13">
        <v>428000</v>
      </c>
      <c r="O1046" s="13">
        <v>428000</v>
      </c>
      <c r="P1046" s="13">
        <v>428000</v>
      </c>
      <c r="Q1046" s="13">
        <v>428000</v>
      </c>
      <c r="R1046" s="13">
        <v>428000</v>
      </c>
      <c r="S1046" s="13">
        <v>428000</v>
      </c>
      <c r="T1046" s="13">
        <v>428000</v>
      </c>
      <c r="U1046" s="13">
        <v>428000</v>
      </c>
      <c r="V1046" s="13">
        <v>428000</v>
      </c>
      <c r="W1046" s="13">
        <v>428000</v>
      </c>
      <c r="X1046" s="13">
        <v>428000</v>
      </c>
      <c r="Y1046" s="13">
        <v>428000</v>
      </c>
      <c r="Z1046" s="13">
        <v>391700</v>
      </c>
      <c r="AA1046" s="13">
        <v>391700</v>
      </c>
      <c r="AB1046" s="13"/>
      <c r="AC1046" s="13"/>
      <c r="AD1046" s="13">
        <v>39</v>
      </c>
      <c r="AE1046" s="13"/>
      <c r="AF1046" s="13"/>
      <c r="AG1046" s="13"/>
      <c r="AH1046" s="13"/>
      <c r="AI1046" s="13"/>
      <c r="AJ1046" s="13"/>
      <c r="AK1046" s="13"/>
      <c r="AL1046" s="13"/>
      <c r="AM1046" s="13"/>
      <c r="AN1046" s="13"/>
      <c r="AO1046" s="13"/>
      <c r="AP1046" s="13"/>
      <c r="AQ1046" s="13"/>
      <c r="AR1046" s="13"/>
      <c r="AS1046" s="13"/>
      <c r="AT1046" s="13"/>
      <c r="AU1046" s="13">
        <v>55</v>
      </c>
      <c r="AV1046" s="13">
        <v>88</v>
      </c>
      <c r="AW1046" s="13"/>
      <c r="AX1046" s="13"/>
      <c r="AY1046" s="14">
        <f t="shared" si="165"/>
        <v>60.666666666666664</v>
      </c>
      <c r="AZ1046" s="14">
        <f t="shared" si="162"/>
        <v>23</v>
      </c>
      <c r="BA1046" s="19">
        <f t="shared" si="166"/>
        <v>0.13636363636363635</v>
      </c>
      <c r="BB1046" s="20">
        <f t="shared" si="163"/>
        <v>24.986663109213545</v>
      </c>
      <c r="BC1046">
        <f t="shared" si="167"/>
        <v>0</v>
      </c>
      <c r="BD1046" s="14">
        <f t="shared" si="168"/>
        <v>22</v>
      </c>
      <c r="BE1046" s="14">
        <f t="shared" si="169"/>
        <v>39</v>
      </c>
      <c r="BF1046" s="14" t="str">
        <f t="shared" si="170"/>
        <v/>
      </c>
      <c r="BG1046" s="14">
        <f t="shared" si="171"/>
        <v>71.5</v>
      </c>
    </row>
    <row r="1047" spans="1:59" x14ac:dyDescent="0.2">
      <c r="A1047" t="str">
        <f t="shared" si="164"/>
        <v>Pearce Hanley_2017</v>
      </c>
      <c r="B1047" t="s">
        <v>821</v>
      </c>
      <c r="C1047" t="s">
        <v>144</v>
      </c>
      <c r="D1047">
        <v>2017</v>
      </c>
      <c r="E1047" s="13">
        <v>471600</v>
      </c>
      <c r="F1047" s="13">
        <v>471600</v>
      </c>
      <c r="G1047" s="13">
        <v>471600</v>
      </c>
      <c r="H1047" s="13">
        <v>471600</v>
      </c>
      <c r="I1047" s="13">
        <v>471600</v>
      </c>
      <c r="J1047" s="13">
        <v>471600</v>
      </c>
      <c r="K1047" s="13">
        <v>471600</v>
      </c>
      <c r="L1047" s="13">
        <v>471600</v>
      </c>
      <c r="M1047" s="13">
        <v>471600</v>
      </c>
      <c r="N1047" s="13">
        <v>471600</v>
      </c>
      <c r="O1047" s="13">
        <v>471600</v>
      </c>
      <c r="P1047" s="13">
        <v>434800</v>
      </c>
      <c r="Q1047" s="13">
        <v>418300</v>
      </c>
      <c r="R1047" s="13">
        <v>413100</v>
      </c>
      <c r="S1047" s="13">
        <v>399100</v>
      </c>
      <c r="T1047" s="13">
        <v>370900</v>
      </c>
      <c r="U1047" s="13">
        <v>370900</v>
      </c>
      <c r="V1047" s="13">
        <v>356900</v>
      </c>
      <c r="W1047" s="13">
        <v>348000</v>
      </c>
      <c r="X1047" s="13">
        <v>375900</v>
      </c>
      <c r="Y1047" s="13">
        <v>412200</v>
      </c>
      <c r="Z1047" s="13">
        <v>412200</v>
      </c>
      <c r="AA1047" s="13">
        <v>437300</v>
      </c>
      <c r="AB1047" s="13">
        <v>56</v>
      </c>
      <c r="AC1047" s="13"/>
      <c r="AD1047" s="13"/>
      <c r="AE1047" s="13"/>
      <c r="AF1047" s="13"/>
      <c r="AG1047" s="13"/>
      <c r="AH1047" s="13"/>
      <c r="AI1047" s="13"/>
      <c r="AJ1047" s="13"/>
      <c r="AK1047" s="13">
        <v>31</v>
      </c>
      <c r="AL1047" s="13">
        <v>109</v>
      </c>
      <c r="AM1047" s="13">
        <v>78</v>
      </c>
      <c r="AN1047" s="13">
        <v>47</v>
      </c>
      <c r="AO1047" s="13">
        <v>86</v>
      </c>
      <c r="AP1047" s="13">
        <v>41</v>
      </c>
      <c r="AQ1047" s="13"/>
      <c r="AR1047" s="13">
        <v>63</v>
      </c>
      <c r="AS1047" s="13">
        <v>90</v>
      </c>
      <c r="AT1047" s="13">
        <v>119</v>
      </c>
      <c r="AU1047" s="13">
        <v>100</v>
      </c>
      <c r="AV1047" s="13"/>
      <c r="AW1047" s="13">
        <v>87</v>
      </c>
      <c r="AX1047" s="13">
        <v>105</v>
      </c>
      <c r="AY1047" s="14">
        <f t="shared" si="165"/>
        <v>77.84615384615384</v>
      </c>
      <c r="AZ1047" s="14">
        <f t="shared" si="162"/>
        <v>23</v>
      </c>
      <c r="BA1047" s="19">
        <f t="shared" si="166"/>
        <v>0.59090909090909094</v>
      </c>
      <c r="BB1047" s="20">
        <f t="shared" si="163"/>
        <v>27.975722075417927</v>
      </c>
      <c r="BC1047">
        <f t="shared" si="167"/>
        <v>0</v>
      </c>
      <c r="BD1047" s="14">
        <f t="shared" si="168"/>
        <v>19</v>
      </c>
      <c r="BE1047" s="14">
        <f t="shared" si="169"/>
        <v>56</v>
      </c>
      <c r="BF1047" s="14">
        <f t="shared" si="170"/>
        <v>72.666666666666671</v>
      </c>
      <c r="BG1047" s="14">
        <f t="shared" si="171"/>
        <v>86.428571428571431</v>
      </c>
    </row>
    <row r="1048" spans="1:59" x14ac:dyDescent="0.2">
      <c r="A1048" t="str">
        <f t="shared" si="164"/>
        <v>Pearce Hanley_2016</v>
      </c>
      <c r="B1048" t="s">
        <v>821</v>
      </c>
      <c r="C1048" t="s">
        <v>144</v>
      </c>
      <c r="D1048">
        <v>2016</v>
      </c>
      <c r="E1048" s="13">
        <v>467000</v>
      </c>
      <c r="F1048" s="13">
        <v>467000</v>
      </c>
      <c r="G1048" s="13">
        <v>467000</v>
      </c>
      <c r="H1048" s="13">
        <v>477400</v>
      </c>
      <c r="I1048" s="13">
        <v>512900</v>
      </c>
      <c r="J1048" s="13">
        <v>537700</v>
      </c>
      <c r="K1048" s="13">
        <v>559300</v>
      </c>
      <c r="L1048" s="13">
        <v>533600</v>
      </c>
      <c r="M1048" s="13">
        <v>500600</v>
      </c>
      <c r="N1048" s="13">
        <v>454900</v>
      </c>
      <c r="O1048" s="13">
        <v>438100</v>
      </c>
      <c r="P1048" s="13">
        <v>435400</v>
      </c>
      <c r="Q1048" s="13">
        <v>438600</v>
      </c>
      <c r="R1048" s="13">
        <v>450200</v>
      </c>
      <c r="S1048" s="13">
        <v>440800</v>
      </c>
      <c r="T1048" s="13">
        <v>440800</v>
      </c>
      <c r="U1048" s="13">
        <v>425400</v>
      </c>
      <c r="V1048" s="13">
        <v>400300</v>
      </c>
      <c r="W1048" s="13">
        <v>411000</v>
      </c>
      <c r="X1048" s="13">
        <v>417500</v>
      </c>
      <c r="Y1048" s="13">
        <v>407200</v>
      </c>
      <c r="Z1048" s="13">
        <v>394600</v>
      </c>
      <c r="AA1048" s="13">
        <v>386500</v>
      </c>
      <c r="AB1048" s="13">
        <v>85</v>
      </c>
      <c r="AC1048" s="13">
        <v>93</v>
      </c>
      <c r="AD1048" s="13">
        <v>120</v>
      </c>
      <c r="AE1048" s="13">
        <v>148</v>
      </c>
      <c r="AF1048" s="13">
        <v>88</v>
      </c>
      <c r="AG1048" s="13">
        <v>128</v>
      </c>
      <c r="AH1048" s="13">
        <v>58</v>
      </c>
      <c r="AI1048" s="13">
        <v>56</v>
      </c>
      <c r="AJ1048" s="13">
        <v>82</v>
      </c>
      <c r="AK1048" s="13">
        <v>97</v>
      </c>
      <c r="AL1048" s="13">
        <v>77</v>
      </c>
      <c r="AM1048" s="13">
        <v>95</v>
      </c>
      <c r="AN1048" s="13">
        <v>125</v>
      </c>
      <c r="AO1048" s="13">
        <v>32</v>
      </c>
      <c r="AP1048" s="13"/>
      <c r="AQ1048" s="13">
        <v>74</v>
      </c>
      <c r="AR1048" s="13">
        <v>97</v>
      </c>
      <c r="AS1048" s="13">
        <v>100</v>
      </c>
      <c r="AT1048" s="13">
        <v>72</v>
      </c>
      <c r="AU1048" s="13">
        <v>63</v>
      </c>
      <c r="AV1048" s="13">
        <v>89</v>
      </c>
      <c r="AW1048" s="13">
        <v>74</v>
      </c>
      <c r="AX1048" s="13">
        <v>54</v>
      </c>
      <c r="AY1048" s="14">
        <f t="shared" si="165"/>
        <v>86.681818181818187</v>
      </c>
      <c r="AZ1048" s="14">
        <f t="shared" si="162"/>
        <v>23</v>
      </c>
      <c r="BA1048" s="19">
        <f t="shared" si="166"/>
        <v>1</v>
      </c>
      <c r="BB1048" s="20">
        <f t="shared" si="163"/>
        <v>27.247343887391104</v>
      </c>
      <c r="BC1048">
        <f t="shared" si="167"/>
        <v>0</v>
      </c>
      <c r="BD1048" s="14">
        <f t="shared" si="168"/>
        <v>23</v>
      </c>
      <c r="BE1048" s="14">
        <f t="shared" si="169"/>
        <v>110.33333333333333</v>
      </c>
      <c r="BF1048" s="14">
        <f t="shared" si="170"/>
        <v>77.5</v>
      </c>
      <c r="BG1048" s="14">
        <f t="shared" si="171"/>
        <v>77.875</v>
      </c>
    </row>
    <row r="1049" spans="1:59" x14ac:dyDescent="0.2">
      <c r="A1049" t="str">
        <f t="shared" si="164"/>
        <v>Pearce Hanley_2015</v>
      </c>
      <c r="B1049" t="s">
        <v>821</v>
      </c>
      <c r="C1049" t="s">
        <v>144</v>
      </c>
      <c r="D1049">
        <v>2015</v>
      </c>
      <c r="E1049" s="13">
        <v>557700</v>
      </c>
      <c r="F1049" s="13">
        <v>557700</v>
      </c>
      <c r="G1049" s="13">
        <v>557700</v>
      </c>
      <c r="H1049" s="13">
        <v>557700</v>
      </c>
      <c r="I1049" s="13">
        <v>557700</v>
      </c>
      <c r="J1049" s="13">
        <v>557700</v>
      </c>
      <c r="K1049" s="13">
        <v>557700</v>
      </c>
      <c r="L1049" s="13">
        <v>557700</v>
      </c>
      <c r="M1049" s="13">
        <v>557700</v>
      </c>
      <c r="N1049" s="13">
        <v>557700</v>
      </c>
      <c r="O1049" s="13">
        <v>557700</v>
      </c>
      <c r="P1049" s="13">
        <v>557700</v>
      </c>
      <c r="Q1049" s="13">
        <v>557700</v>
      </c>
      <c r="R1049" s="13">
        <v>515500</v>
      </c>
      <c r="S1049" s="13">
        <v>515500</v>
      </c>
      <c r="T1049" s="13">
        <v>490900</v>
      </c>
      <c r="U1049" s="13">
        <v>461800</v>
      </c>
      <c r="V1049" s="13">
        <v>461800</v>
      </c>
      <c r="W1049" s="13">
        <v>447700</v>
      </c>
      <c r="X1049" s="13">
        <v>427900</v>
      </c>
      <c r="Y1049" s="13">
        <v>430900</v>
      </c>
      <c r="Z1049" s="13">
        <v>430200</v>
      </c>
      <c r="AA1049" s="13">
        <v>408300</v>
      </c>
      <c r="AB1049" s="13"/>
      <c r="AC1049" s="13"/>
      <c r="AD1049" s="13"/>
      <c r="AE1049" s="13"/>
      <c r="AF1049" s="13"/>
      <c r="AG1049" s="13"/>
      <c r="AH1049" s="13"/>
      <c r="AI1049" s="13"/>
      <c r="AJ1049" s="13"/>
      <c r="AK1049" s="13">
        <v>117</v>
      </c>
      <c r="AL1049" s="13"/>
      <c r="AM1049" s="13">
        <v>61</v>
      </c>
      <c r="AN1049" s="13">
        <v>58</v>
      </c>
      <c r="AO1049" s="13"/>
      <c r="AP1049" s="13">
        <v>130</v>
      </c>
      <c r="AQ1049" s="13">
        <v>37</v>
      </c>
      <c r="AR1049" s="13"/>
      <c r="AS1049" s="13">
        <v>80</v>
      </c>
      <c r="AT1049" s="13">
        <v>109</v>
      </c>
      <c r="AU1049" s="13">
        <v>78</v>
      </c>
      <c r="AV1049" s="13">
        <v>76</v>
      </c>
      <c r="AW1049" s="13">
        <v>60</v>
      </c>
      <c r="AX1049" s="13">
        <v>146</v>
      </c>
      <c r="AY1049" s="14">
        <f t="shared" si="165"/>
        <v>86.545454545454547</v>
      </c>
      <c r="AZ1049" s="14">
        <f t="shared" si="162"/>
        <v>23</v>
      </c>
      <c r="BA1049" s="19">
        <f t="shared" si="166"/>
        <v>0.5</v>
      </c>
      <c r="BB1049" s="20">
        <f t="shared" si="163"/>
        <v>34.218017582448105</v>
      </c>
      <c r="BC1049">
        <f t="shared" si="167"/>
        <v>0</v>
      </c>
      <c r="BD1049" s="14">
        <f t="shared" si="168"/>
        <v>23</v>
      </c>
      <c r="BE1049" s="14" t="str">
        <f t="shared" si="169"/>
        <v/>
      </c>
      <c r="BF1049" s="14">
        <f t="shared" si="170"/>
        <v>89</v>
      </c>
      <c r="BG1049" s="14">
        <f t="shared" si="171"/>
        <v>89.5</v>
      </c>
    </row>
    <row r="1050" spans="1:59" x14ac:dyDescent="0.2">
      <c r="A1050" t="str">
        <f t="shared" si="164"/>
        <v>Mitchell Hannan_2018</v>
      </c>
      <c r="B1050" t="s">
        <v>2658</v>
      </c>
      <c r="C1050" t="s">
        <v>288</v>
      </c>
      <c r="D1050">
        <v>2018</v>
      </c>
      <c r="E1050" s="13">
        <v>303800</v>
      </c>
      <c r="F1050" s="13">
        <v>303800</v>
      </c>
      <c r="G1050" s="13">
        <v>303800</v>
      </c>
      <c r="H1050" s="13">
        <v>303800</v>
      </c>
      <c r="I1050" s="13">
        <v>303800</v>
      </c>
      <c r="J1050" s="13">
        <v>303800</v>
      </c>
      <c r="K1050" s="13">
        <v>303800</v>
      </c>
      <c r="L1050" s="13">
        <v>300500</v>
      </c>
      <c r="M1050" s="13">
        <v>320200</v>
      </c>
      <c r="N1050" s="13">
        <v>316900</v>
      </c>
      <c r="O1050" s="13">
        <v>337900</v>
      </c>
      <c r="P1050" s="13">
        <v>339300</v>
      </c>
      <c r="Q1050" s="13">
        <v>323900</v>
      </c>
      <c r="R1050" s="13">
        <v>323900</v>
      </c>
      <c r="S1050" s="13">
        <v>301100</v>
      </c>
      <c r="T1050" s="13">
        <v>272500</v>
      </c>
      <c r="U1050" s="13">
        <v>272500</v>
      </c>
      <c r="V1050" s="13">
        <v>258500</v>
      </c>
      <c r="W1050" s="13">
        <v>258500</v>
      </c>
      <c r="X1050" s="13">
        <v>258500</v>
      </c>
      <c r="Y1050" s="13">
        <v>258500</v>
      </c>
      <c r="Z1050" s="13">
        <v>258500</v>
      </c>
      <c r="AA1050" s="13">
        <v>260300</v>
      </c>
      <c r="AB1050" s="13">
        <v>35</v>
      </c>
      <c r="AC1050" s="13"/>
      <c r="AD1050" s="13"/>
      <c r="AE1050" s="13"/>
      <c r="AF1050" s="13"/>
      <c r="AG1050" s="13">
        <v>110</v>
      </c>
      <c r="AH1050" s="13">
        <v>29</v>
      </c>
      <c r="AI1050" s="13">
        <v>86</v>
      </c>
      <c r="AJ1050" s="13">
        <v>71</v>
      </c>
      <c r="AK1050" s="13">
        <v>80</v>
      </c>
      <c r="AL1050" s="13">
        <v>55</v>
      </c>
      <c r="AM1050" s="13">
        <v>36</v>
      </c>
      <c r="AN1050" s="13"/>
      <c r="AO1050" s="13">
        <v>54</v>
      </c>
      <c r="AP1050" s="13">
        <v>30</v>
      </c>
      <c r="AQ1050" s="13"/>
      <c r="AR1050" s="13">
        <v>51</v>
      </c>
      <c r="AS1050" s="13"/>
      <c r="AT1050" s="13"/>
      <c r="AU1050" s="13"/>
      <c r="AV1050" s="13"/>
      <c r="AW1050" s="13">
        <v>83</v>
      </c>
      <c r="AX1050" s="13"/>
      <c r="AY1050" s="14">
        <f t="shared" si="165"/>
        <v>60</v>
      </c>
      <c r="AZ1050" s="14">
        <f t="shared" si="162"/>
        <v>23</v>
      </c>
      <c r="BA1050" s="19">
        <f t="shared" si="166"/>
        <v>0.54545454545454541</v>
      </c>
      <c r="BB1050" s="20">
        <f t="shared" si="163"/>
        <v>25.989508372698115</v>
      </c>
      <c r="BC1050">
        <f t="shared" si="167"/>
        <v>0</v>
      </c>
      <c r="BD1050" s="14">
        <f t="shared" si="168"/>
        <v>18</v>
      </c>
      <c r="BE1050" s="14">
        <f t="shared" si="169"/>
        <v>72.5</v>
      </c>
      <c r="BF1050" s="14">
        <f t="shared" si="170"/>
        <v>59.5</v>
      </c>
      <c r="BG1050" s="14">
        <f t="shared" si="171"/>
        <v>54.666666666666664</v>
      </c>
    </row>
    <row r="1051" spans="1:59" x14ac:dyDescent="0.2">
      <c r="A1051" t="str">
        <f t="shared" si="164"/>
        <v>Mitchell Hannan_2017</v>
      </c>
      <c r="B1051" t="s">
        <v>2658</v>
      </c>
      <c r="C1051" t="s">
        <v>288</v>
      </c>
      <c r="D1051">
        <v>2017</v>
      </c>
      <c r="E1051" s="13">
        <v>117300</v>
      </c>
      <c r="F1051" s="13">
        <v>117300</v>
      </c>
      <c r="G1051" s="13">
        <v>117300</v>
      </c>
      <c r="H1051" s="13">
        <v>157800</v>
      </c>
      <c r="I1051" s="13">
        <v>168300</v>
      </c>
      <c r="J1051" s="13">
        <v>168300</v>
      </c>
      <c r="K1051" s="13">
        <v>185800</v>
      </c>
      <c r="L1051" s="13">
        <v>199700</v>
      </c>
      <c r="M1051" s="13">
        <v>199400</v>
      </c>
      <c r="N1051" s="13">
        <v>213700</v>
      </c>
      <c r="O1051" s="13">
        <v>248200</v>
      </c>
      <c r="P1051" s="13">
        <v>248200</v>
      </c>
      <c r="Q1051" s="13">
        <v>283200</v>
      </c>
      <c r="R1051" s="13">
        <v>311200</v>
      </c>
      <c r="S1051" s="13">
        <v>317600</v>
      </c>
      <c r="T1051" s="13">
        <v>323900</v>
      </c>
      <c r="U1051" s="13">
        <v>319500</v>
      </c>
      <c r="V1051" s="13">
        <v>302700</v>
      </c>
      <c r="W1051" s="13">
        <v>295400</v>
      </c>
      <c r="X1051" s="13">
        <v>268100</v>
      </c>
      <c r="Y1051" s="13">
        <v>268100</v>
      </c>
      <c r="Z1051" s="13">
        <v>265000</v>
      </c>
      <c r="AA1051" s="13">
        <v>258700</v>
      </c>
      <c r="AB1051" s="13">
        <v>96</v>
      </c>
      <c r="AC1051" s="13">
        <v>31</v>
      </c>
      <c r="AD1051" s="13">
        <v>32</v>
      </c>
      <c r="AE1051" s="13">
        <v>53</v>
      </c>
      <c r="AF1051" s="13"/>
      <c r="AG1051" s="13">
        <v>53</v>
      </c>
      <c r="AH1051" s="13">
        <v>34</v>
      </c>
      <c r="AI1051" s="13">
        <v>30</v>
      </c>
      <c r="AJ1051" s="13">
        <v>85</v>
      </c>
      <c r="AK1051" s="13">
        <v>88</v>
      </c>
      <c r="AL1051" s="13"/>
      <c r="AM1051" s="13">
        <v>51</v>
      </c>
      <c r="AN1051" s="13">
        <v>90</v>
      </c>
      <c r="AO1051" s="13">
        <v>56</v>
      </c>
      <c r="AP1051" s="13">
        <v>57</v>
      </c>
      <c r="AQ1051" s="13">
        <v>70</v>
      </c>
      <c r="AR1051" s="13">
        <v>26</v>
      </c>
      <c r="AS1051" s="13">
        <v>69</v>
      </c>
      <c r="AT1051" s="13">
        <v>21</v>
      </c>
      <c r="AU1051" s="13"/>
      <c r="AV1051" s="13">
        <v>65</v>
      </c>
      <c r="AW1051" s="13">
        <v>60</v>
      </c>
      <c r="AX1051" s="13">
        <v>38</v>
      </c>
      <c r="AY1051" s="14">
        <f t="shared" si="165"/>
        <v>55.25</v>
      </c>
      <c r="AZ1051" s="14">
        <f t="shared" si="162"/>
        <v>23</v>
      </c>
      <c r="BA1051" s="19">
        <f t="shared" si="166"/>
        <v>0.90909090909090906</v>
      </c>
      <c r="BB1051" s="20">
        <f t="shared" si="163"/>
        <v>22.856244108270328</v>
      </c>
      <c r="BC1051">
        <f t="shared" si="167"/>
        <v>0</v>
      </c>
      <c r="BD1051" s="14">
        <f t="shared" si="168"/>
        <v>1</v>
      </c>
      <c r="BE1051" s="14">
        <f t="shared" si="169"/>
        <v>53</v>
      </c>
      <c r="BF1051" s="14">
        <f t="shared" si="170"/>
        <v>57.6</v>
      </c>
      <c r="BG1051" s="14">
        <f t="shared" si="171"/>
        <v>50.75</v>
      </c>
    </row>
    <row r="1052" spans="1:59" x14ac:dyDescent="0.2">
      <c r="A1052" t="str">
        <f t="shared" si="164"/>
        <v>Mitchell Hannan_2016</v>
      </c>
      <c r="B1052" t="s">
        <v>2658</v>
      </c>
      <c r="C1052" t="s">
        <v>288</v>
      </c>
      <c r="D1052">
        <v>2016</v>
      </c>
      <c r="E1052" s="13">
        <v>0</v>
      </c>
      <c r="F1052" s="13">
        <v>0</v>
      </c>
      <c r="G1052" s="13">
        <v>0</v>
      </c>
      <c r="H1052" s="13">
        <v>0</v>
      </c>
      <c r="I1052" s="13">
        <v>0</v>
      </c>
      <c r="J1052" s="13">
        <v>0</v>
      </c>
      <c r="K1052" s="13">
        <v>0</v>
      </c>
      <c r="L1052" s="13">
        <v>0</v>
      </c>
      <c r="M1052" s="13">
        <v>0</v>
      </c>
      <c r="N1052" s="13">
        <v>0</v>
      </c>
      <c r="O1052" s="13">
        <v>0</v>
      </c>
      <c r="P1052" s="13">
        <v>0</v>
      </c>
      <c r="Q1052" s="13">
        <v>0</v>
      </c>
      <c r="R1052" s="13">
        <v>0</v>
      </c>
      <c r="S1052" s="13">
        <v>0</v>
      </c>
      <c r="T1052" s="13">
        <v>0</v>
      </c>
      <c r="U1052" s="13">
        <v>0</v>
      </c>
      <c r="V1052" s="13">
        <v>0</v>
      </c>
      <c r="W1052" s="13">
        <v>0</v>
      </c>
      <c r="X1052" s="13">
        <v>0</v>
      </c>
      <c r="Y1052" s="13">
        <v>0</v>
      </c>
      <c r="Z1052" s="13">
        <v>0</v>
      </c>
      <c r="AA1052" s="13">
        <v>0</v>
      </c>
      <c r="AB1052" s="13"/>
      <c r="AC1052" s="13"/>
      <c r="AD1052" s="13"/>
      <c r="AE1052" s="13"/>
      <c r="AF1052" s="13"/>
      <c r="AG1052" s="13"/>
      <c r="AH1052" s="13"/>
      <c r="AI1052" s="13"/>
      <c r="AJ1052" s="13"/>
      <c r="AK1052" s="13"/>
      <c r="AL1052" s="13"/>
      <c r="AM1052" s="13"/>
      <c r="AN1052" s="13"/>
      <c r="AO1052" s="13"/>
      <c r="AP1052" s="13"/>
      <c r="AQ1052" s="13"/>
      <c r="AR1052" s="13"/>
      <c r="AS1052" s="13"/>
      <c r="AT1052" s="13"/>
      <c r="AU1052" s="13"/>
      <c r="AV1052" s="13"/>
      <c r="AW1052" s="13"/>
      <c r="AX1052" s="13"/>
      <c r="AY1052" s="14" t="str">
        <f t="shared" si="165"/>
        <v/>
      </c>
      <c r="AZ1052" s="14">
        <f t="shared" si="162"/>
        <v>23</v>
      </c>
      <c r="BA1052" s="19">
        <f t="shared" si="166"/>
        <v>0</v>
      </c>
      <c r="BB1052" s="20" t="e">
        <f t="shared" si="163"/>
        <v>#DIV/0!</v>
      </c>
      <c r="BC1052">
        <f t="shared" si="167"/>
        <v>23</v>
      </c>
      <c r="BD1052" s="14">
        <f t="shared" si="168"/>
        <v>1</v>
      </c>
      <c r="BE1052" s="14" t="str">
        <f t="shared" si="169"/>
        <v/>
      </c>
      <c r="BF1052" s="14" t="str">
        <f t="shared" si="170"/>
        <v/>
      </c>
      <c r="BG1052" s="14" t="str">
        <f t="shared" si="171"/>
        <v/>
      </c>
    </row>
    <row r="1053" spans="1:59" x14ac:dyDescent="0.2">
      <c r="A1053" t="str">
        <f t="shared" si="164"/>
        <v>Mitchell Hannan_2015</v>
      </c>
      <c r="B1053" t="s">
        <v>2658</v>
      </c>
      <c r="C1053" t="s">
        <v>288</v>
      </c>
      <c r="D1053">
        <v>2015</v>
      </c>
      <c r="E1053" s="13">
        <v>0</v>
      </c>
      <c r="F1053" s="13">
        <v>0</v>
      </c>
      <c r="G1053" s="13">
        <v>0</v>
      </c>
      <c r="H1053" s="13">
        <v>0</v>
      </c>
      <c r="I1053" s="13">
        <v>0</v>
      </c>
      <c r="J1053" s="13">
        <v>0</v>
      </c>
      <c r="K1053" s="13">
        <v>0</v>
      </c>
      <c r="L1053" s="13">
        <v>0</v>
      </c>
      <c r="M1053" s="13">
        <v>0</v>
      </c>
      <c r="N1053" s="13">
        <v>0</v>
      </c>
      <c r="O1053" s="13">
        <v>0</v>
      </c>
      <c r="P1053" s="13">
        <v>0</v>
      </c>
      <c r="Q1053" s="13">
        <v>0</v>
      </c>
      <c r="R1053" s="13">
        <v>0</v>
      </c>
      <c r="S1053" s="13">
        <v>0</v>
      </c>
      <c r="T1053" s="13">
        <v>0</v>
      </c>
      <c r="U1053" s="13">
        <v>0</v>
      </c>
      <c r="V1053" s="13">
        <v>0</v>
      </c>
      <c r="W1053" s="13">
        <v>0</v>
      </c>
      <c r="X1053" s="13">
        <v>0</v>
      </c>
      <c r="Y1053" s="13">
        <v>0</v>
      </c>
      <c r="Z1053" s="13">
        <v>0</v>
      </c>
      <c r="AA1053" s="13">
        <v>0</v>
      </c>
      <c r="AB1053" s="13"/>
      <c r="AC1053" s="13"/>
      <c r="AD1053" s="13"/>
      <c r="AE1053" s="13"/>
      <c r="AF1053" s="13"/>
      <c r="AG1053" s="13"/>
      <c r="AH1053" s="13"/>
      <c r="AI1053" s="13"/>
      <c r="AJ1053" s="13"/>
      <c r="AK1053" s="13"/>
      <c r="AL1053" s="13"/>
      <c r="AM1053" s="13"/>
      <c r="AN1053" s="13"/>
      <c r="AO1053" s="13"/>
      <c r="AP1053" s="13"/>
      <c r="AQ1053" s="13"/>
      <c r="AR1053" s="13"/>
      <c r="AS1053" s="13"/>
      <c r="AT1053" s="13"/>
      <c r="AU1053" s="13"/>
      <c r="AV1053" s="13"/>
      <c r="AW1053" s="13"/>
      <c r="AX1053" s="13"/>
      <c r="AY1053" s="14" t="str">
        <f t="shared" si="165"/>
        <v/>
      </c>
      <c r="AZ1053" s="14">
        <f t="shared" si="162"/>
        <v>23</v>
      </c>
      <c r="BA1053" s="19">
        <f t="shared" si="166"/>
        <v>0</v>
      </c>
      <c r="BB1053" s="20" t="e">
        <f t="shared" si="163"/>
        <v>#DIV/0!</v>
      </c>
      <c r="BC1053">
        <f t="shared" si="167"/>
        <v>23</v>
      </c>
      <c r="BD1053" s="14">
        <f t="shared" si="168"/>
        <v>1</v>
      </c>
      <c r="BE1053" s="14" t="str">
        <f t="shared" si="169"/>
        <v/>
      </c>
      <c r="BF1053" s="14" t="str">
        <f t="shared" si="170"/>
        <v/>
      </c>
      <c r="BG1053" s="14" t="str">
        <f t="shared" si="171"/>
        <v/>
      </c>
    </row>
    <row r="1054" spans="1:59" x14ac:dyDescent="0.2">
      <c r="A1054" t="str">
        <f t="shared" si="164"/>
        <v>Daniel Hannebery_2018</v>
      </c>
      <c r="B1054" t="s">
        <v>1963</v>
      </c>
      <c r="C1054" t="s">
        <v>399</v>
      </c>
      <c r="D1054">
        <v>2018</v>
      </c>
      <c r="E1054" s="13">
        <v>535100</v>
      </c>
      <c r="F1054" s="13">
        <v>535100</v>
      </c>
      <c r="G1054" s="13">
        <v>535100</v>
      </c>
      <c r="H1054" s="13">
        <v>535100</v>
      </c>
      <c r="I1054" s="13">
        <v>499500</v>
      </c>
      <c r="J1054" s="13">
        <v>459300</v>
      </c>
      <c r="K1054" s="13">
        <v>459300</v>
      </c>
      <c r="L1054" s="13">
        <v>459300</v>
      </c>
      <c r="M1054" s="13">
        <v>459300</v>
      </c>
      <c r="N1054" s="13">
        <v>413200</v>
      </c>
      <c r="O1054" s="13">
        <v>384100</v>
      </c>
      <c r="P1054" s="13">
        <v>358900</v>
      </c>
      <c r="Q1054" s="13">
        <v>342200</v>
      </c>
      <c r="R1054" s="13">
        <v>326700</v>
      </c>
      <c r="S1054" s="13">
        <v>326700</v>
      </c>
      <c r="T1054" s="13">
        <v>322300</v>
      </c>
      <c r="U1054" s="13">
        <v>306500</v>
      </c>
      <c r="V1054" s="13">
        <v>306500</v>
      </c>
      <c r="W1054" s="13">
        <v>306500</v>
      </c>
      <c r="X1054" s="13">
        <v>306500</v>
      </c>
      <c r="Y1054" s="13">
        <v>306500</v>
      </c>
      <c r="Z1054" s="13">
        <v>301200</v>
      </c>
      <c r="AA1054" s="13">
        <v>279200</v>
      </c>
      <c r="AB1054" s="13"/>
      <c r="AC1054" s="13">
        <v>87</v>
      </c>
      <c r="AD1054" s="13">
        <v>81</v>
      </c>
      <c r="AE1054" s="13">
        <v>67</v>
      </c>
      <c r="AF1054" s="13">
        <v>55</v>
      </c>
      <c r="AG1054" s="13"/>
      <c r="AH1054" s="13"/>
      <c r="AI1054" s="13"/>
      <c r="AJ1054" s="13">
        <v>52</v>
      </c>
      <c r="AK1054" s="13">
        <v>76</v>
      </c>
      <c r="AL1054" s="13">
        <v>46</v>
      </c>
      <c r="AM1054" s="13">
        <v>58</v>
      </c>
      <c r="AN1054" s="13">
        <v>67</v>
      </c>
      <c r="AO1054" s="13"/>
      <c r="AP1054" s="13">
        <v>65</v>
      </c>
      <c r="AQ1054" s="13">
        <v>30</v>
      </c>
      <c r="AR1054" s="13"/>
      <c r="AS1054" s="13"/>
      <c r="AT1054" s="13"/>
      <c r="AU1054" s="13"/>
      <c r="AV1054" s="13">
        <v>82</v>
      </c>
      <c r="AW1054" s="13">
        <v>47</v>
      </c>
      <c r="AX1054" s="13">
        <v>28</v>
      </c>
      <c r="AY1054" s="14">
        <f t="shared" si="165"/>
        <v>60.071428571428569</v>
      </c>
      <c r="AZ1054" s="14">
        <f t="shared" si="162"/>
        <v>23</v>
      </c>
      <c r="BA1054" s="19">
        <f t="shared" si="166"/>
        <v>0.63636363636363635</v>
      </c>
      <c r="BB1054" s="20">
        <f t="shared" si="163"/>
        <v>18.428507538861908</v>
      </c>
      <c r="BC1054">
        <f t="shared" si="167"/>
        <v>0</v>
      </c>
      <c r="BD1054" s="14">
        <f t="shared" si="168"/>
        <v>23</v>
      </c>
      <c r="BE1054" s="14">
        <f t="shared" si="169"/>
        <v>72.5</v>
      </c>
      <c r="BF1054" s="14">
        <f t="shared" si="170"/>
        <v>58</v>
      </c>
      <c r="BG1054" s="14">
        <f t="shared" si="171"/>
        <v>50.4</v>
      </c>
    </row>
    <row r="1055" spans="1:59" x14ac:dyDescent="0.2">
      <c r="A1055" t="str">
        <f t="shared" si="164"/>
        <v>Daniel Hannebery_2017</v>
      </c>
      <c r="B1055" t="s">
        <v>1963</v>
      </c>
      <c r="C1055" t="s">
        <v>399</v>
      </c>
      <c r="D1055">
        <v>2017</v>
      </c>
      <c r="E1055" s="13">
        <v>616800</v>
      </c>
      <c r="F1055" s="13">
        <v>616800</v>
      </c>
      <c r="G1055" s="13">
        <v>616800</v>
      </c>
      <c r="H1055" s="13">
        <v>561100</v>
      </c>
      <c r="I1055" s="13">
        <v>538600</v>
      </c>
      <c r="J1055" s="13">
        <v>540600</v>
      </c>
      <c r="K1055" s="13">
        <v>537200</v>
      </c>
      <c r="L1055" s="13">
        <v>545600</v>
      </c>
      <c r="M1055" s="13">
        <v>560600</v>
      </c>
      <c r="N1055" s="13">
        <v>587300</v>
      </c>
      <c r="O1055" s="13">
        <v>605500</v>
      </c>
      <c r="P1055" s="13">
        <v>605500</v>
      </c>
      <c r="Q1055" s="13">
        <v>604600</v>
      </c>
      <c r="R1055" s="13">
        <v>572000</v>
      </c>
      <c r="S1055" s="13">
        <v>540000</v>
      </c>
      <c r="T1055" s="13">
        <v>503000</v>
      </c>
      <c r="U1055" s="13">
        <v>478700</v>
      </c>
      <c r="V1055" s="13">
        <v>464100</v>
      </c>
      <c r="W1055" s="13">
        <v>462200</v>
      </c>
      <c r="X1055" s="13">
        <v>461000</v>
      </c>
      <c r="Y1055" s="13">
        <v>461200</v>
      </c>
      <c r="Z1055" s="13">
        <v>470500</v>
      </c>
      <c r="AA1055" s="13">
        <v>480900</v>
      </c>
      <c r="AB1055" s="13">
        <v>52</v>
      </c>
      <c r="AC1055" s="13">
        <v>71</v>
      </c>
      <c r="AD1055" s="13">
        <v>112</v>
      </c>
      <c r="AE1055" s="13">
        <v>95</v>
      </c>
      <c r="AF1055" s="13">
        <v>112</v>
      </c>
      <c r="AG1055" s="13">
        <v>103</v>
      </c>
      <c r="AH1055" s="13">
        <v>118</v>
      </c>
      <c r="AI1055" s="13">
        <v>134</v>
      </c>
      <c r="AJ1055" s="13">
        <v>137</v>
      </c>
      <c r="AK1055" s="13">
        <v>115</v>
      </c>
      <c r="AL1055" s="13"/>
      <c r="AM1055" s="13">
        <v>101</v>
      </c>
      <c r="AN1055" s="13">
        <v>66</v>
      </c>
      <c r="AO1055" s="13">
        <v>97</v>
      </c>
      <c r="AP1055" s="13">
        <v>75</v>
      </c>
      <c r="AQ1055" s="13">
        <v>73</v>
      </c>
      <c r="AR1055" s="13">
        <v>105</v>
      </c>
      <c r="AS1055" s="13">
        <v>96</v>
      </c>
      <c r="AT1055" s="13">
        <v>74</v>
      </c>
      <c r="AU1055" s="13">
        <v>109</v>
      </c>
      <c r="AV1055" s="13">
        <v>117</v>
      </c>
      <c r="AW1055" s="13">
        <v>82</v>
      </c>
      <c r="AX1055" s="13"/>
      <c r="AY1055" s="14">
        <f t="shared" si="165"/>
        <v>97.333333333333329</v>
      </c>
      <c r="AZ1055" s="14">
        <f t="shared" si="162"/>
        <v>23</v>
      </c>
      <c r="BA1055" s="19">
        <f t="shared" si="166"/>
        <v>0.95454545454545459</v>
      </c>
      <c r="BB1055" s="20">
        <f t="shared" si="163"/>
        <v>22.718568029991083</v>
      </c>
      <c r="BC1055">
        <f t="shared" si="167"/>
        <v>0</v>
      </c>
      <c r="BD1055" s="14">
        <f t="shared" si="168"/>
        <v>20</v>
      </c>
      <c r="BE1055" s="14">
        <f t="shared" si="169"/>
        <v>90.833333333333329</v>
      </c>
      <c r="BF1055" s="14">
        <f t="shared" si="170"/>
        <v>121</v>
      </c>
      <c r="BG1055" s="14">
        <f t="shared" si="171"/>
        <v>91.375</v>
      </c>
    </row>
    <row r="1056" spans="1:59" x14ac:dyDescent="0.2">
      <c r="A1056" t="str">
        <f t="shared" si="164"/>
        <v>Daniel Hannebery_2016</v>
      </c>
      <c r="B1056" t="s">
        <v>1963</v>
      </c>
      <c r="C1056" t="s">
        <v>399</v>
      </c>
      <c r="D1056">
        <v>2016</v>
      </c>
      <c r="E1056" s="13">
        <v>617900</v>
      </c>
      <c r="F1056" s="13">
        <v>617900</v>
      </c>
      <c r="G1056" s="13">
        <v>617900</v>
      </c>
      <c r="H1056" s="13">
        <v>610200</v>
      </c>
      <c r="I1056" s="13">
        <v>617300</v>
      </c>
      <c r="J1056" s="13">
        <v>620300</v>
      </c>
      <c r="K1056" s="13">
        <v>627100</v>
      </c>
      <c r="L1056" s="13">
        <v>622000</v>
      </c>
      <c r="M1056" s="13">
        <v>629000</v>
      </c>
      <c r="N1056" s="13">
        <v>621400</v>
      </c>
      <c r="O1056" s="13">
        <v>621800</v>
      </c>
      <c r="P1056" s="13">
        <v>611600</v>
      </c>
      <c r="Q1056" s="13">
        <v>595400</v>
      </c>
      <c r="R1056" s="13">
        <v>562000</v>
      </c>
      <c r="S1056" s="13">
        <v>562000</v>
      </c>
      <c r="T1056" s="13">
        <v>546200</v>
      </c>
      <c r="U1056" s="13">
        <v>539700</v>
      </c>
      <c r="V1056" s="13">
        <v>525200</v>
      </c>
      <c r="W1056" s="13">
        <v>493000</v>
      </c>
      <c r="X1056" s="13">
        <v>485700</v>
      </c>
      <c r="Y1056" s="13">
        <v>509800</v>
      </c>
      <c r="Z1056" s="13">
        <v>551200</v>
      </c>
      <c r="AA1056" s="13">
        <v>569300</v>
      </c>
      <c r="AB1056" s="13">
        <v>100</v>
      </c>
      <c r="AC1056" s="13">
        <v>121</v>
      </c>
      <c r="AD1056" s="13">
        <v>125</v>
      </c>
      <c r="AE1056" s="13">
        <v>129</v>
      </c>
      <c r="AF1056" s="13">
        <v>114</v>
      </c>
      <c r="AG1056" s="13">
        <v>136</v>
      </c>
      <c r="AH1056" s="13">
        <v>111</v>
      </c>
      <c r="AI1056" s="13">
        <v>138</v>
      </c>
      <c r="AJ1056" s="13">
        <v>110</v>
      </c>
      <c r="AK1056" s="13">
        <v>126</v>
      </c>
      <c r="AL1056" s="13">
        <v>113</v>
      </c>
      <c r="AM1056" s="13">
        <v>92</v>
      </c>
      <c r="AN1056" s="13">
        <v>86</v>
      </c>
      <c r="AO1056" s="13"/>
      <c r="AP1056" s="13">
        <v>123</v>
      </c>
      <c r="AQ1056" s="13">
        <v>106</v>
      </c>
      <c r="AR1056" s="13">
        <v>68</v>
      </c>
      <c r="AS1056" s="13">
        <v>76</v>
      </c>
      <c r="AT1056" s="13">
        <v>144</v>
      </c>
      <c r="AU1056" s="13">
        <v>136</v>
      </c>
      <c r="AV1056" s="13">
        <v>131</v>
      </c>
      <c r="AW1056" s="13">
        <v>116</v>
      </c>
      <c r="AX1056" s="13">
        <v>93</v>
      </c>
      <c r="AY1056" s="14">
        <f t="shared" si="165"/>
        <v>113.36363636363636</v>
      </c>
      <c r="AZ1056" s="14">
        <f t="shared" si="162"/>
        <v>23</v>
      </c>
      <c r="BA1056" s="19">
        <f t="shared" si="166"/>
        <v>1</v>
      </c>
      <c r="BB1056" s="20">
        <f t="shared" si="163"/>
        <v>20.590209079965863</v>
      </c>
      <c r="BC1056">
        <f t="shared" si="167"/>
        <v>0</v>
      </c>
      <c r="BD1056" s="14">
        <f t="shared" si="168"/>
        <v>20</v>
      </c>
      <c r="BE1056" s="14">
        <f t="shared" si="169"/>
        <v>120.83333333333333</v>
      </c>
      <c r="BF1056" s="14">
        <f t="shared" si="170"/>
        <v>115</v>
      </c>
      <c r="BG1056" s="14">
        <f t="shared" si="171"/>
        <v>110.33333333333333</v>
      </c>
    </row>
    <row r="1057" spans="1:59" x14ac:dyDescent="0.2">
      <c r="A1057" t="str">
        <f t="shared" si="164"/>
        <v>Daniel Hannebery_2015</v>
      </c>
      <c r="B1057" t="s">
        <v>1963</v>
      </c>
      <c r="C1057" t="s">
        <v>399</v>
      </c>
      <c r="D1057">
        <v>2015</v>
      </c>
      <c r="E1057" s="13">
        <v>542900</v>
      </c>
      <c r="F1057" s="13">
        <v>542900</v>
      </c>
      <c r="G1057" s="13">
        <v>542900</v>
      </c>
      <c r="H1057" s="13">
        <v>559700</v>
      </c>
      <c r="I1057" s="13">
        <v>564900</v>
      </c>
      <c r="J1057" s="13">
        <v>591200</v>
      </c>
      <c r="K1057" s="13">
        <v>588600</v>
      </c>
      <c r="L1057" s="13">
        <v>583800</v>
      </c>
      <c r="M1057" s="13">
        <v>578200</v>
      </c>
      <c r="N1057" s="13">
        <v>578600</v>
      </c>
      <c r="O1057" s="13">
        <v>586600</v>
      </c>
      <c r="P1057" s="13">
        <v>574500</v>
      </c>
      <c r="Q1057" s="13">
        <v>574500</v>
      </c>
      <c r="R1057" s="13">
        <v>575900</v>
      </c>
      <c r="S1057" s="13">
        <v>585200</v>
      </c>
      <c r="T1057" s="13">
        <v>613900</v>
      </c>
      <c r="U1057" s="13">
        <v>626300</v>
      </c>
      <c r="V1057" s="13">
        <v>595900</v>
      </c>
      <c r="W1057" s="13">
        <v>567700</v>
      </c>
      <c r="X1057" s="13">
        <v>541500</v>
      </c>
      <c r="Y1057" s="13">
        <v>539300</v>
      </c>
      <c r="Z1057" s="13">
        <v>513000</v>
      </c>
      <c r="AA1057" s="13">
        <v>505200</v>
      </c>
      <c r="AB1057" s="13">
        <v>133</v>
      </c>
      <c r="AC1057" s="13">
        <v>91</v>
      </c>
      <c r="AD1057" s="13">
        <v>136</v>
      </c>
      <c r="AE1057" s="13">
        <v>118</v>
      </c>
      <c r="AF1057" s="13">
        <v>144</v>
      </c>
      <c r="AG1057" s="13">
        <v>86</v>
      </c>
      <c r="AH1057" s="13">
        <v>111</v>
      </c>
      <c r="AI1057" s="13">
        <v>138</v>
      </c>
      <c r="AJ1057" s="13">
        <v>96</v>
      </c>
      <c r="AK1057" s="13">
        <v>126</v>
      </c>
      <c r="AL1057" s="13">
        <v>98</v>
      </c>
      <c r="AM1057" s="13"/>
      <c r="AN1057" s="13">
        <v>121</v>
      </c>
      <c r="AO1057" s="13">
        <v>142</v>
      </c>
      <c r="AP1057" s="13">
        <v>148</v>
      </c>
      <c r="AQ1057" s="13">
        <v>102</v>
      </c>
      <c r="AR1057" s="13">
        <v>60</v>
      </c>
      <c r="AS1057" s="13">
        <v>134</v>
      </c>
      <c r="AT1057" s="13">
        <v>90</v>
      </c>
      <c r="AU1057" s="13">
        <v>100</v>
      </c>
      <c r="AV1057" s="13">
        <v>81</v>
      </c>
      <c r="AW1057" s="13">
        <v>116</v>
      </c>
      <c r="AX1057" s="13">
        <v>148</v>
      </c>
      <c r="AY1057" s="14">
        <f t="shared" si="165"/>
        <v>114.5</v>
      </c>
      <c r="AZ1057" s="14">
        <f t="shared" si="162"/>
        <v>23</v>
      </c>
      <c r="BA1057" s="19">
        <f t="shared" si="166"/>
        <v>1</v>
      </c>
      <c r="BB1057" s="20">
        <f t="shared" si="163"/>
        <v>24.734302381221799</v>
      </c>
      <c r="BC1057">
        <f t="shared" si="167"/>
        <v>0</v>
      </c>
      <c r="BD1057" s="14">
        <f t="shared" si="168"/>
        <v>23</v>
      </c>
      <c r="BE1057" s="14">
        <f t="shared" si="169"/>
        <v>118</v>
      </c>
      <c r="BF1057" s="14">
        <f t="shared" si="170"/>
        <v>113.8</v>
      </c>
      <c r="BG1057" s="14">
        <f t="shared" si="171"/>
        <v>108.77777777777777</v>
      </c>
    </row>
    <row r="1058" spans="1:59" x14ac:dyDescent="0.2">
      <c r="A1058" t="str">
        <f t="shared" si="164"/>
        <v>Oliver Hanrahan_2018</v>
      </c>
      <c r="B1058" t="s">
        <v>1002</v>
      </c>
      <c r="C1058" t="s">
        <v>260</v>
      </c>
      <c r="D1058">
        <v>2018</v>
      </c>
      <c r="E1058" s="13">
        <v>123900</v>
      </c>
      <c r="F1058" s="13">
        <v>123900</v>
      </c>
      <c r="G1058" s="13">
        <v>123900</v>
      </c>
      <c r="H1058" s="13">
        <v>123900</v>
      </c>
      <c r="I1058" s="13">
        <v>123900</v>
      </c>
      <c r="J1058" s="13">
        <v>123900</v>
      </c>
      <c r="K1058" s="13">
        <v>123900</v>
      </c>
      <c r="L1058" s="13">
        <v>123900</v>
      </c>
      <c r="M1058" s="13">
        <v>123900</v>
      </c>
      <c r="N1058" s="13">
        <v>123900</v>
      </c>
      <c r="O1058" s="13">
        <v>123900</v>
      </c>
      <c r="P1058" s="13">
        <v>123900</v>
      </c>
      <c r="Q1058" s="13">
        <v>123900</v>
      </c>
      <c r="R1058" s="13">
        <v>123900</v>
      </c>
      <c r="S1058" s="13">
        <v>123900</v>
      </c>
      <c r="T1058" s="13">
        <v>123900</v>
      </c>
      <c r="U1058" s="13">
        <v>123900</v>
      </c>
      <c r="V1058" s="13">
        <v>123900</v>
      </c>
      <c r="W1058" s="13">
        <v>123900</v>
      </c>
      <c r="X1058" s="13">
        <v>123900</v>
      </c>
      <c r="Y1058" s="13">
        <v>123900</v>
      </c>
      <c r="Z1058" s="13">
        <v>123900</v>
      </c>
      <c r="AA1058" s="13">
        <v>123900</v>
      </c>
      <c r="AB1058" s="13"/>
      <c r="AC1058" s="13"/>
      <c r="AD1058" s="13"/>
      <c r="AE1058" s="13"/>
      <c r="AF1058" s="13"/>
      <c r="AG1058" s="13"/>
      <c r="AH1058" s="13"/>
      <c r="AI1058" s="13"/>
      <c r="AJ1058" s="13"/>
      <c r="AK1058" s="13"/>
      <c r="AL1058" s="13"/>
      <c r="AM1058" s="13"/>
      <c r="AN1058" s="13"/>
      <c r="AO1058" s="13"/>
      <c r="AP1058" s="13"/>
      <c r="AQ1058" s="13"/>
      <c r="AR1058" s="13"/>
      <c r="AS1058" s="13"/>
      <c r="AT1058" s="13"/>
      <c r="AU1058" s="13"/>
      <c r="AV1058" s="13"/>
      <c r="AW1058" s="13"/>
      <c r="AX1058" s="13"/>
      <c r="AY1058" s="14" t="str">
        <f t="shared" si="165"/>
        <v/>
      </c>
      <c r="AZ1058" s="14">
        <f t="shared" si="162"/>
        <v>23</v>
      </c>
      <c r="BA1058" s="19">
        <f t="shared" si="166"/>
        <v>0</v>
      </c>
      <c r="BB1058" s="20" t="e">
        <f t="shared" si="163"/>
        <v>#DIV/0!</v>
      </c>
      <c r="BC1058">
        <f t="shared" si="167"/>
        <v>0</v>
      </c>
      <c r="BD1058" s="14">
        <f t="shared" si="168"/>
        <v>1</v>
      </c>
      <c r="BE1058" s="14" t="str">
        <f t="shared" si="169"/>
        <v/>
      </c>
      <c r="BF1058" s="14" t="str">
        <f t="shared" si="170"/>
        <v/>
      </c>
      <c r="BG1058" s="14" t="str">
        <f t="shared" si="171"/>
        <v/>
      </c>
    </row>
    <row r="1059" spans="1:59" x14ac:dyDescent="0.2">
      <c r="A1059" t="str">
        <f t="shared" si="164"/>
        <v>Oliver Hanrahan_2017</v>
      </c>
      <c r="B1059" t="s">
        <v>1002</v>
      </c>
      <c r="C1059" t="s">
        <v>260</v>
      </c>
      <c r="D1059">
        <v>2017</v>
      </c>
      <c r="E1059" s="13">
        <v>109900</v>
      </c>
      <c r="F1059" s="13">
        <v>109900</v>
      </c>
      <c r="G1059" s="13">
        <v>109900</v>
      </c>
      <c r="H1059" s="13">
        <v>109900</v>
      </c>
      <c r="I1059" s="13">
        <v>109900</v>
      </c>
      <c r="J1059" s="13">
        <v>109900</v>
      </c>
      <c r="K1059" s="13">
        <v>109900</v>
      </c>
      <c r="L1059" s="13">
        <v>109900</v>
      </c>
      <c r="M1059" s="13">
        <v>109900</v>
      </c>
      <c r="N1059" s="13">
        <v>109900</v>
      </c>
      <c r="O1059" s="13">
        <v>109900</v>
      </c>
      <c r="P1059" s="13">
        <v>109900</v>
      </c>
      <c r="Q1059" s="13">
        <v>109900</v>
      </c>
      <c r="R1059" s="13">
        <v>109900</v>
      </c>
      <c r="S1059" s="13">
        <v>109900</v>
      </c>
      <c r="T1059" s="13">
        <v>109900</v>
      </c>
      <c r="U1059" s="13">
        <v>109900</v>
      </c>
      <c r="V1059" s="13">
        <v>109900</v>
      </c>
      <c r="W1059" s="13">
        <v>109900</v>
      </c>
      <c r="X1059" s="13">
        <v>109900</v>
      </c>
      <c r="Y1059" s="13">
        <v>109900</v>
      </c>
      <c r="Z1059" s="13">
        <v>109900</v>
      </c>
      <c r="AA1059" s="13">
        <v>109900</v>
      </c>
      <c r="AB1059" s="13"/>
      <c r="AC1059" s="13"/>
      <c r="AD1059" s="13"/>
      <c r="AE1059" s="13"/>
      <c r="AF1059" s="13"/>
      <c r="AG1059" s="13"/>
      <c r="AH1059" s="13"/>
      <c r="AI1059" s="13"/>
      <c r="AJ1059" s="13"/>
      <c r="AK1059" s="13"/>
      <c r="AL1059" s="13"/>
      <c r="AM1059" s="13"/>
      <c r="AN1059" s="13"/>
      <c r="AO1059" s="13"/>
      <c r="AP1059" s="13"/>
      <c r="AQ1059" s="13"/>
      <c r="AR1059" s="13"/>
      <c r="AS1059" s="13"/>
      <c r="AT1059" s="13"/>
      <c r="AU1059" s="13"/>
      <c r="AV1059" s="13"/>
      <c r="AW1059" s="13"/>
      <c r="AX1059" s="13"/>
      <c r="AY1059" s="14" t="str">
        <f t="shared" si="165"/>
        <v/>
      </c>
      <c r="AZ1059" s="14">
        <f t="shared" si="162"/>
        <v>23</v>
      </c>
      <c r="BA1059" s="19">
        <f t="shared" si="166"/>
        <v>0</v>
      </c>
      <c r="BB1059" s="20" t="e">
        <f t="shared" si="163"/>
        <v>#DIV/0!</v>
      </c>
      <c r="BC1059">
        <f t="shared" si="167"/>
        <v>0</v>
      </c>
      <c r="BD1059" s="14">
        <f t="shared" si="168"/>
        <v>1</v>
      </c>
      <c r="BE1059" s="14" t="str">
        <f t="shared" si="169"/>
        <v/>
      </c>
      <c r="BF1059" s="14" t="str">
        <f t="shared" si="170"/>
        <v/>
      </c>
      <c r="BG1059" s="14" t="str">
        <f t="shared" si="171"/>
        <v/>
      </c>
    </row>
    <row r="1060" spans="1:59" x14ac:dyDescent="0.2">
      <c r="A1060" t="str">
        <f t="shared" si="164"/>
        <v>Oliver Hanrahan_2016</v>
      </c>
      <c r="B1060" t="s">
        <v>1002</v>
      </c>
      <c r="C1060" t="s">
        <v>260</v>
      </c>
      <c r="D1060">
        <v>2016</v>
      </c>
      <c r="E1060" s="13">
        <v>0</v>
      </c>
      <c r="F1060" s="13">
        <v>0</v>
      </c>
      <c r="G1060" s="13">
        <v>0</v>
      </c>
      <c r="H1060" s="13">
        <v>0</v>
      </c>
      <c r="I1060" s="13">
        <v>0</v>
      </c>
      <c r="J1060" s="13">
        <v>0</v>
      </c>
      <c r="K1060" s="13">
        <v>0</v>
      </c>
      <c r="L1060" s="13">
        <v>0</v>
      </c>
      <c r="M1060" s="13">
        <v>0</v>
      </c>
      <c r="N1060" s="13">
        <v>0</v>
      </c>
      <c r="O1060" s="13">
        <v>0</v>
      </c>
      <c r="P1060" s="13">
        <v>0</v>
      </c>
      <c r="Q1060" s="13">
        <v>0</v>
      </c>
      <c r="R1060" s="13">
        <v>0</v>
      </c>
      <c r="S1060" s="13">
        <v>0</v>
      </c>
      <c r="T1060" s="13">
        <v>0</v>
      </c>
      <c r="U1060" s="13">
        <v>0</v>
      </c>
      <c r="V1060" s="13">
        <v>0</v>
      </c>
      <c r="W1060" s="13">
        <v>0</v>
      </c>
      <c r="X1060" s="13">
        <v>0</v>
      </c>
      <c r="Y1060" s="13">
        <v>0</v>
      </c>
      <c r="Z1060" s="13">
        <v>0</v>
      </c>
      <c r="AA1060" s="13">
        <v>0</v>
      </c>
      <c r="AB1060" s="13"/>
      <c r="AC1060" s="13"/>
      <c r="AD1060" s="13"/>
      <c r="AE1060" s="13"/>
      <c r="AF1060" s="13"/>
      <c r="AG1060" s="13"/>
      <c r="AH1060" s="13"/>
      <c r="AI1060" s="13"/>
      <c r="AJ1060" s="13"/>
      <c r="AK1060" s="13"/>
      <c r="AL1060" s="13"/>
      <c r="AM1060" s="13"/>
      <c r="AN1060" s="13"/>
      <c r="AO1060" s="13"/>
      <c r="AP1060" s="13"/>
      <c r="AQ1060" s="13"/>
      <c r="AR1060" s="13"/>
      <c r="AS1060" s="13"/>
      <c r="AT1060" s="13"/>
      <c r="AU1060" s="13"/>
      <c r="AV1060" s="13"/>
      <c r="AW1060" s="13"/>
      <c r="AX1060" s="13"/>
      <c r="AY1060" s="14" t="str">
        <f t="shared" si="165"/>
        <v/>
      </c>
      <c r="AZ1060" s="14">
        <f t="shared" si="162"/>
        <v>23</v>
      </c>
      <c r="BA1060" s="19">
        <f t="shared" si="166"/>
        <v>0</v>
      </c>
      <c r="BB1060" s="20" t="e">
        <f t="shared" si="163"/>
        <v>#DIV/0!</v>
      </c>
      <c r="BC1060">
        <f t="shared" si="167"/>
        <v>23</v>
      </c>
      <c r="BD1060" s="14">
        <f t="shared" si="168"/>
        <v>1</v>
      </c>
      <c r="BE1060" s="14" t="str">
        <f t="shared" si="169"/>
        <v/>
      </c>
      <c r="BF1060" s="14" t="str">
        <f t="shared" si="170"/>
        <v/>
      </c>
      <c r="BG1060" s="14" t="str">
        <f t="shared" si="171"/>
        <v/>
      </c>
    </row>
    <row r="1061" spans="1:59" x14ac:dyDescent="0.2">
      <c r="A1061" t="str">
        <f t="shared" si="164"/>
        <v>Oliver Hanrahan_2015</v>
      </c>
      <c r="B1061" t="s">
        <v>1002</v>
      </c>
      <c r="C1061" t="s">
        <v>260</v>
      </c>
      <c r="D1061">
        <v>2015</v>
      </c>
      <c r="E1061" s="13">
        <v>0</v>
      </c>
      <c r="F1061" s="13">
        <v>0</v>
      </c>
      <c r="G1061" s="13">
        <v>0</v>
      </c>
      <c r="H1061" s="13">
        <v>0</v>
      </c>
      <c r="I1061" s="13">
        <v>0</v>
      </c>
      <c r="J1061" s="13">
        <v>0</v>
      </c>
      <c r="K1061" s="13">
        <v>0</v>
      </c>
      <c r="L1061" s="13">
        <v>0</v>
      </c>
      <c r="M1061" s="13">
        <v>0</v>
      </c>
      <c r="N1061" s="13">
        <v>0</v>
      </c>
      <c r="O1061" s="13">
        <v>0</v>
      </c>
      <c r="P1061" s="13">
        <v>0</v>
      </c>
      <c r="Q1061" s="13">
        <v>0</v>
      </c>
      <c r="R1061" s="13">
        <v>0</v>
      </c>
      <c r="S1061" s="13">
        <v>0</v>
      </c>
      <c r="T1061" s="13">
        <v>0</v>
      </c>
      <c r="U1061" s="13">
        <v>0</v>
      </c>
      <c r="V1061" s="13">
        <v>0</v>
      </c>
      <c r="W1061" s="13">
        <v>0</v>
      </c>
      <c r="X1061" s="13">
        <v>0</v>
      </c>
      <c r="Y1061" s="13">
        <v>0</v>
      </c>
      <c r="Z1061" s="13">
        <v>0</v>
      </c>
      <c r="AA1061" s="13">
        <v>0</v>
      </c>
      <c r="AB1061" s="13"/>
      <c r="AC1061" s="13"/>
      <c r="AD1061" s="13"/>
      <c r="AE1061" s="13"/>
      <c r="AF1061" s="13"/>
      <c r="AG1061" s="13"/>
      <c r="AH1061" s="13"/>
      <c r="AI1061" s="13"/>
      <c r="AJ1061" s="13"/>
      <c r="AK1061" s="13"/>
      <c r="AL1061" s="13"/>
      <c r="AM1061" s="13"/>
      <c r="AN1061" s="13"/>
      <c r="AO1061" s="13"/>
      <c r="AP1061" s="13"/>
      <c r="AQ1061" s="13"/>
      <c r="AR1061" s="13"/>
      <c r="AS1061" s="13"/>
      <c r="AT1061" s="13"/>
      <c r="AU1061" s="13"/>
      <c r="AV1061" s="13"/>
      <c r="AW1061" s="13"/>
      <c r="AX1061" s="13"/>
      <c r="AY1061" s="14" t="str">
        <f t="shared" si="165"/>
        <v/>
      </c>
      <c r="AZ1061" s="14">
        <f t="shared" si="162"/>
        <v>23</v>
      </c>
      <c r="BA1061" s="19">
        <f t="shared" si="166"/>
        <v>0</v>
      </c>
      <c r="BB1061" s="20" t="e">
        <f t="shared" si="163"/>
        <v>#DIV/0!</v>
      </c>
      <c r="BC1061">
        <f t="shared" si="167"/>
        <v>23</v>
      </c>
      <c r="BD1061" s="14">
        <f t="shared" si="168"/>
        <v>1</v>
      </c>
      <c r="BE1061" s="14" t="str">
        <f t="shared" si="169"/>
        <v/>
      </c>
      <c r="BF1061" s="14" t="str">
        <f t="shared" si="170"/>
        <v/>
      </c>
      <c r="BG1061" s="14" t="str">
        <f t="shared" si="171"/>
        <v/>
      </c>
    </row>
    <row r="1062" spans="1:59" x14ac:dyDescent="0.2">
      <c r="A1062" t="str">
        <f t="shared" si="164"/>
        <v>Jarrod Harbrow_2018</v>
      </c>
      <c r="B1062" t="s">
        <v>697</v>
      </c>
      <c r="C1062" t="s">
        <v>144</v>
      </c>
      <c r="D1062">
        <v>2018</v>
      </c>
      <c r="E1062" s="13">
        <v>442000</v>
      </c>
      <c r="F1062" s="13">
        <v>442000</v>
      </c>
      <c r="G1062" s="13">
        <v>442000</v>
      </c>
      <c r="H1062" s="13">
        <v>416100</v>
      </c>
      <c r="I1062" s="13">
        <v>399300</v>
      </c>
      <c r="J1062" s="13">
        <v>412000</v>
      </c>
      <c r="K1062" s="13">
        <v>420400</v>
      </c>
      <c r="L1062" s="13">
        <v>418200</v>
      </c>
      <c r="M1062" s="13">
        <v>386600</v>
      </c>
      <c r="N1062" s="13">
        <v>394900</v>
      </c>
      <c r="O1062" s="13">
        <v>394900</v>
      </c>
      <c r="P1062" s="13">
        <v>396200</v>
      </c>
      <c r="Q1062" s="13">
        <v>424700</v>
      </c>
      <c r="R1062" s="13">
        <v>431300</v>
      </c>
      <c r="S1062" s="13">
        <v>457500</v>
      </c>
      <c r="T1062" s="13">
        <v>465900</v>
      </c>
      <c r="U1062" s="13">
        <v>473300</v>
      </c>
      <c r="V1062" s="13">
        <v>463500</v>
      </c>
      <c r="W1062" s="13">
        <v>434100</v>
      </c>
      <c r="X1062" s="13">
        <v>410100</v>
      </c>
      <c r="Y1062" s="13">
        <v>389100</v>
      </c>
      <c r="Z1062" s="13">
        <v>386900</v>
      </c>
      <c r="AA1062" s="13">
        <v>372600</v>
      </c>
      <c r="AB1062" s="13">
        <v>92</v>
      </c>
      <c r="AC1062" s="13">
        <v>59</v>
      </c>
      <c r="AD1062" s="13">
        <v>54</v>
      </c>
      <c r="AE1062" s="13">
        <v>94</v>
      </c>
      <c r="AF1062" s="13">
        <v>114</v>
      </c>
      <c r="AG1062" s="13">
        <v>55</v>
      </c>
      <c r="AH1062" s="13">
        <v>77</v>
      </c>
      <c r="AI1062" s="13">
        <v>49</v>
      </c>
      <c r="AJ1062" s="13">
        <v>126</v>
      </c>
      <c r="AK1062" s="13"/>
      <c r="AL1062" s="13">
        <v>65</v>
      </c>
      <c r="AM1062" s="13">
        <v>113</v>
      </c>
      <c r="AN1062" s="13">
        <v>92</v>
      </c>
      <c r="AO1062" s="13">
        <v>115</v>
      </c>
      <c r="AP1062" s="13">
        <v>92</v>
      </c>
      <c r="AQ1062" s="13">
        <v>95</v>
      </c>
      <c r="AR1062" s="13">
        <v>80</v>
      </c>
      <c r="AS1062" s="13">
        <v>43</v>
      </c>
      <c r="AT1062" s="13">
        <v>89</v>
      </c>
      <c r="AU1062" s="13">
        <v>73</v>
      </c>
      <c r="AV1062" s="13">
        <v>73</v>
      </c>
      <c r="AW1062" s="13">
        <v>71</v>
      </c>
      <c r="AX1062" s="13">
        <v>80</v>
      </c>
      <c r="AY1062" s="14">
        <f t="shared" si="165"/>
        <v>81.86363636363636</v>
      </c>
      <c r="AZ1062" s="14">
        <f t="shared" si="162"/>
        <v>23</v>
      </c>
      <c r="BA1062" s="19">
        <f t="shared" si="166"/>
        <v>1</v>
      </c>
      <c r="BB1062" s="20">
        <f t="shared" si="163"/>
        <v>22.812476650050318</v>
      </c>
      <c r="BC1062">
        <f t="shared" si="167"/>
        <v>0</v>
      </c>
      <c r="BD1062" s="14">
        <f t="shared" si="168"/>
        <v>23</v>
      </c>
      <c r="BE1062" s="14">
        <f t="shared" si="169"/>
        <v>78</v>
      </c>
      <c r="BF1062" s="14">
        <f t="shared" si="170"/>
        <v>86</v>
      </c>
      <c r="BG1062" s="14">
        <f t="shared" si="171"/>
        <v>77.333333333333329</v>
      </c>
    </row>
    <row r="1063" spans="1:59" x14ac:dyDescent="0.2">
      <c r="A1063" t="str">
        <f t="shared" si="164"/>
        <v>Jarrod Harbrow_2017</v>
      </c>
      <c r="B1063" t="s">
        <v>697</v>
      </c>
      <c r="C1063" t="s">
        <v>144</v>
      </c>
      <c r="D1063">
        <v>2017</v>
      </c>
      <c r="E1063" s="13">
        <v>405500</v>
      </c>
      <c r="F1063" s="13">
        <v>405500</v>
      </c>
      <c r="G1063" s="13">
        <v>405500</v>
      </c>
      <c r="H1063" s="13">
        <v>405500</v>
      </c>
      <c r="I1063" s="13">
        <v>405500</v>
      </c>
      <c r="J1063" s="13">
        <v>420800</v>
      </c>
      <c r="K1063" s="13">
        <v>436400</v>
      </c>
      <c r="L1063" s="13">
        <v>447900</v>
      </c>
      <c r="M1063" s="13">
        <v>472500</v>
      </c>
      <c r="N1063" s="13">
        <v>472500</v>
      </c>
      <c r="O1063" s="13">
        <v>474400</v>
      </c>
      <c r="P1063" s="13">
        <v>466600</v>
      </c>
      <c r="Q1063" s="13">
        <v>466600</v>
      </c>
      <c r="R1063" s="13">
        <v>466600</v>
      </c>
      <c r="S1063" s="13">
        <v>468000</v>
      </c>
      <c r="T1063" s="13">
        <v>478500</v>
      </c>
      <c r="U1063" s="13">
        <v>475000</v>
      </c>
      <c r="V1063" s="13">
        <v>438300</v>
      </c>
      <c r="W1063" s="13">
        <v>388700</v>
      </c>
      <c r="X1063" s="13">
        <v>362300</v>
      </c>
      <c r="Y1063" s="13">
        <v>345900</v>
      </c>
      <c r="Z1063" s="13">
        <v>342700</v>
      </c>
      <c r="AA1063" s="13">
        <v>314700</v>
      </c>
      <c r="AB1063" s="13"/>
      <c r="AC1063" s="13"/>
      <c r="AD1063" s="13">
        <v>103</v>
      </c>
      <c r="AE1063" s="13">
        <v>101</v>
      </c>
      <c r="AF1063" s="13">
        <v>67</v>
      </c>
      <c r="AG1063" s="13">
        <v>114</v>
      </c>
      <c r="AH1063" s="13">
        <v>100</v>
      </c>
      <c r="AI1063" s="13">
        <v>105</v>
      </c>
      <c r="AJ1063" s="13"/>
      <c r="AK1063" s="13">
        <v>77</v>
      </c>
      <c r="AL1063" s="13">
        <v>81</v>
      </c>
      <c r="AM1063" s="13"/>
      <c r="AN1063" s="13"/>
      <c r="AO1063" s="13">
        <v>119</v>
      </c>
      <c r="AP1063" s="13">
        <v>102</v>
      </c>
      <c r="AQ1063" s="13">
        <v>56</v>
      </c>
      <c r="AR1063" s="13">
        <v>43</v>
      </c>
      <c r="AS1063" s="13">
        <v>52</v>
      </c>
      <c r="AT1063" s="13">
        <v>79</v>
      </c>
      <c r="AU1063" s="13">
        <v>51</v>
      </c>
      <c r="AV1063" s="13">
        <v>72</v>
      </c>
      <c r="AW1063" s="13">
        <v>21</v>
      </c>
      <c r="AX1063" s="13">
        <v>104</v>
      </c>
      <c r="AY1063" s="14">
        <f t="shared" si="165"/>
        <v>80.388888888888886</v>
      </c>
      <c r="AZ1063" s="14">
        <f t="shared" si="162"/>
        <v>23</v>
      </c>
      <c r="BA1063" s="19">
        <f t="shared" si="166"/>
        <v>0.81818181818181823</v>
      </c>
      <c r="BB1063" s="20">
        <f t="shared" si="163"/>
        <v>27.679125472603079</v>
      </c>
      <c r="BC1063">
        <f t="shared" si="167"/>
        <v>0</v>
      </c>
      <c r="BD1063" s="14">
        <f t="shared" si="168"/>
        <v>23</v>
      </c>
      <c r="BE1063" s="14">
        <f t="shared" si="169"/>
        <v>96.25</v>
      </c>
      <c r="BF1063" s="14">
        <f t="shared" si="170"/>
        <v>90.75</v>
      </c>
      <c r="BG1063" s="14">
        <f t="shared" si="171"/>
        <v>64.444444444444443</v>
      </c>
    </row>
    <row r="1064" spans="1:59" x14ac:dyDescent="0.2">
      <c r="A1064" t="str">
        <f t="shared" si="164"/>
        <v>Jarrod Harbrow_2016</v>
      </c>
      <c r="B1064" t="s">
        <v>697</v>
      </c>
      <c r="C1064" t="s">
        <v>144</v>
      </c>
      <c r="D1064">
        <v>2016</v>
      </c>
      <c r="E1064" s="13">
        <v>401800</v>
      </c>
      <c r="F1064" s="13">
        <v>401800</v>
      </c>
      <c r="G1064" s="13">
        <v>401800</v>
      </c>
      <c r="H1064" s="13">
        <v>405300</v>
      </c>
      <c r="I1064" s="13">
        <v>396200</v>
      </c>
      <c r="J1064" s="13">
        <v>378900</v>
      </c>
      <c r="K1064" s="13">
        <v>350900</v>
      </c>
      <c r="L1064" s="13">
        <v>342700</v>
      </c>
      <c r="M1064" s="13">
        <v>319500</v>
      </c>
      <c r="N1064" s="13">
        <v>309300</v>
      </c>
      <c r="O1064" s="13">
        <v>299700</v>
      </c>
      <c r="P1064" s="13">
        <v>310200</v>
      </c>
      <c r="Q1064" s="13">
        <v>329800</v>
      </c>
      <c r="R1064" s="13">
        <v>329800</v>
      </c>
      <c r="S1064" s="13">
        <v>356400</v>
      </c>
      <c r="T1064" s="13">
        <v>392300</v>
      </c>
      <c r="U1064" s="13">
        <v>426300</v>
      </c>
      <c r="V1064" s="13">
        <v>433800</v>
      </c>
      <c r="W1064" s="13">
        <v>428900</v>
      </c>
      <c r="X1064" s="13">
        <v>412200</v>
      </c>
      <c r="Y1064" s="13">
        <v>412000</v>
      </c>
      <c r="Z1064" s="13">
        <v>402100</v>
      </c>
      <c r="AA1064" s="13">
        <v>390200</v>
      </c>
      <c r="AB1064" s="13">
        <v>60</v>
      </c>
      <c r="AC1064" s="13">
        <v>105</v>
      </c>
      <c r="AD1064" s="13">
        <v>79</v>
      </c>
      <c r="AE1064" s="13">
        <v>34</v>
      </c>
      <c r="AF1064" s="13">
        <v>80</v>
      </c>
      <c r="AG1064" s="13">
        <v>45</v>
      </c>
      <c r="AH1064" s="13">
        <v>65</v>
      </c>
      <c r="AI1064" s="13">
        <v>41</v>
      </c>
      <c r="AJ1064" s="13">
        <v>62</v>
      </c>
      <c r="AK1064" s="13">
        <v>61</v>
      </c>
      <c r="AL1064" s="13">
        <v>80</v>
      </c>
      <c r="AM1064" s="13">
        <v>90</v>
      </c>
      <c r="AN1064" s="13"/>
      <c r="AO1064" s="13">
        <v>91</v>
      </c>
      <c r="AP1064" s="13">
        <v>114</v>
      </c>
      <c r="AQ1064" s="13">
        <v>109</v>
      </c>
      <c r="AR1064" s="13">
        <v>55</v>
      </c>
      <c r="AS1064" s="13">
        <v>92</v>
      </c>
      <c r="AT1064" s="13">
        <v>80</v>
      </c>
      <c r="AU1064" s="13">
        <v>83</v>
      </c>
      <c r="AV1064" s="13">
        <v>70</v>
      </c>
      <c r="AW1064" s="13">
        <v>69</v>
      </c>
      <c r="AX1064" s="13"/>
      <c r="AY1064" s="14">
        <f t="shared" si="165"/>
        <v>74.523809523809518</v>
      </c>
      <c r="AZ1064" s="14">
        <f t="shared" si="162"/>
        <v>23</v>
      </c>
      <c r="BA1064" s="19">
        <f t="shared" si="166"/>
        <v>0.95454545454545459</v>
      </c>
      <c r="BB1064" s="20">
        <f t="shared" si="163"/>
        <v>21.66245380287987</v>
      </c>
      <c r="BC1064">
        <f t="shared" si="167"/>
        <v>0</v>
      </c>
      <c r="BD1064" s="14">
        <f t="shared" si="168"/>
        <v>11</v>
      </c>
      <c r="BE1064" s="14">
        <f t="shared" si="169"/>
        <v>67.166666666666671</v>
      </c>
      <c r="BF1064" s="14">
        <f t="shared" si="170"/>
        <v>66.5</v>
      </c>
      <c r="BG1064" s="14">
        <f t="shared" si="171"/>
        <v>84</v>
      </c>
    </row>
    <row r="1065" spans="1:59" x14ac:dyDescent="0.2">
      <c r="A1065" t="str">
        <f t="shared" si="164"/>
        <v>Jarrod Harbrow_2015</v>
      </c>
      <c r="B1065" t="s">
        <v>697</v>
      </c>
      <c r="C1065" t="s">
        <v>144</v>
      </c>
      <c r="D1065">
        <v>2015</v>
      </c>
      <c r="E1065" s="13">
        <v>438800</v>
      </c>
      <c r="F1065" s="13">
        <v>438800</v>
      </c>
      <c r="G1065" s="13">
        <v>438800</v>
      </c>
      <c r="H1065" s="13">
        <v>438800</v>
      </c>
      <c r="I1065" s="13">
        <v>438800</v>
      </c>
      <c r="J1065" s="13">
        <v>445200</v>
      </c>
      <c r="K1065" s="13">
        <v>454700</v>
      </c>
      <c r="L1065" s="13">
        <v>447200</v>
      </c>
      <c r="M1065" s="13">
        <v>416600</v>
      </c>
      <c r="N1065" s="13">
        <v>371200</v>
      </c>
      <c r="O1065" s="13">
        <v>348100</v>
      </c>
      <c r="P1065" s="13">
        <v>359900</v>
      </c>
      <c r="Q1065" s="13">
        <v>359900</v>
      </c>
      <c r="R1065" s="13">
        <v>380500</v>
      </c>
      <c r="S1065" s="13">
        <v>380500</v>
      </c>
      <c r="T1065" s="13">
        <v>390700</v>
      </c>
      <c r="U1065" s="13">
        <v>375000</v>
      </c>
      <c r="V1065" s="13">
        <v>375000</v>
      </c>
      <c r="W1065" s="13">
        <v>371600</v>
      </c>
      <c r="X1065" s="13">
        <v>376000</v>
      </c>
      <c r="Y1065" s="13">
        <v>369700</v>
      </c>
      <c r="Z1065" s="13">
        <v>369700</v>
      </c>
      <c r="AA1065" s="13">
        <v>369700</v>
      </c>
      <c r="AB1065" s="13">
        <v>86</v>
      </c>
      <c r="AC1065" s="13">
        <v>86</v>
      </c>
      <c r="AD1065" s="13"/>
      <c r="AE1065" s="13"/>
      <c r="AF1065" s="13">
        <v>105</v>
      </c>
      <c r="AG1065" s="13">
        <v>97</v>
      </c>
      <c r="AH1065" s="13">
        <v>53</v>
      </c>
      <c r="AI1065" s="13">
        <v>47</v>
      </c>
      <c r="AJ1065" s="13">
        <v>45</v>
      </c>
      <c r="AK1065" s="13">
        <v>75</v>
      </c>
      <c r="AL1065" s="13">
        <v>113</v>
      </c>
      <c r="AM1065" s="13"/>
      <c r="AN1065" s="13">
        <v>73</v>
      </c>
      <c r="AO1065" s="13"/>
      <c r="AP1065" s="13">
        <v>62</v>
      </c>
      <c r="AQ1065" s="13">
        <v>61</v>
      </c>
      <c r="AR1065" s="13"/>
      <c r="AS1065" s="13">
        <v>96</v>
      </c>
      <c r="AT1065" s="13">
        <v>78</v>
      </c>
      <c r="AU1065" s="13">
        <v>40</v>
      </c>
      <c r="AV1065" s="13"/>
      <c r="AW1065" s="13"/>
      <c r="AX1065" s="13"/>
      <c r="AY1065" s="14">
        <f t="shared" si="165"/>
        <v>74.466666666666669</v>
      </c>
      <c r="AZ1065" s="14">
        <f t="shared" si="162"/>
        <v>23</v>
      </c>
      <c r="BA1065" s="19">
        <f t="shared" si="166"/>
        <v>0.68181818181818177</v>
      </c>
      <c r="BB1065" s="20">
        <f t="shared" si="163"/>
        <v>22.799958228867339</v>
      </c>
      <c r="BC1065">
        <f t="shared" si="167"/>
        <v>0</v>
      </c>
      <c r="BD1065" s="14">
        <f t="shared" si="168"/>
        <v>11</v>
      </c>
      <c r="BE1065" s="14">
        <f t="shared" si="169"/>
        <v>93.5</v>
      </c>
      <c r="BF1065" s="14">
        <f t="shared" si="170"/>
        <v>66.599999999999994</v>
      </c>
      <c r="BG1065" s="14">
        <f t="shared" si="171"/>
        <v>67.400000000000006</v>
      </c>
    </row>
    <row r="1066" spans="1:59" x14ac:dyDescent="0.2">
      <c r="A1066" t="str">
        <f t="shared" si="164"/>
        <v>Blake Hardwick_2018</v>
      </c>
      <c r="B1066" t="s">
        <v>560</v>
      </c>
      <c r="C1066" t="s">
        <v>260</v>
      </c>
      <c r="D1066">
        <v>2018</v>
      </c>
      <c r="E1066" s="13">
        <v>349300</v>
      </c>
      <c r="F1066" s="13">
        <v>349300</v>
      </c>
      <c r="G1066" s="13">
        <v>349300</v>
      </c>
      <c r="H1066" s="13">
        <v>368800</v>
      </c>
      <c r="I1066" s="13">
        <v>355900</v>
      </c>
      <c r="J1066" s="13">
        <v>329600</v>
      </c>
      <c r="K1066" s="13">
        <v>308800</v>
      </c>
      <c r="L1066" s="13">
        <v>324300</v>
      </c>
      <c r="M1066" s="13">
        <v>346900</v>
      </c>
      <c r="N1066" s="13">
        <v>371200</v>
      </c>
      <c r="O1066" s="13">
        <v>387000</v>
      </c>
      <c r="P1066" s="13">
        <v>398100</v>
      </c>
      <c r="Q1066" s="13">
        <v>398100</v>
      </c>
      <c r="R1066" s="13">
        <v>394400</v>
      </c>
      <c r="S1066" s="13">
        <v>383300</v>
      </c>
      <c r="T1066" s="13">
        <v>391500</v>
      </c>
      <c r="U1066" s="13">
        <v>383100</v>
      </c>
      <c r="V1066" s="13">
        <v>382700</v>
      </c>
      <c r="W1066" s="13">
        <v>371400</v>
      </c>
      <c r="X1066" s="13">
        <v>381800</v>
      </c>
      <c r="Y1066" s="13">
        <v>373400</v>
      </c>
      <c r="Z1066" s="13">
        <v>373800</v>
      </c>
      <c r="AA1066" s="13">
        <v>363800</v>
      </c>
      <c r="AB1066" s="13">
        <v>91</v>
      </c>
      <c r="AC1066" s="13">
        <v>81</v>
      </c>
      <c r="AD1066" s="13">
        <v>79</v>
      </c>
      <c r="AE1066" s="13">
        <v>28</v>
      </c>
      <c r="AF1066" s="13">
        <v>43</v>
      </c>
      <c r="AG1066" s="13">
        <v>78</v>
      </c>
      <c r="AH1066" s="13">
        <v>98</v>
      </c>
      <c r="AI1066" s="13">
        <v>70</v>
      </c>
      <c r="AJ1066" s="13">
        <v>96</v>
      </c>
      <c r="AK1066" s="13">
        <v>92</v>
      </c>
      <c r="AL1066" s="13">
        <v>69</v>
      </c>
      <c r="AM1066" s="13"/>
      <c r="AN1066" s="13">
        <v>70</v>
      </c>
      <c r="AO1066" s="13">
        <v>75</v>
      </c>
      <c r="AP1066" s="13">
        <v>108</v>
      </c>
      <c r="AQ1066" s="13">
        <v>38</v>
      </c>
      <c r="AR1066" s="13">
        <v>87</v>
      </c>
      <c r="AS1066" s="13">
        <v>84</v>
      </c>
      <c r="AT1066" s="13">
        <v>80</v>
      </c>
      <c r="AU1066" s="13">
        <v>52</v>
      </c>
      <c r="AV1066" s="13">
        <v>99</v>
      </c>
      <c r="AW1066" s="13">
        <v>71</v>
      </c>
      <c r="AX1066" s="13">
        <v>46</v>
      </c>
      <c r="AY1066" s="14">
        <f t="shared" si="165"/>
        <v>74.318181818181813</v>
      </c>
      <c r="AZ1066" s="14">
        <f t="shared" si="162"/>
        <v>23</v>
      </c>
      <c r="BA1066" s="19">
        <f t="shared" si="166"/>
        <v>1</v>
      </c>
      <c r="BB1066" s="20">
        <f t="shared" si="163"/>
        <v>21.33047532262648</v>
      </c>
      <c r="BC1066">
        <f t="shared" si="167"/>
        <v>0</v>
      </c>
      <c r="BD1066" s="14">
        <f t="shared" si="168"/>
        <v>7</v>
      </c>
      <c r="BE1066" s="14">
        <f t="shared" si="169"/>
        <v>66.666666666666671</v>
      </c>
      <c r="BF1066" s="14">
        <f t="shared" si="170"/>
        <v>85</v>
      </c>
      <c r="BG1066" s="14">
        <f t="shared" si="171"/>
        <v>73.888888888888886</v>
      </c>
    </row>
    <row r="1067" spans="1:59" x14ac:dyDescent="0.2">
      <c r="A1067" t="str">
        <f t="shared" si="164"/>
        <v>Blake Hardwick_2017</v>
      </c>
      <c r="B1067" t="s">
        <v>560</v>
      </c>
      <c r="C1067" t="s">
        <v>260</v>
      </c>
      <c r="D1067">
        <v>2017</v>
      </c>
      <c r="E1067" s="13">
        <v>134900</v>
      </c>
      <c r="F1067" s="13">
        <v>134900</v>
      </c>
      <c r="G1067" s="13">
        <v>134900</v>
      </c>
      <c r="H1067" s="13">
        <v>134900</v>
      </c>
      <c r="I1067" s="13">
        <v>134900</v>
      </c>
      <c r="J1067" s="13">
        <v>134900</v>
      </c>
      <c r="K1067" s="13">
        <v>191000</v>
      </c>
      <c r="L1067" s="13">
        <v>237600</v>
      </c>
      <c r="M1067" s="13">
        <v>256800</v>
      </c>
      <c r="N1067" s="13">
        <v>261400</v>
      </c>
      <c r="O1067" s="13">
        <v>260700</v>
      </c>
      <c r="P1067" s="13">
        <v>268700</v>
      </c>
      <c r="Q1067" s="13">
        <v>271600</v>
      </c>
      <c r="R1067" s="13">
        <v>271600</v>
      </c>
      <c r="S1067" s="13">
        <v>282200</v>
      </c>
      <c r="T1067" s="13">
        <v>301000</v>
      </c>
      <c r="U1067" s="13">
        <v>316000</v>
      </c>
      <c r="V1067" s="13">
        <v>313900</v>
      </c>
      <c r="W1067" s="13">
        <v>321800</v>
      </c>
      <c r="X1067" s="13">
        <v>323400</v>
      </c>
      <c r="Y1067" s="13">
        <v>320500</v>
      </c>
      <c r="Z1067" s="13">
        <v>299400</v>
      </c>
      <c r="AA1067" s="13">
        <v>299000</v>
      </c>
      <c r="AB1067" s="13"/>
      <c r="AC1067" s="13"/>
      <c r="AD1067" s="13"/>
      <c r="AE1067" s="13">
        <v>63</v>
      </c>
      <c r="AF1067" s="13">
        <v>65</v>
      </c>
      <c r="AG1067" s="13">
        <v>77</v>
      </c>
      <c r="AH1067" s="13">
        <v>74</v>
      </c>
      <c r="AI1067" s="13">
        <v>32</v>
      </c>
      <c r="AJ1067" s="13">
        <v>55</v>
      </c>
      <c r="AK1067" s="13">
        <v>65</v>
      </c>
      <c r="AL1067" s="13">
        <v>52</v>
      </c>
      <c r="AM1067" s="13">
        <v>47</v>
      </c>
      <c r="AN1067" s="13"/>
      <c r="AO1067" s="13">
        <v>84</v>
      </c>
      <c r="AP1067" s="13">
        <v>79</v>
      </c>
      <c r="AQ1067" s="13">
        <v>50</v>
      </c>
      <c r="AR1067" s="13">
        <v>55</v>
      </c>
      <c r="AS1067" s="13">
        <v>101</v>
      </c>
      <c r="AT1067" s="13">
        <v>41</v>
      </c>
      <c r="AU1067" s="13">
        <v>47</v>
      </c>
      <c r="AV1067" s="13">
        <v>58</v>
      </c>
      <c r="AW1067" s="13">
        <v>75</v>
      </c>
      <c r="AX1067" s="13">
        <v>87</v>
      </c>
      <c r="AY1067" s="14">
        <f t="shared" si="165"/>
        <v>63.526315789473685</v>
      </c>
      <c r="AZ1067" s="14">
        <f t="shared" si="162"/>
        <v>23</v>
      </c>
      <c r="BA1067" s="19">
        <f t="shared" si="166"/>
        <v>0.86363636363636365</v>
      </c>
      <c r="BB1067" s="20">
        <f t="shared" si="163"/>
        <v>17.607979318266899</v>
      </c>
      <c r="BC1067">
        <f t="shared" si="167"/>
        <v>0</v>
      </c>
      <c r="BD1067" s="14">
        <f t="shared" si="168"/>
        <v>1</v>
      </c>
      <c r="BE1067" s="14">
        <f t="shared" si="169"/>
        <v>68.333333333333329</v>
      </c>
      <c r="BF1067" s="14">
        <f t="shared" si="170"/>
        <v>54.166666666666664</v>
      </c>
      <c r="BG1067" s="14">
        <f t="shared" si="171"/>
        <v>65.888888888888886</v>
      </c>
    </row>
    <row r="1068" spans="1:59" x14ac:dyDescent="0.2">
      <c r="A1068" t="str">
        <f t="shared" si="164"/>
        <v>Blake Hardwick_2016</v>
      </c>
      <c r="B1068" t="s">
        <v>560</v>
      </c>
      <c r="C1068" t="s">
        <v>260</v>
      </c>
      <c r="D1068">
        <v>2016</v>
      </c>
      <c r="E1068" s="13">
        <v>117300</v>
      </c>
      <c r="F1068" s="13">
        <v>117300</v>
      </c>
      <c r="G1068" s="13">
        <v>117300</v>
      </c>
      <c r="H1068" s="13">
        <v>117300</v>
      </c>
      <c r="I1068" s="13">
        <v>117300</v>
      </c>
      <c r="J1068" s="13">
        <v>117300</v>
      </c>
      <c r="K1068" s="13">
        <v>117300</v>
      </c>
      <c r="L1068" s="13">
        <v>117300</v>
      </c>
      <c r="M1068" s="13">
        <v>117300</v>
      </c>
      <c r="N1068" s="13">
        <v>117300</v>
      </c>
      <c r="O1068" s="13">
        <v>117300</v>
      </c>
      <c r="P1068" s="13">
        <v>117300</v>
      </c>
      <c r="Q1068" s="13">
        <v>117300</v>
      </c>
      <c r="R1068" s="13">
        <v>117300</v>
      </c>
      <c r="S1068" s="13">
        <v>117300</v>
      </c>
      <c r="T1068" s="13">
        <v>117300</v>
      </c>
      <c r="U1068" s="13">
        <v>117300</v>
      </c>
      <c r="V1068" s="13">
        <v>117300</v>
      </c>
      <c r="W1068" s="13">
        <v>117300</v>
      </c>
      <c r="X1068" s="13">
        <v>117300</v>
      </c>
      <c r="Y1068" s="13">
        <v>117300</v>
      </c>
      <c r="Z1068" s="13">
        <v>117300</v>
      </c>
      <c r="AA1068" s="13">
        <v>117300</v>
      </c>
      <c r="AB1068" s="13"/>
      <c r="AC1068" s="13"/>
      <c r="AD1068" s="13"/>
      <c r="AE1068" s="13"/>
      <c r="AF1068" s="13"/>
      <c r="AG1068" s="13"/>
      <c r="AH1068" s="13"/>
      <c r="AI1068" s="13"/>
      <c r="AJ1068" s="13"/>
      <c r="AK1068" s="13"/>
      <c r="AL1068" s="13"/>
      <c r="AM1068" s="13"/>
      <c r="AN1068" s="13"/>
      <c r="AO1068" s="13"/>
      <c r="AP1068" s="13"/>
      <c r="AQ1068" s="13"/>
      <c r="AR1068" s="13"/>
      <c r="AS1068" s="13"/>
      <c r="AT1068" s="13">
        <v>31</v>
      </c>
      <c r="AU1068" s="13"/>
      <c r="AV1068" s="13"/>
      <c r="AW1068" s="13"/>
      <c r="AX1068" s="13"/>
      <c r="AY1068" s="14">
        <f t="shared" si="165"/>
        <v>31</v>
      </c>
      <c r="AZ1068" s="14">
        <f t="shared" si="162"/>
        <v>23</v>
      </c>
      <c r="BA1068" s="19">
        <f t="shared" si="166"/>
        <v>4.5454545454545456E-2</v>
      </c>
      <c r="BB1068" s="20" t="e">
        <f t="shared" si="163"/>
        <v>#DIV/0!</v>
      </c>
      <c r="BC1068">
        <f t="shared" si="167"/>
        <v>0</v>
      </c>
      <c r="BD1068" s="14">
        <f t="shared" si="168"/>
        <v>1</v>
      </c>
      <c r="BE1068" s="14" t="str">
        <f t="shared" si="169"/>
        <v/>
      </c>
      <c r="BF1068" s="14" t="str">
        <f t="shared" si="170"/>
        <v/>
      </c>
      <c r="BG1068" s="14">
        <f t="shared" si="171"/>
        <v>31</v>
      </c>
    </row>
    <row r="1069" spans="1:59" x14ac:dyDescent="0.2">
      <c r="A1069" t="str">
        <f t="shared" si="164"/>
        <v>Blake Hardwick_2015</v>
      </c>
      <c r="B1069" t="s">
        <v>560</v>
      </c>
      <c r="C1069" t="s">
        <v>260</v>
      </c>
      <c r="D1069">
        <v>2015</v>
      </c>
      <c r="E1069" s="13">
        <v>0</v>
      </c>
      <c r="F1069" s="13">
        <v>0</v>
      </c>
      <c r="G1069" s="13">
        <v>0</v>
      </c>
      <c r="H1069" s="13">
        <v>0</v>
      </c>
      <c r="I1069" s="13">
        <v>0</v>
      </c>
      <c r="J1069" s="13">
        <v>0</v>
      </c>
      <c r="K1069" s="13">
        <v>0</v>
      </c>
      <c r="L1069" s="13">
        <v>0</v>
      </c>
      <c r="M1069" s="13">
        <v>0</v>
      </c>
      <c r="N1069" s="13">
        <v>0</v>
      </c>
      <c r="O1069" s="13">
        <v>0</v>
      </c>
      <c r="P1069" s="13">
        <v>0</v>
      </c>
      <c r="Q1069" s="13">
        <v>0</v>
      </c>
      <c r="R1069" s="13">
        <v>0</v>
      </c>
      <c r="S1069" s="13">
        <v>0</v>
      </c>
      <c r="T1069" s="13">
        <v>0</v>
      </c>
      <c r="U1069" s="13">
        <v>0</v>
      </c>
      <c r="V1069" s="13">
        <v>0</v>
      </c>
      <c r="W1069" s="13">
        <v>0</v>
      </c>
      <c r="X1069" s="13">
        <v>0</v>
      </c>
      <c r="Y1069" s="13">
        <v>0</v>
      </c>
      <c r="Z1069" s="13">
        <v>0</v>
      </c>
      <c r="AA1069" s="13">
        <v>0</v>
      </c>
      <c r="AB1069" s="13"/>
      <c r="AC1069" s="13"/>
      <c r="AD1069" s="13"/>
      <c r="AE1069" s="13"/>
      <c r="AF1069" s="13"/>
      <c r="AG1069" s="13"/>
      <c r="AH1069" s="13"/>
      <c r="AI1069" s="13"/>
      <c r="AJ1069" s="13"/>
      <c r="AK1069" s="13"/>
      <c r="AL1069" s="13"/>
      <c r="AM1069" s="13"/>
      <c r="AN1069" s="13"/>
      <c r="AO1069" s="13"/>
      <c r="AP1069" s="13"/>
      <c r="AQ1069" s="13"/>
      <c r="AR1069" s="13"/>
      <c r="AS1069" s="13"/>
      <c r="AT1069" s="13"/>
      <c r="AU1069" s="13"/>
      <c r="AV1069" s="13"/>
      <c r="AW1069" s="13"/>
      <c r="AX1069" s="13"/>
      <c r="AY1069" s="14" t="str">
        <f t="shared" si="165"/>
        <v/>
      </c>
      <c r="AZ1069" s="14">
        <f t="shared" si="162"/>
        <v>23</v>
      </c>
      <c r="BA1069" s="19">
        <f t="shared" si="166"/>
        <v>0</v>
      </c>
      <c r="BB1069" s="20" t="e">
        <f t="shared" si="163"/>
        <v>#DIV/0!</v>
      </c>
      <c r="BC1069">
        <f t="shared" si="167"/>
        <v>23</v>
      </c>
      <c r="BD1069" s="14">
        <f t="shared" si="168"/>
        <v>1</v>
      </c>
      <c r="BE1069" s="14" t="str">
        <f t="shared" si="169"/>
        <v/>
      </c>
      <c r="BF1069" s="14" t="str">
        <f t="shared" si="170"/>
        <v/>
      </c>
      <c r="BG1069" s="14" t="str">
        <f t="shared" si="171"/>
        <v/>
      </c>
    </row>
    <row r="1070" spans="1:59" x14ac:dyDescent="0.2">
      <c r="A1070" t="str">
        <f t="shared" si="164"/>
        <v>James Harmes_2018</v>
      </c>
      <c r="B1070" t="s">
        <v>691</v>
      </c>
      <c r="C1070" t="s">
        <v>288</v>
      </c>
      <c r="D1070">
        <v>2018</v>
      </c>
      <c r="E1070" s="13">
        <v>402600</v>
      </c>
      <c r="F1070" s="13">
        <v>402600</v>
      </c>
      <c r="G1070" s="13">
        <v>402600</v>
      </c>
      <c r="H1070" s="13">
        <v>399800</v>
      </c>
      <c r="I1070" s="13">
        <v>381500</v>
      </c>
      <c r="J1070" s="13">
        <v>362500</v>
      </c>
      <c r="K1070" s="13">
        <v>358500</v>
      </c>
      <c r="L1070" s="13">
        <v>372800</v>
      </c>
      <c r="M1070" s="13">
        <v>415900</v>
      </c>
      <c r="N1070" s="13">
        <v>432400</v>
      </c>
      <c r="O1070" s="13">
        <v>434900</v>
      </c>
      <c r="P1070" s="13">
        <v>415700</v>
      </c>
      <c r="Q1070" s="13">
        <v>395700</v>
      </c>
      <c r="R1070" s="13">
        <v>395700</v>
      </c>
      <c r="S1070" s="13">
        <v>380300</v>
      </c>
      <c r="T1070" s="13">
        <v>381300</v>
      </c>
      <c r="U1070" s="13">
        <v>400100</v>
      </c>
      <c r="V1070" s="13">
        <v>411600</v>
      </c>
      <c r="W1070" s="13">
        <v>384900</v>
      </c>
      <c r="X1070" s="13">
        <v>357900</v>
      </c>
      <c r="Y1070" s="13">
        <v>366700</v>
      </c>
      <c r="Z1070" s="13">
        <v>400800</v>
      </c>
      <c r="AA1070" s="13">
        <v>470600</v>
      </c>
      <c r="AB1070" s="13">
        <v>79</v>
      </c>
      <c r="AC1070" s="13">
        <v>77</v>
      </c>
      <c r="AD1070" s="13">
        <v>77</v>
      </c>
      <c r="AE1070" s="13">
        <v>40</v>
      </c>
      <c r="AF1070" s="13">
        <v>64</v>
      </c>
      <c r="AG1070" s="13">
        <v>102</v>
      </c>
      <c r="AH1070" s="13">
        <v>80</v>
      </c>
      <c r="AI1070" s="13">
        <v>139</v>
      </c>
      <c r="AJ1070" s="13">
        <v>69</v>
      </c>
      <c r="AK1070" s="13">
        <v>57</v>
      </c>
      <c r="AL1070" s="13">
        <v>92</v>
      </c>
      <c r="AM1070" s="13">
        <v>58</v>
      </c>
      <c r="AN1070" s="13"/>
      <c r="AO1070" s="13">
        <v>55</v>
      </c>
      <c r="AP1070" s="13">
        <v>122</v>
      </c>
      <c r="AQ1070" s="13">
        <v>99</v>
      </c>
      <c r="AR1070" s="13">
        <v>49</v>
      </c>
      <c r="AS1070" s="13">
        <v>44</v>
      </c>
      <c r="AT1070" s="13">
        <v>82</v>
      </c>
      <c r="AU1070" s="13">
        <v>114</v>
      </c>
      <c r="AV1070" s="13">
        <v>107</v>
      </c>
      <c r="AW1070" s="13">
        <v>118</v>
      </c>
      <c r="AX1070" s="13">
        <v>115</v>
      </c>
      <c r="AY1070" s="14">
        <f t="shared" si="165"/>
        <v>83.590909090909093</v>
      </c>
      <c r="AZ1070" s="14">
        <f t="shared" si="162"/>
        <v>23</v>
      </c>
      <c r="BA1070" s="19">
        <f t="shared" si="166"/>
        <v>1</v>
      </c>
      <c r="BB1070" s="20">
        <f t="shared" si="163"/>
        <v>27.944944326656177</v>
      </c>
      <c r="BC1070">
        <f t="shared" si="167"/>
        <v>0</v>
      </c>
      <c r="BD1070" s="14">
        <f t="shared" si="168"/>
        <v>20</v>
      </c>
      <c r="BE1070" s="14">
        <f t="shared" si="169"/>
        <v>73.166666666666671</v>
      </c>
      <c r="BF1070" s="14">
        <f t="shared" si="170"/>
        <v>82.5</v>
      </c>
      <c r="BG1070" s="14">
        <f t="shared" si="171"/>
        <v>94.444444444444443</v>
      </c>
    </row>
    <row r="1071" spans="1:59" x14ac:dyDescent="0.2">
      <c r="A1071" t="str">
        <f t="shared" si="164"/>
        <v>James Harmes_2017</v>
      </c>
      <c r="B1071" t="s">
        <v>691</v>
      </c>
      <c r="C1071" t="s">
        <v>288</v>
      </c>
      <c r="D1071">
        <v>2017</v>
      </c>
      <c r="E1071" s="13">
        <v>377100</v>
      </c>
      <c r="F1071" s="13">
        <v>377100</v>
      </c>
      <c r="G1071" s="13">
        <v>377100</v>
      </c>
      <c r="H1071" s="13">
        <v>377100</v>
      </c>
      <c r="I1071" s="13">
        <v>397300</v>
      </c>
      <c r="J1071" s="13">
        <v>407600</v>
      </c>
      <c r="K1071" s="13">
        <v>407600</v>
      </c>
      <c r="L1071" s="13">
        <v>407600</v>
      </c>
      <c r="M1071" s="13">
        <v>407600</v>
      </c>
      <c r="N1071" s="13">
        <v>407600</v>
      </c>
      <c r="O1071" s="13">
        <v>422900</v>
      </c>
      <c r="P1071" s="13">
        <v>422900</v>
      </c>
      <c r="Q1071" s="13">
        <v>422900</v>
      </c>
      <c r="R1071" s="13">
        <v>412900</v>
      </c>
      <c r="S1071" s="13">
        <v>408700</v>
      </c>
      <c r="T1071" s="13">
        <v>392200</v>
      </c>
      <c r="U1071" s="13">
        <v>374600</v>
      </c>
      <c r="V1071" s="13">
        <v>349000</v>
      </c>
      <c r="W1071" s="13">
        <v>345800</v>
      </c>
      <c r="X1071" s="13">
        <v>352100</v>
      </c>
      <c r="Y1071" s="13">
        <v>345500</v>
      </c>
      <c r="Z1071" s="13">
        <v>353100</v>
      </c>
      <c r="AA1071" s="13">
        <v>349700</v>
      </c>
      <c r="AB1071" s="13"/>
      <c r="AC1071" s="13">
        <v>105</v>
      </c>
      <c r="AD1071" s="13">
        <v>71</v>
      </c>
      <c r="AE1071" s="13">
        <v>90</v>
      </c>
      <c r="AF1071" s="13">
        <v>94</v>
      </c>
      <c r="AG1071" s="13"/>
      <c r="AH1071" s="13"/>
      <c r="AI1071" s="13"/>
      <c r="AJ1071" s="13"/>
      <c r="AK1071" s="13">
        <v>90</v>
      </c>
      <c r="AL1071" s="13"/>
      <c r="AM1071" s="13">
        <v>64</v>
      </c>
      <c r="AN1071" s="13">
        <v>72</v>
      </c>
      <c r="AO1071" s="13">
        <v>97</v>
      </c>
      <c r="AP1071" s="13">
        <v>37</v>
      </c>
      <c r="AQ1071" s="13">
        <v>60</v>
      </c>
      <c r="AR1071" s="13">
        <v>69</v>
      </c>
      <c r="AS1071" s="13">
        <v>73</v>
      </c>
      <c r="AT1071" s="13">
        <v>80</v>
      </c>
      <c r="AU1071" s="13">
        <v>45</v>
      </c>
      <c r="AV1071" s="13">
        <v>101</v>
      </c>
      <c r="AW1071" s="13">
        <v>60</v>
      </c>
      <c r="AX1071" s="13">
        <v>37</v>
      </c>
      <c r="AY1071" s="14">
        <f t="shared" si="165"/>
        <v>73.235294117647058</v>
      </c>
      <c r="AZ1071" s="14">
        <f t="shared" si="162"/>
        <v>23</v>
      </c>
      <c r="BA1071" s="19">
        <f t="shared" si="166"/>
        <v>0.77272727272727271</v>
      </c>
      <c r="BB1071" s="20">
        <f t="shared" si="163"/>
        <v>21.311761458654427</v>
      </c>
      <c r="BC1071">
        <f t="shared" si="167"/>
        <v>0</v>
      </c>
      <c r="BD1071" s="14">
        <f t="shared" si="168"/>
        <v>21</v>
      </c>
      <c r="BE1071" s="14">
        <f t="shared" si="169"/>
        <v>90</v>
      </c>
      <c r="BF1071" s="14">
        <f t="shared" si="170"/>
        <v>77</v>
      </c>
      <c r="BG1071" s="14">
        <f t="shared" si="171"/>
        <v>62.444444444444443</v>
      </c>
    </row>
    <row r="1072" spans="1:59" x14ac:dyDescent="0.2">
      <c r="A1072" t="str">
        <f t="shared" si="164"/>
        <v>James Harmes_2016</v>
      </c>
      <c r="B1072" t="s">
        <v>691</v>
      </c>
      <c r="C1072" t="s">
        <v>288</v>
      </c>
      <c r="D1072">
        <v>2016</v>
      </c>
      <c r="E1072" s="13">
        <v>292700</v>
      </c>
      <c r="F1072" s="13">
        <v>292700</v>
      </c>
      <c r="G1072" s="13">
        <v>292700</v>
      </c>
      <c r="H1072" s="13">
        <v>302500</v>
      </c>
      <c r="I1072" s="13">
        <v>324600</v>
      </c>
      <c r="J1072" s="13">
        <v>335700</v>
      </c>
      <c r="K1072" s="13">
        <v>333500</v>
      </c>
      <c r="L1072" s="13">
        <v>350700</v>
      </c>
      <c r="M1072" s="13">
        <v>362600</v>
      </c>
      <c r="N1072" s="13">
        <v>390900</v>
      </c>
      <c r="O1072" s="13">
        <v>380500</v>
      </c>
      <c r="P1072" s="13">
        <v>357300</v>
      </c>
      <c r="Q1072" s="13">
        <v>357300</v>
      </c>
      <c r="R1072" s="13">
        <v>357300</v>
      </c>
      <c r="S1072" s="13">
        <v>357300</v>
      </c>
      <c r="T1072" s="13">
        <v>336900</v>
      </c>
      <c r="U1072" s="13">
        <v>335900</v>
      </c>
      <c r="V1072" s="13">
        <v>354500</v>
      </c>
      <c r="W1072" s="13">
        <v>351300</v>
      </c>
      <c r="X1072" s="13">
        <v>339400</v>
      </c>
      <c r="Y1072" s="13">
        <v>331800</v>
      </c>
      <c r="Z1072" s="13">
        <v>321800</v>
      </c>
      <c r="AA1072" s="13">
        <v>321800</v>
      </c>
      <c r="AB1072" s="13">
        <v>46</v>
      </c>
      <c r="AC1072" s="13">
        <v>72</v>
      </c>
      <c r="AD1072" s="13">
        <v>76</v>
      </c>
      <c r="AE1072" s="13">
        <v>80</v>
      </c>
      <c r="AF1072" s="13">
        <v>59</v>
      </c>
      <c r="AG1072" s="13">
        <v>53</v>
      </c>
      <c r="AH1072" s="13">
        <v>125</v>
      </c>
      <c r="AI1072" s="13">
        <v>57</v>
      </c>
      <c r="AJ1072" s="13">
        <v>99</v>
      </c>
      <c r="AK1072" s="13">
        <v>55</v>
      </c>
      <c r="AL1072" s="13">
        <v>21</v>
      </c>
      <c r="AM1072" s="13"/>
      <c r="AN1072" s="13"/>
      <c r="AO1072" s="13"/>
      <c r="AP1072" s="13">
        <v>92</v>
      </c>
      <c r="AQ1072" s="13">
        <v>88</v>
      </c>
      <c r="AR1072" s="13">
        <v>68</v>
      </c>
      <c r="AS1072" s="13">
        <v>55</v>
      </c>
      <c r="AT1072" s="13">
        <v>67</v>
      </c>
      <c r="AU1072" s="13">
        <v>71</v>
      </c>
      <c r="AV1072" s="13">
        <v>45</v>
      </c>
      <c r="AW1072" s="13"/>
      <c r="AX1072" s="13">
        <v>88</v>
      </c>
      <c r="AY1072" s="14">
        <f t="shared" si="165"/>
        <v>69.315789473684205</v>
      </c>
      <c r="AZ1072" s="14">
        <f t="shared" si="162"/>
        <v>23</v>
      </c>
      <c r="BA1072" s="19">
        <f t="shared" si="166"/>
        <v>0.86363636363636365</v>
      </c>
      <c r="BB1072" s="20">
        <f t="shared" si="163"/>
        <v>23.302485874970856</v>
      </c>
      <c r="BC1072">
        <f t="shared" si="167"/>
        <v>0</v>
      </c>
      <c r="BD1072" s="14">
        <f t="shared" si="168"/>
        <v>1</v>
      </c>
      <c r="BE1072" s="14">
        <f t="shared" si="169"/>
        <v>64.333333333333329</v>
      </c>
      <c r="BF1072" s="14">
        <f t="shared" si="170"/>
        <v>71.400000000000006</v>
      </c>
      <c r="BG1072" s="14">
        <f t="shared" si="171"/>
        <v>71.75</v>
      </c>
    </row>
    <row r="1073" spans="1:59" x14ac:dyDescent="0.2">
      <c r="A1073" t="str">
        <f t="shared" si="164"/>
        <v>James Harmes_2015</v>
      </c>
      <c r="B1073" t="s">
        <v>691</v>
      </c>
      <c r="C1073" t="s">
        <v>288</v>
      </c>
      <c r="D1073">
        <v>2015</v>
      </c>
      <c r="E1073" s="13">
        <v>123900</v>
      </c>
      <c r="F1073" s="13">
        <v>123900</v>
      </c>
      <c r="G1073" s="13">
        <v>123900</v>
      </c>
      <c r="H1073" s="13">
        <v>123900</v>
      </c>
      <c r="I1073" s="13">
        <v>123900</v>
      </c>
      <c r="J1073" s="13">
        <v>123900</v>
      </c>
      <c r="K1073" s="13">
        <v>123900</v>
      </c>
      <c r="L1073" s="13">
        <v>123900</v>
      </c>
      <c r="M1073" s="13">
        <v>123900</v>
      </c>
      <c r="N1073" s="13">
        <v>123900</v>
      </c>
      <c r="O1073" s="13">
        <v>123900</v>
      </c>
      <c r="P1073" s="13">
        <v>123900</v>
      </c>
      <c r="Q1073" s="13">
        <v>123900</v>
      </c>
      <c r="R1073" s="13">
        <v>123900</v>
      </c>
      <c r="S1073" s="13">
        <v>123900</v>
      </c>
      <c r="T1073" s="13">
        <v>123900</v>
      </c>
      <c r="U1073" s="13">
        <v>123900</v>
      </c>
      <c r="V1073" s="13">
        <v>160300</v>
      </c>
      <c r="W1073" s="13">
        <v>193700</v>
      </c>
      <c r="X1073" s="13">
        <v>192200</v>
      </c>
      <c r="Y1073" s="13">
        <v>205800</v>
      </c>
      <c r="Z1073" s="13">
        <v>205600</v>
      </c>
      <c r="AA1073" s="13">
        <v>205600</v>
      </c>
      <c r="AB1073" s="13"/>
      <c r="AC1073" s="13"/>
      <c r="AD1073" s="13"/>
      <c r="AE1073" s="13"/>
      <c r="AF1073" s="13"/>
      <c r="AG1073" s="13"/>
      <c r="AH1073" s="13"/>
      <c r="AI1073" s="13"/>
      <c r="AJ1073" s="13"/>
      <c r="AK1073" s="13"/>
      <c r="AL1073" s="13"/>
      <c r="AM1073" s="13"/>
      <c r="AN1073" s="13"/>
      <c r="AO1073" s="13"/>
      <c r="AP1073" s="13">
        <v>38</v>
      </c>
      <c r="AQ1073" s="13">
        <v>79</v>
      </c>
      <c r="AR1073" s="13">
        <v>41</v>
      </c>
      <c r="AS1073" s="13">
        <v>53</v>
      </c>
      <c r="AT1073" s="13">
        <v>20</v>
      </c>
      <c r="AU1073" s="13">
        <v>75</v>
      </c>
      <c r="AV1073" s="13">
        <v>31</v>
      </c>
      <c r="AW1073" s="13"/>
      <c r="AX1073" s="13">
        <v>97</v>
      </c>
      <c r="AY1073" s="14">
        <f t="shared" si="165"/>
        <v>54.25</v>
      </c>
      <c r="AZ1073" s="14">
        <f t="shared" si="162"/>
        <v>23</v>
      </c>
      <c r="BA1073" s="19">
        <f t="shared" si="166"/>
        <v>0.36363636363636365</v>
      </c>
      <c r="BB1073" s="20">
        <f t="shared" si="163"/>
        <v>26.794189135493006</v>
      </c>
      <c r="BC1073">
        <f t="shared" si="167"/>
        <v>0</v>
      </c>
      <c r="BD1073" s="14">
        <f t="shared" si="168"/>
        <v>1</v>
      </c>
      <c r="BE1073" s="14" t="str">
        <f t="shared" si="169"/>
        <v/>
      </c>
      <c r="BF1073" s="14" t="str">
        <f t="shared" si="170"/>
        <v/>
      </c>
      <c r="BG1073" s="14">
        <f t="shared" si="171"/>
        <v>54.25</v>
      </c>
    </row>
    <row r="1074" spans="1:59" x14ac:dyDescent="0.2">
      <c r="A1074" t="str">
        <f t="shared" si="164"/>
        <v>Kyle Hartigan_2018</v>
      </c>
      <c r="B1074" t="s">
        <v>741</v>
      </c>
      <c r="C1074" t="s">
        <v>1</v>
      </c>
      <c r="D1074">
        <v>2018</v>
      </c>
      <c r="E1074" s="13">
        <v>278600</v>
      </c>
      <c r="F1074" s="13">
        <v>278600</v>
      </c>
      <c r="G1074" s="13">
        <v>278600</v>
      </c>
      <c r="H1074" s="13">
        <v>277000</v>
      </c>
      <c r="I1074" s="13">
        <v>276700</v>
      </c>
      <c r="J1074" s="13">
        <v>252900</v>
      </c>
      <c r="K1074" s="13">
        <v>252900</v>
      </c>
      <c r="L1074" s="13">
        <v>252900</v>
      </c>
      <c r="M1074" s="13">
        <v>252900</v>
      </c>
      <c r="N1074" s="13">
        <v>232500</v>
      </c>
      <c r="O1074" s="13">
        <v>211200</v>
      </c>
      <c r="P1074" s="13">
        <v>212700</v>
      </c>
      <c r="Q1074" s="13">
        <v>217700</v>
      </c>
      <c r="R1074" s="13">
        <v>242700</v>
      </c>
      <c r="S1074" s="13">
        <v>242700</v>
      </c>
      <c r="T1074" s="13">
        <v>258900</v>
      </c>
      <c r="U1074" s="13">
        <v>263500</v>
      </c>
      <c r="V1074" s="13">
        <v>253800</v>
      </c>
      <c r="W1074" s="13">
        <v>253800</v>
      </c>
      <c r="X1074" s="13">
        <v>253800</v>
      </c>
      <c r="Y1074" s="13">
        <v>253800</v>
      </c>
      <c r="Z1074" s="13">
        <v>253800</v>
      </c>
      <c r="AA1074" s="13">
        <v>253800</v>
      </c>
      <c r="AB1074" s="13">
        <v>44</v>
      </c>
      <c r="AC1074" s="13">
        <v>63</v>
      </c>
      <c r="AD1074" s="13">
        <v>55</v>
      </c>
      <c r="AE1074" s="13">
        <v>44</v>
      </c>
      <c r="AF1074" s="13">
        <v>10</v>
      </c>
      <c r="AG1074" s="13"/>
      <c r="AH1074" s="13"/>
      <c r="AI1074" s="13"/>
      <c r="AJ1074" s="13">
        <v>53</v>
      </c>
      <c r="AK1074" s="13">
        <v>29</v>
      </c>
      <c r="AL1074" s="13">
        <v>48</v>
      </c>
      <c r="AM1074" s="13">
        <v>63</v>
      </c>
      <c r="AN1074" s="13">
        <v>76</v>
      </c>
      <c r="AO1074" s="13"/>
      <c r="AP1074" s="13">
        <v>46</v>
      </c>
      <c r="AQ1074" s="13">
        <v>47</v>
      </c>
      <c r="AR1074" s="13">
        <v>46</v>
      </c>
      <c r="AS1074" s="13"/>
      <c r="AT1074" s="13"/>
      <c r="AU1074" s="13"/>
      <c r="AV1074" s="13"/>
      <c r="AW1074" s="13"/>
      <c r="AX1074" s="13"/>
      <c r="AY1074" s="14">
        <f t="shared" si="165"/>
        <v>48</v>
      </c>
      <c r="AZ1074" s="14">
        <f t="shared" si="162"/>
        <v>23</v>
      </c>
      <c r="BA1074" s="19">
        <f t="shared" si="166"/>
        <v>0.59090909090909094</v>
      </c>
      <c r="BB1074" s="20">
        <f t="shared" si="163"/>
        <v>16.212135372409563</v>
      </c>
      <c r="BC1074">
        <f t="shared" si="167"/>
        <v>0</v>
      </c>
      <c r="BD1074" s="14">
        <f t="shared" si="168"/>
        <v>11</v>
      </c>
      <c r="BE1074" s="14">
        <f t="shared" si="169"/>
        <v>43.2</v>
      </c>
      <c r="BF1074" s="14">
        <f t="shared" si="170"/>
        <v>48.25</v>
      </c>
      <c r="BG1074" s="14">
        <f t="shared" si="171"/>
        <v>46.333333333333336</v>
      </c>
    </row>
    <row r="1075" spans="1:59" x14ac:dyDescent="0.2">
      <c r="A1075" t="str">
        <f t="shared" si="164"/>
        <v>Kyle Hartigan_2017</v>
      </c>
      <c r="B1075" t="s">
        <v>741</v>
      </c>
      <c r="C1075" t="s">
        <v>1</v>
      </c>
      <c r="D1075">
        <v>2017</v>
      </c>
      <c r="E1075" s="13">
        <v>320000</v>
      </c>
      <c r="F1075" s="13">
        <v>320000</v>
      </c>
      <c r="G1075" s="13">
        <v>320000</v>
      </c>
      <c r="H1075" s="13">
        <v>328700</v>
      </c>
      <c r="I1075" s="13">
        <v>328900</v>
      </c>
      <c r="J1075" s="13">
        <v>323500</v>
      </c>
      <c r="K1075" s="13">
        <v>302600</v>
      </c>
      <c r="L1075" s="13">
        <v>296400</v>
      </c>
      <c r="M1075" s="13">
        <v>285900</v>
      </c>
      <c r="N1075" s="13">
        <v>282400</v>
      </c>
      <c r="O1075" s="13">
        <v>276600</v>
      </c>
      <c r="P1075" s="13">
        <v>268400</v>
      </c>
      <c r="Q1075" s="13">
        <v>273600</v>
      </c>
      <c r="R1075" s="13">
        <v>273600</v>
      </c>
      <c r="S1075" s="13">
        <v>270600</v>
      </c>
      <c r="T1075" s="13">
        <v>253300</v>
      </c>
      <c r="U1075" s="13">
        <v>253300</v>
      </c>
      <c r="V1075" s="13">
        <v>253300</v>
      </c>
      <c r="W1075" s="13">
        <v>253300</v>
      </c>
      <c r="X1075" s="13">
        <v>253300</v>
      </c>
      <c r="Y1075" s="13">
        <v>253300</v>
      </c>
      <c r="Z1075" s="13">
        <v>253300</v>
      </c>
      <c r="AA1075" s="13">
        <v>253300</v>
      </c>
      <c r="AB1075" s="13">
        <v>57</v>
      </c>
      <c r="AC1075" s="13">
        <v>66</v>
      </c>
      <c r="AD1075" s="13">
        <v>83</v>
      </c>
      <c r="AE1075" s="13">
        <v>44</v>
      </c>
      <c r="AF1075" s="13">
        <v>53</v>
      </c>
      <c r="AG1075" s="13">
        <v>46</v>
      </c>
      <c r="AH1075" s="13">
        <v>64</v>
      </c>
      <c r="AI1075" s="13">
        <v>41</v>
      </c>
      <c r="AJ1075" s="13">
        <v>55</v>
      </c>
      <c r="AK1075" s="13">
        <v>57</v>
      </c>
      <c r="AL1075" s="13">
        <v>33</v>
      </c>
      <c r="AM1075" s="13">
        <v>79</v>
      </c>
      <c r="AN1075" s="13"/>
      <c r="AO1075" s="13">
        <v>42</v>
      </c>
      <c r="AP1075" s="13">
        <v>1</v>
      </c>
      <c r="AQ1075" s="13"/>
      <c r="AR1075" s="13"/>
      <c r="AS1075" s="13"/>
      <c r="AT1075" s="13"/>
      <c r="AU1075" s="13"/>
      <c r="AV1075" s="13"/>
      <c r="AW1075" s="13"/>
      <c r="AX1075" s="13">
        <v>39</v>
      </c>
      <c r="AY1075" s="14">
        <f t="shared" si="165"/>
        <v>50.666666666666664</v>
      </c>
      <c r="AZ1075" s="14">
        <f t="shared" si="162"/>
        <v>23</v>
      </c>
      <c r="BA1075" s="19">
        <f t="shared" si="166"/>
        <v>0.68181818181818177</v>
      </c>
      <c r="BB1075" s="20">
        <f t="shared" si="163"/>
        <v>19.848233698553155</v>
      </c>
      <c r="BC1075">
        <f t="shared" si="167"/>
        <v>0</v>
      </c>
      <c r="BD1075" s="14">
        <f t="shared" si="168"/>
        <v>16</v>
      </c>
      <c r="BE1075" s="14">
        <f t="shared" si="169"/>
        <v>58.166666666666664</v>
      </c>
      <c r="BF1075" s="14">
        <f t="shared" si="170"/>
        <v>54.833333333333336</v>
      </c>
      <c r="BG1075" s="14">
        <f t="shared" si="171"/>
        <v>20</v>
      </c>
    </row>
    <row r="1076" spans="1:59" x14ac:dyDescent="0.2">
      <c r="A1076" t="str">
        <f t="shared" si="164"/>
        <v>Kyle Hartigan_2016</v>
      </c>
      <c r="B1076" t="s">
        <v>741</v>
      </c>
      <c r="C1076" t="s">
        <v>1</v>
      </c>
      <c r="D1076">
        <v>2016</v>
      </c>
      <c r="E1076" s="13">
        <v>255600</v>
      </c>
      <c r="F1076" s="13">
        <v>255600</v>
      </c>
      <c r="G1076" s="13">
        <v>255600</v>
      </c>
      <c r="H1076" s="13">
        <v>255600</v>
      </c>
      <c r="I1076" s="13">
        <v>275400</v>
      </c>
      <c r="J1076" s="13">
        <v>273500</v>
      </c>
      <c r="K1076" s="13">
        <v>292000</v>
      </c>
      <c r="L1076" s="13">
        <v>298400</v>
      </c>
      <c r="M1076" s="13">
        <v>300100</v>
      </c>
      <c r="N1076" s="13">
        <v>290600</v>
      </c>
      <c r="O1076" s="13">
        <v>289500</v>
      </c>
      <c r="P1076" s="13">
        <v>311400</v>
      </c>
      <c r="Q1076" s="13">
        <v>324100</v>
      </c>
      <c r="R1076" s="13">
        <v>324100</v>
      </c>
      <c r="S1076" s="13">
        <v>324600</v>
      </c>
      <c r="T1076" s="13">
        <v>301000</v>
      </c>
      <c r="U1076" s="13">
        <v>271700</v>
      </c>
      <c r="V1076" s="13">
        <v>248400</v>
      </c>
      <c r="W1076" s="13">
        <v>239300</v>
      </c>
      <c r="X1076" s="13">
        <v>235400</v>
      </c>
      <c r="Y1076" s="13">
        <v>254700</v>
      </c>
      <c r="Z1076" s="13">
        <v>265600</v>
      </c>
      <c r="AA1076" s="13">
        <v>278900</v>
      </c>
      <c r="AB1076" s="13"/>
      <c r="AC1076" s="13">
        <v>81</v>
      </c>
      <c r="AD1076" s="13">
        <v>50</v>
      </c>
      <c r="AE1076" s="13">
        <v>64</v>
      </c>
      <c r="AF1076" s="13">
        <v>43</v>
      </c>
      <c r="AG1076" s="13">
        <v>95</v>
      </c>
      <c r="AH1076" s="13">
        <v>50</v>
      </c>
      <c r="AI1076" s="13">
        <v>36</v>
      </c>
      <c r="AJ1076" s="13">
        <v>72</v>
      </c>
      <c r="AK1076" s="13">
        <v>64</v>
      </c>
      <c r="AL1076" s="13">
        <v>87</v>
      </c>
      <c r="AM1076" s="13">
        <v>65</v>
      </c>
      <c r="AN1076" s="13"/>
      <c r="AO1076" s="13">
        <v>46</v>
      </c>
      <c r="AP1076" s="13">
        <v>30</v>
      </c>
      <c r="AQ1076" s="13">
        <v>39</v>
      </c>
      <c r="AR1076" s="13">
        <v>44</v>
      </c>
      <c r="AS1076" s="13">
        <v>49</v>
      </c>
      <c r="AT1076" s="13">
        <v>46</v>
      </c>
      <c r="AU1076" s="13">
        <v>95</v>
      </c>
      <c r="AV1076" s="13">
        <v>42</v>
      </c>
      <c r="AW1076" s="13">
        <v>58</v>
      </c>
      <c r="AX1076" s="13">
        <v>79</v>
      </c>
      <c r="AY1076" s="14">
        <f t="shared" si="165"/>
        <v>58.80952380952381</v>
      </c>
      <c r="AZ1076" s="14">
        <f t="shared" si="162"/>
        <v>23</v>
      </c>
      <c r="BA1076" s="19">
        <f t="shared" si="166"/>
        <v>0.95454545454545459</v>
      </c>
      <c r="BB1076" s="20">
        <f t="shared" si="163"/>
        <v>19.56430179592169</v>
      </c>
      <c r="BC1076">
        <f t="shared" si="167"/>
        <v>0</v>
      </c>
      <c r="BD1076" s="14">
        <f t="shared" si="168"/>
        <v>20</v>
      </c>
      <c r="BE1076" s="14">
        <f t="shared" si="169"/>
        <v>66.599999999999994</v>
      </c>
      <c r="BF1076" s="14">
        <f t="shared" si="170"/>
        <v>62.333333333333336</v>
      </c>
      <c r="BG1076" s="14">
        <f t="shared" si="171"/>
        <v>53.555555555555557</v>
      </c>
    </row>
    <row r="1077" spans="1:59" x14ac:dyDescent="0.2">
      <c r="A1077" t="str">
        <f t="shared" si="164"/>
        <v>Kyle Hartigan_2015</v>
      </c>
      <c r="B1077" t="s">
        <v>741</v>
      </c>
      <c r="C1077" t="s">
        <v>1</v>
      </c>
      <c r="D1077">
        <v>2015</v>
      </c>
      <c r="E1077" s="13">
        <v>302000</v>
      </c>
      <c r="F1077" s="13">
        <v>302000</v>
      </c>
      <c r="G1077" s="13">
        <v>302000</v>
      </c>
      <c r="H1077" s="13">
        <v>314300</v>
      </c>
      <c r="I1077" s="13">
        <v>309800</v>
      </c>
      <c r="J1077" s="13">
        <v>309800</v>
      </c>
      <c r="K1077" s="13">
        <v>309800</v>
      </c>
      <c r="L1077" s="13">
        <v>309800</v>
      </c>
      <c r="M1077" s="13">
        <v>309800</v>
      </c>
      <c r="N1077" s="13">
        <v>309800</v>
      </c>
      <c r="O1077" s="13">
        <v>293000</v>
      </c>
      <c r="P1077" s="13">
        <v>293000</v>
      </c>
      <c r="Q1077" s="13">
        <v>282300</v>
      </c>
      <c r="R1077" s="13">
        <v>277000</v>
      </c>
      <c r="S1077" s="13">
        <v>277000</v>
      </c>
      <c r="T1077" s="13">
        <v>267800</v>
      </c>
      <c r="U1077" s="13">
        <v>252000</v>
      </c>
      <c r="V1077" s="13">
        <v>238100</v>
      </c>
      <c r="W1077" s="13">
        <v>226700</v>
      </c>
      <c r="X1077" s="13">
        <v>217400</v>
      </c>
      <c r="Y1077" s="13">
        <v>209500</v>
      </c>
      <c r="Z1077" s="13">
        <v>210100</v>
      </c>
      <c r="AA1077" s="13">
        <v>214900</v>
      </c>
      <c r="AB1077" s="13">
        <v>66</v>
      </c>
      <c r="AC1077" s="13">
        <v>83</v>
      </c>
      <c r="AD1077" s="13">
        <v>58</v>
      </c>
      <c r="AE1077" s="13">
        <v>36</v>
      </c>
      <c r="AF1077" s="13"/>
      <c r="AG1077" s="13"/>
      <c r="AH1077" s="13"/>
      <c r="AI1077" s="13"/>
      <c r="AJ1077" s="13"/>
      <c r="AK1077" s="13">
        <v>51</v>
      </c>
      <c r="AL1077" s="13"/>
      <c r="AM1077" s="13">
        <v>63</v>
      </c>
      <c r="AN1077" s="13">
        <v>42</v>
      </c>
      <c r="AO1077" s="13"/>
      <c r="AP1077" s="13">
        <v>38</v>
      </c>
      <c r="AQ1077" s="13">
        <v>43</v>
      </c>
      <c r="AR1077" s="13">
        <v>40</v>
      </c>
      <c r="AS1077" s="13">
        <v>35</v>
      </c>
      <c r="AT1077" s="13">
        <v>41</v>
      </c>
      <c r="AU1077" s="13">
        <v>38</v>
      </c>
      <c r="AV1077" s="13">
        <v>51</v>
      </c>
      <c r="AW1077" s="13">
        <v>51</v>
      </c>
      <c r="AX1077" s="13">
        <v>22</v>
      </c>
      <c r="AY1077" s="14">
        <f t="shared" si="165"/>
        <v>47.375</v>
      </c>
      <c r="AZ1077" s="14">
        <f t="shared" si="162"/>
        <v>23</v>
      </c>
      <c r="BA1077" s="19">
        <f t="shared" si="166"/>
        <v>0.72727272727272729</v>
      </c>
      <c r="BB1077" s="20">
        <f t="shared" si="163"/>
        <v>14.737141287689866</v>
      </c>
      <c r="BC1077">
        <f t="shared" si="167"/>
        <v>0</v>
      </c>
      <c r="BD1077" s="14">
        <f t="shared" si="168"/>
        <v>21</v>
      </c>
      <c r="BE1077" s="14">
        <f t="shared" si="169"/>
        <v>60.75</v>
      </c>
      <c r="BF1077" s="14">
        <f t="shared" si="170"/>
        <v>57</v>
      </c>
      <c r="BG1077" s="14">
        <f t="shared" si="171"/>
        <v>39.888888888888886</v>
      </c>
    </row>
    <row r="1078" spans="1:59" x14ac:dyDescent="0.2">
      <c r="A1078" t="str">
        <f t="shared" si="164"/>
        <v>Hamish Hartlett_2018</v>
      </c>
      <c r="B1078" t="s">
        <v>645</v>
      </c>
      <c r="C1078" t="s">
        <v>40</v>
      </c>
      <c r="D1078">
        <v>2018</v>
      </c>
      <c r="E1078" s="13">
        <v>420000</v>
      </c>
      <c r="F1078" s="13">
        <v>420000</v>
      </c>
      <c r="G1078" s="13">
        <v>420000</v>
      </c>
      <c r="H1078" s="13">
        <v>419700</v>
      </c>
      <c r="I1078" s="13">
        <v>407400</v>
      </c>
      <c r="J1078" s="13">
        <v>417500</v>
      </c>
      <c r="K1078" s="13">
        <v>417500</v>
      </c>
      <c r="L1078" s="13">
        <v>417500</v>
      </c>
      <c r="M1078" s="13">
        <v>417500</v>
      </c>
      <c r="N1078" s="13">
        <v>417500</v>
      </c>
      <c r="O1078" s="13">
        <v>417500</v>
      </c>
      <c r="P1078" s="13">
        <v>417500</v>
      </c>
      <c r="Q1078" s="13">
        <v>417500</v>
      </c>
      <c r="R1078" s="13">
        <v>417500</v>
      </c>
      <c r="S1078" s="13">
        <v>417500</v>
      </c>
      <c r="T1078" s="13">
        <v>417500</v>
      </c>
      <c r="U1078" s="13">
        <v>417500</v>
      </c>
      <c r="V1078" s="13">
        <v>417500</v>
      </c>
      <c r="W1078" s="13">
        <v>417500</v>
      </c>
      <c r="X1078" s="13">
        <v>417500</v>
      </c>
      <c r="Y1078" s="13">
        <v>417500</v>
      </c>
      <c r="Z1078" s="13">
        <v>417500</v>
      </c>
      <c r="AA1078" s="13">
        <v>417500</v>
      </c>
      <c r="AB1078" s="13">
        <v>96</v>
      </c>
      <c r="AC1078" s="13">
        <v>45</v>
      </c>
      <c r="AD1078" s="13">
        <v>108</v>
      </c>
      <c r="AE1078" s="13">
        <v>66</v>
      </c>
      <c r="AF1078" s="13">
        <v>87</v>
      </c>
      <c r="AG1078" s="13"/>
      <c r="AH1078" s="13"/>
      <c r="AI1078" s="13"/>
      <c r="AJ1078" s="13"/>
      <c r="AK1078" s="13"/>
      <c r="AL1078" s="13"/>
      <c r="AM1078" s="13"/>
      <c r="AN1078" s="13"/>
      <c r="AO1078" s="13"/>
      <c r="AP1078" s="13"/>
      <c r="AQ1078" s="13"/>
      <c r="AR1078" s="13"/>
      <c r="AS1078" s="13"/>
      <c r="AT1078" s="13"/>
      <c r="AU1078" s="13"/>
      <c r="AV1078" s="13"/>
      <c r="AW1078" s="13"/>
      <c r="AX1078" s="13"/>
      <c r="AY1078" s="14">
        <f t="shared" si="165"/>
        <v>80.400000000000006</v>
      </c>
      <c r="AZ1078" s="14">
        <f t="shared" si="162"/>
        <v>23</v>
      </c>
      <c r="BA1078" s="19">
        <f t="shared" si="166"/>
        <v>0.22727272727272727</v>
      </c>
      <c r="BB1078" s="20">
        <f t="shared" si="163"/>
        <v>25.045957757690164</v>
      </c>
      <c r="BC1078">
        <f t="shared" si="167"/>
        <v>0</v>
      </c>
      <c r="BD1078" s="14">
        <f t="shared" si="168"/>
        <v>5</v>
      </c>
      <c r="BE1078" s="14">
        <f t="shared" si="169"/>
        <v>80.400000000000006</v>
      </c>
      <c r="BF1078" s="14" t="str">
        <f t="shared" si="170"/>
        <v/>
      </c>
      <c r="BG1078" s="14" t="str">
        <f t="shared" si="171"/>
        <v/>
      </c>
    </row>
    <row r="1079" spans="1:59" x14ac:dyDescent="0.2">
      <c r="A1079" t="str">
        <f t="shared" si="164"/>
        <v>Hamish Hartlett_2017</v>
      </c>
      <c r="B1079" t="s">
        <v>645</v>
      </c>
      <c r="C1079" t="s">
        <v>40</v>
      </c>
      <c r="D1079">
        <v>2017</v>
      </c>
      <c r="E1079" s="13">
        <v>423700</v>
      </c>
      <c r="F1079" s="13">
        <v>423700</v>
      </c>
      <c r="G1079" s="13">
        <v>423700</v>
      </c>
      <c r="H1079" s="13">
        <v>423700</v>
      </c>
      <c r="I1079" s="13">
        <v>419600</v>
      </c>
      <c r="J1079" s="13">
        <v>419600</v>
      </c>
      <c r="K1079" s="13">
        <v>423900</v>
      </c>
      <c r="L1079" s="13">
        <v>420300</v>
      </c>
      <c r="M1079" s="13">
        <v>409800</v>
      </c>
      <c r="N1079" s="13">
        <v>409800</v>
      </c>
      <c r="O1079" s="13">
        <v>378200</v>
      </c>
      <c r="P1079" s="13">
        <v>371700</v>
      </c>
      <c r="Q1079" s="13">
        <v>366800</v>
      </c>
      <c r="R1079" s="13">
        <v>369800</v>
      </c>
      <c r="S1079" s="13">
        <v>356000</v>
      </c>
      <c r="T1079" s="13">
        <v>351700</v>
      </c>
      <c r="U1079" s="13">
        <v>360900</v>
      </c>
      <c r="V1079" s="13">
        <v>378900</v>
      </c>
      <c r="W1079" s="13">
        <v>391300</v>
      </c>
      <c r="X1079" s="13">
        <v>397500</v>
      </c>
      <c r="Y1079" s="13">
        <v>382900</v>
      </c>
      <c r="Z1079" s="13">
        <v>379500</v>
      </c>
      <c r="AA1079" s="13">
        <v>379300</v>
      </c>
      <c r="AB1079" s="13">
        <v>79</v>
      </c>
      <c r="AC1079" s="13"/>
      <c r="AD1079" s="13">
        <v>93</v>
      </c>
      <c r="AE1079" s="13">
        <v>67</v>
      </c>
      <c r="AF1079" s="13"/>
      <c r="AG1079" s="13">
        <v>96</v>
      </c>
      <c r="AH1079" s="13">
        <v>77</v>
      </c>
      <c r="AI1079" s="13">
        <v>51</v>
      </c>
      <c r="AJ1079" s="13"/>
      <c r="AK1079" s="13">
        <v>42</v>
      </c>
      <c r="AL1079" s="13">
        <v>116</v>
      </c>
      <c r="AM1079" s="13">
        <v>49</v>
      </c>
      <c r="AN1079" s="13">
        <v>57</v>
      </c>
      <c r="AO1079" s="13">
        <v>80</v>
      </c>
      <c r="AP1079" s="13">
        <v>65</v>
      </c>
      <c r="AQ1079" s="13">
        <v>85</v>
      </c>
      <c r="AR1079" s="13">
        <v>106</v>
      </c>
      <c r="AS1079" s="13">
        <v>64</v>
      </c>
      <c r="AT1079" s="13">
        <v>79</v>
      </c>
      <c r="AU1079" s="13">
        <v>64</v>
      </c>
      <c r="AV1079" s="13">
        <v>81</v>
      </c>
      <c r="AW1079" s="13">
        <v>84</v>
      </c>
      <c r="AX1079" s="13">
        <v>93</v>
      </c>
      <c r="AY1079" s="14">
        <f t="shared" si="165"/>
        <v>76.400000000000006</v>
      </c>
      <c r="AZ1079" s="14">
        <f t="shared" si="162"/>
        <v>23</v>
      </c>
      <c r="BA1079" s="19">
        <f t="shared" si="166"/>
        <v>0.90909090909090906</v>
      </c>
      <c r="BB1079" s="20">
        <f t="shared" si="163"/>
        <v>19.250153792960504</v>
      </c>
      <c r="BC1079">
        <f t="shared" si="167"/>
        <v>0</v>
      </c>
      <c r="BD1079" s="14">
        <f t="shared" si="168"/>
        <v>16</v>
      </c>
      <c r="BE1079" s="14">
        <f t="shared" si="169"/>
        <v>83.75</v>
      </c>
      <c r="BF1079" s="14">
        <f t="shared" si="170"/>
        <v>67</v>
      </c>
      <c r="BG1079" s="14">
        <f t="shared" si="171"/>
        <v>80.111111111111114</v>
      </c>
    </row>
    <row r="1080" spans="1:59" x14ac:dyDescent="0.2">
      <c r="A1080" t="str">
        <f t="shared" si="164"/>
        <v>Hamish Hartlett_2016</v>
      </c>
      <c r="B1080" t="s">
        <v>645</v>
      </c>
      <c r="C1080" t="s">
        <v>40</v>
      </c>
      <c r="D1080">
        <v>2016</v>
      </c>
      <c r="E1080" s="13">
        <v>545700</v>
      </c>
      <c r="F1080" s="13">
        <v>545700</v>
      </c>
      <c r="G1080" s="13">
        <v>545700</v>
      </c>
      <c r="H1080" s="13">
        <v>545700</v>
      </c>
      <c r="I1080" s="13">
        <v>545700</v>
      </c>
      <c r="J1080" s="13">
        <v>500300</v>
      </c>
      <c r="K1080" s="13">
        <v>457100</v>
      </c>
      <c r="L1080" s="13">
        <v>435200</v>
      </c>
      <c r="M1080" s="13">
        <v>448400</v>
      </c>
      <c r="N1080" s="13">
        <v>446500</v>
      </c>
      <c r="O1080" s="13">
        <v>455300</v>
      </c>
      <c r="P1080" s="13">
        <v>435300</v>
      </c>
      <c r="Q1080" s="13">
        <v>421300</v>
      </c>
      <c r="R1080" s="13">
        <v>394200</v>
      </c>
      <c r="S1080" s="13">
        <v>394200</v>
      </c>
      <c r="T1080" s="13">
        <v>377300</v>
      </c>
      <c r="U1080" s="13">
        <v>375700</v>
      </c>
      <c r="V1080" s="13">
        <v>377100</v>
      </c>
      <c r="W1080" s="13">
        <v>379600</v>
      </c>
      <c r="X1080" s="13">
        <v>379600</v>
      </c>
      <c r="Y1080" s="13">
        <v>379600</v>
      </c>
      <c r="Z1080" s="13">
        <v>379600</v>
      </c>
      <c r="AA1080" s="13">
        <v>379600</v>
      </c>
      <c r="AB1080" s="13">
        <v>97</v>
      </c>
      <c r="AC1080" s="13"/>
      <c r="AD1080" s="13"/>
      <c r="AE1080" s="13">
        <v>57</v>
      </c>
      <c r="AF1080" s="13">
        <v>63</v>
      </c>
      <c r="AG1080" s="13">
        <v>76</v>
      </c>
      <c r="AH1080" s="13">
        <v>83</v>
      </c>
      <c r="AI1080" s="13">
        <v>129</v>
      </c>
      <c r="AJ1080" s="13">
        <v>52</v>
      </c>
      <c r="AK1080" s="13">
        <v>107</v>
      </c>
      <c r="AL1080" s="13">
        <v>68</v>
      </c>
      <c r="AM1080" s="13">
        <v>55</v>
      </c>
      <c r="AN1080" s="13">
        <v>75</v>
      </c>
      <c r="AO1080" s="13"/>
      <c r="AP1080" s="13">
        <v>68</v>
      </c>
      <c r="AQ1080" s="13">
        <v>81</v>
      </c>
      <c r="AR1080" s="13">
        <v>84</v>
      </c>
      <c r="AS1080" s="13">
        <v>73</v>
      </c>
      <c r="AT1080" s="13"/>
      <c r="AU1080" s="13"/>
      <c r="AV1080" s="13"/>
      <c r="AW1080" s="13"/>
      <c r="AX1080" s="13"/>
      <c r="AY1080" s="14">
        <f t="shared" si="165"/>
        <v>77.86666666666666</v>
      </c>
      <c r="AZ1080" s="14">
        <f t="shared" si="162"/>
        <v>23</v>
      </c>
      <c r="BA1080" s="19">
        <f t="shared" si="166"/>
        <v>0.68181818181818177</v>
      </c>
      <c r="BB1080" s="20">
        <f t="shared" si="163"/>
        <v>20.670429764924265</v>
      </c>
      <c r="BC1080">
        <f t="shared" si="167"/>
        <v>0</v>
      </c>
      <c r="BD1080" s="14">
        <f t="shared" si="168"/>
        <v>17</v>
      </c>
      <c r="BE1080" s="14">
        <f t="shared" si="169"/>
        <v>73.25</v>
      </c>
      <c r="BF1080" s="14">
        <f t="shared" si="170"/>
        <v>82.333333333333329</v>
      </c>
      <c r="BG1080" s="14">
        <f t="shared" si="171"/>
        <v>76.5</v>
      </c>
    </row>
    <row r="1081" spans="1:59" x14ac:dyDescent="0.2">
      <c r="A1081" t="str">
        <f t="shared" si="164"/>
        <v>Hamish Hartlett_2015</v>
      </c>
      <c r="B1081" t="s">
        <v>645</v>
      </c>
      <c r="C1081" t="s">
        <v>40</v>
      </c>
      <c r="D1081">
        <v>2015</v>
      </c>
      <c r="E1081" s="13">
        <v>523100</v>
      </c>
      <c r="F1081" s="13">
        <v>523100</v>
      </c>
      <c r="G1081" s="13">
        <v>523100</v>
      </c>
      <c r="H1081" s="13">
        <v>494400</v>
      </c>
      <c r="I1081" s="13">
        <v>491200</v>
      </c>
      <c r="J1081" s="13">
        <v>499600</v>
      </c>
      <c r="K1081" s="13">
        <v>516700</v>
      </c>
      <c r="L1081" s="13">
        <v>515400</v>
      </c>
      <c r="M1081" s="13">
        <v>500900</v>
      </c>
      <c r="N1081" s="13">
        <v>488100</v>
      </c>
      <c r="O1081" s="13">
        <v>478200</v>
      </c>
      <c r="P1081" s="13">
        <v>482900</v>
      </c>
      <c r="Q1081" s="13">
        <v>486300</v>
      </c>
      <c r="R1081" s="13">
        <v>486300</v>
      </c>
      <c r="S1081" s="13">
        <v>488100</v>
      </c>
      <c r="T1081" s="13">
        <v>480400</v>
      </c>
      <c r="U1081" s="13">
        <v>483100</v>
      </c>
      <c r="V1081" s="13">
        <v>485900</v>
      </c>
      <c r="W1081" s="13">
        <v>497900</v>
      </c>
      <c r="X1081" s="13">
        <v>489300</v>
      </c>
      <c r="Y1081" s="13">
        <v>491300</v>
      </c>
      <c r="Z1081" s="13">
        <v>498900</v>
      </c>
      <c r="AA1081" s="13">
        <v>530300</v>
      </c>
      <c r="AB1081" s="13">
        <v>86</v>
      </c>
      <c r="AC1081" s="13">
        <v>74</v>
      </c>
      <c r="AD1081" s="13">
        <v>85</v>
      </c>
      <c r="AE1081" s="13">
        <v>127</v>
      </c>
      <c r="AF1081" s="13">
        <v>100</v>
      </c>
      <c r="AG1081" s="13">
        <v>110</v>
      </c>
      <c r="AH1081" s="13">
        <v>96</v>
      </c>
      <c r="AI1081" s="13">
        <v>68</v>
      </c>
      <c r="AJ1081" s="13">
        <v>105</v>
      </c>
      <c r="AK1081" s="13">
        <v>93</v>
      </c>
      <c r="AL1081" s="13">
        <v>96</v>
      </c>
      <c r="AM1081" s="13">
        <v>106</v>
      </c>
      <c r="AN1081" s="13"/>
      <c r="AO1081" s="13">
        <v>89</v>
      </c>
      <c r="AP1081" s="13">
        <v>76</v>
      </c>
      <c r="AQ1081" s="13">
        <v>126</v>
      </c>
      <c r="AR1081" s="13">
        <v>97</v>
      </c>
      <c r="AS1081" s="13">
        <v>98</v>
      </c>
      <c r="AT1081" s="13">
        <v>87</v>
      </c>
      <c r="AU1081" s="13">
        <v>117</v>
      </c>
      <c r="AV1081" s="13">
        <v>115</v>
      </c>
      <c r="AW1081" s="13">
        <v>146</v>
      </c>
      <c r="AX1081" s="13">
        <v>127</v>
      </c>
      <c r="AY1081" s="14">
        <f t="shared" si="165"/>
        <v>101.09090909090909</v>
      </c>
      <c r="AZ1081" s="14">
        <f t="shared" si="162"/>
        <v>23</v>
      </c>
      <c r="BA1081" s="19">
        <f t="shared" si="166"/>
        <v>1</v>
      </c>
      <c r="BB1081" s="20">
        <f t="shared" si="163"/>
        <v>19.493366615116582</v>
      </c>
      <c r="BC1081">
        <f t="shared" si="167"/>
        <v>0</v>
      </c>
      <c r="BD1081" s="14">
        <f t="shared" si="168"/>
        <v>11</v>
      </c>
      <c r="BE1081" s="14">
        <f t="shared" si="169"/>
        <v>97</v>
      </c>
      <c r="BF1081" s="14">
        <f t="shared" si="170"/>
        <v>94</v>
      </c>
      <c r="BG1081" s="14">
        <f t="shared" si="171"/>
        <v>109.88888888888889</v>
      </c>
    </row>
    <row r="1082" spans="1:59" x14ac:dyDescent="0.2">
      <c r="A1082" t="str">
        <f t="shared" si="164"/>
        <v>Michael Hartley_2018</v>
      </c>
      <c r="B1082" t="s">
        <v>794</v>
      </c>
      <c r="C1082" t="s">
        <v>150</v>
      </c>
      <c r="D1082">
        <v>2018</v>
      </c>
      <c r="E1082" s="13">
        <v>374800</v>
      </c>
      <c r="F1082" s="13">
        <v>374800</v>
      </c>
      <c r="G1082" s="13">
        <v>374800</v>
      </c>
      <c r="H1082" s="13">
        <v>374800</v>
      </c>
      <c r="I1082" s="13">
        <v>363500</v>
      </c>
      <c r="J1082" s="13">
        <v>355500</v>
      </c>
      <c r="K1082" s="13">
        <v>355500</v>
      </c>
      <c r="L1082" s="13">
        <v>355500</v>
      </c>
      <c r="M1082" s="13">
        <v>355500</v>
      </c>
      <c r="N1082" s="13">
        <v>355500</v>
      </c>
      <c r="O1082" s="13">
        <v>355500</v>
      </c>
      <c r="P1082" s="13">
        <v>355500</v>
      </c>
      <c r="Q1082" s="13">
        <v>355500</v>
      </c>
      <c r="R1082" s="13">
        <v>355500</v>
      </c>
      <c r="S1082" s="13">
        <v>355500</v>
      </c>
      <c r="T1082" s="13">
        <v>355500</v>
      </c>
      <c r="U1082" s="13">
        <v>355500</v>
      </c>
      <c r="V1082" s="13">
        <v>355500</v>
      </c>
      <c r="W1082" s="13">
        <v>355500</v>
      </c>
      <c r="X1082" s="13">
        <v>355500</v>
      </c>
      <c r="Y1082" s="13">
        <v>355500</v>
      </c>
      <c r="Z1082" s="13">
        <v>355500</v>
      </c>
      <c r="AA1082" s="13">
        <v>355500</v>
      </c>
      <c r="AB1082" s="13">
        <v>63</v>
      </c>
      <c r="AC1082" s="13">
        <v>49</v>
      </c>
      <c r="AD1082" s="13"/>
      <c r="AE1082" s="13">
        <v>83</v>
      </c>
      <c r="AF1082" s="13">
        <v>63</v>
      </c>
      <c r="AG1082" s="13"/>
      <c r="AH1082" s="13"/>
      <c r="AI1082" s="13"/>
      <c r="AJ1082" s="13"/>
      <c r="AK1082" s="13"/>
      <c r="AL1082" s="13"/>
      <c r="AM1082" s="13"/>
      <c r="AN1082" s="13"/>
      <c r="AO1082" s="13"/>
      <c r="AP1082" s="13"/>
      <c r="AQ1082" s="13"/>
      <c r="AR1082" s="13"/>
      <c r="AS1082" s="13"/>
      <c r="AT1082" s="13"/>
      <c r="AU1082" s="13"/>
      <c r="AV1082" s="13"/>
      <c r="AW1082" s="13"/>
      <c r="AX1082" s="13"/>
      <c r="AY1082" s="14">
        <f t="shared" si="165"/>
        <v>64.5</v>
      </c>
      <c r="AZ1082" s="14">
        <f t="shared" si="162"/>
        <v>23</v>
      </c>
      <c r="BA1082" s="19">
        <f t="shared" si="166"/>
        <v>0.18181818181818182</v>
      </c>
      <c r="BB1082" s="20">
        <f t="shared" si="163"/>
        <v>13.988090172238191</v>
      </c>
      <c r="BC1082">
        <f t="shared" si="167"/>
        <v>0</v>
      </c>
      <c r="BD1082" s="14">
        <f t="shared" si="168"/>
        <v>6</v>
      </c>
      <c r="BE1082" s="14">
        <f t="shared" si="169"/>
        <v>64.5</v>
      </c>
      <c r="BF1082" s="14" t="str">
        <f t="shared" si="170"/>
        <v/>
      </c>
      <c r="BG1082" s="14" t="str">
        <f t="shared" si="171"/>
        <v/>
      </c>
    </row>
    <row r="1083" spans="1:59" x14ac:dyDescent="0.2">
      <c r="A1083" t="str">
        <f t="shared" si="164"/>
        <v>Michael Hartley_2017</v>
      </c>
      <c r="B1083" t="s">
        <v>794</v>
      </c>
      <c r="C1083" t="s">
        <v>150</v>
      </c>
      <c r="D1083">
        <v>2017</v>
      </c>
      <c r="E1083" s="13">
        <v>357700</v>
      </c>
      <c r="F1083" s="13">
        <v>357700</v>
      </c>
      <c r="G1083" s="13">
        <v>357700</v>
      </c>
      <c r="H1083" s="13">
        <v>357700</v>
      </c>
      <c r="I1083" s="13">
        <v>357700</v>
      </c>
      <c r="J1083" s="13">
        <v>357700</v>
      </c>
      <c r="K1083" s="13">
        <v>357700</v>
      </c>
      <c r="L1083" s="13">
        <v>344600</v>
      </c>
      <c r="M1083" s="13">
        <v>326800</v>
      </c>
      <c r="N1083" s="13">
        <v>330500</v>
      </c>
      <c r="O1083" s="13">
        <v>350000</v>
      </c>
      <c r="P1083" s="13">
        <v>371400</v>
      </c>
      <c r="Q1083" s="13">
        <v>375900</v>
      </c>
      <c r="R1083" s="13">
        <v>375900</v>
      </c>
      <c r="S1083" s="13">
        <v>357700</v>
      </c>
      <c r="T1083" s="13">
        <v>333900</v>
      </c>
      <c r="U1083" s="13">
        <v>302800</v>
      </c>
      <c r="V1083" s="13">
        <v>303800</v>
      </c>
      <c r="W1083" s="13">
        <v>327300</v>
      </c>
      <c r="X1083" s="13">
        <v>350500</v>
      </c>
      <c r="Y1083" s="13">
        <v>353300</v>
      </c>
      <c r="Z1083" s="13">
        <v>353300</v>
      </c>
      <c r="AA1083" s="13">
        <v>357500</v>
      </c>
      <c r="AB1083" s="13">
        <v>63</v>
      </c>
      <c r="AC1083" s="13">
        <v>63</v>
      </c>
      <c r="AD1083" s="13"/>
      <c r="AE1083" s="13"/>
      <c r="AF1083" s="13"/>
      <c r="AG1083" s="13"/>
      <c r="AH1083" s="13">
        <v>54</v>
      </c>
      <c r="AI1083" s="13">
        <v>46</v>
      </c>
      <c r="AJ1083" s="13">
        <v>100</v>
      </c>
      <c r="AK1083" s="13">
        <v>92</v>
      </c>
      <c r="AL1083" s="13">
        <v>63</v>
      </c>
      <c r="AM1083" s="13">
        <v>73</v>
      </c>
      <c r="AN1083" s="13"/>
      <c r="AO1083" s="13">
        <v>44</v>
      </c>
      <c r="AP1083" s="13">
        <v>42</v>
      </c>
      <c r="AQ1083" s="13">
        <v>43</v>
      </c>
      <c r="AR1083" s="13">
        <v>98</v>
      </c>
      <c r="AS1083" s="13">
        <v>94</v>
      </c>
      <c r="AT1083" s="13">
        <v>57</v>
      </c>
      <c r="AU1083" s="13">
        <v>67</v>
      </c>
      <c r="AV1083" s="13"/>
      <c r="AW1083" s="13">
        <v>99</v>
      </c>
      <c r="AX1083" s="13">
        <v>61</v>
      </c>
      <c r="AY1083" s="14">
        <f t="shared" si="165"/>
        <v>68.17647058823529</v>
      </c>
      <c r="AZ1083" s="14">
        <f t="shared" ref="AZ1083:AZ1146" si="172">COUNTIF(AB1083:AX1083,"&lt;&gt;0")</f>
        <v>23</v>
      </c>
      <c r="BA1083" s="19">
        <f t="shared" si="166"/>
        <v>0.77272727272727271</v>
      </c>
      <c r="BB1083" s="20">
        <f t="shared" ref="BB1083:BB1146" si="173">STDEV(AB1083:AX1083)</f>
        <v>20.863350923682091</v>
      </c>
      <c r="BC1083">
        <f t="shared" si="167"/>
        <v>0</v>
      </c>
      <c r="BD1083" s="14">
        <f t="shared" si="168"/>
        <v>17</v>
      </c>
      <c r="BE1083" s="14">
        <f t="shared" si="169"/>
        <v>63</v>
      </c>
      <c r="BF1083" s="14">
        <f t="shared" si="170"/>
        <v>71.333333333333329</v>
      </c>
      <c r="BG1083" s="14">
        <f t="shared" si="171"/>
        <v>70.125</v>
      </c>
    </row>
    <row r="1084" spans="1:59" x14ac:dyDescent="0.2">
      <c r="A1084" t="str">
        <f t="shared" si="164"/>
        <v>Michael Hartley_2016</v>
      </c>
      <c r="B1084" t="s">
        <v>794</v>
      </c>
      <c r="C1084" t="s">
        <v>150</v>
      </c>
      <c r="D1084">
        <v>2016</v>
      </c>
      <c r="E1084" s="13">
        <v>117300</v>
      </c>
      <c r="F1084" s="13">
        <v>117300</v>
      </c>
      <c r="G1084" s="13">
        <v>117300</v>
      </c>
      <c r="H1084" s="13">
        <v>117300</v>
      </c>
      <c r="I1084" s="13">
        <v>167800</v>
      </c>
      <c r="J1084" s="13">
        <v>202300</v>
      </c>
      <c r="K1084" s="13">
        <v>241100</v>
      </c>
      <c r="L1084" s="13">
        <v>276900</v>
      </c>
      <c r="M1084" s="13">
        <v>300200</v>
      </c>
      <c r="N1084" s="13">
        <v>307800</v>
      </c>
      <c r="O1084" s="13">
        <v>294200</v>
      </c>
      <c r="P1084" s="13">
        <v>294200</v>
      </c>
      <c r="Q1084" s="13">
        <v>294200</v>
      </c>
      <c r="R1084" s="13">
        <v>274800</v>
      </c>
      <c r="S1084" s="13">
        <v>274800</v>
      </c>
      <c r="T1084" s="13">
        <v>255100</v>
      </c>
      <c r="U1084" s="13">
        <v>280700</v>
      </c>
      <c r="V1084" s="13">
        <v>303700</v>
      </c>
      <c r="W1084" s="13">
        <v>326900</v>
      </c>
      <c r="X1084" s="13">
        <v>321600</v>
      </c>
      <c r="Y1084" s="13">
        <v>312800</v>
      </c>
      <c r="Z1084" s="13">
        <v>309200</v>
      </c>
      <c r="AA1084" s="13">
        <v>315400</v>
      </c>
      <c r="AB1084" s="13"/>
      <c r="AC1084" s="13">
        <v>86</v>
      </c>
      <c r="AD1084" s="13">
        <v>53</v>
      </c>
      <c r="AE1084" s="13">
        <v>44</v>
      </c>
      <c r="AF1084" s="13">
        <v>79</v>
      </c>
      <c r="AG1084" s="13">
        <v>83</v>
      </c>
      <c r="AH1084" s="13">
        <v>62</v>
      </c>
      <c r="AI1084" s="13">
        <v>72</v>
      </c>
      <c r="AJ1084" s="13">
        <v>63</v>
      </c>
      <c r="AK1084" s="13">
        <v>19</v>
      </c>
      <c r="AL1084" s="13"/>
      <c r="AM1084" s="13"/>
      <c r="AN1084" s="13">
        <v>55</v>
      </c>
      <c r="AO1084" s="13"/>
      <c r="AP1084" s="13">
        <v>46</v>
      </c>
      <c r="AQ1084" s="13">
        <v>111</v>
      </c>
      <c r="AR1084" s="13">
        <v>67</v>
      </c>
      <c r="AS1084" s="13">
        <v>62</v>
      </c>
      <c r="AT1084" s="13">
        <v>61</v>
      </c>
      <c r="AU1084" s="13">
        <v>56</v>
      </c>
      <c r="AV1084" s="13">
        <v>69</v>
      </c>
      <c r="AW1084" s="13">
        <v>81</v>
      </c>
      <c r="AX1084" s="13">
        <v>80</v>
      </c>
      <c r="AY1084" s="14">
        <f t="shared" si="165"/>
        <v>65.736842105263165</v>
      </c>
      <c r="AZ1084" s="14">
        <f t="shared" si="172"/>
        <v>23</v>
      </c>
      <c r="BA1084" s="19">
        <f t="shared" si="166"/>
        <v>0.86363636363636365</v>
      </c>
      <c r="BB1084" s="20">
        <f t="shared" si="173"/>
        <v>19.57561438020716</v>
      </c>
      <c r="BC1084">
        <f t="shared" si="167"/>
        <v>0</v>
      </c>
      <c r="BD1084" s="14">
        <f t="shared" si="168"/>
        <v>1</v>
      </c>
      <c r="BE1084" s="14">
        <f t="shared" si="169"/>
        <v>69</v>
      </c>
      <c r="BF1084" s="14">
        <f t="shared" si="170"/>
        <v>54</v>
      </c>
      <c r="BG1084" s="14">
        <f t="shared" si="171"/>
        <v>70.333333333333329</v>
      </c>
    </row>
    <row r="1085" spans="1:59" x14ac:dyDescent="0.2">
      <c r="A1085" t="str">
        <f t="shared" si="164"/>
        <v>Michael Hartley_2015</v>
      </c>
      <c r="B1085" t="s">
        <v>794</v>
      </c>
      <c r="C1085" t="s">
        <v>150</v>
      </c>
      <c r="D1085">
        <v>2015</v>
      </c>
      <c r="E1085" s="13">
        <v>115900</v>
      </c>
      <c r="F1085" s="13">
        <v>115900</v>
      </c>
      <c r="G1085" s="13">
        <v>115900</v>
      </c>
      <c r="H1085" s="13">
        <v>115900</v>
      </c>
      <c r="I1085" s="13">
        <v>115900</v>
      </c>
      <c r="J1085" s="13">
        <v>115900</v>
      </c>
      <c r="K1085" s="13">
        <v>115900</v>
      </c>
      <c r="L1085" s="13">
        <v>115900</v>
      </c>
      <c r="M1085" s="13">
        <v>115900</v>
      </c>
      <c r="N1085" s="13">
        <v>115900</v>
      </c>
      <c r="O1085" s="13">
        <v>115900</v>
      </c>
      <c r="P1085" s="13">
        <v>115900</v>
      </c>
      <c r="Q1085" s="13">
        <v>115900</v>
      </c>
      <c r="R1085" s="13">
        <v>115900</v>
      </c>
      <c r="S1085" s="13">
        <v>115900</v>
      </c>
      <c r="T1085" s="13">
        <v>115900</v>
      </c>
      <c r="U1085" s="13">
        <v>115900</v>
      </c>
      <c r="V1085" s="13">
        <v>115900</v>
      </c>
      <c r="W1085" s="13">
        <v>115900</v>
      </c>
      <c r="X1085" s="13">
        <v>115900</v>
      </c>
      <c r="Y1085" s="13">
        <v>115900</v>
      </c>
      <c r="Z1085" s="13">
        <v>115900</v>
      </c>
      <c r="AA1085" s="13">
        <v>115900</v>
      </c>
      <c r="AB1085" s="13"/>
      <c r="AC1085" s="13"/>
      <c r="AD1085" s="13"/>
      <c r="AE1085" s="13"/>
      <c r="AF1085" s="13"/>
      <c r="AG1085" s="13"/>
      <c r="AH1085" s="13"/>
      <c r="AI1085" s="13"/>
      <c r="AJ1085" s="13"/>
      <c r="AK1085" s="13"/>
      <c r="AL1085" s="13"/>
      <c r="AM1085" s="13"/>
      <c r="AN1085" s="13"/>
      <c r="AO1085" s="13"/>
      <c r="AP1085" s="13"/>
      <c r="AQ1085" s="13"/>
      <c r="AR1085" s="13"/>
      <c r="AS1085" s="13"/>
      <c r="AT1085" s="13"/>
      <c r="AU1085" s="13"/>
      <c r="AV1085" s="13"/>
      <c r="AW1085" s="13"/>
      <c r="AX1085" s="13"/>
      <c r="AY1085" s="14" t="str">
        <f t="shared" si="165"/>
        <v/>
      </c>
      <c r="AZ1085" s="14">
        <f t="shared" si="172"/>
        <v>23</v>
      </c>
      <c r="BA1085" s="19">
        <f t="shared" si="166"/>
        <v>0</v>
      </c>
      <c r="BB1085" s="20" t="e">
        <f t="shared" si="173"/>
        <v>#DIV/0!</v>
      </c>
      <c r="BC1085">
        <f t="shared" si="167"/>
        <v>0</v>
      </c>
      <c r="BD1085" s="14">
        <f t="shared" si="168"/>
        <v>1</v>
      </c>
      <c r="BE1085" s="14" t="str">
        <f t="shared" si="169"/>
        <v/>
      </c>
      <c r="BF1085" s="14" t="str">
        <f t="shared" si="170"/>
        <v/>
      </c>
      <c r="BG1085" s="14" t="str">
        <f t="shared" si="171"/>
        <v/>
      </c>
    </row>
    <row r="1086" spans="1:59" x14ac:dyDescent="0.2">
      <c r="A1086" t="str">
        <f t="shared" si="164"/>
        <v>Jackson Hately_2018</v>
      </c>
      <c r="B1086" t="s">
        <v>2659</v>
      </c>
      <c r="C1086" t="s">
        <v>490</v>
      </c>
      <c r="D1086">
        <v>2018</v>
      </c>
      <c r="E1086" s="13">
        <v>0</v>
      </c>
      <c r="F1086" s="13">
        <v>0</v>
      </c>
      <c r="G1086" s="13">
        <v>0</v>
      </c>
      <c r="H1086" s="13">
        <v>0</v>
      </c>
      <c r="I1086" s="13">
        <v>0</v>
      </c>
      <c r="J1086" s="13">
        <v>0</v>
      </c>
      <c r="K1086" s="13">
        <v>0</v>
      </c>
      <c r="L1086" s="13">
        <v>0</v>
      </c>
      <c r="M1086" s="13">
        <v>0</v>
      </c>
      <c r="N1086" s="13">
        <v>0</v>
      </c>
      <c r="O1086" s="13">
        <v>0</v>
      </c>
      <c r="P1086" s="13">
        <v>0</v>
      </c>
      <c r="Q1086" s="13">
        <v>0</v>
      </c>
      <c r="R1086" s="13">
        <v>0</v>
      </c>
      <c r="S1086" s="13">
        <v>0</v>
      </c>
      <c r="T1086" s="13">
        <v>0</v>
      </c>
      <c r="U1086" s="13">
        <v>0</v>
      </c>
      <c r="V1086" s="13">
        <v>0</v>
      </c>
      <c r="W1086" s="13">
        <v>0</v>
      </c>
      <c r="X1086" s="13">
        <v>0</v>
      </c>
      <c r="Y1086" s="13">
        <v>0</v>
      </c>
      <c r="Z1086" s="13">
        <v>0</v>
      </c>
      <c r="AA1086" s="13">
        <v>0</v>
      </c>
      <c r="AB1086" s="13"/>
      <c r="AC1086" s="13"/>
      <c r="AD1086" s="13"/>
      <c r="AE1086" s="13"/>
      <c r="AF1086" s="13"/>
      <c r="AG1086" s="13"/>
      <c r="AH1086" s="13"/>
      <c r="AI1086" s="13"/>
      <c r="AJ1086" s="13"/>
      <c r="AK1086" s="13"/>
      <c r="AL1086" s="13"/>
      <c r="AM1086" s="13"/>
      <c r="AN1086" s="13"/>
      <c r="AO1086" s="13"/>
      <c r="AP1086" s="13"/>
      <c r="AQ1086" s="13"/>
      <c r="AR1086" s="13"/>
      <c r="AS1086" s="13"/>
      <c r="AT1086" s="13"/>
      <c r="AU1086" s="13"/>
      <c r="AV1086" s="13"/>
      <c r="AW1086" s="13"/>
      <c r="AX1086" s="13"/>
      <c r="AY1086" s="14" t="str">
        <f t="shared" si="165"/>
        <v/>
      </c>
      <c r="AZ1086" s="14">
        <f t="shared" si="172"/>
        <v>23</v>
      </c>
      <c r="BA1086" s="19">
        <f t="shared" si="166"/>
        <v>0</v>
      </c>
      <c r="BB1086" s="20" t="e">
        <f t="shared" si="173"/>
        <v>#DIV/0!</v>
      </c>
      <c r="BC1086">
        <f t="shared" si="167"/>
        <v>23</v>
      </c>
      <c r="BD1086" s="14">
        <f t="shared" si="168"/>
        <v>1</v>
      </c>
      <c r="BE1086" s="14" t="str">
        <f t="shared" si="169"/>
        <v/>
      </c>
      <c r="BF1086" s="14" t="str">
        <f t="shared" si="170"/>
        <v/>
      </c>
      <c r="BG1086" s="14" t="str">
        <f t="shared" si="171"/>
        <v/>
      </c>
    </row>
    <row r="1087" spans="1:59" x14ac:dyDescent="0.2">
      <c r="A1087" t="str">
        <f t="shared" si="164"/>
        <v>Jackson Hately_2017</v>
      </c>
      <c r="B1087" t="s">
        <v>2659</v>
      </c>
      <c r="C1087" t="s">
        <v>490</v>
      </c>
      <c r="D1087">
        <v>2017</v>
      </c>
      <c r="E1087" s="13">
        <v>0</v>
      </c>
      <c r="F1087" s="13">
        <v>0</v>
      </c>
      <c r="G1087" s="13">
        <v>0</v>
      </c>
      <c r="H1087" s="13">
        <v>0</v>
      </c>
      <c r="I1087" s="13">
        <v>0</v>
      </c>
      <c r="J1087" s="13">
        <v>0</v>
      </c>
      <c r="K1087" s="13">
        <v>0</v>
      </c>
      <c r="L1087" s="13">
        <v>0</v>
      </c>
      <c r="M1087" s="13">
        <v>0</v>
      </c>
      <c r="N1087" s="13">
        <v>0</v>
      </c>
      <c r="O1087" s="13">
        <v>0</v>
      </c>
      <c r="P1087" s="13">
        <v>0</v>
      </c>
      <c r="Q1087" s="13">
        <v>0</v>
      </c>
      <c r="R1087" s="13">
        <v>0</v>
      </c>
      <c r="S1087" s="13">
        <v>0</v>
      </c>
      <c r="T1087" s="13">
        <v>0</v>
      </c>
      <c r="U1087" s="13">
        <v>0</v>
      </c>
      <c r="V1087" s="13">
        <v>0</v>
      </c>
      <c r="W1087" s="13">
        <v>0</v>
      </c>
      <c r="X1087" s="13">
        <v>0</v>
      </c>
      <c r="Y1087" s="13">
        <v>0</v>
      </c>
      <c r="Z1087" s="13">
        <v>0</v>
      </c>
      <c r="AA1087" s="13">
        <v>0</v>
      </c>
      <c r="AB1087" s="13"/>
      <c r="AC1087" s="13"/>
      <c r="AD1087" s="13"/>
      <c r="AE1087" s="13"/>
      <c r="AF1087" s="13"/>
      <c r="AG1087" s="13"/>
      <c r="AH1087" s="13"/>
      <c r="AI1087" s="13"/>
      <c r="AJ1087" s="13"/>
      <c r="AK1087" s="13"/>
      <c r="AL1087" s="13"/>
      <c r="AM1087" s="13"/>
      <c r="AN1087" s="13"/>
      <c r="AO1087" s="13"/>
      <c r="AP1087" s="13"/>
      <c r="AQ1087" s="13"/>
      <c r="AR1087" s="13"/>
      <c r="AS1087" s="13"/>
      <c r="AT1087" s="13"/>
      <c r="AU1087" s="13"/>
      <c r="AV1087" s="13"/>
      <c r="AW1087" s="13"/>
      <c r="AX1087" s="13"/>
      <c r="AY1087" s="14" t="str">
        <f t="shared" si="165"/>
        <v/>
      </c>
      <c r="AZ1087" s="14">
        <f t="shared" si="172"/>
        <v>23</v>
      </c>
      <c r="BA1087" s="19">
        <f t="shared" si="166"/>
        <v>0</v>
      </c>
      <c r="BB1087" s="20" t="e">
        <f t="shared" si="173"/>
        <v>#DIV/0!</v>
      </c>
      <c r="BC1087">
        <f t="shared" si="167"/>
        <v>23</v>
      </c>
      <c r="BD1087" s="14">
        <f t="shared" si="168"/>
        <v>1</v>
      </c>
      <c r="BE1087" s="14" t="str">
        <f t="shared" si="169"/>
        <v/>
      </c>
      <c r="BF1087" s="14" t="str">
        <f t="shared" si="170"/>
        <v/>
      </c>
      <c r="BG1087" s="14" t="str">
        <f t="shared" si="171"/>
        <v/>
      </c>
    </row>
    <row r="1088" spans="1:59" x14ac:dyDescent="0.2">
      <c r="A1088" t="str">
        <f t="shared" si="164"/>
        <v>Jackson Hately_2016</v>
      </c>
      <c r="B1088" t="s">
        <v>2659</v>
      </c>
      <c r="C1088" t="s">
        <v>490</v>
      </c>
      <c r="D1088">
        <v>2016</v>
      </c>
      <c r="E1088" s="13">
        <v>0</v>
      </c>
      <c r="F1088" s="13">
        <v>0</v>
      </c>
      <c r="G1088" s="13">
        <v>0</v>
      </c>
      <c r="H1088" s="13">
        <v>0</v>
      </c>
      <c r="I1088" s="13">
        <v>0</v>
      </c>
      <c r="J1088" s="13">
        <v>0</v>
      </c>
      <c r="K1088" s="13">
        <v>0</v>
      </c>
      <c r="L1088" s="13">
        <v>0</v>
      </c>
      <c r="M1088" s="13">
        <v>0</v>
      </c>
      <c r="N1088" s="13">
        <v>0</v>
      </c>
      <c r="O1088" s="13">
        <v>0</v>
      </c>
      <c r="P1088" s="13">
        <v>0</v>
      </c>
      <c r="Q1088" s="13">
        <v>0</v>
      </c>
      <c r="R1088" s="13">
        <v>0</v>
      </c>
      <c r="S1088" s="13">
        <v>0</v>
      </c>
      <c r="T1088" s="13">
        <v>0</v>
      </c>
      <c r="U1088" s="13">
        <v>0</v>
      </c>
      <c r="V1088" s="13">
        <v>0</v>
      </c>
      <c r="W1088" s="13">
        <v>0</v>
      </c>
      <c r="X1088" s="13">
        <v>0</v>
      </c>
      <c r="Y1088" s="13">
        <v>0</v>
      </c>
      <c r="Z1088" s="13">
        <v>0</v>
      </c>
      <c r="AA1088" s="13">
        <v>0</v>
      </c>
      <c r="AB1088" s="13"/>
      <c r="AC1088" s="13"/>
      <c r="AD1088" s="13"/>
      <c r="AE1088" s="13"/>
      <c r="AF1088" s="13"/>
      <c r="AG1088" s="13"/>
      <c r="AH1088" s="13"/>
      <c r="AI1088" s="13"/>
      <c r="AJ1088" s="13"/>
      <c r="AK1088" s="13"/>
      <c r="AL1088" s="13"/>
      <c r="AM1088" s="13"/>
      <c r="AN1088" s="13"/>
      <c r="AO1088" s="13"/>
      <c r="AP1088" s="13"/>
      <c r="AQ1088" s="13"/>
      <c r="AR1088" s="13"/>
      <c r="AS1088" s="13"/>
      <c r="AT1088" s="13"/>
      <c r="AU1088" s="13"/>
      <c r="AV1088" s="13"/>
      <c r="AW1088" s="13"/>
      <c r="AX1088" s="13"/>
      <c r="AY1088" s="14" t="str">
        <f t="shared" si="165"/>
        <v/>
      </c>
      <c r="AZ1088" s="14">
        <f t="shared" si="172"/>
        <v>23</v>
      </c>
      <c r="BA1088" s="19">
        <f t="shared" si="166"/>
        <v>0</v>
      </c>
      <c r="BB1088" s="20" t="e">
        <f t="shared" si="173"/>
        <v>#DIV/0!</v>
      </c>
      <c r="BC1088">
        <f t="shared" si="167"/>
        <v>23</v>
      </c>
      <c r="BD1088" s="14">
        <f t="shared" si="168"/>
        <v>1</v>
      </c>
      <c r="BE1088" s="14" t="str">
        <f t="shared" si="169"/>
        <v/>
      </c>
      <c r="BF1088" s="14" t="str">
        <f t="shared" si="170"/>
        <v/>
      </c>
      <c r="BG1088" s="14" t="str">
        <f t="shared" si="171"/>
        <v/>
      </c>
    </row>
    <row r="1089" spans="1:59" x14ac:dyDescent="0.2">
      <c r="A1089" t="str">
        <f t="shared" si="164"/>
        <v>Jackson Hately_2015</v>
      </c>
      <c r="B1089" t="s">
        <v>2659</v>
      </c>
      <c r="C1089" t="s">
        <v>490</v>
      </c>
      <c r="D1089">
        <v>2015</v>
      </c>
      <c r="E1089" s="13">
        <v>0</v>
      </c>
      <c r="F1089" s="13">
        <v>0</v>
      </c>
      <c r="G1089" s="13">
        <v>0</v>
      </c>
      <c r="H1089" s="13">
        <v>0</v>
      </c>
      <c r="I1089" s="13">
        <v>0</v>
      </c>
      <c r="J1089" s="13">
        <v>0</v>
      </c>
      <c r="K1089" s="13">
        <v>0</v>
      </c>
      <c r="L1089" s="13">
        <v>0</v>
      </c>
      <c r="M1089" s="13">
        <v>0</v>
      </c>
      <c r="N1089" s="13">
        <v>0</v>
      </c>
      <c r="O1089" s="13">
        <v>0</v>
      </c>
      <c r="P1089" s="13">
        <v>0</v>
      </c>
      <c r="Q1089" s="13">
        <v>0</v>
      </c>
      <c r="R1089" s="13">
        <v>0</v>
      </c>
      <c r="S1089" s="13">
        <v>0</v>
      </c>
      <c r="T1089" s="13">
        <v>0</v>
      </c>
      <c r="U1089" s="13">
        <v>0</v>
      </c>
      <c r="V1089" s="13">
        <v>0</v>
      </c>
      <c r="W1089" s="13">
        <v>0</v>
      </c>
      <c r="X1089" s="13">
        <v>0</v>
      </c>
      <c r="Y1089" s="13">
        <v>0</v>
      </c>
      <c r="Z1089" s="13">
        <v>0</v>
      </c>
      <c r="AA1089" s="13">
        <v>0</v>
      </c>
      <c r="AB1089" s="13"/>
      <c r="AC1089" s="13"/>
      <c r="AD1089" s="13"/>
      <c r="AE1089" s="13"/>
      <c r="AF1089" s="13"/>
      <c r="AG1089" s="13"/>
      <c r="AH1089" s="13"/>
      <c r="AI1089" s="13"/>
      <c r="AJ1089" s="13"/>
      <c r="AK1089" s="13"/>
      <c r="AL1089" s="13"/>
      <c r="AM1089" s="13"/>
      <c r="AN1089" s="13"/>
      <c r="AO1089" s="13"/>
      <c r="AP1089" s="13"/>
      <c r="AQ1089" s="13"/>
      <c r="AR1089" s="13"/>
      <c r="AS1089" s="13"/>
      <c r="AT1089" s="13"/>
      <c r="AU1089" s="13"/>
      <c r="AV1089" s="13"/>
      <c r="AW1089" s="13"/>
      <c r="AX1089" s="13"/>
      <c r="AY1089" s="14" t="str">
        <f t="shared" si="165"/>
        <v/>
      </c>
      <c r="AZ1089" s="14">
        <f t="shared" si="172"/>
        <v>23</v>
      </c>
      <c r="BA1089" s="19">
        <f t="shared" si="166"/>
        <v>0</v>
      </c>
      <c r="BB1089" s="20" t="e">
        <f t="shared" si="173"/>
        <v>#DIV/0!</v>
      </c>
      <c r="BC1089">
        <f t="shared" si="167"/>
        <v>23</v>
      </c>
      <c r="BD1089" s="14">
        <f t="shared" si="168"/>
        <v>1</v>
      </c>
      <c r="BE1089" s="14" t="str">
        <f t="shared" si="169"/>
        <v/>
      </c>
      <c r="BF1089" s="14" t="str">
        <f t="shared" si="170"/>
        <v/>
      </c>
      <c r="BG1089" s="14" t="str">
        <f t="shared" si="171"/>
        <v/>
      </c>
    </row>
    <row r="1090" spans="1:59" x14ac:dyDescent="0.2">
      <c r="A1090" t="str">
        <f t="shared" ref="A1090:A1153" si="174">B1090&amp;"_"&amp;D1090</f>
        <v>Tom Hawkins_2018</v>
      </c>
      <c r="B1090" t="s">
        <v>888</v>
      </c>
      <c r="C1090" t="s">
        <v>235</v>
      </c>
      <c r="D1090">
        <v>2018</v>
      </c>
      <c r="E1090" s="13">
        <v>473700</v>
      </c>
      <c r="F1090" s="13">
        <v>473700</v>
      </c>
      <c r="G1090" s="13">
        <v>473700</v>
      </c>
      <c r="H1090" s="13">
        <v>451500</v>
      </c>
      <c r="I1090" s="13">
        <v>436200</v>
      </c>
      <c r="J1090" s="13">
        <v>436200</v>
      </c>
      <c r="K1090" s="13">
        <v>435900</v>
      </c>
      <c r="L1090" s="13">
        <v>436200</v>
      </c>
      <c r="M1090" s="13">
        <v>436200</v>
      </c>
      <c r="N1090" s="13">
        <v>452500</v>
      </c>
      <c r="O1090" s="13">
        <v>459400</v>
      </c>
      <c r="P1090" s="13">
        <v>466700</v>
      </c>
      <c r="Q1090" s="13">
        <v>485100</v>
      </c>
      <c r="R1090" s="13">
        <v>496500</v>
      </c>
      <c r="S1090" s="13">
        <v>496500</v>
      </c>
      <c r="T1090" s="13">
        <v>496100</v>
      </c>
      <c r="U1090" s="13">
        <v>493400</v>
      </c>
      <c r="V1090" s="13">
        <v>507500</v>
      </c>
      <c r="W1090" s="13">
        <v>535500</v>
      </c>
      <c r="X1090" s="13">
        <v>568800</v>
      </c>
      <c r="Y1090" s="13">
        <v>568800</v>
      </c>
      <c r="Z1090" s="13">
        <v>544100</v>
      </c>
      <c r="AA1090" s="13">
        <v>538200</v>
      </c>
      <c r="AB1090" s="13">
        <v>57</v>
      </c>
      <c r="AC1090" s="13">
        <v>70</v>
      </c>
      <c r="AD1090" s="13">
        <v>105</v>
      </c>
      <c r="AE1090" s="13">
        <v>56</v>
      </c>
      <c r="AF1090" s="13"/>
      <c r="AG1090" s="13">
        <v>97</v>
      </c>
      <c r="AH1090" s="13">
        <v>108</v>
      </c>
      <c r="AI1090" s="13"/>
      <c r="AJ1090" s="13">
        <v>95</v>
      </c>
      <c r="AK1090" s="13">
        <v>84</v>
      </c>
      <c r="AL1090" s="13">
        <v>113</v>
      </c>
      <c r="AM1090" s="13">
        <v>127</v>
      </c>
      <c r="AN1090" s="13">
        <v>77</v>
      </c>
      <c r="AO1090" s="13"/>
      <c r="AP1090" s="13">
        <v>99</v>
      </c>
      <c r="AQ1090" s="13">
        <v>122</v>
      </c>
      <c r="AR1090" s="13">
        <v>112</v>
      </c>
      <c r="AS1090" s="13">
        <v>140</v>
      </c>
      <c r="AT1090" s="13">
        <v>151</v>
      </c>
      <c r="AU1090" s="13">
        <v>59</v>
      </c>
      <c r="AV1090" s="13">
        <v>85</v>
      </c>
      <c r="AW1090" s="13">
        <v>136</v>
      </c>
      <c r="AX1090" s="13">
        <v>144</v>
      </c>
      <c r="AY1090" s="14">
        <f t="shared" si="165"/>
        <v>101.85</v>
      </c>
      <c r="AZ1090" s="14">
        <f t="shared" si="172"/>
        <v>23</v>
      </c>
      <c r="BA1090" s="19">
        <f t="shared" si="166"/>
        <v>0.90909090909090906</v>
      </c>
      <c r="BB1090" s="20">
        <f t="shared" si="173"/>
        <v>29.37108316551824</v>
      </c>
      <c r="BC1090">
        <f t="shared" si="167"/>
        <v>0</v>
      </c>
      <c r="BD1090" s="14">
        <f t="shared" si="168"/>
        <v>7</v>
      </c>
      <c r="BE1090" s="14">
        <f t="shared" si="169"/>
        <v>77</v>
      </c>
      <c r="BF1090" s="14">
        <f t="shared" si="170"/>
        <v>105.4</v>
      </c>
      <c r="BG1090" s="14">
        <f t="shared" si="171"/>
        <v>116.44444444444444</v>
      </c>
    </row>
    <row r="1091" spans="1:59" x14ac:dyDescent="0.2">
      <c r="A1091" t="str">
        <f t="shared" si="174"/>
        <v>Tom Hawkins_2017</v>
      </c>
      <c r="B1091" t="s">
        <v>888</v>
      </c>
      <c r="C1091" t="s">
        <v>235</v>
      </c>
      <c r="D1091">
        <v>2017</v>
      </c>
      <c r="E1091" s="13">
        <v>459900</v>
      </c>
      <c r="F1091" s="13">
        <v>459900</v>
      </c>
      <c r="G1091" s="13">
        <v>459900</v>
      </c>
      <c r="H1091" s="13">
        <v>473200</v>
      </c>
      <c r="I1091" s="13">
        <v>484300</v>
      </c>
      <c r="J1091" s="13">
        <v>474100</v>
      </c>
      <c r="K1091" s="13">
        <v>442200</v>
      </c>
      <c r="L1091" s="13">
        <v>403000</v>
      </c>
      <c r="M1091" s="13">
        <v>397000</v>
      </c>
      <c r="N1091" s="13">
        <v>399300</v>
      </c>
      <c r="O1091" s="13">
        <v>400300</v>
      </c>
      <c r="P1091" s="13">
        <v>391600</v>
      </c>
      <c r="Q1091" s="13">
        <v>391600</v>
      </c>
      <c r="R1091" s="13">
        <v>391600</v>
      </c>
      <c r="S1091" s="13">
        <v>388500</v>
      </c>
      <c r="T1091" s="13">
        <v>380400</v>
      </c>
      <c r="U1091" s="13">
        <v>388100</v>
      </c>
      <c r="V1091" s="13">
        <v>374100</v>
      </c>
      <c r="W1091" s="13">
        <v>367800</v>
      </c>
      <c r="X1091" s="13">
        <v>401500</v>
      </c>
      <c r="Y1091" s="13">
        <v>458800</v>
      </c>
      <c r="Z1091" s="13">
        <v>458800</v>
      </c>
      <c r="AA1091" s="13">
        <v>458800</v>
      </c>
      <c r="AB1091" s="13">
        <v>102</v>
      </c>
      <c r="AC1091" s="13">
        <v>83</v>
      </c>
      <c r="AD1091" s="13">
        <v>113</v>
      </c>
      <c r="AE1091" s="13">
        <v>106</v>
      </c>
      <c r="AF1091" s="13">
        <v>41</v>
      </c>
      <c r="AG1091" s="13">
        <v>60</v>
      </c>
      <c r="AH1091" s="13">
        <v>70</v>
      </c>
      <c r="AI1091" s="13">
        <v>94</v>
      </c>
      <c r="AJ1091" s="13">
        <v>74</v>
      </c>
      <c r="AK1091" s="13">
        <v>69</v>
      </c>
      <c r="AL1091" s="13">
        <v>74</v>
      </c>
      <c r="AM1091" s="13"/>
      <c r="AN1091" s="13"/>
      <c r="AO1091" s="13">
        <v>80</v>
      </c>
      <c r="AP1091" s="13">
        <v>59</v>
      </c>
      <c r="AQ1091" s="13">
        <v>105</v>
      </c>
      <c r="AR1091" s="13">
        <v>36</v>
      </c>
      <c r="AS1091" s="13">
        <v>69</v>
      </c>
      <c r="AT1091" s="13">
        <v>192</v>
      </c>
      <c r="AU1091" s="13">
        <v>111</v>
      </c>
      <c r="AV1091" s="13"/>
      <c r="AW1091" s="13"/>
      <c r="AX1091" s="13">
        <v>99</v>
      </c>
      <c r="AY1091" s="14">
        <f t="shared" ref="AY1091:AY1154" si="175">IFERROR(AVERAGEIFS(AB1091:AX1091,AB1091:AX1091,"&lt;&gt;"),"")</f>
        <v>86.15789473684211</v>
      </c>
      <c r="AZ1091" s="14">
        <f t="shared" si="172"/>
        <v>23</v>
      </c>
      <c r="BA1091" s="19">
        <f t="shared" ref="BA1091:BA1154" si="176">COUNTIF(AB1091:AX1091,"&lt;&gt;")/22</f>
        <v>0.86363636363636365</v>
      </c>
      <c r="BB1091" s="20">
        <f t="shared" si="173"/>
        <v>34.104843510521967</v>
      </c>
      <c r="BC1091">
        <f t="shared" ref="BC1091:BC1154" si="177">COUNTIFS(E1091:AA1091,0)</f>
        <v>0</v>
      </c>
      <c r="BD1091" s="14">
        <f t="shared" ref="BD1091:BD1154" si="178">MATCH(MIN(E1091:AA1091),E1091:AA1091,0)</f>
        <v>19</v>
      </c>
      <c r="BE1091" s="14">
        <f t="shared" ref="BE1091:BE1154" si="179">IFERROR(AVERAGE(AB1091:AG1091),"")</f>
        <v>84.166666666666671</v>
      </c>
      <c r="BF1091" s="14">
        <f t="shared" ref="BF1091:BF1154" si="180">IFERROR(AVERAGE(AH1091:AM1091),"")</f>
        <v>76.2</v>
      </c>
      <c r="BG1091" s="14">
        <f t="shared" ref="BG1091:BG1154" si="181">IFERROR(AVERAGE(AP1091:AX1091),"")</f>
        <v>95.857142857142861</v>
      </c>
    </row>
    <row r="1092" spans="1:59" x14ac:dyDescent="0.2">
      <c r="A1092" t="str">
        <f t="shared" si="174"/>
        <v>Tom Hawkins_2016</v>
      </c>
      <c r="B1092" t="s">
        <v>888</v>
      </c>
      <c r="C1092" t="s">
        <v>235</v>
      </c>
      <c r="D1092">
        <v>2016</v>
      </c>
      <c r="E1092" s="13">
        <v>430000</v>
      </c>
      <c r="F1092" s="13">
        <v>430000</v>
      </c>
      <c r="G1092" s="13">
        <v>430000</v>
      </c>
      <c r="H1092" s="13">
        <v>416800</v>
      </c>
      <c r="I1092" s="13">
        <v>420200</v>
      </c>
      <c r="J1092" s="13">
        <v>420600</v>
      </c>
      <c r="K1092" s="13">
        <v>440200</v>
      </c>
      <c r="L1092" s="13">
        <v>455900</v>
      </c>
      <c r="M1092" s="13">
        <v>450300</v>
      </c>
      <c r="N1092" s="13">
        <v>424100</v>
      </c>
      <c r="O1092" s="13">
        <v>407600</v>
      </c>
      <c r="P1092" s="13">
        <v>420800</v>
      </c>
      <c r="Q1092" s="13">
        <v>420800</v>
      </c>
      <c r="R1092" s="13">
        <v>418800</v>
      </c>
      <c r="S1092" s="13">
        <v>408500</v>
      </c>
      <c r="T1092" s="13">
        <v>408500</v>
      </c>
      <c r="U1092" s="13">
        <v>385400</v>
      </c>
      <c r="V1092" s="13">
        <v>362700</v>
      </c>
      <c r="W1092" s="13">
        <v>370400</v>
      </c>
      <c r="X1092" s="13">
        <v>383900</v>
      </c>
      <c r="Y1092" s="13">
        <v>411100</v>
      </c>
      <c r="Z1092" s="13">
        <v>424600</v>
      </c>
      <c r="AA1092" s="13">
        <v>435000</v>
      </c>
      <c r="AB1092" s="13">
        <v>36</v>
      </c>
      <c r="AC1092" s="13">
        <v>91</v>
      </c>
      <c r="AD1092" s="13">
        <v>96</v>
      </c>
      <c r="AE1092" s="13">
        <v>66</v>
      </c>
      <c r="AF1092" s="13">
        <v>85</v>
      </c>
      <c r="AG1092" s="13">
        <v>140</v>
      </c>
      <c r="AH1092" s="13">
        <v>72</v>
      </c>
      <c r="AI1092" s="13">
        <v>46</v>
      </c>
      <c r="AJ1092" s="13">
        <v>92</v>
      </c>
      <c r="AK1092" s="13">
        <v>79</v>
      </c>
      <c r="AL1092" s="13">
        <v>103</v>
      </c>
      <c r="AM1092" s="13"/>
      <c r="AN1092" s="13">
        <v>73</v>
      </c>
      <c r="AO1092" s="13">
        <v>55</v>
      </c>
      <c r="AP1092" s="13"/>
      <c r="AQ1092" s="13">
        <v>66</v>
      </c>
      <c r="AR1092" s="13">
        <v>63</v>
      </c>
      <c r="AS1092" s="13">
        <v>112</v>
      </c>
      <c r="AT1092" s="13">
        <v>85</v>
      </c>
      <c r="AU1092" s="13">
        <v>103</v>
      </c>
      <c r="AV1092" s="13">
        <v>98</v>
      </c>
      <c r="AW1092" s="13">
        <v>86</v>
      </c>
      <c r="AX1092" s="13">
        <v>128</v>
      </c>
      <c r="AY1092" s="14">
        <f t="shared" si="175"/>
        <v>84.523809523809518</v>
      </c>
      <c r="AZ1092" s="14">
        <f t="shared" si="172"/>
        <v>23</v>
      </c>
      <c r="BA1092" s="19">
        <f t="shared" si="176"/>
        <v>0.95454545454545459</v>
      </c>
      <c r="BB1092" s="20">
        <f t="shared" si="173"/>
        <v>25.494350447930721</v>
      </c>
      <c r="BC1092">
        <f t="shared" si="177"/>
        <v>0</v>
      </c>
      <c r="BD1092" s="14">
        <f t="shared" si="178"/>
        <v>18</v>
      </c>
      <c r="BE1092" s="14">
        <f t="shared" si="179"/>
        <v>85.666666666666671</v>
      </c>
      <c r="BF1092" s="14">
        <f t="shared" si="180"/>
        <v>78.400000000000006</v>
      </c>
      <c r="BG1092" s="14">
        <f t="shared" si="181"/>
        <v>92.625</v>
      </c>
    </row>
    <row r="1093" spans="1:59" x14ac:dyDescent="0.2">
      <c r="A1093" t="str">
        <f t="shared" si="174"/>
        <v>Tom Hawkins_2015</v>
      </c>
      <c r="B1093" t="s">
        <v>888</v>
      </c>
      <c r="C1093" t="s">
        <v>235</v>
      </c>
      <c r="D1093">
        <v>2015</v>
      </c>
      <c r="E1093" s="13">
        <v>468400</v>
      </c>
      <c r="F1093" s="13">
        <v>468400</v>
      </c>
      <c r="G1093" s="13">
        <v>468400</v>
      </c>
      <c r="H1093" s="13">
        <v>468400</v>
      </c>
      <c r="I1093" s="13">
        <v>418200</v>
      </c>
      <c r="J1093" s="13">
        <v>396500</v>
      </c>
      <c r="K1093" s="13">
        <v>395400</v>
      </c>
      <c r="L1093" s="13">
        <v>395400</v>
      </c>
      <c r="M1093" s="13">
        <v>422100</v>
      </c>
      <c r="N1093" s="13">
        <v>448400</v>
      </c>
      <c r="O1093" s="13">
        <v>454600</v>
      </c>
      <c r="P1093" s="13">
        <v>435900</v>
      </c>
      <c r="Q1093" s="13">
        <v>407600</v>
      </c>
      <c r="R1093" s="13">
        <v>407600</v>
      </c>
      <c r="S1093" s="13">
        <v>407600</v>
      </c>
      <c r="T1093" s="13">
        <v>396100</v>
      </c>
      <c r="U1093" s="13">
        <v>396100</v>
      </c>
      <c r="V1093" s="13">
        <v>420700</v>
      </c>
      <c r="W1093" s="13">
        <v>439900</v>
      </c>
      <c r="X1093" s="13">
        <v>457300</v>
      </c>
      <c r="Y1093" s="13">
        <v>449000</v>
      </c>
      <c r="Z1093" s="13">
        <v>445100</v>
      </c>
      <c r="AA1093" s="13">
        <v>411400</v>
      </c>
      <c r="AB1093" s="13">
        <v>56</v>
      </c>
      <c r="AC1093" s="13">
        <v>51</v>
      </c>
      <c r="AD1093" s="13"/>
      <c r="AE1093" s="13">
        <v>58</v>
      </c>
      <c r="AF1093" s="13">
        <v>92</v>
      </c>
      <c r="AG1093" s="13">
        <v>85</v>
      </c>
      <c r="AH1093" s="13"/>
      <c r="AI1093" s="13">
        <v>119</v>
      </c>
      <c r="AJ1093" s="13">
        <v>107</v>
      </c>
      <c r="AK1093" s="13">
        <v>53</v>
      </c>
      <c r="AL1093" s="13">
        <v>67</v>
      </c>
      <c r="AM1093" s="13">
        <v>75</v>
      </c>
      <c r="AN1093" s="13"/>
      <c r="AO1093" s="13"/>
      <c r="AP1093" s="13">
        <v>73</v>
      </c>
      <c r="AQ1093" s="13">
        <v>87</v>
      </c>
      <c r="AR1093" s="13">
        <v>136</v>
      </c>
      <c r="AS1093" s="13">
        <v>75</v>
      </c>
      <c r="AT1093" s="13">
        <v>95</v>
      </c>
      <c r="AU1093" s="13">
        <v>89</v>
      </c>
      <c r="AV1093" s="13">
        <v>83</v>
      </c>
      <c r="AW1093" s="13">
        <v>24</v>
      </c>
      <c r="AX1093" s="13">
        <v>89</v>
      </c>
      <c r="AY1093" s="14">
        <f t="shared" si="175"/>
        <v>79.684210526315795</v>
      </c>
      <c r="AZ1093" s="14">
        <f t="shared" si="172"/>
        <v>23</v>
      </c>
      <c r="BA1093" s="19">
        <f t="shared" si="176"/>
        <v>0.86363636363636365</v>
      </c>
      <c r="BB1093" s="20">
        <f t="shared" si="173"/>
        <v>25.85440566707463</v>
      </c>
      <c r="BC1093">
        <f t="shared" si="177"/>
        <v>0</v>
      </c>
      <c r="BD1093" s="14">
        <f t="shared" si="178"/>
        <v>7</v>
      </c>
      <c r="BE1093" s="14">
        <f t="shared" si="179"/>
        <v>68.400000000000006</v>
      </c>
      <c r="BF1093" s="14">
        <f t="shared" si="180"/>
        <v>84.2</v>
      </c>
      <c r="BG1093" s="14">
        <f t="shared" si="181"/>
        <v>83.444444444444443</v>
      </c>
    </row>
    <row r="1094" spans="1:59" x14ac:dyDescent="0.2">
      <c r="A1094" t="str">
        <f t="shared" si="174"/>
        <v>Kyron Hayden_2018</v>
      </c>
      <c r="B1094" t="s">
        <v>1677</v>
      </c>
      <c r="C1094" t="s">
        <v>316</v>
      </c>
      <c r="D1094">
        <v>2018</v>
      </c>
      <c r="E1094" s="13">
        <v>117300</v>
      </c>
      <c r="F1094" s="13">
        <v>117300</v>
      </c>
      <c r="G1094" s="13">
        <v>117300</v>
      </c>
      <c r="H1094" s="13">
        <v>117300</v>
      </c>
      <c r="I1094" s="13">
        <v>117300</v>
      </c>
      <c r="J1094" s="13">
        <v>117300</v>
      </c>
      <c r="K1094" s="13">
        <v>117300</v>
      </c>
      <c r="L1094" s="13">
        <v>117300</v>
      </c>
      <c r="M1094" s="13">
        <v>117300</v>
      </c>
      <c r="N1094" s="13">
        <v>117300</v>
      </c>
      <c r="O1094" s="13">
        <v>117300</v>
      </c>
      <c r="P1094" s="13">
        <v>117300</v>
      </c>
      <c r="Q1094" s="13">
        <v>117300</v>
      </c>
      <c r="R1094" s="13">
        <v>117300</v>
      </c>
      <c r="S1094" s="13">
        <v>117300</v>
      </c>
      <c r="T1094" s="13">
        <v>117300</v>
      </c>
      <c r="U1094" s="13">
        <v>117300</v>
      </c>
      <c r="V1094" s="13">
        <v>117300</v>
      </c>
      <c r="W1094" s="13">
        <v>117300</v>
      </c>
      <c r="X1094" s="13">
        <v>117300</v>
      </c>
      <c r="Y1094" s="13">
        <v>117300</v>
      </c>
      <c r="Z1094" s="13">
        <v>117300</v>
      </c>
      <c r="AA1094" s="13">
        <v>117300</v>
      </c>
      <c r="AB1094" s="13"/>
      <c r="AC1094" s="13"/>
      <c r="AD1094" s="13"/>
      <c r="AE1094" s="13"/>
      <c r="AF1094" s="13"/>
      <c r="AG1094" s="13"/>
      <c r="AH1094" s="13"/>
      <c r="AI1094" s="13"/>
      <c r="AJ1094" s="13"/>
      <c r="AK1094" s="13"/>
      <c r="AL1094" s="13"/>
      <c r="AM1094" s="13"/>
      <c r="AN1094" s="13"/>
      <c r="AO1094" s="13"/>
      <c r="AP1094" s="13"/>
      <c r="AQ1094" s="13"/>
      <c r="AR1094" s="13"/>
      <c r="AS1094" s="13"/>
      <c r="AT1094" s="13"/>
      <c r="AU1094" s="13"/>
      <c r="AV1094" s="13"/>
      <c r="AW1094" s="13"/>
      <c r="AX1094" s="13"/>
      <c r="AY1094" s="14" t="str">
        <f t="shared" si="175"/>
        <v/>
      </c>
      <c r="AZ1094" s="14">
        <f t="shared" si="172"/>
        <v>23</v>
      </c>
      <c r="BA1094" s="19">
        <f t="shared" si="176"/>
        <v>0</v>
      </c>
      <c r="BB1094" s="20" t="e">
        <f t="shared" si="173"/>
        <v>#DIV/0!</v>
      </c>
      <c r="BC1094">
        <f t="shared" si="177"/>
        <v>0</v>
      </c>
      <c r="BD1094" s="14">
        <f t="shared" si="178"/>
        <v>1</v>
      </c>
      <c r="BE1094" s="14" t="str">
        <f t="shared" si="179"/>
        <v/>
      </c>
      <c r="BF1094" s="14" t="str">
        <f t="shared" si="180"/>
        <v/>
      </c>
      <c r="BG1094" s="14" t="str">
        <f t="shared" si="181"/>
        <v/>
      </c>
    </row>
    <row r="1095" spans="1:59" x14ac:dyDescent="0.2">
      <c r="A1095" t="str">
        <f t="shared" si="174"/>
        <v>Kyron Hayden_2017</v>
      </c>
      <c r="B1095" t="s">
        <v>1677</v>
      </c>
      <c r="C1095" t="s">
        <v>316</v>
      </c>
      <c r="D1095">
        <v>2017</v>
      </c>
      <c r="E1095" s="13">
        <v>0</v>
      </c>
      <c r="F1095" s="13">
        <v>0</v>
      </c>
      <c r="G1095" s="13">
        <v>0</v>
      </c>
      <c r="H1095" s="13">
        <v>0</v>
      </c>
      <c r="I1095" s="13">
        <v>0</v>
      </c>
      <c r="J1095" s="13">
        <v>0</v>
      </c>
      <c r="K1095" s="13">
        <v>0</v>
      </c>
      <c r="L1095" s="13">
        <v>0</v>
      </c>
      <c r="M1095" s="13">
        <v>0</v>
      </c>
      <c r="N1095" s="13">
        <v>0</v>
      </c>
      <c r="O1095" s="13">
        <v>0</v>
      </c>
      <c r="P1095" s="13">
        <v>0</v>
      </c>
      <c r="Q1095" s="13">
        <v>0</v>
      </c>
      <c r="R1095" s="13">
        <v>0</v>
      </c>
      <c r="S1095" s="13">
        <v>0</v>
      </c>
      <c r="T1095" s="13">
        <v>0</v>
      </c>
      <c r="U1095" s="13">
        <v>0</v>
      </c>
      <c r="V1095" s="13">
        <v>0</v>
      </c>
      <c r="W1095" s="13">
        <v>0</v>
      </c>
      <c r="X1095" s="13">
        <v>0</v>
      </c>
      <c r="Y1095" s="13">
        <v>0</v>
      </c>
      <c r="Z1095" s="13">
        <v>0</v>
      </c>
      <c r="AA1095" s="13">
        <v>0</v>
      </c>
      <c r="AB1095" s="13"/>
      <c r="AC1095" s="13"/>
      <c r="AD1095" s="13"/>
      <c r="AE1095" s="13"/>
      <c r="AF1095" s="13"/>
      <c r="AG1095" s="13"/>
      <c r="AH1095" s="13"/>
      <c r="AI1095" s="13"/>
      <c r="AJ1095" s="13"/>
      <c r="AK1095" s="13"/>
      <c r="AL1095" s="13"/>
      <c r="AM1095" s="13"/>
      <c r="AN1095" s="13"/>
      <c r="AO1095" s="13"/>
      <c r="AP1095" s="13"/>
      <c r="AQ1095" s="13"/>
      <c r="AR1095" s="13"/>
      <c r="AS1095" s="13"/>
      <c r="AT1095" s="13"/>
      <c r="AU1095" s="13"/>
      <c r="AV1095" s="13"/>
      <c r="AW1095" s="13"/>
      <c r="AX1095" s="13"/>
      <c r="AY1095" s="14" t="str">
        <f t="shared" si="175"/>
        <v/>
      </c>
      <c r="AZ1095" s="14">
        <f t="shared" si="172"/>
        <v>23</v>
      </c>
      <c r="BA1095" s="19">
        <f t="shared" si="176"/>
        <v>0</v>
      </c>
      <c r="BB1095" s="20" t="e">
        <f t="shared" si="173"/>
        <v>#DIV/0!</v>
      </c>
      <c r="BC1095">
        <f t="shared" si="177"/>
        <v>23</v>
      </c>
      <c r="BD1095" s="14">
        <f t="shared" si="178"/>
        <v>1</v>
      </c>
      <c r="BE1095" s="14" t="str">
        <f t="shared" si="179"/>
        <v/>
      </c>
      <c r="BF1095" s="14" t="str">
        <f t="shared" si="180"/>
        <v/>
      </c>
      <c r="BG1095" s="14" t="str">
        <f t="shared" si="181"/>
        <v/>
      </c>
    </row>
    <row r="1096" spans="1:59" x14ac:dyDescent="0.2">
      <c r="A1096" t="str">
        <f t="shared" si="174"/>
        <v>Kyron Hayden_2016</v>
      </c>
      <c r="B1096" t="s">
        <v>1677</v>
      </c>
      <c r="C1096" t="s">
        <v>316</v>
      </c>
      <c r="D1096">
        <v>2016</v>
      </c>
      <c r="E1096" s="13">
        <v>0</v>
      </c>
      <c r="F1096" s="13">
        <v>0</v>
      </c>
      <c r="G1096" s="13">
        <v>0</v>
      </c>
      <c r="H1096" s="13">
        <v>0</v>
      </c>
      <c r="I1096" s="13">
        <v>0</v>
      </c>
      <c r="J1096" s="13">
        <v>0</v>
      </c>
      <c r="K1096" s="13">
        <v>0</v>
      </c>
      <c r="L1096" s="13">
        <v>0</v>
      </c>
      <c r="M1096" s="13">
        <v>0</v>
      </c>
      <c r="N1096" s="13">
        <v>0</v>
      </c>
      <c r="O1096" s="13">
        <v>0</v>
      </c>
      <c r="P1096" s="13">
        <v>0</v>
      </c>
      <c r="Q1096" s="13">
        <v>0</v>
      </c>
      <c r="R1096" s="13">
        <v>0</v>
      </c>
      <c r="S1096" s="13">
        <v>0</v>
      </c>
      <c r="T1096" s="13">
        <v>0</v>
      </c>
      <c r="U1096" s="13">
        <v>0</v>
      </c>
      <c r="V1096" s="13">
        <v>0</v>
      </c>
      <c r="W1096" s="13">
        <v>0</v>
      </c>
      <c r="X1096" s="13">
        <v>0</v>
      </c>
      <c r="Y1096" s="13">
        <v>0</v>
      </c>
      <c r="Z1096" s="13">
        <v>0</v>
      </c>
      <c r="AA1096" s="13">
        <v>0</v>
      </c>
      <c r="AB1096" s="13"/>
      <c r="AC1096" s="13"/>
      <c r="AD1096" s="13"/>
      <c r="AE1096" s="13"/>
      <c r="AF1096" s="13"/>
      <c r="AG1096" s="13"/>
      <c r="AH1096" s="13"/>
      <c r="AI1096" s="13"/>
      <c r="AJ1096" s="13"/>
      <c r="AK1096" s="13"/>
      <c r="AL1096" s="13"/>
      <c r="AM1096" s="13"/>
      <c r="AN1096" s="13"/>
      <c r="AO1096" s="13"/>
      <c r="AP1096" s="13"/>
      <c r="AQ1096" s="13"/>
      <c r="AR1096" s="13"/>
      <c r="AS1096" s="13"/>
      <c r="AT1096" s="13"/>
      <c r="AU1096" s="13"/>
      <c r="AV1096" s="13"/>
      <c r="AW1096" s="13"/>
      <c r="AX1096" s="13"/>
      <c r="AY1096" s="14" t="str">
        <f t="shared" si="175"/>
        <v/>
      </c>
      <c r="AZ1096" s="14">
        <f t="shared" si="172"/>
        <v>23</v>
      </c>
      <c r="BA1096" s="19">
        <f t="shared" si="176"/>
        <v>0</v>
      </c>
      <c r="BB1096" s="20" t="e">
        <f t="shared" si="173"/>
        <v>#DIV/0!</v>
      </c>
      <c r="BC1096">
        <f t="shared" si="177"/>
        <v>23</v>
      </c>
      <c r="BD1096" s="14">
        <f t="shared" si="178"/>
        <v>1</v>
      </c>
      <c r="BE1096" s="14" t="str">
        <f t="shared" si="179"/>
        <v/>
      </c>
      <c r="BF1096" s="14" t="str">
        <f t="shared" si="180"/>
        <v/>
      </c>
      <c r="BG1096" s="14" t="str">
        <f t="shared" si="181"/>
        <v/>
      </c>
    </row>
    <row r="1097" spans="1:59" x14ac:dyDescent="0.2">
      <c r="A1097" t="str">
        <f t="shared" si="174"/>
        <v>Kyron Hayden_2015</v>
      </c>
      <c r="B1097" t="s">
        <v>1677</v>
      </c>
      <c r="C1097" t="s">
        <v>316</v>
      </c>
      <c r="D1097">
        <v>2015</v>
      </c>
      <c r="E1097" s="13">
        <v>0</v>
      </c>
      <c r="F1097" s="13">
        <v>0</v>
      </c>
      <c r="G1097" s="13">
        <v>0</v>
      </c>
      <c r="H1097" s="13">
        <v>0</v>
      </c>
      <c r="I1097" s="13">
        <v>0</v>
      </c>
      <c r="J1097" s="13">
        <v>0</v>
      </c>
      <c r="K1097" s="13">
        <v>0</v>
      </c>
      <c r="L1097" s="13">
        <v>0</v>
      </c>
      <c r="M1097" s="13">
        <v>0</v>
      </c>
      <c r="N1097" s="13">
        <v>0</v>
      </c>
      <c r="O1097" s="13">
        <v>0</v>
      </c>
      <c r="P1097" s="13">
        <v>0</v>
      </c>
      <c r="Q1097" s="13">
        <v>0</v>
      </c>
      <c r="R1097" s="13">
        <v>0</v>
      </c>
      <c r="S1097" s="13">
        <v>0</v>
      </c>
      <c r="T1097" s="13">
        <v>0</v>
      </c>
      <c r="U1097" s="13">
        <v>0</v>
      </c>
      <c r="V1097" s="13">
        <v>0</v>
      </c>
      <c r="W1097" s="13">
        <v>0</v>
      </c>
      <c r="X1097" s="13">
        <v>0</v>
      </c>
      <c r="Y1097" s="13">
        <v>0</v>
      </c>
      <c r="Z1097" s="13">
        <v>0</v>
      </c>
      <c r="AA1097" s="13">
        <v>0</v>
      </c>
      <c r="AB1097" s="13"/>
      <c r="AC1097" s="13"/>
      <c r="AD1097" s="13"/>
      <c r="AE1097" s="13"/>
      <c r="AF1097" s="13"/>
      <c r="AG1097" s="13"/>
      <c r="AH1097" s="13"/>
      <c r="AI1097" s="13"/>
      <c r="AJ1097" s="13"/>
      <c r="AK1097" s="13"/>
      <c r="AL1097" s="13"/>
      <c r="AM1097" s="13"/>
      <c r="AN1097" s="13"/>
      <c r="AO1097" s="13"/>
      <c r="AP1097" s="13"/>
      <c r="AQ1097" s="13"/>
      <c r="AR1097" s="13"/>
      <c r="AS1097" s="13"/>
      <c r="AT1097" s="13"/>
      <c r="AU1097" s="13"/>
      <c r="AV1097" s="13"/>
      <c r="AW1097" s="13"/>
      <c r="AX1097" s="13"/>
      <c r="AY1097" s="14" t="str">
        <f t="shared" si="175"/>
        <v/>
      </c>
      <c r="AZ1097" s="14">
        <f t="shared" si="172"/>
        <v>23</v>
      </c>
      <c r="BA1097" s="19">
        <f t="shared" si="176"/>
        <v>0</v>
      </c>
      <c r="BB1097" s="20" t="e">
        <f t="shared" si="173"/>
        <v>#DIV/0!</v>
      </c>
      <c r="BC1097">
        <f t="shared" si="177"/>
        <v>23</v>
      </c>
      <c r="BD1097" s="14">
        <f t="shared" si="178"/>
        <v>1</v>
      </c>
      <c r="BE1097" s="14" t="str">
        <f t="shared" si="179"/>
        <v/>
      </c>
      <c r="BF1097" s="14" t="str">
        <f t="shared" si="180"/>
        <v/>
      </c>
      <c r="BG1097" s="14" t="str">
        <f t="shared" si="181"/>
        <v/>
      </c>
    </row>
    <row r="1098" spans="1:59" x14ac:dyDescent="0.2">
      <c r="A1098" t="str">
        <f t="shared" si="174"/>
        <v>Sam Hayes_2018</v>
      </c>
      <c r="B1098" t="s">
        <v>1681</v>
      </c>
      <c r="C1098" t="s">
        <v>40</v>
      </c>
      <c r="D1098">
        <v>2018</v>
      </c>
      <c r="E1098" s="13">
        <v>117300</v>
      </c>
      <c r="F1098" s="13">
        <v>117300</v>
      </c>
      <c r="G1098" s="13">
        <v>117300</v>
      </c>
      <c r="H1098" s="13">
        <v>117300</v>
      </c>
      <c r="I1098" s="13">
        <v>117300</v>
      </c>
      <c r="J1098" s="13">
        <v>117300</v>
      </c>
      <c r="K1098" s="13">
        <v>117300</v>
      </c>
      <c r="L1098" s="13">
        <v>117300</v>
      </c>
      <c r="M1098" s="13">
        <v>117300</v>
      </c>
      <c r="N1098" s="13">
        <v>117300</v>
      </c>
      <c r="O1098" s="13">
        <v>117300</v>
      </c>
      <c r="P1098" s="13">
        <v>117300</v>
      </c>
      <c r="Q1098" s="13">
        <v>117300</v>
      </c>
      <c r="R1098" s="13">
        <v>117300</v>
      </c>
      <c r="S1098" s="13">
        <v>117300</v>
      </c>
      <c r="T1098" s="13">
        <v>117300</v>
      </c>
      <c r="U1098" s="13">
        <v>117300</v>
      </c>
      <c r="V1098" s="13">
        <v>117300</v>
      </c>
      <c r="W1098" s="13">
        <v>117300</v>
      </c>
      <c r="X1098" s="13">
        <v>117300</v>
      </c>
      <c r="Y1098" s="13">
        <v>117300</v>
      </c>
      <c r="Z1098" s="13">
        <v>117300</v>
      </c>
      <c r="AA1098" s="13">
        <v>117300</v>
      </c>
      <c r="AB1098" s="13"/>
      <c r="AC1098" s="13"/>
      <c r="AD1098" s="13"/>
      <c r="AE1098" s="13"/>
      <c r="AF1098" s="13"/>
      <c r="AG1098" s="13"/>
      <c r="AH1098" s="13"/>
      <c r="AI1098" s="13"/>
      <c r="AJ1098" s="13"/>
      <c r="AK1098" s="13"/>
      <c r="AL1098" s="13"/>
      <c r="AM1098" s="13"/>
      <c r="AN1098" s="13"/>
      <c r="AO1098" s="13"/>
      <c r="AP1098" s="13"/>
      <c r="AQ1098" s="13"/>
      <c r="AR1098" s="13"/>
      <c r="AS1098" s="13"/>
      <c r="AT1098" s="13"/>
      <c r="AU1098" s="13"/>
      <c r="AV1098" s="13"/>
      <c r="AW1098" s="13"/>
      <c r="AX1098" s="13"/>
      <c r="AY1098" s="14" t="str">
        <f t="shared" si="175"/>
        <v/>
      </c>
      <c r="AZ1098" s="14">
        <f t="shared" si="172"/>
        <v>23</v>
      </c>
      <c r="BA1098" s="19">
        <f t="shared" si="176"/>
        <v>0</v>
      </c>
      <c r="BB1098" s="20" t="e">
        <f t="shared" si="173"/>
        <v>#DIV/0!</v>
      </c>
      <c r="BC1098">
        <f t="shared" si="177"/>
        <v>0</v>
      </c>
      <c r="BD1098" s="14">
        <f t="shared" si="178"/>
        <v>1</v>
      </c>
      <c r="BE1098" s="14" t="str">
        <f t="shared" si="179"/>
        <v/>
      </c>
      <c r="BF1098" s="14" t="str">
        <f t="shared" si="180"/>
        <v/>
      </c>
      <c r="BG1098" s="14" t="str">
        <f t="shared" si="181"/>
        <v/>
      </c>
    </row>
    <row r="1099" spans="1:59" x14ac:dyDescent="0.2">
      <c r="A1099" t="str">
        <f t="shared" si="174"/>
        <v>Sam Hayes_2017</v>
      </c>
      <c r="B1099" t="s">
        <v>1681</v>
      </c>
      <c r="C1099" t="s">
        <v>40</v>
      </c>
      <c r="D1099">
        <v>2017</v>
      </c>
      <c r="E1099" s="13">
        <v>0</v>
      </c>
      <c r="F1099" s="13">
        <v>0</v>
      </c>
      <c r="G1099" s="13">
        <v>0</v>
      </c>
      <c r="H1099" s="13">
        <v>0</v>
      </c>
      <c r="I1099" s="13">
        <v>0</v>
      </c>
      <c r="J1099" s="13">
        <v>0</v>
      </c>
      <c r="K1099" s="13">
        <v>0</v>
      </c>
      <c r="L1099" s="13">
        <v>0</v>
      </c>
      <c r="M1099" s="13">
        <v>0</v>
      </c>
      <c r="N1099" s="13">
        <v>0</v>
      </c>
      <c r="O1099" s="13">
        <v>0</v>
      </c>
      <c r="P1099" s="13">
        <v>0</v>
      </c>
      <c r="Q1099" s="13">
        <v>0</v>
      </c>
      <c r="R1099" s="13">
        <v>0</v>
      </c>
      <c r="S1099" s="13">
        <v>0</v>
      </c>
      <c r="T1099" s="13">
        <v>0</v>
      </c>
      <c r="U1099" s="13">
        <v>0</v>
      </c>
      <c r="V1099" s="13">
        <v>0</v>
      </c>
      <c r="W1099" s="13">
        <v>0</v>
      </c>
      <c r="X1099" s="13">
        <v>0</v>
      </c>
      <c r="Y1099" s="13">
        <v>0</v>
      </c>
      <c r="Z1099" s="13">
        <v>0</v>
      </c>
      <c r="AA1099" s="13">
        <v>0</v>
      </c>
      <c r="AB1099" s="13"/>
      <c r="AC1099" s="13"/>
      <c r="AD1099" s="13"/>
      <c r="AE1099" s="13"/>
      <c r="AF1099" s="13"/>
      <c r="AG1099" s="13"/>
      <c r="AH1099" s="13"/>
      <c r="AI1099" s="13"/>
      <c r="AJ1099" s="13"/>
      <c r="AK1099" s="13"/>
      <c r="AL1099" s="13"/>
      <c r="AM1099" s="13"/>
      <c r="AN1099" s="13"/>
      <c r="AO1099" s="13"/>
      <c r="AP1099" s="13"/>
      <c r="AQ1099" s="13"/>
      <c r="AR1099" s="13"/>
      <c r="AS1099" s="13"/>
      <c r="AT1099" s="13"/>
      <c r="AU1099" s="13"/>
      <c r="AV1099" s="13"/>
      <c r="AW1099" s="13"/>
      <c r="AX1099" s="13"/>
      <c r="AY1099" s="14" t="str">
        <f t="shared" si="175"/>
        <v/>
      </c>
      <c r="AZ1099" s="14">
        <f t="shared" si="172"/>
        <v>23</v>
      </c>
      <c r="BA1099" s="19">
        <f t="shared" si="176"/>
        <v>0</v>
      </c>
      <c r="BB1099" s="20" t="e">
        <f t="shared" si="173"/>
        <v>#DIV/0!</v>
      </c>
      <c r="BC1099">
        <f t="shared" si="177"/>
        <v>23</v>
      </c>
      <c r="BD1099" s="14">
        <f t="shared" si="178"/>
        <v>1</v>
      </c>
      <c r="BE1099" s="14" t="str">
        <f t="shared" si="179"/>
        <v/>
      </c>
      <c r="BF1099" s="14" t="str">
        <f t="shared" si="180"/>
        <v/>
      </c>
      <c r="BG1099" s="14" t="str">
        <f t="shared" si="181"/>
        <v/>
      </c>
    </row>
    <row r="1100" spans="1:59" x14ac:dyDescent="0.2">
      <c r="A1100" t="str">
        <f t="shared" si="174"/>
        <v>Sam Hayes_2016</v>
      </c>
      <c r="B1100" t="s">
        <v>1681</v>
      </c>
      <c r="C1100" t="s">
        <v>40</v>
      </c>
      <c r="D1100">
        <v>2016</v>
      </c>
      <c r="E1100" s="13">
        <v>0</v>
      </c>
      <c r="F1100" s="13">
        <v>0</v>
      </c>
      <c r="G1100" s="13">
        <v>0</v>
      </c>
      <c r="H1100" s="13">
        <v>0</v>
      </c>
      <c r="I1100" s="13">
        <v>0</v>
      </c>
      <c r="J1100" s="13">
        <v>0</v>
      </c>
      <c r="K1100" s="13">
        <v>0</v>
      </c>
      <c r="L1100" s="13">
        <v>0</v>
      </c>
      <c r="M1100" s="13">
        <v>0</v>
      </c>
      <c r="N1100" s="13">
        <v>0</v>
      </c>
      <c r="O1100" s="13">
        <v>0</v>
      </c>
      <c r="P1100" s="13">
        <v>0</v>
      </c>
      <c r="Q1100" s="13">
        <v>0</v>
      </c>
      <c r="R1100" s="13">
        <v>0</v>
      </c>
      <c r="S1100" s="13">
        <v>0</v>
      </c>
      <c r="T1100" s="13">
        <v>0</v>
      </c>
      <c r="U1100" s="13">
        <v>0</v>
      </c>
      <c r="V1100" s="13">
        <v>0</v>
      </c>
      <c r="W1100" s="13">
        <v>0</v>
      </c>
      <c r="X1100" s="13">
        <v>0</v>
      </c>
      <c r="Y1100" s="13">
        <v>0</v>
      </c>
      <c r="Z1100" s="13">
        <v>0</v>
      </c>
      <c r="AA1100" s="13">
        <v>0</v>
      </c>
      <c r="AB1100" s="13"/>
      <c r="AC1100" s="13"/>
      <c r="AD1100" s="13"/>
      <c r="AE1100" s="13"/>
      <c r="AF1100" s="13"/>
      <c r="AG1100" s="13"/>
      <c r="AH1100" s="13"/>
      <c r="AI1100" s="13"/>
      <c r="AJ1100" s="13"/>
      <c r="AK1100" s="13"/>
      <c r="AL1100" s="13"/>
      <c r="AM1100" s="13"/>
      <c r="AN1100" s="13"/>
      <c r="AO1100" s="13"/>
      <c r="AP1100" s="13"/>
      <c r="AQ1100" s="13"/>
      <c r="AR1100" s="13"/>
      <c r="AS1100" s="13"/>
      <c r="AT1100" s="13"/>
      <c r="AU1100" s="13"/>
      <c r="AV1100" s="13"/>
      <c r="AW1100" s="13"/>
      <c r="AX1100" s="13"/>
      <c r="AY1100" s="14" t="str">
        <f t="shared" si="175"/>
        <v/>
      </c>
      <c r="AZ1100" s="14">
        <f t="shared" si="172"/>
        <v>23</v>
      </c>
      <c r="BA1100" s="19">
        <f t="shared" si="176"/>
        <v>0</v>
      </c>
      <c r="BB1100" s="20" t="e">
        <f t="shared" si="173"/>
        <v>#DIV/0!</v>
      </c>
      <c r="BC1100">
        <f t="shared" si="177"/>
        <v>23</v>
      </c>
      <c r="BD1100" s="14">
        <f t="shared" si="178"/>
        <v>1</v>
      </c>
      <c r="BE1100" s="14" t="str">
        <f t="shared" si="179"/>
        <v/>
      </c>
      <c r="BF1100" s="14" t="str">
        <f t="shared" si="180"/>
        <v/>
      </c>
      <c r="BG1100" s="14" t="str">
        <f t="shared" si="181"/>
        <v/>
      </c>
    </row>
    <row r="1101" spans="1:59" x14ac:dyDescent="0.2">
      <c r="A1101" t="str">
        <f t="shared" si="174"/>
        <v>Sam Hayes_2015</v>
      </c>
      <c r="B1101" t="s">
        <v>1681</v>
      </c>
      <c r="C1101" t="s">
        <v>40</v>
      </c>
      <c r="D1101">
        <v>2015</v>
      </c>
      <c r="E1101" s="13">
        <v>0</v>
      </c>
      <c r="F1101" s="13">
        <v>0</v>
      </c>
      <c r="G1101" s="13">
        <v>0</v>
      </c>
      <c r="H1101" s="13">
        <v>0</v>
      </c>
      <c r="I1101" s="13">
        <v>0</v>
      </c>
      <c r="J1101" s="13">
        <v>0</v>
      </c>
      <c r="K1101" s="13">
        <v>0</v>
      </c>
      <c r="L1101" s="13">
        <v>0</v>
      </c>
      <c r="M1101" s="13">
        <v>0</v>
      </c>
      <c r="N1101" s="13">
        <v>0</v>
      </c>
      <c r="O1101" s="13">
        <v>0</v>
      </c>
      <c r="P1101" s="13">
        <v>0</v>
      </c>
      <c r="Q1101" s="13">
        <v>0</v>
      </c>
      <c r="R1101" s="13">
        <v>0</v>
      </c>
      <c r="S1101" s="13">
        <v>0</v>
      </c>
      <c r="T1101" s="13">
        <v>0</v>
      </c>
      <c r="U1101" s="13">
        <v>0</v>
      </c>
      <c r="V1101" s="13">
        <v>0</v>
      </c>
      <c r="W1101" s="13">
        <v>0</v>
      </c>
      <c r="X1101" s="13">
        <v>0</v>
      </c>
      <c r="Y1101" s="13">
        <v>0</v>
      </c>
      <c r="Z1101" s="13">
        <v>0</v>
      </c>
      <c r="AA1101" s="13">
        <v>0</v>
      </c>
      <c r="AB1101" s="13"/>
      <c r="AC1101" s="13"/>
      <c r="AD1101" s="13"/>
      <c r="AE1101" s="13"/>
      <c r="AF1101" s="13"/>
      <c r="AG1101" s="13"/>
      <c r="AH1101" s="13"/>
      <c r="AI1101" s="13"/>
      <c r="AJ1101" s="13"/>
      <c r="AK1101" s="13"/>
      <c r="AL1101" s="13"/>
      <c r="AM1101" s="13"/>
      <c r="AN1101" s="13"/>
      <c r="AO1101" s="13"/>
      <c r="AP1101" s="13"/>
      <c r="AQ1101" s="13"/>
      <c r="AR1101" s="13"/>
      <c r="AS1101" s="13"/>
      <c r="AT1101" s="13"/>
      <c r="AU1101" s="13"/>
      <c r="AV1101" s="13"/>
      <c r="AW1101" s="13"/>
      <c r="AX1101" s="13"/>
      <c r="AY1101" s="14" t="str">
        <f t="shared" si="175"/>
        <v/>
      </c>
      <c r="AZ1101" s="14">
        <f t="shared" si="172"/>
        <v>23</v>
      </c>
      <c r="BA1101" s="19">
        <f t="shared" si="176"/>
        <v>0</v>
      </c>
      <c r="BB1101" s="20" t="e">
        <f t="shared" si="173"/>
        <v>#DIV/0!</v>
      </c>
      <c r="BC1101">
        <f t="shared" si="177"/>
        <v>23</v>
      </c>
      <c r="BD1101" s="14">
        <f t="shared" si="178"/>
        <v>1</v>
      </c>
      <c r="BE1101" s="14" t="str">
        <f t="shared" si="179"/>
        <v/>
      </c>
      <c r="BF1101" s="14" t="str">
        <f t="shared" si="180"/>
        <v/>
      </c>
      <c r="BG1101" s="14" t="str">
        <f t="shared" si="181"/>
        <v/>
      </c>
    </row>
    <row r="1102" spans="1:59" x14ac:dyDescent="0.2">
      <c r="A1102" t="str">
        <f t="shared" si="174"/>
        <v>Will Hayes_2018</v>
      </c>
      <c r="B1102" t="s">
        <v>2660</v>
      </c>
      <c r="C1102" t="s">
        <v>443</v>
      </c>
      <c r="D1102">
        <v>2018</v>
      </c>
      <c r="E1102" s="13">
        <v>0</v>
      </c>
      <c r="F1102" s="13">
        <v>0</v>
      </c>
      <c r="G1102" s="13">
        <v>0</v>
      </c>
      <c r="H1102" s="13">
        <v>0</v>
      </c>
      <c r="I1102" s="13">
        <v>0</v>
      </c>
      <c r="J1102" s="13">
        <v>0</v>
      </c>
      <c r="K1102" s="13">
        <v>0</v>
      </c>
      <c r="L1102" s="13">
        <v>0</v>
      </c>
      <c r="M1102" s="13">
        <v>0</v>
      </c>
      <c r="N1102" s="13">
        <v>0</v>
      </c>
      <c r="O1102" s="13">
        <v>0</v>
      </c>
      <c r="P1102" s="13">
        <v>0</v>
      </c>
      <c r="Q1102" s="13">
        <v>0</v>
      </c>
      <c r="R1102" s="13">
        <v>0</v>
      </c>
      <c r="S1102" s="13">
        <v>0</v>
      </c>
      <c r="T1102" s="13">
        <v>0</v>
      </c>
      <c r="U1102" s="13">
        <v>0</v>
      </c>
      <c r="V1102" s="13">
        <v>0</v>
      </c>
      <c r="W1102" s="13">
        <v>0</v>
      </c>
      <c r="X1102" s="13">
        <v>0</v>
      </c>
      <c r="Y1102" s="13">
        <v>0</v>
      </c>
      <c r="Z1102" s="13">
        <v>0</v>
      </c>
      <c r="AA1102" s="13">
        <v>0</v>
      </c>
      <c r="AB1102" s="13"/>
      <c r="AC1102" s="13"/>
      <c r="AD1102" s="13"/>
      <c r="AE1102" s="13"/>
      <c r="AF1102" s="13"/>
      <c r="AG1102" s="13"/>
      <c r="AH1102" s="13"/>
      <c r="AI1102" s="13"/>
      <c r="AJ1102" s="13"/>
      <c r="AK1102" s="13"/>
      <c r="AL1102" s="13"/>
      <c r="AM1102" s="13"/>
      <c r="AN1102" s="13"/>
      <c r="AO1102" s="13"/>
      <c r="AP1102" s="13"/>
      <c r="AQ1102" s="13"/>
      <c r="AR1102" s="13"/>
      <c r="AS1102" s="13"/>
      <c r="AT1102" s="13"/>
      <c r="AU1102" s="13"/>
      <c r="AV1102" s="13"/>
      <c r="AW1102" s="13"/>
      <c r="AX1102" s="13"/>
      <c r="AY1102" s="14" t="str">
        <f t="shared" si="175"/>
        <v/>
      </c>
      <c r="AZ1102" s="14">
        <f t="shared" si="172"/>
        <v>23</v>
      </c>
      <c r="BA1102" s="19">
        <f t="shared" si="176"/>
        <v>0</v>
      </c>
      <c r="BB1102" s="20" t="e">
        <f t="shared" si="173"/>
        <v>#DIV/0!</v>
      </c>
      <c r="BC1102">
        <f t="shared" si="177"/>
        <v>23</v>
      </c>
      <c r="BD1102" s="14">
        <f t="shared" si="178"/>
        <v>1</v>
      </c>
      <c r="BE1102" s="14" t="str">
        <f t="shared" si="179"/>
        <v/>
      </c>
      <c r="BF1102" s="14" t="str">
        <f t="shared" si="180"/>
        <v/>
      </c>
      <c r="BG1102" s="14" t="str">
        <f t="shared" si="181"/>
        <v/>
      </c>
    </row>
    <row r="1103" spans="1:59" x14ac:dyDescent="0.2">
      <c r="A1103" t="str">
        <f t="shared" si="174"/>
        <v>Will Hayes_2017</v>
      </c>
      <c r="B1103" t="s">
        <v>2660</v>
      </c>
      <c r="C1103" t="s">
        <v>443</v>
      </c>
      <c r="D1103">
        <v>2017</v>
      </c>
      <c r="E1103" s="13">
        <v>0</v>
      </c>
      <c r="F1103" s="13">
        <v>0</v>
      </c>
      <c r="G1103" s="13">
        <v>0</v>
      </c>
      <c r="H1103" s="13">
        <v>0</v>
      </c>
      <c r="I1103" s="13">
        <v>0</v>
      </c>
      <c r="J1103" s="13">
        <v>0</v>
      </c>
      <c r="K1103" s="13">
        <v>0</v>
      </c>
      <c r="L1103" s="13">
        <v>0</v>
      </c>
      <c r="M1103" s="13">
        <v>0</v>
      </c>
      <c r="N1103" s="13">
        <v>0</v>
      </c>
      <c r="O1103" s="13">
        <v>0</v>
      </c>
      <c r="P1103" s="13">
        <v>0</v>
      </c>
      <c r="Q1103" s="13">
        <v>0</v>
      </c>
      <c r="R1103" s="13">
        <v>0</v>
      </c>
      <c r="S1103" s="13">
        <v>0</v>
      </c>
      <c r="T1103" s="13">
        <v>0</v>
      </c>
      <c r="U1103" s="13">
        <v>0</v>
      </c>
      <c r="V1103" s="13">
        <v>0</v>
      </c>
      <c r="W1103" s="13">
        <v>0</v>
      </c>
      <c r="X1103" s="13">
        <v>0</v>
      </c>
      <c r="Y1103" s="13">
        <v>0</v>
      </c>
      <c r="Z1103" s="13">
        <v>0</v>
      </c>
      <c r="AA1103" s="13">
        <v>0</v>
      </c>
      <c r="AB1103" s="13"/>
      <c r="AC1103" s="13"/>
      <c r="AD1103" s="13"/>
      <c r="AE1103" s="13"/>
      <c r="AF1103" s="13"/>
      <c r="AG1103" s="13"/>
      <c r="AH1103" s="13"/>
      <c r="AI1103" s="13"/>
      <c r="AJ1103" s="13"/>
      <c r="AK1103" s="13"/>
      <c r="AL1103" s="13"/>
      <c r="AM1103" s="13"/>
      <c r="AN1103" s="13"/>
      <c r="AO1103" s="13"/>
      <c r="AP1103" s="13"/>
      <c r="AQ1103" s="13"/>
      <c r="AR1103" s="13"/>
      <c r="AS1103" s="13"/>
      <c r="AT1103" s="13"/>
      <c r="AU1103" s="13"/>
      <c r="AV1103" s="13"/>
      <c r="AW1103" s="13"/>
      <c r="AX1103" s="13"/>
      <c r="AY1103" s="14" t="str">
        <f t="shared" si="175"/>
        <v/>
      </c>
      <c r="AZ1103" s="14">
        <f t="shared" si="172"/>
        <v>23</v>
      </c>
      <c r="BA1103" s="19">
        <f t="shared" si="176"/>
        <v>0</v>
      </c>
      <c r="BB1103" s="20" t="e">
        <f t="shared" si="173"/>
        <v>#DIV/0!</v>
      </c>
      <c r="BC1103">
        <f t="shared" si="177"/>
        <v>23</v>
      </c>
      <c r="BD1103" s="14">
        <f t="shared" si="178"/>
        <v>1</v>
      </c>
      <c r="BE1103" s="14" t="str">
        <f t="shared" si="179"/>
        <v/>
      </c>
      <c r="BF1103" s="14" t="str">
        <f t="shared" si="180"/>
        <v/>
      </c>
      <c r="BG1103" s="14" t="str">
        <f t="shared" si="181"/>
        <v/>
      </c>
    </row>
    <row r="1104" spans="1:59" x14ac:dyDescent="0.2">
      <c r="A1104" t="str">
        <f t="shared" si="174"/>
        <v>Will Hayes_2016</v>
      </c>
      <c r="B1104" t="s">
        <v>2660</v>
      </c>
      <c r="C1104" t="s">
        <v>443</v>
      </c>
      <c r="D1104">
        <v>2016</v>
      </c>
      <c r="E1104" s="13">
        <v>0</v>
      </c>
      <c r="F1104" s="13">
        <v>0</v>
      </c>
      <c r="G1104" s="13">
        <v>0</v>
      </c>
      <c r="H1104" s="13">
        <v>0</v>
      </c>
      <c r="I1104" s="13">
        <v>0</v>
      </c>
      <c r="J1104" s="13">
        <v>0</v>
      </c>
      <c r="K1104" s="13">
        <v>0</v>
      </c>
      <c r="L1104" s="13">
        <v>0</v>
      </c>
      <c r="M1104" s="13">
        <v>0</v>
      </c>
      <c r="N1104" s="13">
        <v>0</v>
      </c>
      <c r="O1104" s="13">
        <v>0</v>
      </c>
      <c r="P1104" s="13">
        <v>0</v>
      </c>
      <c r="Q1104" s="13">
        <v>0</v>
      </c>
      <c r="R1104" s="13">
        <v>0</v>
      </c>
      <c r="S1104" s="13">
        <v>0</v>
      </c>
      <c r="T1104" s="13">
        <v>0</v>
      </c>
      <c r="U1104" s="13">
        <v>0</v>
      </c>
      <c r="V1104" s="13">
        <v>0</v>
      </c>
      <c r="W1104" s="13">
        <v>0</v>
      </c>
      <c r="X1104" s="13">
        <v>0</v>
      </c>
      <c r="Y1104" s="13">
        <v>0</v>
      </c>
      <c r="Z1104" s="13">
        <v>0</v>
      </c>
      <c r="AA1104" s="13">
        <v>0</v>
      </c>
      <c r="AB1104" s="13"/>
      <c r="AC1104" s="13"/>
      <c r="AD1104" s="13"/>
      <c r="AE1104" s="13"/>
      <c r="AF1104" s="13"/>
      <c r="AG1104" s="13"/>
      <c r="AH1104" s="13"/>
      <c r="AI1104" s="13"/>
      <c r="AJ1104" s="13"/>
      <c r="AK1104" s="13"/>
      <c r="AL1104" s="13"/>
      <c r="AM1104" s="13"/>
      <c r="AN1104" s="13"/>
      <c r="AO1104" s="13"/>
      <c r="AP1104" s="13"/>
      <c r="AQ1104" s="13"/>
      <c r="AR1104" s="13"/>
      <c r="AS1104" s="13"/>
      <c r="AT1104" s="13"/>
      <c r="AU1104" s="13"/>
      <c r="AV1104" s="13"/>
      <c r="AW1104" s="13"/>
      <c r="AX1104" s="13"/>
      <c r="AY1104" s="14" t="str">
        <f t="shared" si="175"/>
        <v/>
      </c>
      <c r="AZ1104" s="14">
        <f t="shared" si="172"/>
        <v>23</v>
      </c>
      <c r="BA1104" s="19">
        <f t="shared" si="176"/>
        <v>0</v>
      </c>
      <c r="BB1104" s="20" t="e">
        <f t="shared" si="173"/>
        <v>#DIV/0!</v>
      </c>
      <c r="BC1104">
        <f t="shared" si="177"/>
        <v>23</v>
      </c>
      <c r="BD1104" s="14">
        <f t="shared" si="178"/>
        <v>1</v>
      </c>
      <c r="BE1104" s="14" t="str">
        <f t="shared" si="179"/>
        <v/>
      </c>
      <c r="BF1104" s="14" t="str">
        <f t="shared" si="180"/>
        <v/>
      </c>
      <c r="BG1104" s="14" t="str">
        <f t="shared" si="181"/>
        <v/>
      </c>
    </row>
    <row r="1105" spans="1:59" x14ac:dyDescent="0.2">
      <c r="A1105" t="str">
        <f t="shared" si="174"/>
        <v>Will Hayes_2015</v>
      </c>
      <c r="B1105" t="s">
        <v>2660</v>
      </c>
      <c r="C1105" t="s">
        <v>443</v>
      </c>
      <c r="D1105">
        <v>2015</v>
      </c>
      <c r="E1105" s="13">
        <v>0</v>
      </c>
      <c r="F1105" s="13">
        <v>0</v>
      </c>
      <c r="G1105" s="13">
        <v>0</v>
      </c>
      <c r="H1105" s="13">
        <v>0</v>
      </c>
      <c r="I1105" s="13">
        <v>0</v>
      </c>
      <c r="J1105" s="13">
        <v>0</v>
      </c>
      <c r="K1105" s="13">
        <v>0</v>
      </c>
      <c r="L1105" s="13">
        <v>0</v>
      </c>
      <c r="M1105" s="13">
        <v>0</v>
      </c>
      <c r="N1105" s="13">
        <v>0</v>
      </c>
      <c r="O1105" s="13">
        <v>0</v>
      </c>
      <c r="P1105" s="13">
        <v>0</v>
      </c>
      <c r="Q1105" s="13">
        <v>0</v>
      </c>
      <c r="R1105" s="13">
        <v>0</v>
      </c>
      <c r="S1105" s="13">
        <v>0</v>
      </c>
      <c r="T1105" s="13">
        <v>0</v>
      </c>
      <c r="U1105" s="13">
        <v>0</v>
      </c>
      <c r="V1105" s="13">
        <v>0</v>
      </c>
      <c r="W1105" s="13">
        <v>0</v>
      </c>
      <c r="X1105" s="13">
        <v>0</v>
      </c>
      <c r="Y1105" s="13">
        <v>0</v>
      </c>
      <c r="Z1105" s="13">
        <v>0</v>
      </c>
      <c r="AA1105" s="13">
        <v>0</v>
      </c>
      <c r="AB1105" s="13"/>
      <c r="AC1105" s="13"/>
      <c r="AD1105" s="13"/>
      <c r="AE1105" s="13"/>
      <c r="AF1105" s="13"/>
      <c r="AG1105" s="13"/>
      <c r="AH1105" s="13"/>
      <c r="AI1105" s="13"/>
      <c r="AJ1105" s="13"/>
      <c r="AK1105" s="13"/>
      <c r="AL1105" s="13"/>
      <c r="AM1105" s="13"/>
      <c r="AN1105" s="13"/>
      <c r="AO1105" s="13"/>
      <c r="AP1105" s="13"/>
      <c r="AQ1105" s="13"/>
      <c r="AR1105" s="13"/>
      <c r="AS1105" s="13"/>
      <c r="AT1105" s="13"/>
      <c r="AU1105" s="13"/>
      <c r="AV1105" s="13"/>
      <c r="AW1105" s="13"/>
      <c r="AX1105" s="13"/>
      <c r="AY1105" s="14" t="str">
        <f t="shared" si="175"/>
        <v/>
      </c>
      <c r="AZ1105" s="14">
        <f t="shared" si="172"/>
        <v>23</v>
      </c>
      <c r="BA1105" s="19">
        <f t="shared" si="176"/>
        <v>0</v>
      </c>
      <c r="BB1105" s="20" t="e">
        <f t="shared" si="173"/>
        <v>#DIV/0!</v>
      </c>
      <c r="BC1105">
        <f t="shared" si="177"/>
        <v>23</v>
      </c>
      <c r="BD1105" s="14">
        <f t="shared" si="178"/>
        <v>1</v>
      </c>
      <c r="BE1105" s="14" t="str">
        <f t="shared" si="179"/>
        <v/>
      </c>
      <c r="BF1105" s="14" t="str">
        <f t="shared" si="180"/>
        <v/>
      </c>
      <c r="BG1105" s="14" t="str">
        <f t="shared" si="181"/>
        <v/>
      </c>
    </row>
    <row r="1106" spans="1:59" x14ac:dyDescent="0.2">
      <c r="A1106" t="str">
        <f t="shared" si="174"/>
        <v>Nick Haynes_2018</v>
      </c>
      <c r="B1106" t="s">
        <v>809</v>
      </c>
      <c r="C1106" t="s">
        <v>490</v>
      </c>
      <c r="D1106">
        <v>2018</v>
      </c>
      <c r="E1106" s="13">
        <v>416800</v>
      </c>
      <c r="F1106" s="13">
        <v>416800</v>
      </c>
      <c r="G1106" s="13">
        <v>416800</v>
      </c>
      <c r="H1106" s="13">
        <v>408000</v>
      </c>
      <c r="I1106" s="13">
        <v>417700</v>
      </c>
      <c r="J1106" s="13">
        <v>408500</v>
      </c>
      <c r="K1106" s="13">
        <v>380500</v>
      </c>
      <c r="L1106" s="13">
        <v>355300</v>
      </c>
      <c r="M1106" s="13">
        <v>346800</v>
      </c>
      <c r="N1106" s="13">
        <v>364500</v>
      </c>
      <c r="O1106" s="13">
        <v>368600</v>
      </c>
      <c r="P1106" s="13">
        <v>383300</v>
      </c>
      <c r="Q1106" s="13">
        <v>381900</v>
      </c>
      <c r="R1106" s="13">
        <v>381900</v>
      </c>
      <c r="S1106" s="13">
        <v>376900</v>
      </c>
      <c r="T1106" s="13">
        <v>386300</v>
      </c>
      <c r="U1106" s="13">
        <v>378000</v>
      </c>
      <c r="V1106" s="13">
        <v>378900</v>
      </c>
      <c r="W1106" s="13">
        <v>363200</v>
      </c>
      <c r="X1106" s="13">
        <v>364300</v>
      </c>
      <c r="Y1106" s="13">
        <v>351700</v>
      </c>
      <c r="Z1106" s="13">
        <v>354900</v>
      </c>
      <c r="AA1106" s="13">
        <v>387900</v>
      </c>
      <c r="AB1106" s="13">
        <v>74</v>
      </c>
      <c r="AC1106" s="13">
        <v>64</v>
      </c>
      <c r="AD1106" s="13">
        <v>90</v>
      </c>
      <c r="AE1106" s="13">
        <v>107</v>
      </c>
      <c r="AF1106" s="13">
        <v>27</v>
      </c>
      <c r="AG1106" s="13">
        <v>46</v>
      </c>
      <c r="AH1106" s="13">
        <v>98</v>
      </c>
      <c r="AI1106" s="13">
        <v>51</v>
      </c>
      <c r="AJ1106" s="13">
        <v>100</v>
      </c>
      <c r="AK1106" s="13">
        <v>77</v>
      </c>
      <c r="AL1106" s="13">
        <v>77</v>
      </c>
      <c r="AM1106" s="13">
        <v>75</v>
      </c>
      <c r="AN1106" s="13"/>
      <c r="AO1106" s="13">
        <v>68</v>
      </c>
      <c r="AP1106" s="13">
        <v>109</v>
      </c>
      <c r="AQ1106" s="13">
        <v>41</v>
      </c>
      <c r="AR1106" s="13">
        <v>83</v>
      </c>
      <c r="AS1106" s="13">
        <v>73</v>
      </c>
      <c r="AT1106" s="13">
        <v>69</v>
      </c>
      <c r="AU1106" s="13">
        <v>54</v>
      </c>
      <c r="AV1106" s="13">
        <v>101</v>
      </c>
      <c r="AW1106" s="13">
        <v>97</v>
      </c>
      <c r="AX1106" s="13">
        <v>73</v>
      </c>
      <c r="AY1106" s="14">
        <f t="shared" si="175"/>
        <v>75.181818181818187</v>
      </c>
      <c r="AZ1106" s="14">
        <f t="shared" si="172"/>
        <v>23</v>
      </c>
      <c r="BA1106" s="19">
        <f t="shared" si="176"/>
        <v>1</v>
      </c>
      <c r="BB1106" s="20">
        <f t="shared" si="173"/>
        <v>22.171703037529962</v>
      </c>
      <c r="BC1106">
        <f t="shared" si="177"/>
        <v>0</v>
      </c>
      <c r="BD1106" s="14">
        <f t="shared" si="178"/>
        <v>9</v>
      </c>
      <c r="BE1106" s="14">
        <f t="shared" si="179"/>
        <v>68</v>
      </c>
      <c r="BF1106" s="14">
        <f t="shared" si="180"/>
        <v>79.666666666666671</v>
      </c>
      <c r="BG1106" s="14">
        <f t="shared" si="181"/>
        <v>77.777777777777771</v>
      </c>
    </row>
    <row r="1107" spans="1:59" x14ac:dyDescent="0.2">
      <c r="A1107" t="str">
        <f t="shared" si="174"/>
        <v>Nick Haynes_2017</v>
      </c>
      <c r="B1107" t="s">
        <v>809</v>
      </c>
      <c r="C1107" t="s">
        <v>490</v>
      </c>
      <c r="D1107">
        <v>2017</v>
      </c>
      <c r="E1107" s="13">
        <v>457000</v>
      </c>
      <c r="F1107" s="13">
        <v>457000</v>
      </c>
      <c r="G1107" s="13">
        <v>457000</v>
      </c>
      <c r="H1107" s="13">
        <v>423700</v>
      </c>
      <c r="I1107" s="13">
        <v>422400</v>
      </c>
      <c r="J1107" s="13">
        <v>438200</v>
      </c>
      <c r="K1107" s="13">
        <v>456700</v>
      </c>
      <c r="L1107" s="13">
        <v>456700</v>
      </c>
      <c r="M1107" s="13">
        <v>456700</v>
      </c>
      <c r="N1107" s="13">
        <v>456700</v>
      </c>
      <c r="O1107" s="13">
        <v>456700</v>
      </c>
      <c r="P1107" s="13">
        <v>456700</v>
      </c>
      <c r="Q1107" s="13">
        <v>456700</v>
      </c>
      <c r="R1107" s="13">
        <v>456700</v>
      </c>
      <c r="S1107" s="13">
        <v>431200</v>
      </c>
      <c r="T1107" s="13">
        <v>419900</v>
      </c>
      <c r="U1107" s="13">
        <v>388700</v>
      </c>
      <c r="V1107" s="13">
        <v>396200</v>
      </c>
      <c r="W1107" s="13">
        <v>384400</v>
      </c>
      <c r="X1107" s="13">
        <v>399500</v>
      </c>
      <c r="Y1107" s="13">
        <v>394500</v>
      </c>
      <c r="Z1107" s="13">
        <v>396000</v>
      </c>
      <c r="AA1107" s="13">
        <v>391300</v>
      </c>
      <c r="AB1107" s="13">
        <v>60</v>
      </c>
      <c r="AC1107" s="13">
        <v>51</v>
      </c>
      <c r="AD1107" s="13">
        <v>81</v>
      </c>
      <c r="AE1107" s="13">
        <v>113</v>
      </c>
      <c r="AF1107" s="13">
        <v>88</v>
      </c>
      <c r="AG1107" s="13">
        <v>98</v>
      </c>
      <c r="AH1107" s="13"/>
      <c r="AI1107" s="13"/>
      <c r="AJ1107" s="13"/>
      <c r="AK1107" s="13"/>
      <c r="AL1107" s="13"/>
      <c r="AM1107" s="13"/>
      <c r="AN1107" s="13"/>
      <c r="AO1107" s="13">
        <v>25</v>
      </c>
      <c r="AP1107" s="13">
        <v>108</v>
      </c>
      <c r="AQ1107" s="13">
        <v>47</v>
      </c>
      <c r="AR1107" s="13">
        <v>94</v>
      </c>
      <c r="AS1107" s="13">
        <v>70</v>
      </c>
      <c r="AT1107" s="13">
        <v>101</v>
      </c>
      <c r="AU1107" s="13">
        <v>59</v>
      </c>
      <c r="AV1107" s="13">
        <v>82</v>
      </c>
      <c r="AW1107" s="13">
        <v>88</v>
      </c>
      <c r="AX1107" s="13">
        <v>48</v>
      </c>
      <c r="AY1107" s="14">
        <f t="shared" si="175"/>
        <v>75.8125</v>
      </c>
      <c r="AZ1107" s="14">
        <f t="shared" si="172"/>
        <v>23</v>
      </c>
      <c r="BA1107" s="19">
        <f t="shared" si="176"/>
        <v>0.72727272727272729</v>
      </c>
      <c r="BB1107" s="20">
        <f t="shared" si="173"/>
        <v>25.306702010863972</v>
      </c>
      <c r="BC1107">
        <f t="shared" si="177"/>
        <v>0</v>
      </c>
      <c r="BD1107" s="14">
        <f t="shared" si="178"/>
        <v>19</v>
      </c>
      <c r="BE1107" s="14">
        <f t="shared" si="179"/>
        <v>81.833333333333329</v>
      </c>
      <c r="BF1107" s="14" t="str">
        <f t="shared" si="180"/>
        <v/>
      </c>
      <c r="BG1107" s="14">
        <f t="shared" si="181"/>
        <v>77.444444444444443</v>
      </c>
    </row>
    <row r="1108" spans="1:59" x14ac:dyDescent="0.2">
      <c r="A1108" t="str">
        <f t="shared" si="174"/>
        <v>Nick Haynes_2016</v>
      </c>
      <c r="B1108" t="s">
        <v>809</v>
      </c>
      <c r="C1108" t="s">
        <v>490</v>
      </c>
      <c r="D1108">
        <v>2016</v>
      </c>
      <c r="E1108" s="13">
        <v>369500</v>
      </c>
      <c r="F1108" s="13">
        <v>369500</v>
      </c>
      <c r="G1108" s="13">
        <v>369500</v>
      </c>
      <c r="H1108" s="13">
        <v>369500</v>
      </c>
      <c r="I1108" s="13">
        <v>369500</v>
      </c>
      <c r="J1108" s="13">
        <v>369500</v>
      </c>
      <c r="K1108" s="13">
        <v>369500</v>
      </c>
      <c r="L1108" s="13">
        <v>369500</v>
      </c>
      <c r="M1108" s="13">
        <v>375600</v>
      </c>
      <c r="N1108" s="13">
        <v>383200</v>
      </c>
      <c r="O1108" s="13">
        <v>400400</v>
      </c>
      <c r="P1108" s="13">
        <v>418700</v>
      </c>
      <c r="Q1108" s="13">
        <v>430200</v>
      </c>
      <c r="R1108" s="13">
        <v>425600</v>
      </c>
      <c r="S1108" s="13">
        <v>410000</v>
      </c>
      <c r="T1108" s="13">
        <v>410000</v>
      </c>
      <c r="U1108" s="13">
        <v>396600</v>
      </c>
      <c r="V1108" s="13">
        <v>389700</v>
      </c>
      <c r="W1108" s="13">
        <v>402400</v>
      </c>
      <c r="X1108" s="13">
        <v>402400</v>
      </c>
      <c r="Y1108" s="13">
        <v>414900</v>
      </c>
      <c r="Z1108" s="13">
        <v>425200</v>
      </c>
      <c r="AA1108" s="13">
        <v>432000</v>
      </c>
      <c r="AB1108" s="13"/>
      <c r="AC1108" s="13"/>
      <c r="AD1108" s="13"/>
      <c r="AE1108" s="13"/>
      <c r="AF1108" s="13"/>
      <c r="AG1108" s="13">
        <v>80</v>
      </c>
      <c r="AH1108" s="13">
        <v>74</v>
      </c>
      <c r="AI1108" s="13">
        <v>79</v>
      </c>
      <c r="AJ1108" s="13">
        <v>89</v>
      </c>
      <c r="AK1108" s="13">
        <v>101</v>
      </c>
      <c r="AL1108" s="13">
        <v>91</v>
      </c>
      <c r="AM1108" s="13">
        <v>86</v>
      </c>
      <c r="AN1108" s="13">
        <v>78</v>
      </c>
      <c r="AO1108" s="13">
        <v>59</v>
      </c>
      <c r="AP1108" s="13"/>
      <c r="AQ1108" s="13">
        <v>80</v>
      </c>
      <c r="AR1108" s="13">
        <v>88</v>
      </c>
      <c r="AS1108" s="13">
        <v>101</v>
      </c>
      <c r="AT1108" s="13"/>
      <c r="AU1108" s="13">
        <v>89</v>
      </c>
      <c r="AV1108" s="13">
        <v>91</v>
      </c>
      <c r="AW1108" s="13">
        <v>99</v>
      </c>
      <c r="AX1108" s="13">
        <v>59</v>
      </c>
      <c r="AY1108" s="14">
        <f t="shared" si="175"/>
        <v>84</v>
      </c>
      <c r="AZ1108" s="14">
        <f t="shared" si="172"/>
        <v>23</v>
      </c>
      <c r="BA1108" s="19">
        <f t="shared" si="176"/>
        <v>0.72727272727272729</v>
      </c>
      <c r="BB1108" s="20">
        <f t="shared" si="173"/>
        <v>12.685950233755978</v>
      </c>
      <c r="BC1108">
        <f t="shared" si="177"/>
        <v>0</v>
      </c>
      <c r="BD1108" s="14">
        <f t="shared" si="178"/>
        <v>1</v>
      </c>
      <c r="BE1108" s="14">
        <f t="shared" si="179"/>
        <v>80</v>
      </c>
      <c r="BF1108" s="14">
        <f t="shared" si="180"/>
        <v>86.666666666666671</v>
      </c>
      <c r="BG1108" s="14">
        <f t="shared" si="181"/>
        <v>86.714285714285708</v>
      </c>
    </row>
    <row r="1109" spans="1:59" x14ac:dyDescent="0.2">
      <c r="A1109" t="str">
        <f t="shared" si="174"/>
        <v>Nick Haynes_2015</v>
      </c>
      <c r="B1109" t="s">
        <v>809</v>
      </c>
      <c r="C1109" t="s">
        <v>490</v>
      </c>
      <c r="D1109">
        <v>2015</v>
      </c>
      <c r="E1109" s="13">
        <v>383600</v>
      </c>
      <c r="F1109" s="13">
        <v>383600</v>
      </c>
      <c r="G1109" s="13">
        <v>383600</v>
      </c>
      <c r="H1109" s="13">
        <v>368900</v>
      </c>
      <c r="I1109" s="13">
        <v>377000</v>
      </c>
      <c r="J1109" s="13">
        <v>376700</v>
      </c>
      <c r="K1109" s="13">
        <v>372100</v>
      </c>
      <c r="L1109" s="13">
        <v>359100</v>
      </c>
      <c r="M1109" s="13">
        <v>356500</v>
      </c>
      <c r="N1109" s="13">
        <v>364700</v>
      </c>
      <c r="O1109" s="13">
        <v>364700</v>
      </c>
      <c r="P1109" s="13">
        <v>365100</v>
      </c>
      <c r="Q1109" s="13">
        <v>359300</v>
      </c>
      <c r="R1109" s="13">
        <v>359300</v>
      </c>
      <c r="S1109" s="13">
        <v>359300</v>
      </c>
      <c r="T1109" s="13">
        <v>351600</v>
      </c>
      <c r="U1109" s="13">
        <v>343500</v>
      </c>
      <c r="V1109" s="13">
        <v>336900</v>
      </c>
      <c r="W1109" s="13">
        <v>336900</v>
      </c>
      <c r="X1109" s="13">
        <v>341300</v>
      </c>
      <c r="Y1109" s="13">
        <v>352500</v>
      </c>
      <c r="Z1109" s="13">
        <v>340900</v>
      </c>
      <c r="AA1109" s="13">
        <v>340900</v>
      </c>
      <c r="AB1109" s="13">
        <v>67</v>
      </c>
      <c r="AC1109" s="13">
        <v>77</v>
      </c>
      <c r="AD1109" s="13">
        <v>50</v>
      </c>
      <c r="AE1109" s="13">
        <v>111</v>
      </c>
      <c r="AF1109" s="13">
        <v>64</v>
      </c>
      <c r="AG1109" s="13">
        <v>40</v>
      </c>
      <c r="AH1109" s="13">
        <v>89</v>
      </c>
      <c r="AI1109" s="13">
        <v>79</v>
      </c>
      <c r="AJ1109" s="13">
        <v>63</v>
      </c>
      <c r="AK1109" s="13"/>
      <c r="AL1109" s="13">
        <v>75</v>
      </c>
      <c r="AM1109" s="13">
        <v>66</v>
      </c>
      <c r="AN1109" s="13"/>
      <c r="AO1109" s="13"/>
      <c r="AP1109" s="13">
        <v>54</v>
      </c>
      <c r="AQ1109" s="13">
        <v>70</v>
      </c>
      <c r="AR1109" s="13">
        <v>69</v>
      </c>
      <c r="AS1109" s="13"/>
      <c r="AT1109" s="13">
        <v>75</v>
      </c>
      <c r="AU1109" s="13">
        <v>89</v>
      </c>
      <c r="AV1109" s="13">
        <v>26</v>
      </c>
      <c r="AW1109" s="13"/>
      <c r="AX1109" s="13"/>
      <c r="AY1109" s="14">
        <f t="shared" si="175"/>
        <v>68.470588235294116</v>
      </c>
      <c r="AZ1109" s="14">
        <f t="shared" si="172"/>
        <v>23</v>
      </c>
      <c r="BA1109" s="19">
        <f t="shared" si="176"/>
        <v>0.77272727272727271</v>
      </c>
      <c r="BB1109" s="20">
        <f t="shared" si="173"/>
        <v>19.599482286079731</v>
      </c>
      <c r="BC1109">
        <f t="shared" si="177"/>
        <v>0</v>
      </c>
      <c r="BD1109" s="14">
        <f t="shared" si="178"/>
        <v>18</v>
      </c>
      <c r="BE1109" s="14">
        <f t="shared" si="179"/>
        <v>68.166666666666671</v>
      </c>
      <c r="BF1109" s="14">
        <f t="shared" si="180"/>
        <v>74.400000000000006</v>
      </c>
      <c r="BG1109" s="14">
        <f t="shared" si="181"/>
        <v>63.833333333333336</v>
      </c>
    </row>
    <row r="1110" spans="1:59" x14ac:dyDescent="0.2">
      <c r="A1110" t="str">
        <f t="shared" si="174"/>
        <v>Will Hayward_2018</v>
      </c>
      <c r="B1110" t="s">
        <v>945</v>
      </c>
      <c r="C1110" t="s">
        <v>423</v>
      </c>
      <c r="D1110">
        <v>2018</v>
      </c>
      <c r="E1110" s="13">
        <v>267800</v>
      </c>
      <c r="F1110" s="13">
        <v>267800</v>
      </c>
      <c r="G1110" s="13">
        <v>267800</v>
      </c>
      <c r="H1110" s="13">
        <v>270400</v>
      </c>
      <c r="I1110" s="13">
        <v>266000</v>
      </c>
      <c r="J1110" s="13">
        <v>271100</v>
      </c>
      <c r="K1110" s="13">
        <v>273900</v>
      </c>
      <c r="L1110" s="13">
        <v>301400</v>
      </c>
      <c r="M1110" s="13">
        <v>333300</v>
      </c>
      <c r="N1110" s="13">
        <v>337600</v>
      </c>
      <c r="O1110" s="13">
        <v>336400</v>
      </c>
      <c r="P1110" s="13">
        <v>341400</v>
      </c>
      <c r="Q1110" s="13">
        <v>353900</v>
      </c>
      <c r="R1110" s="13">
        <v>350000</v>
      </c>
      <c r="S1110" s="13">
        <v>350000</v>
      </c>
      <c r="T1110" s="13">
        <v>331200</v>
      </c>
      <c r="U1110" s="13">
        <v>305000</v>
      </c>
      <c r="V1110" s="13">
        <v>298700</v>
      </c>
      <c r="W1110" s="13">
        <v>297400</v>
      </c>
      <c r="X1110" s="13">
        <v>291100</v>
      </c>
      <c r="Y1110" s="13">
        <v>269700</v>
      </c>
      <c r="Z1110" s="13">
        <v>257600</v>
      </c>
      <c r="AA1110" s="13">
        <v>274900</v>
      </c>
      <c r="AB1110" s="13">
        <v>41</v>
      </c>
      <c r="AC1110" s="13">
        <v>31</v>
      </c>
      <c r="AD1110" s="13">
        <v>93</v>
      </c>
      <c r="AE1110" s="13">
        <v>25</v>
      </c>
      <c r="AF1110" s="13">
        <v>49</v>
      </c>
      <c r="AG1110" s="13">
        <v>93</v>
      </c>
      <c r="AH1110" s="13">
        <v>83</v>
      </c>
      <c r="AI1110" s="13">
        <v>77</v>
      </c>
      <c r="AJ1110" s="13">
        <v>51</v>
      </c>
      <c r="AK1110" s="13">
        <v>72</v>
      </c>
      <c r="AL1110" s="13">
        <v>90</v>
      </c>
      <c r="AM1110" s="13">
        <v>73</v>
      </c>
      <c r="AN1110" s="13">
        <v>41</v>
      </c>
      <c r="AO1110" s="13"/>
      <c r="AP1110" s="13">
        <v>58</v>
      </c>
      <c r="AQ1110" s="13">
        <v>45</v>
      </c>
      <c r="AR1110" s="13">
        <v>69</v>
      </c>
      <c r="AS1110" s="13">
        <v>66</v>
      </c>
      <c r="AT1110" s="13">
        <v>33</v>
      </c>
      <c r="AU1110" s="13">
        <v>32</v>
      </c>
      <c r="AV1110" s="13">
        <v>74</v>
      </c>
      <c r="AW1110" s="13">
        <v>57</v>
      </c>
      <c r="AX1110" s="13">
        <v>65</v>
      </c>
      <c r="AY1110" s="14">
        <f t="shared" si="175"/>
        <v>59.909090909090907</v>
      </c>
      <c r="AZ1110" s="14">
        <f t="shared" si="172"/>
        <v>23</v>
      </c>
      <c r="BA1110" s="19">
        <f t="shared" si="176"/>
        <v>1</v>
      </c>
      <c r="BB1110" s="20">
        <f t="shared" si="173"/>
        <v>21.030384121005874</v>
      </c>
      <c r="BC1110">
        <f t="shared" si="177"/>
        <v>0</v>
      </c>
      <c r="BD1110" s="14">
        <f t="shared" si="178"/>
        <v>22</v>
      </c>
      <c r="BE1110" s="14">
        <f t="shared" si="179"/>
        <v>55.333333333333336</v>
      </c>
      <c r="BF1110" s="14">
        <f t="shared" si="180"/>
        <v>74.333333333333329</v>
      </c>
      <c r="BG1110" s="14">
        <f t="shared" si="181"/>
        <v>55.444444444444443</v>
      </c>
    </row>
    <row r="1111" spans="1:59" x14ac:dyDescent="0.2">
      <c r="A1111" t="str">
        <f t="shared" si="174"/>
        <v>Will Hayward_2017</v>
      </c>
      <c r="B1111" t="s">
        <v>945</v>
      </c>
      <c r="C1111" t="s">
        <v>423</v>
      </c>
      <c r="D1111">
        <v>2017</v>
      </c>
      <c r="E1111" s="13">
        <v>121800</v>
      </c>
      <c r="F1111" s="13">
        <v>121800</v>
      </c>
      <c r="G1111" s="13">
        <v>121800</v>
      </c>
      <c r="H1111" s="13">
        <v>121800</v>
      </c>
      <c r="I1111" s="13">
        <v>176200</v>
      </c>
      <c r="J1111" s="13">
        <v>189200</v>
      </c>
      <c r="K1111" s="13">
        <v>197200</v>
      </c>
      <c r="L1111" s="13">
        <v>200600</v>
      </c>
      <c r="M1111" s="13">
        <v>210300</v>
      </c>
      <c r="N1111" s="13">
        <v>225300</v>
      </c>
      <c r="O1111" s="13">
        <v>224200</v>
      </c>
      <c r="P1111" s="13">
        <v>224200</v>
      </c>
      <c r="Q1111" s="13">
        <v>230300</v>
      </c>
      <c r="R1111" s="13">
        <v>226200</v>
      </c>
      <c r="S1111" s="13">
        <v>229900</v>
      </c>
      <c r="T1111" s="13">
        <v>229900</v>
      </c>
      <c r="U1111" s="13">
        <v>229900</v>
      </c>
      <c r="V1111" s="13">
        <v>229900</v>
      </c>
      <c r="W1111" s="13">
        <v>229900</v>
      </c>
      <c r="X1111" s="13">
        <v>219200</v>
      </c>
      <c r="Y1111" s="13">
        <v>234100</v>
      </c>
      <c r="Z1111" s="13">
        <v>250600</v>
      </c>
      <c r="AA1111" s="13">
        <v>258700</v>
      </c>
      <c r="AB1111" s="13"/>
      <c r="AC1111" s="13">
        <v>82</v>
      </c>
      <c r="AD1111" s="13">
        <v>50</v>
      </c>
      <c r="AE1111" s="13">
        <v>61</v>
      </c>
      <c r="AF1111" s="13">
        <v>21</v>
      </c>
      <c r="AG1111" s="13">
        <v>47</v>
      </c>
      <c r="AH1111" s="13">
        <v>55</v>
      </c>
      <c r="AI1111" s="13">
        <v>38</v>
      </c>
      <c r="AJ1111" s="13">
        <v>64</v>
      </c>
      <c r="AK1111" s="13">
        <v>28</v>
      </c>
      <c r="AL1111" s="13"/>
      <c r="AM1111" s="13">
        <v>53</v>
      </c>
      <c r="AN1111" s="13">
        <v>45</v>
      </c>
      <c r="AO1111" s="13">
        <v>43</v>
      </c>
      <c r="AP1111" s="13"/>
      <c r="AQ1111" s="13"/>
      <c r="AR1111" s="13"/>
      <c r="AS1111" s="13"/>
      <c r="AT1111" s="13">
        <v>26</v>
      </c>
      <c r="AU1111" s="13">
        <v>97</v>
      </c>
      <c r="AV1111" s="13">
        <v>56</v>
      </c>
      <c r="AW1111" s="13">
        <v>17</v>
      </c>
      <c r="AX1111" s="13">
        <v>45</v>
      </c>
      <c r="AY1111" s="14">
        <f t="shared" si="175"/>
        <v>48.705882352941174</v>
      </c>
      <c r="AZ1111" s="14">
        <f t="shared" si="172"/>
        <v>23</v>
      </c>
      <c r="BA1111" s="19">
        <f t="shared" si="176"/>
        <v>0.77272727272727271</v>
      </c>
      <c r="BB1111" s="20">
        <f t="shared" si="173"/>
        <v>20.666291109807151</v>
      </c>
      <c r="BC1111">
        <f t="shared" si="177"/>
        <v>0</v>
      </c>
      <c r="BD1111" s="14">
        <f t="shared" si="178"/>
        <v>1</v>
      </c>
      <c r="BE1111" s="14">
        <f t="shared" si="179"/>
        <v>52.2</v>
      </c>
      <c r="BF1111" s="14">
        <f t="shared" si="180"/>
        <v>47.6</v>
      </c>
      <c r="BG1111" s="14">
        <f t="shared" si="181"/>
        <v>48.2</v>
      </c>
    </row>
    <row r="1112" spans="1:59" x14ac:dyDescent="0.2">
      <c r="A1112" t="str">
        <f t="shared" si="174"/>
        <v>Will Hayward_2016</v>
      </c>
      <c r="B1112" t="s">
        <v>945</v>
      </c>
      <c r="C1112" t="s">
        <v>423</v>
      </c>
      <c r="D1112">
        <v>2016</v>
      </c>
      <c r="E1112" s="13">
        <v>0</v>
      </c>
      <c r="F1112" s="13">
        <v>0</v>
      </c>
      <c r="G1112" s="13">
        <v>0</v>
      </c>
      <c r="H1112" s="13">
        <v>0</v>
      </c>
      <c r="I1112" s="13">
        <v>0</v>
      </c>
      <c r="J1112" s="13">
        <v>0</v>
      </c>
      <c r="K1112" s="13">
        <v>0</v>
      </c>
      <c r="L1112" s="13">
        <v>0</v>
      </c>
      <c r="M1112" s="13">
        <v>0</v>
      </c>
      <c r="N1112" s="13">
        <v>0</v>
      </c>
      <c r="O1112" s="13">
        <v>0</v>
      </c>
      <c r="P1112" s="13">
        <v>0</v>
      </c>
      <c r="Q1112" s="13">
        <v>0</v>
      </c>
      <c r="R1112" s="13">
        <v>0</v>
      </c>
      <c r="S1112" s="13">
        <v>0</v>
      </c>
      <c r="T1112" s="13">
        <v>0</v>
      </c>
      <c r="U1112" s="13">
        <v>0</v>
      </c>
      <c r="V1112" s="13">
        <v>0</v>
      </c>
      <c r="W1112" s="13">
        <v>0</v>
      </c>
      <c r="X1112" s="13">
        <v>0</v>
      </c>
      <c r="Y1112" s="13">
        <v>0</v>
      </c>
      <c r="Z1112" s="13">
        <v>0</v>
      </c>
      <c r="AA1112" s="13">
        <v>0</v>
      </c>
      <c r="AB1112" s="13"/>
      <c r="AC1112" s="13"/>
      <c r="AD1112" s="13"/>
      <c r="AE1112" s="13"/>
      <c r="AF1112" s="13"/>
      <c r="AG1112" s="13"/>
      <c r="AH1112" s="13"/>
      <c r="AI1112" s="13"/>
      <c r="AJ1112" s="13"/>
      <c r="AK1112" s="13"/>
      <c r="AL1112" s="13"/>
      <c r="AM1112" s="13"/>
      <c r="AN1112" s="13"/>
      <c r="AO1112" s="13"/>
      <c r="AP1112" s="13"/>
      <c r="AQ1112" s="13"/>
      <c r="AR1112" s="13"/>
      <c r="AS1112" s="13"/>
      <c r="AT1112" s="13"/>
      <c r="AU1112" s="13"/>
      <c r="AV1112" s="13"/>
      <c r="AW1112" s="13"/>
      <c r="AX1112" s="13"/>
      <c r="AY1112" s="14" t="str">
        <f t="shared" si="175"/>
        <v/>
      </c>
      <c r="AZ1112" s="14">
        <f t="shared" si="172"/>
        <v>23</v>
      </c>
      <c r="BA1112" s="19">
        <f t="shared" si="176"/>
        <v>0</v>
      </c>
      <c r="BB1112" s="20" t="e">
        <f t="shared" si="173"/>
        <v>#DIV/0!</v>
      </c>
      <c r="BC1112">
        <f t="shared" si="177"/>
        <v>23</v>
      </c>
      <c r="BD1112" s="14">
        <f t="shared" si="178"/>
        <v>1</v>
      </c>
      <c r="BE1112" s="14" t="str">
        <f t="shared" si="179"/>
        <v/>
      </c>
      <c r="BF1112" s="14" t="str">
        <f t="shared" si="180"/>
        <v/>
      </c>
      <c r="BG1112" s="14" t="str">
        <f t="shared" si="181"/>
        <v/>
      </c>
    </row>
    <row r="1113" spans="1:59" x14ac:dyDescent="0.2">
      <c r="A1113" t="str">
        <f t="shared" si="174"/>
        <v>Will Hayward_2015</v>
      </c>
      <c r="B1113" t="s">
        <v>945</v>
      </c>
      <c r="C1113" t="s">
        <v>423</v>
      </c>
      <c r="D1113">
        <v>2015</v>
      </c>
      <c r="E1113" s="13">
        <v>0</v>
      </c>
      <c r="F1113" s="13">
        <v>0</v>
      </c>
      <c r="G1113" s="13">
        <v>0</v>
      </c>
      <c r="H1113" s="13">
        <v>0</v>
      </c>
      <c r="I1113" s="13">
        <v>0</v>
      </c>
      <c r="J1113" s="13">
        <v>0</v>
      </c>
      <c r="K1113" s="13">
        <v>0</v>
      </c>
      <c r="L1113" s="13">
        <v>0</v>
      </c>
      <c r="M1113" s="13">
        <v>0</v>
      </c>
      <c r="N1113" s="13">
        <v>0</v>
      </c>
      <c r="O1113" s="13">
        <v>0</v>
      </c>
      <c r="P1113" s="13">
        <v>0</v>
      </c>
      <c r="Q1113" s="13">
        <v>0</v>
      </c>
      <c r="R1113" s="13">
        <v>0</v>
      </c>
      <c r="S1113" s="13">
        <v>0</v>
      </c>
      <c r="T1113" s="13">
        <v>0</v>
      </c>
      <c r="U1113" s="13">
        <v>0</v>
      </c>
      <c r="V1113" s="13">
        <v>0</v>
      </c>
      <c r="W1113" s="13">
        <v>0</v>
      </c>
      <c r="X1113" s="13">
        <v>0</v>
      </c>
      <c r="Y1113" s="13">
        <v>0</v>
      </c>
      <c r="Z1113" s="13">
        <v>0</v>
      </c>
      <c r="AA1113" s="13">
        <v>0</v>
      </c>
      <c r="AB1113" s="13"/>
      <c r="AC1113" s="13"/>
      <c r="AD1113" s="13"/>
      <c r="AE1113" s="13"/>
      <c r="AF1113" s="13"/>
      <c r="AG1113" s="13"/>
      <c r="AH1113" s="13"/>
      <c r="AI1113" s="13"/>
      <c r="AJ1113" s="13"/>
      <c r="AK1113" s="13"/>
      <c r="AL1113" s="13"/>
      <c r="AM1113" s="13"/>
      <c r="AN1113" s="13"/>
      <c r="AO1113" s="13"/>
      <c r="AP1113" s="13"/>
      <c r="AQ1113" s="13"/>
      <c r="AR1113" s="13"/>
      <c r="AS1113" s="13"/>
      <c r="AT1113" s="13"/>
      <c r="AU1113" s="13"/>
      <c r="AV1113" s="13"/>
      <c r="AW1113" s="13"/>
      <c r="AX1113" s="13"/>
      <c r="AY1113" s="14" t="str">
        <f t="shared" si="175"/>
        <v/>
      </c>
      <c r="AZ1113" s="14">
        <f t="shared" si="172"/>
        <v>23</v>
      </c>
      <c r="BA1113" s="19">
        <f t="shared" si="176"/>
        <v>0</v>
      </c>
      <c r="BB1113" s="20" t="e">
        <f t="shared" si="173"/>
        <v>#DIV/0!</v>
      </c>
      <c r="BC1113">
        <f t="shared" si="177"/>
        <v>23</v>
      </c>
      <c r="BD1113" s="14">
        <f t="shared" si="178"/>
        <v>1</v>
      </c>
      <c r="BE1113" s="14" t="str">
        <f t="shared" si="179"/>
        <v/>
      </c>
      <c r="BF1113" s="14" t="str">
        <f t="shared" si="180"/>
        <v/>
      </c>
      <c r="BG1113" s="14" t="str">
        <f t="shared" si="181"/>
        <v/>
      </c>
    </row>
    <row r="1114" spans="1:59" x14ac:dyDescent="0.2">
      <c r="A1114" t="str">
        <f t="shared" si="174"/>
        <v>Isaac Heeney_2018</v>
      </c>
      <c r="B1114" t="s">
        <v>656</v>
      </c>
      <c r="C1114" t="s">
        <v>423</v>
      </c>
      <c r="D1114">
        <v>2018</v>
      </c>
      <c r="E1114" s="13">
        <v>536300</v>
      </c>
      <c r="F1114" s="13">
        <v>536300</v>
      </c>
      <c r="G1114" s="13">
        <v>536300</v>
      </c>
      <c r="H1114" s="13">
        <v>536400</v>
      </c>
      <c r="I1114" s="13">
        <v>544900</v>
      </c>
      <c r="J1114" s="13">
        <v>557600</v>
      </c>
      <c r="K1114" s="13">
        <v>560400</v>
      </c>
      <c r="L1114" s="13">
        <v>547100</v>
      </c>
      <c r="M1114" s="13">
        <v>516000</v>
      </c>
      <c r="N1114" s="13">
        <v>497900</v>
      </c>
      <c r="O1114" s="13">
        <v>503300</v>
      </c>
      <c r="P1114" s="13">
        <v>519400</v>
      </c>
      <c r="Q1114" s="13">
        <v>542700</v>
      </c>
      <c r="R1114" s="13">
        <v>547100</v>
      </c>
      <c r="S1114" s="13">
        <v>547100</v>
      </c>
      <c r="T1114" s="13">
        <v>508900</v>
      </c>
      <c r="U1114" s="13">
        <v>508900</v>
      </c>
      <c r="V1114" s="13">
        <v>472100</v>
      </c>
      <c r="W1114" s="13">
        <v>436400</v>
      </c>
      <c r="X1114" s="13">
        <v>442900</v>
      </c>
      <c r="Y1114" s="13">
        <v>428000</v>
      </c>
      <c r="Z1114" s="13">
        <v>435600</v>
      </c>
      <c r="AA1114" s="13">
        <v>440600</v>
      </c>
      <c r="AB1114" s="13">
        <v>105</v>
      </c>
      <c r="AC1114" s="13">
        <v>110</v>
      </c>
      <c r="AD1114" s="13">
        <v>104</v>
      </c>
      <c r="AE1114" s="13">
        <v>120</v>
      </c>
      <c r="AF1114" s="13">
        <v>123</v>
      </c>
      <c r="AG1114" s="13">
        <v>94</v>
      </c>
      <c r="AH1114" s="13">
        <v>88</v>
      </c>
      <c r="AI1114" s="13">
        <v>78</v>
      </c>
      <c r="AJ1114" s="13">
        <v>105</v>
      </c>
      <c r="AK1114" s="13">
        <v>128</v>
      </c>
      <c r="AL1114" s="13">
        <v>105</v>
      </c>
      <c r="AM1114" s="13">
        <v>134</v>
      </c>
      <c r="AN1114" s="13">
        <v>97</v>
      </c>
      <c r="AO1114" s="13"/>
      <c r="AP1114" s="13">
        <v>18</v>
      </c>
      <c r="AQ1114" s="13"/>
      <c r="AR1114" s="13">
        <v>113</v>
      </c>
      <c r="AS1114" s="13">
        <v>78</v>
      </c>
      <c r="AT1114" s="13">
        <v>91</v>
      </c>
      <c r="AU1114" s="13">
        <v>70</v>
      </c>
      <c r="AV1114" s="13">
        <v>120</v>
      </c>
      <c r="AW1114" s="13">
        <v>73</v>
      </c>
      <c r="AX1114" s="13">
        <v>93</v>
      </c>
      <c r="AY1114" s="14">
        <f t="shared" si="175"/>
        <v>97.476190476190482</v>
      </c>
      <c r="AZ1114" s="14">
        <f t="shared" si="172"/>
        <v>23</v>
      </c>
      <c r="BA1114" s="19">
        <f t="shared" si="176"/>
        <v>0.95454545454545459</v>
      </c>
      <c r="BB1114" s="20">
        <f t="shared" si="173"/>
        <v>25.62736632512021</v>
      </c>
      <c r="BC1114">
        <f t="shared" si="177"/>
        <v>0</v>
      </c>
      <c r="BD1114" s="14">
        <f t="shared" si="178"/>
        <v>21</v>
      </c>
      <c r="BE1114" s="14">
        <f t="shared" si="179"/>
        <v>109.33333333333333</v>
      </c>
      <c r="BF1114" s="14">
        <f t="shared" si="180"/>
        <v>106.33333333333333</v>
      </c>
      <c r="BG1114" s="14">
        <f t="shared" si="181"/>
        <v>82</v>
      </c>
    </row>
    <row r="1115" spans="1:59" x14ac:dyDescent="0.2">
      <c r="A1115" t="str">
        <f t="shared" si="174"/>
        <v>Isaac Heeney_2017</v>
      </c>
      <c r="B1115" t="s">
        <v>656</v>
      </c>
      <c r="C1115" t="s">
        <v>423</v>
      </c>
      <c r="D1115">
        <v>2017</v>
      </c>
      <c r="E1115" s="13">
        <v>433400</v>
      </c>
      <c r="F1115" s="13">
        <v>433400</v>
      </c>
      <c r="G1115" s="13">
        <v>433400</v>
      </c>
      <c r="H1115" s="13">
        <v>433400</v>
      </c>
      <c r="I1115" s="13">
        <v>433400</v>
      </c>
      <c r="J1115" s="13">
        <v>433400</v>
      </c>
      <c r="K1115" s="13">
        <v>433400</v>
      </c>
      <c r="L1115" s="13">
        <v>453300</v>
      </c>
      <c r="M1115" s="13">
        <v>491600</v>
      </c>
      <c r="N1115" s="13">
        <v>503400</v>
      </c>
      <c r="O1115" s="13">
        <v>499800</v>
      </c>
      <c r="P1115" s="13">
        <v>499800</v>
      </c>
      <c r="Q1115" s="13">
        <v>498000</v>
      </c>
      <c r="R1115" s="13">
        <v>513000</v>
      </c>
      <c r="S1115" s="13">
        <v>530800</v>
      </c>
      <c r="T1115" s="13">
        <v>523400</v>
      </c>
      <c r="U1115" s="13">
        <v>512400</v>
      </c>
      <c r="V1115" s="13">
        <v>502200</v>
      </c>
      <c r="W1115" s="13">
        <v>492400</v>
      </c>
      <c r="X1115" s="13">
        <v>478800</v>
      </c>
      <c r="Y1115" s="13">
        <v>461400</v>
      </c>
      <c r="Z1115" s="13">
        <v>468500</v>
      </c>
      <c r="AA1115" s="13">
        <v>478100</v>
      </c>
      <c r="AB1115" s="13"/>
      <c r="AC1115" s="13"/>
      <c r="AD1115" s="13"/>
      <c r="AE1115" s="13"/>
      <c r="AF1115" s="13">
        <v>75</v>
      </c>
      <c r="AG1115" s="13">
        <v>107</v>
      </c>
      <c r="AH1115" s="13">
        <v>116</v>
      </c>
      <c r="AI1115" s="13">
        <v>130</v>
      </c>
      <c r="AJ1115" s="13">
        <v>69</v>
      </c>
      <c r="AK1115" s="13">
        <v>89</v>
      </c>
      <c r="AL1115" s="13"/>
      <c r="AM1115" s="13">
        <v>131</v>
      </c>
      <c r="AN1115" s="13">
        <v>106</v>
      </c>
      <c r="AO1115" s="13">
        <v>104</v>
      </c>
      <c r="AP1115" s="13">
        <v>89</v>
      </c>
      <c r="AQ1115" s="13">
        <v>94</v>
      </c>
      <c r="AR1115" s="13">
        <v>100</v>
      </c>
      <c r="AS1115" s="13">
        <v>85</v>
      </c>
      <c r="AT1115" s="13">
        <v>80</v>
      </c>
      <c r="AU1115" s="13">
        <v>85</v>
      </c>
      <c r="AV1115" s="13">
        <v>130</v>
      </c>
      <c r="AW1115" s="13">
        <v>90</v>
      </c>
      <c r="AX1115" s="13">
        <v>76</v>
      </c>
      <c r="AY1115" s="14">
        <f t="shared" si="175"/>
        <v>97.555555555555557</v>
      </c>
      <c r="AZ1115" s="14">
        <f t="shared" si="172"/>
        <v>23</v>
      </c>
      <c r="BA1115" s="19">
        <f t="shared" si="176"/>
        <v>0.81818181818181823</v>
      </c>
      <c r="BB1115" s="20">
        <f t="shared" si="173"/>
        <v>19.403523701280225</v>
      </c>
      <c r="BC1115">
        <f t="shared" si="177"/>
        <v>0</v>
      </c>
      <c r="BD1115" s="14">
        <f t="shared" si="178"/>
        <v>1</v>
      </c>
      <c r="BE1115" s="14">
        <f t="shared" si="179"/>
        <v>91</v>
      </c>
      <c r="BF1115" s="14">
        <f t="shared" si="180"/>
        <v>107</v>
      </c>
      <c r="BG1115" s="14">
        <f t="shared" si="181"/>
        <v>92.111111111111114</v>
      </c>
    </row>
    <row r="1116" spans="1:59" x14ac:dyDescent="0.2">
      <c r="A1116" t="str">
        <f t="shared" si="174"/>
        <v>Isaac Heeney_2016</v>
      </c>
      <c r="B1116" t="s">
        <v>656</v>
      </c>
      <c r="C1116" t="s">
        <v>423</v>
      </c>
      <c r="D1116">
        <v>2016</v>
      </c>
      <c r="E1116" s="13">
        <v>377700</v>
      </c>
      <c r="F1116" s="13">
        <v>377700</v>
      </c>
      <c r="G1116" s="13">
        <v>377700</v>
      </c>
      <c r="H1116" s="13">
        <v>375000</v>
      </c>
      <c r="I1116" s="13">
        <v>385400</v>
      </c>
      <c r="J1116" s="13">
        <v>390400</v>
      </c>
      <c r="K1116" s="13">
        <v>394000</v>
      </c>
      <c r="L1116" s="13">
        <v>401900</v>
      </c>
      <c r="M1116" s="13">
        <v>427300</v>
      </c>
      <c r="N1116" s="13">
        <v>451300</v>
      </c>
      <c r="O1116" s="13">
        <v>429700</v>
      </c>
      <c r="P1116" s="13">
        <v>407100</v>
      </c>
      <c r="Q1116" s="13">
        <v>377700</v>
      </c>
      <c r="R1116" s="13">
        <v>358500</v>
      </c>
      <c r="S1116" s="13">
        <v>358500</v>
      </c>
      <c r="T1116" s="13">
        <v>326300</v>
      </c>
      <c r="U1116" s="13">
        <v>326300</v>
      </c>
      <c r="V1116" s="13">
        <v>326300</v>
      </c>
      <c r="W1116" s="13">
        <v>313200</v>
      </c>
      <c r="X1116" s="13">
        <v>315500</v>
      </c>
      <c r="Y1116" s="13">
        <v>366000</v>
      </c>
      <c r="Z1116" s="13">
        <v>402600</v>
      </c>
      <c r="AA1116" s="13">
        <v>418100</v>
      </c>
      <c r="AB1116" s="13">
        <v>95</v>
      </c>
      <c r="AC1116" s="13">
        <v>59</v>
      </c>
      <c r="AD1116" s="13">
        <v>62</v>
      </c>
      <c r="AE1116" s="13">
        <v>123</v>
      </c>
      <c r="AF1116" s="13">
        <v>52</v>
      </c>
      <c r="AG1116" s="13">
        <v>62</v>
      </c>
      <c r="AH1116" s="13">
        <v>138</v>
      </c>
      <c r="AI1116" s="13">
        <v>96</v>
      </c>
      <c r="AJ1116" s="13">
        <v>76</v>
      </c>
      <c r="AK1116" s="13">
        <v>50</v>
      </c>
      <c r="AL1116" s="13">
        <v>80</v>
      </c>
      <c r="AM1116" s="13">
        <v>48</v>
      </c>
      <c r="AN1116" s="13">
        <v>61</v>
      </c>
      <c r="AO1116" s="13"/>
      <c r="AP1116" s="13">
        <v>33</v>
      </c>
      <c r="AQ1116" s="13"/>
      <c r="AR1116" s="13"/>
      <c r="AS1116" s="13">
        <v>77</v>
      </c>
      <c r="AT1116" s="13">
        <v>89</v>
      </c>
      <c r="AU1116" s="13">
        <v>145</v>
      </c>
      <c r="AV1116" s="13">
        <v>77</v>
      </c>
      <c r="AW1116" s="13">
        <v>63</v>
      </c>
      <c r="AX1116" s="13">
        <v>107</v>
      </c>
      <c r="AY1116" s="14">
        <f t="shared" si="175"/>
        <v>79.650000000000006</v>
      </c>
      <c r="AZ1116" s="14">
        <f t="shared" si="172"/>
        <v>23</v>
      </c>
      <c r="BA1116" s="19">
        <f t="shared" si="176"/>
        <v>0.90909090909090906</v>
      </c>
      <c r="BB1116" s="20">
        <f t="shared" si="173"/>
        <v>30.276402136247789</v>
      </c>
      <c r="BC1116">
        <f t="shared" si="177"/>
        <v>0</v>
      </c>
      <c r="BD1116" s="14">
        <f t="shared" si="178"/>
        <v>19</v>
      </c>
      <c r="BE1116" s="14">
        <f t="shared" si="179"/>
        <v>75.5</v>
      </c>
      <c r="BF1116" s="14">
        <f t="shared" si="180"/>
        <v>81.333333333333329</v>
      </c>
      <c r="BG1116" s="14">
        <f t="shared" si="181"/>
        <v>84.428571428571431</v>
      </c>
    </row>
    <row r="1117" spans="1:59" x14ac:dyDescent="0.2">
      <c r="A1117" t="str">
        <f t="shared" si="174"/>
        <v>Isaac Heeney_2015</v>
      </c>
      <c r="B1117" t="s">
        <v>656</v>
      </c>
      <c r="C1117" t="s">
        <v>423</v>
      </c>
      <c r="D1117">
        <v>2015</v>
      </c>
      <c r="E1117" s="13">
        <v>137300</v>
      </c>
      <c r="F1117" s="13">
        <v>137300</v>
      </c>
      <c r="G1117" s="13">
        <v>137300</v>
      </c>
      <c r="H1117" s="13">
        <v>214800</v>
      </c>
      <c r="I1117" s="13">
        <v>232500</v>
      </c>
      <c r="J1117" s="13">
        <v>232500</v>
      </c>
      <c r="K1117" s="13">
        <v>234600</v>
      </c>
      <c r="L1117" s="13">
        <v>234600</v>
      </c>
      <c r="M1117" s="13">
        <v>234600</v>
      </c>
      <c r="N1117" s="13">
        <v>234600</v>
      </c>
      <c r="O1117" s="13">
        <v>234600</v>
      </c>
      <c r="P1117" s="13">
        <v>234600</v>
      </c>
      <c r="Q1117" s="13">
        <v>234600</v>
      </c>
      <c r="R1117" s="13">
        <v>234600</v>
      </c>
      <c r="S1117" s="13">
        <v>234600</v>
      </c>
      <c r="T1117" s="13">
        <v>234600</v>
      </c>
      <c r="U1117" s="13">
        <v>234600</v>
      </c>
      <c r="V1117" s="13">
        <v>221900</v>
      </c>
      <c r="W1117" s="13">
        <v>228900</v>
      </c>
      <c r="X1117" s="13">
        <v>249200</v>
      </c>
      <c r="Y1117" s="13">
        <v>259900</v>
      </c>
      <c r="Z1117" s="13">
        <v>280200</v>
      </c>
      <c r="AA1117" s="13">
        <v>306900</v>
      </c>
      <c r="AB1117" s="13">
        <v>96</v>
      </c>
      <c r="AC1117" s="13">
        <v>65</v>
      </c>
      <c r="AD1117" s="13">
        <v>96</v>
      </c>
      <c r="AE1117" s="13">
        <v>7</v>
      </c>
      <c r="AF1117" s="13"/>
      <c r="AG1117" s="13">
        <v>41</v>
      </c>
      <c r="AH1117" s="13"/>
      <c r="AI1117" s="13"/>
      <c r="AJ1117" s="13"/>
      <c r="AK1117" s="13"/>
      <c r="AL1117" s="13"/>
      <c r="AM1117" s="13"/>
      <c r="AN1117" s="13"/>
      <c r="AO1117" s="13"/>
      <c r="AP1117" s="13"/>
      <c r="AQ1117" s="13"/>
      <c r="AR1117" s="13">
        <v>65</v>
      </c>
      <c r="AS1117" s="13">
        <v>44</v>
      </c>
      <c r="AT1117" s="13">
        <v>76</v>
      </c>
      <c r="AU1117" s="13">
        <v>56</v>
      </c>
      <c r="AV1117" s="13">
        <v>74</v>
      </c>
      <c r="AW1117" s="13">
        <v>103</v>
      </c>
      <c r="AX1117" s="13">
        <v>117</v>
      </c>
      <c r="AY1117" s="14">
        <f t="shared" si="175"/>
        <v>70</v>
      </c>
      <c r="AZ1117" s="14">
        <f t="shared" si="172"/>
        <v>23</v>
      </c>
      <c r="BA1117" s="19">
        <f t="shared" si="176"/>
        <v>0.54545454545454541</v>
      </c>
      <c r="BB1117" s="20">
        <f t="shared" si="173"/>
        <v>30.798465132948664</v>
      </c>
      <c r="BC1117">
        <f t="shared" si="177"/>
        <v>0</v>
      </c>
      <c r="BD1117" s="14">
        <f t="shared" si="178"/>
        <v>1</v>
      </c>
      <c r="BE1117" s="14">
        <f t="shared" si="179"/>
        <v>61</v>
      </c>
      <c r="BF1117" s="14" t="str">
        <f t="shared" si="180"/>
        <v/>
      </c>
      <c r="BG1117" s="14">
        <f t="shared" si="181"/>
        <v>76.428571428571431</v>
      </c>
    </row>
    <row r="1118" spans="1:59" x14ac:dyDescent="0.2">
      <c r="A1118" t="str">
        <f t="shared" si="174"/>
        <v>Lachlan Henderson_2018</v>
      </c>
      <c r="B1118" t="s">
        <v>2661</v>
      </c>
      <c r="C1118" t="s">
        <v>235</v>
      </c>
      <c r="D1118">
        <v>2018</v>
      </c>
      <c r="E1118" s="13">
        <v>427400</v>
      </c>
      <c r="F1118" s="13">
        <v>427400</v>
      </c>
      <c r="G1118" s="13">
        <v>427400</v>
      </c>
      <c r="H1118" s="13">
        <v>427400</v>
      </c>
      <c r="I1118" s="13">
        <v>427400</v>
      </c>
      <c r="J1118" s="13">
        <v>427400</v>
      </c>
      <c r="K1118" s="13">
        <v>427400</v>
      </c>
      <c r="L1118" s="13">
        <v>427400</v>
      </c>
      <c r="M1118" s="13">
        <v>427400</v>
      </c>
      <c r="N1118" s="13">
        <v>427400</v>
      </c>
      <c r="O1118" s="13">
        <v>427400</v>
      </c>
      <c r="P1118" s="13">
        <v>427400</v>
      </c>
      <c r="Q1118" s="13">
        <v>427400</v>
      </c>
      <c r="R1118" s="13">
        <v>427400</v>
      </c>
      <c r="S1118" s="13">
        <v>427400</v>
      </c>
      <c r="T1118" s="13">
        <v>427400</v>
      </c>
      <c r="U1118" s="13">
        <v>427400</v>
      </c>
      <c r="V1118" s="13">
        <v>427400</v>
      </c>
      <c r="W1118" s="13">
        <v>427400</v>
      </c>
      <c r="X1118" s="13">
        <v>427400</v>
      </c>
      <c r="Y1118" s="13">
        <v>400300</v>
      </c>
      <c r="Z1118" s="13">
        <v>389300</v>
      </c>
      <c r="AA1118" s="13">
        <v>401900</v>
      </c>
      <c r="AB1118" s="13"/>
      <c r="AC1118" s="13"/>
      <c r="AD1118" s="13"/>
      <c r="AE1118" s="13"/>
      <c r="AF1118" s="13"/>
      <c r="AG1118" s="13"/>
      <c r="AH1118" s="13"/>
      <c r="AI1118" s="13"/>
      <c r="AJ1118" s="13"/>
      <c r="AK1118" s="13"/>
      <c r="AL1118" s="13"/>
      <c r="AM1118" s="13"/>
      <c r="AN1118" s="13"/>
      <c r="AO1118" s="13"/>
      <c r="AP1118" s="13"/>
      <c r="AQ1118" s="13"/>
      <c r="AR1118" s="13"/>
      <c r="AS1118" s="13">
        <v>50</v>
      </c>
      <c r="AT1118" s="13">
        <v>87</v>
      </c>
      <c r="AU1118" s="13">
        <v>65</v>
      </c>
      <c r="AV1118" s="13">
        <v>70</v>
      </c>
      <c r="AW1118" s="13">
        <v>103</v>
      </c>
      <c r="AX1118" s="13">
        <v>99</v>
      </c>
      <c r="AY1118" s="14">
        <f t="shared" si="175"/>
        <v>79</v>
      </c>
      <c r="AZ1118" s="14">
        <f t="shared" si="172"/>
        <v>23</v>
      </c>
      <c r="BA1118" s="19">
        <f t="shared" si="176"/>
        <v>0.27272727272727271</v>
      </c>
      <c r="BB1118" s="20">
        <f t="shared" si="173"/>
        <v>20.774984957876626</v>
      </c>
      <c r="BC1118">
        <f t="shared" si="177"/>
        <v>0</v>
      </c>
      <c r="BD1118" s="14">
        <f t="shared" si="178"/>
        <v>22</v>
      </c>
      <c r="BE1118" s="14" t="str">
        <f t="shared" si="179"/>
        <v/>
      </c>
      <c r="BF1118" s="14" t="str">
        <f t="shared" si="180"/>
        <v/>
      </c>
      <c r="BG1118" s="14">
        <f t="shared" si="181"/>
        <v>79</v>
      </c>
    </row>
    <row r="1119" spans="1:59" x14ac:dyDescent="0.2">
      <c r="A1119" t="str">
        <f t="shared" si="174"/>
        <v>Lachlan Henderson_2017</v>
      </c>
      <c r="B1119" t="s">
        <v>2661</v>
      </c>
      <c r="C1119" t="s">
        <v>235</v>
      </c>
      <c r="D1119">
        <v>2017</v>
      </c>
      <c r="E1119" s="13">
        <v>430700</v>
      </c>
      <c r="F1119" s="13">
        <v>430700</v>
      </c>
      <c r="G1119" s="13">
        <v>430700</v>
      </c>
      <c r="H1119" s="13">
        <v>400300</v>
      </c>
      <c r="I1119" s="13">
        <v>383600</v>
      </c>
      <c r="J1119" s="13">
        <v>379100</v>
      </c>
      <c r="K1119" s="13">
        <v>381000</v>
      </c>
      <c r="L1119" s="13">
        <v>381000</v>
      </c>
      <c r="M1119" s="13">
        <v>381000</v>
      </c>
      <c r="N1119" s="13">
        <v>366000</v>
      </c>
      <c r="O1119" s="13">
        <v>355700</v>
      </c>
      <c r="P1119" s="13">
        <v>364900</v>
      </c>
      <c r="Q1119" s="13">
        <v>364900</v>
      </c>
      <c r="R1119" s="13">
        <v>378200</v>
      </c>
      <c r="S1119" s="13">
        <v>378200</v>
      </c>
      <c r="T1119" s="13">
        <v>380400</v>
      </c>
      <c r="U1119" s="13">
        <v>394400</v>
      </c>
      <c r="V1119" s="13">
        <v>424800</v>
      </c>
      <c r="W1119" s="13">
        <v>449400</v>
      </c>
      <c r="X1119" s="13">
        <v>444000</v>
      </c>
      <c r="Y1119" s="13">
        <v>424000</v>
      </c>
      <c r="Z1119" s="13">
        <v>415000</v>
      </c>
      <c r="AA1119" s="13">
        <v>417200</v>
      </c>
      <c r="AB1119" s="13">
        <v>78</v>
      </c>
      <c r="AC1119" s="13">
        <v>65</v>
      </c>
      <c r="AD1119" s="13">
        <v>40</v>
      </c>
      <c r="AE1119" s="13">
        <v>92</v>
      </c>
      <c r="AF1119" s="13">
        <v>82</v>
      </c>
      <c r="AG1119" s="13">
        <v>53</v>
      </c>
      <c r="AH1119" s="13"/>
      <c r="AI1119" s="13"/>
      <c r="AJ1119" s="13">
        <v>55</v>
      </c>
      <c r="AK1119" s="13">
        <v>84</v>
      </c>
      <c r="AL1119" s="13">
        <v>92</v>
      </c>
      <c r="AM1119" s="13"/>
      <c r="AN1119" s="13">
        <v>68</v>
      </c>
      <c r="AO1119" s="13"/>
      <c r="AP1119" s="13">
        <v>70</v>
      </c>
      <c r="AQ1119" s="13">
        <v>120</v>
      </c>
      <c r="AR1119" s="13">
        <v>114</v>
      </c>
      <c r="AS1119" s="13">
        <v>76</v>
      </c>
      <c r="AT1119" s="13">
        <v>68</v>
      </c>
      <c r="AU1119" s="13">
        <v>79</v>
      </c>
      <c r="AV1119" s="13">
        <v>89</v>
      </c>
      <c r="AW1119" s="13">
        <v>88</v>
      </c>
      <c r="AX1119" s="13">
        <v>64</v>
      </c>
      <c r="AY1119" s="14">
        <f t="shared" si="175"/>
        <v>77.736842105263165</v>
      </c>
      <c r="AZ1119" s="14">
        <f t="shared" si="172"/>
        <v>23</v>
      </c>
      <c r="BA1119" s="19">
        <f t="shared" si="176"/>
        <v>0.86363636363636365</v>
      </c>
      <c r="BB1119" s="20">
        <f t="shared" si="173"/>
        <v>19.657744035997506</v>
      </c>
      <c r="BC1119">
        <f t="shared" si="177"/>
        <v>0</v>
      </c>
      <c r="BD1119" s="14">
        <f t="shared" si="178"/>
        <v>11</v>
      </c>
      <c r="BE1119" s="14">
        <f t="shared" si="179"/>
        <v>68.333333333333329</v>
      </c>
      <c r="BF1119" s="14">
        <f t="shared" si="180"/>
        <v>77</v>
      </c>
      <c r="BG1119" s="14">
        <f t="shared" si="181"/>
        <v>85.333333333333329</v>
      </c>
    </row>
    <row r="1120" spans="1:59" x14ac:dyDescent="0.2">
      <c r="A1120" t="str">
        <f t="shared" si="174"/>
        <v>Lachlan Henderson_2016</v>
      </c>
      <c r="B1120" t="s">
        <v>2661</v>
      </c>
      <c r="C1120" t="s">
        <v>235</v>
      </c>
      <c r="D1120">
        <v>2016</v>
      </c>
      <c r="E1120" s="13">
        <v>363200</v>
      </c>
      <c r="F1120" s="13">
        <v>363200</v>
      </c>
      <c r="G1120" s="13">
        <v>363200</v>
      </c>
      <c r="H1120" s="13">
        <v>341700</v>
      </c>
      <c r="I1120" s="13">
        <v>346100</v>
      </c>
      <c r="J1120" s="13">
        <v>346100</v>
      </c>
      <c r="K1120" s="13">
        <v>358600</v>
      </c>
      <c r="L1120" s="13">
        <v>369700</v>
      </c>
      <c r="M1120" s="13">
        <v>382800</v>
      </c>
      <c r="N1120" s="13">
        <v>390300</v>
      </c>
      <c r="O1120" s="13">
        <v>418000</v>
      </c>
      <c r="P1120" s="13">
        <v>428500</v>
      </c>
      <c r="Q1120" s="13">
        <v>415500</v>
      </c>
      <c r="R1120" s="13">
        <v>393900</v>
      </c>
      <c r="S1120" s="13">
        <v>395100</v>
      </c>
      <c r="T1120" s="13">
        <v>395100</v>
      </c>
      <c r="U1120" s="13">
        <v>399700</v>
      </c>
      <c r="V1120" s="13">
        <v>391200</v>
      </c>
      <c r="W1120" s="13">
        <v>391200</v>
      </c>
      <c r="X1120" s="13">
        <v>391200</v>
      </c>
      <c r="Y1120" s="13">
        <v>379300</v>
      </c>
      <c r="Z1120" s="13">
        <v>390500</v>
      </c>
      <c r="AA1120" s="13">
        <v>412700</v>
      </c>
      <c r="AB1120" s="13">
        <v>47</v>
      </c>
      <c r="AC1120" s="13">
        <v>71</v>
      </c>
      <c r="AD1120" s="13">
        <v>47</v>
      </c>
      <c r="AE1120" s="13">
        <v>93</v>
      </c>
      <c r="AF1120" s="13"/>
      <c r="AG1120" s="13">
        <v>91</v>
      </c>
      <c r="AH1120" s="13">
        <v>54</v>
      </c>
      <c r="AI1120" s="13">
        <v>104</v>
      </c>
      <c r="AJ1120" s="13">
        <v>88</v>
      </c>
      <c r="AK1120" s="13">
        <v>105</v>
      </c>
      <c r="AL1120" s="13">
        <v>81</v>
      </c>
      <c r="AM1120" s="13">
        <v>42</v>
      </c>
      <c r="AN1120" s="13">
        <v>84</v>
      </c>
      <c r="AO1120" s="13">
        <v>116</v>
      </c>
      <c r="AP1120" s="13"/>
      <c r="AQ1120" s="13">
        <v>49</v>
      </c>
      <c r="AR1120" s="13">
        <v>60</v>
      </c>
      <c r="AS1120" s="13"/>
      <c r="AT1120" s="13"/>
      <c r="AU1120" s="13">
        <v>106</v>
      </c>
      <c r="AV1120" s="13">
        <v>95</v>
      </c>
      <c r="AW1120" s="13">
        <v>92</v>
      </c>
      <c r="AX1120" s="13"/>
      <c r="AY1120" s="14">
        <f t="shared" si="175"/>
        <v>79.166666666666671</v>
      </c>
      <c r="AZ1120" s="14">
        <f t="shared" si="172"/>
        <v>23</v>
      </c>
      <c r="BA1120" s="19">
        <f t="shared" si="176"/>
        <v>0.81818181818181823</v>
      </c>
      <c r="BB1120" s="20">
        <f t="shared" si="173"/>
        <v>23.813614494530597</v>
      </c>
      <c r="BC1120">
        <f t="shared" si="177"/>
        <v>0</v>
      </c>
      <c r="BD1120" s="14">
        <f t="shared" si="178"/>
        <v>4</v>
      </c>
      <c r="BE1120" s="14">
        <f t="shared" si="179"/>
        <v>69.8</v>
      </c>
      <c r="BF1120" s="14">
        <f t="shared" si="180"/>
        <v>79</v>
      </c>
      <c r="BG1120" s="14">
        <f t="shared" si="181"/>
        <v>80.400000000000006</v>
      </c>
    </row>
    <row r="1121" spans="1:59" x14ac:dyDescent="0.2">
      <c r="A1121" t="str">
        <f t="shared" si="174"/>
        <v>Lachlan Henderson_2015</v>
      </c>
      <c r="B1121" t="s">
        <v>2661</v>
      </c>
      <c r="C1121" t="s">
        <v>235</v>
      </c>
      <c r="D1121">
        <v>2015</v>
      </c>
      <c r="E1121" s="13">
        <v>395200</v>
      </c>
      <c r="F1121" s="13">
        <v>395200</v>
      </c>
      <c r="G1121" s="13">
        <v>395200</v>
      </c>
      <c r="H1121" s="13">
        <v>379600</v>
      </c>
      <c r="I1121" s="13">
        <v>391100</v>
      </c>
      <c r="J1121" s="13">
        <v>369500</v>
      </c>
      <c r="K1121" s="13">
        <v>369500</v>
      </c>
      <c r="L1121" s="13">
        <v>369500</v>
      </c>
      <c r="M1121" s="13">
        <v>369500</v>
      </c>
      <c r="N1121" s="13">
        <v>341300</v>
      </c>
      <c r="O1121" s="13">
        <v>320700</v>
      </c>
      <c r="P1121" s="13">
        <v>320700</v>
      </c>
      <c r="Q1121" s="13">
        <v>345900</v>
      </c>
      <c r="R1121" s="13">
        <v>381200</v>
      </c>
      <c r="S1121" s="13">
        <v>384800</v>
      </c>
      <c r="T1121" s="13">
        <v>379300</v>
      </c>
      <c r="U1121" s="13">
        <v>359100</v>
      </c>
      <c r="V1121" s="13">
        <v>345700</v>
      </c>
      <c r="W1121" s="13">
        <v>332100</v>
      </c>
      <c r="X1121" s="13">
        <v>330800</v>
      </c>
      <c r="Y1121" s="13">
        <v>326000</v>
      </c>
      <c r="Z1121" s="13">
        <v>326000</v>
      </c>
      <c r="AA1121" s="13">
        <v>326000</v>
      </c>
      <c r="AB1121" s="13">
        <v>60</v>
      </c>
      <c r="AC1121" s="13">
        <v>69</v>
      </c>
      <c r="AD1121" s="13">
        <v>70</v>
      </c>
      <c r="AE1121" s="13">
        <v>113</v>
      </c>
      <c r="AF1121" s="13">
        <v>2</v>
      </c>
      <c r="AG1121" s="13"/>
      <c r="AH1121" s="13"/>
      <c r="AI1121" s="13"/>
      <c r="AJ1121" s="13">
        <v>41</v>
      </c>
      <c r="AK1121" s="13">
        <v>112</v>
      </c>
      <c r="AL1121" s="13"/>
      <c r="AM1121" s="13">
        <v>95</v>
      </c>
      <c r="AN1121" s="13">
        <v>79</v>
      </c>
      <c r="AO1121" s="13">
        <v>59</v>
      </c>
      <c r="AP1121" s="13">
        <v>77</v>
      </c>
      <c r="AQ1121" s="13">
        <v>43</v>
      </c>
      <c r="AR1121" s="13">
        <v>67</v>
      </c>
      <c r="AS1121" s="13">
        <v>68</v>
      </c>
      <c r="AT1121" s="13">
        <v>63</v>
      </c>
      <c r="AU1121" s="13">
        <v>59</v>
      </c>
      <c r="AV1121" s="13"/>
      <c r="AW1121" s="13"/>
      <c r="AX1121" s="13"/>
      <c r="AY1121" s="14">
        <f t="shared" si="175"/>
        <v>67.3125</v>
      </c>
      <c r="AZ1121" s="14">
        <f t="shared" si="172"/>
        <v>23</v>
      </c>
      <c r="BA1121" s="19">
        <f t="shared" si="176"/>
        <v>0.72727272727272729</v>
      </c>
      <c r="BB1121" s="20">
        <f t="shared" si="173"/>
        <v>26.896638575603955</v>
      </c>
      <c r="BC1121">
        <f t="shared" si="177"/>
        <v>0</v>
      </c>
      <c r="BD1121" s="14">
        <f t="shared" si="178"/>
        <v>11</v>
      </c>
      <c r="BE1121" s="14">
        <f t="shared" si="179"/>
        <v>62.8</v>
      </c>
      <c r="BF1121" s="14">
        <f t="shared" si="180"/>
        <v>82.666666666666671</v>
      </c>
      <c r="BG1121" s="14">
        <f t="shared" si="181"/>
        <v>62.833333333333336</v>
      </c>
    </row>
    <row r="1122" spans="1:59" x14ac:dyDescent="0.2">
      <c r="A1122" t="str">
        <f t="shared" si="174"/>
        <v>Ricky Henderson_2018</v>
      </c>
      <c r="B1122" t="s">
        <v>829</v>
      </c>
      <c r="C1122" t="s">
        <v>260</v>
      </c>
      <c r="D1122">
        <v>2018</v>
      </c>
      <c r="E1122" s="13">
        <v>424600</v>
      </c>
      <c r="F1122" s="13">
        <v>424600</v>
      </c>
      <c r="G1122" s="13">
        <v>424600</v>
      </c>
      <c r="H1122" s="13">
        <v>432100</v>
      </c>
      <c r="I1122" s="13">
        <v>444000</v>
      </c>
      <c r="J1122" s="13">
        <v>449900</v>
      </c>
      <c r="K1122" s="13">
        <v>456700</v>
      </c>
      <c r="L1122" s="13">
        <v>456700</v>
      </c>
      <c r="M1122" s="13">
        <v>449900</v>
      </c>
      <c r="N1122" s="13">
        <v>425900</v>
      </c>
      <c r="O1122" s="13">
        <v>414000</v>
      </c>
      <c r="P1122" s="13">
        <v>416000</v>
      </c>
      <c r="Q1122" s="13">
        <v>416000</v>
      </c>
      <c r="R1122" s="13">
        <v>407100</v>
      </c>
      <c r="S1122" s="13">
        <v>385900</v>
      </c>
      <c r="T1122" s="13">
        <v>350700</v>
      </c>
      <c r="U1122" s="13">
        <v>346300</v>
      </c>
      <c r="V1122" s="13">
        <v>343900</v>
      </c>
      <c r="W1122" s="13">
        <v>362600</v>
      </c>
      <c r="X1122" s="13">
        <v>373200</v>
      </c>
      <c r="Y1122" s="13">
        <v>392000</v>
      </c>
      <c r="Z1122" s="13">
        <v>399700</v>
      </c>
      <c r="AA1122" s="13">
        <v>410400</v>
      </c>
      <c r="AB1122" s="13">
        <v>91</v>
      </c>
      <c r="AC1122" s="13">
        <v>104</v>
      </c>
      <c r="AD1122" s="13">
        <v>74</v>
      </c>
      <c r="AE1122" s="13">
        <v>102</v>
      </c>
      <c r="AF1122" s="13">
        <v>97</v>
      </c>
      <c r="AG1122" s="13">
        <v>83</v>
      </c>
      <c r="AH1122" s="13"/>
      <c r="AI1122" s="13">
        <v>80</v>
      </c>
      <c r="AJ1122" s="13">
        <v>55</v>
      </c>
      <c r="AK1122" s="13">
        <v>94</v>
      </c>
      <c r="AL1122" s="13">
        <v>104</v>
      </c>
      <c r="AM1122" s="13"/>
      <c r="AN1122" s="13">
        <v>32</v>
      </c>
      <c r="AO1122" s="13">
        <v>63</v>
      </c>
      <c r="AP1122" s="13">
        <v>62</v>
      </c>
      <c r="AQ1122" s="13">
        <v>80</v>
      </c>
      <c r="AR1122" s="13">
        <v>64</v>
      </c>
      <c r="AS1122" s="13">
        <v>109</v>
      </c>
      <c r="AT1122" s="13">
        <v>73</v>
      </c>
      <c r="AU1122" s="13">
        <v>90</v>
      </c>
      <c r="AV1122" s="13">
        <v>96</v>
      </c>
      <c r="AW1122" s="13"/>
      <c r="AX1122" s="13">
        <v>86</v>
      </c>
      <c r="AY1122" s="14">
        <f t="shared" si="175"/>
        <v>81.95</v>
      </c>
      <c r="AZ1122" s="14">
        <f t="shared" si="172"/>
        <v>23</v>
      </c>
      <c r="BA1122" s="19">
        <f t="shared" si="176"/>
        <v>0.90909090909090906</v>
      </c>
      <c r="BB1122" s="20">
        <f t="shared" si="173"/>
        <v>19.589135012202973</v>
      </c>
      <c r="BC1122">
        <f t="shared" si="177"/>
        <v>0</v>
      </c>
      <c r="BD1122" s="14">
        <f t="shared" si="178"/>
        <v>18</v>
      </c>
      <c r="BE1122" s="14">
        <f t="shared" si="179"/>
        <v>91.833333333333329</v>
      </c>
      <c r="BF1122" s="14">
        <f t="shared" si="180"/>
        <v>83.25</v>
      </c>
      <c r="BG1122" s="14">
        <f t="shared" si="181"/>
        <v>82.5</v>
      </c>
    </row>
    <row r="1123" spans="1:59" x14ac:dyDescent="0.2">
      <c r="A1123" t="str">
        <f t="shared" si="174"/>
        <v>Ricky Henderson_2017</v>
      </c>
      <c r="B1123" t="s">
        <v>829</v>
      </c>
      <c r="C1123" t="s">
        <v>260</v>
      </c>
      <c r="D1123">
        <v>2017</v>
      </c>
      <c r="E1123" s="13">
        <v>420100</v>
      </c>
      <c r="F1123" s="13">
        <v>420100</v>
      </c>
      <c r="G1123" s="13">
        <v>420100</v>
      </c>
      <c r="H1123" s="13">
        <v>417400</v>
      </c>
      <c r="I1123" s="13">
        <v>419000</v>
      </c>
      <c r="J1123" s="13">
        <v>419000</v>
      </c>
      <c r="K1123" s="13">
        <v>419000</v>
      </c>
      <c r="L1123" s="13">
        <v>419000</v>
      </c>
      <c r="M1123" s="13">
        <v>423100</v>
      </c>
      <c r="N1123" s="13">
        <v>410900</v>
      </c>
      <c r="O1123" s="13">
        <v>408000</v>
      </c>
      <c r="P1123" s="13">
        <v>401300</v>
      </c>
      <c r="Q1123" s="13">
        <v>410100</v>
      </c>
      <c r="R1123" s="13">
        <v>410100</v>
      </c>
      <c r="S1123" s="13">
        <v>428500</v>
      </c>
      <c r="T1123" s="13">
        <v>430900</v>
      </c>
      <c r="U1123" s="13">
        <v>420900</v>
      </c>
      <c r="V1123" s="13">
        <v>395900</v>
      </c>
      <c r="W1123" s="13">
        <v>388200</v>
      </c>
      <c r="X1123" s="13">
        <v>378300</v>
      </c>
      <c r="Y1123" s="13">
        <v>360400</v>
      </c>
      <c r="Z1123" s="13">
        <v>353700</v>
      </c>
      <c r="AA1123" s="13">
        <v>360900</v>
      </c>
      <c r="AB1123" s="13">
        <v>63</v>
      </c>
      <c r="AC1123" s="13">
        <v>79</v>
      </c>
      <c r="AD1123" s="13">
        <v>97</v>
      </c>
      <c r="AE1123" s="13">
        <v>72</v>
      </c>
      <c r="AF1123" s="13"/>
      <c r="AG1123" s="13"/>
      <c r="AH1123" s="13"/>
      <c r="AI1123" s="13">
        <v>87</v>
      </c>
      <c r="AJ1123" s="13">
        <v>62</v>
      </c>
      <c r="AK1123" s="13">
        <v>86</v>
      </c>
      <c r="AL1123" s="13">
        <v>78</v>
      </c>
      <c r="AM1123" s="13">
        <v>91</v>
      </c>
      <c r="AN1123" s="13"/>
      <c r="AO1123" s="13">
        <v>113</v>
      </c>
      <c r="AP1123" s="13">
        <v>56</v>
      </c>
      <c r="AQ1123" s="13">
        <v>65</v>
      </c>
      <c r="AR1123" s="13">
        <v>74</v>
      </c>
      <c r="AS1123" s="13">
        <v>81</v>
      </c>
      <c r="AT1123" s="13">
        <v>56</v>
      </c>
      <c r="AU1123" s="13">
        <v>51</v>
      </c>
      <c r="AV1123" s="13">
        <v>96</v>
      </c>
      <c r="AW1123" s="13">
        <v>83</v>
      </c>
      <c r="AX1123" s="13"/>
      <c r="AY1123" s="14">
        <f t="shared" si="175"/>
        <v>77.222222222222229</v>
      </c>
      <c r="AZ1123" s="14">
        <f t="shared" si="172"/>
        <v>23</v>
      </c>
      <c r="BA1123" s="19">
        <f t="shared" si="176"/>
        <v>0.81818181818181823</v>
      </c>
      <c r="BB1123" s="20">
        <f t="shared" si="173"/>
        <v>16.533586335825113</v>
      </c>
      <c r="BC1123">
        <f t="shared" si="177"/>
        <v>0</v>
      </c>
      <c r="BD1123" s="14">
        <f t="shared" si="178"/>
        <v>22</v>
      </c>
      <c r="BE1123" s="14">
        <f t="shared" si="179"/>
        <v>77.75</v>
      </c>
      <c r="BF1123" s="14">
        <f t="shared" si="180"/>
        <v>80.8</v>
      </c>
      <c r="BG1123" s="14">
        <f t="shared" si="181"/>
        <v>70.25</v>
      </c>
    </row>
    <row r="1124" spans="1:59" x14ac:dyDescent="0.2">
      <c r="A1124" t="str">
        <f t="shared" si="174"/>
        <v>Ricky Henderson_2016</v>
      </c>
      <c r="B1124" t="s">
        <v>829</v>
      </c>
      <c r="C1124" t="s">
        <v>260</v>
      </c>
      <c r="D1124">
        <v>2016</v>
      </c>
      <c r="E1124" s="13">
        <v>415900</v>
      </c>
      <c r="F1124" s="13">
        <v>415900</v>
      </c>
      <c r="G1124" s="13">
        <v>415900</v>
      </c>
      <c r="H1124" s="13">
        <v>415900</v>
      </c>
      <c r="I1124" s="13">
        <v>415900</v>
      </c>
      <c r="J1124" s="13">
        <v>415900</v>
      </c>
      <c r="K1124" s="13">
        <v>415900</v>
      </c>
      <c r="L1124" s="13">
        <v>415900</v>
      </c>
      <c r="M1124" s="13">
        <v>415900</v>
      </c>
      <c r="N1124" s="13">
        <v>405400</v>
      </c>
      <c r="O1124" s="13">
        <v>395500</v>
      </c>
      <c r="P1124" s="13">
        <v>371400</v>
      </c>
      <c r="Q1124" s="13">
        <v>371400</v>
      </c>
      <c r="R1124" s="13">
        <v>371400</v>
      </c>
      <c r="S1124" s="13">
        <v>371400</v>
      </c>
      <c r="T1124" s="13">
        <v>371400</v>
      </c>
      <c r="U1124" s="13">
        <v>361700</v>
      </c>
      <c r="V1124" s="13">
        <v>373500</v>
      </c>
      <c r="W1124" s="13">
        <v>378700</v>
      </c>
      <c r="X1124" s="13">
        <v>378700</v>
      </c>
      <c r="Y1124" s="13">
        <v>378700</v>
      </c>
      <c r="Z1124" s="13">
        <v>378700</v>
      </c>
      <c r="AA1124" s="13">
        <v>378700</v>
      </c>
      <c r="AB1124" s="13"/>
      <c r="AC1124" s="13"/>
      <c r="AD1124" s="13"/>
      <c r="AE1124" s="13"/>
      <c r="AF1124" s="13"/>
      <c r="AG1124" s="13"/>
      <c r="AH1124" s="13">
        <v>63</v>
      </c>
      <c r="AI1124" s="13">
        <v>101</v>
      </c>
      <c r="AJ1124" s="13">
        <v>61</v>
      </c>
      <c r="AK1124" s="13">
        <v>59</v>
      </c>
      <c r="AL1124" s="13">
        <v>62</v>
      </c>
      <c r="AM1124" s="13"/>
      <c r="AN1124" s="13"/>
      <c r="AO1124" s="13"/>
      <c r="AP1124" s="13"/>
      <c r="AQ1124" s="13">
        <v>81</v>
      </c>
      <c r="AR1124" s="13">
        <v>105</v>
      </c>
      <c r="AS1124" s="13">
        <v>56</v>
      </c>
      <c r="AT1124" s="13"/>
      <c r="AU1124" s="13"/>
      <c r="AV1124" s="13"/>
      <c r="AW1124" s="13"/>
      <c r="AX1124" s="13">
        <v>107</v>
      </c>
      <c r="AY1124" s="14">
        <f t="shared" si="175"/>
        <v>77.222222222222229</v>
      </c>
      <c r="AZ1124" s="14">
        <f t="shared" si="172"/>
        <v>23</v>
      </c>
      <c r="BA1124" s="19">
        <f t="shared" si="176"/>
        <v>0.40909090909090912</v>
      </c>
      <c r="BB1124" s="20">
        <f t="shared" si="173"/>
        <v>21.556772588781566</v>
      </c>
      <c r="BC1124">
        <f t="shared" si="177"/>
        <v>0</v>
      </c>
      <c r="BD1124" s="14">
        <f t="shared" si="178"/>
        <v>17</v>
      </c>
      <c r="BE1124" s="14" t="str">
        <f t="shared" si="179"/>
        <v/>
      </c>
      <c r="BF1124" s="14">
        <f t="shared" si="180"/>
        <v>69.2</v>
      </c>
      <c r="BG1124" s="14">
        <f t="shared" si="181"/>
        <v>87.25</v>
      </c>
    </row>
    <row r="1125" spans="1:59" x14ac:dyDescent="0.2">
      <c r="A1125" t="str">
        <f t="shared" si="174"/>
        <v>Ricky Henderson_2015</v>
      </c>
      <c r="B1125" t="s">
        <v>829</v>
      </c>
      <c r="C1125" t="s">
        <v>260</v>
      </c>
      <c r="D1125">
        <v>2015</v>
      </c>
      <c r="E1125" s="13">
        <v>319800</v>
      </c>
      <c r="F1125" s="13">
        <v>319800</v>
      </c>
      <c r="G1125" s="13">
        <v>319800</v>
      </c>
      <c r="H1125" s="13">
        <v>327900</v>
      </c>
      <c r="I1125" s="13">
        <v>346700</v>
      </c>
      <c r="J1125" s="13">
        <v>366300</v>
      </c>
      <c r="K1125" s="13">
        <v>366300</v>
      </c>
      <c r="L1125" s="13">
        <v>382600</v>
      </c>
      <c r="M1125" s="13">
        <v>382600</v>
      </c>
      <c r="N1125" s="13">
        <v>382600</v>
      </c>
      <c r="O1125" s="13">
        <v>382600</v>
      </c>
      <c r="P1125" s="13">
        <v>382600</v>
      </c>
      <c r="Q1125" s="13">
        <v>382600</v>
      </c>
      <c r="R1125" s="13">
        <v>382600</v>
      </c>
      <c r="S1125" s="13">
        <v>382600</v>
      </c>
      <c r="T1125" s="13">
        <v>394000</v>
      </c>
      <c r="U1125" s="13">
        <v>397300</v>
      </c>
      <c r="V1125" s="13">
        <v>384300</v>
      </c>
      <c r="W1125" s="13">
        <v>367500</v>
      </c>
      <c r="X1125" s="13">
        <v>360300</v>
      </c>
      <c r="Y1125" s="13">
        <v>364700</v>
      </c>
      <c r="Z1125" s="13">
        <v>376600</v>
      </c>
      <c r="AA1125" s="13">
        <v>373900</v>
      </c>
      <c r="AB1125" s="13">
        <v>53</v>
      </c>
      <c r="AC1125" s="13">
        <v>85</v>
      </c>
      <c r="AD1125" s="13">
        <v>70</v>
      </c>
      <c r="AE1125" s="13">
        <v>83</v>
      </c>
      <c r="AF1125" s="13">
        <v>99</v>
      </c>
      <c r="AG1125" s="13"/>
      <c r="AH1125" s="13">
        <v>74</v>
      </c>
      <c r="AI1125" s="13"/>
      <c r="AJ1125" s="13"/>
      <c r="AK1125" s="13"/>
      <c r="AL1125" s="13"/>
      <c r="AM1125" s="13"/>
      <c r="AN1125" s="13"/>
      <c r="AO1125" s="13"/>
      <c r="AP1125" s="13">
        <v>79</v>
      </c>
      <c r="AQ1125" s="13">
        <v>88</v>
      </c>
      <c r="AR1125" s="13">
        <v>44</v>
      </c>
      <c r="AS1125" s="13">
        <v>62</v>
      </c>
      <c r="AT1125" s="13">
        <v>100</v>
      </c>
      <c r="AU1125" s="13">
        <v>67</v>
      </c>
      <c r="AV1125" s="13">
        <v>84</v>
      </c>
      <c r="AW1125" s="13">
        <v>74</v>
      </c>
      <c r="AX1125" s="13">
        <v>94</v>
      </c>
      <c r="AY1125" s="14">
        <f t="shared" si="175"/>
        <v>77.066666666666663</v>
      </c>
      <c r="AZ1125" s="14">
        <f t="shared" si="172"/>
        <v>23</v>
      </c>
      <c r="BA1125" s="19">
        <f t="shared" si="176"/>
        <v>0.68181818181818177</v>
      </c>
      <c r="BB1125" s="20">
        <f t="shared" si="173"/>
        <v>16.108855890324371</v>
      </c>
      <c r="BC1125">
        <f t="shared" si="177"/>
        <v>0</v>
      </c>
      <c r="BD1125" s="14">
        <f t="shared" si="178"/>
        <v>1</v>
      </c>
      <c r="BE1125" s="14">
        <f t="shared" si="179"/>
        <v>78</v>
      </c>
      <c r="BF1125" s="14">
        <f t="shared" si="180"/>
        <v>74</v>
      </c>
      <c r="BG1125" s="14">
        <f t="shared" si="181"/>
        <v>76.888888888888886</v>
      </c>
    </row>
    <row r="1126" spans="1:59" x14ac:dyDescent="0.2">
      <c r="A1126" t="str">
        <f t="shared" si="174"/>
        <v>Jack Henry_2018</v>
      </c>
      <c r="B1126" t="s">
        <v>999</v>
      </c>
      <c r="C1126" t="s">
        <v>235</v>
      </c>
      <c r="D1126">
        <v>2018</v>
      </c>
      <c r="E1126" s="13">
        <v>123900</v>
      </c>
      <c r="F1126" s="13">
        <v>123900</v>
      </c>
      <c r="G1126" s="13">
        <v>123900</v>
      </c>
      <c r="H1126" s="13">
        <v>123900</v>
      </c>
      <c r="I1126" s="13">
        <v>165800</v>
      </c>
      <c r="J1126" s="13">
        <v>206300</v>
      </c>
      <c r="K1126" s="13">
        <v>217800</v>
      </c>
      <c r="L1126" s="13">
        <v>256300</v>
      </c>
      <c r="M1126" s="13">
        <v>278000</v>
      </c>
      <c r="N1126" s="13">
        <v>294500</v>
      </c>
      <c r="O1126" s="13">
        <v>300400</v>
      </c>
      <c r="P1126" s="13">
        <v>311400</v>
      </c>
      <c r="Q1126" s="13">
        <v>324900</v>
      </c>
      <c r="R1126" s="13">
        <v>306900</v>
      </c>
      <c r="S1126" s="13">
        <v>306900</v>
      </c>
      <c r="T1126" s="13">
        <v>304300</v>
      </c>
      <c r="U1126" s="13">
        <v>298300</v>
      </c>
      <c r="V1126" s="13">
        <v>301000</v>
      </c>
      <c r="W1126" s="13">
        <v>294500</v>
      </c>
      <c r="X1126" s="13">
        <v>302300</v>
      </c>
      <c r="Y1126" s="13">
        <v>312900</v>
      </c>
      <c r="Z1126" s="13">
        <v>322200</v>
      </c>
      <c r="AA1126" s="13">
        <v>307000</v>
      </c>
      <c r="AB1126" s="13"/>
      <c r="AC1126" s="13">
        <v>27</v>
      </c>
      <c r="AD1126" s="13">
        <v>93</v>
      </c>
      <c r="AE1126" s="13">
        <v>46</v>
      </c>
      <c r="AF1126" s="13">
        <v>48</v>
      </c>
      <c r="AG1126" s="13">
        <v>54</v>
      </c>
      <c r="AH1126" s="13">
        <v>114</v>
      </c>
      <c r="AI1126" s="13">
        <v>35</v>
      </c>
      <c r="AJ1126" s="13">
        <v>56</v>
      </c>
      <c r="AK1126" s="13">
        <v>99</v>
      </c>
      <c r="AL1126" s="13">
        <v>50</v>
      </c>
      <c r="AM1126" s="13">
        <v>70</v>
      </c>
      <c r="AN1126" s="13">
        <v>35</v>
      </c>
      <c r="AO1126" s="13"/>
      <c r="AP1126" s="13">
        <v>77</v>
      </c>
      <c r="AQ1126" s="13">
        <v>61</v>
      </c>
      <c r="AR1126" s="13">
        <v>50</v>
      </c>
      <c r="AS1126" s="13">
        <v>59</v>
      </c>
      <c r="AT1126" s="13">
        <v>89</v>
      </c>
      <c r="AU1126" s="13">
        <v>62</v>
      </c>
      <c r="AV1126" s="13">
        <v>63</v>
      </c>
      <c r="AW1126" s="13">
        <v>61</v>
      </c>
      <c r="AX1126" s="13">
        <v>51</v>
      </c>
      <c r="AY1126" s="14">
        <f t="shared" si="175"/>
        <v>61.904761904761905</v>
      </c>
      <c r="AZ1126" s="14">
        <f t="shared" si="172"/>
        <v>23</v>
      </c>
      <c r="BA1126" s="19">
        <f t="shared" si="176"/>
        <v>0.95454545454545459</v>
      </c>
      <c r="BB1126" s="20">
        <f t="shared" si="173"/>
        <v>22.031579067113558</v>
      </c>
      <c r="BC1126">
        <f t="shared" si="177"/>
        <v>0</v>
      </c>
      <c r="BD1126" s="14">
        <f t="shared" si="178"/>
        <v>1</v>
      </c>
      <c r="BE1126" s="14">
        <f t="shared" si="179"/>
        <v>53.6</v>
      </c>
      <c r="BF1126" s="14">
        <f t="shared" si="180"/>
        <v>70.666666666666671</v>
      </c>
      <c r="BG1126" s="14">
        <f t="shared" si="181"/>
        <v>63.666666666666664</v>
      </c>
    </row>
    <row r="1127" spans="1:59" x14ac:dyDescent="0.2">
      <c r="A1127" t="str">
        <f t="shared" si="174"/>
        <v>Jack Henry_2017</v>
      </c>
      <c r="B1127" t="s">
        <v>999</v>
      </c>
      <c r="C1127" t="s">
        <v>235</v>
      </c>
      <c r="D1127">
        <v>2017</v>
      </c>
      <c r="E1127" s="13">
        <v>106900</v>
      </c>
      <c r="F1127" s="13">
        <v>106900</v>
      </c>
      <c r="G1127" s="13">
        <v>106900</v>
      </c>
      <c r="H1127" s="13">
        <v>106900</v>
      </c>
      <c r="I1127" s="13">
        <v>106900</v>
      </c>
      <c r="J1127" s="13">
        <v>106900</v>
      </c>
      <c r="K1127" s="13">
        <v>106900</v>
      </c>
      <c r="L1127" s="13">
        <v>106900</v>
      </c>
      <c r="M1127" s="13">
        <v>106900</v>
      </c>
      <c r="N1127" s="13">
        <v>106900</v>
      </c>
      <c r="O1127" s="13">
        <v>106900</v>
      </c>
      <c r="P1127" s="13">
        <v>106900</v>
      </c>
      <c r="Q1127" s="13">
        <v>106900</v>
      </c>
      <c r="R1127" s="13">
        <v>106900</v>
      </c>
      <c r="S1127" s="13">
        <v>106900</v>
      </c>
      <c r="T1127" s="13">
        <v>106900</v>
      </c>
      <c r="U1127" s="13">
        <v>106900</v>
      </c>
      <c r="V1127" s="13">
        <v>106900</v>
      </c>
      <c r="W1127" s="13">
        <v>106900</v>
      </c>
      <c r="X1127" s="13">
        <v>106900</v>
      </c>
      <c r="Y1127" s="13">
        <v>106900</v>
      </c>
      <c r="Z1127" s="13">
        <v>106900</v>
      </c>
      <c r="AA1127" s="13">
        <v>106900</v>
      </c>
      <c r="AB1127" s="13"/>
      <c r="AC1127" s="13"/>
      <c r="AD1127" s="13"/>
      <c r="AE1127" s="13"/>
      <c r="AF1127" s="13"/>
      <c r="AG1127" s="13"/>
      <c r="AH1127" s="13"/>
      <c r="AI1127" s="13"/>
      <c r="AJ1127" s="13"/>
      <c r="AK1127" s="13"/>
      <c r="AL1127" s="13"/>
      <c r="AM1127" s="13"/>
      <c r="AN1127" s="13"/>
      <c r="AO1127" s="13"/>
      <c r="AP1127" s="13"/>
      <c r="AQ1127" s="13"/>
      <c r="AR1127" s="13"/>
      <c r="AS1127" s="13"/>
      <c r="AT1127" s="13"/>
      <c r="AU1127" s="13"/>
      <c r="AV1127" s="13"/>
      <c r="AW1127" s="13"/>
      <c r="AX1127" s="13"/>
      <c r="AY1127" s="14" t="str">
        <f t="shared" si="175"/>
        <v/>
      </c>
      <c r="AZ1127" s="14">
        <f t="shared" si="172"/>
        <v>23</v>
      </c>
      <c r="BA1127" s="19">
        <f t="shared" si="176"/>
        <v>0</v>
      </c>
      <c r="BB1127" s="20" t="e">
        <f t="shared" si="173"/>
        <v>#DIV/0!</v>
      </c>
      <c r="BC1127">
        <f t="shared" si="177"/>
        <v>0</v>
      </c>
      <c r="BD1127" s="14">
        <f t="shared" si="178"/>
        <v>1</v>
      </c>
      <c r="BE1127" s="14" t="str">
        <f t="shared" si="179"/>
        <v/>
      </c>
      <c r="BF1127" s="14" t="str">
        <f t="shared" si="180"/>
        <v/>
      </c>
      <c r="BG1127" s="14" t="str">
        <f t="shared" si="181"/>
        <v/>
      </c>
    </row>
    <row r="1128" spans="1:59" x14ac:dyDescent="0.2">
      <c r="A1128" t="str">
        <f t="shared" si="174"/>
        <v>Jack Henry_2016</v>
      </c>
      <c r="B1128" t="s">
        <v>999</v>
      </c>
      <c r="C1128" t="s">
        <v>235</v>
      </c>
      <c r="D1128">
        <v>2016</v>
      </c>
      <c r="E1128" s="13">
        <v>0</v>
      </c>
      <c r="F1128" s="13">
        <v>0</v>
      </c>
      <c r="G1128" s="13">
        <v>0</v>
      </c>
      <c r="H1128" s="13">
        <v>0</v>
      </c>
      <c r="I1128" s="13">
        <v>0</v>
      </c>
      <c r="J1128" s="13">
        <v>0</v>
      </c>
      <c r="K1128" s="13">
        <v>0</v>
      </c>
      <c r="L1128" s="13">
        <v>0</v>
      </c>
      <c r="M1128" s="13">
        <v>0</v>
      </c>
      <c r="N1128" s="13">
        <v>0</v>
      </c>
      <c r="O1128" s="13">
        <v>0</v>
      </c>
      <c r="P1128" s="13">
        <v>0</v>
      </c>
      <c r="Q1128" s="13">
        <v>0</v>
      </c>
      <c r="R1128" s="13">
        <v>0</v>
      </c>
      <c r="S1128" s="13">
        <v>0</v>
      </c>
      <c r="T1128" s="13">
        <v>0</v>
      </c>
      <c r="U1128" s="13">
        <v>0</v>
      </c>
      <c r="V1128" s="13">
        <v>0</v>
      </c>
      <c r="W1128" s="13">
        <v>0</v>
      </c>
      <c r="X1128" s="13">
        <v>0</v>
      </c>
      <c r="Y1128" s="13">
        <v>0</v>
      </c>
      <c r="Z1128" s="13">
        <v>0</v>
      </c>
      <c r="AA1128" s="13">
        <v>0</v>
      </c>
      <c r="AB1128" s="13"/>
      <c r="AC1128" s="13"/>
      <c r="AD1128" s="13"/>
      <c r="AE1128" s="13"/>
      <c r="AF1128" s="13"/>
      <c r="AG1128" s="13"/>
      <c r="AH1128" s="13"/>
      <c r="AI1128" s="13"/>
      <c r="AJ1128" s="13"/>
      <c r="AK1128" s="13"/>
      <c r="AL1128" s="13"/>
      <c r="AM1128" s="13"/>
      <c r="AN1128" s="13"/>
      <c r="AO1128" s="13"/>
      <c r="AP1128" s="13"/>
      <c r="AQ1128" s="13"/>
      <c r="AR1128" s="13"/>
      <c r="AS1128" s="13"/>
      <c r="AT1128" s="13"/>
      <c r="AU1128" s="13"/>
      <c r="AV1128" s="13"/>
      <c r="AW1128" s="13"/>
      <c r="AX1128" s="13"/>
      <c r="AY1128" s="14" t="str">
        <f t="shared" si="175"/>
        <v/>
      </c>
      <c r="AZ1128" s="14">
        <f t="shared" si="172"/>
        <v>23</v>
      </c>
      <c r="BA1128" s="19">
        <f t="shared" si="176"/>
        <v>0</v>
      </c>
      <c r="BB1128" s="20" t="e">
        <f t="shared" si="173"/>
        <v>#DIV/0!</v>
      </c>
      <c r="BC1128">
        <f t="shared" si="177"/>
        <v>23</v>
      </c>
      <c r="BD1128" s="14">
        <f t="shared" si="178"/>
        <v>1</v>
      </c>
      <c r="BE1128" s="14" t="str">
        <f t="shared" si="179"/>
        <v/>
      </c>
      <c r="BF1128" s="14" t="str">
        <f t="shared" si="180"/>
        <v/>
      </c>
      <c r="BG1128" s="14" t="str">
        <f t="shared" si="181"/>
        <v/>
      </c>
    </row>
    <row r="1129" spans="1:59" x14ac:dyDescent="0.2">
      <c r="A1129" t="str">
        <f t="shared" si="174"/>
        <v>Jack Henry_2015</v>
      </c>
      <c r="B1129" t="s">
        <v>999</v>
      </c>
      <c r="C1129" t="s">
        <v>235</v>
      </c>
      <c r="D1129">
        <v>2015</v>
      </c>
      <c r="E1129" s="13">
        <v>0</v>
      </c>
      <c r="F1129" s="13">
        <v>0</v>
      </c>
      <c r="G1129" s="13">
        <v>0</v>
      </c>
      <c r="H1129" s="13">
        <v>0</v>
      </c>
      <c r="I1129" s="13">
        <v>0</v>
      </c>
      <c r="J1129" s="13">
        <v>0</v>
      </c>
      <c r="K1129" s="13">
        <v>0</v>
      </c>
      <c r="L1129" s="13">
        <v>0</v>
      </c>
      <c r="M1129" s="13">
        <v>0</v>
      </c>
      <c r="N1129" s="13">
        <v>0</v>
      </c>
      <c r="O1129" s="13">
        <v>0</v>
      </c>
      <c r="P1129" s="13">
        <v>0</v>
      </c>
      <c r="Q1129" s="13">
        <v>0</v>
      </c>
      <c r="R1129" s="13">
        <v>0</v>
      </c>
      <c r="S1129" s="13">
        <v>0</v>
      </c>
      <c r="T1129" s="13">
        <v>0</v>
      </c>
      <c r="U1129" s="13">
        <v>0</v>
      </c>
      <c r="V1129" s="13">
        <v>0</v>
      </c>
      <c r="W1129" s="13">
        <v>0</v>
      </c>
      <c r="X1129" s="13">
        <v>0</v>
      </c>
      <c r="Y1129" s="13">
        <v>0</v>
      </c>
      <c r="Z1129" s="13">
        <v>0</v>
      </c>
      <c r="AA1129" s="13">
        <v>0</v>
      </c>
      <c r="AB1129" s="13"/>
      <c r="AC1129" s="13"/>
      <c r="AD1129" s="13"/>
      <c r="AE1129" s="13"/>
      <c r="AF1129" s="13"/>
      <c r="AG1129" s="13"/>
      <c r="AH1129" s="13"/>
      <c r="AI1129" s="13"/>
      <c r="AJ1129" s="13"/>
      <c r="AK1129" s="13"/>
      <c r="AL1129" s="13"/>
      <c r="AM1129" s="13"/>
      <c r="AN1129" s="13"/>
      <c r="AO1129" s="13"/>
      <c r="AP1129" s="13"/>
      <c r="AQ1129" s="13"/>
      <c r="AR1129" s="13"/>
      <c r="AS1129" s="13"/>
      <c r="AT1129" s="13"/>
      <c r="AU1129" s="13"/>
      <c r="AV1129" s="13"/>
      <c r="AW1129" s="13"/>
      <c r="AX1129" s="13"/>
      <c r="AY1129" s="14" t="str">
        <f t="shared" si="175"/>
        <v/>
      </c>
      <c r="AZ1129" s="14">
        <f t="shared" si="172"/>
        <v>23</v>
      </c>
      <c r="BA1129" s="19">
        <f t="shared" si="176"/>
        <v>0</v>
      </c>
      <c r="BB1129" s="20" t="e">
        <f t="shared" si="173"/>
        <v>#DIV/0!</v>
      </c>
      <c r="BC1129">
        <f t="shared" si="177"/>
        <v>23</v>
      </c>
      <c r="BD1129" s="14">
        <f t="shared" si="178"/>
        <v>1</v>
      </c>
      <c r="BE1129" s="14" t="str">
        <f t="shared" si="179"/>
        <v/>
      </c>
      <c r="BF1129" s="14" t="str">
        <f t="shared" si="180"/>
        <v/>
      </c>
      <c r="BG1129" s="14" t="str">
        <f t="shared" si="181"/>
        <v/>
      </c>
    </row>
    <row r="1130" spans="1:59" x14ac:dyDescent="0.2">
      <c r="A1130" t="str">
        <f t="shared" si="174"/>
        <v>Dyson Heppell_2018</v>
      </c>
      <c r="B1130" t="s">
        <v>927</v>
      </c>
      <c r="C1130" t="s">
        <v>150</v>
      </c>
      <c r="D1130">
        <v>2018</v>
      </c>
      <c r="E1130" s="13">
        <v>547300</v>
      </c>
      <c r="F1130" s="13">
        <v>547300</v>
      </c>
      <c r="G1130" s="13">
        <v>547300</v>
      </c>
      <c r="H1130" s="13">
        <v>538700</v>
      </c>
      <c r="I1130" s="13">
        <v>517500</v>
      </c>
      <c r="J1130" s="13">
        <v>509500</v>
      </c>
      <c r="K1130" s="13">
        <v>508600</v>
      </c>
      <c r="L1130" s="13">
        <v>505600</v>
      </c>
      <c r="M1130" s="13">
        <v>500900</v>
      </c>
      <c r="N1130" s="13">
        <v>507800</v>
      </c>
      <c r="O1130" s="13">
        <v>517800</v>
      </c>
      <c r="P1130" s="13">
        <v>516100</v>
      </c>
      <c r="Q1130" s="13">
        <v>486800</v>
      </c>
      <c r="R1130" s="13">
        <v>486800</v>
      </c>
      <c r="S1130" s="13">
        <v>460600</v>
      </c>
      <c r="T1130" s="13">
        <v>455700</v>
      </c>
      <c r="U1130" s="13">
        <v>468500</v>
      </c>
      <c r="V1130" s="13">
        <v>491200</v>
      </c>
      <c r="W1130" s="13">
        <v>498800</v>
      </c>
      <c r="X1130" s="13">
        <v>516700</v>
      </c>
      <c r="Y1130" s="13">
        <v>506000</v>
      </c>
      <c r="Z1130" s="13">
        <v>514900</v>
      </c>
      <c r="AA1130" s="13">
        <v>521100</v>
      </c>
      <c r="AB1130" s="13">
        <v>142</v>
      </c>
      <c r="AC1130" s="13">
        <v>89</v>
      </c>
      <c r="AD1130" s="13">
        <v>75</v>
      </c>
      <c r="AE1130" s="13">
        <v>105</v>
      </c>
      <c r="AF1130" s="13">
        <v>106</v>
      </c>
      <c r="AG1130" s="13">
        <v>89</v>
      </c>
      <c r="AH1130" s="13">
        <v>102</v>
      </c>
      <c r="AI1130" s="13">
        <v>103</v>
      </c>
      <c r="AJ1130" s="13">
        <v>113</v>
      </c>
      <c r="AK1130" s="13">
        <v>111</v>
      </c>
      <c r="AL1130" s="13">
        <v>83</v>
      </c>
      <c r="AM1130" s="13">
        <v>53</v>
      </c>
      <c r="AN1130" s="13"/>
      <c r="AO1130" s="13">
        <v>100</v>
      </c>
      <c r="AP1130" s="13">
        <v>118</v>
      </c>
      <c r="AQ1130" s="13">
        <v>90</v>
      </c>
      <c r="AR1130" s="13">
        <v>129</v>
      </c>
      <c r="AS1130" s="13">
        <v>99</v>
      </c>
      <c r="AT1130" s="13">
        <v>118</v>
      </c>
      <c r="AU1130" s="13">
        <v>77</v>
      </c>
      <c r="AV1130" s="13">
        <v>137</v>
      </c>
      <c r="AW1130" s="13">
        <v>105</v>
      </c>
      <c r="AX1130" s="13">
        <v>91</v>
      </c>
      <c r="AY1130" s="14">
        <f t="shared" si="175"/>
        <v>101.59090909090909</v>
      </c>
      <c r="AZ1130" s="14">
        <f t="shared" si="172"/>
        <v>23</v>
      </c>
      <c r="BA1130" s="19">
        <f t="shared" si="176"/>
        <v>1</v>
      </c>
      <c r="BB1130" s="20">
        <f t="shared" si="173"/>
        <v>20.737954830763094</v>
      </c>
      <c r="BC1130">
        <f t="shared" si="177"/>
        <v>0</v>
      </c>
      <c r="BD1130" s="14">
        <f t="shared" si="178"/>
        <v>16</v>
      </c>
      <c r="BE1130" s="14">
        <f t="shared" si="179"/>
        <v>101</v>
      </c>
      <c r="BF1130" s="14">
        <f t="shared" si="180"/>
        <v>94.166666666666671</v>
      </c>
      <c r="BG1130" s="14">
        <f t="shared" si="181"/>
        <v>107.11111111111111</v>
      </c>
    </row>
    <row r="1131" spans="1:59" x14ac:dyDescent="0.2">
      <c r="A1131" t="str">
        <f t="shared" si="174"/>
        <v>Dyson Heppell_2017</v>
      </c>
      <c r="B1131" t="s">
        <v>927</v>
      </c>
      <c r="C1131" t="s">
        <v>150</v>
      </c>
      <c r="D1131">
        <v>2017</v>
      </c>
      <c r="E1131" s="13">
        <v>513300</v>
      </c>
      <c r="F1131" s="13">
        <v>513300</v>
      </c>
      <c r="G1131" s="13">
        <v>513300</v>
      </c>
      <c r="H1131" s="13">
        <v>538200</v>
      </c>
      <c r="I1131" s="13">
        <v>518100</v>
      </c>
      <c r="J1131" s="13">
        <v>510300</v>
      </c>
      <c r="K1131" s="13">
        <v>505000</v>
      </c>
      <c r="L1131" s="13">
        <v>517800</v>
      </c>
      <c r="M1131" s="13">
        <v>516500</v>
      </c>
      <c r="N1131" s="13">
        <v>511900</v>
      </c>
      <c r="O1131" s="13">
        <v>510200</v>
      </c>
      <c r="P1131" s="13">
        <v>500100</v>
      </c>
      <c r="Q1131" s="13">
        <v>504900</v>
      </c>
      <c r="R1131" s="13">
        <v>504900</v>
      </c>
      <c r="S1131" s="13">
        <v>484700</v>
      </c>
      <c r="T1131" s="13">
        <v>470400</v>
      </c>
      <c r="U1131" s="13">
        <v>453000</v>
      </c>
      <c r="V1131" s="13">
        <v>453200</v>
      </c>
      <c r="W1131" s="13">
        <v>464900</v>
      </c>
      <c r="X1131" s="13">
        <v>475400</v>
      </c>
      <c r="Y1131" s="13">
        <v>504500</v>
      </c>
      <c r="Z1131" s="13">
        <v>500900</v>
      </c>
      <c r="AA1131" s="13">
        <v>500000</v>
      </c>
      <c r="AB1131" s="13">
        <v>152</v>
      </c>
      <c r="AC1131" s="13">
        <v>108</v>
      </c>
      <c r="AD1131" s="13">
        <v>95</v>
      </c>
      <c r="AE1131" s="13">
        <v>67</v>
      </c>
      <c r="AF1131" s="13">
        <v>123</v>
      </c>
      <c r="AG1131" s="13">
        <v>98</v>
      </c>
      <c r="AH1131" s="13">
        <v>103</v>
      </c>
      <c r="AI1131" s="13">
        <v>101</v>
      </c>
      <c r="AJ1131" s="13">
        <v>89</v>
      </c>
      <c r="AK1131" s="13">
        <v>107</v>
      </c>
      <c r="AL1131" s="13">
        <v>83</v>
      </c>
      <c r="AM1131" s="13">
        <v>114</v>
      </c>
      <c r="AN1131" s="13"/>
      <c r="AO1131" s="13">
        <v>54</v>
      </c>
      <c r="AP1131" s="13">
        <v>88</v>
      </c>
      <c r="AQ1131" s="13">
        <v>99</v>
      </c>
      <c r="AR1131" s="13">
        <v>84</v>
      </c>
      <c r="AS1131" s="13">
        <v>115</v>
      </c>
      <c r="AT1131" s="13">
        <v>104</v>
      </c>
      <c r="AU1131" s="13">
        <v>134</v>
      </c>
      <c r="AV1131" s="13">
        <v>59</v>
      </c>
      <c r="AW1131" s="13">
        <v>108</v>
      </c>
      <c r="AX1131" s="13">
        <v>105</v>
      </c>
      <c r="AY1131" s="14">
        <f t="shared" si="175"/>
        <v>99.545454545454547</v>
      </c>
      <c r="AZ1131" s="14">
        <f t="shared" si="172"/>
        <v>23</v>
      </c>
      <c r="BA1131" s="19">
        <f t="shared" si="176"/>
        <v>1</v>
      </c>
      <c r="BB1131" s="20">
        <f t="shared" si="173"/>
        <v>22.635259626409834</v>
      </c>
      <c r="BC1131">
        <f t="shared" si="177"/>
        <v>0</v>
      </c>
      <c r="BD1131" s="14">
        <f t="shared" si="178"/>
        <v>17</v>
      </c>
      <c r="BE1131" s="14">
        <f t="shared" si="179"/>
        <v>107.16666666666667</v>
      </c>
      <c r="BF1131" s="14">
        <f t="shared" si="180"/>
        <v>99.5</v>
      </c>
      <c r="BG1131" s="14">
        <f t="shared" si="181"/>
        <v>99.555555555555557</v>
      </c>
    </row>
    <row r="1132" spans="1:59" x14ac:dyDescent="0.2">
      <c r="A1132" t="str">
        <f t="shared" si="174"/>
        <v>Dyson Heppell_2016</v>
      </c>
      <c r="B1132" t="s">
        <v>927</v>
      </c>
      <c r="C1132" t="s">
        <v>150</v>
      </c>
      <c r="D1132">
        <v>2016</v>
      </c>
      <c r="E1132" s="13">
        <v>571800</v>
      </c>
      <c r="F1132" s="13">
        <v>571800</v>
      </c>
      <c r="G1132" s="13">
        <v>571800</v>
      </c>
      <c r="H1132" s="13">
        <v>567400</v>
      </c>
      <c r="I1132" s="13">
        <v>578100</v>
      </c>
      <c r="J1132" s="13">
        <v>577300</v>
      </c>
      <c r="K1132" s="13">
        <v>570500</v>
      </c>
      <c r="L1132" s="13">
        <v>552900</v>
      </c>
      <c r="M1132" s="13">
        <v>537400</v>
      </c>
      <c r="N1132" s="13">
        <v>532600</v>
      </c>
      <c r="O1132" s="13">
        <v>522100</v>
      </c>
      <c r="P1132" s="13">
        <v>534800</v>
      </c>
      <c r="Q1132" s="13">
        <v>534800</v>
      </c>
      <c r="R1132" s="13">
        <v>528600</v>
      </c>
      <c r="S1132" s="13">
        <v>543200</v>
      </c>
      <c r="T1132" s="13">
        <v>546200</v>
      </c>
      <c r="U1132" s="13">
        <v>548100</v>
      </c>
      <c r="V1132" s="13">
        <v>526200</v>
      </c>
      <c r="W1132" s="13">
        <v>507300</v>
      </c>
      <c r="X1132" s="13">
        <v>491900</v>
      </c>
      <c r="Y1132" s="13">
        <v>484900</v>
      </c>
      <c r="Z1132" s="13">
        <v>483700</v>
      </c>
      <c r="AA1132" s="13">
        <v>499500</v>
      </c>
      <c r="AB1132" s="13">
        <v>117</v>
      </c>
      <c r="AC1132" s="13">
        <v>107</v>
      </c>
      <c r="AD1132" s="13">
        <v>105</v>
      </c>
      <c r="AE1132" s="13">
        <v>150</v>
      </c>
      <c r="AF1132" s="13">
        <v>89</v>
      </c>
      <c r="AG1132" s="13">
        <v>91</v>
      </c>
      <c r="AH1132" s="13">
        <v>121</v>
      </c>
      <c r="AI1132" s="13">
        <v>82</v>
      </c>
      <c r="AJ1132" s="13">
        <v>106</v>
      </c>
      <c r="AK1132" s="13">
        <v>103</v>
      </c>
      <c r="AL1132" s="13">
        <v>129</v>
      </c>
      <c r="AM1132" s="13"/>
      <c r="AN1132" s="13">
        <v>72</v>
      </c>
      <c r="AO1132" s="13">
        <v>144</v>
      </c>
      <c r="AP1132" s="13">
        <v>112</v>
      </c>
      <c r="AQ1132" s="13">
        <v>72</v>
      </c>
      <c r="AR1132" s="13">
        <v>98</v>
      </c>
      <c r="AS1132" s="13">
        <v>105</v>
      </c>
      <c r="AT1132" s="13">
        <v>69</v>
      </c>
      <c r="AU1132" s="13">
        <v>109</v>
      </c>
      <c r="AV1132" s="13">
        <v>117</v>
      </c>
      <c r="AW1132" s="13">
        <v>107</v>
      </c>
      <c r="AX1132" s="13">
        <v>101</v>
      </c>
      <c r="AY1132" s="14">
        <f t="shared" si="175"/>
        <v>104.81818181818181</v>
      </c>
      <c r="AZ1132" s="14">
        <f t="shared" si="172"/>
        <v>23</v>
      </c>
      <c r="BA1132" s="19">
        <f t="shared" si="176"/>
        <v>1</v>
      </c>
      <c r="BB1132" s="20">
        <f t="shared" si="173"/>
        <v>21.002576630219099</v>
      </c>
      <c r="BC1132">
        <f t="shared" si="177"/>
        <v>0</v>
      </c>
      <c r="BD1132" s="14">
        <f t="shared" si="178"/>
        <v>22</v>
      </c>
      <c r="BE1132" s="14">
        <f t="shared" si="179"/>
        <v>109.83333333333333</v>
      </c>
      <c r="BF1132" s="14">
        <f t="shared" si="180"/>
        <v>108.2</v>
      </c>
      <c r="BG1132" s="14">
        <f t="shared" si="181"/>
        <v>98.888888888888886</v>
      </c>
    </row>
    <row r="1133" spans="1:59" x14ac:dyDescent="0.2">
      <c r="A1133" t="str">
        <f t="shared" si="174"/>
        <v>Dyson Heppell_2015</v>
      </c>
      <c r="B1133" t="s">
        <v>927</v>
      </c>
      <c r="C1133" t="s">
        <v>150</v>
      </c>
      <c r="D1133">
        <v>2015</v>
      </c>
      <c r="E1133" s="13">
        <v>491400</v>
      </c>
      <c r="F1133" s="13">
        <v>491400</v>
      </c>
      <c r="G1133" s="13">
        <v>491400</v>
      </c>
      <c r="H1133" s="13">
        <v>496200</v>
      </c>
      <c r="I1133" s="13">
        <v>507900</v>
      </c>
      <c r="J1133" s="13">
        <v>506000</v>
      </c>
      <c r="K1133" s="13">
        <v>508200</v>
      </c>
      <c r="L1133" s="13">
        <v>497000</v>
      </c>
      <c r="M1133" s="13">
        <v>518700</v>
      </c>
      <c r="N1133" s="13">
        <v>526500</v>
      </c>
      <c r="O1133" s="13">
        <v>526500</v>
      </c>
      <c r="P1133" s="13">
        <v>527900</v>
      </c>
      <c r="Q1133" s="13">
        <v>512100</v>
      </c>
      <c r="R1133" s="13">
        <v>510400</v>
      </c>
      <c r="S1133" s="13">
        <v>515300</v>
      </c>
      <c r="T1133" s="13">
        <v>529200</v>
      </c>
      <c r="U1133" s="13">
        <v>529900</v>
      </c>
      <c r="V1133" s="13">
        <v>530200</v>
      </c>
      <c r="W1133" s="13">
        <v>536500</v>
      </c>
      <c r="X1133" s="13">
        <v>546200</v>
      </c>
      <c r="Y1133" s="13">
        <v>563300</v>
      </c>
      <c r="Z1133" s="13">
        <v>571400</v>
      </c>
      <c r="AA1133" s="13">
        <v>571400</v>
      </c>
      <c r="AB1133" s="13">
        <v>114</v>
      </c>
      <c r="AC1133" s="13">
        <v>77</v>
      </c>
      <c r="AD1133" s="13">
        <v>114</v>
      </c>
      <c r="AE1133" s="13">
        <v>133</v>
      </c>
      <c r="AF1133" s="13">
        <v>57</v>
      </c>
      <c r="AG1133" s="13">
        <v>120</v>
      </c>
      <c r="AH1133" s="13">
        <v>99</v>
      </c>
      <c r="AI1133" s="13">
        <v>129</v>
      </c>
      <c r="AJ1133" s="13">
        <v>97</v>
      </c>
      <c r="AK1133" s="13"/>
      <c r="AL1133" s="13">
        <v>93</v>
      </c>
      <c r="AM1133" s="13">
        <v>90</v>
      </c>
      <c r="AN1133" s="13">
        <v>118</v>
      </c>
      <c r="AO1133" s="13">
        <v>105</v>
      </c>
      <c r="AP1133" s="13">
        <v>115</v>
      </c>
      <c r="AQ1133" s="13">
        <v>97</v>
      </c>
      <c r="AR1133" s="13">
        <v>107</v>
      </c>
      <c r="AS1133" s="13">
        <v>129</v>
      </c>
      <c r="AT1133" s="13">
        <v>108</v>
      </c>
      <c r="AU1133" s="13">
        <v>129</v>
      </c>
      <c r="AV1133" s="13">
        <v>119</v>
      </c>
      <c r="AW1133" s="13"/>
      <c r="AX1133" s="13">
        <v>84</v>
      </c>
      <c r="AY1133" s="14">
        <f t="shared" si="175"/>
        <v>106.38095238095238</v>
      </c>
      <c r="AZ1133" s="14">
        <f t="shared" si="172"/>
        <v>23</v>
      </c>
      <c r="BA1133" s="19">
        <f t="shared" si="176"/>
        <v>0.95454545454545459</v>
      </c>
      <c r="BB1133" s="20">
        <f t="shared" si="173"/>
        <v>19.234022435455834</v>
      </c>
      <c r="BC1133">
        <f t="shared" si="177"/>
        <v>0</v>
      </c>
      <c r="BD1133" s="14">
        <f t="shared" si="178"/>
        <v>1</v>
      </c>
      <c r="BE1133" s="14">
        <f t="shared" si="179"/>
        <v>102.5</v>
      </c>
      <c r="BF1133" s="14">
        <f t="shared" si="180"/>
        <v>101.6</v>
      </c>
      <c r="BG1133" s="14">
        <f t="shared" si="181"/>
        <v>111</v>
      </c>
    </row>
    <row r="1134" spans="1:59" x14ac:dyDescent="0.2">
      <c r="A1134" t="str">
        <f t="shared" si="174"/>
        <v>Jacob Heron_2018</v>
      </c>
      <c r="B1134" t="s">
        <v>1656</v>
      </c>
      <c r="C1134" t="s">
        <v>144</v>
      </c>
      <c r="D1134">
        <v>2018</v>
      </c>
      <c r="E1134" s="13">
        <v>102400</v>
      </c>
      <c r="F1134" s="13">
        <v>102400</v>
      </c>
      <c r="G1134" s="13">
        <v>102400</v>
      </c>
      <c r="H1134" s="13">
        <v>102400</v>
      </c>
      <c r="I1134" s="13">
        <v>102400</v>
      </c>
      <c r="J1134" s="13">
        <v>102400</v>
      </c>
      <c r="K1134" s="13">
        <v>102400</v>
      </c>
      <c r="L1134" s="13">
        <v>102400</v>
      </c>
      <c r="M1134" s="13">
        <v>102400</v>
      </c>
      <c r="N1134" s="13">
        <v>102400</v>
      </c>
      <c r="O1134" s="13">
        <v>102400</v>
      </c>
      <c r="P1134" s="13">
        <v>102400</v>
      </c>
      <c r="Q1134" s="13">
        <v>131800</v>
      </c>
      <c r="R1134" s="13">
        <v>131800</v>
      </c>
      <c r="S1134" s="13">
        <v>131800</v>
      </c>
      <c r="T1134" s="13">
        <v>131800</v>
      </c>
      <c r="U1134" s="13">
        <v>131800</v>
      </c>
      <c r="V1134" s="13">
        <v>131800</v>
      </c>
      <c r="W1134" s="13">
        <v>155000</v>
      </c>
      <c r="X1134" s="13">
        <v>169700</v>
      </c>
      <c r="Y1134" s="13">
        <v>180600</v>
      </c>
      <c r="Z1134" s="13">
        <v>180600</v>
      </c>
      <c r="AA1134" s="13">
        <v>197000</v>
      </c>
      <c r="AB1134" s="13"/>
      <c r="AC1134" s="13"/>
      <c r="AD1134" s="13"/>
      <c r="AE1134" s="13"/>
      <c r="AF1134" s="13"/>
      <c r="AG1134" s="13"/>
      <c r="AH1134" s="13"/>
      <c r="AI1134" s="13"/>
      <c r="AJ1134" s="13">
        <v>54</v>
      </c>
      <c r="AK1134" s="13"/>
      <c r="AL1134" s="13">
        <v>34</v>
      </c>
      <c r="AM1134" s="13">
        <v>40</v>
      </c>
      <c r="AN1134" s="13"/>
      <c r="AO1134" s="13"/>
      <c r="AP1134" s="13"/>
      <c r="AQ1134" s="13"/>
      <c r="AR1134" s="13"/>
      <c r="AS1134" s="13">
        <v>59</v>
      </c>
      <c r="AT1134" s="13">
        <v>29</v>
      </c>
      <c r="AU1134" s="13">
        <v>41</v>
      </c>
      <c r="AV1134" s="13"/>
      <c r="AW1134" s="13">
        <v>61</v>
      </c>
      <c r="AX1134" s="13">
        <v>33</v>
      </c>
      <c r="AY1134" s="14">
        <f t="shared" si="175"/>
        <v>43.875</v>
      </c>
      <c r="AZ1134" s="14">
        <f t="shared" si="172"/>
        <v>23</v>
      </c>
      <c r="BA1134" s="19">
        <f t="shared" si="176"/>
        <v>0.36363636363636365</v>
      </c>
      <c r="BB1134" s="20">
        <f t="shared" si="173"/>
        <v>12.449182417216917</v>
      </c>
      <c r="BC1134">
        <f t="shared" si="177"/>
        <v>0</v>
      </c>
      <c r="BD1134" s="14">
        <f t="shared" si="178"/>
        <v>1</v>
      </c>
      <c r="BE1134" s="14" t="str">
        <f t="shared" si="179"/>
        <v/>
      </c>
      <c r="BF1134" s="14">
        <f t="shared" si="180"/>
        <v>42.666666666666664</v>
      </c>
      <c r="BG1134" s="14">
        <f t="shared" si="181"/>
        <v>44.6</v>
      </c>
    </row>
    <row r="1135" spans="1:59" x14ac:dyDescent="0.2">
      <c r="A1135" t="str">
        <f t="shared" si="174"/>
        <v>Jacob Heron_2017</v>
      </c>
      <c r="B1135" t="s">
        <v>1656</v>
      </c>
      <c r="C1135" t="s">
        <v>144</v>
      </c>
      <c r="D1135">
        <v>2017</v>
      </c>
      <c r="E1135" s="13">
        <v>0</v>
      </c>
      <c r="F1135" s="13">
        <v>0</v>
      </c>
      <c r="G1135" s="13">
        <v>0</v>
      </c>
      <c r="H1135" s="13">
        <v>0</v>
      </c>
      <c r="I1135" s="13">
        <v>0</v>
      </c>
      <c r="J1135" s="13">
        <v>0</v>
      </c>
      <c r="K1135" s="13">
        <v>0</v>
      </c>
      <c r="L1135" s="13">
        <v>0</v>
      </c>
      <c r="M1135" s="13">
        <v>0</v>
      </c>
      <c r="N1135" s="13">
        <v>0</v>
      </c>
      <c r="O1135" s="13">
        <v>0</v>
      </c>
      <c r="P1135" s="13">
        <v>0</v>
      </c>
      <c r="Q1135" s="13">
        <v>0</v>
      </c>
      <c r="R1135" s="13">
        <v>0</v>
      </c>
      <c r="S1135" s="13">
        <v>0</v>
      </c>
      <c r="T1135" s="13">
        <v>0</v>
      </c>
      <c r="U1135" s="13">
        <v>0</v>
      </c>
      <c r="V1135" s="13">
        <v>0</v>
      </c>
      <c r="W1135" s="13">
        <v>0</v>
      </c>
      <c r="X1135" s="13">
        <v>0</v>
      </c>
      <c r="Y1135" s="13">
        <v>0</v>
      </c>
      <c r="Z1135" s="13">
        <v>0</v>
      </c>
      <c r="AA1135" s="13">
        <v>0</v>
      </c>
      <c r="AB1135" s="13"/>
      <c r="AC1135" s="13"/>
      <c r="AD1135" s="13"/>
      <c r="AE1135" s="13"/>
      <c r="AF1135" s="13"/>
      <c r="AG1135" s="13"/>
      <c r="AH1135" s="13"/>
      <c r="AI1135" s="13"/>
      <c r="AJ1135" s="13"/>
      <c r="AK1135" s="13"/>
      <c r="AL1135" s="13"/>
      <c r="AM1135" s="13"/>
      <c r="AN1135" s="13"/>
      <c r="AO1135" s="13"/>
      <c r="AP1135" s="13"/>
      <c r="AQ1135" s="13"/>
      <c r="AR1135" s="13"/>
      <c r="AS1135" s="13"/>
      <c r="AT1135" s="13"/>
      <c r="AU1135" s="13"/>
      <c r="AV1135" s="13"/>
      <c r="AW1135" s="13"/>
      <c r="AX1135" s="13"/>
      <c r="AY1135" s="14" t="str">
        <f t="shared" si="175"/>
        <v/>
      </c>
      <c r="AZ1135" s="14">
        <f t="shared" si="172"/>
        <v>23</v>
      </c>
      <c r="BA1135" s="19">
        <f t="shared" si="176"/>
        <v>0</v>
      </c>
      <c r="BB1135" s="20" t="e">
        <f t="shared" si="173"/>
        <v>#DIV/0!</v>
      </c>
      <c r="BC1135">
        <f t="shared" si="177"/>
        <v>23</v>
      </c>
      <c r="BD1135" s="14">
        <f t="shared" si="178"/>
        <v>1</v>
      </c>
      <c r="BE1135" s="14" t="str">
        <f t="shared" si="179"/>
        <v/>
      </c>
      <c r="BF1135" s="14" t="str">
        <f t="shared" si="180"/>
        <v/>
      </c>
      <c r="BG1135" s="14" t="str">
        <f t="shared" si="181"/>
        <v/>
      </c>
    </row>
    <row r="1136" spans="1:59" x14ac:dyDescent="0.2">
      <c r="A1136" t="str">
        <f t="shared" si="174"/>
        <v>Jacob Heron_2016</v>
      </c>
      <c r="B1136" t="s">
        <v>1656</v>
      </c>
      <c r="C1136" t="s">
        <v>144</v>
      </c>
      <c r="D1136">
        <v>2016</v>
      </c>
      <c r="E1136" s="13">
        <v>0</v>
      </c>
      <c r="F1136" s="13">
        <v>0</v>
      </c>
      <c r="G1136" s="13">
        <v>0</v>
      </c>
      <c r="H1136" s="13">
        <v>0</v>
      </c>
      <c r="I1136" s="13">
        <v>0</v>
      </c>
      <c r="J1136" s="13">
        <v>0</v>
      </c>
      <c r="K1136" s="13">
        <v>0</v>
      </c>
      <c r="L1136" s="13">
        <v>0</v>
      </c>
      <c r="M1136" s="13">
        <v>0</v>
      </c>
      <c r="N1136" s="13">
        <v>0</v>
      </c>
      <c r="O1136" s="13">
        <v>0</v>
      </c>
      <c r="P1136" s="13">
        <v>0</v>
      </c>
      <c r="Q1136" s="13">
        <v>0</v>
      </c>
      <c r="R1136" s="13">
        <v>0</v>
      </c>
      <c r="S1136" s="13">
        <v>0</v>
      </c>
      <c r="T1136" s="13">
        <v>0</v>
      </c>
      <c r="U1136" s="13">
        <v>0</v>
      </c>
      <c r="V1136" s="13">
        <v>0</v>
      </c>
      <c r="W1136" s="13">
        <v>0</v>
      </c>
      <c r="X1136" s="13">
        <v>0</v>
      </c>
      <c r="Y1136" s="13">
        <v>0</v>
      </c>
      <c r="Z1136" s="13">
        <v>0</v>
      </c>
      <c r="AA1136" s="13">
        <v>0</v>
      </c>
      <c r="AB1136" s="13"/>
      <c r="AC1136" s="13"/>
      <c r="AD1136" s="13"/>
      <c r="AE1136" s="13"/>
      <c r="AF1136" s="13"/>
      <c r="AG1136" s="13"/>
      <c r="AH1136" s="13"/>
      <c r="AI1136" s="13"/>
      <c r="AJ1136" s="13"/>
      <c r="AK1136" s="13"/>
      <c r="AL1136" s="13"/>
      <c r="AM1136" s="13"/>
      <c r="AN1136" s="13"/>
      <c r="AO1136" s="13"/>
      <c r="AP1136" s="13"/>
      <c r="AQ1136" s="13"/>
      <c r="AR1136" s="13"/>
      <c r="AS1136" s="13"/>
      <c r="AT1136" s="13"/>
      <c r="AU1136" s="13"/>
      <c r="AV1136" s="13"/>
      <c r="AW1136" s="13"/>
      <c r="AX1136" s="13"/>
      <c r="AY1136" s="14" t="str">
        <f t="shared" si="175"/>
        <v/>
      </c>
      <c r="AZ1136" s="14">
        <f t="shared" si="172"/>
        <v>23</v>
      </c>
      <c r="BA1136" s="19">
        <f t="shared" si="176"/>
        <v>0</v>
      </c>
      <c r="BB1136" s="20" t="e">
        <f t="shared" si="173"/>
        <v>#DIV/0!</v>
      </c>
      <c r="BC1136">
        <f t="shared" si="177"/>
        <v>23</v>
      </c>
      <c r="BD1136" s="14">
        <f t="shared" si="178"/>
        <v>1</v>
      </c>
      <c r="BE1136" s="14" t="str">
        <f t="shared" si="179"/>
        <v/>
      </c>
      <c r="BF1136" s="14" t="str">
        <f t="shared" si="180"/>
        <v/>
      </c>
      <c r="BG1136" s="14" t="str">
        <f t="shared" si="181"/>
        <v/>
      </c>
    </row>
    <row r="1137" spans="1:59" x14ac:dyDescent="0.2">
      <c r="A1137" t="str">
        <f t="shared" si="174"/>
        <v>Jacob Heron_2015</v>
      </c>
      <c r="B1137" t="s">
        <v>1656</v>
      </c>
      <c r="C1137" t="s">
        <v>144</v>
      </c>
      <c r="D1137">
        <v>2015</v>
      </c>
      <c r="E1137" s="13">
        <v>0</v>
      </c>
      <c r="F1137" s="13">
        <v>0</v>
      </c>
      <c r="G1137" s="13">
        <v>0</v>
      </c>
      <c r="H1137" s="13">
        <v>0</v>
      </c>
      <c r="I1137" s="13">
        <v>0</v>
      </c>
      <c r="J1137" s="13">
        <v>0</v>
      </c>
      <c r="K1137" s="13">
        <v>0</v>
      </c>
      <c r="L1137" s="13">
        <v>0</v>
      </c>
      <c r="M1137" s="13">
        <v>0</v>
      </c>
      <c r="N1137" s="13">
        <v>0</v>
      </c>
      <c r="O1137" s="13">
        <v>0</v>
      </c>
      <c r="P1137" s="13">
        <v>0</v>
      </c>
      <c r="Q1137" s="13">
        <v>0</v>
      </c>
      <c r="R1137" s="13">
        <v>0</v>
      </c>
      <c r="S1137" s="13">
        <v>0</v>
      </c>
      <c r="T1137" s="13">
        <v>0</v>
      </c>
      <c r="U1137" s="13">
        <v>0</v>
      </c>
      <c r="V1137" s="13">
        <v>0</v>
      </c>
      <c r="W1137" s="13">
        <v>0</v>
      </c>
      <c r="X1137" s="13">
        <v>0</v>
      </c>
      <c r="Y1137" s="13">
        <v>0</v>
      </c>
      <c r="Z1137" s="13">
        <v>0</v>
      </c>
      <c r="AA1137" s="13">
        <v>0</v>
      </c>
      <c r="AB1137" s="13"/>
      <c r="AC1137" s="13"/>
      <c r="AD1137" s="13"/>
      <c r="AE1137" s="13"/>
      <c r="AF1137" s="13"/>
      <c r="AG1137" s="13"/>
      <c r="AH1137" s="13"/>
      <c r="AI1137" s="13"/>
      <c r="AJ1137" s="13"/>
      <c r="AK1137" s="13"/>
      <c r="AL1137" s="13"/>
      <c r="AM1137" s="13"/>
      <c r="AN1137" s="13"/>
      <c r="AO1137" s="13"/>
      <c r="AP1137" s="13"/>
      <c r="AQ1137" s="13"/>
      <c r="AR1137" s="13"/>
      <c r="AS1137" s="13"/>
      <c r="AT1137" s="13"/>
      <c r="AU1137" s="13"/>
      <c r="AV1137" s="13"/>
      <c r="AW1137" s="13"/>
      <c r="AX1137" s="13"/>
      <c r="AY1137" s="14" t="str">
        <f t="shared" si="175"/>
        <v/>
      </c>
      <c r="AZ1137" s="14">
        <f t="shared" si="172"/>
        <v>23</v>
      </c>
      <c r="BA1137" s="19">
        <f t="shared" si="176"/>
        <v>0</v>
      </c>
      <c r="BB1137" s="20" t="e">
        <f t="shared" si="173"/>
        <v>#DIV/0!</v>
      </c>
      <c r="BC1137">
        <f t="shared" si="177"/>
        <v>23</v>
      </c>
      <c r="BD1137" s="14">
        <f t="shared" si="178"/>
        <v>1</v>
      </c>
      <c r="BE1137" s="14" t="str">
        <f t="shared" si="179"/>
        <v/>
      </c>
      <c r="BF1137" s="14" t="str">
        <f t="shared" si="180"/>
        <v/>
      </c>
      <c r="BG1137" s="14" t="str">
        <f t="shared" si="181"/>
        <v/>
      </c>
    </row>
    <row r="1138" spans="1:59" x14ac:dyDescent="0.2">
      <c r="A1138" t="str">
        <f t="shared" si="174"/>
        <v>Cameron Hewett_2018</v>
      </c>
      <c r="B1138" t="s">
        <v>1532</v>
      </c>
      <c r="C1138" t="s">
        <v>40</v>
      </c>
      <c r="D1138">
        <v>2018</v>
      </c>
      <c r="E1138" s="13">
        <v>123900</v>
      </c>
      <c r="F1138" s="13">
        <v>123900</v>
      </c>
      <c r="G1138" s="13">
        <v>123900</v>
      </c>
      <c r="H1138" s="13">
        <v>123900</v>
      </c>
      <c r="I1138" s="13">
        <v>123900</v>
      </c>
      <c r="J1138" s="13">
        <v>123900</v>
      </c>
      <c r="K1138" s="13">
        <v>123900</v>
      </c>
      <c r="L1138" s="13">
        <v>123900</v>
      </c>
      <c r="M1138" s="13">
        <v>123900</v>
      </c>
      <c r="N1138" s="13">
        <v>123900</v>
      </c>
      <c r="O1138" s="13">
        <v>123900</v>
      </c>
      <c r="P1138" s="13">
        <v>123900</v>
      </c>
      <c r="Q1138" s="13">
        <v>123900</v>
      </c>
      <c r="R1138" s="13">
        <v>123900</v>
      </c>
      <c r="S1138" s="13">
        <v>123900</v>
      </c>
      <c r="T1138" s="13">
        <v>123900</v>
      </c>
      <c r="U1138" s="13">
        <v>123900</v>
      </c>
      <c r="V1138" s="13">
        <v>123900</v>
      </c>
      <c r="W1138" s="13">
        <v>123900</v>
      </c>
      <c r="X1138" s="13">
        <v>123900</v>
      </c>
      <c r="Y1138" s="13">
        <v>123900</v>
      </c>
      <c r="Z1138" s="13">
        <v>123900</v>
      </c>
      <c r="AA1138" s="13">
        <v>123900</v>
      </c>
      <c r="AB1138" s="13"/>
      <c r="AC1138" s="13"/>
      <c r="AD1138" s="13"/>
      <c r="AE1138" s="13"/>
      <c r="AF1138" s="13"/>
      <c r="AG1138" s="13"/>
      <c r="AH1138" s="13"/>
      <c r="AI1138" s="13"/>
      <c r="AJ1138" s="13"/>
      <c r="AK1138" s="13"/>
      <c r="AL1138" s="13"/>
      <c r="AM1138" s="13"/>
      <c r="AN1138" s="13"/>
      <c r="AO1138" s="13"/>
      <c r="AP1138" s="13"/>
      <c r="AQ1138" s="13"/>
      <c r="AR1138" s="13"/>
      <c r="AS1138" s="13"/>
      <c r="AT1138" s="13"/>
      <c r="AU1138" s="13"/>
      <c r="AV1138" s="13"/>
      <c r="AW1138" s="13"/>
      <c r="AX1138" s="13"/>
      <c r="AY1138" s="14" t="str">
        <f t="shared" si="175"/>
        <v/>
      </c>
      <c r="AZ1138" s="14">
        <f t="shared" si="172"/>
        <v>23</v>
      </c>
      <c r="BA1138" s="19">
        <f t="shared" si="176"/>
        <v>0</v>
      </c>
      <c r="BB1138" s="20" t="e">
        <f t="shared" si="173"/>
        <v>#DIV/0!</v>
      </c>
      <c r="BC1138">
        <f t="shared" si="177"/>
        <v>0</v>
      </c>
      <c r="BD1138" s="14">
        <f t="shared" si="178"/>
        <v>1</v>
      </c>
      <c r="BE1138" s="14" t="str">
        <f t="shared" si="179"/>
        <v/>
      </c>
      <c r="BF1138" s="14" t="str">
        <f t="shared" si="180"/>
        <v/>
      </c>
      <c r="BG1138" s="14" t="str">
        <f t="shared" si="181"/>
        <v/>
      </c>
    </row>
    <row r="1139" spans="1:59" x14ac:dyDescent="0.2">
      <c r="A1139" t="str">
        <f t="shared" si="174"/>
        <v>Cameron Hewett_2017</v>
      </c>
      <c r="B1139" t="s">
        <v>1532</v>
      </c>
      <c r="C1139" t="s">
        <v>40</v>
      </c>
      <c r="D1139">
        <v>2017</v>
      </c>
      <c r="E1139" s="13">
        <v>117300</v>
      </c>
      <c r="F1139" s="13">
        <v>117300</v>
      </c>
      <c r="G1139" s="13">
        <v>117300</v>
      </c>
      <c r="H1139" s="13">
        <v>117300</v>
      </c>
      <c r="I1139" s="13">
        <v>117300</v>
      </c>
      <c r="J1139" s="13">
        <v>117300</v>
      </c>
      <c r="K1139" s="13">
        <v>117300</v>
      </c>
      <c r="L1139" s="13">
        <v>117300</v>
      </c>
      <c r="M1139" s="13">
        <v>117300</v>
      </c>
      <c r="N1139" s="13">
        <v>117300</v>
      </c>
      <c r="O1139" s="13">
        <v>117300</v>
      </c>
      <c r="P1139" s="13">
        <v>117300</v>
      </c>
      <c r="Q1139" s="13">
        <v>117300</v>
      </c>
      <c r="R1139" s="13">
        <v>117300</v>
      </c>
      <c r="S1139" s="13">
        <v>117300</v>
      </c>
      <c r="T1139" s="13">
        <v>117300</v>
      </c>
      <c r="U1139" s="13">
        <v>117300</v>
      </c>
      <c r="V1139" s="13">
        <v>117300</v>
      </c>
      <c r="W1139" s="13">
        <v>117300</v>
      </c>
      <c r="X1139" s="13">
        <v>117300</v>
      </c>
      <c r="Y1139" s="13">
        <v>117300</v>
      </c>
      <c r="Z1139" s="13">
        <v>117300</v>
      </c>
      <c r="AA1139" s="13">
        <v>117300</v>
      </c>
      <c r="AB1139" s="13"/>
      <c r="AC1139" s="13"/>
      <c r="AD1139" s="13"/>
      <c r="AE1139" s="13"/>
      <c r="AF1139" s="13"/>
      <c r="AG1139" s="13"/>
      <c r="AH1139" s="13"/>
      <c r="AI1139" s="13"/>
      <c r="AJ1139" s="13"/>
      <c r="AK1139" s="13"/>
      <c r="AL1139" s="13"/>
      <c r="AM1139" s="13"/>
      <c r="AN1139" s="13"/>
      <c r="AO1139" s="13"/>
      <c r="AP1139" s="13"/>
      <c r="AQ1139" s="13"/>
      <c r="AR1139" s="13"/>
      <c r="AS1139" s="13"/>
      <c r="AT1139" s="13"/>
      <c r="AU1139" s="13"/>
      <c r="AV1139" s="13"/>
      <c r="AW1139" s="13"/>
      <c r="AX1139" s="13"/>
      <c r="AY1139" s="14" t="str">
        <f t="shared" si="175"/>
        <v/>
      </c>
      <c r="AZ1139" s="14">
        <f t="shared" si="172"/>
        <v>23</v>
      </c>
      <c r="BA1139" s="19">
        <f t="shared" si="176"/>
        <v>0</v>
      </c>
      <c r="BB1139" s="20" t="e">
        <f t="shared" si="173"/>
        <v>#DIV/0!</v>
      </c>
      <c r="BC1139">
        <f t="shared" si="177"/>
        <v>0</v>
      </c>
      <c r="BD1139" s="14">
        <f t="shared" si="178"/>
        <v>1</v>
      </c>
      <c r="BE1139" s="14" t="str">
        <f t="shared" si="179"/>
        <v/>
      </c>
      <c r="BF1139" s="14" t="str">
        <f t="shared" si="180"/>
        <v/>
      </c>
      <c r="BG1139" s="14" t="str">
        <f t="shared" si="181"/>
        <v/>
      </c>
    </row>
    <row r="1140" spans="1:59" x14ac:dyDescent="0.2">
      <c r="A1140" t="str">
        <f t="shared" si="174"/>
        <v>Cameron Hewett_2016</v>
      </c>
      <c r="B1140" t="s">
        <v>1532</v>
      </c>
      <c r="C1140" t="s">
        <v>40</v>
      </c>
      <c r="D1140">
        <v>2016</v>
      </c>
      <c r="E1140" s="13">
        <v>102400</v>
      </c>
      <c r="F1140" s="13">
        <v>102400</v>
      </c>
      <c r="G1140" s="13">
        <v>102400</v>
      </c>
      <c r="H1140" s="13">
        <v>102400</v>
      </c>
      <c r="I1140" s="13">
        <v>102400</v>
      </c>
      <c r="J1140" s="13">
        <v>102400</v>
      </c>
      <c r="K1140" s="13">
        <v>102400</v>
      </c>
      <c r="L1140" s="13">
        <v>102400</v>
      </c>
      <c r="M1140" s="13">
        <v>102400</v>
      </c>
      <c r="N1140" s="13">
        <v>102400</v>
      </c>
      <c r="O1140" s="13">
        <v>102400</v>
      </c>
      <c r="P1140" s="13">
        <v>102400</v>
      </c>
      <c r="Q1140" s="13">
        <v>102400</v>
      </c>
      <c r="R1140" s="13">
        <v>102400</v>
      </c>
      <c r="S1140" s="13">
        <v>102400</v>
      </c>
      <c r="T1140" s="13">
        <v>102400</v>
      </c>
      <c r="U1140" s="13">
        <v>102400</v>
      </c>
      <c r="V1140" s="13">
        <v>102400</v>
      </c>
      <c r="W1140" s="13">
        <v>102400</v>
      </c>
      <c r="X1140" s="13">
        <v>102400</v>
      </c>
      <c r="Y1140" s="13">
        <v>102400</v>
      </c>
      <c r="Z1140" s="13">
        <v>102400</v>
      </c>
      <c r="AA1140" s="13">
        <v>102400</v>
      </c>
      <c r="AB1140" s="13"/>
      <c r="AC1140" s="13"/>
      <c r="AD1140" s="13"/>
      <c r="AE1140" s="13"/>
      <c r="AF1140" s="13"/>
      <c r="AG1140" s="13"/>
      <c r="AH1140" s="13"/>
      <c r="AI1140" s="13"/>
      <c r="AJ1140" s="13"/>
      <c r="AK1140" s="13"/>
      <c r="AL1140" s="13"/>
      <c r="AM1140" s="13"/>
      <c r="AN1140" s="13"/>
      <c r="AO1140" s="13"/>
      <c r="AP1140" s="13"/>
      <c r="AQ1140" s="13"/>
      <c r="AR1140" s="13"/>
      <c r="AS1140" s="13"/>
      <c r="AT1140" s="13"/>
      <c r="AU1140" s="13"/>
      <c r="AV1140" s="13"/>
      <c r="AW1140" s="13"/>
      <c r="AX1140" s="13"/>
      <c r="AY1140" s="14" t="str">
        <f t="shared" si="175"/>
        <v/>
      </c>
      <c r="AZ1140" s="14">
        <f t="shared" si="172"/>
        <v>23</v>
      </c>
      <c r="BA1140" s="19">
        <f t="shared" si="176"/>
        <v>0</v>
      </c>
      <c r="BB1140" s="20" t="e">
        <f t="shared" si="173"/>
        <v>#DIV/0!</v>
      </c>
      <c r="BC1140">
        <f t="shared" si="177"/>
        <v>0</v>
      </c>
      <c r="BD1140" s="14">
        <f t="shared" si="178"/>
        <v>1</v>
      </c>
      <c r="BE1140" s="14" t="str">
        <f t="shared" si="179"/>
        <v/>
      </c>
      <c r="BF1140" s="14" t="str">
        <f t="shared" si="180"/>
        <v/>
      </c>
      <c r="BG1140" s="14" t="str">
        <f t="shared" si="181"/>
        <v/>
      </c>
    </row>
    <row r="1141" spans="1:59" x14ac:dyDescent="0.2">
      <c r="A1141" t="str">
        <f t="shared" si="174"/>
        <v>Cameron Hewett_2015</v>
      </c>
      <c r="B1141" t="s">
        <v>1532</v>
      </c>
      <c r="C1141" t="s">
        <v>40</v>
      </c>
      <c r="D1141">
        <v>2015</v>
      </c>
      <c r="E1141" s="13">
        <v>0</v>
      </c>
      <c r="F1141" s="13">
        <v>0</v>
      </c>
      <c r="G1141" s="13">
        <v>0</v>
      </c>
      <c r="H1141" s="13">
        <v>0</v>
      </c>
      <c r="I1141" s="13">
        <v>0</v>
      </c>
      <c r="J1141" s="13">
        <v>0</v>
      </c>
      <c r="K1141" s="13">
        <v>0</v>
      </c>
      <c r="L1141" s="13">
        <v>0</v>
      </c>
      <c r="M1141" s="13">
        <v>0</v>
      </c>
      <c r="N1141" s="13">
        <v>0</v>
      </c>
      <c r="O1141" s="13">
        <v>0</v>
      </c>
      <c r="P1141" s="13">
        <v>0</v>
      </c>
      <c r="Q1141" s="13">
        <v>0</v>
      </c>
      <c r="R1141" s="13">
        <v>0</v>
      </c>
      <c r="S1141" s="13">
        <v>0</v>
      </c>
      <c r="T1141" s="13">
        <v>0</v>
      </c>
      <c r="U1141" s="13">
        <v>0</v>
      </c>
      <c r="V1141" s="13">
        <v>0</v>
      </c>
      <c r="W1141" s="13">
        <v>0</v>
      </c>
      <c r="X1141" s="13">
        <v>0</v>
      </c>
      <c r="Y1141" s="13">
        <v>0</v>
      </c>
      <c r="Z1141" s="13">
        <v>0</v>
      </c>
      <c r="AA1141" s="13">
        <v>0</v>
      </c>
      <c r="AB1141" s="13"/>
      <c r="AC1141" s="13"/>
      <c r="AD1141" s="13"/>
      <c r="AE1141" s="13"/>
      <c r="AF1141" s="13"/>
      <c r="AG1141" s="13"/>
      <c r="AH1141" s="13"/>
      <c r="AI1141" s="13"/>
      <c r="AJ1141" s="13"/>
      <c r="AK1141" s="13"/>
      <c r="AL1141" s="13"/>
      <c r="AM1141" s="13"/>
      <c r="AN1141" s="13"/>
      <c r="AO1141" s="13"/>
      <c r="AP1141" s="13"/>
      <c r="AQ1141" s="13"/>
      <c r="AR1141" s="13"/>
      <c r="AS1141" s="13"/>
      <c r="AT1141" s="13"/>
      <c r="AU1141" s="13"/>
      <c r="AV1141" s="13"/>
      <c r="AW1141" s="13"/>
      <c r="AX1141" s="13"/>
      <c r="AY1141" s="14" t="str">
        <f t="shared" si="175"/>
        <v/>
      </c>
      <c r="AZ1141" s="14">
        <f t="shared" si="172"/>
        <v>23</v>
      </c>
      <c r="BA1141" s="19">
        <f t="shared" si="176"/>
        <v>0</v>
      </c>
      <c r="BB1141" s="20" t="e">
        <f t="shared" si="173"/>
        <v>#DIV/0!</v>
      </c>
      <c r="BC1141">
        <f t="shared" si="177"/>
        <v>23</v>
      </c>
      <c r="BD1141" s="14">
        <f t="shared" si="178"/>
        <v>1</v>
      </c>
      <c r="BE1141" s="14" t="str">
        <f t="shared" si="179"/>
        <v/>
      </c>
      <c r="BF1141" s="14" t="str">
        <f t="shared" si="180"/>
        <v/>
      </c>
      <c r="BG1141" s="14" t="str">
        <f t="shared" si="181"/>
        <v/>
      </c>
    </row>
    <row r="1142" spans="1:59" x14ac:dyDescent="0.2">
      <c r="A1142" t="str">
        <f t="shared" si="174"/>
        <v>George Hewett_2018</v>
      </c>
      <c r="B1142" t="s">
        <v>643</v>
      </c>
      <c r="C1142" t="s">
        <v>423</v>
      </c>
      <c r="D1142">
        <v>2018</v>
      </c>
      <c r="E1142" s="13">
        <v>405800</v>
      </c>
      <c r="F1142" s="13">
        <v>405800</v>
      </c>
      <c r="G1142" s="13">
        <v>405800</v>
      </c>
      <c r="H1142" s="13">
        <v>390000</v>
      </c>
      <c r="I1142" s="13">
        <v>354500</v>
      </c>
      <c r="J1142" s="13">
        <v>321000</v>
      </c>
      <c r="K1142" s="13">
        <v>322200</v>
      </c>
      <c r="L1142" s="13">
        <v>344900</v>
      </c>
      <c r="M1142" s="13">
        <v>369600</v>
      </c>
      <c r="N1142" s="13">
        <v>388200</v>
      </c>
      <c r="O1142" s="13">
        <v>411900</v>
      </c>
      <c r="P1142" s="13">
        <v>424800</v>
      </c>
      <c r="Q1142" s="13">
        <v>419700</v>
      </c>
      <c r="R1142" s="13">
        <v>411600</v>
      </c>
      <c r="S1142" s="13">
        <v>411600</v>
      </c>
      <c r="T1142" s="13">
        <v>403600</v>
      </c>
      <c r="U1142" s="13">
        <v>395500</v>
      </c>
      <c r="V1142" s="13">
        <v>378400</v>
      </c>
      <c r="W1142" s="13">
        <v>365600</v>
      </c>
      <c r="X1142" s="13">
        <v>360700</v>
      </c>
      <c r="Y1142" s="13">
        <v>369600</v>
      </c>
      <c r="Z1142" s="13">
        <v>389200</v>
      </c>
      <c r="AA1142" s="13">
        <v>412000</v>
      </c>
      <c r="AB1142" s="13">
        <v>95</v>
      </c>
      <c r="AC1142" s="13">
        <v>88</v>
      </c>
      <c r="AD1142" s="13">
        <v>23</v>
      </c>
      <c r="AE1142" s="13">
        <v>39</v>
      </c>
      <c r="AF1142" s="13">
        <v>71</v>
      </c>
      <c r="AG1142" s="13">
        <v>83</v>
      </c>
      <c r="AH1142" s="13">
        <v>89</v>
      </c>
      <c r="AI1142" s="13">
        <v>91</v>
      </c>
      <c r="AJ1142" s="13">
        <v>85</v>
      </c>
      <c r="AK1142" s="13">
        <v>110</v>
      </c>
      <c r="AL1142" s="13">
        <v>81</v>
      </c>
      <c r="AM1142" s="13">
        <v>55</v>
      </c>
      <c r="AN1142" s="13">
        <v>98</v>
      </c>
      <c r="AO1142" s="13"/>
      <c r="AP1142" s="13">
        <v>81</v>
      </c>
      <c r="AQ1142" s="13">
        <v>50</v>
      </c>
      <c r="AR1142" s="13">
        <v>72</v>
      </c>
      <c r="AS1142" s="13">
        <v>81</v>
      </c>
      <c r="AT1142" s="13">
        <v>60</v>
      </c>
      <c r="AU1142" s="13">
        <v>101</v>
      </c>
      <c r="AV1142" s="13">
        <v>111</v>
      </c>
      <c r="AW1142" s="13">
        <v>60</v>
      </c>
      <c r="AX1142" s="13">
        <v>99</v>
      </c>
      <c r="AY1142" s="14">
        <f t="shared" si="175"/>
        <v>78.318181818181813</v>
      </c>
      <c r="AZ1142" s="14">
        <f t="shared" si="172"/>
        <v>23</v>
      </c>
      <c r="BA1142" s="19">
        <f t="shared" si="176"/>
        <v>1</v>
      </c>
      <c r="BB1142" s="20">
        <f t="shared" si="173"/>
        <v>22.733207017460199</v>
      </c>
      <c r="BC1142">
        <f t="shared" si="177"/>
        <v>0</v>
      </c>
      <c r="BD1142" s="14">
        <f t="shared" si="178"/>
        <v>6</v>
      </c>
      <c r="BE1142" s="14">
        <f t="shared" si="179"/>
        <v>66.5</v>
      </c>
      <c r="BF1142" s="14">
        <f t="shared" si="180"/>
        <v>85.166666666666671</v>
      </c>
      <c r="BG1142" s="14">
        <f t="shared" si="181"/>
        <v>79.444444444444443</v>
      </c>
    </row>
    <row r="1143" spans="1:59" x14ac:dyDescent="0.2">
      <c r="A1143" t="str">
        <f t="shared" si="174"/>
        <v>George Hewett_2017</v>
      </c>
      <c r="B1143" t="s">
        <v>643</v>
      </c>
      <c r="C1143" t="s">
        <v>423</v>
      </c>
      <c r="D1143">
        <v>2017</v>
      </c>
      <c r="E1143" s="13">
        <v>307700</v>
      </c>
      <c r="F1143" s="13">
        <v>307700</v>
      </c>
      <c r="G1143" s="13">
        <v>307700</v>
      </c>
      <c r="H1143" s="13">
        <v>317800</v>
      </c>
      <c r="I1143" s="13">
        <v>314600</v>
      </c>
      <c r="J1143" s="13">
        <v>312100</v>
      </c>
      <c r="K1143" s="13">
        <v>315500</v>
      </c>
      <c r="L1143" s="13">
        <v>311600</v>
      </c>
      <c r="M1143" s="13">
        <v>329200</v>
      </c>
      <c r="N1143" s="13">
        <v>341600</v>
      </c>
      <c r="O1143" s="13">
        <v>352900</v>
      </c>
      <c r="P1143" s="13">
        <v>352900</v>
      </c>
      <c r="Q1143" s="13">
        <v>334600</v>
      </c>
      <c r="R1143" s="13">
        <v>323700</v>
      </c>
      <c r="S1143" s="13">
        <v>318400</v>
      </c>
      <c r="T1143" s="13">
        <v>336000</v>
      </c>
      <c r="U1143" s="13">
        <v>360400</v>
      </c>
      <c r="V1143" s="13">
        <v>372800</v>
      </c>
      <c r="W1143" s="13">
        <v>384500</v>
      </c>
      <c r="X1143" s="13">
        <v>394700</v>
      </c>
      <c r="Y1143" s="13">
        <v>412300</v>
      </c>
      <c r="Z1143" s="13">
        <v>421000</v>
      </c>
      <c r="AA1143" s="13">
        <v>427400</v>
      </c>
      <c r="AB1143" s="13">
        <v>92</v>
      </c>
      <c r="AC1143" s="13">
        <v>61</v>
      </c>
      <c r="AD1143" s="13">
        <v>49</v>
      </c>
      <c r="AE1143" s="13">
        <v>69</v>
      </c>
      <c r="AF1143" s="13">
        <v>60</v>
      </c>
      <c r="AG1143" s="13">
        <v>62</v>
      </c>
      <c r="AH1143" s="13">
        <v>54</v>
      </c>
      <c r="AI1143" s="13">
        <v>107</v>
      </c>
      <c r="AJ1143" s="13">
        <v>60</v>
      </c>
      <c r="AK1143" s="13">
        <v>59</v>
      </c>
      <c r="AL1143" s="13"/>
      <c r="AM1143" s="13">
        <v>47</v>
      </c>
      <c r="AN1143" s="13">
        <v>66</v>
      </c>
      <c r="AO1143" s="13">
        <v>65</v>
      </c>
      <c r="AP1143" s="13">
        <v>98</v>
      </c>
      <c r="AQ1143" s="13">
        <v>92</v>
      </c>
      <c r="AR1143" s="13">
        <v>53</v>
      </c>
      <c r="AS1143" s="13">
        <v>105</v>
      </c>
      <c r="AT1143" s="13">
        <v>96</v>
      </c>
      <c r="AU1143" s="13">
        <v>77</v>
      </c>
      <c r="AV1143" s="13">
        <v>96</v>
      </c>
      <c r="AW1143" s="13">
        <v>96</v>
      </c>
      <c r="AX1143" s="13">
        <v>60</v>
      </c>
      <c r="AY1143" s="14">
        <f t="shared" si="175"/>
        <v>73.818181818181813</v>
      </c>
      <c r="AZ1143" s="14">
        <f t="shared" si="172"/>
        <v>23</v>
      </c>
      <c r="BA1143" s="19">
        <f t="shared" si="176"/>
        <v>1</v>
      </c>
      <c r="BB1143" s="20">
        <f t="shared" si="173"/>
        <v>19.790898253481405</v>
      </c>
      <c r="BC1143">
        <f t="shared" si="177"/>
        <v>0</v>
      </c>
      <c r="BD1143" s="14">
        <f t="shared" si="178"/>
        <v>1</v>
      </c>
      <c r="BE1143" s="14">
        <f t="shared" si="179"/>
        <v>65.5</v>
      </c>
      <c r="BF1143" s="14">
        <f t="shared" si="180"/>
        <v>65.400000000000006</v>
      </c>
      <c r="BG1143" s="14">
        <f t="shared" si="181"/>
        <v>85.888888888888886</v>
      </c>
    </row>
    <row r="1144" spans="1:59" x14ac:dyDescent="0.2">
      <c r="A1144" t="str">
        <f t="shared" si="174"/>
        <v>George Hewett_2016</v>
      </c>
      <c r="B1144" t="s">
        <v>643</v>
      </c>
      <c r="C1144" t="s">
        <v>423</v>
      </c>
      <c r="D1144">
        <v>2016</v>
      </c>
      <c r="E1144" s="13">
        <v>123900</v>
      </c>
      <c r="F1144" s="13">
        <v>123900</v>
      </c>
      <c r="G1144" s="13">
        <v>123900</v>
      </c>
      <c r="H1144" s="13">
        <v>163800</v>
      </c>
      <c r="I1144" s="13">
        <v>163800</v>
      </c>
      <c r="J1144" s="13">
        <v>182100</v>
      </c>
      <c r="K1144" s="13">
        <v>200300</v>
      </c>
      <c r="L1144" s="13">
        <v>230000</v>
      </c>
      <c r="M1144" s="13">
        <v>244800</v>
      </c>
      <c r="N1144" s="13">
        <v>267500</v>
      </c>
      <c r="O1144" s="13">
        <v>286700</v>
      </c>
      <c r="P1144" s="13">
        <v>282000</v>
      </c>
      <c r="Q1144" s="13">
        <v>282000</v>
      </c>
      <c r="R1144" s="13">
        <v>260600</v>
      </c>
      <c r="S1144" s="13">
        <v>260600</v>
      </c>
      <c r="T1144" s="13">
        <v>249000</v>
      </c>
      <c r="U1144" s="13">
        <v>263000</v>
      </c>
      <c r="V1144" s="13">
        <v>263000</v>
      </c>
      <c r="W1144" s="13">
        <v>256000</v>
      </c>
      <c r="X1144" s="13">
        <v>250700</v>
      </c>
      <c r="Y1144" s="13">
        <v>257500</v>
      </c>
      <c r="Z1144" s="13">
        <v>265500</v>
      </c>
      <c r="AA1144" s="13">
        <v>269700</v>
      </c>
      <c r="AB1144" s="13">
        <v>96</v>
      </c>
      <c r="AC1144" s="13">
        <v>48</v>
      </c>
      <c r="AD1144" s="13">
        <v>19</v>
      </c>
      <c r="AE1144" s="13"/>
      <c r="AF1144" s="13">
        <v>70</v>
      </c>
      <c r="AG1144" s="13">
        <v>59</v>
      </c>
      <c r="AH1144" s="13">
        <v>57</v>
      </c>
      <c r="AI1144" s="13">
        <v>54</v>
      </c>
      <c r="AJ1144" s="13">
        <v>87</v>
      </c>
      <c r="AK1144" s="13">
        <v>63</v>
      </c>
      <c r="AL1144" s="13">
        <v>11</v>
      </c>
      <c r="AM1144" s="13"/>
      <c r="AN1144" s="13">
        <v>51</v>
      </c>
      <c r="AO1144" s="13"/>
      <c r="AP1144" s="13">
        <v>68</v>
      </c>
      <c r="AQ1144" s="13">
        <v>63</v>
      </c>
      <c r="AR1144" s="13">
        <v>30</v>
      </c>
      <c r="AS1144" s="13">
        <v>53</v>
      </c>
      <c r="AT1144" s="13">
        <v>63</v>
      </c>
      <c r="AU1144" s="13">
        <v>55</v>
      </c>
      <c r="AV1144" s="13">
        <v>60</v>
      </c>
      <c r="AW1144" s="13">
        <v>59</v>
      </c>
      <c r="AX1144" s="13">
        <v>65</v>
      </c>
      <c r="AY1144" s="14">
        <f t="shared" si="175"/>
        <v>56.55</v>
      </c>
      <c r="AZ1144" s="14">
        <f t="shared" si="172"/>
        <v>23</v>
      </c>
      <c r="BA1144" s="19">
        <f t="shared" si="176"/>
        <v>0.90909090909090906</v>
      </c>
      <c r="BB1144" s="20">
        <f t="shared" si="173"/>
        <v>19.642796992389101</v>
      </c>
      <c r="BC1144">
        <f t="shared" si="177"/>
        <v>0</v>
      </c>
      <c r="BD1144" s="14">
        <f t="shared" si="178"/>
        <v>1</v>
      </c>
      <c r="BE1144" s="14">
        <f t="shared" si="179"/>
        <v>58.4</v>
      </c>
      <c r="BF1144" s="14">
        <f t="shared" si="180"/>
        <v>54.4</v>
      </c>
      <c r="BG1144" s="14">
        <f t="shared" si="181"/>
        <v>57.333333333333336</v>
      </c>
    </row>
    <row r="1145" spans="1:59" x14ac:dyDescent="0.2">
      <c r="A1145" t="str">
        <f t="shared" si="174"/>
        <v>George Hewett_2015</v>
      </c>
      <c r="B1145" t="s">
        <v>643</v>
      </c>
      <c r="C1145" t="s">
        <v>423</v>
      </c>
      <c r="D1145">
        <v>2015</v>
      </c>
      <c r="E1145" s="13">
        <v>123900</v>
      </c>
      <c r="F1145" s="13">
        <v>123900</v>
      </c>
      <c r="G1145" s="13">
        <v>123900</v>
      </c>
      <c r="H1145" s="13">
        <v>123900</v>
      </c>
      <c r="I1145" s="13">
        <v>123900</v>
      </c>
      <c r="J1145" s="13">
        <v>123900</v>
      </c>
      <c r="K1145" s="13">
        <v>123900</v>
      </c>
      <c r="L1145" s="13">
        <v>123900</v>
      </c>
      <c r="M1145" s="13">
        <v>123900</v>
      </c>
      <c r="N1145" s="13">
        <v>123900</v>
      </c>
      <c r="O1145" s="13">
        <v>123900</v>
      </c>
      <c r="P1145" s="13">
        <v>123900</v>
      </c>
      <c r="Q1145" s="13">
        <v>123900</v>
      </c>
      <c r="R1145" s="13">
        <v>123900</v>
      </c>
      <c r="S1145" s="13">
        <v>123900</v>
      </c>
      <c r="T1145" s="13">
        <v>123900</v>
      </c>
      <c r="U1145" s="13">
        <v>123900</v>
      </c>
      <c r="V1145" s="13">
        <v>123900</v>
      </c>
      <c r="W1145" s="13">
        <v>123900</v>
      </c>
      <c r="X1145" s="13">
        <v>123900</v>
      </c>
      <c r="Y1145" s="13">
        <v>123900</v>
      </c>
      <c r="Z1145" s="13">
        <v>123900</v>
      </c>
      <c r="AA1145" s="13">
        <v>123900</v>
      </c>
      <c r="AB1145" s="13"/>
      <c r="AC1145" s="13"/>
      <c r="AD1145" s="13"/>
      <c r="AE1145" s="13"/>
      <c r="AF1145" s="13"/>
      <c r="AG1145" s="13"/>
      <c r="AH1145" s="13"/>
      <c r="AI1145" s="13"/>
      <c r="AJ1145" s="13"/>
      <c r="AK1145" s="13"/>
      <c r="AL1145" s="13"/>
      <c r="AM1145" s="13"/>
      <c r="AN1145" s="13"/>
      <c r="AO1145" s="13"/>
      <c r="AP1145" s="13"/>
      <c r="AQ1145" s="13"/>
      <c r="AR1145" s="13"/>
      <c r="AS1145" s="13"/>
      <c r="AT1145" s="13"/>
      <c r="AU1145" s="13"/>
      <c r="AV1145" s="13"/>
      <c r="AW1145" s="13"/>
      <c r="AX1145" s="13"/>
      <c r="AY1145" s="14" t="str">
        <f t="shared" si="175"/>
        <v/>
      </c>
      <c r="AZ1145" s="14">
        <f t="shared" si="172"/>
        <v>23</v>
      </c>
      <c r="BA1145" s="19">
        <f t="shared" si="176"/>
        <v>0</v>
      </c>
      <c r="BB1145" s="20" t="e">
        <f t="shared" si="173"/>
        <v>#DIV/0!</v>
      </c>
      <c r="BC1145">
        <f t="shared" si="177"/>
        <v>0</v>
      </c>
      <c r="BD1145" s="14">
        <f t="shared" si="178"/>
        <v>1</v>
      </c>
      <c r="BE1145" s="14" t="str">
        <f t="shared" si="179"/>
        <v/>
      </c>
      <c r="BF1145" s="14" t="str">
        <f t="shared" si="180"/>
        <v/>
      </c>
      <c r="BG1145" s="14" t="str">
        <f t="shared" si="181"/>
        <v/>
      </c>
    </row>
    <row r="1146" spans="1:59" x14ac:dyDescent="0.2">
      <c r="A1146" t="str">
        <f t="shared" si="174"/>
        <v>Michael Hibberd_2018</v>
      </c>
      <c r="B1146" t="s">
        <v>1573</v>
      </c>
      <c r="C1146" t="s">
        <v>288</v>
      </c>
      <c r="D1146">
        <v>2018</v>
      </c>
      <c r="E1146" s="13">
        <v>545200</v>
      </c>
      <c r="F1146" s="13">
        <v>545200</v>
      </c>
      <c r="G1146" s="13">
        <v>545200</v>
      </c>
      <c r="H1146" s="13">
        <v>506600</v>
      </c>
      <c r="I1146" s="13">
        <v>479400</v>
      </c>
      <c r="J1146" s="13">
        <v>455700</v>
      </c>
      <c r="K1146" s="13">
        <v>438600</v>
      </c>
      <c r="L1146" s="13">
        <v>436900</v>
      </c>
      <c r="M1146" s="13">
        <v>441200</v>
      </c>
      <c r="N1146" s="13">
        <v>422700</v>
      </c>
      <c r="O1146" s="13">
        <v>408100</v>
      </c>
      <c r="P1146" s="13">
        <v>390800</v>
      </c>
      <c r="Q1146" s="13">
        <v>379300</v>
      </c>
      <c r="R1146" s="13">
        <v>379300</v>
      </c>
      <c r="S1146" s="13">
        <v>363400</v>
      </c>
      <c r="T1146" s="13">
        <v>362200</v>
      </c>
      <c r="U1146" s="13">
        <v>367600</v>
      </c>
      <c r="V1146" s="13">
        <v>362000</v>
      </c>
      <c r="W1146" s="13">
        <v>362000</v>
      </c>
      <c r="X1146" s="13">
        <v>362000</v>
      </c>
      <c r="Y1146" s="13">
        <v>362000</v>
      </c>
      <c r="Z1146" s="13">
        <v>362000</v>
      </c>
      <c r="AA1146" s="13">
        <v>328400</v>
      </c>
      <c r="AB1146" s="13">
        <v>74</v>
      </c>
      <c r="AC1146" s="13">
        <v>72</v>
      </c>
      <c r="AD1146" s="13">
        <v>92</v>
      </c>
      <c r="AE1146" s="13">
        <v>73</v>
      </c>
      <c r="AF1146" s="13">
        <v>63</v>
      </c>
      <c r="AG1146" s="13">
        <v>96</v>
      </c>
      <c r="AH1146" s="13">
        <v>99</v>
      </c>
      <c r="AI1146" s="13">
        <v>78</v>
      </c>
      <c r="AJ1146" s="13">
        <v>48</v>
      </c>
      <c r="AK1146" s="13">
        <v>95</v>
      </c>
      <c r="AL1146" s="13">
        <v>63</v>
      </c>
      <c r="AM1146" s="13">
        <v>53</v>
      </c>
      <c r="AN1146" s="13"/>
      <c r="AO1146" s="13">
        <v>78</v>
      </c>
      <c r="AP1146" s="13">
        <v>89</v>
      </c>
      <c r="AQ1146" s="13">
        <v>67</v>
      </c>
      <c r="AR1146" s="13">
        <v>56</v>
      </c>
      <c r="AS1146" s="13"/>
      <c r="AT1146" s="13"/>
      <c r="AU1146" s="13"/>
      <c r="AV1146" s="13"/>
      <c r="AW1146" s="13">
        <v>55</v>
      </c>
      <c r="AX1146" s="13">
        <v>71</v>
      </c>
      <c r="AY1146" s="14">
        <f t="shared" si="175"/>
        <v>73.444444444444443</v>
      </c>
      <c r="AZ1146" s="14">
        <f t="shared" si="172"/>
        <v>23</v>
      </c>
      <c r="BA1146" s="19">
        <f t="shared" si="176"/>
        <v>0.81818181818181823</v>
      </c>
      <c r="BB1146" s="20">
        <f t="shared" si="173"/>
        <v>15.7786983069402</v>
      </c>
      <c r="BC1146">
        <f t="shared" si="177"/>
        <v>0</v>
      </c>
      <c r="BD1146" s="14">
        <f t="shared" si="178"/>
        <v>23</v>
      </c>
      <c r="BE1146" s="14">
        <f t="shared" si="179"/>
        <v>78.333333333333329</v>
      </c>
      <c r="BF1146" s="14">
        <f t="shared" si="180"/>
        <v>72.666666666666671</v>
      </c>
      <c r="BG1146" s="14">
        <f t="shared" si="181"/>
        <v>67.599999999999994</v>
      </c>
    </row>
    <row r="1147" spans="1:59" x14ac:dyDescent="0.2">
      <c r="A1147" t="str">
        <f t="shared" si="174"/>
        <v>Michael Hibberd_2017</v>
      </c>
      <c r="B1147" t="s">
        <v>1573</v>
      </c>
      <c r="C1147" t="s">
        <v>288</v>
      </c>
      <c r="D1147">
        <v>2017</v>
      </c>
      <c r="E1147" s="13">
        <v>402200</v>
      </c>
      <c r="F1147" s="13">
        <v>402200</v>
      </c>
      <c r="G1147" s="13">
        <v>402200</v>
      </c>
      <c r="H1147" s="13">
        <v>402200</v>
      </c>
      <c r="I1147" s="13">
        <v>402200</v>
      </c>
      <c r="J1147" s="13">
        <v>402200</v>
      </c>
      <c r="K1147" s="13">
        <v>402200</v>
      </c>
      <c r="L1147" s="13">
        <v>417700</v>
      </c>
      <c r="M1147" s="13">
        <v>423500</v>
      </c>
      <c r="N1147" s="13">
        <v>437100</v>
      </c>
      <c r="O1147" s="13">
        <v>472800</v>
      </c>
      <c r="P1147" s="13">
        <v>472800</v>
      </c>
      <c r="Q1147" s="13">
        <v>486100</v>
      </c>
      <c r="R1147" s="13">
        <v>483300</v>
      </c>
      <c r="S1147" s="13">
        <v>470900</v>
      </c>
      <c r="T1147" s="13">
        <v>472200</v>
      </c>
      <c r="U1147" s="13">
        <v>465000</v>
      </c>
      <c r="V1147" s="13">
        <v>474100</v>
      </c>
      <c r="W1147" s="13">
        <v>493500</v>
      </c>
      <c r="X1147" s="13">
        <v>515000</v>
      </c>
      <c r="Y1147" s="13">
        <v>520800</v>
      </c>
      <c r="Z1147" s="13">
        <v>510100</v>
      </c>
      <c r="AA1147" s="13">
        <v>522300</v>
      </c>
      <c r="AB1147" s="13"/>
      <c r="AC1147" s="13"/>
      <c r="AD1147" s="13"/>
      <c r="AE1147" s="13"/>
      <c r="AF1147" s="13">
        <v>124</v>
      </c>
      <c r="AG1147" s="13">
        <v>90</v>
      </c>
      <c r="AH1147" s="13">
        <v>56</v>
      </c>
      <c r="AI1147" s="13">
        <v>113</v>
      </c>
      <c r="AJ1147" s="13">
        <v>110</v>
      </c>
      <c r="AK1147" s="13">
        <v>114</v>
      </c>
      <c r="AL1147" s="13"/>
      <c r="AM1147" s="13">
        <v>83</v>
      </c>
      <c r="AN1147" s="13">
        <v>82</v>
      </c>
      <c r="AO1147" s="13">
        <v>91</v>
      </c>
      <c r="AP1147" s="13">
        <v>110</v>
      </c>
      <c r="AQ1147" s="13">
        <v>64</v>
      </c>
      <c r="AR1147" s="13">
        <v>124</v>
      </c>
      <c r="AS1147" s="13">
        <v>140</v>
      </c>
      <c r="AT1147" s="13">
        <v>81</v>
      </c>
      <c r="AU1147" s="13">
        <v>103</v>
      </c>
      <c r="AV1147" s="13">
        <v>107</v>
      </c>
      <c r="AW1147" s="13">
        <v>126</v>
      </c>
      <c r="AX1147" s="13">
        <v>67</v>
      </c>
      <c r="AY1147" s="14">
        <f t="shared" si="175"/>
        <v>99.166666666666671</v>
      </c>
      <c r="AZ1147" s="14">
        <f t="shared" ref="AZ1147:AZ1210" si="182">COUNTIF(AB1147:AX1147,"&lt;&gt;0")</f>
        <v>23</v>
      </c>
      <c r="BA1147" s="19">
        <f t="shared" si="176"/>
        <v>0.81818181818181823</v>
      </c>
      <c r="BB1147" s="20">
        <f t="shared" ref="BB1147:BB1210" si="183">STDEV(AB1147:AX1147)</f>
        <v>23.657482338326606</v>
      </c>
      <c r="BC1147">
        <f t="shared" si="177"/>
        <v>0</v>
      </c>
      <c r="BD1147" s="14">
        <f t="shared" si="178"/>
        <v>1</v>
      </c>
      <c r="BE1147" s="14">
        <f t="shared" si="179"/>
        <v>107</v>
      </c>
      <c r="BF1147" s="14">
        <f t="shared" si="180"/>
        <v>95.2</v>
      </c>
      <c r="BG1147" s="14">
        <f t="shared" si="181"/>
        <v>102.44444444444444</v>
      </c>
    </row>
    <row r="1148" spans="1:59" x14ac:dyDescent="0.2">
      <c r="A1148" t="str">
        <f t="shared" si="174"/>
        <v>Michael Hibberd_2016</v>
      </c>
      <c r="B1148" t="s">
        <v>1573</v>
      </c>
      <c r="C1148" t="s">
        <v>288</v>
      </c>
      <c r="D1148">
        <v>2016</v>
      </c>
      <c r="E1148" s="13">
        <v>491500</v>
      </c>
      <c r="F1148" s="13">
        <v>491500</v>
      </c>
      <c r="G1148" s="13">
        <v>491500</v>
      </c>
      <c r="H1148" s="13">
        <v>463100</v>
      </c>
      <c r="I1148" s="13">
        <v>459700</v>
      </c>
      <c r="J1148" s="13">
        <v>437700</v>
      </c>
      <c r="K1148" s="13">
        <v>417400</v>
      </c>
      <c r="L1148" s="13">
        <v>391600</v>
      </c>
      <c r="M1148" s="13">
        <v>406000</v>
      </c>
      <c r="N1148" s="13">
        <v>418100</v>
      </c>
      <c r="O1148" s="13">
        <v>433500</v>
      </c>
      <c r="P1148" s="13">
        <v>434900</v>
      </c>
      <c r="Q1148" s="13">
        <v>434900</v>
      </c>
      <c r="R1148" s="13">
        <v>443400</v>
      </c>
      <c r="S1148" s="13">
        <v>444400</v>
      </c>
      <c r="T1148" s="13">
        <v>438800</v>
      </c>
      <c r="U1148" s="13">
        <v>423700</v>
      </c>
      <c r="V1148" s="13">
        <v>417300</v>
      </c>
      <c r="W1148" s="13">
        <v>419400</v>
      </c>
      <c r="X1148" s="13">
        <v>429500</v>
      </c>
      <c r="Y1148" s="13">
        <v>436500</v>
      </c>
      <c r="Z1148" s="13">
        <v>434700</v>
      </c>
      <c r="AA1148" s="13">
        <v>419500</v>
      </c>
      <c r="AB1148" s="13">
        <v>59</v>
      </c>
      <c r="AC1148" s="13">
        <v>84</v>
      </c>
      <c r="AD1148" s="13">
        <v>84</v>
      </c>
      <c r="AE1148" s="13">
        <v>100</v>
      </c>
      <c r="AF1148" s="13">
        <v>41</v>
      </c>
      <c r="AG1148" s="13">
        <v>75</v>
      </c>
      <c r="AH1148" s="13">
        <v>75</v>
      </c>
      <c r="AI1148" s="13">
        <v>116</v>
      </c>
      <c r="AJ1148" s="13">
        <v>78</v>
      </c>
      <c r="AK1148" s="13">
        <v>88</v>
      </c>
      <c r="AL1148" s="13">
        <v>94</v>
      </c>
      <c r="AM1148" s="13"/>
      <c r="AN1148" s="13">
        <v>96</v>
      </c>
      <c r="AO1148" s="13">
        <v>74</v>
      </c>
      <c r="AP1148" s="13">
        <v>80</v>
      </c>
      <c r="AQ1148" s="13">
        <v>72</v>
      </c>
      <c r="AR1148" s="13">
        <v>90</v>
      </c>
      <c r="AS1148" s="13">
        <v>95</v>
      </c>
      <c r="AT1148" s="13">
        <v>92</v>
      </c>
      <c r="AU1148" s="13">
        <v>90</v>
      </c>
      <c r="AV1148" s="13">
        <v>82</v>
      </c>
      <c r="AW1148" s="13">
        <v>60</v>
      </c>
      <c r="AX1148" s="13"/>
      <c r="AY1148" s="14">
        <f t="shared" si="175"/>
        <v>82.142857142857139</v>
      </c>
      <c r="AZ1148" s="14">
        <f t="shared" si="182"/>
        <v>23</v>
      </c>
      <c r="BA1148" s="19">
        <f t="shared" si="176"/>
        <v>0.95454545454545459</v>
      </c>
      <c r="BB1148" s="20">
        <f t="shared" si="183"/>
        <v>16.181117743486418</v>
      </c>
      <c r="BC1148">
        <f t="shared" si="177"/>
        <v>0</v>
      </c>
      <c r="BD1148" s="14">
        <f t="shared" si="178"/>
        <v>8</v>
      </c>
      <c r="BE1148" s="14">
        <f t="shared" si="179"/>
        <v>73.833333333333329</v>
      </c>
      <c r="BF1148" s="14">
        <f t="shared" si="180"/>
        <v>90.2</v>
      </c>
      <c r="BG1148" s="14">
        <f t="shared" si="181"/>
        <v>82.625</v>
      </c>
    </row>
    <row r="1149" spans="1:59" x14ac:dyDescent="0.2">
      <c r="A1149" t="str">
        <f t="shared" si="174"/>
        <v>Michael Hibberd_2015</v>
      </c>
      <c r="B1149" t="s">
        <v>1573</v>
      </c>
      <c r="C1149" t="s">
        <v>288</v>
      </c>
      <c r="D1149">
        <v>2015</v>
      </c>
      <c r="E1149" s="13">
        <v>517300</v>
      </c>
      <c r="F1149" s="13">
        <v>517300</v>
      </c>
      <c r="G1149" s="13">
        <v>517300</v>
      </c>
      <c r="H1149" s="13">
        <v>505600</v>
      </c>
      <c r="I1149" s="13">
        <v>505600</v>
      </c>
      <c r="J1149" s="13">
        <v>510900</v>
      </c>
      <c r="K1149" s="13">
        <v>525100</v>
      </c>
      <c r="L1149" s="13">
        <v>531700</v>
      </c>
      <c r="M1149" s="13">
        <v>525300</v>
      </c>
      <c r="N1149" s="13">
        <v>506700</v>
      </c>
      <c r="O1149" s="13">
        <v>506700</v>
      </c>
      <c r="P1149" s="13">
        <v>493900</v>
      </c>
      <c r="Q1149" s="13">
        <v>481300</v>
      </c>
      <c r="R1149" s="13">
        <v>464200</v>
      </c>
      <c r="S1149" s="13">
        <v>456400</v>
      </c>
      <c r="T1149" s="13">
        <v>445600</v>
      </c>
      <c r="U1149" s="13">
        <v>445600</v>
      </c>
      <c r="V1149" s="13">
        <v>445600</v>
      </c>
      <c r="W1149" s="13">
        <v>425400</v>
      </c>
      <c r="X1149" s="13">
        <v>425400</v>
      </c>
      <c r="Y1149" s="13">
        <v>425400</v>
      </c>
      <c r="Z1149" s="13">
        <v>408200</v>
      </c>
      <c r="AA1149" s="13">
        <v>404200</v>
      </c>
      <c r="AB1149" s="13">
        <v>84</v>
      </c>
      <c r="AC1149" s="13">
        <v>96</v>
      </c>
      <c r="AD1149" s="13">
        <v>103</v>
      </c>
      <c r="AE1149" s="13">
        <v>104</v>
      </c>
      <c r="AF1149" s="13">
        <v>112</v>
      </c>
      <c r="AG1149" s="13">
        <v>124</v>
      </c>
      <c r="AH1149" s="13">
        <v>90</v>
      </c>
      <c r="AI1149" s="13">
        <v>91</v>
      </c>
      <c r="AJ1149" s="13">
        <v>88</v>
      </c>
      <c r="AK1149" s="13"/>
      <c r="AL1149" s="13">
        <v>96</v>
      </c>
      <c r="AM1149" s="13">
        <v>83</v>
      </c>
      <c r="AN1149" s="13">
        <v>69</v>
      </c>
      <c r="AO1149" s="13">
        <v>105</v>
      </c>
      <c r="AP1149" s="13">
        <v>73</v>
      </c>
      <c r="AQ1149" s="13"/>
      <c r="AR1149" s="13"/>
      <c r="AS1149" s="13">
        <v>44</v>
      </c>
      <c r="AT1149" s="13"/>
      <c r="AU1149" s="13"/>
      <c r="AV1149" s="13">
        <v>99</v>
      </c>
      <c r="AW1149" s="13">
        <v>96</v>
      </c>
      <c r="AX1149" s="13">
        <v>89</v>
      </c>
      <c r="AY1149" s="14">
        <f t="shared" si="175"/>
        <v>91.444444444444443</v>
      </c>
      <c r="AZ1149" s="14">
        <f t="shared" si="182"/>
        <v>23</v>
      </c>
      <c r="BA1149" s="19">
        <f t="shared" si="176"/>
        <v>0.81818181818181823</v>
      </c>
      <c r="BB1149" s="20">
        <f t="shared" si="183"/>
        <v>17.687557016236415</v>
      </c>
      <c r="BC1149">
        <f t="shared" si="177"/>
        <v>0</v>
      </c>
      <c r="BD1149" s="14">
        <f t="shared" si="178"/>
        <v>23</v>
      </c>
      <c r="BE1149" s="14">
        <f t="shared" si="179"/>
        <v>103.83333333333333</v>
      </c>
      <c r="BF1149" s="14">
        <f t="shared" si="180"/>
        <v>89.6</v>
      </c>
      <c r="BG1149" s="14">
        <f t="shared" si="181"/>
        <v>80.2</v>
      </c>
    </row>
    <row r="1150" spans="1:59" x14ac:dyDescent="0.2">
      <c r="A1150" t="str">
        <f t="shared" si="174"/>
        <v>Tom Hickey_2018</v>
      </c>
      <c r="B1150" t="s">
        <v>894</v>
      </c>
      <c r="C1150" t="s">
        <v>465</v>
      </c>
      <c r="D1150">
        <v>2018</v>
      </c>
      <c r="E1150" s="13">
        <v>327200</v>
      </c>
      <c r="F1150" s="13">
        <v>327200</v>
      </c>
      <c r="G1150" s="13">
        <v>327200</v>
      </c>
      <c r="H1150" s="13">
        <v>327200</v>
      </c>
      <c r="I1150" s="13">
        <v>327200</v>
      </c>
      <c r="J1150" s="13">
        <v>327200</v>
      </c>
      <c r="K1150" s="13">
        <v>355400</v>
      </c>
      <c r="L1150" s="13">
        <v>380800</v>
      </c>
      <c r="M1150" s="13">
        <v>398500</v>
      </c>
      <c r="N1150" s="13">
        <v>418200</v>
      </c>
      <c r="O1150" s="13">
        <v>434300</v>
      </c>
      <c r="P1150" s="13">
        <v>443500</v>
      </c>
      <c r="Q1150" s="13">
        <v>446300</v>
      </c>
      <c r="R1150" s="13">
        <v>446300</v>
      </c>
      <c r="S1150" s="13">
        <v>446300</v>
      </c>
      <c r="T1150" s="13">
        <v>446300</v>
      </c>
      <c r="U1150" s="13">
        <v>446300</v>
      </c>
      <c r="V1150" s="13">
        <v>434100</v>
      </c>
      <c r="W1150" s="13">
        <v>425200</v>
      </c>
      <c r="X1150" s="13">
        <v>424900</v>
      </c>
      <c r="Y1150" s="13">
        <v>427300</v>
      </c>
      <c r="Z1150" s="13">
        <v>427300</v>
      </c>
      <c r="AA1150" s="13">
        <v>427300</v>
      </c>
      <c r="AB1150" s="13"/>
      <c r="AC1150" s="13"/>
      <c r="AD1150" s="13"/>
      <c r="AE1150" s="13">
        <v>95</v>
      </c>
      <c r="AF1150" s="13">
        <v>90</v>
      </c>
      <c r="AG1150" s="13">
        <v>72</v>
      </c>
      <c r="AH1150" s="13">
        <v>107</v>
      </c>
      <c r="AI1150" s="13">
        <v>90</v>
      </c>
      <c r="AJ1150" s="13">
        <v>88</v>
      </c>
      <c r="AK1150" s="13">
        <v>109</v>
      </c>
      <c r="AL1150" s="13">
        <v>84</v>
      </c>
      <c r="AM1150" s="13">
        <v>82</v>
      </c>
      <c r="AN1150" s="13"/>
      <c r="AO1150" s="13"/>
      <c r="AP1150" s="13"/>
      <c r="AQ1150" s="13"/>
      <c r="AR1150" s="13">
        <v>79</v>
      </c>
      <c r="AS1150" s="13">
        <v>85</v>
      </c>
      <c r="AT1150" s="13">
        <v>96</v>
      </c>
      <c r="AU1150" s="13">
        <v>86</v>
      </c>
      <c r="AV1150" s="13"/>
      <c r="AW1150" s="13"/>
      <c r="AX1150" s="13"/>
      <c r="AY1150" s="14">
        <f t="shared" si="175"/>
        <v>89.461538461538467</v>
      </c>
      <c r="AZ1150" s="14">
        <f t="shared" si="182"/>
        <v>23</v>
      </c>
      <c r="BA1150" s="19">
        <f t="shared" si="176"/>
        <v>0.59090909090909094</v>
      </c>
      <c r="BB1150" s="20">
        <f t="shared" si="183"/>
        <v>10.397238292092945</v>
      </c>
      <c r="BC1150">
        <f t="shared" si="177"/>
        <v>0</v>
      </c>
      <c r="BD1150" s="14">
        <f t="shared" si="178"/>
        <v>1</v>
      </c>
      <c r="BE1150" s="14">
        <f t="shared" si="179"/>
        <v>85.666666666666671</v>
      </c>
      <c r="BF1150" s="14">
        <f t="shared" si="180"/>
        <v>93.333333333333329</v>
      </c>
      <c r="BG1150" s="14">
        <f t="shared" si="181"/>
        <v>86.5</v>
      </c>
    </row>
    <row r="1151" spans="1:59" x14ac:dyDescent="0.2">
      <c r="A1151" t="str">
        <f t="shared" si="174"/>
        <v>Tom Hickey_2017</v>
      </c>
      <c r="B1151" t="s">
        <v>894</v>
      </c>
      <c r="C1151" t="s">
        <v>465</v>
      </c>
      <c r="D1151">
        <v>2017</v>
      </c>
      <c r="E1151" s="13">
        <v>458100</v>
      </c>
      <c r="F1151" s="13">
        <v>458100</v>
      </c>
      <c r="G1151" s="13">
        <v>458100</v>
      </c>
      <c r="H1151" s="13">
        <v>452200</v>
      </c>
      <c r="I1151" s="13">
        <v>455000</v>
      </c>
      <c r="J1151" s="13">
        <v>455000</v>
      </c>
      <c r="K1151" s="13">
        <v>455000</v>
      </c>
      <c r="L1151" s="13">
        <v>455000</v>
      </c>
      <c r="M1151" s="13">
        <v>455000</v>
      </c>
      <c r="N1151" s="13">
        <v>455000</v>
      </c>
      <c r="O1151" s="13">
        <v>455000</v>
      </c>
      <c r="P1151" s="13">
        <v>455000</v>
      </c>
      <c r="Q1151" s="13">
        <v>455000</v>
      </c>
      <c r="R1151" s="13">
        <v>455000</v>
      </c>
      <c r="S1151" s="13">
        <v>455000</v>
      </c>
      <c r="T1151" s="13">
        <v>455000</v>
      </c>
      <c r="U1151" s="13">
        <v>455000</v>
      </c>
      <c r="V1151" s="13">
        <v>436500</v>
      </c>
      <c r="W1151" s="13">
        <v>436500</v>
      </c>
      <c r="X1151" s="13">
        <v>436500</v>
      </c>
      <c r="Y1151" s="13">
        <v>436500</v>
      </c>
      <c r="Z1151" s="13">
        <v>436500</v>
      </c>
      <c r="AA1151" s="13">
        <v>436500</v>
      </c>
      <c r="AB1151" s="13">
        <v>44</v>
      </c>
      <c r="AC1151" s="13">
        <v>98</v>
      </c>
      <c r="AD1151" s="13">
        <v>112</v>
      </c>
      <c r="AE1151" s="13">
        <v>61</v>
      </c>
      <c r="AF1151" s="13"/>
      <c r="AG1151" s="13"/>
      <c r="AH1151" s="13"/>
      <c r="AI1151" s="13"/>
      <c r="AJ1151" s="13"/>
      <c r="AK1151" s="13"/>
      <c r="AL1151" s="13"/>
      <c r="AM1151" s="13"/>
      <c r="AN1151" s="13"/>
      <c r="AO1151" s="13"/>
      <c r="AP1151" s="13"/>
      <c r="AQ1151" s="13"/>
      <c r="AR1151" s="13">
        <v>57</v>
      </c>
      <c r="AS1151" s="13"/>
      <c r="AT1151" s="13"/>
      <c r="AU1151" s="13"/>
      <c r="AV1151" s="13"/>
      <c r="AW1151" s="13"/>
      <c r="AX1151" s="13"/>
      <c r="AY1151" s="14">
        <f t="shared" si="175"/>
        <v>74.400000000000006</v>
      </c>
      <c r="AZ1151" s="14">
        <f t="shared" si="182"/>
        <v>23</v>
      </c>
      <c r="BA1151" s="19">
        <f t="shared" si="176"/>
        <v>0.22727272727272727</v>
      </c>
      <c r="BB1151" s="20">
        <f t="shared" si="183"/>
        <v>29.056840846864276</v>
      </c>
      <c r="BC1151">
        <f t="shared" si="177"/>
        <v>0</v>
      </c>
      <c r="BD1151" s="14">
        <f t="shared" si="178"/>
        <v>18</v>
      </c>
      <c r="BE1151" s="14">
        <f t="shared" si="179"/>
        <v>78.75</v>
      </c>
      <c r="BF1151" s="14" t="str">
        <f t="shared" si="180"/>
        <v/>
      </c>
      <c r="BG1151" s="14">
        <f t="shared" si="181"/>
        <v>57</v>
      </c>
    </row>
    <row r="1152" spans="1:59" x14ac:dyDescent="0.2">
      <c r="A1152" t="str">
        <f t="shared" si="174"/>
        <v>Tom Hickey_2016</v>
      </c>
      <c r="B1152" t="s">
        <v>894</v>
      </c>
      <c r="C1152" t="s">
        <v>465</v>
      </c>
      <c r="D1152">
        <v>2016</v>
      </c>
      <c r="E1152" s="13">
        <v>375300</v>
      </c>
      <c r="F1152" s="13">
        <v>375300</v>
      </c>
      <c r="G1152" s="13">
        <v>375300</v>
      </c>
      <c r="H1152" s="13">
        <v>406900</v>
      </c>
      <c r="I1152" s="13">
        <v>395600</v>
      </c>
      <c r="J1152" s="13">
        <v>397100</v>
      </c>
      <c r="K1152" s="13">
        <v>414900</v>
      </c>
      <c r="L1152" s="13">
        <v>420400</v>
      </c>
      <c r="M1152" s="13">
        <v>424200</v>
      </c>
      <c r="N1152" s="13">
        <v>404000</v>
      </c>
      <c r="O1152" s="13">
        <v>394900</v>
      </c>
      <c r="P1152" s="13">
        <v>382400</v>
      </c>
      <c r="Q1152" s="13">
        <v>407100</v>
      </c>
      <c r="R1152" s="13">
        <v>407100</v>
      </c>
      <c r="S1152" s="13">
        <v>417900</v>
      </c>
      <c r="T1152" s="13">
        <v>426500</v>
      </c>
      <c r="U1152" s="13">
        <v>413600</v>
      </c>
      <c r="V1152" s="13">
        <v>419800</v>
      </c>
      <c r="W1152" s="13">
        <v>432700</v>
      </c>
      <c r="X1152" s="13">
        <v>425400</v>
      </c>
      <c r="Y1152" s="13">
        <v>414300</v>
      </c>
      <c r="Z1152" s="13">
        <v>392000</v>
      </c>
      <c r="AA1152" s="13">
        <v>392000</v>
      </c>
      <c r="AB1152" s="13">
        <v>157</v>
      </c>
      <c r="AC1152" s="13">
        <v>61</v>
      </c>
      <c r="AD1152" s="13">
        <v>74</v>
      </c>
      <c r="AE1152" s="13">
        <v>79</v>
      </c>
      <c r="AF1152" s="13">
        <v>82</v>
      </c>
      <c r="AG1152" s="13">
        <v>112</v>
      </c>
      <c r="AH1152" s="13">
        <v>65</v>
      </c>
      <c r="AI1152" s="13">
        <v>82</v>
      </c>
      <c r="AJ1152" s="13">
        <v>61</v>
      </c>
      <c r="AK1152" s="13">
        <v>79</v>
      </c>
      <c r="AL1152" s="13">
        <v>68</v>
      </c>
      <c r="AM1152" s="13">
        <v>139</v>
      </c>
      <c r="AN1152" s="13"/>
      <c r="AO1152" s="13">
        <v>65</v>
      </c>
      <c r="AP1152" s="13">
        <v>66</v>
      </c>
      <c r="AQ1152" s="13">
        <v>97</v>
      </c>
      <c r="AR1152" s="13">
        <v>104</v>
      </c>
      <c r="AS1152" s="13">
        <v>87</v>
      </c>
      <c r="AT1152" s="13">
        <v>60</v>
      </c>
      <c r="AU1152" s="13">
        <v>91</v>
      </c>
      <c r="AV1152" s="13">
        <v>55</v>
      </c>
      <c r="AW1152" s="13"/>
      <c r="AX1152" s="13"/>
      <c r="AY1152" s="14">
        <f t="shared" si="175"/>
        <v>84.2</v>
      </c>
      <c r="AZ1152" s="14">
        <f t="shared" si="182"/>
        <v>23</v>
      </c>
      <c r="BA1152" s="19">
        <f t="shared" si="176"/>
        <v>0.90909090909090906</v>
      </c>
      <c r="BB1152" s="20">
        <f t="shared" si="183"/>
        <v>26.851639173722525</v>
      </c>
      <c r="BC1152">
        <f t="shared" si="177"/>
        <v>0</v>
      </c>
      <c r="BD1152" s="14">
        <f t="shared" si="178"/>
        <v>1</v>
      </c>
      <c r="BE1152" s="14">
        <f t="shared" si="179"/>
        <v>94.166666666666671</v>
      </c>
      <c r="BF1152" s="14">
        <f t="shared" si="180"/>
        <v>82.333333333333329</v>
      </c>
      <c r="BG1152" s="14">
        <f t="shared" si="181"/>
        <v>80</v>
      </c>
    </row>
    <row r="1153" spans="1:59" x14ac:dyDescent="0.2">
      <c r="A1153" t="str">
        <f t="shared" si="174"/>
        <v>Tom Hickey_2015</v>
      </c>
      <c r="B1153" t="s">
        <v>894</v>
      </c>
      <c r="C1153" t="s">
        <v>465</v>
      </c>
      <c r="D1153">
        <v>2015</v>
      </c>
      <c r="E1153" s="13">
        <v>427300</v>
      </c>
      <c r="F1153" s="13">
        <v>427300</v>
      </c>
      <c r="G1153" s="13">
        <v>427300</v>
      </c>
      <c r="H1153" s="13">
        <v>427300</v>
      </c>
      <c r="I1153" s="13">
        <v>427300</v>
      </c>
      <c r="J1153" s="13">
        <v>427300</v>
      </c>
      <c r="K1153" s="13">
        <v>427300</v>
      </c>
      <c r="L1153" s="13">
        <v>438100</v>
      </c>
      <c r="M1153" s="13">
        <v>426700</v>
      </c>
      <c r="N1153" s="13">
        <v>391000</v>
      </c>
      <c r="O1153" s="13">
        <v>335400</v>
      </c>
      <c r="P1153" s="13">
        <v>335400</v>
      </c>
      <c r="Q1153" s="13">
        <v>335400</v>
      </c>
      <c r="R1153" s="13">
        <v>335400</v>
      </c>
      <c r="S1153" s="13">
        <v>335400</v>
      </c>
      <c r="T1153" s="13">
        <v>335400</v>
      </c>
      <c r="U1153" s="13">
        <v>335400</v>
      </c>
      <c r="V1153" s="13">
        <v>335400</v>
      </c>
      <c r="W1153" s="13">
        <v>307000</v>
      </c>
      <c r="X1153" s="13">
        <v>297900</v>
      </c>
      <c r="Y1153" s="13">
        <v>322500</v>
      </c>
      <c r="Z1153" s="13">
        <v>361300</v>
      </c>
      <c r="AA1153" s="13">
        <v>367500</v>
      </c>
      <c r="AB1153" s="13"/>
      <c r="AC1153" s="13"/>
      <c r="AD1153" s="13"/>
      <c r="AE1153" s="13"/>
      <c r="AF1153" s="13">
        <v>83</v>
      </c>
      <c r="AG1153" s="13">
        <v>108</v>
      </c>
      <c r="AH1153" s="13">
        <v>89</v>
      </c>
      <c r="AI1153" s="13">
        <v>38</v>
      </c>
      <c r="AJ1153" s="13">
        <v>46</v>
      </c>
      <c r="AK1153" s="13">
        <v>21</v>
      </c>
      <c r="AL1153" s="13"/>
      <c r="AM1153" s="13"/>
      <c r="AN1153" s="13"/>
      <c r="AO1153" s="13"/>
      <c r="AP1153" s="13"/>
      <c r="AQ1153" s="13"/>
      <c r="AR1153" s="13"/>
      <c r="AS1153" s="13">
        <v>71</v>
      </c>
      <c r="AT1153" s="13">
        <v>73</v>
      </c>
      <c r="AU1153" s="13">
        <v>93</v>
      </c>
      <c r="AV1153" s="13">
        <v>121</v>
      </c>
      <c r="AW1153" s="13">
        <v>22</v>
      </c>
      <c r="AX1153" s="13"/>
      <c r="AY1153" s="14">
        <f t="shared" si="175"/>
        <v>69.545454545454547</v>
      </c>
      <c r="AZ1153" s="14">
        <f t="shared" si="182"/>
        <v>23</v>
      </c>
      <c r="BA1153" s="19">
        <f t="shared" si="176"/>
        <v>0.5</v>
      </c>
      <c r="BB1153" s="20">
        <f t="shared" si="183"/>
        <v>33.788647905365011</v>
      </c>
      <c r="BC1153">
        <f t="shared" si="177"/>
        <v>0</v>
      </c>
      <c r="BD1153" s="14">
        <f t="shared" si="178"/>
        <v>20</v>
      </c>
      <c r="BE1153" s="14">
        <f t="shared" si="179"/>
        <v>95.5</v>
      </c>
      <c r="BF1153" s="14">
        <f t="shared" si="180"/>
        <v>48.5</v>
      </c>
      <c r="BG1153" s="14">
        <f t="shared" si="181"/>
        <v>76</v>
      </c>
    </row>
    <row r="1154" spans="1:59" x14ac:dyDescent="0.2">
      <c r="A1154" t="str">
        <f t="shared" ref="A1154:A1217" si="184">B1154&amp;"_"&amp;D1154</f>
        <v>Jack Higgins_2018</v>
      </c>
      <c r="B1154" t="s">
        <v>1684</v>
      </c>
      <c r="C1154" t="s">
        <v>369</v>
      </c>
      <c r="D1154">
        <v>2018</v>
      </c>
      <c r="E1154" s="13">
        <v>130800</v>
      </c>
      <c r="F1154" s="13">
        <v>130800</v>
      </c>
      <c r="G1154" s="13">
        <v>130800</v>
      </c>
      <c r="H1154" s="13">
        <v>130800</v>
      </c>
      <c r="I1154" s="13">
        <v>130800</v>
      </c>
      <c r="J1154" s="13">
        <v>130800</v>
      </c>
      <c r="K1154" s="13">
        <v>196900</v>
      </c>
      <c r="L1154" s="13">
        <v>251700</v>
      </c>
      <c r="M1154" s="13">
        <v>273300</v>
      </c>
      <c r="N1154" s="13">
        <v>273300</v>
      </c>
      <c r="O1154" s="13">
        <v>280400</v>
      </c>
      <c r="P1154" s="13">
        <v>280700</v>
      </c>
      <c r="Q1154" s="13">
        <v>286000</v>
      </c>
      <c r="R1154" s="13">
        <v>292800</v>
      </c>
      <c r="S1154" s="13">
        <v>292800</v>
      </c>
      <c r="T1154" s="13">
        <v>314900</v>
      </c>
      <c r="U1154" s="13">
        <v>341100</v>
      </c>
      <c r="V1154" s="13">
        <v>351700</v>
      </c>
      <c r="W1154" s="13">
        <v>358600</v>
      </c>
      <c r="X1154" s="13">
        <v>365400</v>
      </c>
      <c r="Y1154" s="13">
        <v>386700</v>
      </c>
      <c r="Z1154" s="13">
        <v>384300</v>
      </c>
      <c r="AA1154" s="13">
        <v>353900</v>
      </c>
      <c r="AB1154" s="13"/>
      <c r="AC1154" s="13"/>
      <c r="AD1154" s="13">
        <v>63</v>
      </c>
      <c r="AE1154" s="13"/>
      <c r="AF1154" s="13">
        <v>91</v>
      </c>
      <c r="AG1154" s="13">
        <v>71</v>
      </c>
      <c r="AH1154" s="13">
        <v>78</v>
      </c>
      <c r="AI1154" s="13">
        <v>51</v>
      </c>
      <c r="AJ1154" s="13"/>
      <c r="AK1154" s="13">
        <v>51</v>
      </c>
      <c r="AL1154" s="13">
        <v>67</v>
      </c>
      <c r="AM1154" s="13">
        <v>64</v>
      </c>
      <c r="AN1154" s="13">
        <v>56</v>
      </c>
      <c r="AO1154" s="13"/>
      <c r="AP1154" s="13">
        <v>109</v>
      </c>
      <c r="AQ1154" s="13">
        <v>87</v>
      </c>
      <c r="AR1154" s="13">
        <v>36</v>
      </c>
      <c r="AS1154" s="13">
        <v>108</v>
      </c>
      <c r="AT1154" s="13">
        <v>91</v>
      </c>
      <c r="AU1154" s="13">
        <v>74</v>
      </c>
      <c r="AV1154" s="13">
        <v>68</v>
      </c>
      <c r="AW1154" s="13">
        <v>47</v>
      </c>
      <c r="AX1154" s="13">
        <v>90</v>
      </c>
      <c r="AY1154" s="14">
        <f t="shared" si="175"/>
        <v>72.333333333333329</v>
      </c>
      <c r="AZ1154" s="14">
        <f t="shared" si="182"/>
        <v>23</v>
      </c>
      <c r="BA1154" s="19">
        <f t="shared" si="176"/>
        <v>0.81818181818181823</v>
      </c>
      <c r="BB1154" s="20">
        <f t="shared" si="183"/>
        <v>20.608393492772336</v>
      </c>
      <c r="BC1154">
        <f t="shared" si="177"/>
        <v>0</v>
      </c>
      <c r="BD1154" s="14">
        <f t="shared" si="178"/>
        <v>1</v>
      </c>
      <c r="BE1154" s="14">
        <f t="shared" si="179"/>
        <v>75</v>
      </c>
      <c r="BF1154" s="14">
        <f t="shared" si="180"/>
        <v>62.2</v>
      </c>
      <c r="BG1154" s="14">
        <f t="shared" si="181"/>
        <v>78.888888888888886</v>
      </c>
    </row>
    <row r="1155" spans="1:59" x14ac:dyDescent="0.2">
      <c r="A1155" t="str">
        <f t="shared" si="184"/>
        <v>Jack Higgins_2017</v>
      </c>
      <c r="B1155" t="s">
        <v>1684</v>
      </c>
      <c r="C1155" t="s">
        <v>369</v>
      </c>
      <c r="D1155">
        <v>2017</v>
      </c>
      <c r="E1155" s="13">
        <v>0</v>
      </c>
      <c r="F1155" s="13">
        <v>0</v>
      </c>
      <c r="G1155" s="13">
        <v>0</v>
      </c>
      <c r="H1155" s="13">
        <v>0</v>
      </c>
      <c r="I1155" s="13">
        <v>0</v>
      </c>
      <c r="J1155" s="13">
        <v>0</v>
      </c>
      <c r="K1155" s="13">
        <v>0</v>
      </c>
      <c r="L1155" s="13">
        <v>0</v>
      </c>
      <c r="M1155" s="13">
        <v>0</v>
      </c>
      <c r="N1155" s="13">
        <v>0</v>
      </c>
      <c r="O1155" s="13">
        <v>0</v>
      </c>
      <c r="P1155" s="13">
        <v>0</v>
      </c>
      <c r="Q1155" s="13">
        <v>0</v>
      </c>
      <c r="R1155" s="13">
        <v>0</v>
      </c>
      <c r="S1155" s="13">
        <v>0</v>
      </c>
      <c r="T1155" s="13">
        <v>0</v>
      </c>
      <c r="U1155" s="13">
        <v>0</v>
      </c>
      <c r="V1155" s="13">
        <v>0</v>
      </c>
      <c r="W1155" s="13">
        <v>0</v>
      </c>
      <c r="X1155" s="13">
        <v>0</v>
      </c>
      <c r="Y1155" s="13">
        <v>0</v>
      </c>
      <c r="Z1155" s="13">
        <v>0</v>
      </c>
      <c r="AA1155" s="13">
        <v>0</v>
      </c>
      <c r="AB1155" s="13"/>
      <c r="AC1155" s="13"/>
      <c r="AD1155" s="13"/>
      <c r="AE1155" s="13"/>
      <c r="AF1155" s="13"/>
      <c r="AG1155" s="13"/>
      <c r="AH1155" s="13"/>
      <c r="AI1155" s="13"/>
      <c r="AJ1155" s="13"/>
      <c r="AK1155" s="13"/>
      <c r="AL1155" s="13"/>
      <c r="AM1155" s="13"/>
      <c r="AN1155" s="13"/>
      <c r="AO1155" s="13"/>
      <c r="AP1155" s="13"/>
      <c r="AQ1155" s="13"/>
      <c r="AR1155" s="13"/>
      <c r="AS1155" s="13"/>
      <c r="AT1155" s="13"/>
      <c r="AU1155" s="13"/>
      <c r="AV1155" s="13"/>
      <c r="AW1155" s="13"/>
      <c r="AX1155" s="13"/>
      <c r="AY1155" s="14" t="str">
        <f t="shared" ref="AY1155:AY1218" si="185">IFERROR(AVERAGEIFS(AB1155:AX1155,AB1155:AX1155,"&lt;&gt;"),"")</f>
        <v/>
      </c>
      <c r="AZ1155" s="14">
        <f t="shared" si="182"/>
        <v>23</v>
      </c>
      <c r="BA1155" s="19">
        <f t="shared" ref="BA1155:BA1218" si="186">COUNTIF(AB1155:AX1155,"&lt;&gt;")/22</f>
        <v>0</v>
      </c>
      <c r="BB1155" s="20" t="e">
        <f t="shared" si="183"/>
        <v>#DIV/0!</v>
      </c>
      <c r="BC1155">
        <f t="shared" ref="BC1155:BC1218" si="187">COUNTIFS(E1155:AA1155,0)</f>
        <v>23</v>
      </c>
      <c r="BD1155" s="14">
        <f t="shared" ref="BD1155:BD1218" si="188">MATCH(MIN(E1155:AA1155),E1155:AA1155,0)</f>
        <v>1</v>
      </c>
      <c r="BE1155" s="14" t="str">
        <f t="shared" ref="BE1155:BE1218" si="189">IFERROR(AVERAGE(AB1155:AG1155),"")</f>
        <v/>
      </c>
      <c r="BF1155" s="14" t="str">
        <f t="shared" ref="BF1155:BF1218" si="190">IFERROR(AVERAGE(AH1155:AM1155),"")</f>
        <v/>
      </c>
      <c r="BG1155" s="14" t="str">
        <f t="shared" ref="BG1155:BG1218" si="191">IFERROR(AVERAGE(AP1155:AX1155),"")</f>
        <v/>
      </c>
    </row>
    <row r="1156" spans="1:59" x14ac:dyDescent="0.2">
      <c r="A1156" t="str">
        <f t="shared" si="184"/>
        <v>Jack Higgins_2016</v>
      </c>
      <c r="B1156" t="s">
        <v>1684</v>
      </c>
      <c r="C1156" t="s">
        <v>369</v>
      </c>
      <c r="D1156">
        <v>2016</v>
      </c>
      <c r="E1156" s="13">
        <v>0</v>
      </c>
      <c r="F1156" s="13">
        <v>0</v>
      </c>
      <c r="G1156" s="13">
        <v>0</v>
      </c>
      <c r="H1156" s="13">
        <v>0</v>
      </c>
      <c r="I1156" s="13">
        <v>0</v>
      </c>
      <c r="J1156" s="13">
        <v>0</v>
      </c>
      <c r="K1156" s="13">
        <v>0</v>
      </c>
      <c r="L1156" s="13">
        <v>0</v>
      </c>
      <c r="M1156" s="13">
        <v>0</v>
      </c>
      <c r="N1156" s="13">
        <v>0</v>
      </c>
      <c r="O1156" s="13">
        <v>0</v>
      </c>
      <c r="P1156" s="13">
        <v>0</v>
      </c>
      <c r="Q1156" s="13">
        <v>0</v>
      </c>
      <c r="R1156" s="13">
        <v>0</v>
      </c>
      <c r="S1156" s="13">
        <v>0</v>
      </c>
      <c r="T1156" s="13">
        <v>0</v>
      </c>
      <c r="U1156" s="13">
        <v>0</v>
      </c>
      <c r="V1156" s="13">
        <v>0</v>
      </c>
      <c r="W1156" s="13">
        <v>0</v>
      </c>
      <c r="X1156" s="13">
        <v>0</v>
      </c>
      <c r="Y1156" s="13">
        <v>0</v>
      </c>
      <c r="Z1156" s="13">
        <v>0</v>
      </c>
      <c r="AA1156" s="13">
        <v>0</v>
      </c>
      <c r="AB1156" s="13"/>
      <c r="AC1156" s="13"/>
      <c r="AD1156" s="13"/>
      <c r="AE1156" s="13"/>
      <c r="AF1156" s="13"/>
      <c r="AG1156" s="13"/>
      <c r="AH1156" s="13"/>
      <c r="AI1156" s="13"/>
      <c r="AJ1156" s="13"/>
      <c r="AK1156" s="13"/>
      <c r="AL1156" s="13"/>
      <c r="AM1156" s="13"/>
      <c r="AN1156" s="13"/>
      <c r="AO1156" s="13"/>
      <c r="AP1156" s="13"/>
      <c r="AQ1156" s="13"/>
      <c r="AR1156" s="13"/>
      <c r="AS1156" s="13"/>
      <c r="AT1156" s="13"/>
      <c r="AU1156" s="13"/>
      <c r="AV1156" s="13"/>
      <c r="AW1156" s="13"/>
      <c r="AX1156" s="13"/>
      <c r="AY1156" s="14" t="str">
        <f t="shared" si="185"/>
        <v/>
      </c>
      <c r="AZ1156" s="14">
        <f t="shared" si="182"/>
        <v>23</v>
      </c>
      <c r="BA1156" s="19">
        <f t="shared" si="186"/>
        <v>0</v>
      </c>
      <c r="BB1156" s="20" t="e">
        <f t="shared" si="183"/>
        <v>#DIV/0!</v>
      </c>
      <c r="BC1156">
        <f t="shared" si="187"/>
        <v>23</v>
      </c>
      <c r="BD1156" s="14">
        <f t="shared" si="188"/>
        <v>1</v>
      </c>
      <c r="BE1156" s="14" t="str">
        <f t="shared" si="189"/>
        <v/>
      </c>
      <c r="BF1156" s="14" t="str">
        <f t="shared" si="190"/>
        <v/>
      </c>
      <c r="BG1156" s="14" t="str">
        <f t="shared" si="191"/>
        <v/>
      </c>
    </row>
    <row r="1157" spans="1:59" x14ac:dyDescent="0.2">
      <c r="A1157" t="str">
        <f t="shared" si="184"/>
        <v>Jack Higgins_2015</v>
      </c>
      <c r="B1157" t="s">
        <v>1684</v>
      </c>
      <c r="C1157" t="s">
        <v>369</v>
      </c>
      <c r="D1157">
        <v>2015</v>
      </c>
      <c r="E1157" s="13">
        <v>0</v>
      </c>
      <c r="F1157" s="13">
        <v>0</v>
      </c>
      <c r="G1157" s="13">
        <v>0</v>
      </c>
      <c r="H1157" s="13">
        <v>0</v>
      </c>
      <c r="I1157" s="13">
        <v>0</v>
      </c>
      <c r="J1157" s="13">
        <v>0</v>
      </c>
      <c r="K1157" s="13">
        <v>0</v>
      </c>
      <c r="L1157" s="13">
        <v>0</v>
      </c>
      <c r="M1157" s="13">
        <v>0</v>
      </c>
      <c r="N1157" s="13">
        <v>0</v>
      </c>
      <c r="O1157" s="13">
        <v>0</v>
      </c>
      <c r="P1157" s="13">
        <v>0</v>
      </c>
      <c r="Q1157" s="13">
        <v>0</v>
      </c>
      <c r="R1157" s="13">
        <v>0</v>
      </c>
      <c r="S1157" s="13">
        <v>0</v>
      </c>
      <c r="T1157" s="13">
        <v>0</v>
      </c>
      <c r="U1157" s="13">
        <v>0</v>
      </c>
      <c r="V1157" s="13">
        <v>0</v>
      </c>
      <c r="W1157" s="13">
        <v>0</v>
      </c>
      <c r="X1157" s="13">
        <v>0</v>
      </c>
      <c r="Y1157" s="13">
        <v>0</v>
      </c>
      <c r="Z1157" s="13">
        <v>0</v>
      </c>
      <c r="AA1157" s="13">
        <v>0</v>
      </c>
      <c r="AB1157" s="13"/>
      <c r="AC1157" s="13"/>
      <c r="AD1157" s="13"/>
      <c r="AE1157" s="13"/>
      <c r="AF1157" s="13"/>
      <c r="AG1157" s="13"/>
      <c r="AH1157" s="13"/>
      <c r="AI1157" s="13"/>
      <c r="AJ1157" s="13"/>
      <c r="AK1157" s="13"/>
      <c r="AL1157" s="13"/>
      <c r="AM1157" s="13"/>
      <c r="AN1157" s="13"/>
      <c r="AO1157" s="13"/>
      <c r="AP1157" s="13"/>
      <c r="AQ1157" s="13"/>
      <c r="AR1157" s="13"/>
      <c r="AS1157" s="13"/>
      <c r="AT1157" s="13"/>
      <c r="AU1157" s="13"/>
      <c r="AV1157" s="13"/>
      <c r="AW1157" s="13"/>
      <c r="AX1157" s="13"/>
      <c r="AY1157" s="14" t="str">
        <f t="shared" si="185"/>
        <v/>
      </c>
      <c r="AZ1157" s="14">
        <f t="shared" si="182"/>
        <v>23</v>
      </c>
      <c r="BA1157" s="19">
        <f t="shared" si="186"/>
        <v>0</v>
      </c>
      <c r="BB1157" s="20" t="e">
        <f t="shared" si="183"/>
        <v>#DIV/0!</v>
      </c>
      <c r="BC1157">
        <f t="shared" si="187"/>
        <v>23</v>
      </c>
      <c r="BD1157" s="14">
        <f t="shared" si="188"/>
        <v>1</v>
      </c>
      <c r="BE1157" s="14" t="str">
        <f t="shared" si="189"/>
        <v/>
      </c>
      <c r="BF1157" s="14" t="str">
        <f t="shared" si="190"/>
        <v/>
      </c>
      <c r="BG1157" s="14" t="str">
        <f t="shared" si="191"/>
        <v/>
      </c>
    </row>
    <row r="1158" spans="1:59" x14ac:dyDescent="0.2">
      <c r="A1158" t="str">
        <f t="shared" si="184"/>
        <v>Shaun Higgins_2018</v>
      </c>
      <c r="B1158" t="s">
        <v>868</v>
      </c>
      <c r="C1158" t="s">
        <v>316</v>
      </c>
      <c r="D1158">
        <v>2018</v>
      </c>
      <c r="E1158" s="13">
        <v>505000</v>
      </c>
      <c r="F1158" s="13">
        <v>505000</v>
      </c>
      <c r="G1158" s="13">
        <v>505000</v>
      </c>
      <c r="H1158" s="13">
        <v>506700</v>
      </c>
      <c r="I1158" s="13">
        <v>521300</v>
      </c>
      <c r="J1158" s="13">
        <v>506400</v>
      </c>
      <c r="K1158" s="13">
        <v>506400</v>
      </c>
      <c r="L1158" s="13">
        <v>508500</v>
      </c>
      <c r="M1158" s="13">
        <v>500300</v>
      </c>
      <c r="N1158" s="13">
        <v>500200</v>
      </c>
      <c r="O1158" s="13">
        <v>487200</v>
      </c>
      <c r="P1158" s="13">
        <v>488400</v>
      </c>
      <c r="Q1158" s="13">
        <v>508900</v>
      </c>
      <c r="R1158" s="13">
        <v>508900</v>
      </c>
      <c r="S1158" s="13">
        <v>537800</v>
      </c>
      <c r="T1158" s="13">
        <v>551000</v>
      </c>
      <c r="U1158" s="13">
        <v>555100</v>
      </c>
      <c r="V1158" s="13">
        <v>552500</v>
      </c>
      <c r="W1158" s="13">
        <v>540700</v>
      </c>
      <c r="X1158" s="13">
        <v>523700</v>
      </c>
      <c r="Y1158" s="13">
        <v>523700</v>
      </c>
      <c r="Z1158" s="13">
        <v>497200</v>
      </c>
      <c r="AA1158" s="13">
        <v>472700</v>
      </c>
      <c r="AB1158" s="13">
        <v>96</v>
      </c>
      <c r="AC1158" s="13">
        <v>120</v>
      </c>
      <c r="AD1158" s="13">
        <v>88</v>
      </c>
      <c r="AE1158" s="13">
        <v>122</v>
      </c>
      <c r="AF1158" s="13">
        <v>62</v>
      </c>
      <c r="AG1158" s="13"/>
      <c r="AH1158" s="13">
        <v>123</v>
      </c>
      <c r="AI1158" s="13">
        <v>103</v>
      </c>
      <c r="AJ1158" s="13">
        <v>76</v>
      </c>
      <c r="AK1158" s="13">
        <v>92</v>
      </c>
      <c r="AL1158" s="13">
        <v>127</v>
      </c>
      <c r="AM1158" s="13">
        <v>123</v>
      </c>
      <c r="AN1158" s="13"/>
      <c r="AO1158" s="13">
        <v>123</v>
      </c>
      <c r="AP1158" s="13">
        <v>113</v>
      </c>
      <c r="AQ1158" s="13">
        <v>111</v>
      </c>
      <c r="AR1158" s="13">
        <v>109</v>
      </c>
      <c r="AS1158" s="13">
        <v>92</v>
      </c>
      <c r="AT1158" s="13">
        <v>92</v>
      </c>
      <c r="AU1158" s="13"/>
      <c r="AV1158" s="13">
        <v>79</v>
      </c>
      <c r="AW1158" s="13">
        <v>83</v>
      </c>
      <c r="AX1158" s="13">
        <v>130</v>
      </c>
      <c r="AY1158" s="14">
        <f t="shared" si="185"/>
        <v>103.2</v>
      </c>
      <c r="AZ1158" s="14">
        <f t="shared" si="182"/>
        <v>23</v>
      </c>
      <c r="BA1158" s="19">
        <f t="shared" si="186"/>
        <v>0.90909090909090906</v>
      </c>
      <c r="BB1158" s="20">
        <f t="shared" si="183"/>
        <v>19.704661484291652</v>
      </c>
      <c r="BC1158">
        <f t="shared" si="187"/>
        <v>0</v>
      </c>
      <c r="BD1158" s="14">
        <f t="shared" si="188"/>
        <v>23</v>
      </c>
      <c r="BE1158" s="14">
        <f t="shared" si="189"/>
        <v>97.6</v>
      </c>
      <c r="BF1158" s="14">
        <f t="shared" si="190"/>
        <v>107.33333333333333</v>
      </c>
      <c r="BG1158" s="14">
        <f t="shared" si="191"/>
        <v>101.125</v>
      </c>
    </row>
    <row r="1159" spans="1:59" x14ac:dyDescent="0.2">
      <c r="A1159" t="str">
        <f t="shared" si="184"/>
        <v>Shaun Higgins_2017</v>
      </c>
      <c r="B1159" t="s">
        <v>868</v>
      </c>
      <c r="C1159" t="s">
        <v>316</v>
      </c>
      <c r="D1159">
        <v>2017</v>
      </c>
      <c r="E1159" s="13">
        <v>426400</v>
      </c>
      <c r="F1159" s="13">
        <v>426400</v>
      </c>
      <c r="G1159" s="13">
        <v>426400</v>
      </c>
      <c r="H1159" s="13">
        <v>449000</v>
      </c>
      <c r="I1159" s="13">
        <v>449100</v>
      </c>
      <c r="J1159" s="13">
        <v>449100</v>
      </c>
      <c r="K1159" s="13">
        <v>444700</v>
      </c>
      <c r="L1159" s="13">
        <v>448200</v>
      </c>
      <c r="M1159" s="13">
        <v>456200</v>
      </c>
      <c r="N1159" s="13">
        <v>445100</v>
      </c>
      <c r="O1159" s="13">
        <v>458200</v>
      </c>
      <c r="P1159" s="13">
        <v>455100</v>
      </c>
      <c r="Q1159" s="13">
        <v>455100</v>
      </c>
      <c r="R1159" s="13">
        <v>453600</v>
      </c>
      <c r="S1159" s="13">
        <v>443300</v>
      </c>
      <c r="T1159" s="13">
        <v>436800</v>
      </c>
      <c r="U1159" s="13">
        <v>440800</v>
      </c>
      <c r="V1159" s="13">
        <v>437200</v>
      </c>
      <c r="W1159" s="13">
        <v>440300</v>
      </c>
      <c r="X1159" s="13">
        <v>445400</v>
      </c>
      <c r="Y1159" s="13">
        <v>441800</v>
      </c>
      <c r="Z1159" s="13">
        <v>444800</v>
      </c>
      <c r="AA1159" s="13">
        <v>448400</v>
      </c>
      <c r="AB1159" s="13">
        <v>111</v>
      </c>
      <c r="AC1159" s="13">
        <v>130</v>
      </c>
      <c r="AD1159" s="13">
        <v>58</v>
      </c>
      <c r="AE1159" s="13">
        <v>75</v>
      </c>
      <c r="AF1159" s="13"/>
      <c r="AG1159" s="13">
        <v>121</v>
      </c>
      <c r="AH1159" s="13">
        <v>72</v>
      </c>
      <c r="AI1159" s="13">
        <v>89</v>
      </c>
      <c r="AJ1159" s="13">
        <v>82</v>
      </c>
      <c r="AK1159" s="13">
        <v>120</v>
      </c>
      <c r="AL1159" s="13">
        <v>62</v>
      </c>
      <c r="AM1159" s="13"/>
      <c r="AN1159" s="13">
        <v>82</v>
      </c>
      <c r="AO1159" s="13">
        <v>99</v>
      </c>
      <c r="AP1159" s="13">
        <v>68</v>
      </c>
      <c r="AQ1159" s="13">
        <v>102</v>
      </c>
      <c r="AR1159" s="13">
        <v>85</v>
      </c>
      <c r="AS1159" s="13">
        <v>82</v>
      </c>
      <c r="AT1159" s="13">
        <v>109</v>
      </c>
      <c r="AU1159" s="13">
        <v>70</v>
      </c>
      <c r="AV1159" s="13">
        <v>95</v>
      </c>
      <c r="AW1159" s="13">
        <v>112</v>
      </c>
      <c r="AX1159" s="13">
        <v>105</v>
      </c>
      <c r="AY1159" s="14">
        <f t="shared" si="185"/>
        <v>91.857142857142861</v>
      </c>
      <c r="AZ1159" s="14">
        <f t="shared" si="182"/>
        <v>23</v>
      </c>
      <c r="BA1159" s="19">
        <f t="shared" si="186"/>
        <v>0.95454545454545459</v>
      </c>
      <c r="BB1159" s="20">
        <f t="shared" si="183"/>
        <v>20.746772554510038</v>
      </c>
      <c r="BC1159">
        <f t="shared" si="187"/>
        <v>0</v>
      </c>
      <c r="BD1159" s="14">
        <f t="shared" si="188"/>
        <v>1</v>
      </c>
      <c r="BE1159" s="14">
        <f t="shared" si="189"/>
        <v>99</v>
      </c>
      <c r="BF1159" s="14">
        <f t="shared" si="190"/>
        <v>85</v>
      </c>
      <c r="BG1159" s="14">
        <f t="shared" si="191"/>
        <v>92</v>
      </c>
    </row>
    <row r="1160" spans="1:59" x14ac:dyDescent="0.2">
      <c r="A1160" t="str">
        <f t="shared" si="184"/>
        <v>Shaun Higgins_2016</v>
      </c>
      <c r="B1160" t="s">
        <v>868</v>
      </c>
      <c r="C1160" t="s">
        <v>316</v>
      </c>
      <c r="D1160">
        <v>2016</v>
      </c>
      <c r="E1160" s="13">
        <v>514400</v>
      </c>
      <c r="F1160" s="13">
        <v>514400</v>
      </c>
      <c r="G1160" s="13">
        <v>514400</v>
      </c>
      <c r="H1160" s="13">
        <v>494300</v>
      </c>
      <c r="I1160" s="13">
        <v>478800</v>
      </c>
      <c r="J1160" s="13">
        <v>466200</v>
      </c>
      <c r="K1160" s="13">
        <v>459800</v>
      </c>
      <c r="L1160" s="13">
        <v>434100</v>
      </c>
      <c r="M1160" s="13">
        <v>434100</v>
      </c>
      <c r="N1160" s="13">
        <v>434100</v>
      </c>
      <c r="O1160" s="13">
        <v>434100</v>
      </c>
      <c r="P1160" s="13">
        <v>434100</v>
      </c>
      <c r="Q1160" s="13">
        <v>434100</v>
      </c>
      <c r="R1160" s="13">
        <v>434100</v>
      </c>
      <c r="S1160" s="13">
        <v>434100</v>
      </c>
      <c r="T1160" s="13">
        <v>434100</v>
      </c>
      <c r="U1160" s="13">
        <v>434100</v>
      </c>
      <c r="V1160" s="13">
        <v>434100</v>
      </c>
      <c r="W1160" s="13">
        <v>434100</v>
      </c>
      <c r="X1160" s="13">
        <v>434100</v>
      </c>
      <c r="Y1160" s="13">
        <v>434100</v>
      </c>
      <c r="Z1160" s="13">
        <v>434100</v>
      </c>
      <c r="AA1160" s="13">
        <v>434100</v>
      </c>
      <c r="AB1160" s="13">
        <v>98</v>
      </c>
      <c r="AC1160" s="13">
        <v>94</v>
      </c>
      <c r="AD1160" s="13">
        <v>65</v>
      </c>
      <c r="AE1160" s="13">
        <v>97</v>
      </c>
      <c r="AF1160" s="13">
        <v>90</v>
      </c>
      <c r="AG1160" s="13">
        <v>72</v>
      </c>
      <c r="AH1160" s="13">
        <v>53</v>
      </c>
      <c r="AI1160" s="13"/>
      <c r="AJ1160" s="13"/>
      <c r="AK1160" s="13"/>
      <c r="AL1160" s="13"/>
      <c r="AM1160" s="13"/>
      <c r="AN1160" s="13"/>
      <c r="AO1160" s="13"/>
      <c r="AP1160" s="13"/>
      <c r="AQ1160" s="13"/>
      <c r="AR1160" s="13"/>
      <c r="AS1160" s="13"/>
      <c r="AT1160" s="13"/>
      <c r="AU1160" s="13"/>
      <c r="AV1160" s="13"/>
      <c r="AW1160" s="13"/>
      <c r="AX1160" s="13">
        <v>58</v>
      </c>
      <c r="AY1160" s="14">
        <f t="shared" si="185"/>
        <v>78.375</v>
      </c>
      <c r="AZ1160" s="14">
        <f t="shared" si="182"/>
        <v>23</v>
      </c>
      <c r="BA1160" s="19">
        <f t="shared" si="186"/>
        <v>0.36363636363636365</v>
      </c>
      <c r="BB1160" s="20">
        <f t="shared" si="183"/>
        <v>18.477302678846669</v>
      </c>
      <c r="BC1160">
        <f t="shared" si="187"/>
        <v>0</v>
      </c>
      <c r="BD1160" s="14">
        <f t="shared" si="188"/>
        <v>8</v>
      </c>
      <c r="BE1160" s="14">
        <f t="shared" si="189"/>
        <v>86</v>
      </c>
      <c r="BF1160" s="14">
        <f t="shared" si="190"/>
        <v>53</v>
      </c>
      <c r="BG1160" s="14">
        <f t="shared" si="191"/>
        <v>58</v>
      </c>
    </row>
    <row r="1161" spans="1:59" x14ac:dyDescent="0.2">
      <c r="A1161" t="str">
        <f t="shared" si="184"/>
        <v>Shaun Higgins_2015</v>
      </c>
      <c r="B1161" t="s">
        <v>868</v>
      </c>
      <c r="C1161" t="s">
        <v>316</v>
      </c>
      <c r="D1161">
        <v>2015</v>
      </c>
      <c r="E1161" s="13">
        <v>410900</v>
      </c>
      <c r="F1161" s="13">
        <v>410900</v>
      </c>
      <c r="G1161" s="13">
        <v>410900</v>
      </c>
      <c r="H1161" s="13">
        <v>421300</v>
      </c>
      <c r="I1161" s="13">
        <v>424900</v>
      </c>
      <c r="J1161" s="13">
        <v>410300</v>
      </c>
      <c r="K1161" s="13">
        <v>410100</v>
      </c>
      <c r="L1161" s="13">
        <v>413900</v>
      </c>
      <c r="M1161" s="13">
        <v>432200</v>
      </c>
      <c r="N1161" s="13">
        <v>436900</v>
      </c>
      <c r="O1161" s="13">
        <v>458800</v>
      </c>
      <c r="P1161" s="13">
        <v>478300</v>
      </c>
      <c r="Q1161" s="13">
        <v>491300</v>
      </c>
      <c r="R1161" s="13">
        <v>491300</v>
      </c>
      <c r="S1161" s="13">
        <v>490000</v>
      </c>
      <c r="T1161" s="13">
        <v>496800</v>
      </c>
      <c r="U1161" s="13">
        <v>500500</v>
      </c>
      <c r="V1161" s="13">
        <v>494200</v>
      </c>
      <c r="W1161" s="13">
        <v>497400</v>
      </c>
      <c r="X1161" s="13">
        <v>528900</v>
      </c>
      <c r="Y1161" s="13">
        <v>541000</v>
      </c>
      <c r="Z1161" s="13">
        <v>516400</v>
      </c>
      <c r="AA1161" s="13">
        <v>479300</v>
      </c>
      <c r="AB1161" s="13">
        <v>90</v>
      </c>
      <c r="AC1161" s="13">
        <v>99</v>
      </c>
      <c r="AD1161" s="13">
        <v>78</v>
      </c>
      <c r="AE1161" s="13">
        <v>82</v>
      </c>
      <c r="AF1161" s="13">
        <v>61</v>
      </c>
      <c r="AG1161" s="13">
        <v>102</v>
      </c>
      <c r="AH1161" s="13">
        <v>91</v>
      </c>
      <c r="AI1161" s="13">
        <v>95</v>
      </c>
      <c r="AJ1161" s="13">
        <v>82</v>
      </c>
      <c r="AK1161" s="13">
        <v>131</v>
      </c>
      <c r="AL1161" s="13">
        <v>103</v>
      </c>
      <c r="AM1161" s="13">
        <v>80</v>
      </c>
      <c r="AN1161" s="13"/>
      <c r="AO1161" s="13">
        <v>104</v>
      </c>
      <c r="AP1161" s="13">
        <v>121</v>
      </c>
      <c r="AQ1161" s="13">
        <v>78</v>
      </c>
      <c r="AR1161" s="13">
        <v>90</v>
      </c>
      <c r="AS1161" s="13">
        <v>138</v>
      </c>
      <c r="AT1161" s="13">
        <v>145</v>
      </c>
      <c r="AU1161" s="13">
        <v>66</v>
      </c>
      <c r="AV1161" s="13">
        <v>65</v>
      </c>
      <c r="AW1161" s="13">
        <v>101</v>
      </c>
      <c r="AX1161" s="13"/>
      <c r="AY1161" s="14">
        <f t="shared" si="185"/>
        <v>95.333333333333329</v>
      </c>
      <c r="AZ1161" s="14">
        <f t="shared" si="182"/>
        <v>23</v>
      </c>
      <c r="BA1161" s="19">
        <f t="shared" si="186"/>
        <v>0.95454545454545459</v>
      </c>
      <c r="BB1161" s="20">
        <f t="shared" si="183"/>
        <v>23.096175729616643</v>
      </c>
      <c r="BC1161">
        <f t="shared" si="187"/>
        <v>0</v>
      </c>
      <c r="BD1161" s="14">
        <f t="shared" si="188"/>
        <v>7</v>
      </c>
      <c r="BE1161" s="14">
        <f t="shared" si="189"/>
        <v>85.333333333333329</v>
      </c>
      <c r="BF1161" s="14">
        <f t="shared" si="190"/>
        <v>97</v>
      </c>
      <c r="BG1161" s="14">
        <f t="shared" si="191"/>
        <v>100.5</v>
      </c>
    </row>
    <row r="1162" spans="1:59" x14ac:dyDescent="0.2">
      <c r="A1162" t="str">
        <f t="shared" si="184"/>
        <v>Bradley Hill_2018</v>
      </c>
      <c r="B1162" t="s">
        <v>563</v>
      </c>
      <c r="C1162" t="s">
        <v>184</v>
      </c>
      <c r="D1162">
        <v>2018</v>
      </c>
      <c r="E1162" s="13">
        <v>435100</v>
      </c>
      <c r="F1162" s="13">
        <v>435100</v>
      </c>
      <c r="G1162" s="13">
        <v>435100</v>
      </c>
      <c r="H1162" s="13">
        <v>435100</v>
      </c>
      <c r="I1162" s="13">
        <v>435100</v>
      </c>
      <c r="J1162" s="13">
        <v>435100</v>
      </c>
      <c r="K1162" s="13">
        <v>435100</v>
      </c>
      <c r="L1162" s="13">
        <v>435100</v>
      </c>
      <c r="M1162" s="13">
        <v>435100</v>
      </c>
      <c r="N1162" s="13">
        <v>435100</v>
      </c>
      <c r="O1162" s="13">
        <v>435100</v>
      </c>
      <c r="P1162" s="13">
        <v>435100</v>
      </c>
      <c r="Q1162" s="13">
        <v>435100</v>
      </c>
      <c r="R1162" s="13">
        <v>435100</v>
      </c>
      <c r="S1162" s="13">
        <v>435100</v>
      </c>
      <c r="T1162" s="13">
        <v>435100</v>
      </c>
      <c r="U1162" s="13">
        <v>401100</v>
      </c>
      <c r="V1162" s="13">
        <v>397100</v>
      </c>
      <c r="W1162" s="13">
        <v>387600</v>
      </c>
      <c r="X1162" s="13">
        <v>390900</v>
      </c>
      <c r="Y1162" s="13">
        <v>400000</v>
      </c>
      <c r="Z1162" s="13">
        <v>401900</v>
      </c>
      <c r="AA1162" s="13">
        <v>399600</v>
      </c>
      <c r="AB1162" s="13">
        <v>43</v>
      </c>
      <c r="AC1162" s="13">
        <v>87</v>
      </c>
      <c r="AD1162" s="13"/>
      <c r="AE1162" s="13"/>
      <c r="AF1162" s="13"/>
      <c r="AG1162" s="13"/>
      <c r="AH1162" s="13"/>
      <c r="AI1162" s="13"/>
      <c r="AJ1162" s="13"/>
      <c r="AK1162" s="13"/>
      <c r="AL1162" s="13"/>
      <c r="AM1162" s="13"/>
      <c r="AN1162" s="13"/>
      <c r="AO1162" s="13"/>
      <c r="AP1162" s="13"/>
      <c r="AQ1162" s="13">
        <v>60</v>
      </c>
      <c r="AR1162" s="13">
        <v>89</v>
      </c>
      <c r="AS1162" s="13">
        <v>73</v>
      </c>
      <c r="AT1162" s="13">
        <v>83</v>
      </c>
      <c r="AU1162" s="13">
        <v>105</v>
      </c>
      <c r="AV1162" s="13">
        <v>63</v>
      </c>
      <c r="AW1162" s="13">
        <v>78</v>
      </c>
      <c r="AX1162" s="13">
        <v>105</v>
      </c>
      <c r="AY1162" s="14">
        <f t="shared" si="185"/>
        <v>78.599999999999994</v>
      </c>
      <c r="AZ1162" s="14">
        <f t="shared" si="182"/>
        <v>23</v>
      </c>
      <c r="BA1162" s="19">
        <f t="shared" si="186"/>
        <v>0.45454545454545453</v>
      </c>
      <c r="BB1162" s="20">
        <f t="shared" si="183"/>
        <v>19.664971678370435</v>
      </c>
      <c r="BC1162">
        <f t="shared" si="187"/>
        <v>0</v>
      </c>
      <c r="BD1162" s="14">
        <f t="shared" si="188"/>
        <v>19</v>
      </c>
      <c r="BE1162" s="14">
        <f t="shared" si="189"/>
        <v>65</v>
      </c>
      <c r="BF1162" s="14" t="str">
        <f t="shared" si="190"/>
        <v/>
      </c>
      <c r="BG1162" s="14">
        <f t="shared" si="191"/>
        <v>82</v>
      </c>
    </row>
    <row r="1163" spans="1:59" x14ac:dyDescent="0.2">
      <c r="A1163" t="str">
        <f t="shared" si="184"/>
        <v>Bradley Hill_2017</v>
      </c>
      <c r="B1163" t="s">
        <v>563</v>
      </c>
      <c r="C1163" t="s">
        <v>184</v>
      </c>
      <c r="D1163">
        <v>2017</v>
      </c>
      <c r="E1163" s="13">
        <v>355200</v>
      </c>
      <c r="F1163" s="13">
        <v>355200</v>
      </c>
      <c r="G1163" s="13">
        <v>355200</v>
      </c>
      <c r="H1163" s="13">
        <v>357000</v>
      </c>
      <c r="I1163" s="13">
        <v>364200</v>
      </c>
      <c r="J1163" s="13">
        <v>370100</v>
      </c>
      <c r="K1163" s="13">
        <v>364100</v>
      </c>
      <c r="L1163" s="13">
        <v>385100</v>
      </c>
      <c r="M1163" s="13">
        <v>410100</v>
      </c>
      <c r="N1163" s="13">
        <v>429400</v>
      </c>
      <c r="O1163" s="13">
        <v>407800</v>
      </c>
      <c r="P1163" s="13">
        <v>377500</v>
      </c>
      <c r="Q1163" s="13">
        <v>374700</v>
      </c>
      <c r="R1163" s="13">
        <v>374700</v>
      </c>
      <c r="S1163" s="13">
        <v>413500</v>
      </c>
      <c r="T1163" s="13">
        <v>445600</v>
      </c>
      <c r="U1163" s="13">
        <v>465500</v>
      </c>
      <c r="V1163" s="13">
        <v>459800</v>
      </c>
      <c r="W1163" s="13">
        <v>446700</v>
      </c>
      <c r="X1163" s="13">
        <v>436800</v>
      </c>
      <c r="Y1163" s="13">
        <v>432500</v>
      </c>
      <c r="Z1163" s="13">
        <v>413700</v>
      </c>
      <c r="AA1163" s="13">
        <v>392400</v>
      </c>
      <c r="AB1163" s="13">
        <v>48</v>
      </c>
      <c r="AC1163" s="13">
        <v>84</v>
      </c>
      <c r="AD1163" s="13">
        <v>79</v>
      </c>
      <c r="AE1163" s="13">
        <v>62</v>
      </c>
      <c r="AF1163" s="13">
        <v>85</v>
      </c>
      <c r="AG1163" s="13">
        <v>57</v>
      </c>
      <c r="AH1163" s="13">
        <v>118</v>
      </c>
      <c r="AI1163" s="13">
        <v>108</v>
      </c>
      <c r="AJ1163" s="13">
        <v>58</v>
      </c>
      <c r="AK1163" s="13">
        <v>38</v>
      </c>
      <c r="AL1163" s="13">
        <v>77</v>
      </c>
      <c r="AM1163" s="13">
        <v>100</v>
      </c>
      <c r="AN1163" s="13"/>
      <c r="AO1163" s="13">
        <v>130</v>
      </c>
      <c r="AP1163" s="13">
        <v>88</v>
      </c>
      <c r="AQ1163" s="13">
        <v>92</v>
      </c>
      <c r="AR1163" s="13">
        <v>85</v>
      </c>
      <c r="AS1163" s="13">
        <v>69</v>
      </c>
      <c r="AT1163" s="13">
        <v>92</v>
      </c>
      <c r="AU1163" s="13">
        <v>93</v>
      </c>
      <c r="AV1163" s="13">
        <v>34</v>
      </c>
      <c r="AW1163" s="13">
        <v>75</v>
      </c>
      <c r="AX1163" s="13">
        <v>69</v>
      </c>
      <c r="AY1163" s="14">
        <f t="shared" si="185"/>
        <v>79.13636363636364</v>
      </c>
      <c r="AZ1163" s="14">
        <f t="shared" si="182"/>
        <v>23</v>
      </c>
      <c r="BA1163" s="19">
        <f t="shared" si="186"/>
        <v>1</v>
      </c>
      <c r="BB1163" s="20">
        <f t="shared" si="183"/>
        <v>24.119337143512556</v>
      </c>
      <c r="BC1163">
        <f t="shared" si="187"/>
        <v>0</v>
      </c>
      <c r="BD1163" s="14">
        <f t="shared" si="188"/>
        <v>1</v>
      </c>
      <c r="BE1163" s="14">
        <f t="shared" si="189"/>
        <v>69.166666666666671</v>
      </c>
      <c r="BF1163" s="14">
        <f t="shared" si="190"/>
        <v>83.166666666666671</v>
      </c>
      <c r="BG1163" s="14">
        <f t="shared" si="191"/>
        <v>77.444444444444443</v>
      </c>
    </row>
    <row r="1164" spans="1:59" x14ac:dyDescent="0.2">
      <c r="A1164" t="str">
        <f t="shared" si="184"/>
        <v>Bradley Hill_2016</v>
      </c>
      <c r="B1164" t="s">
        <v>563</v>
      </c>
      <c r="C1164" t="s">
        <v>184</v>
      </c>
      <c r="D1164">
        <v>2016</v>
      </c>
      <c r="E1164" s="13">
        <v>424100</v>
      </c>
      <c r="F1164" s="13">
        <v>424100</v>
      </c>
      <c r="G1164" s="13">
        <v>424100</v>
      </c>
      <c r="H1164" s="13">
        <v>424100</v>
      </c>
      <c r="I1164" s="13">
        <v>424100</v>
      </c>
      <c r="J1164" s="13">
        <v>424100</v>
      </c>
      <c r="K1164" s="13">
        <v>424100</v>
      </c>
      <c r="L1164" s="13">
        <v>383900</v>
      </c>
      <c r="M1164" s="13">
        <v>358800</v>
      </c>
      <c r="N1164" s="13">
        <v>343900</v>
      </c>
      <c r="O1164" s="13">
        <v>337100</v>
      </c>
      <c r="P1164" s="13">
        <v>330600</v>
      </c>
      <c r="Q1164" s="13">
        <v>345300</v>
      </c>
      <c r="R1164" s="13">
        <v>333100</v>
      </c>
      <c r="S1164" s="13">
        <v>336900</v>
      </c>
      <c r="T1164" s="13">
        <v>336900</v>
      </c>
      <c r="U1164" s="13">
        <v>312100</v>
      </c>
      <c r="V1164" s="13">
        <v>316100</v>
      </c>
      <c r="W1164" s="13">
        <v>328900</v>
      </c>
      <c r="X1164" s="13">
        <v>355800</v>
      </c>
      <c r="Y1164" s="13">
        <v>357800</v>
      </c>
      <c r="Z1164" s="13">
        <v>356900</v>
      </c>
      <c r="AA1164" s="13">
        <v>354200</v>
      </c>
      <c r="AB1164" s="13"/>
      <c r="AC1164" s="13"/>
      <c r="AD1164" s="13"/>
      <c r="AE1164" s="13"/>
      <c r="AF1164" s="13">
        <v>53</v>
      </c>
      <c r="AG1164" s="13">
        <v>32</v>
      </c>
      <c r="AH1164" s="13">
        <v>76</v>
      </c>
      <c r="AI1164" s="13">
        <v>63</v>
      </c>
      <c r="AJ1164" s="13">
        <v>42</v>
      </c>
      <c r="AK1164" s="13">
        <v>86</v>
      </c>
      <c r="AL1164" s="13">
        <v>59</v>
      </c>
      <c r="AM1164" s="13">
        <v>87</v>
      </c>
      <c r="AN1164" s="13">
        <v>39</v>
      </c>
      <c r="AO1164" s="13">
        <v>85</v>
      </c>
      <c r="AP1164" s="13"/>
      <c r="AQ1164" s="13">
        <v>23</v>
      </c>
      <c r="AR1164" s="13">
        <v>92</v>
      </c>
      <c r="AS1164" s="13">
        <v>109</v>
      </c>
      <c r="AT1164" s="13">
        <v>64</v>
      </c>
      <c r="AU1164" s="13">
        <v>52</v>
      </c>
      <c r="AV1164" s="13">
        <v>104</v>
      </c>
      <c r="AW1164" s="13">
        <v>59</v>
      </c>
      <c r="AX1164" s="13">
        <v>50</v>
      </c>
      <c r="AY1164" s="14">
        <f t="shared" si="185"/>
        <v>65.277777777777771</v>
      </c>
      <c r="AZ1164" s="14">
        <f t="shared" si="182"/>
        <v>23</v>
      </c>
      <c r="BA1164" s="19">
        <f t="shared" si="186"/>
        <v>0.81818181818181823</v>
      </c>
      <c r="BB1164" s="20">
        <f t="shared" si="183"/>
        <v>24.618992084198531</v>
      </c>
      <c r="BC1164">
        <f t="shared" si="187"/>
        <v>0</v>
      </c>
      <c r="BD1164" s="14">
        <f t="shared" si="188"/>
        <v>17</v>
      </c>
      <c r="BE1164" s="14">
        <f t="shared" si="189"/>
        <v>42.5</v>
      </c>
      <c r="BF1164" s="14">
        <f t="shared" si="190"/>
        <v>68.833333333333329</v>
      </c>
      <c r="BG1164" s="14">
        <f t="shared" si="191"/>
        <v>69.125</v>
      </c>
    </row>
    <row r="1165" spans="1:59" x14ac:dyDescent="0.2">
      <c r="A1165" t="str">
        <f t="shared" si="184"/>
        <v>Bradley Hill_2015</v>
      </c>
      <c r="B1165" t="s">
        <v>563</v>
      </c>
      <c r="C1165" t="s">
        <v>184</v>
      </c>
      <c r="D1165">
        <v>2015</v>
      </c>
      <c r="E1165" s="13">
        <v>407100</v>
      </c>
      <c r="F1165" s="13">
        <v>407100</v>
      </c>
      <c r="G1165" s="13">
        <v>407100</v>
      </c>
      <c r="H1165" s="13">
        <v>407100</v>
      </c>
      <c r="I1165" s="13">
        <v>395900</v>
      </c>
      <c r="J1165" s="13">
        <v>388000</v>
      </c>
      <c r="K1165" s="13">
        <v>377400</v>
      </c>
      <c r="L1165" s="13">
        <v>381500</v>
      </c>
      <c r="M1165" s="13">
        <v>387100</v>
      </c>
      <c r="N1165" s="13">
        <v>408000</v>
      </c>
      <c r="O1165" s="13">
        <v>415900</v>
      </c>
      <c r="P1165" s="13">
        <v>415900</v>
      </c>
      <c r="Q1165" s="13">
        <v>420600</v>
      </c>
      <c r="R1165" s="13">
        <v>414700</v>
      </c>
      <c r="S1165" s="13">
        <v>425900</v>
      </c>
      <c r="T1165" s="13">
        <v>427300</v>
      </c>
      <c r="U1165" s="13">
        <v>427300</v>
      </c>
      <c r="V1165" s="13">
        <v>415000</v>
      </c>
      <c r="W1165" s="13">
        <v>390000</v>
      </c>
      <c r="X1165" s="13">
        <v>379400</v>
      </c>
      <c r="Y1165" s="13">
        <v>356800</v>
      </c>
      <c r="Z1165" s="13">
        <v>335300</v>
      </c>
      <c r="AA1165" s="13">
        <v>338000</v>
      </c>
      <c r="AB1165" s="13">
        <v>70</v>
      </c>
      <c r="AC1165" s="13">
        <v>90</v>
      </c>
      <c r="AD1165" s="13"/>
      <c r="AE1165" s="13">
        <v>57</v>
      </c>
      <c r="AF1165" s="13">
        <v>72</v>
      </c>
      <c r="AG1165" s="13">
        <v>79</v>
      </c>
      <c r="AH1165" s="13">
        <v>84</v>
      </c>
      <c r="AI1165" s="13">
        <v>77</v>
      </c>
      <c r="AJ1165" s="13">
        <v>117</v>
      </c>
      <c r="AK1165" s="13">
        <v>65</v>
      </c>
      <c r="AL1165" s="13"/>
      <c r="AM1165" s="13">
        <v>76</v>
      </c>
      <c r="AN1165" s="13">
        <v>96</v>
      </c>
      <c r="AO1165" s="13">
        <v>98</v>
      </c>
      <c r="AP1165" s="13">
        <v>61</v>
      </c>
      <c r="AQ1165" s="13"/>
      <c r="AR1165" s="13">
        <v>72</v>
      </c>
      <c r="AS1165" s="13">
        <v>61</v>
      </c>
      <c r="AT1165" s="13">
        <v>79</v>
      </c>
      <c r="AU1165" s="13">
        <v>39</v>
      </c>
      <c r="AV1165" s="13">
        <v>52</v>
      </c>
      <c r="AW1165" s="13">
        <v>121</v>
      </c>
      <c r="AX1165" s="13">
        <v>106</v>
      </c>
      <c r="AY1165" s="14">
        <f t="shared" si="185"/>
        <v>78.599999999999994</v>
      </c>
      <c r="AZ1165" s="14">
        <f t="shared" si="182"/>
        <v>23</v>
      </c>
      <c r="BA1165" s="19">
        <f t="shared" si="186"/>
        <v>0.90909090909090906</v>
      </c>
      <c r="BB1165" s="20">
        <f t="shared" si="183"/>
        <v>21.248900900368575</v>
      </c>
      <c r="BC1165">
        <f t="shared" si="187"/>
        <v>0</v>
      </c>
      <c r="BD1165" s="14">
        <f t="shared" si="188"/>
        <v>22</v>
      </c>
      <c r="BE1165" s="14">
        <f t="shared" si="189"/>
        <v>73.599999999999994</v>
      </c>
      <c r="BF1165" s="14">
        <f t="shared" si="190"/>
        <v>83.8</v>
      </c>
      <c r="BG1165" s="14">
        <f t="shared" si="191"/>
        <v>73.875</v>
      </c>
    </row>
    <row r="1166" spans="1:59" x14ac:dyDescent="0.2">
      <c r="A1166" t="str">
        <f t="shared" si="184"/>
        <v>Ian Hill_2018</v>
      </c>
      <c r="B1166" t="s">
        <v>2662</v>
      </c>
      <c r="C1166" t="s">
        <v>490</v>
      </c>
      <c r="D1166">
        <v>2018</v>
      </c>
      <c r="E1166" s="13">
        <v>0</v>
      </c>
      <c r="F1166" s="13">
        <v>0</v>
      </c>
      <c r="G1166" s="13">
        <v>0</v>
      </c>
      <c r="H1166" s="13">
        <v>0</v>
      </c>
      <c r="I1166" s="13">
        <v>0</v>
      </c>
      <c r="J1166" s="13">
        <v>0</v>
      </c>
      <c r="K1166" s="13">
        <v>0</v>
      </c>
      <c r="L1166" s="13">
        <v>0</v>
      </c>
      <c r="M1166" s="13">
        <v>0</v>
      </c>
      <c r="N1166" s="13">
        <v>0</v>
      </c>
      <c r="O1166" s="13">
        <v>0</v>
      </c>
      <c r="P1166" s="13">
        <v>0</v>
      </c>
      <c r="Q1166" s="13">
        <v>0</v>
      </c>
      <c r="R1166" s="13">
        <v>0</v>
      </c>
      <c r="S1166" s="13">
        <v>0</v>
      </c>
      <c r="T1166" s="13">
        <v>0</v>
      </c>
      <c r="U1166" s="13">
        <v>0</v>
      </c>
      <c r="V1166" s="13">
        <v>0</v>
      </c>
      <c r="W1166" s="13">
        <v>0</v>
      </c>
      <c r="X1166" s="13">
        <v>0</v>
      </c>
      <c r="Y1166" s="13">
        <v>0</v>
      </c>
      <c r="Z1166" s="13">
        <v>0</v>
      </c>
      <c r="AA1166" s="13">
        <v>0</v>
      </c>
      <c r="AB1166" s="13"/>
      <c r="AC1166" s="13"/>
      <c r="AD1166" s="13"/>
      <c r="AE1166" s="13"/>
      <c r="AF1166" s="13"/>
      <c r="AG1166" s="13"/>
      <c r="AH1166" s="13"/>
      <c r="AI1166" s="13"/>
      <c r="AJ1166" s="13"/>
      <c r="AK1166" s="13"/>
      <c r="AL1166" s="13"/>
      <c r="AM1166" s="13"/>
      <c r="AN1166" s="13"/>
      <c r="AO1166" s="13"/>
      <c r="AP1166" s="13"/>
      <c r="AQ1166" s="13"/>
      <c r="AR1166" s="13"/>
      <c r="AS1166" s="13"/>
      <c r="AT1166" s="13"/>
      <c r="AU1166" s="13"/>
      <c r="AV1166" s="13"/>
      <c r="AW1166" s="13"/>
      <c r="AX1166" s="13"/>
      <c r="AY1166" s="14" t="str">
        <f t="shared" si="185"/>
        <v/>
      </c>
      <c r="AZ1166" s="14">
        <f t="shared" si="182"/>
        <v>23</v>
      </c>
      <c r="BA1166" s="19">
        <f t="shared" si="186"/>
        <v>0</v>
      </c>
      <c r="BB1166" s="20" t="e">
        <f t="shared" si="183"/>
        <v>#DIV/0!</v>
      </c>
      <c r="BC1166">
        <f t="shared" si="187"/>
        <v>23</v>
      </c>
      <c r="BD1166" s="14">
        <f t="shared" si="188"/>
        <v>1</v>
      </c>
      <c r="BE1166" s="14" t="str">
        <f t="shared" si="189"/>
        <v/>
      </c>
      <c r="BF1166" s="14" t="str">
        <f t="shared" si="190"/>
        <v/>
      </c>
      <c r="BG1166" s="14" t="str">
        <f t="shared" si="191"/>
        <v/>
      </c>
    </row>
    <row r="1167" spans="1:59" x14ac:dyDescent="0.2">
      <c r="A1167" t="str">
        <f t="shared" si="184"/>
        <v>Ian Hill_2017</v>
      </c>
      <c r="B1167" t="s">
        <v>2662</v>
      </c>
      <c r="C1167" t="s">
        <v>490</v>
      </c>
      <c r="D1167">
        <v>2017</v>
      </c>
      <c r="E1167" s="13">
        <v>0</v>
      </c>
      <c r="F1167" s="13">
        <v>0</v>
      </c>
      <c r="G1167" s="13">
        <v>0</v>
      </c>
      <c r="H1167" s="13">
        <v>0</v>
      </c>
      <c r="I1167" s="13">
        <v>0</v>
      </c>
      <c r="J1167" s="13">
        <v>0</v>
      </c>
      <c r="K1167" s="13">
        <v>0</v>
      </c>
      <c r="L1167" s="13">
        <v>0</v>
      </c>
      <c r="M1167" s="13">
        <v>0</v>
      </c>
      <c r="N1167" s="13">
        <v>0</v>
      </c>
      <c r="O1167" s="13">
        <v>0</v>
      </c>
      <c r="P1167" s="13">
        <v>0</v>
      </c>
      <c r="Q1167" s="13">
        <v>0</v>
      </c>
      <c r="R1167" s="13">
        <v>0</v>
      </c>
      <c r="S1167" s="13">
        <v>0</v>
      </c>
      <c r="T1167" s="13">
        <v>0</v>
      </c>
      <c r="U1167" s="13">
        <v>0</v>
      </c>
      <c r="V1167" s="13">
        <v>0</v>
      </c>
      <c r="W1167" s="13">
        <v>0</v>
      </c>
      <c r="X1167" s="13">
        <v>0</v>
      </c>
      <c r="Y1167" s="13">
        <v>0</v>
      </c>
      <c r="Z1167" s="13">
        <v>0</v>
      </c>
      <c r="AA1167" s="13">
        <v>0</v>
      </c>
      <c r="AB1167" s="13"/>
      <c r="AC1167" s="13"/>
      <c r="AD1167" s="13"/>
      <c r="AE1167" s="13"/>
      <c r="AF1167" s="13"/>
      <c r="AG1167" s="13"/>
      <c r="AH1167" s="13"/>
      <c r="AI1167" s="13"/>
      <c r="AJ1167" s="13"/>
      <c r="AK1167" s="13"/>
      <c r="AL1167" s="13"/>
      <c r="AM1167" s="13"/>
      <c r="AN1167" s="13"/>
      <c r="AO1167" s="13"/>
      <c r="AP1167" s="13"/>
      <c r="AQ1167" s="13"/>
      <c r="AR1167" s="13"/>
      <c r="AS1167" s="13"/>
      <c r="AT1167" s="13"/>
      <c r="AU1167" s="13"/>
      <c r="AV1167" s="13"/>
      <c r="AW1167" s="13"/>
      <c r="AX1167" s="13"/>
      <c r="AY1167" s="14" t="str">
        <f t="shared" si="185"/>
        <v/>
      </c>
      <c r="AZ1167" s="14">
        <f t="shared" si="182"/>
        <v>23</v>
      </c>
      <c r="BA1167" s="19">
        <f t="shared" si="186"/>
        <v>0</v>
      </c>
      <c r="BB1167" s="20" t="e">
        <f t="shared" si="183"/>
        <v>#DIV/0!</v>
      </c>
      <c r="BC1167">
        <f t="shared" si="187"/>
        <v>23</v>
      </c>
      <c r="BD1167" s="14">
        <f t="shared" si="188"/>
        <v>1</v>
      </c>
      <c r="BE1167" s="14" t="str">
        <f t="shared" si="189"/>
        <v/>
      </c>
      <c r="BF1167" s="14" t="str">
        <f t="shared" si="190"/>
        <v/>
      </c>
      <c r="BG1167" s="14" t="str">
        <f t="shared" si="191"/>
        <v/>
      </c>
    </row>
    <row r="1168" spans="1:59" x14ac:dyDescent="0.2">
      <c r="A1168" t="str">
        <f t="shared" si="184"/>
        <v>Ian Hill_2016</v>
      </c>
      <c r="B1168" t="s">
        <v>2662</v>
      </c>
      <c r="C1168" t="s">
        <v>490</v>
      </c>
      <c r="D1168">
        <v>2016</v>
      </c>
      <c r="E1168" s="13">
        <v>0</v>
      </c>
      <c r="F1168" s="13">
        <v>0</v>
      </c>
      <c r="G1168" s="13">
        <v>0</v>
      </c>
      <c r="H1168" s="13">
        <v>0</v>
      </c>
      <c r="I1168" s="13">
        <v>0</v>
      </c>
      <c r="J1168" s="13">
        <v>0</v>
      </c>
      <c r="K1168" s="13">
        <v>0</v>
      </c>
      <c r="L1168" s="13">
        <v>0</v>
      </c>
      <c r="M1168" s="13">
        <v>0</v>
      </c>
      <c r="N1168" s="13">
        <v>0</v>
      </c>
      <c r="O1168" s="13">
        <v>0</v>
      </c>
      <c r="P1168" s="13">
        <v>0</v>
      </c>
      <c r="Q1168" s="13">
        <v>0</v>
      </c>
      <c r="R1168" s="13">
        <v>0</v>
      </c>
      <c r="S1168" s="13">
        <v>0</v>
      </c>
      <c r="T1168" s="13">
        <v>0</v>
      </c>
      <c r="U1168" s="13">
        <v>0</v>
      </c>
      <c r="V1168" s="13">
        <v>0</v>
      </c>
      <c r="W1168" s="13">
        <v>0</v>
      </c>
      <c r="X1168" s="13">
        <v>0</v>
      </c>
      <c r="Y1168" s="13">
        <v>0</v>
      </c>
      <c r="Z1168" s="13">
        <v>0</v>
      </c>
      <c r="AA1168" s="13">
        <v>0</v>
      </c>
      <c r="AB1168" s="13"/>
      <c r="AC1168" s="13"/>
      <c r="AD1168" s="13"/>
      <c r="AE1168" s="13"/>
      <c r="AF1168" s="13"/>
      <c r="AG1168" s="13"/>
      <c r="AH1168" s="13"/>
      <c r="AI1168" s="13"/>
      <c r="AJ1168" s="13"/>
      <c r="AK1168" s="13"/>
      <c r="AL1168" s="13"/>
      <c r="AM1168" s="13"/>
      <c r="AN1168" s="13"/>
      <c r="AO1168" s="13"/>
      <c r="AP1168" s="13"/>
      <c r="AQ1168" s="13"/>
      <c r="AR1168" s="13"/>
      <c r="AS1168" s="13"/>
      <c r="AT1168" s="13"/>
      <c r="AU1168" s="13"/>
      <c r="AV1168" s="13"/>
      <c r="AW1168" s="13"/>
      <c r="AX1168" s="13"/>
      <c r="AY1168" s="14" t="str">
        <f t="shared" si="185"/>
        <v/>
      </c>
      <c r="AZ1168" s="14">
        <f t="shared" si="182"/>
        <v>23</v>
      </c>
      <c r="BA1168" s="19">
        <f t="shared" si="186"/>
        <v>0</v>
      </c>
      <c r="BB1168" s="20" t="e">
        <f t="shared" si="183"/>
        <v>#DIV/0!</v>
      </c>
      <c r="BC1168">
        <f t="shared" si="187"/>
        <v>23</v>
      </c>
      <c r="BD1168" s="14">
        <f t="shared" si="188"/>
        <v>1</v>
      </c>
      <c r="BE1168" s="14" t="str">
        <f t="shared" si="189"/>
        <v/>
      </c>
      <c r="BF1168" s="14" t="str">
        <f t="shared" si="190"/>
        <v/>
      </c>
      <c r="BG1168" s="14" t="str">
        <f t="shared" si="191"/>
        <v/>
      </c>
    </row>
    <row r="1169" spans="1:59" x14ac:dyDescent="0.2">
      <c r="A1169" t="str">
        <f t="shared" si="184"/>
        <v>Ian Hill_2015</v>
      </c>
      <c r="B1169" t="s">
        <v>2662</v>
      </c>
      <c r="C1169" t="s">
        <v>490</v>
      </c>
      <c r="D1169">
        <v>2015</v>
      </c>
      <c r="E1169" s="13">
        <v>0</v>
      </c>
      <c r="F1169" s="13">
        <v>0</v>
      </c>
      <c r="G1169" s="13">
        <v>0</v>
      </c>
      <c r="H1169" s="13">
        <v>0</v>
      </c>
      <c r="I1169" s="13">
        <v>0</v>
      </c>
      <c r="J1169" s="13">
        <v>0</v>
      </c>
      <c r="K1169" s="13">
        <v>0</v>
      </c>
      <c r="L1169" s="13">
        <v>0</v>
      </c>
      <c r="M1169" s="13">
        <v>0</v>
      </c>
      <c r="N1169" s="13">
        <v>0</v>
      </c>
      <c r="O1169" s="13">
        <v>0</v>
      </c>
      <c r="P1169" s="13">
        <v>0</v>
      </c>
      <c r="Q1169" s="13">
        <v>0</v>
      </c>
      <c r="R1169" s="13">
        <v>0</v>
      </c>
      <c r="S1169" s="13">
        <v>0</v>
      </c>
      <c r="T1169" s="13">
        <v>0</v>
      </c>
      <c r="U1169" s="13">
        <v>0</v>
      </c>
      <c r="V1169" s="13">
        <v>0</v>
      </c>
      <c r="W1169" s="13">
        <v>0</v>
      </c>
      <c r="X1169" s="13">
        <v>0</v>
      </c>
      <c r="Y1169" s="13">
        <v>0</v>
      </c>
      <c r="Z1169" s="13">
        <v>0</v>
      </c>
      <c r="AA1169" s="13">
        <v>0</v>
      </c>
      <c r="AB1169" s="13"/>
      <c r="AC1169" s="13"/>
      <c r="AD1169" s="13"/>
      <c r="AE1169" s="13"/>
      <c r="AF1169" s="13"/>
      <c r="AG1169" s="13"/>
      <c r="AH1169" s="13"/>
      <c r="AI1169" s="13"/>
      <c r="AJ1169" s="13"/>
      <c r="AK1169" s="13"/>
      <c r="AL1169" s="13"/>
      <c r="AM1169" s="13"/>
      <c r="AN1169" s="13"/>
      <c r="AO1169" s="13"/>
      <c r="AP1169" s="13"/>
      <c r="AQ1169" s="13"/>
      <c r="AR1169" s="13"/>
      <c r="AS1169" s="13"/>
      <c r="AT1169" s="13"/>
      <c r="AU1169" s="13"/>
      <c r="AV1169" s="13"/>
      <c r="AW1169" s="13"/>
      <c r="AX1169" s="13"/>
      <c r="AY1169" s="14" t="str">
        <f t="shared" si="185"/>
        <v/>
      </c>
      <c r="AZ1169" s="14">
        <f t="shared" si="182"/>
        <v>23</v>
      </c>
      <c r="BA1169" s="19">
        <f t="shared" si="186"/>
        <v>0</v>
      </c>
      <c r="BB1169" s="20" t="e">
        <f t="shared" si="183"/>
        <v>#DIV/0!</v>
      </c>
      <c r="BC1169">
        <f t="shared" si="187"/>
        <v>23</v>
      </c>
      <c r="BD1169" s="14">
        <f t="shared" si="188"/>
        <v>1</v>
      </c>
      <c r="BE1169" s="14" t="str">
        <f t="shared" si="189"/>
        <v/>
      </c>
      <c r="BF1169" s="14" t="str">
        <f t="shared" si="190"/>
        <v/>
      </c>
      <c r="BG1169" s="14" t="str">
        <f t="shared" si="191"/>
        <v/>
      </c>
    </row>
    <row r="1170" spans="1:59" x14ac:dyDescent="0.2">
      <c r="A1170" t="str">
        <f t="shared" si="184"/>
        <v>Stephen Hill_2018</v>
      </c>
      <c r="B1170" t="s">
        <v>874</v>
      </c>
      <c r="C1170" t="s">
        <v>184</v>
      </c>
      <c r="D1170">
        <v>2018</v>
      </c>
      <c r="E1170" s="13">
        <v>442000</v>
      </c>
      <c r="F1170" s="13">
        <v>442000</v>
      </c>
      <c r="G1170" s="13">
        <v>442000</v>
      </c>
      <c r="H1170" s="13">
        <v>442000</v>
      </c>
      <c r="I1170" s="13">
        <v>442200</v>
      </c>
      <c r="J1170" s="13">
        <v>436500</v>
      </c>
      <c r="K1170" s="13">
        <v>424900</v>
      </c>
      <c r="L1170" s="13">
        <v>378500</v>
      </c>
      <c r="M1170" s="13">
        <v>378500</v>
      </c>
      <c r="N1170" s="13">
        <v>378500</v>
      </c>
      <c r="O1170" s="13">
        <v>341800</v>
      </c>
      <c r="P1170" s="13">
        <v>341800</v>
      </c>
      <c r="Q1170" s="13">
        <v>341800</v>
      </c>
      <c r="R1170" s="13">
        <v>327800</v>
      </c>
      <c r="S1170" s="13">
        <v>327800</v>
      </c>
      <c r="T1170" s="13">
        <v>328900</v>
      </c>
      <c r="U1170" s="13">
        <v>354900</v>
      </c>
      <c r="V1170" s="13">
        <v>364900</v>
      </c>
      <c r="W1170" s="13">
        <v>364900</v>
      </c>
      <c r="X1170" s="13">
        <v>377500</v>
      </c>
      <c r="Y1170" s="13">
        <v>366300</v>
      </c>
      <c r="Z1170" s="13">
        <v>366300</v>
      </c>
      <c r="AA1170" s="13">
        <v>366300</v>
      </c>
      <c r="AB1170" s="13"/>
      <c r="AC1170" s="13">
        <v>74</v>
      </c>
      <c r="AD1170" s="13">
        <v>75</v>
      </c>
      <c r="AE1170" s="13">
        <v>111</v>
      </c>
      <c r="AF1170" s="13">
        <v>60</v>
      </c>
      <c r="AG1170" s="13">
        <v>62</v>
      </c>
      <c r="AH1170" s="13">
        <v>28</v>
      </c>
      <c r="AI1170" s="13"/>
      <c r="AJ1170" s="13"/>
      <c r="AK1170" s="13">
        <v>55</v>
      </c>
      <c r="AL1170" s="13"/>
      <c r="AM1170" s="13"/>
      <c r="AN1170" s="13">
        <v>91</v>
      </c>
      <c r="AO1170" s="13"/>
      <c r="AP1170" s="13">
        <v>57</v>
      </c>
      <c r="AQ1170" s="13">
        <v>112</v>
      </c>
      <c r="AR1170" s="13">
        <v>70</v>
      </c>
      <c r="AS1170" s="13"/>
      <c r="AT1170" s="13">
        <v>70</v>
      </c>
      <c r="AU1170" s="13">
        <v>67</v>
      </c>
      <c r="AV1170" s="13"/>
      <c r="AW1170" s="13"/>
      <c r="AX1170" s="13"/>
      <c r="AY1170" s="14">
        <f t="shared" si="185"/>
        <v>71.692307692307693</v>
      </c>
      <c r="AZ1170" s="14">
        <f t="shared" si="182"/>
        <v>23</v>
      </c>
      <c r="BA1170" s="19">
        <f t="shared" si="186"/>
        <v>0.59090909090909094</v>
      </c>
      <c r="BB1170" s="20">
        <f t="shared" si="183"/>
        <v>22.768342844779813</v>
      </c>
      <c r="BC1170">
        <f t="shared" si="187"/>
        <v>0</v>
      </c>
      <c r="BD1170" s="14">
        <f t="shared" si="188"/>
        <v>14</v>
      </c>
      <c r="BE1170" s="14">
        <f t="shared" si="189"/>
        <v>76.400000000000006</v>
      </c>
      <c r="BF1170" s="14">
        <f t="shared" si="190"/>
        <v>41.5</v>
      </c>
      <c r="BG1170" s="14">
        <f t="shared" si="191"/>
        <v>75.2</v>
      </c>
    </row>
    <row r="1171" spans="1:59" x14ac:dyDescent="0.2">
      <c r="A1171" t="str">
        <f t="shared" si="184"/>
        <v>Stephen Hill_2017</v>
      </c>
      <c r="B1171" t="s">
        <v>874</v>
      </c>
      <c r="C1171" t="s">
        <v>184</v>
      </c>
      <c r="D1171">
        <v>2017</v>
      </c>
      <c r="E1171" s="13">
        <v>489100</v>
      </c>
      <c r="F1171" s="13">
        <v>489100</v>
      </c>
      <c r="G1171" s="13">
        <v>489100</v>
      </c>
      <c r="H1171" s="13">
        <v>500600</v>
      </c>
      <c r="I1171" s="13">
        <v>490300</v>
      </c>
      <c r="J1171" s="13">
        <v>493300</v>
      </c>
      <c r="K1171" s="13">
        <v>493300</v>
      </c>
      <c r="L1171" s="13">
        <v>493300</v>
      </c>
      <c r="M1171" s="13">
        <v>493300</v>
      </c>
      <c r="N1171" s="13">
        <v>471200</v>
      </c>
      <c r="O1171" s="13">
        <v>442700</v>
      </c>
      <c r="P1171" s="13">
        <v>413000</v>
      </c>
      <c r="Q1171" s="13">
        <v>393300</v>
      </c>
      <c r="R1171" s="13">
        <v>393300</v>
      </c>
      <c r="S1171" s="13">
        <v>375100</v>
      </c>
      <c r="T1171" s="13">
        <v>375100</v>
      </c>
      <c r="U1171" s="13">
        <v>360300</v>
      </c>
      <c r="V1171" s="13">
        <v>355000</v>
      </c>
      <c r="W1171" s="13">
        <v>358200</v>
      </c>
      <c r="X1171" s="13">
        <v>369600</v>
      </c>
      <c r="Y1171" s="13">
        <v>391200</v>
      </c>
      <c r="Z1171" s="13">
        <v>420100</v>
      </c>
      <c r="AA1171" s="13">
        <v>425800</v>
      </c>
      <c r="AB1171" s="13">
        <v>124</v>
      </c>
      <c r="AC1171" s="13">
        <v>77</v>
      </c>
      <c r="AD1171" s="13">
        <v>110</v>
      </c>
      <c r="AE1171" s="13">
        <v>83</v>
      </c>
      <c r="AF1171" s="13">
        <v>100</v>
      </c>
      <c r="AG1171" s="13"/>
      <c r="AH1171" s="13"/>
      <c r="AI1171" s="13"/>
      <c r="AJ1171" s="13">
        <v>57</v>
      </c>
      <c r="AK1171" s="13">
        <v>56</v>
      </c>
      <c r="AL1171" s="13">
        <v>82</v>
      </c>
      <c r="AM1171" s="13">
        <v>60</v>
      </c>
      <c r="AN1171" s="13"/>
      <c r="AO1171" s="13">
        <v>48</v>
      </c>
      <c r="AP1171" s="13"/>
      <c r="AQ1171" s="13">
        <v>82</v>
      </c>
      <c r="AR1171" s="13">
        <v>73</v>
      </c>
      <c r="AS1171" s="13">
        <v>65</v>
      </c>
      <c r="AT1171" s="13">
        <v>103</v>
      </c>
      <c r="AU1171" s="13">
        <v>104</v>
      </c>
      <c r="AV1171" s="13">
        <v>95</v>
      </c>
      <c r="AW1171" s="13">
        <v>68</v>
      </c>
      <c r="AX1171" s="13">
        <v>60</v>
      </c>
      <c r="AY1171" s="14">
        <f t="shared" si="185"/>
        <v>80.388888888888886</v>
      </c>
      <c r="AZ1171" s="14">
        <f t="shared" si="182"/>
        <v>23</v>
      </c>
      <c r="BA1171" s="19">
        <f t="shared" si="186"/>
        <v>0.81818181818181823</v>
      </c>
      <c r="BB1171" s="20">
        <f t="shared" si="183"/>
        <v>21.60647748433432</v>
      </c>
      <c r="BC1171">
        <f t="shared" si="187"/>
        <v>0</v>
      </c>
      <c r="BD1171" s="14">
        <f t="shared" si="188"/>
        <v>18</v>
      </c>
      <c r="BE1171" s="14">
        <f t="shared" si="189"/>
        <v>98.8</v>
      </c>
      <c r="BF1171" s="14">
        <f t="shared" si="190"/>
        <v>63.75</v>
      </c>
      <c r="BG1171" s="14">
        <f t="shared" si="191"/>
        <v>81.25</v>
      </c>
    </row>
    <row r="1172" spans="1:59" x14ac:dyDescent="0.2">
      <c r="A1172" t="str">
        <f t="shared" si="184"/>
        <v>Stephen Hill_2016</v>
      </c>
      <c r="B1172" t="s">
        <v>874</v>
      </c>
      <c r="C1172" t="s">
        <v>184</v>
      </c>
      <c r="D1172">
        <v>2016</v>
      </c>
      <c r="E1172" s="13">
        <v>517500</v>
      </c>
      <c r="F1172" s="13">
        <v>517500</v>
      </c>
      <c r="G1172" s="13">
        <v>517500</v>
      </c>
      <c r="H1172" s="13">
        <v>488100</v>
      </c>
      <c r="I1172" s="13">
        <v>494200</v>
      </c>
      <c r="J1172" s="13">
        <v>492300</v>
      </c>
      <c r="K1172" s="13">
        <v>495100</v>
      </c>
      <c r="L1172" s="13">
        <v>497300</v>
      </c>
      <c r="M1172" s="13">
        <v>499500</v>
      </c>
      <c r="N1172" s="13">
        <v>499500</v>
      </c>
      <c r="O1172" s="13">
        <v>486800</v>
      </c>
      <c r="P1172" s="13">
        <v>465900</v>
      </c>
      <c r="Q1172" s="13">
        <v>452200</v>
      </c>
      <c r="R1172" s="13">
        <v>434300</v>
      </c>
      <c r="S1172" s="13">
        <v>426900</v>
      </c>
      <c r="T1172" s="13">
        <v>426900</v>
      </c>
      <c r="U1172" s="13">
        <v>419500</v>
      </c>
      <c r="V1172" s="13">
        <v>444700</v>
      </c>
      <c r="W1172" s="13">
        <v>457000</v>
      </c>
      <c r="X1172" s="13">
        <v>458500</v>
      </c>
      <c r="Y1172" s="13">
        <v>441000</v>
      </c>
      <c r="Z1172" s="13">
        <v>423200</v>
      </c>
      <c r="AA1172" s="13">
        <v>415700</v>
      </c>
      <c r="AB1172" s="13">
        <v>42</v>
      </c>
      <c r="AC1172" s="13">
        <v>98</v>
      </c>
      <c r="AD1172" s="13">
        <v>98</v>
      </c>
      <c r="AE1172" s="13">
        <v>105</v>
      </c>
      <c r="AF1172" s="13">
        <v>82</v>
      </c>
      <c r="AG1172" s="13">
        <v>108</v>
      </c>
      <c r="AH1172" s="13">
        <v>109</v>
      </c>
      <c r="AI1172" s="13">
        <v>83</v>
      </c>
      <c r="AJ1172" s="13"/>
      <c r="AK1172" s="13">
        <v>79</v>
      </c>
      <c r="AL1172" s="13">
        <v>82</v>
      </c>
      <c r="AM1172" s="13">
        <v>88</v>
      </c>
      <c r="AN1172" s="13">
        <v>68</v>
      </c>
      <c r="AO1172" s="13">
        <v>91</v>
      </c>
      <c r="AP1172" s="13"/>
      <c r="AQ1172" s="13">
        <v>82</v>
      </c>
      <c r="AR1172" s="13">
        <v>141</v>
      </c>
      <c r="AS1172" s="13">
        <v>79</v>
      </c>
      <c r="AT1172" s="13">
        <v>66</v>
      </c>
      <c r="AU1172" s="13">
        <v>99</v>
      </c>
      <c r="AV1172" s="13">
        <v>68</v>
      </c>
      <c r="AW1172" s="13">
        <v>78</v>
      </c>
      <c r="AX1172" s="13">
        <v>142</v>
      </c>
      <c r="AY1172" s="14">
        <f t="shared" si="185"/>
        <v>89.904761904761898</v>
      </c>
      <c r="AZ1172" s="14">
        <f t="shared" si="182"/>
        <v>23</v>
      </c>
      <c r="BA1172" s="19">
        <f t="shared" si="186"/>
        <v>0.95454545454545459</v>
      </c>
      <c r="BB1172" s="20">
        <f t="shared" si="183"/>
        <v>23.349314255251187</v>
      </c>
      <c r="BC1172">
        <f t="shared" si="187"/>
        <v>0</v>
      </c>
      <c r="BD1172" s="14">
        <f t="shared" si="188"/>
        <v>23</v>
      </c>
      <c r="BE1172" s="14">
        <f t="shared" si="189"/>
        <v>88.833333333333329</v>
      </c>
      <c r="BF1172" s="14">
        <f t="shared" si="190"/>
        <v>88.2</v>
      </c>
      <c r="BG1172" s="14">
        <f t="shared" si="191"/>
        <v>94.375</v>
      </c>
    </row>
    <row r="1173" spans="1:59" x14ac:dyDescent="0.2">
      <c r="A1173" t="str">
        <f t="shared" si="184"/>
        <v>Stephen Hill_2015</v>
      </c>
      <c r="B1173" t="s">
        <v>874</v>
      </c>
      <c r="C1173" t="s">
        <v>184</v>
      </c>
      <c r="D1173">
        <v>2015</v>
      </c>
      <c r="E1173" s="13">
        <v>516600</v>
      </c>
      <c r="F1173" s="13">
        <v>516600</v>
      </c>
      <c r="G1173" s="13">
        <v>516600</v>
      </c>
      <c r="H1173" s="13">
        <v>532000</v>
      </c>
      <c r="I1173" s="13">
        <v>550600</v>
      </c>
      <c r="J1173" s="13">
        <v>543800</v>
      </c>
      <c r="K1173" s="13">
        <v>508400</v>
      </c>
      <c r="L1173" s="13">
        <v>482400</v>
      </c>
      <c r="M1173" s="13">
        <v>466400</v>
      </c>
      <c r="N1173" s="13">
        <v>456900</v>
      </c>
      <c r="O1173" s="13">
        <v>451200</v>
      </c>
      <c r="P1173" s="13">
        <v>444500</v>
      </c>
      <c r="Q1173" s="13">
        <v>444500</v>
      </c>
      <c r="R1173" s="13">
        <v>448300</v>
      </c>
      <c r="S1173" s="13">
        <v>440600</v>
      </c>
      <c r="T1173" s="13">
        <v>425800</v>
      </c>
      <c r="U1173" s="13">
        <v>422900</v>
      </c>
      <c r="V1173" s="13">
        <v>438600</v>
      </c>
      <c r="W1173" s="13">
        <v>468400</v>
      </c>
      <c r="X1173" s="13">
        <v>486600</v>
      </c>
      <c r="Y1173" s="13">
        <v>521000</v>
      </c>
      <c r="Z1173" s="13">
        <v>533200</v>
      </c>
      <c r="AA1173" s="13">
        <v>533500</v>
      </c>
      <c r="AB1173" s="13">
        <v>56</v>
      </c>
      <c r="AC1173" s="13">
        <v>136</v>
      </c>
      <c r="AD1173" s="13">
        <v>149</v>
      </c>
      <c r="AE1173" s="13">
        <v>74</v>
      </c>
      <c r="AF1173" s="13">
        <v>91</v>
      </c>
      <c r="AG1173" s="13">
        <v>80</v>
      </c>
      <c r="AH1173" s="13">
        <v>74</v>
      </c>
      <c r="AI1173" s="13">
        <v>97</v>
      </c>
      <c r="AJ1173" s="13">
        <v>85</v>
      </c>
      <c r="AK1173" s="13">
        <v>75</v>
      </c>
      <c r="AL1173" s="13">
        <v>92</v>
      </c>
      <c r="AM1173" s="13"/>
      <c r="AN1173" s="13">
        <v>106</v>
      </c>
      <c r="AO1173" s="13">
        <v>49</v>
      </c>
      <c r="AP1173" s="13">
        <v>72</v>
      </c>
      <c r="AQ1173" s="13">
        <v>125</v>
      </c>
      <c r="AR1173" s="13">
        <v>95</v>
      </c>
      <c r="AS1173" s="13">
        <v>113</v>
      </c>
      <c r="AT1173" s="13">
        <v>117</v>
      </c>
      <c r="AU1173" s="13">
        <v>144</v>
      </c>
      <c r="AV1173" s="13">
        <v>87</v>
      </c>
      <c r="AW1173" s="13">
        <v>97</v>
      </c>
      <c r="AX1173" s="13"/>
      <c r="AY1173" s="14">
        <f t="shared" si="185"/>
        <v>95.904761904761898</v>
      </c>
      <c r="AZ1173" s="14">
        <f t="shared" si="182"/>
        <v>23</v>
      </c>
      <c r="BA1173" s="19">
        <f t="shared" si="186"/>
        <v>0.95454545454545459</v>
      </c>
      <c r="BB1173" s="20">
        <f t="shared" si="183"/>
        <v>27.092258602605956</v>
      </c>
      <c r="BC1173">
        <f t="shared" si="187"/>
        <v>0</v>
      </c>
      <c r="BD1173" s="14">
        <f t="shared" si="188"/>
        <v>17</v>
      </c>
      <c r="BE1173" s="14">
        <f t="shared" si="189"/>
        <v>97.666666666666671</v>
      </c>
      <c r="BF1173" s="14">
        <f t="shared" si="190"/>
        <v>84.6</v>
      </c>
      <c r="BG1173" s="14">
        <f t="shared" si="191"/>
        <v>106.25</v>
      </c>
    </row>
    <row r="1174" spans="1:59" x14ac:dyDescent="0.2">
      <c r="A1174" t="str">
        <f t="shared" si="184"/>
        <v>Elliott Himmelberg_2018</v>
      </c>
      <c r="B1174" t="s">
        <v>1022</v>
      </c>
      <c r="C1174" t="s">
        <v>1</v>
      </c>
      <c r="D1174">
        <v>2018</v>
      </c>
      <c r="E1174" s="13">
        <v>123900</v>
      </c>
      <c r="F1174" s="13">
        <v>123900</v>
      </c>
      <c r="G1174" s="13">
        <v>123900</v>
      </c>
      <c r="H1174" s="13">
        <v>123900</v>
      </c>
      <c r="I1174" s="13">
        <v>123900</v>
      </c>
      <c r="J1174" s="13">
        <v>123900</v>
      </c>
      <c r="K1174" s="13">
        <v>123900</v>
      </c>
      <c r="L1174" s="13">
        <v>123900</v>
      </c>
      <c r="M1174" s="13">
        <v>123900</v>
      </c>
      <c r="N1174" s="13">
        <v>123900</v>
      </c>
      <c r="O1174" s="13">
        <v>123900</v>
      </c>
      <c r="P1174" s="13">
        <v>123900</v>
      </c>
      <c r="Q1174" s="13">
        <v>123900</v>
      </c>
      <c r="R1174" s="13">
        <v>123900</v>
      </c>
      <c r="S1174" s="13">
        <v>123900</v>
      </c>
      <c r="T1174" s="13">
        <v>123900</v>
      </c>
      <c r="U1174" s="13">
        <v>123900</v>
      </c>
      <c r="V1174" s="13">
        <v>123900</v>
      </c>
      <c r="W1174" s="13">
        <v>123900</v>
      </c>
      <c r="X1174" s="13">
        <v>123900</v>
      </c>
      <c r="Y1174" s="13">
        <v>123900</v>
      </c>
      <c r="Z1174" s="13">
        <v>123900</v>
      </c>
      <c r="AA1174" s="13">
        <v>123900</v>
      </c>
      <c r="AB1174" s="13"/>
      <c r="AC1174" s="13"/>
      <c r="AD1174" s="13"/>
      <c r="AE1174" s="13"/>
      <c r="AF1174" s="13"/>
      <c r="AG1174" s="13"/>
      <c r="AH1174" s="13"/>
      <c r="AI1174" s="13"/>
      <c r="AJ1174" s="13"/>
      <c r="AK1174" s="13"/>
      <c r="AL1174" s="13"/>
      <c r="AM1174" s="13"/>
      <c r="AN1174" s="13"/>
      <c r="AO1174" s="13"/>
      <c r="AP1174" s="13"/>
      <c r="AQ1174" s="13"/>
      <c r="AR1174" s="13"/>
      <c r="AS1174" s="13"/>
      <c r="AT1174" s="13"/>
      <c r="AU1174" s="13"/>
      <c r="AV1174" s="13"/>
      <c r="AW1174" s="13"/>
      <c r="AX1174" s="13">
        <v>71</v>
      </c>
      <c r="AY1174" s="14">
        <f t="shared" si="185"/>
        <v>71</v>
      </c>
      <c r="AZ1174" s="14">
        <f t="shared" si="182"/>
        <v>23</v>
      </c>
      <c r="BA1174" s="19">
        <f t="shared" si="186"/>
        <v>4.5454545454545456E-2</v>
      </c>
      <c r="BB1174" s="20" t="e">
        <f t="shared" si="183"/>
        <v>#DIV/0!</v>
      </c>
      <c r="BC1174">
        <f t="shared" si="187"/>
        <v>0</v>
      </c>
      <c r="BD1174" s="14">
        <f t="shared" si="188"/>
        <v>1</v>
      </c>
      <c r="BE1174" s="14" t="str">
        <f t="shared" si="189"/>
        <v/>
      </c>
      <c r="BF1174" s="14" t="str">
        <f t="shared" si="190"/>
        <v/>
      </c>
      <c r="BG1174" s="14">
        <f t="shared" si="191"/>
        <v>71</v>
      </c>
    </row>
    <row r="1175" spans="1:59" x14ac:dyDescent="0.2">
      <c r="A1175" t="str">
        <f t="shared" si="184"/>
        <v>Elliott Himmelberg_2017</v>
      </c>
      <c r="B1175" t="s">
        <v>1022</v>
      </c>
      <c r="C1175" t="s">
        <v>1</v>
      </c>
      <c r="D1175">
        <v>2017</v>
      </c>
      <c r="E1175" s="13">
        <v>117300</v>
      </c>
      <c r="F1175" s="13">
        <v>117300</v>
      </c>
      <c r="G1175" s="13">
        <v>117300</v>
      </c>
      <c r="H1175" s="13">
        <v>117300</v>
      </c>
      <c r="I1175" s="13">
        <v>117300</v>
      </c>
      <c r="J1175" s="13">
        <v>117300</v>
      </c>
      <c r="K1175" s="13">
        <v>117300</v>
      </c>
      <c r="L1175" s="13">
        <v>117300</v>
      </c>
      <c r="M1175" s="13">
        <v>117300</v>
      </c>
      <c r="N1175" s="13">
        <v>117300</v>
      </c>
      <c r="O1175" s="13">
        <v>117300</v>
      </c>
      <c r="P1175" s="13">
        <v>117300</v>
      </c>
      <c r="Q1175" s="13">
        <v>117300</v>
      </c>
      <c r="R1175" s="13">
        <v>117300</v>
      </c>
      <c r="S1175" s="13">
        <v>117300</v>
      </c>
      <c r="T1175" s="13">
        <v>117300</v>
      </c>
      <c r="U1175" s="13">
        <v>117300</v>
      </c>
      <c r="V1175" s="13">
        <v>117300</v>
      </c>
      <c r="W1175" s="13">
        <v>117300</v>
      </c>
      <c r="X1175" s="13">
        <v>117300</v>
      </c>
      <c r="Y1175" s="13">
        <v>117300</v>
      </c>
      <c r="Z1175" s="13">
        <v>117300</v>
      </c>
      <c r="AA1175" s="13">
        <v>117300</v>
      </c>
      <c r="AB1175" s="13"/>
      <c r="AC1175" s="13"/>
      <c r="AD1175" s="13"/>
      <c r="AE1175" s="13"/>
      <c r="AF1175" s="13"/>
      <c r="AG1175" s="13"/>
      <c r="AH1175" s="13"/>
      <c r="AI1175" s="13"/>
      <c r="AJ1175" s="13"/>
      <c r="AK1175" s="13"/>
      <c r="AL1175" s="13"/>
      <c r="AM1175" s="13"/>
      <c r="AN1175" s="13"/>
      <c r="AO1175" s="13"/>
      <c r="AP1175" s="13"/>
      <c r="AQ1175" s="13"/>
      <c r="AR1175" s="13"/>
      <c r="AS1175" s="13"/>
      <c r="AT1175" s="13"/>
      <c r="AU1175" s="13"/>
      <c r="AV1175" s="13"/>
      <c r="AW1175" s="13"/>
      <c r="AX1175" s="13"/>
      <c r="AY1175" s="14" t="str">
        <f t="shared" si="185"/>
        <v/>
      </c>
      <c r="AZ1175" s="14">
        <f t="shared" si="182"/>
        <v>23</v>
      </c>
      <c r="BA1175" s="19">
        <f t="shared" si="186"/>
        <v>0</v>
      </c>
      <c r="BB1175" s="20" t="e">
        <f t="shared" si="183"/>
        <v>#DIV/0!</v>
      </c>
      <c r="BC1175">
        <f t="shared" si="187"/>
        <v>0</v>
      </c>
      <c r="BD1175" s="14">
        <f t="shared" si="188"/>
        <v>1</v>
      </c>
      <c r="BE1175" s="14" t="str">
        <f t="shared" si="189"/>
        <v/>
      </c>
      <c r="BF1175" s="14" t="str">
        <f t="shared" si="190"/>
        <v/>
      </c>
      <c r="BG1175" s="14" t="str">
        <f t="shared" si="191"/>
        <v/>
      </c>
    </row>
    <row r="1176" spans="1:59" x14ac:dyDescent="0.2">
      <c r="A1176" t="str">
        <f t="shared" si="184"/>
        <v>Elliott Himmelberg_2016</v>
      </c>
      <c r="B1176" t="s">
        <v>1022</v>
      </c>
      <c r="C1176" t="s">
        <v>1</v>
      </c>
      <c r="D1176">
        <v>2016</v>
      </c>
      <c r="E1176" s="13">
        <v>0</v>
      </c>
      <c r="F1176" s="13">
        <v>0</v>
      </c>
      <c r="G1176" s="13">
        <v>0</v>
      </c>
      <c r="H1176" s="13">
        <v>0</v>
      </c>
      <c r="I1176" s="13">
        <v>0</v>
      </c>
      <c r="J1176" s="13">
        <v>0</v>
      </c>
      <c r="K1176" s="13">
        <v>0</v>
      </c>
      <c r="L1176" s="13">
        <v>0</v>
      </c>
      <c r="M1176" s="13">
        <v>0</v>
      </c>
      <c r="N1176" s="13">
        <v>0</v>
      </c>
      <c r="O1176" s="13">
        <v>0</v>
      </c>
      <c r="P1176" s="13">
        <v>0</v>
      </c>
      <c r="Q1176" s="13">
        <v>0</v>
      </c>
      <c r="R1176" s="13">
        <v>0</v>
      </c>
      <c r="S1176" s="13">
        <v>0</v>
      </c>
      <c r="T1176" s="13">
        <v>0</v>
      </c>
      <c r="U1176" s="13">
        <v>0</v>
      </c>
      <c r="V1176" s="13">
        <v>0</v>
      </c>
      <c r="W1176" s="13">
        <v>0</v>
      </c>
      <c r="X1176" s="13">
        <v>0</v>
      </c>
      <c r="Y1176" s="13">
        <v>0</v>
      </c>
      <c r="Z1176" s="13">
        <v>0</v>
      </c>
      <c r="AA1176" s="13">
        <v>0</v>
      </c>
      <c r="AB1176" s="13"/>
      <c r="AC1176" s="13"/>
      <c r="AD1176" s="13"/>
      <c r="AE1176" s="13"/>
      <c r="AF1176" s="13"/>
      <c r="AG1176" s="13"/>
      <c r="AH1176" s="13"/>
      <c r="AI1176" s="13"/>
      <c r="AJ1176" s="13"/>
      <c r="AK1176" s="13"/>
      <c r="AL1176" s="13"/>
      <c r="AM1176" s="13"/>
      <c r="AN1176" s="13"/>
      <c r="AO1176" s="13"/>
      <c r="AP1176" s="13"/>
      <c r="AQ1176" s="13"/>
      <c r="AR1176" s="13"/>
      <c r="AS1176" s="13"/>
      <c r="AT1176" s="13"/>
      <c r="AU1176" s="13"/>
      <c r="AV1176" s="13"/>
      <c r="AW1176" s="13"/>
      <c r="AX1176" s="13"/>
      <c r="AY1176" s="14" t="str">
        <f t="shared" si="185"/>
        <v/>
      </c>
      <c r="AZ1176" s="14">
        <f t="shared" si="182"/>
        <v>23</v>
      </c>
      <c r="BA1176" s="19">
        <f t="shared" si="186"/>
        <v>0</v>
      </c>
      <c r="BB1176" s="20" t="e">
        <f t="shared" si="183"/>
        <v>#DIV/0!</v>
      </c>
      <c r="BC1176">
        <f t="shared" si="187"/>
        <v>23</v>
      </c>
      <c r="BD1176" s="14">
        <f t="shared" si="188"/>
        <v>1</v>
      </c>
      <c r="BE1176" s="14" t="str">
        <f t="shared" si="189"/>
        <v/>
      </c>
      <c r="BF1176" s="14" t="str">
        <f t="shared" si="190"/>
        <v/>
      </c>
      <c r="BG1176" s="14" t="str">
        <f t="shared" si="191"/>
        <v/>
      </c>
    </row>
    <row r="1177" spans="1:59" x14ac:dyDescent="0.2">
      <c r="A1177" t="str">
        <f t="shared" si="184"/>
        <v>Elliott Himmelberg_2015</v>
      </c>
      <c r="B1177" t="s">
        <v>1022</v>
      </c>
      <c r="C1177" t="s">
        <v>1</v>
      </c>
      <c r="D1177">
        <v>2015</v>
      </c>
      <c r="E1177" s="13">
        <v>0</v>
      </c>
      <c r="F1177" s="13">
        <v>0</v>
      </c>
      <c r="G1177" s="13">
        <v>0</v>
      </c>
      <c r="H1177" s="13">
        <v>0</v>
      </c>
      <c r="I1177" s="13">
        <v>0</v>
      </c>
      <c r="J1177" s="13">
        <v>0</v>
      </c>
      <c r="K1177" s="13">
        <v>0</v>
      </c>
      <c r="L1177" s="13">
        <v>0</v>
      </c>
      <c r="M1177" s="13">
        <v>0</v>
      </c>
      <c r="N1177" s="13">
        <v>0</v>
      </c>
      <c r="O1177" s="13">
        <v>0</v>
      </c>
      <c r="P1177" s="13">
        <v>0</v>
      </c>
      <c r="Q1177" s="13">
        <v>0</v>
      </c>
      <c r="R1177" s="13">
        <v>0</v>
      </c>
      <c r="S1177" s="13">
        <v>0</v>
      </c>
      <c r="T1177" s="13">
        <v>0</v>
      </c>
      <c r="U1177" s="13">
        <v>0</v>
      </c>
      <c r="V1177" s="13">
        <v>0</v>
      </c>
      <c r="W1177" s="13">
        <v>0</v>
      </c>
      <c r="X1177" s="13">
        <v>0</v>
      </c>
      <c r="Y1177" s="13">
        <v>0</v>
      </c>
      <c r="Z1177" s="13">
        <v>0</v>
      </c>
      <c r="AA1177" s="13">
        <v>0</v>
      </c>
      <c r="AB1177" s="13"/>
      <c r="AC1177" s="13"/>
      <c r="AD1177" s="13"/>
      <c r="AE1177" s="13"/>
      <c r="AF1177" s="13"/>
      <c r="AG1177" s="13"/>
      <c r="AH1177" s="13"/>
      <c r="AI1177" s="13"/>
      <c r="AJ1177" s="13"/>
      <c r="AK1177" s="13"/>
      <c r="AL1177" s="13"/>
      <c r="AM1177" s="13"/>
      <c r="AN1177" s="13"/>
      <c r="AO1177" s="13"/>
      <c r="AP1177" s="13"/>
      <c r="AQ1177" s="13"/>
      <c r="AR1177" s="13"/>
      <c r="AS1177" s="13"/>
      <c r="AT1177" s="13"/>
      <c r="AU1177" s="13"/>
      <c r="AV1177" s="13"/>
      <c r="AW1177" s="13"/>
      <c r="AX1177" s="13"/>
      <c r="AY1177" s="14" t="str">
        <f t="shared" si="185"/>
        <v/>
      </c>
      <c r="AZ1177" s="14">
        <f t="shared" si="182"/>
        <v>23</v>
      </c>
      <c r="BA1177" s="19">
        <f t="shared" si="186"/>
        <v>0</v>
      </c>
      <c r="BB1177" s="20" t="e">
        <f t="shared" si="183"/>
        <v>#DIV/0!</v>
      </c>
      <c r="BC1177">
        <f t="shared" si="187"/>
        <v>23</v>
      </c>
      <c r="BD1177" s="14">
        <f t="shared" si="188"/>
        <v>1</v>
      </c>
      <c r="BE1177" s="14" t="str">
        <f t="shared" si="189"/>
        <v/>
      </c>
      <c r="BF1177" s="14" t="str">
        <f t="shared" si="190"/>
        <v/>
      </c>
      <c r="BG1177" s="14" t="str">
        <f t="shared" si="191"/>
        <v/>
      </c>
    </row>
    <row r="1178" spans="1:59" x14ac:dyDescent="0.2">
      <c r="A1178" t="str">
        <f t="shared" si="184"/>
        <v>Harrison Himmelberg_2018</v>
      </c>
      <c r="B1178" t="s">
        <v>647</v>
      </c>
      <c r="C1178" t="s">
        <v>490</v>
      </c>
      <c r="D1178">
        <v>2018</v>
      </c>
      <c r="E1178" s="13">
        <v>270600</v>
      </c>
      <c r="F1178" s="13">
        <v>270600</v>
      </c>
      <c r="G1178" s="13">
        <v>270600</v>
      </c>
      <c r="H1178" s="13">
        <v>267500</v>
      </c>
      <c r="I1178" s="13">
        <v>249100</v>
      </c>
      <c r="J1178" s="13">
        <v>236600</v>
      </c>
      <c r="K1178" s="13">
        <v>236500</v>
      </c>
      <c r="L1178" s="13">
        <v>239900</v>
      </c>
      <c r="M1178" s="13">
        <v>255800</v>
      </c>
      <c r="N1178" s="13">
        <v>263700</v>
      </c>
      <c r="O1178" s="13">
        <v>272500</v>
      </c>
      <c r="P1178" s="13">
        <v>274100</v>
      </c>
      <c r="Q1178" s="13">
        <v>294100</v>
      </c>
      <c r="R1178" s="13">
        <v>294100</v>
      </c>
      <c r="S1178" s="13">
        <v>315400</v>
      </c>
      <c r="T1178" s="13">
        <v>355400</v>
      </c>
      <c r="U1178" s="13">
        <v>380800</v>
      </c>
      <c r="V1178" s="13">
        <v>393900</v>
      </c>
      <c r="W1178" s="13">
        <v>386600</v>
      </c>
      <c r="X1178" s="13">
        <v>374700</v>
      </c>
      <c r="Y1178" s="13">
        <v>387300</v>
      </c>
      <c r="Z1178" s="13">
        <v>426000</v>
      </c>
      <c r="AA1178" s="13">
        <v>455000</v>
      </c>
      <c r="AB1178" s="13">
        <v>82</v>
      </c>
      <c r="AC1178" s="13">
        <v>26</v>
      </c>
      <c r="AD1178" s="13">
        <v>46</v>
      </c>
      <c r="AE1178" s="13">
        <v>44</v>
      </c>
      <c r="AF1178" s="13">
        <v>28</v>
      </c>
      <c r="AG1178" s="13">
        <v>68</v>
      </c>
      <c r="AH1178" s="13">
        <v>53</v>
      </c>
      <c r="AI1178" s="13">
        <v>59</v>
      </c>
      <c r="AJ1178" s="13">
        <v>60</v>
      </c>
      <c r="AK1178" s="13">
        <v>59</v>
      </c>
      <c r="AL1178" s="13">
        <v>48</v>
      </c>
      <c r="AM1178" s="13">
        <v>104</v>
      </c>
      <c r="AN1178" s="13"/>
      <c r="AO1178" s="13">
        <v>74</v>
      </c>
      <c r="AP1178" s="13">
        <v>105</v>
      </c>
      <c r="AQ1178" s="13">
        <v>96</v>
      </c>
      <c r="AR1178" s="13">
        <v>61</v>
      </c>
      <c r="AS1178" s="13">
        <v>68</v>
      </c>
      <c r="AT1178" s="13">
        <v>81</v>
      </c>
      <c r="AU1178" s="13">
        <v>110</v>
      </c>
      <c r="AV1178" s="13">
        <v>135</v>
      </c>
      <c r="AW1178" s="13">
        <v>80</v>
      </c>
      <c r="AX1178" s="13">
        <v>70</v>
      </c>
      <c r="AY1178" s="14">
        <f t="shared" si="185"/>
        <v>70.772727272727266</v>
      </c>
      <c r="AZ1178" s="14">
        <f t="shared" si="182"/>
        <v>23</v>
      </c>
      <c r="BA1178" s="19">
        <f t="shared" si="186"/>
        <v>1</v>
      </c>
      <c r="BB1178" s="20">
        <f t="shared" si="183"/>
        <v>27.085282980108477</v>
      </c>
      <c r="BC1178">
        <f t="shared" si="187"/>
        <v>0</v>
      </c>
      <c r="BD1178" s="14">
        <f t="shared" si="188"/>
        <v>7</v>
      </c>
      <c r="BE1178" s="14">
        <f t="shared" si="189"/>
        <v>49</v>
      </c>
      <c r="BF1178" s="14">
        <f t="shared" si="190"/>
        <v>63.833333333333336</v>
      </c>
      <c r="BG1178" s="14">
        <f t="shared" si="191"/>
        <v>89.555555555555557</v>
      </c>
    </row>
    <row r="1179" spans="1:59" x14ac:dyDescent="0.2">
      <c r="A1179" t="str">
        <f t="shared" si="184"/>
        <v>Harrison Himmelberg_2017</v>
      </c>
      <c r="B1179" t="s">
        <v>647</v>
      </c>
      <c r="C1179" t="s">
        <v>490</v>
      </c>
      <c r="D1179">
        <v>2017</v>
      </c>
      <c r="E1179" s="13">
        <v>275400</v>
      </c>
      <c r="F1179" s="13">
        <v>275400</v>
      </c>
      <c r="G1179" s="13">
        <v>275400</v>
      </c>
      <c r="H1179" s="13">
        <v>275400</v>
      </c>
      <c r="I1179" s="13">
        <v>275400</v>
      </c>
      <c r="J1179" s="13">
        <v>275400</v>
      </c>
      <c r="K1179" s="13">
        <v>275400</v>
      </c>
      <c r="L1179" s="13">
        <v>275400</v>
      </c>
      <c r="M1179" s="13">
        <v>275400</v>
      </c>
      <c r="N1179" s="13">
        <v>275400</v>
      </c>
      <c r="O1179" s="13">
        <v>273200</v>
      </c>
      <c r="P1179" s="13">
        <v>265400</v>
      </c>
      <c r="Q1179" s="13">
        <v>261600</v>
      </c>
      <c r="R1179" s="13">
        <v>261600</v>
      </c>
      <c r="S1179" s="13">
        <v>250700</v>
      </c>
      <c r="T1179" s="13">
        <v>250700</v>
      </c>
      <c r="U1179" s="13">
        <v>250700</v>
      </c>
      <c r="V1179" s="13">
        <v>250700</v>
      </c>
      <c r="W1179" s="13">
        <v>250700</v>
      </c>
      <c r="X1179" s="13">
        <v>250700</v>
      </c>
      <c r="Y1179" s="13">
        <v>257200</v>
      </c>
      <c r="Z1179" s="13">
        <v>264500</v>
      </c>
      <c r="AA1179" s="13">
        <v>263200</v>
      </c>
      <c r="AB1179" s="13"/>
      <c r="AC1179" s="13"/>
      <c r="AD1179" s="13"/>
      <c r="AE1179" s="13"/>
      <c r="AF1179" s="13"/>
      <c r="AG1179" s="13"/>
      <c r="AH1179" s="13">
        <v>53</v>
      </c>
      <c r="AI1179" s="13">
        <v>36</v>
      </c>
      <c r="AJ1179" s="13"/>
      <c r="AK1179" s="13">
        <v>68</v>
      </c>
      <c r="AL1179" s="13">
        <v>40</v>
      </c>
      <c r="AM1179" s="13">
        <v>39</v>
      </c>
      <c r="AN1179" s="13"/>
      <c r="AO1179" s="13">
        <v>50</v>
      </c>
      <c r="AP1179" s="13"/>
      <c r="AQ1179" s="13"/>
      <c r="AR1179" s="13"/>
      <c r="AS1179" s="13"/>
      <c r="AT1179" s="13"/>
      <c r="AU1179" s="13">
        <v>77</v>
      </c>
      <c r="AV1179" s="13">
        <v>45</v>
      </c>
      <c r="AW1179" s="13">
        <v>35</v>
      </c>
      <c r="AX1179" s="13"/>
      <c r="AY1179" s="14">
        <f t="shared" si="185"/>
        <v>49.222222222222221</v>
      </c>
      <c r="AZ1179" s="14">
        <f t="shared" si="182"/>
        <v>23</v>
      </c>
      <c r="BA1179" s="19">
        <f t="shared" si="186"/>
        <v>0.40909090909090912</v>
      </c>
      <c r="BB1179" s="20">
        <f t="shared" si="183"/>
        <v>14.678025904202661</v>
      </c>
      <c r="BC1179">
        <f t="shared" si="187"/>
        <v>0</v>
      </c>
      <c r="BD1179" s="14">
        <f t="shared" si="188"/>
        <v>15</v>
      </c>
      <c r="BE1179" s="14" t="str">
        <f t="shared" si="189"/>
        <v/>
      </c>
      <c r="BF1179" s="14">
        <f t="shared" si="190"/>
        <v>47.2</v>
      </c>
      <c r="BG1179" s="14">
        <f t="shared" si="191"/>
        <v>52.333333333333336</v>
      </c>
    </row>
    <row r="1180" spans="1:59" x14ac:dyDescent="0.2">
      <c r="A1180" t="str">
        <f t="shared" si="184"/>
        <v>Harrison Himmelberg_2016</v>
      </c>
      <c r="B1180" t="s">
        <v>647</v>
      </c>
      <c r="C1180" t="s">
        <v>490</v>
      </c>
      <c r="D1180">
        <v>2016</v>
      </c>
      <c r="E1180" s="13">
        <v>153300</v>
      </c>
      <c r="F1180" s="13">
        <v>153300</v>
      </c>
      <c r="G1180" s="13">
        <v>153300</v>
      </c>
      <c r="H1180" s="13">
        <v>153300</v>
      </c>
      <c r="I1180" s="13">
        <v>153300</v>
      </c>
      <c r="J1180" s="13">
        <v>153300</v>
      </c>
      <c r="K1180" s="13">
        <v>153300</v>
      </c>
      <c r="L1180" s="13">
        <v>153300</v>
      </c>
      <c r="M1180" s="13">
        <v>153300</v>
      </c>
      <c r="N1180" s="13">
        <v>153300</v>
      </c>
      <c r="O1180" s="13">
        <v>153300</v>
      </c>
      <c r="P1180" s="13">
        <v>153300</v>
      </c>
      <c r="Q1180" s="13">
        <v>153300</v>
      </c>
      <c r="R1180" s="13">
        <v>153300</v>
      </c>
      <c r="S1180" s="13">
        <v>153300</v>
      </c>
      <c r="T1180" s="13">
        <v>153300</v>
      </c>
      <c r="U1180" s="13">
        <v>153300</v>
      </c>
      <c r="V1180" s="13">
        <v>153300</v>
      </c>
      <c r="W1180" s="13">
        <v>153300</v>
      </c>
      <c r="X1180" s="13">
        <v>191400</v>
      </c>
      <c r="Y1180" s="13">
        <v>220900</v>
      </c>
      <c r="Z1180" s="13">
        <v>220900</v>
      </c>
      <c r="AA1180" s="13">
        <v>220900</v>
      </c>
      <c r="AB1180" s="13"/>
      <c r="AC1180" s="13"/>
      <c r="AD1180" s="13"/>
      <c r="AE1180" s="13"/>
      <c r="AF1180" s="13"/>
      <c r="AG1180" s="13"/>
      <c r="AH1180" s="13"/>
      <c r="AI1180" s="13"/>
      <c r="AJ1180" s="13"/>
      <c r="AK1180" s="13"/>
      <c r="AL1180" s="13"/>
      <c r="AM1180" s="13"/>
      <c r="AN1180" s="13"/>
      <c r="AO1180" s="13"/>
      <c r="AP1180" s="13"/>
      <c r="AQ1180" s="13"/>
      <c r="AR1180" s="13">
        <v>39</v>
      </c>
      <c r="AS1180" s="13">
        <v>73</v>
      </c>
      <c r="AT1180" s="13">
        <v>70</v>
      </c>
      <c r="AU1180" s="13">
        <v>43</v>
      </c>
      <c r="AV1180" s="13"/>
      <c r="AW1180" s="13"/>
      <c r="AX1180" s="13"/>
      <c r="AY1180" s="14">
        <f t="shared" si="185"/>
        <v>56.25</v>
      </c>
      <c r="AZ1180" s="14">
        <f t="shared" si="182"/>
        <v>23</v>
      </c>
      <c r="BA1180" s="19">
        <f t="shared" si="186"/>
        <v>0.18181818181818182</v>
      </c>
      <c r="BB1180" s="20">
        <f t="shared" si="183"/>
        <v>17.727097901235837</v>
      </c>
      <c r="BC1180">
        <f t="shared" si="187"/>
        <v>0</v>
      </c>
      <c r="BD1180" s="14">
        <f t="shared" si="188"/>
        <v>1</v>
      </c>
      <c r="BE1180" s="14" t="str">
        <f t="shared" si="189"/>
        <v/>
      </c>
      <c r="BF1180" s="14" t="str">
        <f t="shared" si="190"/>
        <v/>
      </c>
      <c r="BG1180" s="14">
        <f t="shared" si="191"/>
        <v>56.25</v>
      </c>
    </row>
    <row r="1181" spans="1:59" x14ac:dyDescent="0.2">
      <c r="A1181" t="str">
        <f t="shared" si="184"/>
        <v>Harrison Himmelberg_2015</v>
      </c>
      <c r="B1181" t="s">
        <v>647</v>
      </c>
      <c r="C1181" t="s">
        <v>490</v>
      </c>
      <c r="D1181">
        <v>2015</v>
      </c>
      <c r="E1181" s="13">
        <v>0</v>
      </c>
      <c r="F1181" s="13">
        <v>0</v>
      </c>
      <c r="G1181" s="13">
        <v>0</v>
      </c>
      <c r="H1181" s="13">
        <v>0</v>
      </c>
      <c r="I1181" s="13">
        <v>0</v>
      </c>
      <c r="J1181" s="13">
        <v>0</v>
      </c>
      <c r="K1181" s="13">
        <v>0</v>
      </c>
      <c r="L1181" s="13">
        <v>0</v>
      </c>
      <c r="M1181" s="13">
        <v>0</v>
      </c>
      <c r="N1181" s="13">
        <v>0</v>
      </c>
      <c r="O1181" s="13">
        <v>0</v>
      </c>
      <c r="P1181" s="13">
        <v>0</v>
      </c>
      <c r="Q1181" s="13">
        <v>0</v>
      </c>
      <c r="R1181" s="13">
        <v>0</v>
      </c>
      <c r="S1181" s="13">
        <v>0</v>
      </c>
      <c r="T1181" s="13">
        <v>0</v>
      </c>
      <c r="U1181" s="13">
        <v>0</v>
      </c>
      <c r="V1181" s="13">
        <v>0</v>
      </c>
      <c r="W1181" s="13">
        <v>0</v>
      </c>
      <c r="X1181" s="13">
        <v>0</v>
      </c>
      <c r="Y1181" s="13">
        <v>0</v>
      </c>
      <c r="Z1181" s="13">
        <v>0</v>
      </c>
      <c r="AA1181" s="13">
        <v>0</v>
      </c>
      <c r="AB1181" s="13"/>
      <c r="AC1181" s="13"/>
      <c r="AD1181" s="13"/>
      <c r="AE1181" s="13"/>
      <c r="AF1181" s="13"/>
      <c r="AG1181" s="13"/>
      <c r="AH1181" s="13"/>
      <c r="AI1181" s="13"/>
      <c r="AJ1181" s="13"/>
      <c r="AK1181" s="13"/>
      <c r="AL1181" s="13"/>
      <c r="AM1181" s="13"/>
      <c r="AN1181" s="13"/>
      <c r="AO1181" s="13"/>
      <c r="AP1181" s="13"/>
      <c r="AQ1181" s="13"/>
      <c r="AR1181" s="13"/>
      <c r="AS1181" s="13"/>
      <c r="AT1181" s="13"/>
      <c r="AU1181" s="13"/>
      <c r="AV1181" s="13"/>
      <c r="AW1181" s="13"/>
      <c r="AX1181" s="13"/>
      <c r="AY1181" s="14" t="str">
        <f t="shared" si="185"/>
        <v/>
      </c>
      <c r="AZ1181" s="14">
        <f t="shared" si="182"/>
        <v>23</v>
      </c>
      <c r="BA1181" s="19">
        <f t="shared" si="186"/>
        <v>0</v>
      </c>
      <c r="BB1181" s="20" t="e">
        <f t="shared" si="183"/>
        <v>#DIV/0!</v>
      </c>
      <c r="BC1181">
        <f t="shared" si="187"/>
        <v>23</v>
      </c>
      <c r="BD1181" s="14">
        <f t="shared" si="188"/>
        <v>1</v>
      </c>
      <c r="BE1181" s="14" t="str">
        <f t="shared" si="189"/>
        <v/>
      </c>
      <c r="BF1181" s="14" t="str">
        <f t="shared" si="190"/>
        <v/>
      </c>
      <c r="BG1181" s="14" t="str">
        <f t="shared" si="191"/>
        <v/>
      </c>
    </row>
    <row r="1182" spans="1:59" x14ac:dyDescent="0.2">
      <c r="A1182" t="str">
        <f t="shared" si="184"/>
        <v>Nick Hind_2018</v>
      </c>
      <c r="B1182" t="s">
        <v>2663</v>
      </c>
      <c r="C1182" t="s">
        <v>399</v>
      </c>
      <c r="D1182">
        <v>2018</v>
      </c>
      <c r="E1182" s="13">
        <v>0</v>
      </c>
      <c r="F1182" s="13">
        <v>0</v>
      </c>
      <c r="G1182" s="13">
        <v>0</v>
      </c>
      <c r="H1182" s="13">
        <v>0</v>
      </c>
      <c r="I1182" s="13">
        <v>0</v>
      </c>
      <c r="J1182" s="13">
        <v>0</v>
      </c>
      <c r="K1182" s="13">
        <v>0</v>
      </c>
      <c r="L1182" s="13">
        <v>0</v>
      </c>
      <c r="M1182" s="13">
        <v>0</v>
      </c>
      <c r="N1182" s="13">
        <v>0</v>
      </c>
      <c r="O1182" s="13">
        <v>0</v>
      </c>
      <c r="P1182" s="13">
        <v>0</v>
      </c>
      <c r="Q1182" s="13">
        <v>0</v>
      </c>
      <c r="R1182" s="13">
        <v>0</v>
      </c>
      <c r="S1182" s="13">
        <v>0</v>
      </c>
      <c r="T1182" s="13">
        <v>0</v>
      </c>
      <c r="U1182" s="13">
        <v>0</v>
      </c>
      <c r="V1182" s="13">
        <v>0</v>
      </c>
      <c r="W1182" s="13">
        <v>0</v>
      </c>
      <c r="X1182" s="13">
        <v>0</v>
      </c>
      <c r="Y1182" s="13">
        <v>0</v>
      </c>
      <c r="Z1182" s="13">
        <v>0</v>
      </c>
      <c r="AA1182" s="13">
        <v>0</v>
      </c>
      <c r="AB1182" s="13"/>
      <c r="AC1182" s="13"/>
      <c r="AD1182" s="13"/>
      <c r="AE1182" s="13"/>
      <c r="AF1182" s="13"/>
      <c r="AG1182" s="13"/>
      <c r="AH1182" s="13"/>
      <c r="AI1182" s="13"/>
      <c r="AJ1182" s="13"/>
      <c r="AK1182" s="13"/>
      <c r="AL1182" s="13"/>
      <c r="AM1182" s="13"/>
      <c r="AN1182" s="13"/>
      <c r="AO1182" s="13"/>
      <c r="AP1182" s="13"/>
      <c r="AQ1182" s="13"/>
      <c r="AR1182" s="13"/>
      <c r="AS1182" s="13"/>
      <c r="AT1182" s="13"/>
      <c r="AU1182" s="13"/>
      <c r="AV1182" s="13"/>
      <c r="AW1182" s="13"/>
      <c r="AX1182" s="13"/>
      <c r="AY1182" s="14" t="str">
        <f t="shared" si="185"/>
        <v/>
      </c>
      <c r="AZ1182" s="14">
        <f t="shared" si="182"/>
        <v>23</v>
      </c>
      <c r="BA1182" s="19">
        <f t="shared" si="186"/>
        <v>0</v>
      </c>
      <c r="BB1182" s="20" t="e">
        <f t="shared" si="183"/>
        <v>#DIV/0!</v>
      </c>
      <c r="BC1182">
        <f t="shared" si="187"/>
        <v>23</v>
      </c>
      <c r="BD1182" s="14">
        <f t="shared" si="188"/>
        <v>1</v>
      </c>
      <c r="BE1182" s="14" t="str">
        <f t="shared" si="189"/>
        <v/>
      </c>
      <c r="BF1182" s="14" t="str">
        <f t="shared" si="190"/>
        <v/>
      </c>
      <c r="BG1182" s="14" t="str">
        <f t="shared" si="191"/>
        <v/>
      </c>
    </row>
    <row r="1183" spans="1:59" x14ac:dyDescent="0.2">
      <c r="A1183" t="str">
        <f t="shared" si="184"/>
        <v>Nick Hind_2017</v>
      </c>
      <c r="B1183" t="s">
        <v>2663</v>
      </c>
      <c r="C1183" t="s">
        <v>399</v>
      </c>
      <c r="D1183">
        <v>2017</v>
      </c>
      <c r="E1183" s="13">
        <v>0</v>
      </c>
      <c r="F1183" s="13">
        <v>0</v>
      </c>
      <c r="G1183" s="13">
        <v>0</v>
      </c>
      <c r="H1183" s="13">
        <v>0</v>
      </c>
      <c r="I1183" s="13">
        <v>0</v>
      </c>
      <c r="J1183" s="13">
        <v>0</v>
      </c>
      <c r="K1183" s="13">
        <v>0</v>
      </c>
      <c r="L1183" s="13">
        <v>0</v>
      </c>
      <c r="M1183" s="13">
        <v>0</v>
      </c>
      <c r="N1183" s="13">
        <v>0</v>
      </c>
      <c r="O1183" s="13">
        <v>0</v>
      </c>
      <c r="P1183" s="13">
        <v>0</v>
      </c>
      <c r="Q1183" s="13">
        <v>0</v>
      </c>
      <c r="R1183" s="13">
        <v>0</v>
      </c>
      <c r="S1183" s="13">
        <v>0</v>
      </c>
      <c r="T1183" s="13">
        <v>0</v>
      </c>
      <c r="U1183" s="13">
        <v>0</v>
      </c>
      <c r="V1183" s="13">
        <v>0</v>
      </c>
      <c r="W1183" s="13">
        <v>0</v>
      </c>
      <c r="X1183" s="13">
        <v>0</v>
      </c>
      <c r="Y1183" s="13">
        <v>0</v>
      </c>
      <c r="Z1183" s="13">
        <v>0</v>
      </c>
      <c r="AA1183" s="13">
        <v>0</v>
      </c>
      <c r="AB1183" s="13"/>
      <c r="AC1183" s="13"/>
      <c r="AD1183" s="13"/>
      <c r="AE1183" s="13"/>
      <c r="AF1183" s="13"/>
      <c r="AG1183" s="13"/>
      <c r="AH1183" s="13"/>
      <c r="AI1183" s="13"/>
      <c r="AJ1183" s="13"/>
      <c r="AK1183" s="13"/>
      <c r="AL1183" s="13"/>
      <c r="AM1183" s="13"/>
      <c r="AN1183" s="13"/>
      <c r="AO1183" s="13"/>
      <c r="AP1183" s="13"/>
      <c r="AQ1183" s="13"/>
      <c r="AR1183" s="13"/>
      <c r="AS1183" s="13"/>
      <c r="AT1183" s="13"/>
      <c r="AU1183" s="13"/>
      <c r="AV1183" s="13"/>
      <c r="AW1183" s="13"/>
      <c r="AX1183" s="13"/>
      <c r="AY1183" s="14" t="str">
        <f t="shared" si="185"/>
        <v/>
      </c>
      <c r="AZ1183" s="14">
        <f t="shared" si="182"/>
        <v>23</v>
      </c>
      <c r="BA1183" s="19">
        <f t="shared" si="186"/>
        <v>0</v>
      </c>
      <c r="BB1183" s="20" t="e">
        <f t="shared" si="183"/>
        <v>#DIV/0!</v>
      </c>
      <c r="BC1183">
        <f t="shared" si="187"/>
        <v>23</v>
      </c>
      <c r="BD1183" s="14">
        <f t="shared" si="188"/>
        <v>1</v>
      </c>
      <c r="BE1183" s="14" t="str">
        <f t="shared" si="189"/>
        <v/>
      </c>
      <c r="BF1183" s="14" t="str">
        <f t="shared" si="190"/>
        <v/>
      </c>
      <c r="BG1183" s="14" t="str">
        <f t="shared" si="191"/>
        <v/>
      </c>
    </row>
    <row r="1184" spans="1:59" x14ac:dyDescent="0.2">
      <c r="A1184" t="str">
        <f t="shared" si="184"/>
        <v>Nick Hind_2016</v>
      </c>
      <c r="B1184" t="s">
        <v>2663</v>
      </c>
      <c r="C1184" t="s">
        <v>399</v>
      </c>
      <c r="D1184">
        <v>2016</v>
      </c>
      <c r="E1184" s="13">
        <v>0</v>
      </c>
      <c r="F1184" s="13">
        <v>0</v>
      </c>
      <c r="G1184" s="13">
        <v>0</v>
      </c>
      <c r="H1184" s="13">
        <v>0</v>
      </c>
      <c r="I1184" s="13">
        <v>0</v>
      </c>
      <c r="J1184" s="13">
        <v>0</v>
      </c>
      <c r="K1184" s="13">
        <v>0</v>
      </c>
      <c r="L1184" s="13">
        <v>0</v>
      </c>
      <c r="M1184" s="13">
        <v>0</v>
      </c>
      <c r="N1184" s="13">
        <v>0</v>
      </c>
      <c r="O1184" s="13">
        <v>0</v>
      </c>
      <c r="P1184" s="13">
        <v>0</v>
      </c>
      <c r="Q1184" s="13">
        <v>0</v>
      </c>
      <c r="R1184" s="13">
        <v>0</v>
      </c>
      <c r="S1184" s="13">
        <v>0</v>
      </c>
      <c r="T1184" s="13">
        <v>0</v>
      </c>
      <c r="U1184" s="13">
        <v>0</v>
      </c>
      <c r="V1184" s="13">
        <v>0</v>
      </c>
      <c r="W1184" s="13">
        <v>0</v>
      </c>
      <c r="X1184" s="13">
        <v>0</v>
      </c>
      <c r="Y1184" s="13">
        <v>0</v>
      </c>
      <c r="Z1184" s="13">
        <v>0</v>
      </c>
      <c r="AA1184" s="13">
        <v>0</v>
      </c>
      <c r="AB1184" s="13"/>
      <c r="AC1184" s="13"/>
      <c r="AD1184" s="13"/>
      <c r="AE1184" s="13"/>
      <c r="AF1184" s="13"/>
      <c r="AG1184" s="13"/>
      <c r="AH1184" s="13"/>
      <c r="AI1184" s="13"/>
      <c r="AJ1184" s="13"/>
      <c r="AK1184" s="13"/>
      <c r="AL1184" s="13"/>
      <c r="AM1184" s="13"/>
      <c r="AN1184" s="13"/>
      <c r="AO1184" s="13"/>
      <c r="AP1184" s="13"/>
      <c r="AQ1184" s="13"/>
      <c r="AR1184" s="13"/>
      <c r="AS1184" s="13"/>
      <c r="AT1184" s="13"/>
      <c r="AU1184" s="13"/>
      <c r="AV1184" s="13"/>
      <c r="AW1184" s="13"/>
      <c r="AX1184" s="13"/>
      <c r="AY1184" s="14" t="str">
        <f t="shared" si="185"/>
        <v/>
      </c>
      <c r="AZ1184" s="14">
        <f t="shared" si="182"/>
        <v>23</v>
      </c>
      <c r="BA1184" s="19">
        <f t="shared" si="186"/>
        <v>0</v>
      </c>
      <c r="BB1184" s="20" t="e">
        <f t="shared" si="183"/>
        <v>#DIV/0!</v>
      </c>
      <c r="BC1184">
        <f t="shared" si="187"/>
        <v>23</v>
      </c>
      <c r="BD1184" s="14">
        <f t="shared" si="188"/>
        <v>1</v>
      </c>
      <c r="BE1184" s="14" t="str">
        <f t="shared" si="189"/>
        <v/>
      </c>
      <c r="BF1184" s="14" t="str">
        <f t="shared" si="190"/>
        <v/>
      </c>
      <c r="BG1184" s="14" t="str">
        <f t="shared" si="191"/>
        <v/>
      </c>
    </row>
    <row r="1185" spans="1:59" x14ac:dyDescent="0.2">
      <c r="A1185" t="str">
        <f t="shared" si="184"/>
        <v>Nick Hind_2015</v>
      </c>
      <c r="B1185" t="s">
        <v>2663</v>
      </c>
      <c r="C1185" t="s">
        <v>399</v>
      </c>
      <c r="D1185">
        <v>2015</v>
      </c>
      <c r="E1185" s="13">
        <v>0</v>
      </c>
      <c r="F1185" s="13">
        <v>0</v>
      </c>
      <c r="G1185" s="13">
        <v>0</v>
      </c>
      <c r="H1185" s="13">
        <v>0</v>
      </c>
      <c r="I1185" s="13">
        <v>0</v>
      </c>
      <c r="J1185" s="13">
        <v>0</v>
      </c>
      <c r="K1185" s="13">
        <v>0</v>
      </c>
      <c r="L1185" s="13">
        <v>0</v>
      </c>
      <c r="M1185" s="13">
        <v>0</v>
      </c>
      <c r="N1185" s="13">
        <v>0</v>
      </c>
      <c r="O1185" s="13">
        <v>0</v>
      </c>
      <c r="P1185" s="13">
        <v>0</v>
      </c>
      <c r="Q1185" s="13">
        <v>0</v>
      </c>
      <c r="R1185" s="13">
        <v>0</v>
      </c>
      <c r="S1185" s="13">
        <v>0</v>
      </c>
      <c r="T1185" s="13">
        <v>0</v>
      </c>
      <c r="U1185" s="13">
        <v>0</v>
      </c>
      <c r="V1185" s="13">
        <v>0</v>
      </c>
      <c r="W1185" s="13">
        <v>0</v>
      </c>
      <c r="X1185" s="13">
        <v>0</v>
      </c>
      <c r="Y1185" s="13">
        <v>0</v>
      </c>
      <c r="Z1185" s="13">
        <v>0</v>
      </c>
      <c r="AA1185" s="13">
        <v>0</v>
      </c>
      <c r="AB1185" s="13"/>
      <c r="AC1185" s="13"/>
      <c r="AD1185" s="13"/>
      <c r="AE1185" s="13"/>
      <c r="AF1185" s="13"/>
      <c r="AG1185" s="13"/>
      <c r="AH1185" s="13"/>
      <c r="AI1185" s="13"/>
      <c r="AJ1185" s="13"/>
      <c r="AK1185" s="13"/>
      <c r="AL1185" s="13"/>
      <c r="AM1185" s="13"/>
      <c r="AN1185" s="13"/>
      <c r="AO1185" s="13"/>
      <c r="AP1185" s="13"/>
      <c r="AQ1185" s="13"/>
      <c r="AR1185" s="13"/>
      <c r="AS1185" s="13"/>
      <c r="AT1185" s="13"/>
      <c r="AU1185" s="13"/>
      <c r="AV1185" s="13"/>
      <c r="AW1185" s="13"/>
      <c r="AX1185" s="13"/>
      <c r="AY1185" s="14" t="str">
        <f t="shared" si="185"/>
        <v/>
      </c>
      <c r="AZ1185" s="14">
        <f t="shared" si="182"/>
        <v>23</v>
      </c>
      <c r="BA1185" s="19">
        <f t="shared" si="186"/>
        <v>0</v>
      </c>
      <c r="BB1185" s="20" t="e">
        <f t="shared" si="183"/>
        <v>#DIV/0!</v>
      </c>
      <c r="BC1185">
        <f t="shared" si="187"/>
        <v>23</v>
      </c>
      <c r="BD1185" s="14">
        <f t="shared" si="188"/>
        <v>1</v>
      </c>
      <c r="BE1185" s="14" t="str">
        <f t="shared" si="189"/>
        <v/>
      </c>
      <c r="BF1185" s="14" t="str">
        <f t="shared" si="190"/>
        <v/>
      </c>
      <c r="BG1185" s="14" t="str">
        <f t="shared" si="191"/>
        <v/>
      </c>
    </row>
    <row r="1186" spans="1:59" x14ac:dyDescent="0.2">
      <c r="A1186" t="str">
        <f t="shared" si="184"/>
        <v>Mitchell Hinge_2018</v>
      </c>
      <c r="B1186" t="s">
        <v>996</v>
      </c>
      <c r="C1186" t="s">
        <v>514</v>
      </c>
      <c r="D1186">
        <v>2018</v>
      </c>
      <c r="E1186" s="13">
        <v>123900</v>
      </c>
      <c r="F1186" s="13">
        <v>123900</v>
      </c>
      <c r="G1186" s="13">
        <v>123900</v>
      </c>
      <c r="H1186" s="13">
        <v>123900</v>
      </c>
      <c r="I1186" s="13">
        <v>123900</v>
      </c>
      <c r="J1186" s="13">
        <v>123900</v>
      </c>
      <c r="K1186" s="13">
        <v>123900</v>
      </c>
      <c r="L1186" s="13">
        <v>123900</v>
      </c>
      <c r="M1186" s="13">
        <v>123900</v>
      </c>
      <c r="N1186" s="13">
        <v>123900</v>
      </c>
      <c r="O1186" s="13">
        <v>123900</v>
      </c>
      <c r="P1186" s="13">
        <v>123900</v>
      </c>
      <c r="Q1186" s="13">
        <v>123900</v>
      </c>
      <c r="R1186" s="13">
        <v>123900</v>
      </c>
      <c r="S1186" s="13">
        <v>123900</v>
      </c>
      <c r="T1186" s="13">
        <v>123900</v>
      </c>
      <c r="U1186" s="13">
        <v>123900</v>
      </c>
      <c r="V1186" s="13">
        <v>123900</v>
      </c>
      <c r="W1186" s="13">
        <v>123900</v>
      </c>
      <c r="X1186" s="13">
        <v>123900</v>
      </c>
      <c r="Y1186" s="13">
        <v>123900</v>
      </c>
      <c r="Z1186" s="13">
        <v>123900</v>
      </c>
      <c r="AA1186" s="13">
        <v>123900</v>
      </c>
      <c r="AB1186" s="13"/>
      <c r="AC1186" s="13"/>
      <c r="AD1186" s="13"/>
      <c r="AE1186" s="13"/>
      <c r="AF1186" s="13"/>
      <c r="AG1186" s="13"/>
      <c r="AH1186" s="13"/>
      <c r="AI1186" s="13"/>
      <c r="AJ1186" s="13"/>
      <c r="AK1186" s="13"/>
      <c r="AL1186" s="13"/>
      <c r="AM1186" s="13"/>
      <c r="AN1186" s="13"/>
      <c r="AO1186" s="13"/>
      <c r="AP1186" s="13"/>
      <c r="AQ1186" s="13"/>
      <c r="AR1186" s="13"/>
      <c r="AS1186" s="13"/>
      <c r="AT1186" s="13"/>
      <c r="AU1186" s="13"/>
      <c r="AV1186" s="13"/>
      <c r="AW1186" s="13"/>
      <c r="AX1186" s="13"/>
      <c r="AY1186" s="14" t="str">
        <f t="shared" si="185"/>
        <v/>
      </c>
      <c r="AZ1186" s="14">
        <f t="shared" si="182"/>
        <v>23</v>
      </c>
      <c r="BA1186" s="19">
        <f t="shared" si="186"/>
        <v>0</v>
      </c>
      <c r="BB1186" s="20" t="e">
        <f t="shared" si="183"/>
        <v>#DIV/0!</v>
      </c>
      <c r="BC1186">
        <f t="shared" si="187"/>
        <v>0</v>
      </c>
      <c r="BD1186" s="14">
        <f t="shared" si="188"/>
        <v>1</v>
      </c>
      <c r="BE1186" s="14" t="str">
        <f t="shared" si="189"/>
        <v/>
      </c>
      <c r="BF1186" s="14" t="str">
        <f t="shared" si="190"/>
        <v/>
      </c>
      <c r="BG1186" s="14" t="str">
        <f t="shared" si="191"/>
        <v/>
      </c>
    </row>
    <row r="1187" spans="1:59" x14ac:dyDescent="0.2">
      <c r="A1187" t="str">
        <f t="shared" si="184"/>
        <v>Mitchell Hinge_2017</v>
      </c>
      <c r="B1187" t="s">
        <v>996</v>
      </c>
      <c r="C1187" t="s">
        <v>514</v>
      </c>
      <c r="D1187">
        <v>2017</v>
      </c>
      <c r="E1187" s="13">
        <v>102400</v>
      </c>
      <c r="F1187" s="13">
        <v>102400</v>
      </c>
      <c r="G1187" s="13">
        <v>102400</v>
      </c>
      <c r="H1187" s="13">
        <v>102400</v>
      </c>
      <c r="I1187" s="13">
        <v>102400</v>
      </c>
      <c r="J1187" s="13">
        <v>102400</v>
      </c>
      <c r="K1187" s="13">
        <v>102400</v>
      </c>
      <c r="L1187" s="13">
        <v>102400</v>
      </c>
      <c r="M1187" s="13">
        <v>102400</v>
      </c>
      <c r="N1187" s="13">
        <v>102400</v>
      </c>
      <c r="O1187" s="13">
        <v>102400</v>
      </c>
      <c r="P1187" s="13">
        <v>102400</v>
      </c>
      <c r="Q1187" s="13">
        <v>102400</v>
      </c>
      <c r="R1187" s="13">
        <v>102400</v>
      </c>
      <c r="S1187" s="13">
        <v>102400</v>
      </c>
      <c r="T1187" s="13">
        <v>102400</v>
      </c>
      <c r="U1187" s="13">
        <v>102400</v>
      </c>
      <c r="V1187" s="13">
        <v>102400</v>
      </c>
      <c r="W1187" s="13">
        <v>102400</v>
      </c>
      <c r="X1187" s="13">
        <v>102400</v>
      </c>
      <c r="Y1187" s="13">
        <v>102400</v>
      </c>
      <c r="Z1187" s="13">
        <v>102400</v>
      </c>
      <c r="AA1187" s="13">
        <v>102400</v>
      </c>
      <c r="AB1187" s="13"/>
      <c r="AC1187" s="13"/>
      <c r="AD1187" s="13"/>
      <c r="AE1187" s="13"/>
      <c r="AF1187" s="13"/>
      <c r="AG1187" s="13"/>
      <c r="AH1187" s="13"/>
      <c r="AI1187" s="13"/>
      <c r="AJ1187" s="13"/>
      <c r="AK1187" s="13"/>
      <c r="AL1187" s="13"/>
      <c r="AM1187" s="13"/>
      <c r="AN1187" s="13"/>
      <c r="AO1187" s="13"/>
      <c r="AP1187" s="13"/>
      <c r="AQ1187" s="13"/>
      <c r="AR1187" s="13"/>
      <c r="AS1187" s="13"/>
      <c r="AT1187" s="13"/>
      <c r="AU1187" s="13"/>
      <c r="AV1187" s="13"/>
      <c r="AW1187" s="13"/>
      <c r="AX1187" s="13"/>
      <c r="AY1187" s="14" t="str">
        <f t="shared" si="185"/>
        <v/>
      </c>
      <c r="AZ1187" s="14">
        <f t="shared" si="182"/>
        <v>23</v>
      </c>
      <c r="BA1187" s="19">
        <f t="shared" si="186"/>
        <v>0</v>
      </c>
      <c r="BB1187" s="20" t="e">
        <f t="shared" si="183"/>
        <v>#DIV/0!</v>
      </c>
      <c r="BC1187">
        <f t="shared" si="187"/>
        <v>0</v>
      </c>
      <c r="BD1187" s="14">
        <f t="shared" si="188"/>
        <v>1</v>
      </c>
      <c r="BE1187" s="14" t="str">
        <f t="shared" si="189"/>
        <v/>
      </c>
      <c r="BF1187" s="14" t="str">
        <f t="shared" si="190"/>
        <v/>
      </c>
      <c r="BG1187" s="14" t="str">
        <f t="shared" si="191"/>
        <v/>
      </c>
    </row>
    <row r="1188" spans="1:59" x14ac:dyDescent="0.2">
      <c r="A1188" t="str">
        <f t="shared" si="184"/>
        <v>Mitchell Hinge_2016</v>
      </c>
      <c r="B1188" t="s">
        <v>996</v>
      </c>
      <c r="C1188" t="s">
        <v>514</v>
      </c>
      <c r="D1188">
        <v>2016</v>
      </c>
      <c r="E1188" s="13">
        <v>0</v>
      </c>
      <c r="F1188" s="13">
        <v>0</v>
      </c>
      <c r="G1188" s="13">
        <v>0</v>
      </c>
      <c r="H1188" s="13">
        <v>0</v>
      </c>
      <c r="I1188" s="13">
        <v>0</v>
      </c>
      <c r="J1188" s="13">
        <v>0</v>
      </c>
      <c r="K1188" s="13">
        <v>0</v>
      </c>
      <c r="L1188" s="13">
        <v>0</v>
      </c>
      <c r="M1188" s="13">
        <v>0</v>
      </c>
      <c r="N1188" s="13">
        <v>0</v>
      </c>
      <c r="O1188" s="13">
        <v>0</v>
      </c>
      <c r="P1188" s="13">
        <v>0</v>
      </c>
      <c r="Q1188" s="13">
        <v>0</v>
      </c>
      <c r="R1188" s="13">
        <v>0</v>
      </c>
      <c r="S1188" s="13">
        <v>0</v>
      </c>
      <c r="T1188" s="13">
        <v>0</v>
      </c>
      <c r="U1188" s="13">
        <v>0</v>
      </c>
      <c r="V1188" s="13">
        <v>0</v>
      </c>
      <c r="W1188" s="13">
        <v>0</v>
      </c>
      <c r="X1188" s="13">
        <v>0</v>
      </c>
      <c r="Y1188" s="13">
        <v>0</v>
      </c>
      <c r="Z1188" s="13">
        <v>0</v>
      </c>
      <c r="AA1188" s="13">
        <v>0</v>
      </c>
      <c r="AB1188" s="13"/>
      <c r="AC1188" s="13"/>
      <c r="AD1188" s="13"/>
      <c r="AE1188" s="13"/>
      <c r="AF1188" s="13"/>
      <c r="AG1188" s="13"/>
      <c r="AH1188" s="13"/>
      <c r="AI1188" s="13"/>
      <c r="AJ1188" s="13"/>
      <c r="AK1188" s="13"/>
      <c r="AL1188" s="13"/>
      <c r="AM1188" s="13"/>
      <c r="AN1188" s="13"/>
      <c r="AO1188" s="13"/>
      <c r="AP1188" s="13"/>
      <c r="AQ1188" s="13"/>
      <c r="AR1188" s="13"/>
      <c r="AS1188" s="13"/>
      <c r="AT1188" s="13"/>
      <c r="AU1188" s="13"/>
      <c r="AV1188" s="13"/>
      <c r="AW1188" s="13"/>
      <c r="AX1188" s="13"/>
      <c r="AY1188" s="14" t="str">
        <f t="shared" si="185"/>
        <v/>
      </c>
      <c r="AZ1188" s="14">
        <f t="shared" si="182"/>
        <v>23</v>
      </c>
      <c r="BA1188" s="19">
        <f t="shared" si="186"/>
        <v>0</v>
      </c>
      <c r="BB1188" s="20" t="e">
        <f t="shared" si="183"/>
        <v>#DIV/0!</v>
      </c>
      <c r="BC1188">
        <f t="shared" si="187"/>
        <v>23</v>
      </c>
      <c r="BD1188" s="14">
        <f t="shared" si="188"/>
        <v>1</v>
      </c>
      <c r="BE1188" s="14" t="str">
        <f t="shared" si="189"/>
        <v/>
      </c>
      <c r="BF1188" s="14" t="str">
        <f t="shared" si="190"/>
        <v/>
      </c>
      <c r="BG1188" s="14" t="str">
        <f t="shared" si="191"/>
        <v/>
      </c>
    </row>
    <row r="1189" spans="1:59" x14ac:dyDescent="0.2">
      <c r="A1189" t="str">
        <f t="shared" si="184"/>
        <v>Mitchell Hinge_2015</v>
      </c>
      <c r="B1189" t="s">
        <v>996</v>
      </c>
      <c r="C1189" t="s">
        <v>514</v>
      </c>
      <c r="D1189">
        <v>2015</v>
      </c>
      <c r="E1189" s="13">
        <v>0</v>
      </c>
      <c r="F1189" s="13">
        <v>0</v>
      </c>
      <c r="G1189" s="13">
        <v>0</v>
      </c>
      <c r="H1189" s="13">
        <v>0</v>
      </c>
      <c r="I1189" s="13">
        <v>0</v>
      </c>
      <c r="J1189" s="13">
        <v>0</v>
      </c>
      <c r="K1189" s="13">
        <v>0</v>
      </c>
      <c r="L1189" s="13">
        <v>0</v>
      </c>
      <c r="M1189" s="13">
        <v>0</v>
      </c>
      <c r="N1189" s="13">
        <v>0</v>
      </c>
      <c r="O1189" s="13">
        <v>0</v>
      </c>
      <c r="P1189" s="13">
        <v>0</v>
      </c>
      <c r="Q1189" s="13">
        <v>0</v>
      </c>
      <c r="R1189" s="13">
        <v>0</v>
      </c>
      <c r="S1189" s="13">
        <v>0</v>
      </c>
      <c r="T1189" s="13">
        <v>0</v>
      </c>
      <c r="U1189" s="13">
        <v>0</v>
      </c>
      <c r="V1189" s="13">
        <v>0</v>
      </c>
      <c r="W1189" s="13">
        <v>0</v>
      </c>
      <c r="X1189" s="13">
        <v>0</v>
      </c>
      <c r="Y1189" s="13">
        <v>0</v>
      </c>
      <c r="Z1189" s="13">
        <v>0</v>
      </c>
      <c r="AA1189" s="13">
        <v>0</v>
      </c>
      <c r="AB1189" s="13"/>
      <c r="AC1189" s="13"/>
      <c r="AD1189" s="13"/>
      <c r="AE1189" s="13"/>
      <c r="AF1189" s="13"/>
      <c r="AG1189" s="13"/>
      <c r="AH1189" s="13"/>
      <c r="AI1189" s="13"/>
      <c r="AJ1189" s="13"/>
      <c r="AK1189" s="13"/>
      <c r="AL1189" s="13"/>
      <c r="AM1189" s="13"/>
      <c r="AN1189" s="13"/>
      <c r="AO1189" s="13"/>
      <c r="AP1189" s="13"/>
      <c r="AQ1189" s="13"/>
      <c r="AR1189" s="13"/>
      <c r="AS1189" s="13"/>
      <c r="AT1189" s="13"/>
      <c r="AU1189" s="13"/>
      <c r="AV1189" s="13"/>
      <c r="AW1189" s="13"/>
      <c r="AX1189" s="13"/>
      <c r="AY1189" s="14" t="str">
        <f t="shared" si="185"/>
        <v/>
      </c>
      <c r="AZ1189" s="14">
        <f t="shared" si="182"/>
        <v>23</v>
      </c>
      <c r="BA1189" s="19">
        <f t="shared" si="186"/>
        <v>0</v>
      </c>
      <c r="BB1189" s="20" t="e">
        <f t="shared" si="183"/>
        <v>#DIV/0!</v>
      </c>
      <c r="BC1189">
        <f t="shared" si="187"/>
        <v>23</v>
      </c>
      <c r="BD1189" s="14">
        <f t="shared" si="188"/>
        <v>1</v>
      </c>
      <c r="BE1189" s="14" t="str">
        <f t="shared" si="189"/>
        <v/>
      </c>
      <c r="BF1189" s="14" t="str">
        <f t="shared" si="190"/>
        <v/>
      </c>
      <c r="BG1189" s="14" t="str">
        <f t="shared" si="191"/>
        <v/>
      </c>
    </row>
    <row r="1190" spans="1:59" x14ac:dyDescent="0.2">
      <c r="A1190" t="str">
        <f t="shared" si="184"/>
        <v>Eric Hipwood_2018</v>
      </c>
      <c r="B1190" t="s">
        <v>636</v>
      </c>
      <c r="C1190" t="s">
        <v>514</v>
      </c>
      <c r="D1190">
        <v>2018</v>
      </c>
      <c r="E1190" s="13">
        <v>269100</v>
      </c>
      <c r="F1190" s="13">
        <v>269100</v>
      </c>
      <c r="G1190" s="13">
        <v>269100</v>
      </c>
      <c r="H1190" s="13">
        <v>278100</v>
      </c>
      <c r="I1190" s="13">
        <v>276600</v>
      </c>
      <c r="J1190" s="13">
        <v>265400</v>
      </c>
      <c r="K1190" s="13">
        <v>233800</v>
      </c>
      <c r="L1190" s="13">
        <v>220100</v>
      </c>
      <c r="M1190" s="13">
        <v>210900</v>
      </c>
      <c r="N1190" s="13">
        <v>234800</v>
      </c>
      <c r="O1190" s="13">
        <v>252700</v>
      </c>
      <c r="P1190" s="13">
        <v>260000</v>
      </c>
      <c r="Q1190" s="13">
        <v>241400</v>
      </c>
      <c r="R1190" s="13">
        <v>241400</v>
      </c>
      <c r="S1190" s="13">
        <v>233800</v>
      </c>
      <c r="T1190" s="13">
        <v>241700</v>
      </c>
      <c r="U1190" s="13">
        <v>286100</v>
      </c>
      <c r="V1190" s="13">
        <v>324900</v>
      </c>
      <c r="W1190" s="13">
        <v>343100</v>
      </c>
      <c r="X1190" s="13">
        <v>318100</v>
      </c>
      <c r="Y1190" s="13">
        <v>284000</v>
      </c>
      <c r="Z1190" s="13">
        <v>274200</v>
      </c>
      <c r="AA1190" s="13">
        <v>254000</v>
      </c>
      <c r="AB1190" s="13">
        <v>39</v>
      </c>
      <c r="AC1190" s="13">
        <v>65</v>
      </c>
      <c r="AD1190" s="13">
        <v>76</v>
      </c>
      <c r="AE1190" s="13">
        <v>19</v>
      </c>
      <c r="AF1190" s="13">
        <v>42</v>
      </c>
      <c r="AG1190" s="13">
        <v>26</v>
      </c>
      <c r="AH1190" s="13">
        <v>41</v>
      </c>
      <c r="AI1190" s="13">
        <v>45</v>
      </c>
      <c r="AJ1190" s="13">
        <v>95</v>
      </c>
      <c r="AK1190" s="13">
        <v>41</v>
      </c>
      <c r="AL1190" s="13">
        <v>32</v>
      </c>
      <c r="AM1190" s="13">
        <v>43</v>
      </c>
      <c r="AN1190" s="13"/>
      <c r="AO1190" s="13">
        <v>54</v>
      </c>
      <c r="AP1190" s="13">
        <v>64</v>
      </c>
      <c r="AQ1190" s="13">
        <v>130</v>
      </c>
      <c r="AR1190" s="13">
        <v>68</v>
      </c>
      <c r="AS1190" s="13">
        <v>42</v>
      </c>
      <c r="AT1190" s="13">
        <v>44</v>
      </c>
      <c r="AU1190" s="13">
        <v>33</v>
      </c>
      <c r="AV1190" s="13">
        <v>76</v>
      </c>
      <c r="AW1190" s="13">
        <v>35</v>
      </c>
      <c r="AX1190" s="13">
        <v>32</v>
      </c>
      <c r="AY1190" s="14">
        <f t="shared" si="185"/>
        <v>51.909090909090907</v>
      </c>
      <c r="AZ1190" s="14">
        <f t="shared" si="182"/>
        <v>23</v>
      </c>
      <c r="BA1190" s="19">
        <f t="shared" si="186"/>
        <v>1</v>
      </c>
      <c r="BB1190" s="20">
        <f t="shared" si="183"/>
        <v>25.521063365868503</v>
      </c>
      <c r="BC1190">
        <f t="shared" si="187"/>
        <v>0</v>
      </c>
      <c r="BD1190" s="14">
        <f t="shared" si="188"/>
        <v>9</v>
      </c>
      <c r="BE1190" s="14">
        <f t="shared" si="189"/>
        <v>44.5</v>
      </c>
      <c r="BF1190" s="14">
        <f t="shared" si="190"/>
        <v>49.5</v>
      </c>
      <c r="BG1190" s="14">
        <f t="shared" si="191"/>
        <v>58.222222222222221</v>
      </c>
    </row>
    <row r="1191" spans="1:59" x14ac:dyDescent="0.2">
      <c r="A1191" t="str">
        <f t="shared" si="184"/>
        <v>Eric Hipwood_2017</v>
      </c>
      <c r="B1191" t="s">
        <v>636</v>
      </c>
      <c r="C1191" t="s">
        <v>514</v>
      </c>
      <c r="D1191">
        <v>2017</v>
      </c>
      <c r="E1191" s="13">
        <v>260600</v>
      </c>
      <c r="F1191" s="13">
        <v>260600</v>
      </c>
      <c r="G1191" s="13">
        <v>260600</v>
      </c>
      <c r="H1191" s="13">
        <v>258400</v>
      </c>
      <c r="I1191" s="13">
        <v>224800</v>
      </c>
      <c r="J1191" s="13">
        <v>213500</v>
      </c>
      <c r="K1191" s="13">
        <v>222300</v>
      </c>
      <c r="L1191" s="13">
        <v>225000</v>
      </c>
      <c r="M1191" s="13">
        <v>222100</v>
      </c>
      <c r="N1191" s="13">
        <v>220100</v>
      </c>
      <c r="O1191" s="13">
        <v>228800</v>
      </c>
      <c r="P1191" s="13">
        <v>228800</v>
      </c>
      <c r="Q1191" s="13">
        <v>217600</v>
      </c>
      <c r="R1191" s="13">
        <v>210600</v>
      </c>
      <c r="S1191" s="13">
        <v>215200</v>
      </c>
      <c r="T1191" s="13">
        <v>243700</v>
      </c>
      <c r="U1191" s="13">
        <v>262700</v>
      </c>
      <c r="V1191" s="13">
        <v>271200</v>
      </c>
      <c r="W1191" s="13">
        <v>259000</v>
      </c>
      <c r="X1191" s="13">
        <v>259000</v>
      </c>
      <c r="Y1191" s="13">
        <v>253900</v>
      </c>
      <c r="Z1191" s="13">
        <v>257200</v>
      </c>
      <c r="AA1191" s="13">
        <v>261400</v>
      </c>
      <c r="AB1191" s="13">
        <v>91</v>
      </c>
      <c r="AC1191" s="13">
        <v>55</v>
      </c>
      <c r="AD1191" s="13">
        <v>1</v>
      </c>
      <c r="AE1191" s="13">
        <v>20</v>
      </c>
      <c r="AF1191" s="13">
        <v>85</v>
      </c>
      <c r="AG1191" s="13">
        <v>40</v>
      </c>
      <c r="AH1191" s="13">
        <v>11</v>
      </c>
      <c r="AI1191" s="13">
        <v>75</v>
      </c>
      <c r="AJ1191" s="13">
        <v>40</v>
      </c>
      <c r="AK1191" s="13">
        <v>34</v>
      </c>
      <c r="AL1191" s="13"/>
      <c r="AM1191" s="13">
        <v>35</v>
      </c>
      <c r="AN1191" s="13">
        <v>43</v>
      </c>
      <c r="AO1191" s="13">
        <v>56</v>
      </c>
      <c r="AP1191" s="13">
        <v>93</v>
      </c>
      <c r="AQ1191" s="13">
        <v>39</v>
      </c>
      <c r="AR1191" s="13">
        <v>44</v>
      </c>
      <c r="AS1191" s="13">
        <v>52</v>
      </c>
      <c r="AT1191" s="13"/>
      <c r="AU1191" s="13">
        <v>49</v>
      </c>
      <c r="AV1191" s="13">
        <v>60</v>
      </c>
      <c r="AW1191" s="13">
        <v>56</v>
      </c>
      <c r="AX1191" s="13"/>
      <c r="AY1191" s="14">
        <f t="shared" si="185"/>
        <v>48.95</v>
      </c>
      <c r="AZ1191" s="14">
        <f t="shared" si="182"/>
        <v>23</v>
      </c>
      <c r="BA1191" s="19">
        <f t="shared" si="186"/>
        <v>0.90909090909090906</v>
      </c>
      <c r="BB1191" s="20">
        <f t="shared" si="183"/>
        <v>24.353698519505148</v>
      </c>
      <c r="BC1191">
        <f t="shared" si="187"/>
        <v>0</v>
      </c>
      <c r="BD1191" s="14">
        <f t="shared" si="188"/>
        <v>14</v>
      </c>
      <c r="BE1191" s="14">
        <f t="shared" si="189"/>
        <v>48.666666666666664</v>
      </c>
      <c r="BF1191" s="14">
        <f t="shared" si="190"/>
        <v>39</v>
      </c>
      <c r="BG1191" s="14">
        <f t="shared" si="191"/>
        <v>56.142857142857146</v>
      </c>
    </row>
    <row r="1192" spans="1:59" x14ac:dyDescent="0.2">
      <c r="A1192" t="str">
        <f t="shared" si="184"/>
        <v>Eric Hipwood_2016</v>
      </c>
      <c r="B1192" t="s">
        <v>636</v>
      </c>
      <c r="C1192" t="s">
        <v>514</v>
      </c>
      <c r="D1192">
        <v>2016</v>
      </c>
      <c r="E1192" s="13">
        <v>162300</v>
      </c>
      <c r="F1192" s="13">
        <v>162300</v>
      </c>
      <c r="G1192" s="13">
        <v>162300</v>
      </c>
      <c r="H1192" s="13">
        <v>162300</v>
      </c>
      <c r="I1192" s="13">
        <v>162300</v>
      </c>
      <c r="J1192" s="13">
        <v>162300</v>
      </c>
      <c r="K1192" s="13">
        <v>162300</v>
      </c>
      <c r="L1192" s="13">
        <v>162300</v>
      </c>
      <c r="M1192" s="13">
        <v>162300</v>
      </c>
      <c r="N1192" s="13">
        <v>162300</v>
      </c>
      <c r="O1192" s="13">
        <v>162300</v>
      </c>
      <c r="P1192" s="13">
        <v>162300</v>
      </c>
      <c r="Q1192" s="13">
        <v>162300</v>
      </c>
      <c r="R1192" s="13">
        <v>162300</v>
      </c>
      <c r="S1192" s="13">
        <v>162300</v>
      </c>
      <c r="T1192" s="13">
        <v>162300</v>
      </c>
      <c r="U1192" s="13">
        <v>200200</v>
      </c>
      <c r="V1192" s="13">
        <v>224600</v>
      </c>
      <c r="W1192" s="13">
        <v>244100</v>
      </c>
      <c r="X1192" s="13">
        <v>245000</v>
      </c>
      <c r="Y1192" s="13">
        <v>241200</v>
      </c>
      <c r="Z1192" s="13">
        <v>225200</v>
      </c>
      <c r="AA1192" s="13">
        <v>210900</v>
      </c>
      <c r="AB1192" s="13"/>
      <c r="AC1192" s="13"/>
      <c r="AD1192" s="13"/>
      <c r="AE1192" s="13"/>
      <c r="AF1192" s="13"/>
      <c r="AG1192" s="13"/>
      <c r="AH1192" s="13"/>
      <c r="AI1192" s="13"/>
      <c r="AJ1192" s="13"/>
      <c r="AK1192" s="13"/>
      <c r="AL1192" s="13"/>
      <c r="AM1192" s="13"/>
      <c r="AN1192" s="13">
        <v>54</v>
      </c>
      <c r="AO1192" s="13">
        <v>57</v>
      </c>
      <c r="AP1192" s="13"/>
      <c r="AQ1192" s="13">
        <v>73</v>
      </c>
      <c r="AR1192" s="13">
        <v>48</v>
      </c>
      <c r="AS1192" s="13">
        <v>62</v>
      </c>
      <c r="AT1192" s="13">
        <v>43</v>
      </c>
      <c r="AU1192" s="13">
        <v>38</v>
      </c>
      <c r="AV1192" s="13">
        <v>32</v>
      </c>
      <c r="AW1192" s="13">
        <v>37</v>
      </c>
      <c r="AX1192" s="13">
        <v>35</v>
      </c>
      <c r="AY1192" s="14">
        <f t="shared" si="185"/>
        <v>47.9</v>
      </c>
      <c r="AZ1192" s="14">
        <f t="shared" si="182"/>
        <v>23</v>
      </c>
      <c r="BA1192" s="19">
        <f t="shared" si="186"/>
        <v>0.45454545454545453</v>
      </c>
      <c r="BB1192" s="20">
        <f t="shared" si="183"/>
        <v>13.370365240585869</v>
      </c>
      <c r="BC1192">
        <f t="shared" si="187"/>
        <v>0</v>
      </c>
      <c r="BD1192" s="14">
        <f t="shared" si="188"/>
        <v>1</v>
      </c>
      <c r="BE1192" s="14" t="str">
        <f t="shared" si="189"/>
        <v/>
      </c>
      <c r="BF1192" s="14" t="str">
        <f t="shared" si="190"/>
        <v/>
      </c>
      <c r="BG1192" s="14">
        <f t="shared" si="191"/>
        <v>46</v>
      </c>
    </row>
    <row r="1193" spans="1:59" x14ac:dyDescent="0.2">
      <c r="A1193" t="str">
        <f t="shared" si="184"/>
        <v>Eric Hipwood_2015</v>
      </c>
      <c r="B1193" t="s">
        <v>636</v>
      </c>
      <c r="C1193" t="s">
        <v>514</v>
      </c>
      <c r="D1193">
        <v>2015</v>
      </c>
      <c r="E1193" s="13">
        <v>0</v>
      </c>
      <c r="F1193" s="13">
        <v>0</v>
      </c>
      <c r="G1193" s="13">
        <v>0</v>
      </c>
      <c r="H1193" s="13">
        <v>0</v>
      </c>
      <c r="I1193" s="13">
        <v>0</v>
      </c>
      <c r="J1193" s="13">
        <v>0</v>
      </c>
      <c r="K1193" s="13">
        <v>0</v>
      </c>
      <c r="L1193" s="13">
        <v>0</v>
      </c>
      <c r="M1193" s="13">
        <v>0</v>
      </c>
      <c r="N1193" s="13">
        <v>0</v>
      </c>
      <c r="O1193" s="13">
        <v>0</v>
      </c>
      <c r="P1193" s="13">
        <v>0</v>
      </c>
      <c r="Q1193" s="13">
        <v>0</v>
      </c>
      <c r="R1193" s="13">
        <v>0</v>
      </c>
      <c r="S1193" s="13">
        <v>0</v>
      </c>
      <c r="T1193" s="13">
        <v>0</v>
      </c>
      <c r="U1193" s="13">
        <v>0</v>
      </c>
      <c r="V1193" s="13">
        <v>0</v>
      </c>
      <c r="W1193" s="13">
        <v>0</v>
      </c>
      <c r="X1193" s="13">
        <v>0</v>
      </c>
      <c r="Y1193" s="13">
        <v>0</v>
      </c>
      <c r="Z1193" s="13">
        <v>0</v>
      </c>
      <c r="AA1193" s="13">
        <v>0</v>
      </c>
      <c r="AB1193" s="13"/>
      <c r="AC1193" s="13"/>
      <c r="AD1193" s="13"/>
      <c r="AE1193" s="13"/>
      <c r="AF1193" s="13"/>
      <c r="AG1193" s="13"/>
      <c r="AH1193" s="13"/>
      <c r="AI1193" s="13"/>
      <c r="AJ1193" s="13"/>
      <c r="AK1193" s="13"/>
      <c r="AL1193" s="13"/>
      <c r="AM1193" s="13"/>
      <c r="AN1193" s="13"/>
      <c r="AO1193" s="13"/>
      <c r="AP1193" s="13"/>
      <c r="AQ1193" s="13"/>
      <c r="AR1193" s="13"/>
      <c r="AS1193" s="13"/>
      <c r="AT1193" s="13"/>
      <c r="AU1193" s="13"/>
      <c r="AV1193" s="13"/>
      <c r="AW1193" s="13"/>
      <c r="AX1193" s="13"/>
      <c r="AY1193" s="14" t="str">
        <f t="shared" si="185"/>
        <v/>
      </c>
      <c r="AZ1193" s="14">
        <f t="shared" si="182"/>
        <v>23</v>
      </c>
      <c r="BA1193" s="19">
        <f t="shared" si="186"/>
        <v>0</v>
      </c>
      <c r="BB1193" s="20" t="e">
        <f t="shared" si="183"/>
        <v>#DIV/0!</v>
      </c>
      <c r="BC1193">
        <f t="shared" si="187"/>
        <v>23</v>
      </c>
      <c r="BD1193" s="14">
        <f t="shared" si="188"/>
        <v>1</v>
      </c>
      <c r="BE1193" s="14" t="str">
        <f t="shared" si="189"/>
        <v/>
      </c>
      <c r="BF1193" s="14" t="str">
        <f t="shared" si="190"/>
        <v/>
      </c>
      <c r="BG1193" s="14" t="str">
        <f t="shared" si="191"/>
        <v/>
      </c>
    </row>
    <row r="1194" spans="1:59" x14ac:dyDescent="0.2">
      <c r="A1194" t="str">
        <f t="shared" si="184"/>
        <v>Luke Hodge_2018</v>
      </c>
      <c r="B1194" t="s">
        <v>760</v>
      </c>
      <c r="C1194" t="s">
        <v>514</v>
      </c>
      <c r="D1194">
        <v>2018</v>
      </c>
      <c r="E1194" s="13">
        <v>461800</v>
      </c>
      <c r="F1194" s="13">
        <v>461800</v>
      </c>
      <c r="G1194" s="13">
        <v>461800</v>
      </c>
      <c r="H1194" s="13">
        <v>438700</v>
      </c>
      <c r="I1194" s="13">
        <v>419100</v>
      </c>
      <c r="J1194" s="13">
        <v>418500</v>
      </c>
      <c r="K1194" s="13">
        <v>418500</v>
      </c>
      <c r="L1194" s="13">
        <v>419900</v>
      </c>
      <c r="M1194" s="13">
        <v>400300</v>
      </c>
      <c r="N1194" s="13">
        <v>379900</v>
      </c>
      <c r="O1194" s="13">
        <v>362500</v>
      </c>
      <c r="P1194" s="13">
        <v>370300</v>
      </c>
      <c r="Q1194" s="13">
        <v>367000</v>
      </c>
      <c r="R1194" s="13">
        <v>367000</v>
      </c>
      <c r="S1194" s="13">
        <v>406500</v>
      </c>
      <c r="T1194" s="13">
        <v>434500</v>
      </c>
      <c r="U1194" s="13">
        <v>481500</v>
      </c>
      <c r="V1194" s="13">
        <v>481500</v>
      </c>
      <c r="W1194" s="13">
        <v>481500</v>
      </c>
      <c r="X1194" s="13">
        <v>482400</v>
      </c>
      <c r="Y1194" s="13">
        <v>483300</v>
      </c>
      <c r="Z1194" s="13">
        <v>464200</v>
      </c>
      <c r="AA1194" s="13">
        <v>422900</v>
      </c>
      <c r="AB1194" s="13">
        <v>93</v>
      </c>
      <c r="AC1194" s="13">
        <v>62</v>
      </c>
      <c r="AD1194" s="13">
        <v>68</v>
      </c>
      <c r="AE1194" s="13">
        <v>84</v>
      </c>
      <c r="AF1194" s="13">
        <v>92</v>
      </c>
      <c r="AG1194" s="13"/>
      <c r="AH1194" s="13">
        <v>77</v>
      </c>
      <c r="AI1194" s="13">
        <v>40</v>
      </c>
      <c r="AJ1194" s="13">
        <v>79</v>
      </c>
      <c r="AK1194" s="13">
        <v>70</v>
      </c>
      <c r="AL1194" s="13">
        <v>86</v>
      </c>
      <c r="AM1194" s="13">
        <v>61</v>
      </c>
      <c r="AN1194" s="13"/>
      <c r="AO1194" s="13">
        <v>164</v>
      </c>
      <c r="AP1194" s="13">
        <v>87</v>
      </c>
      <c r="AQ1194" s="13">
        <v>121</v>
      </c>
      <c r="AR1194" s="13"/>
      <c r="AS1194" s="13"/>
      <c r="AT1194" s="13">
        <v>89</v>
      </c>
      <c r="AU1194" s="13">
        <v>89</v>
      </c>
      <c r="AV1194" s="13">
        <v>77</v>
      </c>
      <c r="AW1194" s="13">
        <v>89</v>
      </c>
      <c r="AX1194" s="13">
        <v>52</v>
      </c>
      <c r="AY1194" s="14">
        <f t="shared" si="185"/>
        <v>83.15789473684211</v>
      </c>
      <c r="AZ1194" s="14">
        <f t="shared" si="182"/>
        <v>23</v>
      </c>
      <c r="BA1194" s="19">
        <f t="shared" si="186"/>
        <v>0.86363636363636365</v>
      </c>
      <c r="BB1194" s="20">
        <f t="shared" si="183"/>
        <v>26.390787866422745</v>
      </c>
      <c r="BC1194">
        <f t="shared" si="187"/>
        <v>0</v>
      </c>
      <c r="BD1194" s="14">
        <f t="shared" si="188"/>
        <v>11</v>
      </c>
      <c r="BE1194" s="14">
        <f t="shared" si="189"/>
        <v>79.8</v>
      </c>
      <c r="BF1194" s="14">
        <f t="shared" si="190"/>
        <v>68.833333333333329</v>
      </c>
      <c r="BG1194" s="14">
        <f t="shared" si="191"/>
        <v>86.285714285714292</v>
      </c>
    </row>
    <row r="1195" spans="1:59" x14ac:dyDescent="0.2">
      <c r="A1195" t="str">
        <f t="shared" si="184"/>
        <v>Luke Hodge_2017</v>
      </c>
      <c r="B1195" t="s">
        <v>760</v>
      </c>
      <c r="C1195" t="s">
        <v>514</v>
      </c>
      <c r="D1195">
        <v>2017</v>
      </c>
      <c r="E1195" s="13">
        <v>481300</v>
      </c>
      <c r="F1195" s="13">
        <v>481300</v>
      </c>
      <c r="G1195" s="13">
        <v>481300</v>
      </c>
      <c r="H1195" s="13">
        <v>481300</v>
      </c>
      <c r="I1195" s="13">
        <v>476400</v>
      </c>
      <c r="J1195" s="13">
        <v>468700</v>
      </c>
      <c r="K1195" s="13">
        <v>470800</v>
      </c>
      <c r="L1195" s="13">
        <v>462100</v>
      </c>
      <c r="M1195" s="13">
        <v>474000</v>
      </c>
      <c r="N1195" s="13">
        <v>476100</v>
      </c>
      <c r="O1195" s="13">
        <v>484200</v>
      </c>
      <c r="P1195" s="13">
        <v>481500</v>
      </c>
      <c r="Q1195" s="13">
        <v>481500</v>
      </c>
      <c r="R1195" s="13">
        <v>481500</v>
      </c>
      <c r="S1195" s="13">
        <v>471900</v>
      </c>
      <c r="T1195" s="13">
        <v>449400</v>
      </c>
      <c r="U1195" s="13">
        <v>414900</v>
      </c>
      <c r="V1195" s="13">
        <v>403500</v>
      </c>
      <c r="W1195" s="13">
        <v>400900</v>
      </c>
      <c r="X1195" s="13">
        <v>416500</v>
      </c>
      <c r="Y1195" s="13">
        <v>416500</v>
      </c>
      <c r="Z1195" s="13">
        <v>433800</v>
      </c>
      <c r="AA1195" s="13">
        <v>429700</v>
      </c>
      <c r="AB1195" s="13"/>
      <c r="AC1195" s="13">
        <v>77</v>
      </c>
      <c r="AD1195" s="13">
        <v>78</v>
      </c>
      <c r="AE1195" s="13">
        <v>116</v>
      </c>
      <c r="AF1195" s="13">
        <v>67</v>
      </c>
      <c r="AG1195" s="13">
        <v>97</v>
      </c>
      <c r="AH1195" s="13">
        <v>92</v>
      </c>
      <c r="AI1195" s="13">
        <v>110</v>
      </c>
      <c r="AJ1195" s="13">
        <v>81</v>
      </c>
      <c r="AK1195" s="13">
        <v>107</v>
      </c>
      <c r="AL1195" s="13">
        <v>92</v>
      </c>
      <c r="AM1195" s="13"/>
      <c r="AN1195" s="13"/>
      <c r="AO1195" s="13">
        <v>62</v>
      </c>
      <c r="AP1195" s="13">
        <v>76</v>
      </c>
      <c r="AQ1195" s="13">
        <v>52</v>
      </c>
      <c r="AR1195" s="13">
        <v>94</v>
      </c>
      <c r="AS1195" s="13">
        <v>90</v>
      </c>
      <c r="AT1195" s="13">
        <v>92</v>
      </c>
      <c r="AU1195" s="13"/>
      <c r="AV1195" s="13">
        <v>109</v>
      </c>
      <c r="AW1195" s="13">
        <v>52</v>
      </c>
      <c r="AX1195" s="13">
        <v>52</v>
      </c>
      <c r="AY1195" s="14">
        <f t="shared" si="185"/>
        <v>84</v>
      </c>
      <c r="AZ1195" s="14">
        <f t="shared" si="182"/>
        <v>23</v>
      </c>
      <c r="BA1195" s="19">
        <f t="shared" si="186"/>
        <v>0.86363636363636365</v>
      </c>
      <c r="BB1195" s="20">
        <f t="shared" si="183"/>
        <v>20.212757247727374</v>
      </c>
      <c r="BC1195">
        <f t="shared" si="187"/>
        <v>0</v>
      </c>
      <c r="BD1195" s="14">
        <f t="shared" si="188"/>
        <v>19</v>
      </c>
      <c r="BE1195" s="14">
        <f t="shared" si="189"/>
        <v>87</v>
      </c>
      <c r="BF1195" s="14">
        <f t="shared" si="190"/>
        <v>96.4</v>
      </c>
      <c r="BG1195" s="14">
        <f t="shared" si="191"/>
        <v>77.125</v>
      </c>
    </row>
    <row r="1196" spans="1:59" x14ac:dyDescent="0.2">
      <c r="A1196" t="str">
        <f t="shared" si="184"/>
        <v>Luke Hodge_2016</v>
      </c>
      <c r="B1196" t="s">
        <v>760</v>
      </c>
      <c r="C1196" t="s">
        <v>514</v>
      </c>
      <c r="D1196">
        <v>2016</v>
      </c>
      <c r="E1196" s="13">
        <v>584400</v>
      </c>
      <c r="F1196" s="13">
        <v>584400</v>
      </c>
      <c r="G1196" s="13">
        <v>584400</v>
      </c>
      <c r="H1196" s="13">
        <v>584400</v>
      </c>
      <c r="I1196" s="13">
        <v>584400</v>
      </c>
      <c r="J1196" s="13">
        <v>532900</v>
      </c>
      <c r="K1196" s="13">
        <v>492300</v>
      </c>
      <c r="L1196" s="13">
        <v>492300</v>
      </c>
      <c r="M1196" s="13">
        <v>492300</v>
      </c>
      <c r="N1196" s="13">
        <v>492300</v>
      </c>
      <c r="O1196" s="13">
        <v>492300</v>
      </c>
      <c r="P1196" s="13">
        <v>492300</v>
      </c>
      <c r="Q1196" s="13">
        <v>492300</v>
      </c>
      <c r="R1196" s="13">
        <v>492300</v>
      </c>
      <c r="S1196" s="13">
        <v>465900</v>
      </c>
      <c r="T1196" s="13">
        <v>465900</v>
      </c>
      <c r="U1196" s="13">
        <v>466200</v>
      </c>
      <c r="V1196" s="13">
        <v>474500</v>
      </c>
      <c r="W1196" s="13">
        <v>464300</v>
      </c>
      <c r="X1196" s="13">
        <v>435400</v>
      </c>
      <c r="Y1196" s="13">
        <v>421600</v>
      </c>
      <c r="Z1196" s="13">
        <v>434900</v>
      </c>
      <c r="AA1196" s="13">
        <v>462600</v>
      </c>
      <c r="AB1196" s="13">
        <v>66</v>
      </c>
      <c r="AC1196" s="13"/>
      <c r="AD1196" s="13"/>
      <c r="AE1196" s="13">
        <v>79</v>
      </c>
      <c r="AF1196" s="13">
        <v>81</v>
      </c>
      <c r="AG1196" s="13">
        <v>61</v>
      </c>
      <c r="AH1196" s="13"/>
      <c r="AI1196" s="13"/>
      <c r="AJ1196" s="13"/>
      <c r="AK1196" s="13"/>
      <c r="AL1196" s="13"/>
      <c r="AM1196" s="13"/>
      <c r="AN1196" s="13"/>
      <c r="AO1196" s="13">
        <v>97</v>
      </c>
      <c r="AP1196" s="13"/>
      <c r="AQ1196" s="13">
        <v>124</v>
      </c>
      <c r="AR1196" s="13">
        <v>83</v>
      </c>
      <c r="AS1196" s="13">
        <v>62</v>
      </c>
      <c r="AT1196" s="13">
        <v>76</v>
      </c>
      <c r="AU1196" s="13">
        <v>100</v>
      </c>
      <c r="AV1196" s="13">
        <v>116</v>
      </c>
      <c r="AW1196" s="13">
        <v>117</v>
      </c>
      <c r="AX1196" s="13">
        <v>88</v>
      </c>
      <c r="AY1196" s="14">
        <f t="shared" si="185"/>
        <v>88.461538461538467</v>
      </c>
      <c r="AZ1196" s="14">
        <f t="shared" si="182"/>
        <v>23</v>
      </c>
      <c r="BA1196" s="19">
        <f t="shared" si="186"/>
        <v>0.59090909090909094</v>
      </c>
      <c r="BB1196" s="20">
        <f t="shared" si="183"/>
        <v>21.077695100964679</v>
      </c>
      <c r="BC1196">
        <f t="shared" si="187"/>
        <v>0</v>
      </c>
      <c r="BD1196" s="14">
        <f t="shared" si="188"/>
        <v>21</v>
      </c>
      <c r="BE1196" s="14">
        <f t="shared" si="189"/>
        <v>71.75</v>
      </c>
      <c r="BF1196" s="14" t="str">
        <f t="shared" si="190"/>
        <v/>
      </c>
      <c r="BG1196" s="14">
        <f t="shared" si="191"/>
        <v>95.75</v>
      </c>
    </row>
    <row r="1197" spans="1:59" x14ac:dyDescent="0.2">
      <c r="A1197" t="str">
        <f t="shared" si="184"/>
        <v>Luke Hodge_2015</v>
      </c>
      <c r="B1197" t="s">
        <v>760</v>
      </c>
      <c r="C1197" t="s">
        <v>514</v>
      </c>
      <c r="D1197">
        <v>2015</v>
      </c>
      <c r="E1197" s="13">
        <v>492000</v>
      </c>
      <c r="F1197" s="13">
        <v>492000</v>
      </c>
      <c r="G1197" s="13">
        <v>492000</v>
      </c>
      <c r="H1197" s="13">
        <v>520400</v>
      </c>
      <c r="I1197" s="13">
        <v>533700</v>
      </c>
      <c r="J1197" s="13">
        <v>549400</v>
      </c>
      <c r="K1197" s="13">
        <v>549400</v>
      </c>
      <c r="L1197" s="13">
        <v>549400</v>
      </c>
      <c r="M1197" s="13">
        <v>549400</v>
      </c>
      <c r="N1197" s="13">
        <v>541000</v>
      </c>
      <c r="O1197" s="13">
        <v>544200</v>
      </c>
      <c r="P1197" s="13">
        <v>544200</v>
      </c>
      <c r="Q1197" s="13">
        <v>556600</v>
      </c>
      <c r="R1197" s="13">
        <v>533600</v>
      </c>
      <c r="S1197" s="13">
        <v>526100</v>
      </c>
      <c r="T1197" s="13">
        <v>539300</v>
      </c>
      <c r="U1197" s="13">
        <v>572100</v>
      </c>
      <c r="V1197" s="13">
        <v>602100</v>
      </c>
      <c r="W1197" s="13">
        <v>601700</v>
      </c>
      <c r="X1197" s="13">
        <v>589300</v>
      </c>
      <c r="Y1197" s="13">
        <v>565600</v>
      </c>
      <c r="Z1197" s="13">
        <v>523500</v>
      </c>
      <c r="AA1197" s="13">
        <v>523500</v>
      </c>
      <c r="AB1197" s="13">
        <v>97</v>
      </c>
      <c r="AC1197" s="13">
        <v>82</v>
      </c>
      <c r="AD1197" s="13">
        <v>177</v>
      </c>
      <c r="AE1197" s="13">
        <v>80</v>
      </c>
      <c r="AF1197" s="13">
        <v>97</v>
      </c>
      <c r="AG1197" s="13"/>
      <c r="AH1197" s="13"/>
      <c r="AI1197" s="13"/>
      <c r="AJ1197" s="13">
        <v>130</v>
      </c>
      <c r="AK1197" s="13">
        <v>100</v>
      </c>
      <c r="AL1197" s="13"/>
      <c r="AM1197" s="13">
        <v>122</v>
      </c>
      <c r="AN1197" s="13">
        <v>57</v>
      </c>
      <c r="AO1197" s="13">
        <v>119</v>
      </c>
      <c r="AP1197" s="13">
        <v>165</v>
      </c>
      <c r="AQ1197" s="13">
        <v>110</v>
      </c>
      <c r="AR1197" s="13">
        <v>140</v>
      </c>
      <c r="AS1197" s="13">
        <v>113</v>
      </c>
      <c r="AT1197" s="13">
        <v>83</v>
      </c>
      <c r="AU1197" s="13">
        <v>108</v>
      </c>
      <c r="AV1197" s="13">
        <v>60</v>
      </c>
      <c r="AW1197" s="13"/>
      <c r="AX1197" s="13"/>
      <c r="AY1197" s="14">
        <f t="shared" si="185"/>
        <v>108.23529411764706</v>
      </c>
      <c r="AZ1197" s="14">
        <f t="shared" si="182"/>
        <v>23</v>
      </c>
      <c r="BA1197" s="19">
        <f t="shared" si="186"/>
        <v>0.77272727272727271</v>
      </c>
      <c r="BB1197" s="20">
        <f t="shared" si="183"/>
        <v>32.748147679992336</v>
      </c>
      <c r="BC1197">
        <f t="shared" si="187"/>
        <v>0</v>
      </c>
      <c r="BD1197" s="14">
        <f t="shared" si="188"/>
        <v>1</v>
      </c>
      <c r="BE1197" s="14">
        <f t="shared" si="189"/>
        <v>106.6</v>
      </c>
      <c r="BF1197" s="14">
        <f t="shared" si="190"/>
        <v>117.33333333333333</v>
      </c>
      <c r="BG1197" s="14">
        <f t="shared" si="191"/>
        <v>111.28571428571429</v>
      </c>
    </row>
    <row r="1198" spans="1:59" x14ac:dyDescent="0.2">
      <c r="A1198" t="str">
        <f t="shared" si="184"/>
        <v>Jesse Hogan_2018</v>
      </c>
      <c r="B1198" t="s">
        <v>713</v>
      </c>
      <c r="C1198" t="s">
        <v>184</v>
      </c>
      <c r="D1198">
        <v>2018</v>
      </c>
      <c r="E1198" s="13">
        <v>383200</v>
      </c>
      <c r="F1198" s="13">
        <v>383200</v>
      </c>
      <c r="G1198" s="13">
        <v>383200</v>
      </c>
      <c r="H1198" s="13">
        <v>437500</v>
      </c>
      <c r="I1198" s="13">
        <v>485700</v>
      </c>
      <c r="J1198" s="13">
        <v>492800</v>
      </c>
      <c r="K1198" s="13">
        <v>456400</v>
      </c>
      <c r="L1198" s="13">
        <v>445000</v>
      </c>
      <c r="M1198" s="13">
        <v>440100</v>
      </c>
      <c r="N1198" s="13">
        <v>448200</v>
      </c>
      <c r="O1198" s="13">
        <v>451800</v>
      </c>
      <c r="P1198" s="13">
        <v>470600</v>
      </c>
      <c r="Q1198" s="13">
        <v>481200</v>
      </c>
      <c r="R1198" s="13">
        <v>481200</v>
      </c>
      <c r="S1198" s="13">
        <v>455100</v>
      </c>
      <c r="T1198" s="13">
        <v>429000</v>
      </c>
      <c r="U1198" s="13">
        <v>421900</v>
      </c>
      <c r="V1198" s="13">
        <v>451000</v>
      </c>
      <c r="W1198" s="13">
        <v>453100</v>
      </c>
      <c r="X1198" s="13">
        <v>443100</v>
      </c>
      <c r="Y1198" s="13">
        <v>435700</v>
      </c>
      <c r="Z1198" s="13">
        <v>423400</v>
      </c>
      <c r="AA1198" s="13">
        <v>423400</v>
      </c>
      <c r="AB1198" s="13">
        <v>79</v>
      </c>
      <c r="AC1198" s="13">
        <v>145</v>
      </c>
      <c r="AD1198" s="13">
        <v>125</v>
      </c>
      <c r="AE1198" s="13">
        <v>94</v>
      </c>
      <c r="AF1198" s="13">
        <v>81</v>
      </c>
      <c r="AG1198" s="13">
        <v>36</v>
      </c>
      <c r="AH1198" s="13">
        <v>130</v>
      </c>
      <c r="AI1198" s="13">
        <v>91</v>
      </c>
      <c r="AJ1198" s="13">
        <v>63</v>
      </c>
      <c r="AK1198" s="13">
        <v>123</v>
      </c>
      <c r="AL1198" s="13">
        <v>127</v>
      </c>
      <c r="AM1198" s="13">
        <v>59</v>
      </c>
      <c r="AN1198" s="13"/>
      <c r="AO1198" s="13">
        <v>47</v>
      </c>
      <c r="AP1198" s="13">
        <v>114</v>
      </c>
      <c r="AQ1198" s="13">
        <v>86</v>
      </c>
      <c r="AR1198" s="13">
        <v>123</v>
      </c>
      <c r="AS1198" s="13">
        <v>72</v>
      </c>
      <c r="AT1198" s="13">
        <v>60</v>
      </c>
      <c r="AU1198" s="13">
        <v>124</v>
      </c>
      <c r="AV1198" s="13">
        <v>57</v>
      </c>
      <c r="AW1198" s="13"/>
      <c r="AX1198" s="13"/>
      <c r="AY1198" s="14">
        <f t="shared" si="185"/>
        <v>91.8</v>
      </c>
      <c r="AZ1198" s="14">
        <f t="shared" si="182"/>
        <v>23</v>
      </c>
      <c r="BA1198" s="19">
        <f t="shared" si="186"/>
        <v>0.90909090909090906</v>
      </c>
      <c r="BB1198" s="20">
        <f t="shared" si="183"/>
        <v>32.498744915036831</v>
      </c>
      <c r="BC1198">
        <f t="shared" si="187"/>
        <v>0</v>
      </c>
      <c r="BD1198" s="14">
        <f t="shared" si="188"/>
        <v>1</v>
      </c>
      <c r="BE1198" s="14">
        <f t="shared" si="189"/>
        <v>93.333333333333329</v>
      </c>
      <c r="BF1198" s="14">
        <f t="shared" si="190"/>
        <v>98.833333333333329</v>
      </c>
      <c r="BG1198" s="14">
        <f t="shared" si="191"/>
        <v>90.857142857142861</v>
      </c>
    </row>
    <row r="1199" spans="1:59" x14ac:dyDescent="0.2">
      <c r="A1199" t="str">
        <f t="shared" si="184"/>
        <v>Jesse Hogan_2017</v>
      </c>
      <c r="B1199" t="s">
        <v>713</v>
      </c>
      <c r="C1199" t="s">
        <v>184</v>
      </c>
      <c r="D1199">
        <v>2017</v>
      </c>
      <c r="E1199" s="13">
        <v>417600</v>
      </c>
      <c r="F1199" s="13">
        <v>417600</v>
      </c>
      <c r="G1199" s="13">
        <v>417600</v>
      </c>
      <c r="H1199" s="13">
        <v>417600</v>
      </c>
      <c r="I1199" s="13">
        <v>417600</v>
      </c>
      <c r="J1199" s="13">
        <v>423100</v>
      </c>
      <c r="K1199" s="13">
        <v>423100</v>
      </c>
      <c r="L1199" s="13">
        <v>412600</v>
      </c>
      <c r="M1199" s="13">
        <v>412600</v>
      </c>
      <c r="N1199" s="13">
        <v>412600</v>
      </c>
      <c r="O1199" s="13">
        <v>412600</v>
      </c>
      <c r="P1199" s="13">
        <v>412600</v>
      </c>
      <c r="Q1199" s="13">
        <v>412600</v>
      </c>
      <c r="R1199" s="13">
        <v>412600</v>
      </c>
      <c r="S1199" s="13">
        <v>412600</v>
      </c>
      <c r="T1199" s="13">
        <v>412600</v>
      </c>
      <c r="U1199" s="13">
        <v>397100</v>
      </c>
      <c r="V1199" s="13">
        <v>370800</v>
      </c>
      <c r="W1199" s="13">
        <v>359200</v>
      </c>
      <c r="X1199" s="13">
        <v>342900</v>
      </c>
      <c r="Y1199" s="13">
        <v>342900</v>
      </c>
      <c r="Z1199" s="13">
        <v>342900</v>
      </c>
      <c r="AA1199" s="13">
        <v>360000</v>
      </c>
      <c r="AB1199" s="13">
        <v>120</v>
      </c>
      <c r="AC1199" s="13">
        <v>67</v>
      </c>
      <c r="AD1199" s="13"/>
      <c r="AE1199" s="13"/>
      <c r="AF1199" s="13">
        <v>69</v>
      </c>
      <c r="AG1199" s="13"/>
      <c r="AH1199" s="13">
        <v>88</v>
      </c>
      <c r="AI1199" s="13"/>
      <c r="AJ1199" s="13"/>
      <c r="AK1199" s="13"/>
      <c r="AL1199" s="13"/>
      <c r="AM1199" s="13"/>
      <c r="AN1199" s="13"/>
      <c r="AO1199" s="13"/>
      <c r="AP1199" s="13"/>
      <c r="AQ1199" s="13">
        <v>54</v>
      </c>
      <c r="AR1199" s="13">
        <v>36</v>
      </c>
      <c r="AS1199" s="13">
        <v>106</v>
      </c>
      <c r="AT1199" s="13">
        <v>37</v>
      </c>
      <c r="AU1199" s="13"/>
      <c r="AV1199" s="13"/>
      <c r="AW1199" s="13">
        <v>103</v>
      </c>
      <c r="AX1199" s="13">
        <v>17</v>
      </c>
      <c r="AY1199" s="14">
        <f t="shared" si="185"/>
        <v>69.7</v>
      </c>
      <c r="AZ1199" s="14">
        <f t="shared" si="182"/>
        <v>23</v>
      </c>
      <c r="BA1199" s="19">
        <f t="shared" si="186"/>
        <v>0.45454545454545453</v>
      </c>
      <c r="BB1199" s="20">
        <f t="shared" si="183"/>
        <v>34.202176668874287</v>
      </c>
      <c r="BC1199">
        <f t="shared" si="187"/>
        <v>0</v>
      </c>
      <c r="BD1199" s="14">
        <f t="shared" si="188"/>
        <v>20</v>
      </c>
      <c r="BE1199" s="14">
        <f t="shared" si="189"/>
        <v>85.333333333333329</v>
      </c>
      <c r="BF1199" s="14">
        <f t="shared" si="190"/>
        <v>88</v>
      </c>
      <c r="BG1199" s="14">
        <f t="shared" si="191"/>
        <v>58.833333333333336</v>
      </c>
    </row>
    <row r="1200" spans="1:59" x14ac:dyDescent="0.2">
      <c r="A1200" t="str">
        <f t="shared" si="184"/>
        <v>Jesse Hogan_2016</v>
      </c>
      <c r="B1200" t="s">
        <v>713</v>
      </c>
      <c r="C1200" t="s">
        <v>184</v>
      </c>
      <c r="D1200">
        <v>2016</v>
      </c>
      <c r="E1200" s="13">
        <v>422200</v>
      </c>
      <c r="F1200" s="13">
        <v>422200</v>
      </c>
      <c r="G1200" s="13">
        <v>422200</v>
      </c>
      <c r="H1200" s="13">
        <v>431900</v>
      </c>
      <c r="I1200" s="13">
        <v>429600</v>
      </c>
      <c r="J1200" s="13">
        <v>428000</v>
      </c>
      <c r="K1200" s="13">
        <v>436900</v>
      </c>
      <c r="L1200" s="13">
        <v>425600</v>
      </c>
      <c r="M1200" s="13">
        <v>432000</v>
      </c>
      <c r="N1200" s="13">
        <v>427900</v>
      </c>
      <c r="O1200" s="13">
        <v>446500</v>
      </c>
      <c r="P1200" s="13">
        <v>449500</v>
      </c>
      <c r="Q1200" s="13">
        <v>442300</v>
      </c>
      <c r="R1200" s="13">
        <v>419600</v>
      </c>
      <c r="S1200" s="13">
        <v>419600</v>
      </c>
      <c r="T1200" s="13">
        <v>417600</v>
      </c>
      <c r="U1200" s="13">
        <v>426400</v>
      </c>
      <c r="V1200" s="13">
        <v>421300</v>
      </c>
      <c r="W1200" s="13">
        <v>404900</v>
      </c>
      <c r="X1200" s="13">
        <v>357500</v>
      </c>
      <c r="Y1200" s="13">
        <v>357500</v>
      </c>
      <c r="Z1200" s="13">
        <v>323500</v>
      </c>
      <c r="AA1200" s="13">
        <v>305800</v>
      </c>
      <c r="AB1200" s="13">
        <v>103</v>
      </c>
      <c r="AC1200" s="13">
        <v>51</v>
      </c>
      <c r="AD1200" s="13">
        <v>116</v>
      </c>
      <c r="AE1200" s="13">
        <v>82</v>
      </c>
      <c r="AF1200" s="13">
        <v>50</v>
      </c>
      <c r="AG1200" s="13">
        <v>139</v>
      </c>
      <c r="AH1200" s="13">
        <v>45</v>
      </c>
      <c r="AI1200" s="13">
        <v>83</v>
      </c>
      <c r="AJ1200" s="13">
        <v>121</v>
      </c>
      <c r="AK1200" s="13">
        <v>95</v>
      </c>
      <c r="AL1200" s="13">
        <v>58</v>
      </c>
      <c r="AM1200" s="13">
        <v>101</v>
      </c>
      <c r="AN1200" s="13">
        <v>62</v>
      </c>
      <c r="AO1200" s="13"/>
      <c r="AP1200" s="13">
        <v>84</v>
      </c>
      <c r="AQ1200" s="13">
        <v>126</v>
      </c>
      <c r="AR1200" s="13">
        <v>39</v>
      </c>
      <c r="AS1200" s="13">
        <v>57</v>
      </c>
      <c r="AT1200" s="13">
        <v>46</v>
      </c>
      <c r="AU1200" s="13"/>
      <c r="AV1200" s="13">
        <v>41</v>
      </c>
      <c r="AW1200" s="13">
        <v>73</v>
      </c>
      <c r="AX1200" s="13">
        <v>40</v>
      </c>
      <c r="AY1200" s="14">
        <f t="shared" si="185"/>
        <v>76.761904761904759</v>
      </c>
      <c r="AZ1200" s="14">
        <f t="shared" si="182"/>
        <v>23</v>
      </c>
      <c r="BA1200" s="19">
        <f t="shared" si="186"/>
        <v>0.95454545454545459</v>
      </c>
      <c r="BB1200" s="20">
        <f t="shared" si="183"/>
        <v>31.533957509175348</v>
      </c>
      <c r="BC1200">
        <f t="shared" si="187"/>
        <v>0</v>
      </c>
      <c r="BD1200" s="14">
        <f t="shared" si="188"/>
        <v>23</v>
      </c>
      <c r="BE1200" s="14">
        <f t="shared" si="189"/>
        <v>90.166666666666671</v>
      </c>
      <c r="BF1200" s="14">
        <f t="shared" si="190"/>
        <v>83.833333333333329</v>
      </c>
      <c r="BG1200" s="14">
        <f t="shared" si="191"/>
        <v>63.25</v>
      </c>
    </row>
    <row r="1201" spans="1:59" x14ac:dyDescent="0.2">
      <c r="A1201" t="str">
        <f t="shared" si="184"/>
        <v>Jesse Hogan_2015</v>
      </c>
      <c r="B1201" t="s">
        <v>713</v>
      </c>
      <c r="C1201" t="s">
        <v>184</v>
      </c>
      <c r="D1201">
        <v>2015</v>
      </c>
      <c r="E1201" s="13">
        <v>130400</v>
      </c>
      <c r="F1201" s="13">
        <v>130400</v>
      </c>
      <c r="G1201" s="13">
        <v>130400</v>
      </c>
      <c r="H1201" s="13">
        <v>196500</v>
      </c>
      <c r="I1201" s="13">
        <v>262100</v>
      </c>
      <c r="J1201" s="13">
        <v>293900</v>
      </c>
      <c r="K1201" s="13">
        <v>318500</v>
      </c>
      <c r="L1201" s="13">
        <v>318500</v>
      </c>
      <c r="M1201" s="13">
        <v>333600</v>
      </c>
      <c r="N1201" s="13">
        <v>362900</v>
      </c>
      <c r="O1201" s="13">
        <v>370100</v>
      </c>
      <c r="P1201" s="13">
        <v>367800</v>
      </c>
      <c r="Q1201" s="13">
        <v>367800</v>
      </c>
      <c r="R1201" s="13">
        <v>367800</v>
      </c>
      <c r="S1201" s="13">
        <v>361600</v>
      </c>
      <c r="T1201" s="13">
        <v>376700</v>
      </c>
      <c r="U1201" s="13">
        <v>393800</v>
      </c>
      <c r="V1201" s="13">
        <v>389600</v>
      </c>
      <c r="W1201" s="13">
        <v>385900</v>
      </c>
      <c r="X1201" s="13">
        <v>392200</v>
      </c>
      <c r="Y1201" s="13">
        <v>404700</v>
      </c>
      <c r="Z1201" s="13">
        <v>401400</v>
      </c>
      <c r="AA1201" s="13">
        <v>367500</v>
      </c>
      <c r="AB1201" s="13">
        <v>79</v>
      </c>
      <c r="AC1201" s="13">
        <v>86</v>
      </c>
      <c r="AD1201" s="13">
        <v>62</v>
      </c>
      <c r="AE1201" s="13">
        <v>118</v>
      </c>
      <c r="AF1201" s="13">
        <v>49</v>
      </c>
      <c r="AG1201" s="13">
        <v>65</v>
      </c>
      <c r="AH1201" s="13"/>
      <c r="AI1201" s="13">
        <v>110</v>
      </c>
      <c r="AJ1201" s="13">
        <v>90</v>
      </c>
      <c r="AK1201" s="13">
        <v>31</v>
      </c>
      <c r="AL1201" s="13">
        <v>93</v>
      </c>
      <c r="AM1201" s="13"/>
      <c r="AN1201" s="13"/>
      <c r="AO1201" s="13">
        <v>79</v>
      </c>
      <c r="AP1201" s="13">
        <v>76</v>
      </c>
      <c r="AQ1201" s="13">
        <v>107</v>
      </c>
      <c r="AR1201" s="13">
        <v>46</v>
      </c>
      <c r="AS1201" s="13">
        <v>74</v>
      </c>
      <c r="AT1201" s="13">
        <v>128</v>
      </c>
      <c r="AU1201" s="13">
        <v>65</v>
      </c>
      <c r="AV1201" s="13">
        <v>48</v>
      </c>
      <c r="AW1201" s="13">
        <v>56</v>
      </c>
      <c r="AX1201" s="13">
        <v>103</v>
      </c>
      <c r="AY1201" s="14">
        <f t="shared" si="185"/>
        <v>78.25</v>
      </c>
      <c r="AZ1201" s="14">
        <f t="shared" si="182"/>
        <v>23</v>
      </c>
      <c r="BA1201" s="19">
        <f t="shared" si="186"/>
        <v>0.90909090909090906</v>
      </c>
      <c r="BB1201" s="20">
        <f t="shared" si="183"/>
        <v>26.253571185650152</v>
      </c>
      <c r="BC1201">
        <f t="shared" si="187"/>
        <v>0</v>
      </c>
      <c r="BD1201" s="14">
        <f t="shared" si="188"/>
        <v>1</v>
      </c>
      <c r="BE1201" s="14">
        <f t="shared" si="189"/>
        <v>76.5</v>
      </c>
      <c r="BF1201" s="14">
        <f t="shared" si="190"/>
        <v>81</v>
      </c>
      <c r="BG1201" s="14">
        <f t="shared" si="191"/>
        <v>78.111111111111114</v>
      </c>
    </row>
    <row r="1202" spans="1:59" x14ac:dyDescent="0.2">
      <c r="A1202" t="str">
        <f t="shared" si="184"/>
        <v>Nicholas Holman_2018</v>
      </c>
      <c r="B1202" t="s">
        <v>2664</v>
      </c>
      <c r="C1202" t="s">
        <v>144</v>
      </c>
      <c r="D1202">
        <v>2018</v>
      </c>
      <c r="E1202" s="13">
        <v>102400</v>
      </c>
      <c r="F1202" s="13">
        <v>102400</v>
      </c>
      <c r="G1202" s="13">
        <v>102400</v>
      </c>
      <c r="H1202" s="13">
        <v>196100</v>
      </c>
      <c r="I1202" s="13">
        <v>237000</v>
      </c>
      <c r="J1202" s="13">
        <v>265500</v>
      </c>
      <c r="K1202" s="13">
        <v>263500</v>
      </c>
      <c r="L1202" s="13">
        <v>278500</v>
      </c>
      <c r="M1202" s="13">
        <v>271900</v>
      </c>
      <c r="N1202" s="13">
        <v>306600</v>
      </c>
      <c r="O1202" s="13">
        <v>306600</v>
      </c>
      <c r="P1202" s="13">
        <v>340600</v>
      </c>
      <c r="Q1202" s="13">
        <v>367600</v>
      </c>
      <c r="R1202" s="13">
        <v>371200</v>
      </c>
      <c r="S1202" s="13">
        <v>353900</v>
      </c>
      <c r="T1202" s="13">
        <v>352700</v>
      </c>
      <c r="U1202" s="13">
        <v>334400</v>
      </c>
      <c r="V1202" s="13">
        <v>334400</v>
      </c>
      <c r="W1202" s="13">
        <v>334900</v>
      </c>
      <c r="X1202" s="13">
        <v>330400</v>
      </c>
      <c r="Y1202" s="13">
        <v>318700</v>
      </c>
      <c r="Z1202" s="13">
        <v>304700</v>
      </c>
      <c r="AA1202" s="13">
        <v>287900</v>
      </c>
      <c r="AB1202" s="13">
        <v>96</v>
      </c>
      <c r="AC1202" s="13">
        <v>92</v>
      </c>
      <c r="AD1202" s="13">
        <v>82</v>
      </c>
      <c r="AE1202" s="13">
        <v>32</v>
      </c>
      <c r="AF1202" s="13">
        <v>88</v>
      </c>
      <c r="AG1202" s="13">
        <v>33</v>
      </c>
      <c r="AH1202" s="13">
        <v>70</v>
      </c>
      <c r="AI1202" s="13">
        <v>50</v>
      </c>
      <c r="AJ1202" s="13">
        <v>122</v>
      </c>
      <c r="AK1202" s="13"/>
      <c r="AL1202" s="13">
        <v>88</v>
      </c>
      <c r="AM1202" s="13">
        <v>57</v>
      </c>
      <c r="AN1202" s="13">
        <v>84</v>
      </c>
      <c r="AO1202" s="13">
        <v>45</v>
      </c>
      <c r="AP1202" s="13">
        <v>85</v>
      </c>
      <c r="AQ1202" s="13">
        <v>45</v>
      </c>
      <c r="AR1202" s="13">
        <v>74</v>
      </c>
      <c r="AS1202" s="13">
        <v>87</v>
      </c>
      <c r="AT1202" s="13">
        <v>34</v>
      </c>
      <c r="AU1202" s="13">
        <v>56</v>
      </c>
      <c r="AV1202" s="13">
        <v>75</v>
      </c>
      <c r="AW1202" s="13">
        <v>48</v>
      </c>
      <c r="AX1202" s="13">
        <v>35</v>
      </c>
      <c r="AY1202" s="14">
        <f t="shared" si="185"/>
        <v>67.181818181818187</v>
      </c>
      <c r="AZ1202" s="14">
        <f t="shared" si="182"/>
        <v>23</v>
      </c>
      <c r="BA1202" s="19">
        <f t="shared" si="186"/>
        <v>1</v>
      </c>
      <c r="BB1202" s="20">
        <f t="shared" si="183"/>
        <v>24.943052021672166</v>
      </c>
      <c r="BC1202">
        <f t="shared" si="187"/>
        <v>0</v>
      </c>
      <c r="BD1202" s="14">
        <f t="shared" si="188"/>
        <v>1</v>
      </c>
      <c r="BE1202" s="14">
        <f t="shared" si="189"/>
        <v>70.5</v>
      </c>
      <c r="BF1202" s="14">
        <f t="shared" si="190"/>
        <v>77.400000000000006</v>
      </c>
      <c r="BG1202" s="14">
        <f t="shared" si="191"/>
        <v>59.888888888888886</v>
      </c>
    </row>
    <row r="1203" spans="1:59" x14ac:dyDescent="0.2">
      <c r="A1203" t="str">
        <f t="shared" si="184"/>
        <v>Nicholas Holman_2017</v>
      </c>
      <c r="B1203" t="s">
        <v>2664</v>
      </c>
      <c r="C1203" t="s">
        <v>144</v>
      </c>
      <c r="D1203">
        <v>2017</v>
      </c>
      <c r="E1203" s="13">
        <v>123900</v>
      </c>
      <c r="F1203" s="13">
        <v>123900</v>
      </c>
      <c r="G1203" s="13">
        <v>123900</v>
      </c>
      <c r="H1203" s="13">
        <v>123900</v>
      </c>
      <c r="I1203" s="13">
        <v>123900</v>
      </c>
      <c r="J1203" s="13">
        <v>123900</v>
      </c>
      <c r="K1203" s="13">
        <v>123900</v>
      </c>
      <c r="L1203" s="13">
        <v>123900</v>
      </c>
      <c r="M1203" s="13">
        <v>123900</v>
      </c>
      <c r="N1203" s="13">
        <v>123900</v>
      </c>
      <c r="O1203" s="13">
        <v>123900</v>
      </c>
      <c r="P1203" s="13">
        <v>123900</v>
      </c>
      <c r="Q1203" s="13">
        <v>123900</v>
      </c>
      <c r="R1203" s="13">
        <v>123900</v>
      </c>
      <c r="S1203" s="13">
        <v>123900</v>
      </c>
      <c r="T1203" s="13">
        <v>152900</v>
      </c>
      <c r="U1203" s="13">
        <v>187000</v>
      </c>
      <c r="V1203" s="13">
        <v>194700</v>
      </c>
      <c r="W1203" s="13">
        <v>194700</v>
      </c>
      <c r="X1203" s="13">
        <v>203100</v>
      </c>
      <c r="Y1203" s="13">
        <v>185900</v>
      </c>
      <c r="Z1203" s="13">
        <v>185900</v>
      </c>
      <c r="AA1203" s="13">
        <v>185900</v>
      </c>
      <c r="AB1203" s="13"/>
      <c r="AC1203" s="13"/>
      <c r="AD1203" s="13"/>
      <c r="AE1203" s="13"/>
      <c r="AF1203" s="13"/>
      <c r="AG1203" s="13"/>
      <c r="AH1203" s="13"/>
      <c r="AI1203" s="13"/>
      <c r="AJ1203" s="13"/>
      <c r="AK1203" s="13"/>
      <c r="AL1203" s="13"/>
      <c r="AM1203" s="13"/>
      <c r="AN1203" s="13">
        <v>30</v>
      </c>
      <c r="AO1203" s="13">
        <v>63</v>
      </c>
      <c r="AP1203" s="13">
        <v>46</v>
      </c>
      <c r="AQ1203" s="13">
        <v>59</v>
      </c>
      <c r="AR1203" s="13">
        <v>26</v>
      </c>
      <c r="AS1203" s="13"/>
      <c r="AT1203" s="13">
        <v>52</v>
      </c>
      <c r="AU1203" s="13">
        <v>6</v>
      </c>
      <c r="AV1203" s="13"/>
      <c r="AW1203" s="13"/>
      <c r="AX1203" s="13">
        <v>43</v>
      </c>
      <c r="AY1203" s="14">
        <f t="shared" si="185"/>
        <v>40.625</v>
      </c>
      <c r="AZ1203" s="14">
        <f t="shared" si="182"/>
        <v>23</v>
      </c>
      <c r="BA1203" s="19">
        <f t="shared" si="186"/>
        <v>0.36363636363636365</v>
      </c>
      <c r="BB1203" s="20">
        <f t="shared" si="183"/>
        <v>19.003289188979892</v>
      </c>
      <c r="BC1203">
        <f t="shared" si="187"/>
        <v>0</v>
      </c>
      <c r="BD1203" s="14">
        <f t="shared" si="188"/>
        <v>1</v>
      </c>
      <c r="BE1203" s="14" t="str">
        <f t="shared" si="189"/>
        <v/>
      </c>
      <c r="BF1203" s="14" t="str">
        <f t="shared" si="190"/>
        <v/>
      </c>
      <c r="BG1203" s="14">
        <f t="shared" si="191"/>
        <v>38.666666666666664</v>
      </c>
    </row>
    <row r="1204" spans="1:59" x14ac:dyDescent="0.2">
      <c r="A1204" t="str">
        <f t="shared" si="184"/>
        <v>Nicholas Holman_2016</v>
      </c>
      <c r="B1204" t="s">
        <v>2664</v>
      </c>
      <c r="C1204" t="s">
        <v>144</v>
      </c>
      <c r="D1204">
        <v>2016</v>
      </c>
      <c r="E1204" s="13">
        <v>117300</v>
      </c>
      <c r="F1204" s="13">
        <v>117300</v>
      </c>
      <c r="G1204" s="13">
        <v>117300</v>
      </c>
      <c r="H1204" s="13">
        <v>117300</v>
      </c>
      <c r="I1204" s="13">
        <v>117300</v>
      </c>
      <c r="J1204" s="13">
        <v>117300</v>
      </c>
      <c r="K1204" s="13">
        <v>117300</v>
      </c>
      <c r="L1204" s="13">
        <v>117300</v>
      </c>
      <c r="M1204" s="13">
        <v>117300</v>
      </c>
      <c r="N1204" s="13">
        <v>117300</v>
      </c>
      <c r="O1204" s="13">
        <v>117300</v>
      </c>
      <c r="P1204" s="13">
        <v>117300</v>
      </c>
      <c r="Q1204" s="13">
        <v>117300</v>
      </c>
      <c r="R1204" s="13">
        <v>117300</v>
      </c>
      <c r="S1204" s="13">
        <v>117300</v>
      </c>
      <c r="T1204" s="13">
        <v>117300</v>
      </c>
      <c r="U1204" s="13">
        <v>117300</v>
      </c>
      <c r="V1204" s="13">
        <v>117300</v>
      </c>
      <c r="W1204" s="13">
        <v>117300</v>
      </c>
      <c r="X1204" s="13">
        <v>117300</v>
      </c>
      <c r="Y1204" s="13">
        <v>117300</v>
      </c>
      <c r="Z1204" s="13">
        <v>117300</v>
      </c>
      <c r="AA1204" s="13">
        <v>117300</v>
      </c>
      <c r="AB1204" s="13"/>
      <c r="AC1204" s="13"/>
      <c r="AD1204" s="13"/>
      <c r="AE1204" s="13"/>
      <c r="AF1204" s="13"/>
      <c r="AG1204" s="13"/>
      <c r="AH1204" s="13"/>
      <c r="AI1204" s="13"/>
      <c r="AJ1204" s="13"/>
      <c r="AK1204" s="13"/>
      <c r="AL1204" s="13"/>
      <c r="AM1204" s="13"/>
      <c r="AN1204" s="13"/>
      <c r="AO1204" s="13"/>
      <c r="AP1204" s="13"/>
      <c r="AQ1204" s="13"/>
      <c r="AR1204" s="13"/>
      <c r="AS1204" s="13"/>
      <c r="AT1204" s="13"/>
      <c r="AU1204" s="13"/>
      <c r="AV1204" s="13"/>
      <c r="AW1204" s="13">
        <v>19</v>
      </c>
      <c r="AX1204" s="13"/>
      <c r="AY1204" s="14">
        <f t="shared" si="185"/>
        <v>19</v>
      </c>
      <c r="AZ1204" s="14">
        <f t="shared" si="182"/>
        <v>23</v>
      </c>
      <c r="BA1204" s="19">
        <f t="shared" si="186"/>
        <v>4.5454545454545456E-2</v>
      </c>
      <c r="BB1204" s="20" t="e">
        <f t="shared" si="183"/>
        <v>#DIV/0!</v>
      </c>
      <c r="BC1204">
        <f t="shared" si="187"/>
        <v>0</v>
      </c>
      <c r="BD1204" s="14">
        <f t="shared" si="188"/>
        <v>1</v>
      </c>
      <c r="BE1204" s="14" t="str">
        <f t="shared" si="189"/>
        <v/>
      </c>
      <c r="BF1204" s="14" t="str">
        <f t="shared" si="190"/>
        <v/>
      </c>
      <c r="BG1204" s="14">
        <f t="shared" si="191"/>
        <v>19</v>
      </c>
    </row>
    <row r="1205" spans="1:59" x14ac:dyDescent="0.2">
      <c r="A1205" t="str">
        <f t="shared" si="184"/>
        <v>Nicholas Holman_2015</v>
      </c>
      <c r="B1205" t="s">
        <v>2664</v>
      </c>
      <c r="C1205" t="s">
        <v>144</v>
      </c>
      <c r="D1205">
        <v>2015</v>
      </c>
      <c r="E1205" s="13">
        <v>0</v>
      </c>
      <c r="F1205" s="13">
        <v>0</v>
      </c>
      <c r="G1205" s="13">
        <v>0</v>
      </c>
      <c r="H1205" s="13">
        <v>0</v>
      </c>
      <c r="I1205" s="13">
        <v>0</v>
      </c>
      <c r="J1205" s="13">
        <v>0</v>
      </c>
      <c r="K1205" s="13">
        <v>0</v>
      </c>
      <c r="L1205" s="13">
        <v>0</v>
      </c>
      <c r="M1205" s="13">
        <v>0</v>
      </c>
      <c r="N1205" s="13">
        <v>0</v>
      </c>
      <c r="O1205" s="13">
        <v>0</v>
      </c>
      <c r="P1205" s="13">
        <v>0</v>
      </c>
      <c r="Q1205" s="13">
        <v>0</v>
      </c>
      <c r="R1205" s="13">
        <v>0</v>
      </c>
      <c r="S1205" s="13">
        <v>0</v>
      </c>
      <c r="T1205" s="13">
        <v>0</v>
      </c>
      <c r="U1205" s="13">
        <v>0</v>
      </c>
      <c r="V1205" s="13">
        <v>0</v>
      </c>
      <c r="W1205" s="13">
        <v>0</v>
      </c>
      <c r="X1205" s="13">
        <v>0</v>
      </c>
      <c r="Y1205" s="13">
        <v>0</v>
      </c>
      <c r="Z1205" s="13">
        <v>0</v>
      </c>
      <c r="AA1205" s="13">
        <v>0</v>
      </c>
      <c r="AB1205" s="13"/>
      <c r="AC1205" s="13"/>
      <c r="AD1205" s="13"/>
      <c r="AE1205" s="13"/>
      <c r="AF1205" s="13"/>
      <c r="AG1205" s="13"/>
      <c r="AH1205" s="13"/>
      <c r="AI1205" s="13"/>
      <c r="AJ1205" s="13"/>
      <c r="AK1205" s="13"/>
      <c r="AL1205" s="13"/>
      <c r="AM1205" s="13"/>
      <c r="AN1205" s="13"/>
      <c r="AO1205" s="13"/>
      <c r="AP1205" s="13"/>
      <c r="AQ1205" s="13"/>
      <c r="AR1205" s="13"/>
      <c r="AS1205" s="13"/>
      <c r="AT1205" s="13"/>
      <c r="AU1205" s="13"/>
      <c r="AV1205" s="13"/>
      <c r="AW1205" s="13"/>
      <c r="AX1205" s="13"/>
      <c r="AY1205" s="14" t="str">
        <f t="shared" si="185"/>
        <v/>
      </c>
      <c r="AZ1205" s="14">
        <f t="shared" si="182"/>
        <v>23</v>
      </c>
      <c r="BA1205" s="19">
        <f t="shared" si="186"/>
        <v>0</v>
      </c>
      <c r="BB1205" s="20" t="e">
        <f t="shared" si="183"/>
        <v>#DIV/0!</v>
      </c>
      <c r="BC1205">
        <f t="shared" si="187"/>
        <v>23</v>
      </c>
      <c r="BD1205" s="14">
        <f t="shared" si="188"/>
        <v>1</v>
      </c>
      <c r="BE1205" s="14" t="str">
        <f t="shared" si="189"/>
        <v/>
      </c>
      <c r="BF1205" s="14" t="str">
        <f t="shared" si="190"/>
        <v/>
      </c>
      <c r="BG1205" s="14" t="str">
        <f t="shared" si="191"/>
        <v/>
      </c>
    </row>
    <row r="1206" spans="1:59" x14ac:dyDescent="0.2">
      <c r="A1206" t="str">
        <f t="shared" si="184"/>
        <v>Jack Hombsch_2018</v>
      </c>
      <c r="B1206" t="s">
        <v>665</v>
      </c>
      <c r="C1206" t="s">
        <v>144</v>
      </c>
      <c r="D1206">
        <v>2018</v>
      </c>
      <c r="E1206" s="13">
        <v>302400</v>
      </c>
      <c r="F1206" s="13">
        <v>302400</v>
      </c>
      <c r="G1206" s="13">
        <v>302400</v>
      </c>
      <c r="H1206" s="13">
        <v>302400</v>
      </c>
      <c r="I1206" s="13">
        <v>302400</v>
      </c>
      <c r="J1206" s="13">
        <v>302400</v>
      </c>
      <c r="K1206" s="13">
        <v>302400</v>
      </c>
      <c r="L1206" s="13">
        <v>314700</v>
      </c>
      <c r="M1206" s="13">
        <v>306000</v>
      </c>
      <c r="N1206" s="13">
        <v>288200</v>
      </c>
      <c r="O1206" s="13">
        <v>288200</v>
      </c>
      <c r="P1206" s="13">
        <v>278000</v>
      </c>
      <c r="Q1206" s="13">
        <v>278000</v>
      </c>
      <c r="R1206" s="13">
        <v>261000</v>
      </c>
      <c r="S1206" s="13">
        <v>261000</v>
      </c>
      <c r="T1206" s="13">
        <v>259800</v>
      </c>
      <c r="U1206" s="13">
        <v>259800</v>
      </c>
      <c r="V1206" s="13">
        <v>256900</v>
      </c>
      <c r="W1206" s="13">
        <v>267900</v>
      </c>
      <c r="X1206" s="13">
        <v>270100</v>
      </c>
      <c r="Y1206" s="13">
        <v>257600</v>
      </c>
      <c r="Z1206" s="13">
        <v>257600</v>
      </c>
      <c r="AA1206" s="13">
        <v>216500</v>
      </c>
      <c r="AB1206" s="13"/>
      <c r="AC1206" s="13"/>
      <c r="AD1206" s="13"/>
      <c r="AE1206" s="13"/>
      <c r="AF1206" s="13">
        <v>95</v>
      </c>
      <c r="AG1206" s="13">
        <v>50</v>
      </c>
      <c r="AH1206" s="13">
        <v>63</v>
      </c>
      <c r="AI1206" s="13">
        <v>57</v>
      </c>
      <c r="AJ1206" s="13">
        <v>25</v>
      </c>
      <c r="AK1206" s="13"/>
      <c r="AL1206" s="13">
        <v>68</v>
      </c>
      <c r="AM1206" s="13"/>
      <c r="AN1206" s="13">
        <v>36</v>
      </c>
      <c r="AO1206" s="13"/>
      <c r="AP1206" s="13">
        <v>53</v>
      </c>
      <c r="AQ1206" s="13"/>
      <c r="AR1206" s="13">
        <v>63</v>
      </c>
      <c r="AS1206" s="13">
        <v>66</v>
      </c>
      <c r="AT1206" s="13">
        <v>40</v>
      </c>
      <c r="AU1206" s="13">
        <v>32</v>
      </c>
      <c r="AV1206" s="13"/>
      <c r="AW1206" s="13">
        <v>49</v>
      </c>
      <c r="AX1206" s="13">
        <v>14</v>
      </c>
      <c r="AY1206" s="14">
        <f t="shared" si="185"/>
        <v>50.785714285714285</v>
      </c>
      <c r="AZ1206" s="14">
        <f t="shared" si="182"/>
        <v>23</v>
      </c>
      <c r="BA1206" s="19">
        <f t="shared" si="186"/>
        <v>0.63636363636363635</v>
      </c>
      <c r="BB1206" s="20">
        <f t="shared" si="183"/>
        <v>20.632977977494679</v>
      </c>
      <c r="BC1206">
        <f t="shared" si="187"/>
        <v>0</v>
      </c>
      <c r="BD1206" s="14">
        <f t="shared" si="188"/>
        <v>23</v>
      </c>
      <c r="BE1206" s="14">
        <f t="shared" si="189"/>
        <v>72.5</v>
      </c>
      <c r="BF1206" s="14">
        <f t="shared" si="190"/>
        <v>53.25</v>
      </c>
      <c r="BG1206" s="14">
        <f t="shared" si="191"/>
        <v>45.285714285714285</v>
      </c>
    </row>
    <row r="1207" spans="1:59" x14ac:dyDescent="0.2">
      <c r="A1207" t="str">
        <f t="shared" si="184"/>
        <v>Jack Hombsch_2017</v>
      </c>
      <c r="B1207" t="s">
        <v>665</v>
      </c>
      <c r="C1207" t="s">
        <v>144</v>
      </c>
      <c r="D1207">
        <v>2017</v>
      </c>
      <c r="E1207" s="13">
        <v>378700</v>
      </c>
      <c r="F1207" s="13">
        <v>378700</v>
      </c>
      <c r="G1207" s="13">
        <v>378700</v>
      </c>
      <c r="H1207" s="13">
        <v>378700</v>
      </c>
      <c r="I1207" s="13">
        <v>378700</v>
      </c>
      <c r="J1207" s="13">
        <v>378700</v>
      </c>
      <c r="K1207" s="13">
        <v>349500</v>
      </c>
      <c r="L1207" s="13">
        <v>332300</v>
      </c>
      <c r="M1207" s="13">
        <v>336400</v>
      </c>
      <c r="N1207" s="13">
        <v>336400</v>
      </c>
      <c r="O1207" s="13">
        <v>345000</v>
      </c>
      <c r="P1207" s="13">
        <v>342400</v>
      </c>
      <c r="Q1207" s="13">
        <v>322400</v>
      </c>
      <c r="R1207" s="13">
        <v>303500</v>
      </c>
      <c r="S1207" s="13">
        <v>279800</v>
      </c>
      <c r="T1207" s="13">
        <v>279800</v>
      </c>
      <c r="U1207" s="13">
        <v>261700</v>
      </c>
      <c r="V1207" s="13">
        <v>261700</v>
      </c>
      <c r="W1207" s="13">
        <v>261700</v>
      </c>
      <c r="X1207" s="13">
        <v>253600</v>
      </c>
      <c r="Y1207" s="13">
        <v>254400</v>
      </c>
      <c r="Z1207" s="13">
        <v>254400</v>
      </c>
      <c r="AA1207" s="13">
        <v>254400</v>
      </c>
      <c r="AB1207" s="13">
        <v>71</v>
      </c>
      <c r="AC1207" s="13">
        <v>36</v>
      </c>
      <c r="AD1207" s="13"/>
      <c r="AE1207" s="13"/>
      <c r="AF1207" s="13"/>
      <c r="AG1207" s="13">
        <v>50</v>
      </c>
      <c r="AH1207" s="13">
        <v>80</v>
      </c>
      <c r="AI1207" s="13">
        <v>75</v>
      </c>
      <c r="AJ1207" s="13"/>
      <c r="AK1207" s="13">
        <v>62</v>
      </c>
      <c r="AL1207" s="13">
        <v>61</v>
      </c>
      <c r="AM1207" s="13">
        <v>33</v>
      </c>
      <c r="AN1207" s="13">
        <v>53</v>
      </c>
      <c r="AO1207" s="13">
        <v>39</v>
      </c>
      <c r="AP1207" s="13"/>
      <c r="AQ1207" s="13">
        <v>34</v>
      </c>
      <c r="AR1207" s="13"/>
      <c r="AS1207" s="13"/>
      <c r="AT1207" s="13">
        <v>66</v>
      </c>
      <c r="AU1207" s="13">
        <v>55</v>
      </c>
      <c r="AV1207" s="13"/>
      <c r="AW1207" s="13"/>
      <c r="AX1207" s="13"/>
      <c r="AY1207" s="14">
        <f t="shared" si="185"/>
        <v>55</v>
      </c>
      <c r="AZ1207" s="14">
        <f t="shared" si="182"/>
        <v>23</v>
      </c>
      <c r="BA1207" s="19">
        <f t="shared" si="186"/>
        <v>0.59090909090909094</v>
      </c>
      <c r="BB1207" s="20">
        <f t="shared" si="183"/>
        <v>15.963500033931574</v>
      </c>
      <c r="BC1207">
        <f t="shared" si="187"/>
        <v>0</v>
      </c>
      <c r="BD1207" s="14">
        <f t="shared" si="188"/>
        <v>20</v>
      </c>
      <c r="BE1207" s="14">
        <f t="shared" si="189"/>
        <v>52.333333333333336</v>
      </c>
      <c r="BF1207" s="14">
        <f t="shared" si="190"/>
        <v>62.2</v>
      </c>
      <c r="BG1207" s="14">
        <f t="shared" si="191"/>
        <v>51.666666666666664</v>
      </c>
    </row>
    <row r="1208" spans="1:59" x14ac:dyDescent="0.2">
      <c r="A1208" t="str">
        <f t="shared" si="184"/>
        <v>Jack Hombsch_2016</v>
      </c>
      <c r="B1208" t="s">
        <v>665</v>
      </c>
      <c r="C1208" t="s">
        <v>144</v>
      </c>
      <c r="D1208">
        <v>2016</v>
      </c>
      <c r="E1208" s="13">
        <v>389500</v>
      </c>
      <c r="F1208" s="13">
        <v>389500</v>
      </c>
      <c r="G1208" s="13">
        <v>389500</v>
      </c>
      <c r="H1208" s="13">
        <v>368700</v>
      </c>
      <c r="I1208" s="13">
        <v>371400</v>
      </c>
      <c r="J1208" s="13">
        <v>359300</v>
      </c>
      <c r="K1208" s="13">
        <v>374900</v>
      </c>
      <c r="L1208" s="13">
        <v>364000</v>
      </c>
      <c r="M1208" s="13">
        <v>362200</v>
      </c>
      <c r="N1208" s="13">
        <v>347800</v>
      </c>
      <c r="O1208" s="13">
        <v>350100</v>
      </c>
      <c r="P1208" s="13">
        <v>350100</v>
      </c>
      <c r="Q1208" s="13">
        <v>350100</v>
      </c>
      <c r="R1208" s="13">
        <v>350100</v>
      </c>
      <c r="S1208" s="13">
        <v>350100</v>
      </c>
      <c r="T1208" s="13">
        <v>350100</v>
      </c>
      <c r="U1208" s="13">
        <v>350100</v>
      </c>
      <c r="V1208" s="13">
        <v>350100</v>
      </c>
      <c r="W1208" s="13">
        <v>350100</v>
      </c>
      <c r="X1208" s="13">
        <v>350100</v>
      </c>
      <c r="Y1208" s="13">
        <v>350100</v>
      </c>
      <c r="Z1208" s="13">
        <v>350100</v>
      </c>
      <c r="AA1208" s="13">
        <v>350100</v>
      </c>
      <c r="AB1208" s="13">
        <v>61</v>
      </c>
      <c r="AC1208" s="13">
        <v>82</v>
      </c>
      <c r="AD1208" s="13">
        <v>39</v>
      </c>
      <c r="AE1208" s="13">
        <v>102</v>
      </c>
      <c r="AF1208" s="13">
        <v>49</v>
      </c>
      <c r="AG1208" s="13">
        <v>95</v>
      </c>
      <c r="AH1208" s="13">
        <v>54</v>
      </c>
      <c r="AI1208" s="13">
        <v>63</v>
      </c>
      <c r="AJ1208" s="13">
        <v>67</v>
      </c>
      <c r="AK1208" s="13">
        <v>84</v>
      </c>
      <c r="AL1208" s="13"/>
      <c r="AM1208" s="13"/>
      <c r="AN1208" s="13"/>
      <c r="AO1208" s="13"/>
      <c r="AP1208" s="13"/>
      <c r="AQ1208" s="13"/>
      <c r="AR1208" s="13"/>
      <c r="AS1208" s="13"/>
      <c r="AT1208" s="13"/>
      <c r="AU1208" s="13"/>
      <c r="AV1208" s="13"/>
      <c r="AW1208" s="13"/>
      <c r="AX1208" s="13"/>
      <c r="AY1208" s="14">
        <f t="shared" si="185"/>
        <v>69.599999999999994</v>
      </c>
      <c r="AZ1208" s="14">
        <f t="shared" si="182"/>
        <v>23</v>
      </c>
      <c r="BA1208" s="19">
        <f t="shared" si="186"/>
        <v>0.45454545454545453</v>
      </c>
      <c r="BB1208" s="20">
        <f t="shared" si="183"/>
        <v>20.505825730481789</v>
      </c>
      <c r="BC1208">
        <f t="shared" si="187"/>
        <v>0</v>
      </c>
      <c r="BD1208" s="14">
        <f t="shared" si="188"/>
        <v>10</v>
      </c>
      <c r="BE1208" s="14">
        <f t="shared" si="189"/>
        <v>71.333333333333329</v>
      </c>
      <c r="BF1208" s="14">
        <f t="shared" si="190"/>
        <v>67</v>
      </c>
      <c r="BG1208" s="14" t="str">
        <f t="shared" si="191"/>
        <v/>
      </c>
    </row>
    <row r="1209" spans="1:59" x14ac:dyDescent="0.2">
      <c r="A1209" t="str">
        <f t="shared" si="184"/>
        <v>Jack Hombsch_2015</v>
      </c>
      <c r="B1209" t="s">
        <v>665</v>
      </c>
      <c r="C1209" t="s">
        <v>144</v>
      </c>
      <c r="D1209">
        <v>2015</v>
      </c>
      <c r="E1209" s="13">
        <v>359400</v>
      </c>
      <c r="F1209" s="13">
        <v>359400</v>
      </c>
      <c r="G1209" s="13">
        <v>359400</v>
      </c>
      <c r="H1209" s="13">
        <v>343500</v>
      </c>
      <c r="I1209" s="13">
        <v>326900</v>
      </c>
      <c r="J1209" s="13">
        <v>305500</v>
      </c>
      <c r="K1209" s="13">
        <v>321400</v>
      </c>
      <c r="L1209" s="13">
        <v>346400</v>
      </c>
      <c r="M1209" s="13">
        <v>394700</v>
      </c>
      <c r="N1209" s="13">
        <v>412800</v>
      </c>
      <c r="O1209" s="13">
        <v>420800</v>
      </c>
      <c r="P1209" s="13">
        <v>425600</v>
      </c>
      <c r="Q1209" s="13">
        <v>433000</v>
      </c>
      <c r="R1209" s="13">
        <v>433000</v>
      </c>
      <c r="S1209" s="13">
        <v>443300</v>
      </c>
      <c r="T1209" s="13">
        <v>432700</v>
      </c>
      <c r="U1209" s="13">
        <v>421000</v>
      </c>
      <c r="V1209" s="13">
        <v>378000</v>
      </c>
      <c r="W1209" s="13">
        <v>351900</v>
      </c>
      <c r="X1209" s="13">
        <v>328600</v>
      </c>
      <c r="Y1209" s="13">
        <v>333600</v>
      </c>
      <c r="Z1209" s="13">
        <v>326700</v>
      </c>
      <c r="AA1209" s="13">
        <v>327400</v>
      </c>
      <c r="AB1209" s="13">
        <v>77</v>
      </c>
      <c r="AC1209" s="13">
        <v>58</v>
      </c>
      <c r="AD1209" s="13">
        <v>42</v>
      </c>
      <c r="AE1209" s="13">
        <v>67</v>
      </c>
      <c r="AF1209" s="13">
        <v>38</v>
      </c>
      <c r="AG1209" s="13">
        <v>114</v>
      </c>
      <c r="AH1209" s="13">
        <v>97</v>
      </c>
      <c r="AI1209" s="13">
        <v>105</v>
      </c>
      <c r="AJ1209" s="13">
        <v>74</v>
      </c>
      <c r="AK1209" s="13">
        <v>83</v>
      </c>
      <c r="AL1209" s="13">
        <v>103</v>
      </c>
      <c r="AM1209" s="13">
        <v>84</v>
      </c>
      <c r="AN1209" s="13"/>
      <c r="AO1209" s="13">
        <v>92</v>
      </c>
      <c r="AP1209" s="13">
        <v>62</v>
      </c>
      <c r="AQ1209" s="13">
        <v>76</v>
      </c>
      <c r="AR1209" s="13">
        <v>19</v>
      </c>
      <c r="AS1209" s="13">
        <v>74</v>
      </c>
      <c r="AT1209" s="13">
        <v>67</v>
      </c>
      <c r="AU1209" s="13">
        <v>70</v>
      </c>
      <c r="AV1209" s="13">
        <v>52</v>
      </c>
      <c r="AW1209" s="13">
        <v>80</v>
      </c>
      <c r="AX1209" s="13">
        <v>54</v>
      </c>
      <c r="AY1209" s="14">
        <f t="shared" si="185"/>
        <v>72.181818181818187</v>
      </c>
      <c r="AZ1209" s="14">
        <f t="shared" si="182"/>
        <v>23</v>
      </c>
      <c r="BA1209" s="19">
        <f t="shared" si="186"/>
        <v>1</v>
      </c>
      <c r="BB1209" s="20">
        <f t="shared" si="183"/>
        <v>23.047851596265168</v>
      </c>
      <c r="BC1209">
        <f t="shared" si="187"/>
        <v>0</v>
      </c>
      <c r="BD1209" s="14">
        <f t="shared" si="188"/>
        <v>6</v>
      </c>
      <c r="BE1209" s="14">
        <f t="shared" si="189"/>
        <v>66</v>
      </c>
      <c r="BF1209" s="14">
        <f t="shared" si="190"/>
        <v>91</v>
      </c>
      <c r="BG1209" s="14">
        <f t="shared" si="191"/>
        <v>61.555555555555557</v>
      </c>
    </row>
    <row r="1210" spans="1:59" x14ac:dyDescent="0.2">
      <c r="A1210" t="str">
        <f t="shared" si="184"/>
        <v>Cale Hooker_2018</v>
      </c>
      <c r="B1210" t="s">
        <v>923</v>
      </c>
      <c r="C1210" t="s">
        <v>150</v>
      </c>
      <c r="D1210">
        <v>2018</v>
      </c>
      <c r="E1210" s="13">
        <v>434600</v>
      </c>
      <c r="F1210" s="13">
        <v>434600</v>
      </c>
      <c r="G1210" s="13">
        <v>434600</v>
      </c>
      <c r="H1210" s="13">
        <v>409400</v>
      </c>
      <c r="I1210" s="13">
        <v>383600</v>
      </c>
      <c r="J1210" s="13">
        <v>374800</v>
      </c>
      <c r="K1210" s="13">
        <v>380900</v>
      </c>
      <c r="L1210" s="13">
        <v>388700</v>
      </c>
      <c r="M1210" s="13">
        <v>403400</v>
      </c>
      <c r="N1210" s="13">
        <v>428600</v>
      </c>
      <c r="O1210" s="13">
        <v>433400</v>
      </c>
      <c r="P1210" s="13">
        <v>421800</v>
      </c>
      <c r="Q1210" s="13">
        <v>398400</v>
      </c>
      <c r="R1210" s="13">
        <v>398400</v>
      </c>
      <c r="S1210" s="13">
        <v>403600</v>
      </c>
      <c r="T1210" s="13">
        <v>408900</v>
      </c>
      <c r="U1210" s="13">
        <v>412600</v>
      </c>
      <c r="V1210" s="13">
        <v>408700</v>
      </c>
      <c r="W1210" s="13">
        <v>397400</v>
      </c>
      <c r="X1210" s="13">
        <v>387900</v>
      </c>
      <c r="Y1210" s="13">
        <v>383500</v>
      </c>
      <c r="Z1210" s="13">
        <v>372700</v>
      </c>
      <c r="AA1210" s="13">
        <v>346900</v>
      </c>
      <c r="AB1210" s="13">
        <v>92</v>
      </c>
      <c r="AC1210" s="13">
        <v>57</v>
      </c>
      <c r="AD1210" s="13">
        <v>53</v>
      </c>
      <c r="AE1210" s="13">
        <v>73</v>
      </c>
      <c r="AF1210" s="13">
        <v>79</v>
      </c>
      <c r="AG1210" s="13">
        <v>84</v>
      </c>
      <c r="AH1210" s="13">
        <v>82</v>
      </c>
      <c r="AI1210" s="13">
        <v>101</v>
      </c>
      <c r="AJ1210" s="13">
        <v>117</v>
      </c>
      <c r="AK1210" s="13">
        <v>50</v>
      </c>
      <c r="AL1210" s="13">
        <v>67</v>
      </c>
      <c r="AM1210" s="13">
        <v>86</v>
      </c>
      <c r="AN1210" s="13"/>
      <c r="AO1210" s="13">
        <v>100</v>
      </c>
      <c r="AP1210" s="13">
        <v>73</v>
      </c>
      <c r="AQ1210" s="13">
        <v>86</v>
      </c>
      <c r="AR1210" s="13">
        <v>84</v>
      </c>
      <c r="AS1210" s="13">
        <v>55</v>
      </c>
      <c r="AT1210" s="13">
        <v>83</v>
      </c>
      <c r="AU1210" s="13">
        <v>91</v>
      </c>
      <c r="AV1210" s="13">
        <v>38</v>
      </c>
      <c r="AW1210" s="13">
        <v>71</v>
      </c>
      <c r="AX1210" s="13">
        <v>86</v>
      </c>
      <c r="AY1210" s="14">
        <f t="shared" si="185"/>
        <v>77.63636363636364</v>
      </c>
      <c r="AZ1210" s="14">
        <f t="shared" si="182"/>
        <v>23</v>
      </c>
      <c r="BA1210" s="19">
        <f t="shared" si="186"/>
        <v>1</v>
      </c>
      <c r="BB1210" s="20">
        <f t="shared" si="183"/>
        <v>18.77319632968506</v>
      </c>
      <c r="BC1210">
        <f t="shared" si="187"/>
        <v>0</v>
      </c>
      <c r="BD1210" s="14">
        <f t="shared" si="188"/>
        <v>23</v>
      </c>
      <c r="BE1210" s="14">
        <f t="shared" si="189"/>
        <v>73</v>
      </c>
      <c r="BF1210" s="14">
        <f t="shared" si="190"/>
        <v>83.833333333333329</v>
      </c>
      <c r="BG1210" s="14">
        <f t="shared" si="191"/>
        <v>74.111111111111114</v>
      </c>
    </row>
    <row r="1211" spans="1:59" x14ac:dyDescent="0.2">
      <c r="A1211" t="str">
        <f t="shared" si="184"/>
        <v>Cale Hooker_2017</v>
      </c>
      <c r="B1211" t="s">
        <v>923</v>
      </c>
      <c r="C1211" t="s">
        <v>150</v>
      </c>
      <c r="D1211">
        <v>2017</v>
      </c>
      <c r="E1211" s="13">
        <v>444900</v>
      </c>
      <c r="F1211" s="13">
        <v>444900</v>
      </c>
      <c r="G1211" s="13">
        <v>444900</v>
      </c>
      <c r="H1211" s="13">
        <v>419300</v>
      </c>
      <c r="I1211" s="13">
        <v>381100</v>
      </c>
      <c r="J1211" s="13">
        <v>358500</v>
      </c>
      <c r="K1211" s="13">
        <v>358200</v>
      </c>
      <c r="L1211" s="13">
        <v>381200</v>
      </c>
      <c r="M1211" s="13">
        <v>394400</v>
      </c>
      <c r="N1211" s="13">
        <v>408900</v>
      </c>
      <c r="O1211" s="13">
        <v>398000</v>
      </c>
      <c r="P1211" s="13">
        <v>395200</v>
      </c>
      <c r="Q1211" s="13">
        <v>411900</v>
      </c>
      <c r="R1211" s="13">
        <v>411900</v>
      </c>
      <c r="S1211" s="13">
        <v>411900</v>
      </c>
      <c r="T1211" s="13">
        <v>434600</v>
      </c>
      <c r="U1211" s="13">
        <v>436000</v>
      </c>
      <c r="V1211" s="13">
        <v>404300</v>
      </c>
      <c r="W1211" s="13">
        <v>408100</v>
      </c>
      <c r="X1211" s="13">
        <v>410200</v>
      </c>
      <c r="Y1211" s="13">
        <v>430200</v>
      </c>
      <c r="Z1211" s="13">
        <v>416400</v>
      </c>
      <c r="AA1211" s="13">
        <v>421800</v>
      </c>
      <c r="AB1211" s="13">
        <v>82</v>
      </c>
      <c r="AC1211" s="13">
        <v>68</v>
      </c>
      <c r="AD1211" s="13">
        <v>52</v>
      </c>
      <c r="AE1211" s="13">
        <v>40</v>
      </c>
      <c r="AF1211" s="13">
        <v>80</v>
      </c>
      <c r="AG1211" s="13">
        <v>90</v>
      </c>
      <c r="AH1211" s="13">
        <v>91</v>
      </c>
      <c r="AI1211" s="13">
        <v>73</v>
      </c>
      <c r="AJ1211" s="13">
        <v>100</v>
      </c>
      <c r="AK1211" s="13">
        <v>43</v>
      </c>
      <c r="AL1211" s="13">
        <v>86</v>
      </c>
      <c r="AM1211" s="13">
        <v>140</v>
      </c>
      <c r="AN1211" s="13"/>
      <c r="AO1211" s="13"/>
      <c r="AP1211" s="13">
        <v>70</v>
      </c>
      <c r="AQ1211" s="13">
        <v>52</v>
      </c>
      <c r="AR1211" s="13">
        <v>67</v>
      </c>
      <c r="AS1211" s="13">
        <v>132</v>
      </c>
      <c r="AT1211" s="13">
        <v>51</v>
      </c>
      <c r="AU1211" s="13">
        <v>110</v>
      </c>
      <c r="AV1211" s="13">
        <v>68</v>
      </c>
      <c r="AW1211" s="13">
        <v>86</v>
      </c>
      <c r="AX1211" s="13"/>
      <c r="AY1211" s="14">
        <f t="shared" si="185"/>
        <v>79.05</v>
      </c>
      <c r="AZ1211" s="14">
        <f t="shared" ref="AZ1211:AZ1274" si="192">COUNTIF(AB1211:AX1211,"&lt;&gt;0")</f>
        <v>23</v>
      </c>
      <c r="BA1211" s="19">
        <f t="shared" si="186"/>
        <v>0.90909090909090906</v>
      </c>
      <c r="BB1211" s="20">
        <f t="shared" ref="BB1211:BB1274" si="193">STDEV(AB1211:AX1211)</f>
        <v>27.01554133613114</v>
      </c>
      <c r="BC1211">
        <f t="shared" si="187"/>
        <v>0</v>
      </c>
      <c r="BD1211" s="14">
        <f t="shared" si="188"/>
        <v>7</v>
      </c>
      <c r="BE1211" s="14">
        <f t="shared" si="189"/>
        <v>68.666666666666671</v>
      </c>
      <c r="BF1211" s="14">
        <f t="shared" si="190"/>
        <v>88.833333333333329</v>
      </c>
      <c r="BG1211" s="14">
        <f t="shared" si="191"/>
        <v>79.5</v>
      </c>
    </row>
    <row r="1212" spans="1:59" x14ac:dyDescent="0.2">
      <c r="A1212" t="str">
        <f t="shared" si="184"/>
        <v>Cale Hooker_2016</v>
      </c>
      <c r="B1212" t="s">
        <v>923</v>
      </c>
      <c r="C1212" t="s">
        <v>150</v>
      </c>
      <c r="D1212">
        <v>2016</v>
      </c>
      <c r="E1212" s="13">
        <v>424400</v>
      </c>
      <c r="F1212" s="13">
        <v>424400</v>
      </c>
      <c r="G1212" s="13">
        <v>424400</v>
      </c>
      <c r="H1212" s="13">
        <v>469100</v>
      </c>
      <c r="I1212" s="13">
        <v>502900</v>
      </c>
      <c r="J1212" s="13">
        <v>495800</v>
      </c>
      <c r="K1212" s="13">
        <v>471700</v>
      </c>
      <c r="L1212" s="13">
        <v>433400</v>
      </c>
      <c r="M1212" s="13">
        <v>428900</v>
      </c>
      <c r="N1212" s="13">
        <v>425200</v>
      </c>
      <c r="O1212" s="13">
        <v>431200</v>
      </c>
      <c r="P1212" s="13">
        <v>429200</v>
      </c>
      <c r="Q1212" s="13">
        <v>429200</v>
      </c>
      <c r="R1212" s="13">
        <v>428600</v>
      </c>
      <c r="S1212" s="13">
        <v>429000</v>
      </c>
      <c r="T1212" s="13">
        <v>422200</v>
      </c>
      <c r="U1212" s="13">
        <v>421600</v>
      </c>
      <c r="V1212" s="13">
        <v>439800</v>
      </c>
      <c r="W1212" s="13">
        <v>451700</v>
      </c>
      <c r="X1212" s="13">
        <v>469900</v>
      </c>
      <c r="Y1212" s="13">
        <v>469700</v>
      </c>
      <c r="Z1212" s="13">
        <v>463900</v>
      </c>
      <c r="AA1212" s="13">
        <v>456600</v>
      </c>
      <c r="AB1212" s="13">
        <v>106</v>
      </c>
      <c r="AC1212" s="13">
        <v>133</v>
      </c>
      <c r="AD1212" s="13">
        <v>114</v>
      </c>
      <c r="AE1212" s="13">
        <v>109</v>
      </c>
      <c r="AF1212" s="13">
        <v>62</v>
      </c>
      <c r="AG1212" s="13">
        <v>71</v>
      </c>
      <c r="AH1212" s="13">
        <v>62</v>
      </c>
      <c r="AI1212" s="13">
        <v>115</v>
      </c>
      <c r="AJ1212" s="13">
        <v>70</v>
      </c>
      <c r="AK1212" s="13">
        <v>80</v>
      </c>
      <c r="AL1212" s="13">
        <v>101</v>
      </c>
      <c r="AM1212" s="13"/>
      <c r="AN1212" s="13">
        <v>73</v>
      </c>
      <c r="AO1212" s="13">
        <v>80</v>
      </c>
      <c r="AP1212" s="13">
        <v>85</v>
      </c>
      <c r="AQ1212" s="13">
        <v>84</v>
      </c>
      <c r="AR1212" s="13">
        <v>128</v>
      </c>
      <c r="AS1212" s="13">
        <v>81</v>
      </c>
      <c r="AT1212" s="13">
        <v>106</v>
      </c>
      <c r="AU1212" s="13">
        <v>98</v>
      </c>
      <c r="AV1212" s="13">
        <v>71</v>
      </c>
      <c r="AW1212" s="13">
        <v>99</v>
      </c>
      <c r="AX1212" s="13">
        <v>71</v>
      </c>
      <c r="AY1212" s="14">
        <f t="shared" si="185"/>
        <v>90.86363636363636</v>
      </c>
      <c r="AZ1212" s="14">
        <f t="shared" si="192"/>
        <v>23</v>
      </c>
      <c r="BA1212" s="19">
        <f t="shared" si="186"/>
        <v>1</v>
      </c>
      <c r="BB1212" s="20">
        <f t="shared" si="193"/>
        <v>21.042576916576625</v>
      </c>
      <c r="BC1212">
        <f t="shared" si="187"/>
        <v>0</v>
      </c>
      <c r="BD1212" s="14">
        <f t="shared" si="188"/>
        <v>17</v>
      </c>
      <c r="BE1212" s="14">
        <f t="shared" si="189"/>
        <v>99.166666666666671</v>
      </c>
      <c r="BF1212" s="14">
        <f t="shared" si="190"/>
        <v>85.6</v>
      </c>
      <c r="BG1212" s="14">
        <f t="shared" si="191"/>
        <v>91.444444444444443</v>
      </c>
    </row>
    <row r="1213" spans="1:59" x14ac:dyDescent="0.2">
      <c r="A1213" t="str">
        <f t="shared" si="184"/>
        <v>Cale Hooker_2015</v>
      </c>
      <c r="B1213" t="s">
        <v>923</v>
      </c>
      <c r="C1213" t="s">
        <v>150</v>
      </c>
      <c r="D1213">
        <v>2015</v>
      </c>
      <c r="E1213" s="13">
        <v>417500</v>
      </c>
      <c r="F1213" s="13">
        <v>417500</v>
      </c>
      <c r="G1213" s="13">
        <v>417500</v>
      </c>
      <c r="H1213" s="13">
        <v>445000</v>
      </c>
      <c r="I1213" s="13">
        <v>459200</v>
      </c>
      <c r="J1213" s="13">
        <v>469400</v>
      </c>
      <c r="K1213" s="13">
        <v>473100</v>
      </c>
      <c r="L1213" s="13">
        <v>475100</v>
      </c>
      <c r="M1213" s="13">
        <v>472600</v>
      </c>
      <c r="N1213" s="13">
        <v>461600</v>
      </c>
      <c r="O1213" s="13">
        <v>461600</v>
      </c>
      <c r="P1213" s="13">
        <v>438700</v>
      </c>
      <c r="Q1213" s="13">
        <v>404600</v>
      </c>
      <c r="R1213" s="13">
        <v>392600</v>
      </c>
      <c r="S1213" s="13">
        <v>386700</v>
      </c>
      <c r="T1213" s="13">
        <v>363700</v>
      </c>
      <c r="U1213" s="13">
        <v>337300</v>
      </c>
      <c r="V1213" s="13">
        <v>323800</v>
      </c>
      <c r="W1213" s="13">
        <v>336700</v>
      </c>
      <c r="X1213" s="13">
        <v>351700</v>
      </c>
      <c r="Y1213" s="13">
        <v>347900</v>
      </c>
      <c r="Z1213" s="13">
        <v>343200</v>
      </c>
      <c r="AA1213" s="13">
        <v>336800</v>
      </c>
      <c r="AB1213" s="13">
        <v>121</v>
      </c>
      <c r="AC1213" s="13">
        <v>111</v>
      </c>
      <c r="AD1213" s="13">
        <v>80</v>
      </c>
      <c r="AE1213" s="13">
        <v>108</v>
      </c>
      <c r="AF1213" s="13">
        <v>114</v>
      </c>
      <c r="AG1213" s="13">
        <v>69</v>
      </c>
      <c r="AH1213" s="13">
        <v>102</v>
      </c>
      <c r="AI1213" s="13">
        <v>109</v>
      </c>
      <c r="AJ1213" s="13">
        <v>44</v>
      </c>
      <c r="AK1213" s="13"/>
      <c r="AL1213" s="13">
        <v>72</v>
      </c>
      <c r="AM1213" s="13">
        <v>69</v>
      </c>
      <c r="AN1213" s="13">
        <v>73</v>
      </c>
      <c r="AO1213" s="13">
        <v>77</v>
      </c>
      <c r="AP1213" s="13">
        <v>28</v>
      </c>
      <c r="AQ1213" s="13">
        <v>52</v>
      </c>
      <c r="AR1213" s="13">
        <v>92</v>
      </c>
      <c r="AS1213" s="13">
        <v>80</v>
      </c>
      <c r="AT1213" s="13">
        <v>64</v>
      </c>
      <c r="AU1213" s="13">
        <v>58</v>
      </c>
      <c r="AV1213" s="13">
        <v>76</v>
      </c>
      <c r="AW1213" s="13">
        <v>60</v>
      </c>
      <c r="AX1213" s="13">
        <v>78</v>
      </c>
      <c r="AY1213" s="14">
        <f t="shared" si="185"/>
        <v>78.954545454545453</v>
      </c>
      <c r="AZ1213" s="14">
        <f t="shared" si="192"/>
        <v>23</v>
      </c>
      <c r="BA1213" s="19">
        <f t="shared" si="186"/>
        <v>1</v>
      </c>
      <c r="BB1213" s="20">
        <f t="shared" si="193"/>
        <v>24.235898742955428</v>
      </c>
      <c r="BC1213">
        <f t="shared" si="187"/>
        <v>0</v>
      </c>
      <c r="BD1213" s="14">
        <f t="shared" si="188"/>
        <v>18</v>
      </c>
      <c r="BE1213" s="14">
        <f t="shared" si="189"/>
        <v>100.5</v>
      </c>
      <c r="BF1213" s="14">
        <f t="shared" si="190"/>
        <v>79.2</v>
      </c>
      <c r="BG1213" s="14">
        <f t="shared" si="191"/>
        <v>65.333333333333329</v>
      </c>
    </row>
    <row r="1214" spans="1:59" x14ac:dyDescent="0.2">
      <c r="A1214" t="str">
        <f t="shared" si="184"/>
        <v>Jacob Hopper_2018</v>
      </c>
      <c r="B1214" t="s">
        <v>680</v>
      </c>
      <c r="C1214" t="s">
        <v>490</v>
      </c>
      <c r="D1214">
        <v>2018</v>
      </c>
      <c r="E1214" s="13">
        <v>339200</v>
      </c>
      <c r="F1214" s="13">
        <v>339200</v>
      </c>
      <c r="G1214" s="13">
        <v>339200</v>
      </c>
      <c r="H1214" s="13">
        <v>339200</v>
      </c>
      <c r="I1214" s="13">
        <v>339200</v>
      </c>
      <c r="J1214" s="13">
        <v>349700</v>
      </c>
      <c r="K1214" s="13">
        <v>348600</v>
      </c>
      <c r="L1214" s="13">
        <v>344100</v>
      </c>
      <c r="M1214" s="13">
        <v>351100</v>
      </c>
      <c r="N1214" s="13">
        <v>373800</v>
      </c>
      <c r="O1214" s="13">
        <v>407100</v>
      </c>
      <c r="P1214" s="13">
        <v>428400</v>
      </c>
      <c r="Q1214" s="13">
        <v>440600</v>
      </c>
      <c r="R1214" s="13">
        <v>440600</v>
      </c>
      <c r="S1214" s="13">
        <v>427800</v>
      </c>
      <c r="T1214" s="13">
        <v>416300</v>
      </c>
      <c r="U1214" s="13">
        <v>416300</v>
      </c>
      <c r="V1214" s="13">
        <v>398500</v>
      </c>
      <c r="W1214" s="13">
        <v>395700</v>
      </c>
      <c r="X1214" s="13">
        <v>395100</v>
      </c>
      <c r="Y1214" s="13">
        <v>420400</v>
      </c>
      <c r="Z1214" s="13">
        <v>427800</v>
      </c>
      <c r="AA1214" s="13">
        <v>377600</v>
      </c>
      <c r="AB1214" s="13"/>
      <c r="AC1214" s="13"/>
      <c r="AD1214" s="13">
        <v>76</v>
      </c>
      <c r="AE1214" s="13">
        <v>83</v>
      </c>
      <c r="AF1214" s="13">
        <v>63</v>
      </c>
      <c r="AG1214" s="13">
        <v>59</v>
      </c>
      <c r="AH1214" s="13">
        <v>76</v>
      </c>
      <c r="AI1214" s="13">
        <v>88</v>
      </c>
      <c r="AJ1214" s="13">
        <v>99</v>
      </c>
      <c r="AK1214" s="13">
        <v>112</v>
      </c>
      <c r="AL1214" s="13">
        <v>81</v>
      </c>
      <c r="AM1214" s="13">
        <v>94</v>
      </c>
      <c r="AN1214" s="13"/>
      <c r="AO1214" s="13">
        <v>63</v>
      </c>
      <c r="AP1214" s="13">
        <v>79</v>
      </c>
      <c r="AQ1214" s="13"/>
      <c r="AR1214" s="13">
        <v>72</v>
      </c>
      <c r="AS1214" s="13">
        <v>87</v>
      </c>
      <c r="AT1214" s="13">
        <v>82</v>
      </c>
      <c r="AU1214" s="13">
        <v>131</v>
      </c>
      <c r="AV1214" s="13">
        <v>63</v>
      </c>
      <c r="AW1214" s="13">
        <v>54</v>
      </c>
      <c r="AX1214" s="13">
        <v>47</v>
      </c>
      <c r="AY1214" s="14">
        <f t="shared" si="185"/>
        <v>79.421052631578945</v>
      </c>
      <c r="AZ1214" s="14">
        <f t="shared" si="192"/>
        <v>23</v>
      </c>
      <c r="BA1214" s="19">
        <f t="shared" si="186"/>
        <v>0.86363636363636365</v>
      </c>
      <c r="BB1214" s="20">
        <f t="shared" si="193"/>
        <v>20.375136780655232</v>
      </c>
      <c r="BC1214">
        <f t="shared" si="187"/>
        <v>0</v>
      </c>
      <c r="BD1214" s="14">
        <f t="shared" si="188"/>
        <v>1</v>
      </c>
      <c r="BE1214" s="14">
        <f t="shared" si="189"/>
        <v>70.25</v>
      </c>
      <c r="BF1214" s="14">
        <f t="shared" si="190"/>
        <v>91.666666666666671</v>
      </c>
      <c r="BG1214" s="14">
        <f t="shared" si="191"/>
        <v>76.875</v>
      </c>
    </row>
    <row r="1215" spans="1:59" x14ac:dyDescent="0.2">
      <c r="A1215" t="str">
        <f t="shared" si="184"/>
        <v>Jacob Hopper_2017</v>
      </c>
      <c r="B1215" t="s">
        <v>680</v>
      </c>
      <c r="C1215" t="s">
        <v>490</v>
      </c>
      <c r="D1215">
        <v>2017</v>
      </c>
      <c r="E1215" s="13">
        <v>382900</v>
      </c>
      <c r="F1215" s="13">
        <v>382900</v>
      </c>
      <c r="G1215" s="13">
        <v>382900</v>
      </c>
      <c r="H1215" s="13">
        <v>382900</v>
      </c>
      <c r="I1215" s="13">
        <v>391400</v>
      </c>
      <c r="J1215" s="13">
        <v>399200</v>
      </c>
      <c r="K1215" s="13">
        <v>394500</v>
      </c>
      <c r="L1215" s="13">
        <v>372700</v>
      </c>
      <c r="M1215" s="13">
        <v>372700</v>
      </c>
      <c r="N1215" s="13">
        <v>372700</v>
      </c>
      <c r="O1215" s="13">
        <v>372700</v>
      </c>
      <c r="P1215" s="13">
        <v>372700</v>
      </c>
      <c r="Q1215" s="13">
        <v>372700</v>
      </c>
      <c r="R1215" s="13">
        <v>372700</v>
      </c>
      <c r="S1215" s="13">
        <v>372700</v>
      </c>
      <c r="T1215" s="13">
        <v>372700</v>
      </c>
      <c r="U1215" s="13">
        <v>372700</v>
      </c>
      <c r="V1215" s="13">
        <v>372700</v>
      </c>
      <c r="W1215" s="13">
        <v>372700</v>
      </c>
      <c r="X1215" s="13">
        <v>372700</v>
      </c>
      <c r="Y1215" s="13">
        <v>351400</v>
      </c>
      <c r="Z1215" s="13">
        <v>329900</v>
      </c>
      <c r="AA1215" s="13">
        <v>308800</v>
      </c>
      <c r="AB1215" s="13"/>
      <c r="AC1215" s="13">
        <v>63</v>
      </c>
      <c r="AD1215" s="13">
        <v>90</v>
      </c>
      <c r="AE1215" s="13">
        <v>90</v>
      </c>
      <c r="AF1215" s="13">
        <v>66</v>
      </c>
      <c r="AG1215" s="13">
        <v>68</v>
      </c>
      <c r="AH1215" s="13">
        <v>48</v>
      </c>
      <c r="AI1215" s="13"/>
      <c r="AJ1215" s="13"/>
      <c r="AK1215" s="13"/>
      <c r="AL1215" s="13"/>
      <c r="AM1215" s="13"/>
      <c r="AN1215" s="13"/>
      <c r="AO1215" s="13"/>
      <c r="AP1215" s="13"/>
      <c r="AQ1215" s="13"/>
      <c r="AR1215" s="13"/>
      <c r="AS1215" s="13"/>
      <c r="AT1215" s="13"/>
      <c r="AU1215" s="13">
        <v>61</v>
      </c>
      <c r="AV1215" s="13">
        <v>55</v>
      </c>
      <c r="AW1215" s="13">
        <v>36</v>
      </c>
      <c r="AX1215" s="13">
        <v>40</v>
      </c>
      <c r="AY1215" s="14">
        <f t="shared" si="185"/>
        <v>61.7</v>
      </c>
      <c r="AZ1215" s="14">
        <f t="shared" si="192"/>
        <v>23</v>
      </c>
      <c r="BA1215" s="19">
        <f t="shared" si="186"/>
        <v>0.45454545454545453</v>
      </c>
      <c r="BB1215" s="20">
        <f t="shared" si="193"/>
        <v>18.336666363691442</v>
      </c>
      <c r="BC1215">
        <f t="shared" si="187"/>
        <v>0</v>
      </c>
      <c r="BD1215" s="14">
        <f t="shared" si="188"/>
        <v>23</v>
      </c>
      <c r="BE1215" s="14">
        <f t="shared" si="189"/>
        <v>75.400000000000006</v>
      </c>
      <c r="BF1215" s="14">
        <f t="shared" si="190"/>
        <v>48</v>
      </c>
      <c r="BG1215" s="14">
        <f t="shared" si="191"/>
        <v>48</v>
      </c>
    </row>
    <row r="1216" spans="1:59" x14ac:dyDescent="0.2">
      <c r="A1216" t="str">
        <f t="shared" si="184"/>
        <v>Jacob Hopper_2016</v>
      </c>
      <c r="B1216" t="s">
        <v>680</v>
      </c>
      <c r="C1216" t="s">
        <v>490</v>
      </c>
      <c r="D1216">
        <v>2016</v>
      </c>
      <c r="E1216" s="13">
        <v>193800</v>
      </c>
      <c r="F1216" s="13">
        <v>193800</v>
      </c>
      <c r="G1216" s="13">
        <v>193800</v>
      </c>
      <c r="H1216" s="13">
        <v>193800</v>
      </c>
      <c r="I1216" s="13">
        <v>193800</v>
      </c>
      <c r="J1216" s="13">
        <v>193800</v>
      </c>
      <c r="K1216" s="13">
        <v>193800</v>
      </c>
      <c r="L1216" s="13">
        <v>193800</v>
      </c>
      <c r="M1216" s="13">
        <v>193800</v>
      </c>
      <c r="N1216" s="13">
        <v>193800</v>
      </c>
      <c r="O1216" s="13">
        <v>247000</v>
      </c>
      <c r="P1216" s="13">
        <v>268300</v>
      </c>
      <c r="Q1216" s="13">
        <v>270400</v>
      </c>
      <c r="R1216" s="13">
        <v>278800</v>
      </c>
      <c r="S1216" s="13">
        <v>278800</v>
      </c>
      <c r="T1216" s="13">
        <v>278800</v>
      </c>
      <c r="U1216" s="13">
        <v>278800</v>
      </c>
      <c r="V1216" s="13">
        <v>278800</v>
      </c>
      <c r="W1216" s="13">
        <v>278800</v>
      </c>
      <c r="X1216" s="13">
        <v>278800</v>
      </c>
      <c r="Y1216" s="13">
        <v>278800</v>
      </c>
      <c r="Z1216" s="13">
        <v>278800</v>
      </c>
      <c r="AA1216" s="13">
        <v>285900</v>
      </c>
      <c r="AB1216" s="13"/>
      <c r="AC1216" s="13"/>
      <c r="AD1216" s="13"/>
      <c r="AE1216" s="13"/>
      <c r="AF1216" s="13"/>
      <c r="AG1216" s="13"/>
      <c r="AH1216" s="13"/>
      <c r="AI1216" s="13">
        <v>106</v>
      </c>
      <c r="AJ1216" s="13">
        <v>74</v>
      </c>
      <c r="AK1216" s="13">
        <v>57</v>
      </c>
      <c r="AL1216" s="13">
        <v>65</v>
      </c>
      <c r="AM1216" s="13">
        <v>44</v>
      </c>
      <c r="AN1216" s="13">
        <v>77</v>
      </c>
      <c r="AO1216" s="13"/>
      <c r="AP1216" s="13"/>
      <c r="AQ1216" s="13"/>
      <c r="AR1216" s="13"/>
      <c r="AS1216" s="13"/>
      <c r="AT1216" s="13"/>
      <c r="AU1216" s="13"/>
      <c r="AV1216" s="13"/>
      <c r="AW1216" s="13">
        <v>68</v>
      </c>
      <c r="AX1216" s="13">
        <v>72</v>
      </c>
      <c r="AY1216" s="14">
        <f t="shared" si="185"/>
        <v>70.375</v>
      </c>
      <c r="AZ1216" s="14">
        <f t="shared" si="192"/>
        <v>23</v>
      </c>
      <c r="BA1216" s="19">
        <f t="shared" si="186"/>
        <v>0.36363636363636365</v>
      </c>
      <c r="BB1216" s="20">
        <f t="shared" si="193"/>
        <v>17.880056727298953</v>
      </c>
      <c r="BC1216">
        <f t="shared" si="187"/>
        <v>0</v>
      </c>
      <c r="BD1216" s="14">
        <f t="shared" si="188"/>
        <v>1</v>
      </c>
      <c r="BE1216" s="14" t="str">
        <f t="shared" si="189"/>
        <v/>
      </c>
      <c r="BF1216" s="14">
        <f t="shared" si="190"/>
        <v>69.2</v>
      </c>
      <c r="BG1216" s="14">
        <f t="shared" si="191"/>
        <v>70</v>
      </c>
    </row>
    <row r="1217" spans="1:59" x14ac:dyDescent="0.2">
      <c r="A1217" t="str">
        <f t="shared" si="184"/>
        <v>Jacob Hopper_2015</v>
      </c>
      <c r="B1217" t="s">
        <v>680</v>
      </c>
      <c r="C1217" t="s">
        <v>490</v>
      </c>
      <c r="D1217">
        <v>2015</v>
      </c>
      <c r="E1217" s="13">
        <v>0</v>
      </c>
      <c r="F1217" s="13">
        <v>0</v>
      </c>
      <c r="G1217" s="13">
        <v>0</v>
      </c>
      <c r="H1217" s="13">
        <v>0</v>
      </c>
      <c r="I1217" s="13">
        <v>0</v>
      </c>
      <c r="J1217" s="13">
        <v>0</v>
      </c>
      <c r="K1217" s="13">
        <v>0</v>
      </c>
      <c r="L1217" s="13">
        <v>0</v>
      </c>
      <c r="M1217" s="13">
        <v>0</v>
      </c>
      <c r="N1217" s="13">
        <v>0</v>
      </c>
      <c r="O1217" s="13">
        <v>0</v>
      </c>
      <c r="P1217" s="13">
        <v>0</v>
      </c>
      <c r="Q1217" s="13">
        <v>0</v>
      </c>
      <c r="R1217" s="13">
        <v>0</v>
      </c>
      <c r="S1217" s="13">
        <v>0</v>
      </c>
      <c r="T1217" s="13">
        <v>0</v>
      </c>
      <c r="U1217" s="13">
        <v>0</v>
      </c>
      <c r="V1217" s="13">
        <v>0</v>
      </c>
      <c r="W1217" s="13">
        <v>0</v>
      </c>
      <c r="X1217" s="13">
        <v>0</v>
      </c>
      <c r="Y1217" s="13">
        <v>0</v>
      </c>
      <c r="Z1217" s="13">
        <v>0</v>
      </c>
      <c r="AA1217" s="13">
        <v>0</v>
      </c>
      <c r="AB1217" s="13"/>
      <c r="AC1217" s="13"/>
      <c r="AD1217" s="13"/>
      <c r="AE1217" s="13"/>
      <c r="AF1217" s="13"/>
      <c r="AG1217" s="13"/>
      <c r="AH1217" s="13"/>
      <c r="AI1217" s="13"/>
      <c r="AJ1217" s="13"/>
      <c r="AK1217" s="13"/>
      <c r="AL1217" s="13"/>
      <c r="AM1217" s="13"/>
      <c r="AN1217" s="13"/>
      <c r="AO1217" s="13"/>
      <c r="AP1217" s="13"/>
      <c r="AQ1217" s="13"/>
      <c r="AR1217" s="13"/>
      <c r="AS1217" s="13"/>
      <c r="AT1217" s="13"/>
      <c r="AU1217" s="13"/>
      <c r="AV1217" s="13"/>
      <c r="AW1217" s="13"/>
      <c r="AX1217" s="13"/>
      <c r="AY1217" s="14" t="str">
        <f t="shared" si="185"/>
        <v/>
      </c>
      <c r="AZ1217" s="14">
        <f t="shared" si="192"/>
        <v>23</v>
      </c>
      <c r="BA1217" s="19">
        <f t="shared" si="186"/>
        <v>0</v>
      </c>
      <c r="BB1217" s="20" t="e">
        <f t="shared" si="193"/>
        <v>#DIV/0!</v>
      </c>
      <c r="BC1217">
        <f t="shared" si="187"/>
        <v>23</v>
      </c>
      <c r="BD1217" s="14">
        <f t="shared" si="188"/>
        <v>1</v>
      </c>
      <c r="BE1217" s="14" t="str">
        <f t="shared" si="189"/>
        <v/>
      </c>
      <c r="BF1217" s="14" t="str">
        <f t="shared" si="190"/>
        <v/>
      </c>
      <c r="BG1217" s="14" t="str">
        <f t="shared" si="191"/>
        <v/>
      </c>
    </row>
    <row r="1218" spans="1:59" x14ac:dyDescent="0.2">
      <c r="A1218" t="str">
        <f t="shared" ref="A1218:A1281" si="194">B1218&amp;"_"&amp;D1218</f>
        <v>Marty Hore_2018</v>
      </c>
      <c r="B1218" t="s">
        <v>2665</v>
      </c>
      <c r="C1218" t="s">
        <v>288</v>
      </c>
      <c r="D1218">
        <v>2018</v>
      </c>
      <c r="E1218" s="13">
        <v>0</v>
      </c>
      <c r="F1218" s="13">
        <v>0</v>
      </c>
      <c r="G1218" s="13">
        <v>0</v>
      </c>
      <c r="H1218" s="13">
        <v>0</v>
      </c>
      <c r="I1218" s="13">
        <v>0</v>
      </c>
      <c r="J1218" s="13">
        <v>0</v>
      </c>
      <c r="K1218" s="13">
        <v>0</v>
      </c>
      <c r="L1218" s="13">
        <v>0</v>
      </c>
      <c r="M1218" s="13">
        <v>0</v>
      </c>
      <c r="N1218" s="13">
        <v>0</v>
      </c>
      <c r="O1218" s="13">
        <v>0</v>
      </c>
      <c r="P1218" s="13">
        <v>0</v>
      </c>
      <c r="Q1218" s="13">
        <v>0</v>
      </c>
      <c r="R1218" s="13">
        <v>0</v>
      </c>
      <c r="S1218" s="13">
        <v>0</v>
      </c>
      <c r="T1218" s="13">
        <v>0</v>
      </c>
      <c r="U1218" s="13">
        <v>0</v>
      </c>
      <c r="V1218" s="13">
        <v>0</v>
      </c>
      <c r="W1218" s="13">
        <v>0</v>
      </c>
      <c r="X1218" s="13">
        <v>0</v>
      </c>
      <c r="Y1218" s="13">
        <v>0</v>
      </c>
      <c r="Z1218" s="13">
        <v>0</v>
      </c>
      <c r="AA1218" s="13">
        <v>0</v>
      </c>
      <c r="AB1218" s="13"/>
      <c r="AC1218" s="13"/>
      <c r="AD1218" s="13"/>
      <c r="AE1218" s="13"/>
      <c r="AF1218" s="13"/>
      <c r="AG1218" s="13"/>
      <c r="AH1218" s="13"/>
      <c r="AI1218" s="13"/>
      <c r="AJ1218" s="13"/>
      <c r="AK1218" s="13"/>
      <c r="AL1218" s="13"/>
      <c r="AM1218" s="13"/>
      <c r="AN1218" s="13"/>
      <c r="AO1218" s="13"/>
      <c r="AP1218" s="13"/>
      <c r="AQ1218" s="13"/>
      <c r="AR1218" s="13"/>
      <c r="AS1218" s="13"/>
      <c r="AT1218" s="13"/>
      <c r="AU1218" s="13"/>
      <c r="AV1218" s="13"/>
      <c r="AW1218" s="13"/>
      <c r="AX1218" s="13"/>
      <c r="AY1218" s="14" t="str">
        <f t="shared" si="185"/>
        <v/>
      </c>
      <c r="AZ1218" s="14">
        <f t="shared" si="192"/>
        <v>23</v>
      </c>
      <c r="BA1218" s="19">
        <f t="shared" si="186"/>
        <v>0</v>
      </c>
      <c r="BB1218" s="20" t="e">
        <f t="shared" si="193"/>
        <v>#DIV/0!</v>
      </c>
      <c r="BC1218">
        <f t="shared" si="187"/>
        <v>23</v>
      </c>
      <c r="BD1218" s="14">
        <f t="shared" si="188"/>
        <v>1</v>
      </c>
      <c r="BE1218" s="14" t="str">
        <f t="shared" si="189"/>
        <v/>
      </c>
      <c r="BF1218" s="14" t="str">
        <f t="shared" si="190"/>
        <v/>
      </c>
      <c r="BG1218" s="14" t="str">
        <f t="shared" si="191"/>
        <v/>
      </c>
    </row>
    <row r="1219" spans="1:59" x14ac:dyDescent="0.2">
      <c r="A1219" t="str">
        <f t="shared" si="194"/>
        <v>Marty Hore_2017</v>
      </c>
      <c r="B1219" t="s">
        <v>2665</v>
      </c>
      <c r="C1219" t="s">
        <v>288</v>
      </c>
      <c r="D1219">
        <v>2017</v>
      </c>
      <c r="E1219" s="13">
        <v>0</v>
      </c>
      <c r="F1219" s="13">
        <v>0</v>
      </c>
      <c r="G1219" s="13">
        <v>0</v>
      </c>
      <c r="H1219" s="13">
        <v>0</v>
      </c>
      <c r="I1219" s="13">
        <v>0</v>
      </c>
      <c r="J1219" s="13">
        <v>0</v>
      </c>
      <c r="K1219" s="13">
        <v>0</v>
      </c>
      <c r="L1219" s="13">
        <v>0</v>
      </c>
      <c r="M1219" s="13">
        <v>0</v>
      </c>
      <c r="N1219" s="13">
        <v>0</v>
      </c>
      <c r="O1219" s="13">
        <v>0</v>
      </c>
      <c r="P1219" s="13">
        <v>0</v>
      </c>
      <c r="Q1219" s="13">
        <v>0</v>
      </c>
      <c r="R1219" s="13">
        <v>0</v>
      </c>
      <c r="S1219" s="13">
        <v>0</v>
      </c>
      <c r="T1219" s="13">
        <v>0</v>
      </c>
      <c r="U1219" s="13">
        <v>0</v>
      </c>
      <c r="V1219" s="13">
        <v>0</v>
      </c>
      <c r="W1219" s="13">
        <v>0</v>
      </c>
      <c r="X1219" s="13">
        <v>0</v>
      </c>
      <c r="Y1219" s="13">
        <v>0</v>
      </c>
      <c r="Z1219" s="13">
        <v>0</v>
      </c>
      <c r="AA1219" s="13">
        <v>0</v>
      </c>
      <c r="AB1219" s="13"/>
      <c r="AC1219" s="13"/>
      <c r="AD1219" s="13"/>
      <c r="AE1219" s="13"/>
      <c r="AF1219" s="13"/>
      <c r="AG1219" s="13"/>
      <c r="AH1219" s="13"/>
      <c r="AI1219" s="13"/>
      <c r="AJ1219" s="13"/>
      <c r="AK1219" s="13"/>
      <c r="AL1219" s="13"/>
      <c r="AM1219" s="13"/>
      <c r="AN1219" s="13"/>
      <c r="AO1219" s="13"/>
      <c r="AP1219" s="13"/>
      <c r="AQ1219" s="13"/>
      <c r="AR1219" s="13"/>
      <c r="AS1219" s="13"/>
      <c r="AT1219" s="13"/>
      <c r="AU1219" s="13"/>
      <c r="AV1219" s="13"/>
      <c r="AW1219" s="13"/>
      <c r="AX1219" s="13"/>
      <c r="AY1219" s="14" t="str">
        <f t="shared" ref="AY1219:AY1282" si="195">IFERROR(AVERAGEIFS(AB1219:AX1219,AB1219:AX1219,"&lt;&gt;"),"")</f>
        <v/>
      </c>
      <c r="AZ1219" s="14">
        <f t="shared" si="192"/>
        <v>23</v>
      </c>
      <c r="BA1219" s="19">
        <f t="shared" ref="BA1219:BA1282" si="196">COUNTIF(AB1219:AX1219,"&lt;&gt;")/22</f>
        <v>0</v>
      </c>
      <c r="BB1219" s="20" t="e">
        <f t="shared" si="193"/>
        <v>#DIV/0!</v>
      </c>
      <c r="BC1219">
        <f t="shared" ref="BC1219:BC1282" si="197">COUNTIFS(E1219:AA1219,0)</f>
        <v>23</v>
      </c>
      <c r="BD1219" s="14">
        <f t="shared" ref="BD1219:BD1282" si="198">MATCH(MIN(E1219:AA1219),E1219:AA1219,0)</f>
        <v>1</v>
      </c>
      <c r="BE1219" s="14" t="str">
        <f t="shared" ref="BE1219:BE1282" si="199">IFERROR(AVERAGE(AB1219:AG1219),"")</f>
        <v/>
      </c>
      <c r="BF1219" s="14" t="str">
        <f t="shared" ref="BF1219:BF1282" si="200">IFERROR(AVERAGE(AH1219:AM1219),"")</f>
        <v/>
      </c>
      <c r="BG1219" s="14" t="str">
        <f t="shared" ref="BG1219:BG1282" si="201">IFERROR(AVERAGE(AP1219:AX1219),"")</f>
        <v/>
      </c>
    </row>
    <row r="1220" spans="1:59" x14ac:dyDescent="0.2">
      <c r="A1220" t="str">
        <f t="shared" si="194"/>
        <v>Marty Hore_2016</v>
      </c>
      <c r="B1220" t="s">
        <v>2665</v>
      </c>
      <c r="C1220" t="s">
        <v>288</v>
      </c>
      <c r="D1220">
        <v>2016</v>
      </c>
      <c r="E1220" s="13">
        <v>0</v>
      </c>
      <c r="F1220" s="13">
        <v>0</v>
      </c>
      <c r="G1220" s="13">
        <v>0</v>
      </c>
      <c r="H1220" s="13">
        <v>0</v>
      </c>
      <c r="I1220" s="13">
        <v>0</v>
      </c>
      <c r="J1220" s="13">
        <v>0</v>
      </c>
      <c r="K1220" s="13">
        <v>0</v>
      </c>
      <c r="L1220" s="13">
        <v>0</v>
      </c>
      <c r="M1220" s="13">
        <v>0</v>
      </c>
      <c r="N1220" s="13">
        <v>0</v>
      </c>
      <c r="O1220" s="13">
        <v>0</v>
      </c>
      <c r="P1220" s="13">
        <v>0</v>
      </c>
      <c r="Q1220" s="13">
        <v>0</v>
      </c>
      <c r="R1220" s="13">
        <v>0</v>
      </c>
      <c r="S1220" s="13">
        <v>0</v>
      </c>
      <c r="T1220" s="13">
        <v>0</v>
      </c>
      <c r="U1220" s="13">
        <v>0</v>
      </c>
      <c r="V1220" s="13">
        <v>0</v>
      </c>
      <c r="W1220" s="13">
        <v>0</v>
      </c>
      <c r="X1220" s="13">
        <v>0</v>
      </c>
      <c r="Y1220" s="13">
        <v>0</v>
      </c>
      <c r="Z1220" s="13">
        <v>0</v>
      </c>
      <c r="AA1220" s="13">
        <v>0</v>
      </c>
      <c r="AB1220" s="13"/>
      <c r="AC1220" s="13"/>
      <c r="AD1220" s="13"/>
      <c r="AE1220" s="13"/>
      <c r="AF1220" s="13"/>
      <c r="AG1220" s="13"/>
      <c r="AH1220" s="13"/>
      <c r="AI1220" s="13"/>
      <c r="AJ1220" s="13"/>
      <c r="AK1220" s="13"/>
      <c r="AL1220" s="13"/>
      <c r="AM1220" s="13"/>
      <c r="AN1220" s="13"/>
      <c r="AO1220" s="13"/>
      <c r="AP1220" s="13"/>
      <c r="AQ1220" s="13"/>
      <c r="AR1220" s="13"/>
      <c r="AS1220" s="13"/>
      <c r="AT1220" s="13"/>
      <c r="AU1220" s="13"/>
      <c r="AV1220" s="13"/>
      <c r="AW1220" s="13"/>
      <c r="AX1220" s="13"/>
      <c r="AY1220" s="14" t="str">
        <f t="shared" si="195"/>
        <v/>
      </c>
      <c r="AZ1220" s="14">
        <f t="shared" si="192"/>
        <v>23</v>
      </c>
      <c r="BA1220" s="19">
        <f t="shared" si="196"/>
        <v>0</v>
      </c>
      <c r="BB1220" s="20" t="e">
        <f t="shared" si="193"/>
        <v>#DIV/0!</v>
      </c>
      <c r="BC1220">
        <f t="shared" si="197"/>
        <v>23</v>
      </c>
      <c r="BD1220" s="14">
        <f t="shared" si="198"/>
        <v>1</v>
      </c>
      <c r="BE1220" s="14" t="str">
        <f t="shared" si="199"/>
        <v/>
      </c>
      <c r="BF1220" s="14" t="str">
        <f t="shared" si="200"/>
        <v/>
      </c>
      <c r="BG1220" s="14" t="str">
        <f t="shared" si="201"/>
        <v/>
      </c>
    </row>
    <row r="1221" spans="1:59" x14ac:dyDescent="0.2">
      <c r="A1221" t="str">
        <f t="shared" si="194"/>
        <v>Marty Hore_2015</v>
      </c>
      <c r="B1221" t="s">
        <v>2665</v>
      </c>
      <c r="C1221" t="s">
        <v>288</v>
      </c>
      <c r="D1221">
        <v>2015</v>
      </c>
      <c r="E1221" s="13">
        <v>0</v>
      </c>
      <c r="F1221" s="13">
        <v>0</v>
      </c>
      <c r="G1221" s="13">
        <v>0</v>
      </c>
      <c r="H1221" s="13">
        <v>0</v>
      </c>
      <c r="I1221" s="13">
        <v>0</v>
      </c>
      <c r="J1221" s="13">
        <v>0</v>
      </c>
      <c r="K1221" s="13">
        <v>0</v>
      </c>
      <c r="L1221" s="13">
        <v>0</v>
      </c>
      <c r="M1221" s="13">
        <v>0</v>
      </c>
      <c r="N1221" s="13">
        <v>0</v>
      </c>
      <c r="O1221" s="13">
        <v>0</v>
      </c>
      <c r="P1221" s="13">
        <v>0</v>
      </c>
      <c r="Q1221" s="13">
        <v>0</v>
      </c>
      <c r="R1221" s="13">
        <v>0</v>
      </c>
      <c r="S1221" s="13">
        <v>0</v>
      </c>
      <c r="T1221" s="13">
        <v>0</v>
      </c>
      <c r="U1221" s="13">
        <v>0</v>
      </c>
      <c r="V1221" s="13">
        <v>0</v>
      </c>
      <c r="W1221" s="13">
        <v>0</v>
      </c>
      <c r="X1221" s="13">
        <v>0</v>
      </c>
      <c r="Y1221" s="13">
        <v>0</v>
      </c>
      <c r="Z1221" s="13">
        <v>0</v>
      </c>
      <c r="AA1221" s="13">
        <v>0</v>
      </c>
      <c r="AB1221" s="13"/>
      <c r="AC1221" s="13"/>
      <c r="AD1221" s="13"/>
      <c r="AE1221" s="13"/>
      <c r="AF1221" s="13"/>
      <c r="AG1221" s="13"/>
      <c r="AH1221" s="13"/>
      <c r="AI1221" s="13"/>
      <c r="AJ1221" s="13"/>
      <c r="AK1221" s="13"/>
      <c r="AL1221" s="13"/>
      <c r="AM1221" s="13"/>
      <c r="AN1221" s="13"/>
      <c r="AO1221" s="13"/>
      <c r="AP1221" s="13"/>
      <c r="AQ1221" s="13"/>
      <c r="AR1221" s="13"/>
      <c r="AS1221" s="13"/>
      <c r="AT1221" s="13"/>
      <c r="AU1221" s="13"/>
      <c r="AV1221" s="13"/>
      <c r="AW1221" s="13"/>
      <c r="AX1221" s="13"/>
      <c r="AY1221" s="14" t="str">
        <f t="shared" si="195"/>
        <v/>
      </c>
      <c r="AZ1221" s="14">
        <f t="shared" si="192"/>
        <v>23</v>
      </c>
      <c r="BA1221" s="19">
        <f t="shared" si="196"/>
        <v>0</v>
      </c>
      <c r="BB1221" s="20" t="e">
        <f t="shared" si="193"/>
        <v>#DIV/0!</v>
      </c>
      <c r="BC1221">
        <f t="shared" si="197"/>
        <v>23</v>
      </c>
      <c r="BD1221" s="14">
        <f t="shared" si="198"/>
        <v>1</v>
      </c>
      <c r="BE1221" s="14" t="str">
        <f t="shared" si="199"/>
        <v/>
      </c>
      <c r="BF1221" s="14" t="str">
        <f t="shared" si="200"/>
        <v/>
      </c>
      <c r="BG1221" s="14" t="str">
        <f t="shared" si="201"/>
        <v/>
      </c>
    </row>
    <row r="1222" spans="1:59" x14ac:dyDescent="0.2">
      <c r="A1222" t="str">
        <f t="shared" si="194"/>
        <v>George Horlin-Smith_2018</v>
      </c>
      <c r="B1222" t="s">
        <v>642</v>
      </c>
      <c r="C1222" t="s">
        <v>144</v>
      </c>
      <c r="D1222">
        <v>2018</v>
      </c>
      <c r="E1222" s="13">
        <v>374600</v>
      </c>
      <c r="F1222" s="13">
        <v>374600</v>
      </c>
      <c r="G1222" s="13">
        <v>374600</v>
      </c>
      <c r="H1222" s="13">
        <v>374600</v>
      </c>
      <c r="I1222" s="13">
        <v>374600</v>
      </c>
      <c r="J1222" s="13">
        <v>374600</v>
      </c>
      <c r="K1222" s="13">
        <v>374600</v>
      </c>
      <c r="L1222" s="13">
        <v>374600</v>
      </c>
      <c r="M1222" s="13">
        <v>368900</v>
      </c>
      <c r="N1222" s="13">
        <v>327100</v>
      </c>
      <c r="O1222" s="13">
        <v>327100</v>
      </c>
      <c r="P1222" s="13">
        <v>327100</v>
      </c>
      <c r="Q1222" s="13">
        <v>327100</v>
      </c>
      <c r="R1222" s="13">
        <v>327100</v>
      </c>
      <c r="S1222" s="13">
        <v>327100</v>
      </c>
      <c r="T1222" s="13">
        <v>327100</v>
      </c>
      <c r="U1222" s="13">
        <v>327100</v>
      </c>
      <c r="V1222" s="13">
        <v>327100</v>
      </c>
      <c r="W1222" s="13">
        <v>327100</v>
      </c>
      <c r="X1222" s="13">
        <v>327100</v>
      </c>
      <c r="Y1222" s="13">
        <v>327100</v>
      </c>
      <c r="Z1222" s="13">
        <v>327100</v>
      </c>
      <c r="AA1222" s="13">
        <v>327100</v>
      </c>
      <c r="AB1222" s="13"/>
      <c r="AC1222" s="13"/>
      <c r="AD1222" s="13"/>
      <c r="AE1222" s="13"/>
      <c r="AF1222" s="13">
        <v>120</v>
      </c>
      <c r="AG1222" s="13">
        <v>20</v>
      </c>
      <c r="AH1222" s="13"/>
      <c r="AI1222" s="13">
        <v>73</v>
      </c>
      <c r="AJ1222" s="13">
        <v>36</v>
      </c>
      <c r="AK1222" s="13"/>
      <c r="AL1222" s="13"/>
      <c r="AM1222" s="13"/>
      <c r="AN1222" s="13"/>
      <c r="AO1222" s="13"/>
      <c r="AP1222" s="13"/>
      <c r="AQ1222" s="13"/>
      <c r="AR1222" s="13"/>
      <c r="AS1222" s="13"/>
      <c r="AT1222" s="13"/>
      <c r="AU1222" s="13"/>
      <c r="AV1222" s="13"/>
      <c r="AW1222" s="13"/>
      <c r="AX1222" s="13"/>
      <c r="AY1222" s="14">
        <f t="shared" si="195"/>
        <v>62.25</v>
      </c>
      <c r="AZ1222" s="14">
        <f t="shared" si="192"/>
        <v>23</v>
      </c>
      <c r="BA1222" s="19">
        <f t="shared" si="196"/>
        <v>0.18181818181818182</v>
      </c>
      <c r="BB1222" s="20">
        <f t="shared" si="193"/>
        <v>44.440034503436955</v>
      </c>
      <c r="BC1222">
        <f t="shared" si="197"/>
        <v>0</v>
      </c>
      <c r="BD1222" s="14">
        <f t="shared" si="198"/>
        <v>10</v>
      </c>
      <c r="BE1222" s="14">
        <f t="shared" si="199"/>
        <v>70</v>
      </c>
      <c r="BF1222" s="14">
        <f t="shared" si="200"/>
        <v>54.5</v>
      </c>
      <c r="BG1222" s="14" t="str">
        <f t="shared" si="201"/>
        <v/>
      </c>
    </row>
    <row r="1223" spans="1:59" x14ac:dyDescent="0.2">
      <c r="A1223" t="str">
        <f t="shared" si="194"/>
        <v>George Horlin-Smith_2017</v>
      </c>
      <c r="B1223" t="s">
        <v>642</v>
      </c>
      <c r="C1223" t="s">
        <v>144</v>
      </c>
      <c r="D1223">
        <v>2017</v>
      </c>
      <c r="E1223" s="13">
        <v>234000</v>
      </c>
      <c r="F1223" s="13">
        <v>234000</v>
      </c>
      <c r="G1223" s="13">
        <v>234000</v>
      </c>
      <c r="H1223" s="13">
        <v>234000</v>
      </c>
      <c r="I1223" s="13">
        <v>234000</v>
      </c>
      <c r="J1223" s="13">
        <v>281500</v>
      </c>
      <c r="K1223" s="13">
        <v>328600</v>
      </c>
      <c r="L1223" s="13">
        <v>352100</v>
      </c>
      <c r="M1223" s="13">
        <v>348300</v>
      </c>
      <c r="N1223" s="13">
        <v>348300</v>
      </c>
      <c r="O1223" s="13">
        <v>348300</v>
      </c>
      <c r="P1223" s="13">
        <v>348300</v>
      </c>
      <c r="Q1223" s="13">
        <v>348300</v>
      </c>
      <c r="R1223" s="13">
        <v>348300</v>
      </c>
      <c r="S1223" s="13">
        <v>344500</v>
      </c>
      <c r="T1223" s="13">
        <v>344500</v>
      </c>
      <c r="U1223" s="13">
        <v>344500</v>
      </c>
      <c r="V1223" s="13">
        <v>344500</v>
      </c>
      <c r="W1223" s="13">
        <v>344500</v>
      </c>
      <c r="X1223" s="13">
        <v>344500</v>
      </c>
      <c r="Y1223" s="13">
        <v>344500</v>
      </c>
      <c r="Z1223" s="13">
        <v>344500</v>
      </c>
      <c r="AA1223" s="13">
        <v>344500</v>
      </c>
      <c r="AB1223" s="13">
        <v>63</v>
      </c>
      <c r="AC1223" s="13">
        <v>78</v>
      </c>
      <c r="AD1223" s="13"/>
      <c r="AE1223" s="13"/>
      <c r="AF1223" s="13">
        <v>102</v>
      </c>
      <c r="AG1223" s="13">
        <v>91</v>
      </c>
      <c r="AH1223" s="13">
        <v>52</v>
      </c>
      <c r="AI1223" s="13">
        <v>56</v>
      </c>
      <c r="AJ1223" s="13"/>
      <c r="AK1223" s="13"/>
      <c r="AL1223" s="13"/>
      <c r="AM1223" s="13"/>
      <c r="AN1223" s="13"/>
      <c r="AO1223" s="13">
        <v>88</v>
      </c>
      <c r="AP1223" s="13"/>
      <c r="AQ1223" s="13"/>
      <c r="AR1223" s="13"/>
      <c r="AS1223" s="13"/>
      <c r="AT1223" s="13"/>
      <c r="AU1223" s="13"/>
      <c r="AV1223" s="13"/>
      <c r="AW1223" s="13"/>
      <c r="AX1223" s="13"/>
      <c r="AY1223" s="14">
        <f t="shared" si="195"/>
        <v>75.714285714285708</v>
      </c>
      <c r="AZ1223" s="14">
        <f t="shared" si="192"/>
        <v>23</v>
      </c>
      <c r="BA1223" s="19">
        <f t="shared" si="196"/>
        <v>0.31818181818181818</v>
      </c>
      <c r="BB1223" s="20">
        <f t="shared" si="193"/>
        <v>19.119922295120048</v>
      </c>
      <c r="BC1223">
        <f t="shared" si="197"/>
        <v>0</v>
      </c>
      <c r="BD1223" s="14">
        <f t="shared" si="198"/>
        <v>1</v>
      </c>
      <c r="BE1223" s="14">
        <f t="shared" si="199"/>
        <v>83.5</v>
      </c>
      <c r="BF1223" s="14">
        <f t="shared" si="200"/>
        <v>54</v>
      </c>
      <c r="BG1223" s="14" t="str">
        <f t="shared" si="201"/>
        <v/>
      </c>
    </row>
    <row r="1224" spans="1:59" x14ac:dyDescent="0.2">
      <c r="A1224" t="str">
        <f t="shared" si="194"/>
        <v>George Horlin-Smith_2016</v>
      </c>
      <c r="B1224" t="s">
        <v>642</v>
      </c>
      <c r="C1224" t="s">
        <v>144</v>
      </c>
      <c r="D1224">
        <v>2016</v>
      </c>
      <c r="E1224" s="13">
        <v>291400</v>
      </c>
      <c r="F1224" s="13">
        <v>291400</v>
      </c>
      <c r="G1224" s="13">
        <v>291400</v>
      </c>
      <c r="H1224" s="13">
        <v>291400</v>
      </c>
      <c r="I1224" s="13">
        <v>291400</v>
      </c>
      <c r="J1224" s="13">
        <v>291400</v>
      </c>
      <c r="K1224" s="13">
        <v>291400</v>
      </c>
      <c r="L1224" s="13">
        <v>291400</v>
      </c>
      <c r="M1224" s="13">
        <v>291400</v>
      </c>
      <c r="N1224" s="13">
        <v>291400</v>
      </c>
      <c r="O1224" s="13">
        <v>291400</v>
      </c>
      <c r="P1224" s="13">
        <v>291400</v>
      </c>
      <c r="Q1224" s="13">
        <v>291400</v>
      </c>
      <c r="R1224" s="13">
        <v>291400</v>
      </c>
      <c r="S1224" s="13">
        <v>291400</v>
      </c>
      <c r="T1224" s="13">
        <v>291400</v>
      </c>
      <c r="U1224" s="13">
        <v>291400</v>
      </c>
      <c r="V1224" s="13">
        <v>291400</v>
      </c>
      <c r="W1224" s="13">
        <v>291400</v>
      </c>
      <c r="X1224" s="13">
        <v>291400</v>
      </c>
      <c r="Y1224" s="13">
        <v>291400</v>
      </c>
      <c r="Z1224" s="13">
        <v>291400</v>
      </c>
      <c r="AA1224" s="13">
        <v>291400</v>
      </c>
      <c r="AB1224" s="13"/>
      <c r="AC1224" s="13"/>
      <c r="AD1224" s="13"/>
      <c r="AE1224" s="13"/>
      <c r="AF1224" s="13"/>
      <c r="AG1224" s="13"/>
      <c r="AH1224" s="13"/>
      <c r="AI1224" s="13"/>
      <c r="AJ1224" s="13">
        <v>43</v>
      </c>
      <c r="AK1224" s="13"/>
      <c r="AL1224" s="13"/>
      <c r="AM1224" s="13"/>
      <c r="AN1224" s="13"/>
      <c r="AO1224" s="13"/>
      <c r="AP1224" s="13"/>
      <c r="AQ1224" s="13"/>
      <c r="AR1224" s="13"/>
      <c r="AS1224" s="13"/>
      <c r="AT1224" s="13"/>
      <c r="AU1224" s="13"/>
      <c r="AV1224" s="13"/>
      <c r="AW1224" s="13"/>
      <c r="AX1224" s="13"/>
      <c r="AY1224" s="14">
        <f t="shared" si="195"/>
        <v>43</v>
      </c>
      <c r="AZ1224" s="14">
        <f t="shared" si="192"/>
        <v>23</v>
      </c>
      <c r="BA1224" s="19">
        <f t="shared" si="196"/>
        <v>4.5454545454545456E-2</v>
      </c>
      <c r="BB1224" s="20" t="e">
        <f t="shared" si="193"/>
        <v>#DIV/0!</v>
      </c>
      <c r="BC1224">
        <f t="shared" si="197"/>
        <v>0</v>
      </c>
      <c r="BD1224" s="14">
        <f t="shared" si="198"/>
        <v>1</v>
      </c>
      <c r="BE1224" s="14" t="str">
        <f t="shared" si="199"/>
        <v/>
      </c>
      <c r="BF1224" s="14">
        <f t="shared" si="200"/>
        <v>43</v>
      </c>
      <c r="BG1224" s="14" t="str">
        <f t="shared" si="201"/>
        <v/>
      </c>
    </row>
    <row r="1225" spans="1:59" x14ac:dyDescent="0.2">
      <c r="A1225" t="str">
        <f t="shared" si="194"/>
        <v>George Horlin-Smith_2015</v>
      </c>
      <c r="B1225" t="s">
        <v>642</v>
      </c>
      <c r="C1225" t="s">
        <v>144</v>
      </c>
      <c r="D1225">
        <v>2015</v>
      </c>
      <c r="E1225" s="13">
        <v>361300</v>
      </c>
      <c r="F1225" s="13">
        <v>361300</v>
      </c>
      <c r="G1225" s="13">
        <v>361300</v>
      </c>
      <c r="H1225" s="13">
        <v>361300</v>
      </c>
      <c r="I1225" s="13">
        <v>361300</v>
      </c>
      <c r="J1225" s="13">
        <v>327300</v>
      </c>
      <c r="K1225" s="13">
        <v>327300</v>
      </c>
      <c r="L1225" s="13">
        <v>327300</v>
      </c>
      <c r="M1225" s="13">
        <v>327300</v>
      </c>
      <c r="N1225" s="13">
        <v>327300</v>
      </c>
      <c r="O1225" s="13">
        <v>327300</v>
      </c>
      <c r="P1225" s="13">
        <v>327300</v>
      </c>
      <c r="Q1225" s="13">
        <v>327300</v>
      </c>
      <c r="R1225" s="13">
        <v>327300</v>
      </c>
      <c r="S1225" s="13">
        <v>327300</v>
      </c>
      <c r="T1225" s="13">
        <v>327300</v>
      </c>
      <c r="U1225" s="13">
        <v>327300</v>
      </c>
      <c r="V1225" s="13">
        <v>327300</v>
      </c>
      <c r="W1225" s="13">
        <v>327300</v>
      </c>
      <c r="X1225" s="13">
        <v>275100</v>
      </c>
      <c r="Y1225" s="13">
        <v>245300</v>
      </c>
      <c r="Z1225" s="13">
        <v>249300</v>
      </c>
      <c r="AA1225" s="13">
        <v>249300</v>
      </c>
      <c r="AB1225" s="13"/>
      <c r="AC1225" s="13">
        <v>72</v>
      </c>
      <c r="AD1225" s="13"/>
      <c r="AE1225" s="13">
        <v>60</v>
      </c>
      <c r="AF1225" s="13">
        <v>7</v>
      </c>
      <c r="AG1225" s="13"/>
      <c r="AH1225" s="13"/>
      <c r="AI1225" s="13"/>
      <c r="AJ1225" s="13"/>
      <c r="AK1225" s="13"/>
      <c r="AL1225" s="13"/>
      <c r="AM1225" s="13"/>
      <c r="AN1225" s="13"/>
      <c r="AO1225" s="13"/>
      <c r="AP1225" s="13"/>
      <c r="AQ1225" s="13"/>
      <c r="AR1225" s="13"/>
      <c r="AS1225" s="13"/>
      <c r="AT1225" s="13">
        <v>12</v>
      </c>
      <c r="AU1225" s="13">
        <v>80</v>
      </c>
      <c r="AV1225" s="13">
        <v>68</v>
      </c>
      <c r="AW1225" s="13"/>
      <c r="AX1225" s="13">
        <v>79</v>
      </c>
      <c r="AY1225" s="14">
        <f t="shared" si="195"/>
        <v>54</v>
      </c>
      <c r="AZ1225" s="14">
        <f t="shared" si="192"/>
        <v>23</v>
      </c>
      <c r="BA1225" s="19">
        <f t="shared" si="196"/>
        <v>0.31818181818181818</v>
      </c>
      <c r="BB1225" s="20">
        <f t="shared" si="193"/>
        <v>31.1715682420161</v>
      </c>
      <c r="BC1225">
        <f t="shared" si="197"/>
        <v>0</v>
      </c>
      <c r="BD1225" s="14">
        <f t="shared" si="198"/>
        <v>21</v>
      </c>
      <c r="BE1225" s="14">
        <f t="shared" si="199"/>
        <v>46.333333333333336</v>
      </c>
      <c r="BF1225" s="14" t="str">
        <f t="shared" si="200"/>
        <v/>
      </c>
      <c r="BG1225" s="14">
        <f t="shared" si="201"/>
        <v>59.75</v>
      </c>
    </row>
    <row r="1226" spans="1:59" x14ac:dyDescent="0.2">
      <c r="A1226" t="str">
        <f t="shared" si="194"/>
        <v>Will Hoskin-Elliott_2018</v>
      </c>
      <c r="B1226" t="s">
        <v>917</v>
      </c>
      <c r="C1226" t="s">
        <v>116</v>
      </c>
      <c r="D1226">
        <v>2018</v>
      </c>
      <c r="E1226" s="13">
        <v>447100</v>
      </c>
      <c r="F1226" s="13">
        <v>447100</v>
      </c>
      <c r="G1226" s="13">
        <v>447100</v>
      </c>
      <c r="H1226" s="13">
        <v>429700</v>
      </c>
      <c r="I1226" s="13">
        <v>426000</v>
      </c>
      <c r="J1226" s="13">
        <v>429900</v>
      </c>
      <c r="K1226" s="13">
        <v>423600</v>
      </c>
      <c r="L1226" s="13">
        <v>394100</v>
      </c>
      <c r="M1226" s="13">
        <v>380500</v>
      </c>
      <c r="N1226" s="13">
        <v>370800</v>
      </c>
      <c r="O1226" s="13">
        <v>392000</v>
      </c>
      <c r="P1226" s="13">
        <v>413800</v>
      </c>
      <c r="Q1226" s="13">
        <v>419700</v>
      </c>
      <c r="R1226" s="13">
        <v>419700</v>
      </c>
      <c r="S1226" s="13">
        <v>426800</v>
      </c>
      <c r="T1226" s="13">
        <v>415500</v>
      </c>
      <c r="U1226" s="13">
        <v>386800</v>
      </c>
      <c r="V1226" s="13">
        <v>334300</v>
      </c>
      <c r="W1226" s="13">
        <v>313900</v>
      </c>
      <c r="X1226" s="13">
        <v>322200</v>
      </c>
      <c r="Y1226" s="13">
        <v>335900</v>
      </c>
      <c r="Z1226" s="13">
        <v>316300</v>
      </c>
      <c r="AA1226" s="13">
        <v>280300</v>
      </c>
      <c r="AB1226" s="13">
        <v>80</v>
      </c>
      <c r="AC1226" s="13">
        <v>44</v>
      </c>
      <c r="AD1226" s="13">
        <v>103</v>
      </c>
      <c r="AE1226" s="13">
        <v>97</v>
      </c>
      <c r="AF1226" s="13">
        <v>58</v>
      </c>
      <c r="AG1226" s="13">
        <v>86</v>
      </c>
      <c r="AH1226" s="13">
        <v>43</v>
      </c>
      <c r="AI1226" s="13">
        <v>78</v>
      </c>
      <c r="AJ1226" s="13">
        <v>87</v>
      </c>
      <c r="AK1226" s="13">
        <v>105</v>
      </c>
      <c r="AL1226" s="13">
        <v>92</v>
      </c>
      <c r="AM1226" s="13">
        <v>67</v>
      </c>
      <c r="AN1226" s="13"/>
      <c r="AO1226" s="13">
        <v>111</v>
      </c>
      <c r="AP1226" s="13">
        <v>58</v>
      </c>
      <c r="AQ1226" s="13">
        <v>21</v>
      </c>
      <c r="AR1226" s="13">
        <v>39</v>
      </c>
      <c r="AS1226" s="13">
        <v>99</v>
      </c>
      <c r="AT1226" s="13">
        <v>73</v>
      </c>
      <c r="AU1226" s="13">
        <v>57</v>
      </c>
      <c r="AV1226" s="13">
        <v>33</v>
      </c>
      <c r="AW1226" s="13">
        <v>67</v>
      </c>
      <c r="AX1226" s="13">
        <v>43</v>
      </c>
      <c r="AY1226" s="14">
        <f t="shared" si="195"/>
        <v>70.045454545454547</v>
      </c>
      <c r="AZ1226" s="14">
        <f t="shared" si="192"/>
        <v>23</v>
      </c>
      <c r="BA1226" s="19">
        <f t="shared" si="196"/>
        <v>1</v>
      </c>
      <c r="BB1226" s="20">
        <f t="shared" si="193"/>
        <v>25.918328269001844</v>
      </c>
      <c r="BC1226">
        <f t="shared" si="197"/>
        <v>0</v>
      </c>
      <c r="BD1226" s="14">
        <f t="shared" si="198"/>
        <v>23</v>
      </c>
      <c r="BE1226" s="14">
        <f t="shared" si="199"/>
        <v>78</v>
      </c>
      <c r="BF1226" s="14">
        <f t="shared" si="200"/>
        <v>78.666666666666671</v>
      </c>
      <c r="BG1226" s="14">
        <f t="shared" si="201"/>
        <v>54.444444444444443</v>
      </c>
    </row>
    <row r="1227" spans="1:59" x14ac:dyDescent="0.2">
      <c r="A1227" t="str">
        <f t="shared" si="194"/>
        <v>Will Hoskin-Elliott_2017</v>
      </c>
      <c r="B1227" t="s">
        <v>917</v>
      </c>
      <c r="C1227" t="s">
        <v>116</v>
      </c>
      <c r="D1227">
        <v>2017</v>
      </c>
      <c r="E1227" s="13">
        <v>213300</v>
      </c>
      <c r="F1227" s="13">
        <v>213300</v>
      </c>
      <c r="G1227" s="13">
        <v>213300</v>
      </c>
      <c r="H1227" s="13">
        <v>282500</v>
      </c>
      <c r="I1227" s="13">
        <v>325200</v>
      </c>
      <c r="J1227" s="13">
        <v>326200</v>
      </c>
      <c r="K1227" s="13">
        <v>350500</v>
      </c>
      <c r="L1227" s="13">
        <v>366500</v>
      </c>
      <c r="M1227" s="13">
        <v>388400</v>
      </c>
      <c r="N1227" s="13">
        <v>380900</v>
      </c>
      <c r="O1227" s="13">
        <v>374700</v>
      </c>
      <c r="P1227" s="13">
        <v>376200</v>
      </c>
      <c r="Q1227" s="13">
        <v>374200</v>
      </c>
      <c r="R1227" s="13">
        <v>374200</v>
      </c>
      <c r="S1227" s="13">
        <v>384600</v>
      </c>
      <c r="T1227" s="13">
        <v>378100</v>
      </c>
      <c r="U1227" s="13">
        <v>382000</v>
      </c>
      <c r="V1227" s="13">
        <v>380600</v>
      </c>
      <c r="W1227" s="13">
        <v>405000</v>
      </c>
      <c r="X1227" s="13">
        <v>419000</v>
      </c>
      <c r="Y1227" s="13">
        <v>425100</v>
      </c>
      <c r="Z1227" s="13">
        <v>399800</v>
      </c>
      <c r="AA1227" s="13">
        <v>387000</v>
      </c>
      <c r="AB1227" s="13">
        <v>88</v>
      </c>
      <c r="AC1227" s="13">
        <v>120</v>
      </c>
      <c r="AD1227" s="13">
        <v>71</v>
      </c>
      <c r="AE1227" s="13">
        <v>70</v>
      </c>
      <c r="AF1227" s="13">
        <v>51</v>
      </c>
      <c r="AG1227" s="13">
        <v>125</v>
      </c>
      <c r="AH1227" s="13">
        <v>65</v>
      </c>
      <c r="AI1227" s="13">
        <v>75</v>
      </c>
      <c r="AJ1227" s="13">
        <v>71</v>
      </c>
      <c r="AK1227" s="13">
        <v>64</v>
      </c>
      <c r="AL1227" s="13">
        <v>90</v>
      </c>
      <c r="AM1227" s="13">
        <v>62</v>
      </c>
      <c r="AN1227" s="13"/>
      <c r="AO1227" s="13">
        <v>91</v>
      </c>
      <c r="AP1227" s="13">
        <v>61</v>
      </c>
      <c r="AQ1227" s="13">
        <v>82</v>
      </c>
      <c r="AR1227" s="13">
        <v>82</v>
      </c>
      <c r="AS1227" s="13">
        <v>119</v>
      </c>
      <c r="AT1227" s="13">
        <v>74</v>
      </c>
      <c r="AU1227" s="13">
        <v>74</v>
      </c>
      <c r="AV1227" s="13">
        <v>52</v>
      </c>
      <c r="AW1227" s="13">
        <v>87</v>
      </c>
      <c r="AX1227" s="13">
        <v>115</v>
      </c>
      <c r="AY1227" s="14">
        <f t="shared" si="195"/>
        <v>81.318181818181813</v>
      </c>
      <c r="AZ1227" s="14">
        <f t="shared" si="192"/>
        <v>23</v>
      </c>
      <c r="BA1227" s="19">
        <f t="shared" si="196"/>
        <v>1</v>
      </c>
      <c r="BB1227" s="20">
        <f t="shared" si="193"/>
        <v>21.629755438892985</v>
      </c>
      <c r="BC1227">
        <f t="shared" si="197"/>
        <v>0</v>
      </c>
      <c r="BD1227" s="14">
        <f t="shared" si="198"/>
        <v>1</v>
      </c>
      <c r="BE1227" s="14">
        <f t="shared" si="199"/>
        <v>87.5</v>
      </c>
      <c r="BF1227" s="14">
        <f t="shared" si="200"/>
        <v>71.166666666666671</v>
      </c>
      <c r="BG1227" s="14">
        <f t="shared" si="201"/>
        <v>82.888888888888886</v>
      </c>
    </row>
    <row r="1228" spans="1:59" x14ac:dyDescent="0.2">
      <c r="A1228" t="str">
        <f t="shared" si="194"/>
        <v>Will Hoskin-Elliott_2016</v>
      </c>
      <c r="B1228" t="s">
        <v>917</v>
      </c>
      <c r="C1228" t="s">
        <v>116</v>
      </c>
      <c r="D1228">
        <v>2016</v>
      </c>
      <c r="E1228" s="13">
        <v>222700</v>
      </c>
      <c r="F1228" s="13">
        <v>222700</v>
      </c>
      <c r="G1228" s="13">
        <v>222700</v>
      </c>
      <c r="H1228" s="13">
        <v>222700</v>
      </c>
      <c r="I1228" s="13">
        <v>222700</v>
      </c>
      <c r="J1228" s="13">
        <v>222700</v>
      </c>
      <c r="K1228" s="13">
        <v>222700</v>
      </c>
      <c r="L1228" s="13">
        <v>222700</v>
      </c>
      <c r="M1228" s="13">
        <v>222700</v>
      </c>
      <c r="N1228" s="13">
        <v>222700</v>
      </c>
      <c r="O1228" s="13">
        <v>222700</v>
      </c>
      <c r="P1228" s="13">
        <v>222700</v>
      </c>
      <c r="Q1228" s="13">
        <v>222700</v>
      </c>
      <c r="R1228" s="13">
        <v>222700</v>
      </c>
      <c r="S1228" s="13">
        <v>222700</v>
      </c>
      <c r="T1228" s="13">
        <v>222700</v>
      </c>
      <c r="U1228" s="13">
        <v>222700</v>
      </c>
      <c r="V1228" s="13">
        <v>222700</v>
      </c>
      <c r="W1228" s="13">
        <v>222700</v>
      </c>
      <c r="X1228" s="13">
        <v>222700</v>
      </c>
      <c r="Y1228" s="13">
        <v>222700</v>
      </c>
      <c r="Z1228" s="13">
        <v>222700</v>
      </c>
      <c r="AA1228" s="13">
        <v>222700</v>
      </c>
      <c r="AB1228" s="13"/>
      <c r="AC1228" s="13">
        <v>67</v>
      </c>
      <c r="AD1228" s="13">
        <v>31</v>
      </c>
      <c r="AE1228" s="13"/>
      <c r="AF1228" s="13"/>
      <c r="AG1228" s="13"/>
      <c r="AH1228" s="13"/>
      <c r="AI1228" s="13"/>
      <c r="AJ1228" s="13"/>
      <c r="AK1228" s="13"/>
      <c r="AL1228" s="13"/>
      <c r="AM1228" s="13"/>
      <c r="AN1228" s="13"/>
      <c r="AO1228" s="13"/>
      <c r="AP1228" s="13"/>
      <c r="AQ1228" s="13"/>
      <c r="AR1228" s="13"/>
      <c r="AS1228" s="13"/>
      <c r="AT1228" s="13"/>
      <c r="AU1228" s="13"/>
      <c r="AV1228" s="13"/>
      <c r="AW1228" s="13"/>
      <c r="AX1228" s="13"/>
      <c r="AY1228" s="14">
        <f t="shared" si="195"/>
        <v>49</v>
      </c>
      <c r="AZ1228" s="14">
        <f t="shared" si="192"/>
        <v>23</v>
      </c>
      <c r="BA1228" s="19">
        <f t="shared" si="196"/>
        <v>9.0909090909090912E-2</v>
      </c>
      <c r="BB1228" s="20">
        <f t="shared" si="193"/>
        <v>25.45584412271571</v>
      </c>
      <c r="BC1228">
        <f t="shared" si="197"/>
        <v>0</v>
      </c>
      <c r="BD1228" s="14">
        <f t="shared" si="198"/>
        <v>1</v>
      </c>
      <c r="BE1228" s="14">
        <f t="shared" si="199"/>
        <v>49</v>
      </c>
      <c r="BF1228" s="14" t="str">
        <f t="shared" si="200"/>
        <v/>
      </c>
      <c r="BG1228" s="14" t="str">
        <f t="shared" si="201"/>
        <v/>
      </c>
    </row>
    <row r="1229" spans="1:59" x14ac:dyDescent="0.2">
      <c r="A1229" t="str">
        <f t="shared" si="194"/>
        <v>Will Hoskin-Elliott_2015</v>
      </c>
      <c r="B1229" t="s">
        <v>917</v>
      </c>
      <c r="C1229" t="s">
        <v>116</v>
      </c>
      <c r="D1229">
        <v>2015</v>
      </c>
      <c r="E1229" s="13">
        <v>360900</v>
      </c>
      <c r="F1229" s="13">
        <v>360900</v>
      </c>
      <c r="G1229" s="13">
        <v>360900</v>
      </c>
      <c r="H1229" s="13">
        <v>360900</v>
      </c>
      <c r="I1229" s="13">
        <v>360900</v>
      </c>
      <c r="J1229" s="13">
        <v>360900</v>
      </c>
      <c r="K1229" s="13">
        <v>360900</v>
      </c>
      <c r="L1229" s="13">
        <v>315700</v>
      </c>
      <c r="M1229" s="13">
        <v>302500</v>
      </c>
      <c r="N1229" s="13">
        <v>303800</v>
      </c>
      <c r="O1229" s="13">
        <v>272200</v>
      </c>
      <c r="P1229" s="13">
        <v>250500</v>
      </c>
      <c r="Q1229" s="13">
        <v>250500</v>
      </c>
      <c r="R1229" s="13">
        <v>250500</v>
      </c>
      <c r="S1229" s="13">
        <v>250500</v>
      </c>
      <c r="T1229" s="13">
        <v>250500</v>
      </c>
      <c r="U1229" s="13">
        <v>250500</v>
      </c>
      <c r="V1229" s="13">
        <v>250500</v>
      </c>
      <c r="W1229" s="13">
        <v>239000</v>
      </c>
      <c r="X1229" s="13">
        <v>248800</v>
      </c>
      <c r="Y1229" s="13">
        <v>251800</v>
      </c>
      <c r="Z1229" s="13">
        <v>238800</v>
      </c>
      <c r="AA1229" s="13">
        <v>238800</v>
      </c>
      <c r="AB1229" s="13"/>
      <c r="AC1229" s="13"/>
      <c r="AD1229" s="13"/>
      <c r="AE1229" s="13"/>
      <c r="AF1229" s="13">
        <v>3</v>
      </c>
      <c r="AG1229" s="13">
        <v>18</v>
      </c>
      <c r="AH1229" s="13">
        <v>92</v>
      </c>
      <c r="AI1229" s="13">
        <v>48</v>
      </c>
      <c r="AJ1229" s="13">
        <v>43</v>
      </c>
      <c r="AK1229" s="13">
        <v>17</v>
      </c>
      <c r="AL1229" s="13">
        <v>52</v>
      </c>
      <c r="AM1229" s="13"/>
      <c r="AN1229" s="13"/>
      <c r="AO1229" s="13"/>
      <c r="AP1229" s="13"/>
      <c r="AQ1229" s="13"/>
      <c r="AR1229" s="13"/>
      <c r="AS1229" s="13">
        <v>56</v>
      </c>
      <c r="AT1229" s="13">
        <v>59</v>
      </c>
      <c r="AU1229" s="13">
        <v>43</v>
      </c>
      <c r="AV1229" s="13">
        <v>23</v>
      </c>
      <c r="AW1229" s="13"/>
      <c r="AX1229" s="13"/>
      <c r="AY1229" s="14">
        <f t="shared" si="195"/>
        <v>41.272727272727273</v>
      </c>
      <c r="AZ1229" s="14">
        <f t="shared" si="192"/>
        <v>23</v>
      </c>
      <c r="BA1229" s="19">
        <f t="shared" si="196"/>
        <v>0.5</v>
      </c>
      <c r="BB1229" s="20">
        <f t="shared" si="193"/>
        <v>24.900164292995779</v>
      </c>
      <c r="BC1229">
        <f t="shared" si="197"/>
        <v>0</v>
      </c>
      <c r="BD1229" s="14">
        <f t="shared" si="198"/>
        <v>22</v>
      </c>
      <c r="BE1229" s="14">
        <f t="shared" si="199"/>
        <v>10.5</v>
      </c>
      <c r="BF1229" s="14">
        <f t="shared" si="200"/>
        <v>50.4</v>
      </c>
      <c r="BG1229" s="14">
        <f t="shared" si="201"/>
        <v>45.25</v>
      </c>
    </row>
    <row r="1230" spans="1:59" x14ac:dyDescent="0.2">
      <c r="A1230" t="str">
        <f t="shared" si="194"/>
        <v>Jordan Houlahan_2018</v>
      </c>
      <c r="B1230" t="s">
        <v>1632</v>
      </c>
      <c r="C1230" t="s">
        <v>150</v>
      </c>
      <c r="D1230">
        <v>2018</v>
      </c>
      <c r="E1230" s="13">
        <v>117300</v>
      </c>
      <c r="F1230" s="13">
        <v>117300</v>
      </c>
      <c r="G1230" s="13">
        <v>117300</v>
      </c>
      <c r="H1230" s="13">
        <v>117300</v>
      </c>
      <c r="I1230" s="13">
        <v>117300</v>
      </c>
      <c r="J1230" s="13">
        <v>117300</v>
      </c>
      <c r="K1230" s="13">
        <v>117300</v>
      </c>
      <c r="L1230" s="13">
        <v>117300</v>
      </c>
      <c r="M1230" s="13">
        <v>117300</v>
      </c>
      <c r="N1230" s="13">
        <v>117300</v>
      </c>
      <c r="O1230" s="13">
        <v>117300</v>
      </c>
      <c r="P1230" s="13">
        <v>117300</v>
      </c>
      <c r="Q1230" s="13">
        <v>117300</v>
      </c>
      <c r="R1230" s="13">
        <v>117300</v>
      </c>
      <c r="S1230" s="13">
        <v>117300</v>
      </c>
      <c r="T1230" s="13">
        <v>117300</v>
      </c>
      <c r="U1230" s="13">
        <v>117300</v>
      </c>
      <c r="V1230" s="13">
        <v>117300</v>
      </c>
      <c r="W1230" s="13">
        <v>117300</v>
      </c>
      <c r="X1230" s="13">
        <v>117300</v>
      </c>
      <c r="Y1230" s="13">
        <v>117300</v>
      </c>
      <c r="Z1230" s="13">
        <v>117300</v>
      </c>
      <c r="AA1230" s="13">
        <v>117300</v>
      </c>
      <c r="AB1230" s="13"/>
      <c r="AC1230" s="13"/>
      <c r="AD1230" s="13"/>
      <c r="AE1230" s="13"/>
      <c r="AF1230" s="13"/>
      <c r="AG1230" s="13"/>
      <c r="AH1230" s="13"/>
      <c r="AI1230" s="13"/>
      <c r="AJ1230" s="13"/>
      <c r="AK1230" s="13"/>
      <c r="AL1230" s="13"/>
      <c r="AM1230" s="13"/>
      <c r="AN1230" s="13"/>
      <c r="AO1230" s="13"/>
      <c r="AP1230" s="13"/>
      <c r="AQ1230" s="13"/>
      <c r="AR1230" s="13"/>
      <c r="AS1230" s="13"/>
      <c r="AT1230" s="13"/>
      <c r="AU1230" s="13"/>
      <c r="AV1230" s="13"/>
      <c r="AW1230" s="13"/>
      <c r="AX1230" s="13"/>
      <c r="AY1230" s="14" t="str">
        <f t="shared" si="195"/>
        <v/>
      </c>
      <c r="AZ1230" s="14">
        <f t="shared" si="192"/>
        <v>23</v>
      </c>
      <c r="BA1230" s="19">
        <f t="shared" si="196"/>
        <v>0</v>
      </c>
      <c r="BB1230" s="20" t="e">
        <f t="shared" si="193"/>
        <v>#DIV/0!</v>
      </c>
      <c r="BC1230">
        <f t="shared" si="197"/>
        <v>0</v>
      </c>
      <c r="BD1230" s="14">
        <f t="shared" si="198"/>
        <v>1</v>
      </c>
      <c r="BE1230" s="14" t="str">
        <f t="shared" si="199"/>
        <v/>
      </c>
      <c r="BF1230" s="14" t="str">
        <f t="shared" si="200"/>
        <v/>
      </c>
      <c r="BG1230" s="14" t="str">
        <f t="shared" si="201"/>
        <v/>
      </c>
    </row>
    <row r="1231" spans="1:59" x14ac:dyDescent="0.2">
      <c r="A1231" t="str">
        <f t="shared" si="194"/>
        <v>Jordan Houlahan_2017</v>
      </c>
      <c r="B1231" t="s">
        <v>1632</v>
      </c>
      <c r="C1231" t="s">
        <v>150</v>
      </c>
      <c r="D1231">
        <v>2017</v>
      </c>
      <c r="E1231" s="13">
        <v>0</v>
      </c>
      <c r="F1231" s="13">
        <v>0</v>
      </c>
      <c r="G1231" s="13">
        <v>0</v>
      </c>
      <c r="H1231" s="13">
        <v>0</v>
      </c>
      <c r="I1231" s="13">
        <v>0</v>
      </c>
      <c r="J1231" s="13">
        <v>0</v>
      </c>
      <c r="K1231" s="13">
        <v>0</v>
      </c>
      <c r="L1231" s="13">
        <v>0</v>
      </c>
      <c r="M1231" s="13">
        <v>0</v>
      </c>
      <c r="N1231" s="13">
        <v>0</v>
      </c>
      <c r="O1231" s="13">
        <v>0</v>
      </c>
      <c r="P1231" s="13">
        <v>0</v>
      </c>
      <c r="Q1231" s="13">
        <v>0</v>
      </c>
      <c r="R1231" s="13">
        <v>0</v>
      </c>
      <c r="S1231" s="13">
        <v>0</v>
      </c>
      <c r="T1231" s="13">
        <v>0</v>
      </c>
      <c r="U1231" s="13">
        <v>0</v>
      </c>
      <c r="V1231" s="13">
        <v>0</v>
      </c>
      <c r="W1231" s="13">
        <v>0</v>
      </c>
      <c r="X1231" s="13">
        <v>0</v>
      </c>
      <c r="Y1231" s="13">
        <v>0</v>
      </c>
      <c r="Z1231" s="13">
        <v>0</v>
      </c>
      <c r="AA1231" s="13">
        <v>0</v>
      </c>
      <c r="AB1231" s="13"/>
      <c r="AC1231" s="13"/>
      <c r="AD1231" s="13"/>
      <c r="AE1231" s="13"/>
      <c r="AF1231" s="13"/>
      <c r="AG1231" s="13"/>
      <c r="AH1231" s="13"/>
      <c r="AI1231" s="13"/>
      <c r="AJ1231" s="13"/>
      <c r="AK1231" s="13"/>
      <c r="AL1231" s="13"/>
      <c r="AM1231" s="13"/>
      <c r="AN1231" s="13"/>
      <c r="AO1231" s="13"/>
      <c r="AP1231" s="13"/>
      <c r="AQ1231" s="13"/>
      <c r="AR1231" s="13"/>
      <c r="AS1231" s="13"/>
      <c r="AT1231" s="13"/>
      <c r="AU1231" s="13"/>
      <c r="AV1231" s="13"/>
      <c r="AW1231" s="13"/>
      <c r="AX1231" s="13"/>
      <c r="AY1231" s="14" t="str">
        <f t="shared" si="195"/>
        <v/>
      </c>
      <c r="AZ1231" s="14">
        <f t="shared" si="192"/>
        <v>23</v>
      </c>
      <c r="BA1231" s="19">
        <f t="shared" si="196"/>
        <v>0</v>
      </c>
      <c r="BB1231" s="20" t="e">
        <f t="shared" si="193"/>
        <v>#DIV/0!</v>
      </c>
      <c r="BC1231">
        <f t="shared" si="197"/>
        <v>23</v>
      </c>
      <c r="BD1231" s="14">
        <f t="shared" si="198"/>
        <v>1</v>
      </c>
      <c r="BE1231" s="14" t="str">
        <f t="shared" si="199"/>
        <v/>
      </c>
      <c r="BF1231" s="14" t="str">
        <f t="shared" si="200"/>
        <v/>
      </c>
      <c r="BG1231" s="14" t="str">
        <f t="shared" si="201"/>
        <v/>
      </c>
    </row>
    <row r="1232" spans="1:59" x14ac:dyDescent="0.2">
      <c r="A1232" t="str">
        <f t="shared" si="194"/>
        <v>Jordan Houlahan_2016</v>
      </c>
      <c r="B1232" t="s">
        <v>1632</v>
      </c>
      <c r="C1232" t="s">
        <v>150</v>
      </c>
      <c r="D1232">
        <v>2016</v>
      </c>
      <c r="E1232" s="13">
        <v>0</v>
      </c>
      <c r="F1232" s="13">
        <v>0</v>
      </c>
      <c r="G1232" s="13">
        <v>0</v>
      </c>
      <c r="H1232" s="13">
        <v>0</v>
      </c>
      <c r="I1232" s="13">
        <v>0</v>
      </c>
      <c r="J1232" s="13">
        <v>0</v>
      </c>
      <c r="K1232" s="13">
        <v>0</v>
      </c>
      <c r="L1232" s="13">
        <v>0</v>
      </c>
      <c r="M1232" s="13">
        <v>0</v>
      </c>
      <c r="N1232" s="13">
        <v>0</v>
      </c>
      <c r="O1232" s="13">
        <v>0</v>
      </c>
      <c r="P1232" s="13">
        <v>0</v>
      </c>
      <c r="Q1232" s="13">
        <v>0</v>
      </c>
      <c r="R1232" s="13">
        <v>0</v>
      </c>
      <c r="S1232" s="13">
        <v>0</v>
      </c>
      <c r="T1232" s="13">
        <v>0</v>
      </c>
      <c r="U1232" s="13">
        <v>0</v>
      </c>
      <c r="V1232" s="13">
        <v>0</v>
      </c>
      <c r="W1232" s="13">
        <v>0</v>
      </c>
      <c r="X1232" s="13">
        <v>0</v>
      </c>
      <c r="Y1232" s="13">
        <v>0</v>
      </c>
      <c r="Z1232" s="13">
        <v>0</v>
      </c>
      <c r="AA1232" s="13">
        <v>0</v>
      </c>
      <c r="AB1232" s="13"/>
      <c r="AC1232" s="13"/>
      <c r="AD1232" s="13"/>
      <c r="AE1232" s="13"/>
      <c r="AF1232" s="13"/>
      <c r="AG1232" s="13"/>
      <c r="AH1232" s="13"/>
      <c r="AI1232" s="13"/>
      <c r="AJ1232" s="13"/>
      <c r="AK1232" s="13"/>
      <c r="AL1232" s="13"/>
      <c r="AM1232" s="13"/>
      <c r="AN1232" s="13"/>
      <c r="AO1232" s="13"/>
      <c r="AP1232" s="13"/>
      <c r="AQ1232" s="13"/>
      <c r="AR1232" s="13"/>
      <c r="AS1232" s="13"/>
      <c r="AT1232" s="13"/>
      <c r="AU1232" s="13"/>
      <c r="AV1232" s="13"/>
      <c r="AW1232" s="13"/>
      <c r="AX1232" s="13"/>
      <c r="AY1232" s="14" t="str">
        <f t="shared" si="195"/>
        <v/>
      </c>
      <c r="AZ1232" s="14">
        <f t="shared" si="192"/>
        <v>23</v>
      </c>
      <c r="BA1232" s="19">
        <f t="shared" si="196"/>
        <v>0</v>
      </c>
      <c r="BB1232" s="20" t="e">
        <f t="shared" si="193"/>
        <v>#DIV/0!</v>
      </c>
      <c r="BC1232">
        <f t="shared" si="197"/>
        <v>23</v>
      </c>
      <c r="BD1232" s="14">
        <f t="shared" si="198"/>
        <v>1</v>
      </c>
      <c r="BE1232" s="14" t="str">
        <f t="shared" si="199"/>
        <v/>
      </c>
      <c r="BF1232" s="14" t="str">
        <f t="shared" si="200"/>
        <v/>
      </c>
      <c r="BG1232" s="14" t="str">
        <f t="shared" si="201"/>
        <v/>
      </c>
    </row>
    <row r="1233" spans="1:59" x14ac:dyDescent="0.2">
      <c r="A1233" t="str">
        <f t="shared" si="194"/>
        <v>Jordan Houlahan_2015</v>
      </c>
      <c r="B1233" t="s">
        <v>1632</v>
      </c>
      <c r="C1233" t="s">
        <v>150</v>
      </c>
      <c r="D1233">
        <v>2015</v>
      </c>
      <c r="E1233" s="13">
        <v>0</v>
      </c>
      <c r="F1233" s="13">
        <v>0</v>
      </c>
      <c r="G1233" s="13">
        <v>0</v>
      </c>
      <c r="H1233" s="13">
        <v>0</v>
      </c>
      <c r="I1233" s="13">
        <v>0</v>
      </c>
      <c r="J1233" s="13">
        <v>0</v>
      </c>
      <c r="K1233" s="13">
        <v>0</v>
      </c>
      <c r="L1233" s="13">
        <v>0</v>
      </c>
      <c r="M1233" s="13">
        <v>0</v>
      </c>
      <c r="N1233" s="13">
        <v>0</v>
      </c>
      <c r="O1233" s="13">
        <v>0</v>
      </c>
      <c r="P1233" s="13">
        <v>0</v>
      </c>
      <c r="Q1233" s="13">
        <v>0</v>
      </c>
      <c r="R1233" s="13">
        <v>0</v>
      </c>
      <c r="S1233" s="13">
        <v>0</v>
      </c>
      <c r="T1233" s="13">
        <v>0</v>
      </c>
      <c r="U1233" s="13">
        <v>0</v>
      </c>
      <c r="V1233" s="13">
        <v>0</v>
      </c>
      <c r="W1233" s="13">
        <v>0</v>
      </c>
      <c r="X1233" s="13">
        <v>0</v>
      </c>
      <c r="Y1233" s="13">
        <v>0</v>
      </c>
      <c r="Z1233" s="13">
        <v>0</v>
      </c>
      <c r="AA1233" s="13">
        <v>0</v>
      </c>
      <c r="AB1233" s="13"/>
      <c r="AC1233" s="13"/>
      <c r="AD1233" s="13"/>
      <c r="AE1233" s="13"/>
      <c r="AF1233" s="13"/>
      <c r="AG1233" s="13"/>
      <c r="AH1233" s="13"/>
      <c r="AI1233" s="13"/>
      <c r="AJ1233" s="13"/>
      <c r="AK1233" s="13"/>
      <c r="AL1233" s="13"/>
      <c r="AM1233" s="13"/>
      <c r="AN1233" s="13"/>
      <c r="AO1233" s="13"/>
      <c r="AP1233" s="13"/>
      <c r="AQ1233" s="13"/>
      <c r="AR1233" s="13"/>
      <c r="AS1233" s="13"/>
      <c r="AT1233" s="13"/>
      <c r="AU1233" s="13"/>
      <c r="AV1233" s="13"/>
      <c r="AW1233" s="13"/>
      <c r="AX1233" s="13"/>
      <c r="AY1233" s="14" t="str">
        <f t="shared" si="195"/>
        <v/>
      </c>
      <c r="AZ1233" s="14">
        <f t="shared" si="192"/>
        <v>23</v>
      </c>
      <c r="BA1233" s="19">
        <f t="shared" si="196"/>
        <v>0</v>
      </c>
      <c r="BB1233" s="20" t="e">
        <f t="shared" si="193"/>
        <v>#DIV/0!</v>
      </c>
      <c r="BC1233">
        <f t="shared" si="197"/>
        <v>23</v>
      </c>
      <c r="BD1233" s="14">
        <f t="shared" si="198"/>
        <v>1</v>
      </c>
      <c r="BE1233" s="14" t="str">
        <f t="shared" si="199"/>
        <v/>
      </c>
      <c r="BF1233" s="14" t="str">
        <f t="shared" si="200"/>
        <v/>
      </c>
      <c r="BG1233" s="14" t="str">
        <f t="shared" si="201"/>
        <v/>
      </c>
    </row>
    <row r="1234" spans="1:59" x14ac:dyDescent="0.2">
      <c r="A1234" t="str">
        <f t="shared" si="194"/>
        <v>Bachar Houli_2018</v>
      </c>
      <c r="B1234" t="s">
        <v>548</v>
      </c>
      <c r="C1234" t="s">
        <v>369</v>
      </c>
      <c r="D1234">
        <v>2018</v>
      </c>
      <c r="E1234" s="13">
        <v>517400</v>
      </c>
      <c r="F1234" s="13">
        <v>517400</v>
      </c>
      <c r="G1234" s="13">
        <v>517400</v>
      </c>
      <c r="H1234" s="13">
        <v>517400</v>
      </c>
      <c r="I1234" s="13">
        <v>478400</v>
      </c>
      <c r="J1234" s="13">
        <v>464900</v>
      </c>
      <c r="K1234" s="13">
        <v>451600</v>
      </c>
      <c r="L1234" s="13">
        <v>438800</v>
      </c>
      <c r="M1234" s="13">
        <v>430100</v>
      </c>
      <c r="N1234" s="13">
        <v>420400</v>
      </c>
      <c r="O1234" s="13">
        <v>384000</v>
      </c>
      <c r="P1234" s="13">
        <v>384000</v>
      </c>
      <c r="Q1234" s="13">
        <v>384000</v>
      </c>
      <c r="R1234" s="13">
        <v>384000</v>
      </c>
      <c r="S1234" s="13">
        <v>384000</v>
      </c>
      <c r="T1234" s="13">
        <v>384000</v>
      </c>
      <c r="U1234" s="13">
        <v>384000</v>
      </c>
      <c r="V1234" s="13">
        <v>352200</v>
      </c>
      <c r="W1234" s="13">
        <v>352200</v>
      </c>
      <c r="X1234" s="13">
        <v>352200</v>
      </c>
      <c r="Y1234" s="13">
        <v>352200</v>
      </c>
      <c r="Z1234" s="13">
        <v>339300</v>
      </c>
      <c r="AA1234" s="13">
        <v>369700</v>
      </c>
      <c r="AB1234" s="13"/>
      <c r="AC1234" s="13">
        <v>57</v>
      </c>
      <c r="AD1234" s="13">
        <v>73</v>
      </c>
      <c r="AE1234" s="13">
        <v>87</v>
      </c>
      <c r="AF1234" s="13">
        <v>90</v>
      </c>
      <c r="AG1234" s="13">
        <v>69</v>
      </c>
      <c r="AH1234" s="13">
        <v>82</v>
      </c>
      <c r="AI1234" s="13">
        <v>94</v>
      </c>
      <c r="AJ1234" s="13">
        <v>62</v>
      </c>
      <c r="AK1234" s="13">
        <v>15</v>
      </c>
      <c r="AL1234" s="13"/>
      <c r="AM1234" s="13"/>
      <c r="AN1234" s="13"/>
      <c r="AO1234" s="13"/>
      <c r="AP1234" s="13"/>
      <c r="AQ1234" s="13"/>
      <c r="AR1234" s="13">
        <v>86</v>
      </c>
      <c r="AS1234" s="13"/>
      <c r="AT1234" s="13"/>
      <c r="AU1234" s="13"/>
      <c r="AV1234" s="13">
        <v>87</v>
      </c>
      <c r="AW1234" s="13">
        <v>88</v>
      </c>
      <c r="AX1234" s="13">
        <v>67</v>
      </c>
      <c r="AY1234" s="14">
        <f t="shared" si="195"/>
        <v>73.615384615384613</v>
      </c>
      <c r="AZ1234" s="14">
        <f t="shared" si="192"/>
        <v>23</v>
      </c>
      <c r="BA1234" s="19">
        <f t="shared" si="196"/>
        <v>0.59090909090909094</v>
      </c>
      <c r="BB1234" s="20">
        <f t="shared" si="193"/>
        <v>21.183871465254178</v>
      </c>
      <c r="BC1234">
        <f t="shared" si="197"/>
        <v>0</v>
      </c>
      <c r="BD1234" s="14">
        <f t="shared" si="198"/>
        <v>22</v>
      </c>
      <c r="BE1234" s="14">
        <f t="shared" si="199"/>
        <v>75.2</v>
      </c>
      <c r="BF1234" s="14">
        <f t="shared" si="200"/>
        <v>63.25</v>
      </c>
      <c r="BG1234" s="14">
        <f t="shared" si="201"/>
        <v>82</v>
      </c>
    </row>
    <row r="1235" spans="1:59" x14ac:dyDescent="0.2">
      <c r="A1235" t="str">
        <f t="shared" si="194"/>
        <v>Bachar Houli_2017</v>
      </c>
      <c r="B1235" t="s">
        <v>548</v>
      </c>
      <c r="C1235" t="s">
        <v>369</v>
      </c>
      <c r="D1235">
        <v>2017</v>
      </c>
      <c r="E1235" s="13">
        <v>486000</v>
      </c>
      <c r="F1235" s="13">
        <v>486000</v>
      </c>
      <c r="G1235" s="13">
        <v>486000</v>
      </c>
      <c r="H1235" s="13">
        <v>465700</v>
      </c>
      <c r="I1235" s="13">
        <v>470700</v>
      </c>
      <c r="J1235" s="13">
        <v>465800</v>
      </c>
      <c r="K1235" s="13">
        <v>456600</v>
      </c>
      <c r="L1235" s="13">
        <v>456500</v>
      </c>
      <c r="M1235" s="13">
        <v>445900</v>
      </c>
      <c r="N1235" s="13">
        <v>443300</v>
      </c>
      <c r="O1235" s="13">
        <v>451900</v>
      </c>
      <c r="P1235" s="13">
        <v>490600</v>
      </c>
      <c r="Q1235" s="13">
        <v>490600</v>
      </c>
      <c r="R1235" s="13">
        <v>538300</v>
      </c>
      <c r="S1235" s="13">
        <v>570000</v>
      </c>
      <c r="T1235" s="13">
        <v>570000</v>
      </c>
      <c r="U1235" s="13">
        <v>570000</v>
      </c>
      <c r="V1235" s="13">
        <v>570000</v>
      </c>
      <c r="W1235" s="13">
        <v>570000</v>
      </c>
      <c r="X1235" s="13">
        <v>566700</v>
      </c>
      <c r="Y1235" s="13">
        <v>528900</v>
      </c>
      <c r="Z1235" s="13">
        <v>483800</v>
      </c>
      <c r="AA1235" s="13">
        <v>470700</v>
      </c>
      <c r="AB1235" s="13">
        <v>43</v>
      </c>
      <c r="AC1235" s="13">
        <v>107</v>
      </c>
      <c r="AD1235" s="13">
        <v>88</v>
      </c>
      <c r="AE1235" s="13">
        <v>89</v>
      </c>
      <c r="AF1235" s="13">
        <v>87</v>
      </c>
      <c r="AG1235" s="13">
        <v>77</v>
      </c>
      <c r="AH1235" s="13">
        <v>103</v>
      </c>
      <c r="AI1235" s="13">
        <v>65</v>
      </c>
      <c r="AJ1235" s="13">
        <v>88</v>
      </c>
      <c r="AK1235" s="13">
        <v>127</v>
      </c>
      <c r="AL1235" s="13">
        <v>139</v>
      </c>
      <c r="AM1235" s="13"/>
      <c r="AN1235" s="13">
        <v>129</v>
      </c>
      <c r="AO1235" s="13">
        <v>119</v>
      </c>
      <c r="AP1235" s="13"/>
      <c r="AQ1235" s="13"/>
      <c r="AR1235" s="13"/>
      <c r="AS1235" s="13"/>
      <c r="AT1235" s="13">
        <v>87</v>
      </c>
      <c r="AU1235" s="13">
        <v>51</v>
      </c>
      <c r="AV1235" s="13">
        <v>80</v>
      </c>
      <c r="AW1235" s="13">
        <v>132</v>
      </c>
      <c r="AX1235" s="13">
        <v>83</v>
      </c>
      <c r="AY1235" s="14">
        <f t="shared" si="195"/>
        <v>94.111111111111114</v>
      </c>
      <c r="AZ1235" s="14">
        <f t="shared" si="192"/>
        <v>23</v>
      </c>
      <c r="BA1235" s="19">
        <f t="shared" si="196"/>
        <v>0.81818181818181823</v>
      </c>
      <c r="BB1235" s="20">
        <f t="shared" si="193"/>
        <v>27.385889215151941</v>
      </c>
      <c r="BC1235">
        <f t="shared" si="197"/>
        <v>0</v>
      </c>
      <c r="BD1235" s="14">
        <f t="shared" si="198"/>
        <v>10</v>
      </c>
      <c r="BE1235" s="14">
        <f t="shared" si="199"/>
        <v>81.833333333333329</v>
      </c>
      <c r="BF1235" s="14">
        <f t="shared" si="200"/>
        <v>104.4</v>
      </c>
      <c r="BG1235" s="14">
        <f t="shared" si="201"/>
        <v>86.6</v>
      </c>
    </row>
    <row r="1236" spans="1:59" x14ac:dyDescent="0.2">
      <c r="A1236" t="str">
        <f t="shared" si="194"/>
        <v>Bachar Houli_2016</v>
      </c>
      <c r="B1236" t="s">
        <v>548</v>
      </c>
      <c r="C1236" t="s">
        <v>369</v>
      </c>
      <c r="D1236">
        <v>2016</v>
      </c>
      <c r="E1236" s="13">
        <v>516100</v>
      </c>
      <c r="F1236" s="13">
        <v>516100</v>
      </c>
      <c r="G1236" s="13">
        <v>516100</v>
      </c>
      <c r="H1236" s="13">
        <v>534500</v>
      </c>
      <c r="I1236" s="13">
        <v>541400</v>
      </c>
      <c r="J1236" s="13">
        <v>517100</v>
      </c>
      <c r="K1236" s="13">
        <v>482400</v>
      </c>
      <c r="L1236" s="13">
        <v>454300</v>
      </c>
      <c r="M1236" s="13">
        <v>454300</v>
      </c>
      <c r="N1236" s="13">
        <v>454300</v>
      </c>
      <c r="O1236" s="13">
        <v>454300</v>
      </c>
      <c r="P1236" s="13">
        <v>454300</v>
      </c>
      <c r="Q1236" s="13">
        <v>454300</v>
      </c>
      <c r="R1236" s="13">
        <v>454300</v>
      </c>
      <c r="S1236" s="13">
        <v>454300</v>
      </c>
      <c r="T1236" s="13">
        <v>454300</v>
      </c>
      <c r="U1236" s="13">
        <v>454300</v>
      </c>
      <c r="V1236" s="13">
        <v>454300</v>
      </c>
      <c r="W1236" s="13">
        <v>454300</v>
      </c>
      <c r="X1236" s="13">
        <v>433300</v>
      </c>
      <c r="Y1236" s="13">
        <v>425300</v>
      </c>
      <c r="Z1236" s="13">
        <v>441500</v>
      </c>
      <c r="AA1236" s="13">
        <v>457000</v>
      </c>
      <c r="AB1236" s="13">
        <v>74</v>
      </c>
      <c r="AC1236" s="13">
        <v>127</v>
      </c>
      <c r="AD1236" s="13">
        <v>144</v>
      </c>
      <c r="AE1236" s="13">
        <v>59</v>
      </c>
      <c r="AF1236" s="13">
        <v>59</v>
      </c>
      <c r="AG1236" s="13">
        <v>107</v>
      </c>
      <c r="AH1236" s="13">
        <v>57</v>
      </c>
      <c r="AI1236" s="13"/>
      <c r="AJ1236" s="13"/>
      <c r="AK1236" s="13"/>
      <c r="AL1236" s="13"/>
      <c r="AM1236" s="13"/>
      <c r="AN1236" s="13"/>
      <c r="AO1236" s="13"/>
      <c r="AP1236" s="13"/>
      <c r="AQ1236" s="13"/>
      <c r="AR1236" s="13"/>
      <c r="AS1236" s="13"/>
      <c r="AT1236" s="13">
        <v>69</v>
      </c>
      <c r="AU1236" s="13">
        <v>124</v>
      </c>
      <c r="AV1236" s="13">
        <v>108</v>
      </c>
      <c r="AW1236" s="13">
        <v>77</v>
      </c>
      <c r="AX1236" s="13">
        <v>67</v>
      </c>
      <c r="AY1236" s="14">
        <f t="shared" si="195"/>
        <v>89.333333333333329</v>
      </c>
      <c r="AZ1236" s="14">
        <f t="shared" si="192"/>
        <v>23</v>
      </c>
      <c r="BA1236" s="19">
        <f t="shared" si="196"/>
        <v>0.54545454545454541</v>
      </c>
      <c r="BB1236" s="20">
        <f t="shared" si="193"/>
        <v>30.828951367574</v>
      </c>
      <c r="BC1236">
        <f t="shared" si="197"/>
        <v>0</v>
      </c>
      <c r="BD1236" s="14">
        <f t="shared" si="198"/>
        <v>21</v>
      </c>
      <c r="BE1236" s="14">
        <f t="shared" si="199"/>
        <v>95</v>
      </c>
      <c r="BF1236" s="14">
        <f t="shared" si="200"/>
        <v>57</v>
      </c>
      <c r="BG1236" s="14">
        <f t="shared" si="201"/>
        <v>89</v>
      </c>
    </row>
    <row r="1237" spans="1:59" x14ac:dyDescent="0.2">
      <c r="A1237" t="str">
        <f t="shared" si="194"/>
        <v>Bachar Houli_2015</v>
      </c>
      <c r="B1237" t="s">
        <v>548</v>
      </c>
      <c r="C1237" t="s">
        <v>369</v>
      </c>
      <c r="D1237">
        <v>2015</v>
      </c>
      <c r="E1237" s="13">
        <v>447400</v>
      </c>
      <c r="F1237" s="13">
        <v>447400</v>
      </c>
      <c r="G1237" s="13">
        <v>447400</v>
      </c>
      <c r="H1237" s="13">
        <v>480800</v>
      </c>
      <c r="I1237" s="13">
        <v>496500</v>
      </c>
      <c r="J1237" s="13">
        <v>540800</v>
      </c>
      <c r="K1237" s="13">
        <v>540000</v>
      </c>
      <c r="L1237" s="13">
        <v>552900</v>
      </c>
      <c r="M1237" s="13">
        <v>516300</v>
      </c>
      <c r="N1237" s="13">
        <v>494100</v>
      </c>
      <c r="O1237" s="13">
        <v>480400</v>
      </c>
      <c r="P1237" s="13">
        <v>480400</v>
      </c>
      <c r="Q1237" s="13">
        <v>486200</v>
      </c>
      <c r="R1237" s="13">
        <v>479900</v>
      </c>
      <c r="S1237" s="13">
        <v>476300</v>
      </c>
      <c r="T1237" s="13">
        <v>459300</v>
      </c>
      <c r="U1237" s="13">
        <v>449000</v>
      </c>
      <c r="V1237" s="13">
        <v>427100</v>
      </c>
      <c r="W1237" s="13">
        <v>424900</v>
      </c>
      <c r="X1237" s="13">
        <v>438800</v>
      </c>
      <c r="Y1237" s="13">
        <v>453400</v>
      </c>
      <c r="Z1237" s="13">
        <v>470200</v>
      </c>
      <c r="AA1237" s="13">
        <v>471700</v>
      </c>
      <c r="AB1237" s="13">
        <v>102</v>
      </c>
      <c r="AC1237" s="13">
        <v>89</v>
      </c>
      <c r="AD1237" s="13">
        <v>150</v>
      </c>
      <c r="AE1237" s="13">
        <v>83</v>
      </c>
      <c r="AF1237" s="13">
        <v>165</v>
      </c>
      <c r="AG1237" s="13">
        <v>74</v>
      </c>
      <c r="AH1237" s="13">
        <v>113</v>
      </c>
      <c r="AI1237" s="13">
        <v>59</v>
      </c>
      <c r="AJ1237" s="13">
        <v>85</v>
      </c>
      <c r="AK1237" s="13">
        <v>117</v>
      </c>
      <c r="AL1237" s="13"/>
      <c r="AM1237" s="13">
        <v>97</v>
      </c>
      <c r="AN1237" s="13">
        <v>61</v>
      </c>
      <c r="AO1237" s="13">
        <v>117</v>
      </c>
      <c r="AP1237" s="13">
        <v>65</v>
      </c>
      <c r="AQ1237" s="13">
        <v>67</v>
      </c>
      <c r="AR1237" s="13">
        <v>90</v>
      </c>
      <c r="AS1237" s="13">
        <v>96</v>
      </c>
      <c r="AT1237" s="13">
        <v>103</v>
      </c>
      <c r="AU1237" s="13">
        <v>101</v>
      </c>
      <c r="AV1237" s="13">
        <v>113</v>
      </c>
      <c r="AW1237" s="13">
        <v>78</v>
      </c>
      <c r="AX1237" s="13">
        <v>79</v>
      </c>
      <c r="AY1237" s="14">
        <f t="shared" si="195"/>
        <v>95.63636363636364</v>
      </c>
      <c r="AZ1237" s="14">
        <f t="shared" si="192"/>
        <v>23</v>
      </c>
      <c r="BA1237" s="19">
        <f t="shared" si="196"/>
        <v>1</v>
      </c>
      <c r="BB1237" s="20">
        <f t="shared" si="193"/>
        <v>26.826684395783907</v>
      </c>
      <c r="BC1237">
        <f t="shared" si="197"/>
        <v>0</v>
      </c>
      <c r="BD1237" s="14">
        <f t="shared" si="198"/>
        <v>19</v>
      </c>
      <c r="BE1237" s="14">
        <f t="shared" si="199"/>
        <v>110.5</v>
      </c>
      <c r="BF1237" s="14">
        <f t="shared" si="200"/>
        <v>94.2</v>
      </c>
      <c r="BG1237" s="14">
        <f t="shared" si="201"/>
        <v>88</v>
      </c>
    </row>
    <row r="1238" spans="1:59" x14ac:dyDescent="0.2">
      <c r="A1238" t="str">
        <f t="shared" si="194"/>
        <v>Dan Houston_2018</v>
      </c>
      <c r="B1238" t="s">
        <v>1537</v>
      </c>
      <c r="C1238" t="s">
        <v>40</v>
      </c>
      <c r="D1238">
        <v>2018</v>
      </c>
      <c r="E1238" s="13">
        <v>403700</v>
      </c>
      <c r="F1238" s="13">
        <v>403700</v>
      </c>
      <c r="G1238" s="13">
        <v>403700</v>
      </c>
      <c r="H1238" s="13">
        <v>397900</v>
      </c>
      <c r="I1238" s="13">
        <v>390400</v>
      </c>
      <c r="J1238" s="13">
        <v>385200</v>
      </c>
      <c r="K1238" s="13">
        <v>390400</v>
      </c>
      <c r="L1238" s="13">
        <v>408700</v>
      </c>
      <c r="M1238" s="13">
        <v>421600</v>
      </c>
      <c r="N1238" s="13">
        <v>416000</v>
      </c>
      <c r="O1238" s="13">
        <v>416000</v>
      </c>
      <c r="P1238" s="13">
        <v>384000</v>
      </c>
      <c r="Q1238" s="13">
        <v>353800</v>
      </c>
      <c r="R1238" s="13">
        <v>341400</v>
      </c>
      <c r="S1238" s="13">
        <v>353600</v>
      </c>
      <c r="T1238" s="13">
        <v>376500</v>
      </c>
      <c r="U1238" s="13">
        <v>391300</v>
      </c>
      <c r="V1238" s="13">
        <v>404300</v>
      </c>
      <c r="W1238" s="13">
        <v>411900</v>
      </c>
      <c r="X1238" s="13">
        <v>417100</v>
      </c>
      <c r="Y1238" s="13">
        <v>425200</v>
      </c>
      <c r="Z1238" s="13">
        <v>410100</v>
      </c>
      <c r="AA1238" s="13">
        <v>368000</v>
      </c>
      <c r="AB1238" s="13">
        <v>75</v>
      </c>
      <c r="AC1238" s="13">
        <v>81</v>
      </c>
      <c r="AD1238" s="13">
        <v>71</v>
      </c>
      <c r="AE1238" s="13">
        <v>65</v>
      </c>
      <c r="AF1238" s="13">
        <v>81</v>
      </c>
      <c r="AG1238" s="13">
        <v>94</v>
      </c>
      <c r="AH1238" s="13">
        <v>99</v>
      </c>
      <c r="AI1238" s="13">
        <v>82</v>
      </c>
      <c r="AJ1238" s="13">
        <v>61</v>
      </c>
      <c r="AK1238" s="13"/>
      <c r="AL1238" s="13">
        <v>35</v>
      </c>
      <c r="AM1238" s="13">
        <v>69</v>
      </c>
      <c r="AN1238" s="13">
        <v>81</v>
      </c>
      <c r="AO1238" s="13">
        <v>84</v>
      </c>
      <c r="AP1238" s="13">
        <v>103</v>
      </c>
      <c r="AQ1238" s="13">
        <v>77</v>
      </c>
      <c r="AR1238" s="13">
        <v>88</v>
      </c>
      <c r="AS1238" s="13">
        <v>100</v>
      </c>
      <c r="AT1238" s="13">
        <v>76</v>
      </c>
      <c r="AU1238" s="13">
        <v>99</v>
      </c>
      <c r="AV1238" s="13">
        <v>53</v>
      </c>
      <c r="AW1238" s="13">
        <v>69</v>
      </c>
      <c r="AX1238" s="13">
        <v>61</v>
      </c>
      <c r="AY1238" s="14">
        <f t="shared" si="195"/>
        <v>77.454545454545453</v>
      </c>
      <c r="AZ1238" s="14">
        <f t="shared" si="192"/>
        <v>23</v>
      </c>
      <c r="BA1238" s="19">
        <f t="shared" si="196"/>
        <v>1</v>
      </c>
      <c r="BB1238" s="20">
        <f t="shared" si="193"/>
        <v>16.712491116149021</v>
      </c>
      <c r="BC1238">
        <f t="shared" si="197"/>
        <v>0</v>
      </c>
      <c r="BD1238" s="14">
        <f t="shared" si="198"/>
        <v>14</v>
      </c>
      <c r="BE1238" s="14">
        <f t="shared" si="199"/>
        <v>77.833333333333329</v>
      </c>
      <c r="BF1238" s="14">
        <f t="shared" si="200"/>
        <v>69.2</v>
      </c>
      <c r="BG1238" s="14">
        <f t="shared" si="201"/>
        <v>80.666666666666671</v>
      </c>
    </row>
    <row r="1239" spans="1:59" x14ac:dyDescent="0.2">
      <c r="A1239" t="str">
        <f t="shared" si="194"/>
        <v>Dan Houston_2017</v>
      </c>
      <c r="B1239" t="s">
        <v>1537</v>
      </c>
      <c r="C1239" t="s">
        <v>40</v>
      </c>
      <c r="D1239">
        <v>2017</v>
      </c>
      <c r="E1239" s="13">
        <v>117300</v>
      </c>
      <c r="F1239" s="13">
        <v>117300</v>
      </c>
      <c r="G1239" s="13">
        <v>117300</v>
      </c>
      <c r="H1239" s="13">
        <v>185500</v>
      </c>
      <c r="I1239" s="13">
        <v>233900</v>
      </c>
      <c r="J1239" s="13">
        <v>266300</v>
      </c>
      <c r="K1239" s="13">
        <v>282200</v>
      </c>
      <c r="L1239" s="13">
        <v>288900</v>
      </c>
      <c r="M1239" s="13">
        <v>288900</v>
      </c>
      <c r="N1239" s="13">
        <v>288900</v>
      </c>
      <c r="O1239" s="13">
        <v>288900</v>
      </c>
      <c r="P1239" s="13">
        <v>288900</v>
      </c>
      <c r="Q1239" s="13">
        <v>288900</v>
      </c>
      <c r="R1239" s="13">
        <v>301100</v>
      </c>
      <c r="S1239" s="13">
        <v>315900</v>
      </c>
      <c r="T1239" s="13">
        <v>337300</v>
      </c>
      <c r="U1239" s="13">
        <v>353300</v>
      </c>
      <c r="V1239" s="13">
        <v>360800</v>
      </c>
      <c r="W1239" s="13">
        <v>362000</v>
      </c>
      <c r="X1239" s="13">
        <v>362000</v>
      </c>
      <c r="Y1239" s="13">
        <v>362000</v>
      </c>
      <c r="Z1239" s="13">
        <v>356300</v>
      </c>
      <c r="AA1239" s="13">
        <v>355200</v>
      </c>
      <c r="AB1239" s="13">
        <v>72</v>
      </c>
      <c r="AC1239" s="13">
        <v>81</v>
      </c>
      <c r="AD1239" s="13">
        <v>68</v>
      </c>
      <c r="AE1239" s="13">
        <v>68</v>
      </c>
      <c r="AF1239" s="13">
        <v>73</v>
      </c>
      <c r="AG1239" s="13">
        <v>51</v>
      </c>
      <c r="AH1239" s="13">
        <v>56</v>
      </c>
      <c r="AI1239" s="13"/>
      <c r="AJ1239" s="13"/>
      <c r="AK1239" s="13"/>
      <c r="AL1239" s="13"/>
      <c r="AM1239" s="13"/>
      <c r="AN1239" s="13">
        <v>90</v>
      </c>
      <c r="AO1239" s="13">
        <v>64</v>
      </c>
      <c r="AP1239" s="13">
        <v>82</v>
      </c>
      <c r="AQ1239" s="13">
        <v>91</v>
      </c>
      <c r="AR1239" s="13">
        <v>55</v>
      </c>
      <c r="AS1239" s="13">
        <v>73</v>
      </c>
      <c r="AT1239" s="13"/>
      <c r="AU1239" s="13"/>
      <c r="AV1239" s="13">
        <v>78</v>
      </c>
      <c r="AW1239" s="13">
        <v>62</v>
      </c>
      <c r="AX1239" s="13">
        <v>111</v>
      </c>
      <c r="AY1239" s="14">
        <f t="shared" si="195"/>
        <v>73.4375</v>
      </c>
      <c r="AZ1239" s="14">
        <f t="shared" si="192"/>
        <v>23</v>
      </c>
      <c r="BA1239" s="19">
        <f t="shared" si="196"/>
        <v>0.72727272727272729</v>
      </c>
      <c r="BB1239" s="20">
        <f t="shared" si="193"/>
        <v>15.435753949839961</v>
      </c>
      <c r="BC1239">
        <f t="shared" si="197"/>
        <v>0</v>
      </c>
      <c r="BD1239" s="14">
        <f t="shared" si="198"/>
        <v>1</v>
      </c>
      <c r="BE1239" s="14">
        <f t="shared" si="199"/>
        <v>68.833333333333329</v>
      </c>
      <c r="BF1239" s="14">
        <f t="shared" si="200"/>
        <v>56</v>
      </c>
      <c r="BG1239" s="14">
        <f t="shared" si="201"/>
        <v>78.857142857142861</v>
      </c>
    </row>
    <row r="1240" spans="1:59" x14ac:dyDescent="0.2">
      <c r="A1240" t="str">
        <f t="shared" si="194"/>
        <v>Dan Houston_2016</v>
      </c>
      <c r="B1240" t="s">
        <v>1537</v>
      </c>
      <c r="C1240" t="s">
        <v>40</v>
      </c>
      <c r="D1240">
        <v>2016</v>
      </c>
      <c r="E1240" s="13">
        <v>102400</v>
      </c>
      <c r="F1240" s="13">
        <v>102400</v>
      </c>
      <c r="G1240" s="13">
        <v>102400</v>
      </c>
      <c r="H1240" s="13">
        <v>102400</v>
      </c>
      <c r="I1240" s="13">
        <v>102400</v>
      </c>
      <c r="J1240" s="13">
        <v>102400</v>
      </c>
      <c r="K1240" s="13">
        <v>102400</v>
      </c>
      <c r="L1240" s="13">
        <v>102400</v>
      </c>
      <c r="M1240" s="13">
        <v>102400</v>
      </c>
      <c r="N1240" s="13">
        <v>102400</v>
      </c>
      <c r="O1240" s="13">
        <v>102400</v>
      </c>
      <c r="P1240" s="13">
        <v>102400</v>
      </c>
      <c r="Q1240" s="13">
        <v>102400</v>
      </c>
      <c r="R1240" s="13">
        <v>102400</v>
      </c>
      <c r="S1240" s="13">
        <v>102400</v>
      </c>
      <c r="T1240" s="13">
        <v>102400</v>
      </c>
      <c r="U1240" s="13">
        <v>102400</v>
      </c>
      <c r="V1240" s="13">
        <v>102400</v>
      </c>
      <c r="W1240" s="13">
        <v>102400</v>
      </c>
      <c r="X1240" s="13">
        <v>102400</v>
      </c>
      <c r="Y1240" s="13">
        <v>102400</v>
      </c>
      <c r="Z1240" s="13">
        <v>102400</v>
      </c>
      <c r="AA1240" s="13">
        <v>102400</v>
      </c>
      <c r="AB1240" s="13"/>
      <c r="AC1240" s="13"/>
      <c r="AD1240" s="13"/>
      <c r="AE1240" s="13"/>
      <c r="AF1240" s="13"/>
      <c r="AG1240" s="13"/>
      <c r="AH1240" s="13"/>
      <c r="AI1240" s="13"/>
      <c r="AJ1240" s="13"/>
      <c r="AK1240" s="13"/>
      <c r="AL1240" s="13"/>
      <c r="AM1240" s="13"/>
      <c r="AN1240" s="13"/>
      <c r="AO1240" s="13"/>
      <c r="AP1240" s="13"/>
      <c r="AQ1240" s="13"/>
      <c r="AR1240" s="13"/>
      <c r="AS1240" s="13"/>
      <c r="AT1240" s="13"/>
      <c r="AU1240" s="13"/>
      <c r="AV1240" s="13"/>
      <c r="AW1240" s="13"/>
      <c r="AX1240" s="13"/>
      <c r="AY1240" s="14" t="str">
        <f t="shared" si="195"/>
        <v/>
      </c>
      <c r="AZ1240" s="14">
        <f t="shared" si="192"/>
        <v>23</v>
      </c>
      <c r="BA1240" s="19">
        <f t="shared" si="196"/>
        <v>0</v>
      </c>
      <c r="BB1240" s="20" t="e">
        <f t="shared" si="193"/>
        <v>#DIV/0!</v>
      </c>
      <c r="BC1240">
        <f t="shared" si="197"/>
        <v>0</v>
      </c>
      <c r="BD1240" s="14">
        <f t="shared" si="198"/>
        <v>1</v>
      </c>
      <c r="BE1240" s="14" t="str">
        <f t="shared" si="199"/>
        <v/>
      </c>
      <c r="BF1240" s="14" t="str">
        <f t="shared" si="200"/>
        <v/>
      </c>
      <c r="BG1240" s="14" t="str">
        <f t="shared" si="201"/>
        <v/>
      </c>
    </row>
    <row r="1241" spans="1:59" x14ac:dyDescent="0.2">
      <c r="A1241" t="str">
        <f t="shared" si="194"/>
        <v>Dan Houston_2015</v>
      </c>
      <c r="B1241" t="s">
        <v>1537</v>
      </c>
      <c r="C1241" t="s">
        <v>40</v>
      </c>
      <c r="D1241">
        <v>2015</v>
      </c>
      <c r="E1241" s="13">
        <v>0</v>
      </c>
      <c r="F1241" s="13">
        <v>0</v>
      </c>
      <c r="G1241" s="13">
        <v>0</v>
      </c>
      <c r="H1241" s="13">
        <v>0</v>
      </c>
      <c r="I1241" s="13">
        <v>0</v>
      </c>
      <c r="J1241" s="13">
        <v>0</v>
      </c>
      <c r="K1241" s="13">
        <v>0</v>
      </c>
      <c r="L1241" s="13">
        <v>0</v>
      </c>
      <c r="M1241" s="13">
        <v>0</v>
      </c>
      <c r="N1241" s="13">
        <v>0</v>
      </c>
      <c r="O1241" s="13">
        <v>0</v>
      </c>
      <c r="P1241" s="13">
        <v>0</v>
      </c>
      <c r="Q1241" s="13">
        <v>0</v>
      </c>
      <c r="R1241" s="13">
        <v>0</v>
      </c>
      <c r="S1241" s="13">
        <v>0</v>
      </c>
      <c r="T1241" s="13">
        <v>0</v>
      </c>
      <c r="U1241" s="13">
        <v>0</v>
      </c>
      <c r="V1241" s="13">
        <v>0</v>
      </c>
      <c r="W1241" s="13">
        <v>0</v>
      </c>
      <c r="X1241" s="13">
        <v>0</v>
      </c>
      <c r="Y1241" s="13">
        <v>0</v>
      </c>
      <c r="Z1241" s="13">
        <v>0</v>
      </c>
      <c r="AA1241" s="13">
        <v>0</v>
      </c>
      <c r="AB1241" s="13"/>
      <c r="AC1241" s="13"/>
      <c r="AD1241" s="13"/>
      <c r="AE1241" s="13"/>
      <c r="AF1241" s="13"/>
      <c r="AG1241" s="13"/>
      <c r="AH1241" s="13"/>
      <c r="AI1241" s="13"/>
      <c r="AJ1241" s="13"/>
      <c r="AK1241" s="13"/>
      <c r="AL1241" s="13"/>
      <c r="AM1241" s="13"/>
      <c r="AN1241" s="13"/>
      <c r="AO1241" s="13"/>
      <c r="AP1241" s="13"/>
      <c r="AQ1241" s="13"/>
      <c r="AR1241" s="13"/>
      <c r="AS1241" s="13"/>
      <c r="AT1241" s="13"/>
      <c r="AU1241" s="13"/>
      <c r="AV1241" s="13"/>
      <c r="AW1241" s="13"/>
      <c r="AX1241" s="13"/>
      <c r="AY1241" s="14" t="str">
        <f t="shared" si="195"/>
        <v/>
      </c>
      <c r="AZ1241" s="14">
        <f t="shared" si="192"/>
        <v>23</v>
      </c>
      <c r="BA1241" s="19">
        <f t="shared" si="196"/>
        <v>0</v>
      </c>
      <c r="BB1241" s="20" t="e">
        <f t="shared" si="193"/>
        <v>#DIV/0!</v>
      </c>
      <c r="BC1241">
        <f t="shared" si="197"/>
        <v>23</v>
      </c>
      <c r="BD1241" s="14">
        <f t="shared" si="198"/>
        <v>1</v>
      </c>
      <c r="BE1241" s="14" t="str">
        <f t="shared" si="199"/>
        <v/>
      </c>
      <c r="BF1241" s="14" t="str">
        <f t="shared" si="200"/>
        <v/>
      </c>
      <c r="BG1241" s="14" t="str">
        <f t="shared" si="201"/>
        <v/>
      </c>
    </row>
    <row r="1242" spans="1:59" x14ac:dyDescent="0.2">
      <c r="A1242" t="str">
        <f t="shared" si="194"/>
        <v>Dougal Howard_2018</v>
      </c>
      <c r="B1242" t="s">
        <v>626</v>
      </c>
      <c r="C1242" t="s">
        <v>40</v>
      </c>
      <c r="D1242">
        <v>2018</v>
      </c>
      <c r="E1242" s="13">
        <v>282200</v>
      </c>
      <c r="F1242" s="13">
        <v>282200</v>
      </c>
      <c r="G1242" s="13">
        <v>282200</v>
      </c>
      <c r="H1242" s="13">
        <v>309200</v>
      </c>
      <c r="I1242" s="13">
        <v>317500</v>
      </c>
      <c r="J1242" s="13">
        <v>322500</v>
      </c>
      <c r="K1242" s="13">
        <v>334000</v>
      </c>
      <c r="L1242" s="13">
        <v>341500</v>
      </c>
      <c r="M1242" s="13">
        <v>360800</v>
      </c>
      <c r="N1242" s="13">
        <v>356900</v>
      </c>
      <c r="O1242" s="13">
        <v>356900</v>
      </c>
      <c r="P1242" s="13">
        <v>366200</v>
      </c>
      <c r="Q1242" s="13">
        <v>369800</v>
      </c>
      <c r="R1242" s="13">
        <v>384400</v>
      </c>
      <c r="S1242" s="13">
        <v>381300</v>
      </c>
      <c r="T1242" s="13">
        <v>369100</v>
      </c>
      <c r="U1242" s="13">
        <v>351700</v>
      </c>
      <c r="V1242" s="13">
        <v>331800</v>
      </c>
      <c r="W1242" s="13">
        <v>309900</v>
      </c>
      <c r="X1242" s="13">
        <v>309900</v>
      </c>
      <c r="Y1242" s="13">
        <v>309900</v>
      </c>
      <c r="Z1242" s="13">
        <v>313900</v>
      </c>
      <c r="AA1242" s="13">
        <v>342100</v>
      </c>
      <c r="AB1242" s="13">
        <v>107</v>
      </c>
      <c r="AC1242" s="13">
        <v>57</v>
      </c>
      <c r="AD1242" s="13">
        <v>64</v>
      </c>
      <c r="AE1242" s="13">
        <v>79</v>
      </c>
      <c r="AF1242" s="13">
        <v>54</v>
      </c>
      <c r="AG1242" s="13">
        <v>84</v>
      </c>
      <c r="AH1242" s="13">
        <v>78</v>
      </c>
      <c r="AI1242" s="13">
        <v>87</v>
      </c>
      <c r="AJ1242" s="13">
        <v>44</v>
      </c>
      <c r="AK1242" s="13"/>
      <c r="AL1242" s="13">
        <v>104</v>
      </c>
      <c r="AM1242" s="13">
        <v>82</v>
      </c>
      <c r="AN1242" s="13">
        <v>69</v>
      </c>
      <c r="AO1242" s="13">
        <v>75</v>
      </c>
      <c r="AP1242" s="13">
        <v>62</v>
      </c>
      <c r="AQ1242" s="13">
        <v>50</v>
      </c>
      <c r="AR1242" s="13">
        <v>58</v>
      </c>
      <c r="AS1242" s="13">
        <v>46</v>
      </c>
      <c r="AT1242" s="13"/>
      <c r="AU1242" s="13"/>
      <c r="AV1242" s="13">
        <v>96</v>
      </c>
      <c r="AW1242" s="13">
        <v>84</v>
      </c>
      <c r="AX1242" s="13">
        <v>55</v>
      </c>
      <c r="AY1242" s="14">
        <f t="shared" si="195"/>
        <v>71.75</v>
      </c>
      <c r="AZ1242" s="14">
        <f t="shared" si="192"/>
        <v>23</v>
      </c>
      <c r="BA1242" s="19">
        <f t="shared" si="196"/>
        <v>0.90909090909090906</v>
      </c>
      <c r="BB1242" s="20">
        <f t="shared" si="193"/>
        <v>18.752894513423225</v>
      </c>
      <c r="BC1242">
        <f t="shared" si="197"/>
        <v>0</v>
      </c>
      <c r="BD1242" s="14">
        <f t="shared" si="198"/>
        <v>1</v>
      </c>
      <c r="BE1242" s="14">
        <f t="shared" si="199"/>
        <v>74.166666666666671</v>
      </c>
      <c r="BF1242" s="14">
        <f t="shared" si="200"/>
        <v>79</v>
      </c>
      <c r="BG1242" s="14">
        <f t="shared" si="201"/>
        <v>64.428571428571431</v>
      </c>
    </row>
    <row r="1243" spans="1:59" x14ac:dyDescent="0.2">
      <c r="A1243" t="str">
        <f t="shared" si="194"/>
        <v>Dougal Howard_2017</v>
      </c>
      <c r="B1243" t="s">
        <v>626</v>
      </c>
      <c r="C1243" t="s">
        <v>40</v>
      </c>
      <c r="D1243">
        <v>2017</v>
      </c>
      <c r="E1243" s="13">
        <v>249400</v>
      </c>
      <c r="F1243" s="13">
        <v>249400</v>
      </c>
      <c r="G1243" s="13">
        <v>249400</v>
      </c>
      <c r="H1243" s="13">
        <v>249400</v>
      </c>
      <c r="I1243" s="13">
        <v>249400</v>
      </c>
      <c r="J1243" s="13">
        <v>249400</v>
      </c>
      <c r="K1243" s="13">
        <v>249400</v>
      </c>
      <c r="L1243" s="13">
        <v>249400</v>
      </c>
      <c r="M1243" s="13">
        <v>249400</v>
      </c>
      <c r="N1243" s="13">
        <v>249400</v>
      </c>
      <c r="O1243" s="13">
        <v>249400</v>
      </c>
      <c r="P1243" s="13">
        <v>249400</v>
      </c>
      <c r="Q1243" s="13">
        <v>249400</v>
      </c>
      <c r="R1243" s="13">
        <v>249400</v>
      </c>
      <c r="S1243" s="13">
        <v>249400</v>
      </c>
      <c r="T1243" s="13">
        <v>249400</v>
      </c>
      <c r="U1243" s="13">
        <v>249400</v>
      </c>
      <c r="V1243" s="13">
        <v>249400</v>
      </c>
      <c r="W1243" s="13">
        <v>249400</v>
      </c>
      <c r="X1243" s="13">
        <v>249400</v>
      </c>
      <c r="Y1243" s="13">
        <v>249400</v>
      </c>
      <c r="Z1243" s="13">
        <v>249400</v>
      </c>
      <c r="AA1243" s="13">
        <v>249400</v>
      </c>
      <c r="AB1243" s="13"/>
      <c r="AC1243" s="13"/>
      <c r="AD1243" s="13"/>
      <c r="AE1243" s="13"/>
      <c r="AF1243" s="13"/>
      <c r="AG1243" s="13"/>
      <c r="AH1243" s="13"/>
      <c r="AI1243" s="13"/>
      <c r="AJ1243" s="13"/>
      <c r="AK1243" s="13"/>
      <c r="AL1243" s="13"/>
      <c r="AM1243" s="13"/>
      <c r="AN1243" s="13"/>
      <c r="AO1243" s="13"/>
      <c r="AP1243" s="13"/>
      <c r="AQ1243" s="13"/>
      <c r="AR1243" s="13"/>
      <c r="AS1243" s="13"/>
      <c r="AT1243" s="13"/>
      <c r="AU1243" s="13"/>
      <c r="AV1243" s="13">
        <v>84</v>
      </c>
      <c r="AW1243" s="13">
        <v>63</v>
      </c>
      <c r="AX1243" s="13">
        <v>73</v>
      </c>
      <c r="AY1243" s="14">
        <f t="shared" si="195"/>
        <v>73.333333333333329</v>
      </c>
      <c r="AZ1243" s="14">
        <f t="shared" si="192"/>
        <v>23</v>
      </c>
      <c r="BA1243" s="19">
        <f t="shared" si="196"/>
        <v>0.13636363636363635</v>
      </c>
      <c r="BB1243" s="20">
        <f t="shared" si="193"/>
        <v>10.503967504392472</v>
      </c>
      <c r="BC1243">
        <f t="shared" si="197"/>
        <v>0</v>
      </c>
      <c r="BD1243" s="14">
        <f t="shared" si="198"/>
        <v>1</v>
      </c>
      <c r="BE1243" s="14" t="str">
        <f t="shared" si="199"/>
        <v/>
      </c>
      <c r="BF1243" s="14" t="str">
        <f t="shared" si="200"/>
        <v/>
      </c>
      <c r="BG1243" s="14">
        <f t="shared" si="201"/>
        <v>73.333333333333329</v>
      </c>
    </row>
    <row r="1244" spans="1:59" x14ac:dyDescent="0.2">
      <c r="A1244" t="str">
        <f t="shared" si="194"/>
        <v>Dougal Howard_2016</v>
      </c>
      <c r="B1244" t="s">
        <v>626</v>
      </c>
      <c r="C1244" t="s">
        <v>40</v>
      </c>
      <c r="D1244">
        <v>2016</v>
      </c>
      <c r="E1244" s="13">
        <v>123900</v>
      </c>
      <c r="F1244" s="13">
        <v>123900</v>
      </c>
      <c r="G1244" s="13">
        <v>123900</v>
      </c>
      <c r="H1244" s="13">
        <v>123900</v>
      </c>
      <c r="I1244" s="13">
        <v>123900</v>
      </c>
      <c r="J1244" s="13">
        <v>123900</v>
      </c>
      <c r="K1244" s="13">
        <v>123900</v>
      </c>
      <c r="L1244" s="13">
        <v>123900</v>
      </c>
      <c r="M1244" s="13">
        <v>123900</v>
      </c>
      <c r="N1244" s="13">
        <v>123900</v>
      </c>
      <c r="O1244" s="13">
        <v>169100</v>
      </c>
      <c r="P1244" s="13">
        <v>181800</v>
      </c>
      <c r="Q1244" s="13">
        <v>197100</v>
      </c>
      <c r="R1244" s="13">
        <v>186800</v>
      </c>
      <c r="S1244" s="13">
        <v>186800</v>
      </c>
      <c r="T1244" s="13">
        <v>186800</v>
      </c>
      <c r="U1244" s="13">
        <v>186800</v>
      </c>
      <c r="V1244" s="13">
        <v>186800</v>
      </c>
      <c r="W1244" s="13">
        <v>186800</v>
      </c>
      <c r="X1244" s="13">
        <v>186800</v>
      </c>
      <c r="Y1244" s="13">
        <v>186800</v>
      </c>
      <c r="Z1244" s="13">
        <v>186800</v>
      </c>
      <c r="AA1244" s="13">
        <v>186800</v>
      </c>
      <c r="AB1244" s="13"/>
      <c r="AC1244" s="13">
        <v>61</v>
      </c>
      <c r="AD1244" s="13"/>
      <c r="AE1244" s="13"/>
      <c r="AF1244" s="13"/>
      <c r="AG1244" s="13">
        <v>46</v>
      </c>
      <c r="AH1244" s="13"/>
      <c r="AI1244" s="13"/>
      <c r="AJ1244" s="13"/>
      <c r="AK1244" s="13">
        <v>70</v>
      </c>
      <c r="AL1244" s="13">
        <v>14</v>
      </c>
      <c r="AM1244" s="13">
        <v>60</v>
      </c>
      <c r="AN1244" s="13">
        <v>24</v>
      </c>
      <c r="AO1244" s="13"/>
      <c r="AP1244" s="13"/>
      <c r="AQ1244" s="13"/>
      <c r="AR1244" s="13"/>
      <c r="AS1244" s="13"/>
      <c r="AT1244" s="13"/>
      <c r="AU1244" s="13"/>
      <c r="AV1244" s="13"/>
      <c r="AW1244" s="13"/>
      <c r="AX1244" s="13"/>
      <c r="AY1244" s="14">
        <f t="shared" si="195"/>
        <v>45.833333333333336</v>
      </c>
      <c r="AZ1244" s="14">
        <f t="shared" si="192"/>
        <v>23</v>
      </c>
      <c r="BA1244" s="19">
        <f t="shared" si="196"/>
        <v>0.27272727272727271</v>
      </c>
      <c r="BB1244" s="20">
        <f t="shared" si="193"/>
        <v>22.382284661460876</v>
      </c>
      <c r="BC1244">
        <f t="shared" si="197"/>
        <v>0</v>
      </c>
      <c r="BD1244" s="14">
        <f t="shared" si="198"/>
        <v>1</v>
      </c>
      <c r="BE1244" s="14">
        <f t="shared" si="199"/>
        <v>53.5</v>
      </c>
      <c r="BF1244" s="14">
        <f t="shared" si="200"/>
        <v>48</v>
      </c>
      <c r="BG1244" s="14" t="str">
        <f t="shared" si="201"/>
        <v/>
      </c>
    </row>
    <row r="1245" spans="1:59" x14ac:dyDescent="0.2">
      <c r="A1245" t="str">
        <f t="shared" si="194"/>
        <v>Dougal Howard_2015</v>
      </c>
      <c r="B1245" t="s">
        <v>626</v>
      </c>
      <c r="C1245" t="s">
        <v>40</v>
      </c>
      <c r="D1245">
        <v>2015</v>
      </c>
      <c r="E1245" s="13">
        <v>117300</v>
      </c>
      <c r="F1245" s="13">
        <v>117300</v>
      </c>
      <c r="G1245" s="13">
        <v>117300</v>
      </c>
      <c r="H1245" s="13">
        <v>117300</v>
      </c>
      <c r="I1245" s="13">
        <v>117300</v>
      </c>
      <c r="J1245" s="13">
        <v>117300</v>
      </c>
      <c r="K1245" s="13">
        <v>117300</v>
      </c>
      <c r="L1245" s="13">
        <v>117300</v>
      </c>
      <c r="M1245" s="13">
        <v>117300</v>
      </c>
      <c r="N1245" s="13">
        <v>117300</v>
      </c>
      <c r="O1245" s="13">
        <v>117300</v>
      </c>
      <c r="P1245" s="13">
        <v>117300</v>
      </c>
      <c r="Q1245" s="13">
        <v>117300</v>
      </c>
      <c r="R1245" s="13">
        <v>117300</v>
      </c>
      <c r="S1245" s="13">
        <v>117300</v>
      </c>
      <c r="T1245" s="13">
        <v>117300</v>
      </c>
      <c r="U1245" s="13">
        <v>117300</v>
      </c>
      <c r="V1245" s="13">
        <v>117300</v>
      </c>
      <c r="W1245" s="13">
        <v>117300</v>
      </c>
      <c r="X1245" s="13">
        <v>117300</v>
      </c>
      <c r="Y1245" s="13">
        <v>117300</v>
      </c>
      <c r="Z1245" s="13">
        <v>117300</v>
      </c>
      <c r="AA1245" s="13">
        <v>117300</v>
      </c>
      <c r="AB1245" s="13"/>
      <c r="AC1245" s="13"/>
      <c r="AD1245" s="13"/>
      <c r="AE1245" s="13"/>
      <c r="AF1245" s="13"/>
      <c r="AG1245" s="13"/>
      <c r="AH1245" s="13"/>
      <c r="AI1245" s="13"/>
      <c r="AJ1245" s="13"/>
      <c r="AK1245" s="13"/>
      <c r="AL1245" s="13"/>
      <c r="AM1245" s="13"/>
      <c r="AN1245" s="13"/>
      <c r="AO1245" s="13"/>
      <c r="AP1245" s="13"/>
      <c r="AQ1245" s="13"/>
      <c r="AR1245" s="13"/>
      <c r="AS1245" s="13"/>
      <c r="AT1245" s="13"/>
      <c r="AU1245" s="13"/>
      <c r="AV1245" s="13"/>
      <c r="AW1245" s="13"/>
      <c r="AX1245" s="13"/>
      <c r="AY1245" s="14" t="str">
        <f t="shared" si="195"/>
        <v/>
      </c>
      <c r="AZ1245" s="14">
        <f t="shared" si="192"/>
        <v>23</v>
      </c>
      <c r="BA1245" s="19">
        <f t="shared" si="196"/>
        <v>0</v>
      </c>
      <c r="BB1245" s="20" t="e">
        <f t="shared" si="193"/>
        <v>#DIV/0!</v>
      </c>
      <c r="BC1245">
        <f t="shared" si="197"/>
        <v>0</v>
      </c>
      <c r="BD1245" s="14">
        <f t="shared" si="198"/>
        <v>1</v>
      </c>
      <c r="BE1245" s="14" t="str">
        <f t="shared" si="199"/>
        <v/>
      </c>
      <c r="BF1245" s="14" t="str">
        <f t="shared" si="200"/>
        <v/>
      </c>
      <c r="BG1245" s="14" t="str">
        <f t="shared" si="201"/>
        <v/>
      </c>
    </row>
    <row r="1246" spans="1:59" x14ac:dyDescent="0.2">
      <c r="A1246" t="str">
        <f t="shared" si="194"/>
        <v>Daniel Howe_2018</v>
      </c>
      <c r="B1246" t="s">
        <v>604</v>
      </c>
      <c r="C1246" t="s">
        <v>260</v>
      </c>
      <c r="D1246">
        <v>2018</v>
      </c>
      <c r="E1246" s="13">
        <v>404100</v>
      </c>
      <c r="F1246" s="13">
        <v>404100</v>
      </c>
      <c r="G1246" s="13">
        <v>404100</v>
      </c>
      <c r="H1246" s="13">
        <v>403100</v>
      </c>
      <c r="I1246" s="13">
        <v>404600</v>
      </c>
      <c r="J1246" s="13">
        <v>399300</v>
      </c>
      <c r="K1246" s="13">
        <v>396200</v>
      </c>
      <c r="L1246" s="13">
        <v>363700</v>
      </c>
      <c r="M1246" s="13">
        <v>332900</v>
      </c>
      <c r="N1246" s="13">
        <v>332900</v>
      </c>
      <c r="O1246" s="13">
        <v>332900</v>
      </c>
      <c r="P1246" s="13">
        <v>320000</v>
      </c>
      <c r="Q1246" s="13">
        <v>320000</v>
      </c>
      <c r="R1246" s="13">
        <v>347100</v>
      </c>
      <c r="S1246" s="13">
        <v>381800</v>
      </c>
      <c r="T1246" s="13">
        <v>388500</v>
      </c>
      <c r="U1246" s="13">
        <v>397400</v>
      </c>
      <c r="V1246" s="13">
        <v>393600</v>
      </c>
      <c r="W1246" s="13">
        <v>395200</v>
      </c>
      <c r="X1246" s="13">
        <v>395200</v>
      </c>
      <c r="Y1246" s="13">
        <v>395200</v>
      </c>
      <c r="Z1246" s="13">
        <v>395200</v>
      </c>
      <c r="AA1246" s="13">
        <v>395200</v>
      </c>
      <c r="AB1246" s="13">
        <v>86</v>
      </c>
      <c r="AC1246" s="13">
        <v>75</v>
      </c>
      <c r="AD1246" s="13">
        <v>77</v>
      </c>
      <c r="AE1246" s="13">
        <v>88</v>
      </c>
      <c r="AF1246" s="13">
        <v>60</v>
      </c>
      <c r="AG1246" s="13">
        <v>82</v>
      </c>
      <c r="AH1246" s="13">
        <v>22</v>
      </c>
      <c r="AI1246" s="13">
        <v>46</v>
      </c>
      <c r="AJ1246" s="13"/>
      <c r="AK1246" s="13"/>
      <c r="AL1246" s="13">
        <v>103</v>
      </c>
      <c r="AM1246" s="13"/>
      <c r="AN1246" s="13">
        <v>104</v>
      </c>
      <c r="AO1246" s="13">
        <v>81</v>
      </c>
      <c r="AP1246" s="13">
        <v>64</v>
      </c>
      <c r="AQ1246" s="13">
        <v>113</v>
      </c>
      <c r="AR1246" s="13">
        <v>57</v>
      </c>
      <c r="AS1246" s="13">
        <v>75</v>
      </c>
      <c r="AT1246" s="13"/>
      <c r="AU1246" s="13"/>
      <c r="AV1246" s="13"/>
      <c r="AW1246" s="13"/>
      <c r="AX1246" s="13"/>
      <c r="AY1246" s="14">
        <f t="shared" si="195"/>
        <v>75.533333333333331</v>
      </c>
      <c r="AZ1246" s="14">
        <f t="shared" si="192"/>
        <v>23</v>
      </c>
      <c r="BA1246" s="19">
        <f t="shared" si="196"/>
        <v>0.68181818181818177</v>
      </c>
      <c r="BB1246" s="20">
        <f t="shared" si="193"/>
        <v>23.54893587728289</v>
      </c>
      <c r="BC1246">
        <f t="shared" si="197"/>
        <v>0</v>
      </c>
      <c r="BD1246" s="14">
        <f t="shared" si="198"/>
        <v>12</v>
      </c>
      <c r="BE1246" s="14">
        <f t="shared" si="199"/>
        <v>78</v>
      </c>
      <c r="BF1246" s="14">
        <f t="shared" si="200"/>
        <v>57</v>
      </c>
      <c r="BG1246" s="14">
        <f t="shared" si="201"/>
        <v>77.25</v>
      </c>
    </row>
    <row r="1247" spans="1:59" x14ac:dyDescent="0.2">
      <c r="A1247" t="str">
        <f t="shared" si="194"/>
        <v>Daniel Howe_2017</v>
      </c>
      <c r="B1247" t="s">
        <v>604</v>
      </c>
      <c r="C1247" t="s">
        <v>260</v>
      </c>
      <c r="D1247">
        <v>2017</v>
      </c>
      <c r="E1247" s="13">
        <v>344900</v>
      </c>
      <c r="F1247" s="13">
        <v>344900</v>
      </c>
      <c r="G1247" s="13">
        <v>344900</v>
      </c>
      <c r="H1247" s="13">
        <v>344900</v>
      </c>
      <c r="I1247" s="13">
        <v>344900</v>
      </c>
      <c r="J1247" s="13">
        <v>344900</v>
      </c>
      <c r="K1247" s="13">
        <v>344900</v>
      </c>
      <c r="L1247" s="13">
        <v>321800</v>
      </c>
      <c r="M1247" s="13">
        <v>328200</v>
      </c>
      <c r="N1247" s="13">
        <v>340900</v>
      </c>
      <c r="O1247" s="13">
        <v>364800</v>
      </c>
      <c r="P1247" s="13">
        <v>368600</v>
      </c>
      <c r="Q1247" s="13">
        <v>363100</v>
      </c>
      <c r="R1247" s="13">
        <v>363100</v>
      </c>
      <c r="S1247" s="13">
        <v>347400</v>
      </c>
      <c r="T1247" s="13">
        <v>352900</v>
      </c>
      <c r="U1247" s="13">
        <v>363500</v>
      </c>
      <c r="V1247" s="13">
        <v>380800</v>
      </c>
      <c r="W1247" s="13">
        <v>383700</v>
      </c>
      <c r="X1247" s="13">
        <v>401600</v>
      </c>
      <c r="Y1247" s="13">
        <v>418600</v>
      </c>
      <c r="Z1247" s="13">
        <v>425600</v>
      </c>
      <c r="AA1247" s="13">
        <v>415700</v>
      </c>
      <c r="AB1247" s="13"/>
      <c r="AC1247" s="13"/>
      <c r="AD1247" s="13"/>
      <c r="AE1247" s="13"/>
      <c r="AF1247" s="13">
        <v>42</v>
      </c>
      <c r="AG1247" s="13">
        <v>59</v>
      </c>
      <c r="AH1247" s="13">
        <v>49</v>
      </c>
      <c r="AI1247" s="13">
        <v>96</v>
      </c>
      <c r="AJ1247" s="13">
        <v>76</v>
      </c>
      <c r="AK1247" s="13">
        <v>82</v>
      </c>
      <c r="AL1247" s="13">
        <v>66</v>
      </c>
      <c r="AM1247" s="13">
        <v>56</v>
      </c>
      <c r="AN1247" s="13"/>
      <c r="AO1247" s="13">
        <v>56</v>
      </c>
      <c r="AP1247" s="13">
        <v>107</v>
      </c>
      <c r="AQ1247" s="13">
        <v>71</v>
      </c>
      <c r="AR1247" s="13">
        <v>78</v>
      </c>
      <c r="AS1247" s="13">
        <v>86</v>
      </c>
      <c r="AT1247" s="13">
        <v>107</v>
      </c>
      <c r="AU1247" s="13">
        <v>88</v>
      </c>
      <c r="AV1247" s="13">
        <v>74</v>
      </c>
      <c r="AW1247" s="13">
        <v>73</v>
      </c>
      <c r="AX1247" s="13">
        <v>57</v>
      </c>
      <c r="AY1247" s="14">
        <f t="shared" si="195"/>
        <v>73.5</v>
      </c>
      <c r="AZ1247" s="14">
        <f t="shared" si="192"/>
        <v>23</v>
      </c>
      <c r="BA1247" s="19">
        <f t="shared" si="196"/>
        <v>0.81818181818181823</v>
      </c>
      <c r="BB1247" s="20">
        <f t="shared" si="193"/>
        <v>18.734209036820694</v>
      </c>
      <c r="BC1247">
        <f t="shared" si="197"/>
        <v>0</v>
      </c>
      <c r="BD1247" s="14">
        <f t="shared" si="198"/>
        <v>8</v>
      </c>
      <c r="BE1247" s="14">
        <f t="shared" si="199"/>
        <v>50.5</v>
      </c>
      <c r="BF1247" s="14">
        <f t="shared" si="200"/>
        <v>70.833333333333329</v>
      </c>
      <c r="BG1247" s="14">
        <f t="shared" si="201"/>
        <v>82.333333333333329</v>
      </c>
    </row>
    <row r="1248" spans="1:59" x14ac:dyDescent="0.2">
      <c r="A1248" t="str">
        <f t="shared" si="194"/>
        <v>Daniel Howe_2016</v>
      </c>
      <c r="B1248" t="s">
        <v>604</v>
      </c>
      <c r="C1248" t="s">
        <v>260</v>
      </c>
      <c r="D1248">
        <v>2016</v>
      </c>
      <c r="E1248" s="13">
        <v>265800</v>
      </c>
      <c r="F1248" s="13">
        <v>265800</v>
      </c>
      <c r="G1248" s="13">
        <v>265800</v>
      </c>
      <c r="H1248" s="13">
        <v>265800</v>
      </c>
      <c r="I1248" s="13">
        <v>265800</v>
      </c>
      <c r="J1248" s="13">
        <v>265800</v>
      </c>
      <c r="K1248" s="13">
        <v>257800</v>
      </c>
      <c r="L1248" s="13">
        <v>259900</v>
      </c>
      <c r="M1248" s="13">
        <v>286400</v>
      </c>
      <c r="N1248" s="13">
        <v>286400</v>
      </c>
      <c r="O1248" s="13">
        <v>286400</v>
      </c>
      <c r="P1248" s="13">
        <v>311800</v>
      </c>
      <c r="Q1248" s="13">
        <v>334100</v>
      </c>
      <c r="R1248" s="13">
        <v>324400</v>
      </c>
      <c r="S1248" s="13">
        <v>318200</v>
      </c>
      <c r="T1248" s="13">
        <v>318200</v>
      </c>
      <c r="U1248" s="13">
        <v>321200</v>
      </c>
      <c r="V1248" s="13">
        <v>321200</v>
      </c>
      <c r="W1248" s="13">
        <v>321200</v>
      </c>
      <c r="X1248" s="13">
        <v>321200</v>
      </c>
      <c r="Y1248" s="13">
        <v>321200</v>
      </c>
      <c r="Z1248" s="13">
        <v>321200</v>
      </c>
      <c r="AA1248" s="13">
        <v>321200</v>
      </c>
      <c r="AB1248" s="13"/>
      <c r="AC1248" s="13">
        <v>39</v>
      </c>
      <c r="AD1248" s="13"/>
      <c r="AE1248" s="13">
        <v>34</v>
      </c>
      <c r="AF1248" s="13"/>
      <c r="AG1248" s="13">
        <v>65</v>
      </c>
      <c r="AH1248" s="13">
        <v>59</v>
      </c>
      <c r="AI1248" s="13">
        <v>90</v>
      </c>
      <c r="AJ1248" s="13"/>
      <c r="AK1248" s="13"/>
      <c r="AL1248" s="13">
        <v>80</v>
      </c>
      <c r="AM1248" s="13">
        <v>68</v>
      </c>
      <c r="AN1248" s="13">
        <v>36</v>
      </c>
      <c r="AO1248" s="13">
        <v>79</v>
      </c>
      <c r="AP1248" s="13"/>
      <c r="AQ1248" s="13">
        <v>84</v>
      </c>
      <c r="AR1248" s="13"/>
      <c r="AS1248" s="13"/>
      <c r="AT1248" s="13"/>
      <c r="AU1248" s="13"/>
      <c r="AV1248" s="13"/>
      <c r="AW1248" s="13"/>
      <c r="AX1248" s="13"/>
      <c r="AY1248" s="14">
        <f t="shared" si="195"/>
        <v>63.4</v>
      </c>
      <c r="AZ1248" s="14">
        <f t="shared" si="192"/>
        <v>23</v>
      </c>
      <c r="BA1248" s="19">
        <f t="shared" si="196"/>
        <v>0.45454545454545453</v>
      </c>
      <c r="BB1248" s="20">
        <f t="shared" si="193"/>
        <v>20.82839941575498</v>
      </c>
      <c r="BC1248">
        <f t="shared" si="197"/>
        <v>0</v>
      </c>
      <c r="BD1248" s="14">
        <f t="shared" si="198"/>
        <v>7</v>
      </c>
      <c r="BE1248" s="14">
        <f t="shared" si="199"/>
        <v>46</v>
      </c>
      <c r="BF1248" s="14">
        <f t="shared" si="200"/>
        <v>74.25</v>
      </c>
      <c r="BG1248" s="14">
        <f t="shared" si="201"/>
        <v>84</v>
      </c>
    </row>
    <row r="1249" spans="1:59" x14ac:dyDescent="0.2">
      <c r="A1249" t="str">
        <f t="shared" si="194"/>
        <v>Daniel Howe_2015</v>
      </c>
      <c r="B1249" t="s">
        <v>604</v>
      </c>
      <c r="C1249" t="s">
        <v>260</v>
      </c>
      <c r="D1249">
        <v>2015</v>
      </c>
      <c r="E1249" s="13">
        <v>117300</v>
      </c>
      <c r="F1249" s="13">
        <v>117300</v>
      </c>
      <c r="G1249" s="13">
        <v>117300</v>
      </c>
      <c r="H1249" s="13">
        <v>117300</v>
      </c>
      <c r="I1249" s="13">
        <v>117300</v>
      </c>
      <c r="J1249" s="13">
        <v>117300</v>
      </c>
      <c r="K1249" s="13">
        <v>117300</v>
      </c>
      <c r="L1249" s="13">
        <v>117300</v>
      </c>
      <c r="M1249" s="13">
        <v>117300</v>
      </c>
      <c r="N1249" s="13">
        <v>117300</v>
      </c>
      <c r="O1249" s="13">
        <v>117300</v>
      </c>
      <c r="P1249" s="13">
        <v>117300</v>
      </c>
      <c r="Q1249" s="13">
        <v>117300</v>
      </c>
      <c r="R1249" s="13">
        <v>117300</v>
      </c>
      <c r="S1249" s="13">
        <v>117300</v>
      </c>
      <c r="T1249" s="13">
        <v>117300</v>
      </c>
      <c r="U1249" s="13">
        <v>117300</v>
      </c>
      <c r="V1249" s="13">
        <v>117300</v>
      </c>
      <c r="W1249" s="13">
        <v>117300</v>
      </c>
      <c r="X1249" s="13">
        <v>117300</v>
      </c>
      <c r="Y1249" s="13">
        <v>117300</v>
      </c>
      <c r="Z1249" s="13">
        <v>117300</v>
      </c>
      <c r="AA1249" s="13">
        <v>133500</v>
      </c>
      <c r="AB1249" s="13"/>
      <c r="AC1249" s="13"/>
      <c r="AD1249" s="13"/>
      <c r="AE1249" s="13"/>
      <c r="AF1249" s="13"/>
      <c r="AG1249" s="13"/>
      <c r="AH1249" s="13"/>
      <c r="AI1249" s="13"/>
      <c r="AJ1249" s="13">
        <v>25</v>
      </c>
      <c r="AK1249" s="13"/>
      <c r="AL1249" s="13"/>
      <c r="AM1249" s="13"/>
      <c r="AN1249" s="13"/>
      <c r="AO1249" s="13"/>
      <c r="AP1249" s="13"/>
      <c r="AQ1249" s="13"/>
      <c r="AR1249" s="13"/>
      <c r="AS1249" s="13"/>
      <c r="AT1249" s="13"/>
      <c r="AU1249" s="13">
        <v>11</v>
      </c>
      <c r="AV1249" s="13"/>
      <c r="AW1249" s="13">
        <v>73</v>
      </c>
      <c r="AX1249" s="13">
        <v>88</v>
      </c>
      <c r="AY1249" s="14">
        <f t="shared" si="195"/>
        <v>49.25</v>
      </c>
      <c r="AZ1249" s="14">
        <f t="shared" si="192"/>
        <v>23</v>
      </c>
      <c r="BA1249" s="19">
        <f t="shared" si="196"/>
        <v>0.18181818181818182</v>
      </c>
      <c r="BB1249" s="20">
        <f t="shared" si="193"/>
        <v>37.043892883982913</v>
      </c>
      <c r="BC1249">
        <f t="shared" si="197"/>
        <v>0</v>
      </c>
      <c r="BD1249" s="14">
        <f t="shared" si="198"/>
        <v>1</v>
      </c>
      <c r="BE1249" s="14" t="str">
        <f t="shared" si="199"/>
        <v/>
      </c>
      <c r="BF1249" s="14">
        <f t="shared" si="200"/>
        <v>25</v>
      </c>
      <c r="BG1249" s="14">
        <f t="shared" si="201"/>
        <v>57.333333333333336</v>
      </c>
    </row>
    <row r="1250" spans="1:59" x14ac:dyDescent="0.2">
      <c r="A1250" t="str">
        <f t="shared" si="194"/>
        <v>Jeremy Howe_2018</v>
      </c>
      <c r="B1250" t="s">
        <v>710</v>
      </c>
      <c r="C1250" t="s">
        <v>116</v>
      </c>
      <c r="D1250">
        <v>2018</v>
      </c>
      <c r="E1250" s="13">
        <v>517600</v>
      </c>
      <c r="F1250" s="13">
        <v>517600</v>
      </c>
      <c r="G1250" s="13">
        <v>517600</v>
      </c>
      <c r="H1250" s="13">
        <v>510100</v>
      </c>
      <c r="I1250" s="13">
        <v>492800</v>
      </c>
      <c r="J1250" s="13">
        <v>462000</v>
      </c>
      <c r="K1250" s="13">
        <v>463300</v>
      </c>
      <c r="L1250" s="13">
        <v>483100</v>
      </c>
      <c r="M1250" s="13">
        <v>515700</v>
      </c>
      <c r="N1250" s="13">
        <v>526600</v>
      </c>
      <c r="O1250" s="13">
        <v>520800</v>
      </c>
      <c r="P1250" s="13">
        <v>520800</v>
      </c>
      <c r="Q1250" s="13">
        <v>494600</v>
      </c>
      <c r="R1250" s="13">
        <v>494600</v>
      </c>
      <c r="S1250" s="13">
        <v>474300</v>
      </c>
      <c r="T1250" s="13">
        <v>471900</v>
      </c>
      <c r="U1250" s="13">
        <v>472300</v>
      </c>
      <c r="V1250" s="13">
        <v>473000</v>
      </c>
      <c r="W1250" s="13">
        <v>473900</v>
      </c>
      <c r="X1250" s="13">
        <v>445700</v>
      </c>
      <c r="Y1250" s="13">
        <v>445700</v>
      </c>
      <c r="Z1250" s="13">
        <v>445700</v>
      </c>
      <c r="AA1250" s="13">
        <v>445700</v>
      </c>
      <c r="AB1250" s="13">
        <v>78</v>
      </c>
      <c r="AC1250" s="13">
        <v>121</v>
      </c>
      <c r="AD1250" s="13">
        <v>92</v>
      </c>
      <c r="AE1250" s="13">
        <v>48</v>
      </c>
      <c r="AF1250" s="13">
        <v>80</v>
      </c>
      <c r="AG1250" s="13">
        <v>149</v>
      </c>
      <c r="AH1250" s="13">
        <v>92</v>
      </c>
      <c r="AI1250" s="13">
        <v>123</v>
      </c>
      <c r="AJ1250" s="13">
        <v>121</v>
      </c>
      <c r="AK1250" s="13">
        <v>59</v>
      </c>
      <c r="AL1250" s="13"/>
      <c r="AM1250" s="13">
        <v>77</v>
      </c>
      <c r="AN1250" s="13"/>
      <c r="AO1250" s="13">
        <v>118</v>
      </c>
      <c r="AP1250" s="13">
        <v>90</v>
      </c>
      <c r="AQ1250" s="13">
        <v>82</v>
      </c>
      <c r="AR1250" s="13">
        <v>118</v>
      </c>
      <c r="AS1250" s="13">
        <v>92</v>
      </c>
      <c r="AT1250" s="13">
        <v>17</v>
      </c>
      <c r="AU1250" s="13"/>
      <c r="AV1250" s="13"/>
      <c r="AW1250" s="13"/>
      <c r="AX1250" s="13"/>
      <c r="AY1250" s="14">
        <f t="shared" si="195"/>
        <v>91.588235294117652</v>
      </c>
      <c r="AZ1250" s="14">
        <f t="shared" si="192"/>
        <v>23</v>
      </c>
      <c r="BA1250" s="19">
        <f t="shared" si="196"/>
        <v>0.77272727272727271</v>
      </c>
      <c r="BB1250" s="20">
        <f t="shared" si="193"/>
        <v>32.171530161637889</v>
      </c>
      <c r="BC1250">
        <f t="shared" si="197"/>
        <v>0</v>
      </c>
      <c r="BD1250" s="14">
        <f t="shared" si="198"/>
        <v>20</v>
      </c>
      <c r="BE1250" s="14">
        <f t="shared" si="199"/>
        <v>94.666666666666671</v>
      </c>
      <c r="BF1250" s="14">
        <f t="shared" si="200"/>
        <v>94.4</v>
      </c>
      <c r="BG1250" s="14">
        <f t="shared" si="201"/>
        <v>79.8</v>
      </c>
    </row>
    <row r="1251" spans="1:59" x14ac:dyDescent="0.2">
      <c r="A1251" t="str">
        <f t="shared" si="194"/>
        <v>Jeremy Howe_2017</v>
      </c>
      <c r="B1251" t="s">
        <v>710</v>
      </c>
      <c r="C1251" t="s">
        <v>116</v>
      </c>
      <c r="D1251">
        <v>2017</v>
      </c>
      <c r="E1251" s="13">
        <v>500500</v>
      </c>
      <c r="F1251" s="13">
        <v>500500</v>
      </c>
      <c r="G1251" s="13">
        <v>500500</v>
      </c>
      <c r="H1251" s="13">
        <v>495200</v>
      </c>
      <c r="I1251" s="13">
        <v>501900</v>
      </c>
      <c r="J1251" s="13">
        <v>515700</v>
      </c>
      <c r="K1251" s="13">
        <v>517900</v>
      </c>
      <c r="L1251" s="13">
        <v>488800</v>
      </c>
      <c r="M1251" s="13">
        <v>459000</v>
      </c>
      <c r="N1251" s="13">
        <v>453000</v>
      </c>
      <c r="O1251" s="13">
        <v>451000</v>
      </c>
      <c r="P1251" s="13">
        <v>454700</v>
      </c>
      <c r="Q1251" s="13">
        <v>467400</v>
      </c>
      <c r="R1251" s="13">
        <v>467400</v>
      </c>
      <c r="S1251" s="13">
        <v>503000</v>
      </c>
      <c r="T1251" s="13">
        <v>509200</v>
      </c>
      <c r="U1251" s="13">
        <v>509200</v>
      </c>
      <c r="V1251" s="13">
        <v>486500</v>
      </c>
      <c r="W1251" s="13">
        <v>464500</v>
      </c>
      <c r="X1251" s="13">
        <v>478200</v>
      </c>
      <c r="Y1251" s="13">
        <v>499100</v>
      </c>
      <c r="Z1251" s="13">
        <v>506200</v>
      </c>
      <c r="AA1251" s="13">
        <v>483600</v>
      </c>
      <c r="AB1251" s="13">
        <v>105</v>
      </c>
      <c r="AC1251" s="13">
        <v>89</v>
      </c>
      <c r="AD1251" s="13">
        <v>86</v>
      </c>
      <c r="AE1251" s="13">
        <v>130</v>
      </c>
      <c r="AF1251" s="13">
        <v>108</v>
      </c>
      <c r="AG1251" s="13">
        <v>70</v>
      </c>
      <c r="AH1251" s="13">
        <v>60</v>
      </c>
      <c r="AI1251" s="13">
        <v>91</v>
      </c>
      <c r="AJ1251" s="13">
        <v>105</v>
      </c>
      <c r="AK1251" s="13">
        <v>66</v>
      </c>
      <c r="AL1251" s="13">
        <v>104</v>
      </c>
      <c r="AM1251" s="13">
        <v>125</v>
      </c>
      <c r="AN1251" s="13"/>
      <c r="AO1251" s="13">
        <v>125</v>
      </c>
      <c r="AP1251" s="13">
        <v>63</v>
      </c>
      <c r="AQ1251" s="13"/>
      <c r="AR1251" s="13">
        <v>65</v>
      </c>
      <c r="AS1251" s="13">
        <v>114</v>
      </c>
      <c r="AT1251" s="13">
        <v>131</v>
      </c>
      <c r="AU1251" s="13">
        <v>91</v>
      </c>
      <c r="AV1251" s="13">
        <v>96</v>
      </c>
      <c r="AW1251" s="13">
        <v>68</v>
      </c>
      <c r="AX1251" s="13">
        <v>85</v>
      </c>
      <c r="AY1251" s="14">
        <f t="shared" si="195"/>
        <v>94.142857142857139</v>
      </c>
      <c r="AZ1251" s="14">
        <f t="shared" si="192"/>
        <v>23</v>
      </c>
      <c r="BA1251" s="19">
        <f t="shared" si="196"/>
        <v>0.95454545454545459</v>
      </c>
      <c r="BB1251" s="20">
        <f t="shared" si="193"/>
        <v>23.141490259457601</v>
      </c>
      <c r="BC1251">
        <f t="shared" si="197"/>
        <v>0</v>
      </c>
      <c r="BD1251" s="14">
        <f t="shared" si="198"/>
        <v>11</v>
      </c>
      <c r="BE1251" s="14">
        <f t="shared" si="199"/>
        <v>98</v>
      </c>
      <c r="BF1251" s="14">
        <f t="shared" si="200"/>
        <v>91.833333333333329</v>
      </c>
      <c r="BG1251" s="14">
        <f t="shared" si="201"/>
        <v>89.125</v>
      </c>
    </row>
    <row r="1252" spans="1:59" x14ac:dyDescent="0.2">
      <c r="A1252" t="str">
        <f t="shared" si="194"/>
        <v>Jeremy Howe_2016</v>
      </c>
      <c r="B1252" t="s">
        <v>710</v>
      </c>
      <c r="C1252" t="s">
        <v>116</v>
      </c>
      <c r="D1252">
        <v>2016</v>
      </c>
      <c r="E1252" s="13">
        <v>403500</v>
      </c>
      <c r="F1252" s="13">
        <v>403500</v>
      </c>
      <c r="G1252" s="13">
        <v>403500</v>
      </c>
      <c r="H1252" s="13">
        <v>403500</v>
      </c>
      <c r="I1252" s="13">
        <v>403500</v>
      </c>
      <c r="J1252" s="13">
        <v>376800</v>
      </c>
      <c r="K1252" s="13">
        <v>364800</v>
      </c>
      <c r="L1252" s="13">
        <v>379100</v>
      </c>
      <c r="M1252" s="13">
        <v>411400</v>
      </c>
      <c r="N1252" s="13">
        <v>455900</v>
      </c>
      <c r="O1252" s="13">
        <v>495700</v>
      </c>
      <c r="P1252" s="13">
        <v>510800</v>
      </c>
      <c r="Q1252" s="13">
        <v>506800</v>
      </c>
      <c r="R1252" s="13">
        <v>506800</v>
      </c>
      <c r="S1252" s="13">
        <v>484900</v>
      </c>
      <c r="T1252" s="13">
        <v>466100</v>
      </c>
      <c r="U1252" s="13">
        <v>473000</v>
      </c>
      <c r="V1252" s="13">
        <v>478100</v>
      </c>
      <c r="W1252" s="13">
        <v>479200</v>
      </c>
      <c r="X1252" s="13">
        <v>452400</v>
      </c>
      <c r="Y1252" s="13">
        <v>435700</v>
      </c>
      <c r="Z1252" s="13">
        <v>427200</v>
      </c>
      <c r="AA1252" s="13">
        <v>452600</v>
      </c>
      <c r="AB1252" s="13"/>
      <c r="AC1252" s="13"/>
      <c r="AD1252" s="13">
        <v>37</v>
      </c>
      <c r="AE1252" s="13">
        <v>53</v>
      </c>
      <c r="AF1252" s="13">
        <v>86</v>
      </c>
      <c r="AG1252" s="13">
        <v>55</v>
      </c>
      <c r="AH1252" s="13">
        <v>108</v>
      </c>
      <c r="AI1252" s="13">
        <v>135</v>
      </c>
      <c r="AJ1252" s="13">
        <v>104</v>
      </c>
      <c r="AK1252" s="13">
        <v>125</v>
      </c>
      <c r="AL1252" s="13">
        <v>102</v>
      </c>
      <c r="AM1252" s="13">
        <v>71</v>
      </c>
      <c r="AN1252" s="13"/>
      <c r="AO1252" s="13">
        <v>85</v>
      </c>
      <c r="AP1252" s="13">
        <v>92</v>
      </c>
      <c r="AQ1252" s="13">
        <v>120</v>
      </c>
      <c r="AR1252" s="13">
        <v>89</v>
      </c>
      <c r="AS1252" s="13">
        <v>88</v>
      </c>
      <c r="AT1252" s="13">
        <v>58</v>
      </c>
      <c r="AU1252" s="13">
        <v>96</v>
      </c>
      <c r="AV1252" s="13">
        <v>97</v>
      </c>
      <c r="AW1252" s="13">
        <v>130</v>
      </c>
      <c r="AX1252" s="13">
        <v>109</v>
      </c>
      <c r="AY1252" s="14">
        <f t="shared" si="195"/>
        <v>92</v>
      </c>
      <c r="AZ1252" s="14">
        <f t="shared" si="192"/>
        <v>23</v>
      </c>
      <c r="BA1252" s="19">
        <f t="shared" si="196"/>
        <v>0.90909090909090906</v>
      </c>
      <c r="BB1252" s="20">
        <f t="shared" si="193"/>
        <v>26.771941321190422</v>
      </c>
      <c r="BC1252">
        <f t="shared" si="197"/>
        <v>0</v>
      </c>
      <c r="BD1252" s="14">
        <f t="shared" si="198"/>
        <v>7</v>
      </c>
      <c r="BE1252" s="14">
        <f t="shared" si="199"/>
        <v>57.75</v>
      </c>
      <c r="BF1252" s="14">
        <f t="shared" si="200"/>
        <v>107.5</v>
      </c>
      <c r="BG1252" s="14">
        <f t="shared" si="201"/>
        <v>97.666666666666671</v>
      </c>
    </row>
    <row r="1253" spans="1:59" x14ac:dyDescent="0.2">
      <c r="A1253" t="str">
        <f t="shared" si="194"/>
        <v>Jeremy Howe_2015</v>
      </c>
      <c r="B1253" t="s">
        <v>710</v>
      </c>
      <c r="C1253" t="s">
        <v>116</v>
      </c>
      <c r="D1253">
        <v>2015</v>
      </c>
      <c r="E1253" s="13">
        <v>459100</v>
      </c>
      <c r="F1253" s="13">
        <v>459100</v>
      </c>
      <c r="G1253" s="13">
        <v>459100</v>
      </c>
      <c r="H1253" s="13">
        <v>461600</v>
      </c>
      <c r="I1253" s="13">
        <v>454200</v>
      </c>
      <c r="J1253" s="13">
        <v>457300</v>
      </c>
      <c r="K1253" s="13">
        <v>441600</v>
      </c>
      <c r="L1253" s="13">
        <v>406400</v>
      </c>
      <c r="M1253" s="13">
        <v>387000</v>
      </c>
      <c r="N1253" s="13">
        <v>356900</v>
      </c>
      <c r="O1253" s="13">
        <v>347700</v>
      </c>
      <c r="P1253" s="13">
        <v>345100</v>
      </c>
      <c r="Q1253" s="13">
        <v>354700</v>
      </c>
      <c r="R1253" s="13">
        <v>354700</v>
      </c>
      <c r="S1253" s="13">
        <v>341800</v>
      </c>
      <c r="T1253" s="13">
        <v>320600</v>
      </c>
      <c r="U1253" s="13">
        <v>335100</v>
      </c>
      <c r="V1253" s="13">
        <v>379800</v>
      </c>
      <c r="W1253" s="13">
        <v>407700</v>
      </c>
      <c r="X1253" s="13">
        <v>407400</v>
      </c>
      <c r="Y1253" s="13">
        <v>383900</v>
      </c>
      <c r="Z1253" s="13">
        <v>362600</v>
      </c>
      <c r="AA1253" s="13">
        <v>357600</v>
      </c>
      <c r="AB1253" s="13">
        <v>119</v>
      </c>
      <c r="AC1253" s="13">
        <v>57</v>
      </c>
      <c r="AD1253" s="13">
        <v>102</v>
      </c>
      <c r="AE1253" s="13">
        <v>99</v>
      </c>
      <c r="AF1253" s="13">
        <v>78</v>
      </c>
      <c r="AG1253" s="13">
        <v>61</v>
      </c>
      <c r="AH1253" s="13">
        <v>45</v>
      </c>
      <c r="AI1253" s="13">
        <v>92</v>
      </c>
      <c r="AJ1253" s="13">
        <v>25</v>
      </c>
      <c r="AK1253" s="13">
        <v>73</v>
      </c>
      <c r="AL1253" s="13">
        <v>102</v>
      </c>
      <c r="AM1253" s="13">
        <v>52</v>
      </c>
      <c r="AN1253" s="13"/>
      <c r="AO1253" s="13">
        <v>26</v>
      </c>
      <c r="AP1253" s="13">
        <v>76</v>
      </c>
      <c r="AQ1253" s="13">
        <v>121</v>
      </c>
      <c r="AR1253" s="13">
        <v>108</v>
      </c>
      <c r="AS1253" s="13">
        <v>64</v>
      </c>
      <c r="AT1253" s="13">
        <v>74</v>
      </c>
      <c r="AU1253" s="13">
        <v>56</v>
      </c>
      <c r="AV1253" s="13">
        <v>57</v>
      </c>
      <c r="AW1253" s="13">
        <v>98</v>
      </c>
      <c r="AX1253" s="13">
        <v>60</v>
      </c>
      <c r="AY1253" s="14">
        <f t="shared" si="195"/>
        <v>74.772727272727266</v>
      </c>
      <c r="AZ1253" s="14">
        <f t="shared" si="192"/>
        <v>23</v>
      </c>
      <c r="BA1253" s="19">
        <f t="shared" si="196"/>
        <v>1</v>
      </c>
      <c r="BB1253" s="20">
        <f t="shared" si="193"/>
        <v>27.505725496065992</v>
      </c>
      <c r="BC1253">
        <f t="shared" si="197"/>
        <v>0</v>
      </c>
      <c r="BD1253" s="14">
        <f t="shared" si="198"/>
        <v>16</v>
      </c>
      <c r="BE1253" s="14">
        <f t="shared" si="199"/>
        <v>86</v>
      </c>
      <c r="BF1253" s="14">
        <f t="shared" si="200"/>
        <v>64.833333333333329</v>
      </c>
      <c r="BG1253" s="14">
        <f t="shared" si="201"/>
        <v>79.333333333333329</v>
      </c>
    </row>
    <row r="1254" spans="1:59" x14ac:dyDescent="0.2">
      <c r="A1254" t="str">
        <f t="shared" si="194"/>
        <v>Nathan Hrovat_2018</v>
      </c>
      <c r="B1254" t="s">
        <v>804</v>
      </c>
      <c r="C1254" t="s">
        <v>316</v>
      </c>
      <c r="D1254">
        <v>2018</v>
      </c>
      <c r="E1254" s="13">
        <v>368400</v>
      </c>
      <c r="F1254" s="13">
        <v>368400</v>
      </c>
      <c r="G1254" s="13">
        <v>368400</v>
      </c>
      <c r="H1254" s="13">
        <v>321300</v>
      </c>
      <c r="I1254" s="13">
        <v>321300</v>
      </c>
      <c r="J1254" s="13">
        <v>321300</v>
      </c>
      <c r="K1254" s="13">
        <v>321300</v>
      </c>
      <c r="L1254" s="13">
        <v>321300</v>
      </c>
      <c r="M1254" s="13">
        <v>321300</v>
      </c>
      <c r="N1254" s="13">
        <v>321300</v>
      </c>
      <c r="O1254" s="13">
        <v>321300</v>
      </c>
      <c r="P1254" s="13">
        <v>321300</v>
      </c>
      <c r="Q1254" s="13">
        <v>321300</v>
      </c>
      <c r="R1254" s="13">
        <v>321300</v>
      </c>
      <c r="S1254" s="13">
        <v>288500</v>
      </c>
      <c r="T1254" s="13">
        <v>266900</v>
      </c>
      <c r="U1254" s="13">
        <v>247100</v>
      </c>
      <c r="V1254" s="13">
        <v>247200</v>
      </c>
      <c r="W1254" s="13">
        <v>251000</v>
      </c>
      <c r="X1254" s="13">
        <v>257300</v>
      </c>
      <c r="Y1254" s="13">
        <v>266000</v>
      </c>
      <c r="Z1254" s="13">
        <v>266000</v>
      </c>
      <c r="AA1254" s="13">
        <v>270200</v>
      </c>
      <c r="AB1254" s="13">
        <v>18</v>
      </c>
      <c r="AC1254" s="13">
        <v>54</v>
      </c>
      <c r="AD1254" s="13">
        <v>42</v>
      </c>
      <c r="AE1254" s="13"/>
      <c r="AF1254" s="13"/>
      <c r="AG1254" s="13"/>
      <c r="AH1254" s="13"/>
      <c r="AI1254" s="13"/>
      <c r="AJ1254" s="13"/>
      <c r="AK1254" s="13"/>
      <c r="AL1254" s="13"/>
      <c r="AM1254" s="13"/>
      <c r="AN1254" s="13"/>
      <c r="AO1254" s="13">
        <v>25</v>
      </c>
      <c r="AP1254" s="13">
        <v>61</v>
      </c>
      <c r="AQ1254" s="13">
        <v>33</v>
      </c>
      <c r="AR1254" s="13">
        <v>57</v>
      </c>
      <c r="AS1254" s="13">
        <v>70</v>
      </c>
      <c r="AT1254" s="13">
        <v>41</v>
      </c>
      <c r="AU1254" s="13">
        <v>67</v>
      </c>
      <c r="AV1254" s="13"/>
      <c r="AW1254" s="13">
        <v>38</v>
      </c>
      <c r="AX1254" s="13">
        <v>83</v>
      </c>
      <c r="AY1254" s="14">
        <f t="shared" si="195"/>
        <v>49.083333333333336</v>
      </c>
      <c r="AZ1254" s="14">
        <f t="shared" si="192"/>
        <v>23</v>
      </c>
      <c r="BA1254" s="19">
        <f t="shared" si="196"/>
        <v>0.54545454545454541</v>
      </c>
      <c r="BB1254" s="20">
        <f t="shared" si="193"/>
        <v>19.495726027345928</v>
      </c>
      <c r="BC1254">
        <f t="shared" si="197"/>
        <v>0</v>
      </c>
      <c r="BD1254" s="14">
        <f t="shared" si="198"/>
        <v>17</v>
      </c>
      <c r="BE1254" s="14">
        <f t="shared" si="199"/>
        <v>38</v>
      </c>
      <c r="BF1254" s="14" t="str">
        <f t="shared" si="200"/>
        <v/>
      </c>
      <c r="BG1254" s="14">
        <f t="shared" si="201"/>
        <v>56.25</v>
      </c>
    </row>
    <row r="1255" spans="1:59" x14ac:dyDescent="0.2">
      <c r="A1255" t="str">
        <f t="shared" si="194"/>
        <v>Nathan Hrovat_2017</v>
      </c>
      <c r="B1255" t="s">
        <v>804</v>
      </c>
      <c r="C1255" t="s">
        <v>316</v>
      </c>
      <c r="D1255">
        <v>2017</v>
      </c>
      <c r="E1255" s="13">
        <v>301400</v>
      </c>
      <c r="F1255" s="13">
        <v>301400</v>
      </c>
      <c r="G1255" s="13">
        <v>301400</v>
      </c>
      <c r="H1255" s="13">
        <v>300200</v>
      </c>
      <c r="I1255" s="13">
        <v>314100</v>
      </c>
      <c r="J1255" s="13">
        <v>342000</v>
      </c>
      <c r="K1255" s="13">
        <v>378600</v>
      </c>
      <c r="L1255" s="13">
        <v>403800</v>
      </c>
      <c r="M1255" s="13">
        <v>406900</v>
      </c>
      <c r="N1255" s="13">
        <v>395300</v>
      </c>
      <c r="O1255" s="13">
        <v>385300</v>
      </c>
      <c r="P1255" s="13">
        <v>381400</v>
      </c>
      <c r="Q1255" s="13">
        <v>381400</v>
      </c>
      <c r="R1255" s="13">
        <v>385000</v>
      </c>
      <c r="S1255" s="13">
        <v>388100</v>
      </c>
      <c r="T1255" s="13">
        <v>382400</v>
      </c>
      <c r="U1255" s="13">
        <v>365200</v>
      </c>
      <c r="V1255" s="13">
        <v>342500</v>
      </c>
      <c r="W1255" s="13">
        <v>327300</v>
      </c>
      <c r="X1255" s="13">
        <v>310600</v>
      </c>
      <c r="Y1255" s="13">
        <v>303300</v>
      </c>
      <c r="Z1255" s="13">
        <v>290300</v>
      </c>
      <c r="AA1255" s="13">
        <v>285600</v>
      </c>
      <c r="AB1255" s="13">
        <v>46</v>
      </c>
      <c r="AC1255" s="13">
        <v>57</v>
      </c>
      <c r="AD1255" s="13">
        <v>70</v>
      </c>
      <c r="AE1255" s="13">
        <v>80</v>
      </c>
      <c r="AF1255" s="13">
        <v>96</v>
      </c>
      <c r="AG1255" s="13">
        <v>107</v>
      </c>
      <c r="AH1255" s="13">
        <v>75</v>
      </c>
      <c r="AI1255" s="13">
        <v>63</v>
      </c>
      <c r="AJ1255" s="13">
        <v>75</v>
      </c>
      <c r="AK1255" s="13">
        <v>72</v>
      </c>
      <c r="AL1255" s="13">
        <v>72</v>
      </c>
      <c r="AM1255" s="13"/>
      <c r="AN1255" s="13">
        <v>88</v>
      </c>
      <c r="AO1255" s="13">
        <v>73</v>
      </c>
      <c r="AP1255" s="13">
        <v>57</v>
      </c>
      <c r="AQ1255" s="13">
        <v>59</v>
      </c>
      <c r="AR1255" s="13">
        <v>51</v>
      </c>
      <c r="AS1255" s="13">
        <v>61</v>
      </c>
      <c r="AT1255" s="13">
        <v>47</v>
      </c>
      <c r="AU1255" s="13">
        <v>63</v>
      </c>
      <c r="AV1255" s="13">
        <v>44</v>
      </c>
      <c r="AW1255" s="13">
        <v>58</v>
      </c>
      <c r="AX1255" s="13">
        <v>60</v>
      </c>
      <c r="AY1255" s="14">
        <f t="shared" si="195"/>
        <v>67</v>
      </c>
      <c r="AZ1255" s="14">
        <f t="shared" si="192"/>
        <v>23</v>
      </c>
      <c r="BA1255" s="19">
        <f t="shared" si="196"/>
        <v>1</v>
      </c>
      <c r="BB1255" s="20">
        <f t="shared" si="193"/>
        <v>15.979153085609179</v>
      </c>
      <c r="BC1255">
        <f t="shared" si="197"/>
        <v>0</v>
      </c>
      <c r="BD1255" s="14">
        <f t="shared" si="198"/>
        <v>23</v>
      </c>
      <c r="BE1255" s="14">
        <f t="shared" si="199"/>
        <v>76</v>
      </c>
      <c r="BF1255" s="14">
        <f t="shared" si="200"/>
        <v>71.400000000000006</v>
      </c>
      <c r="BG1255" s="14">
        <f t="shared" si="201"/>
        <v>55.555555555555557</v>
      </c>
    </row>
    <row r="1256" spans="1:59" x14ac:dyDescent="0.2">
      <c r="A1256" t="str">
        <f t="shared" si="194"/>
        <v>Nathan Hrovat_2016</v>
      </c>
      <c r="B1256" t="s">
        <v>804</v>
      </c>
      <c r="C1256" t="s">
        <v>316</v>
      </c>
      <c r="D1256">
        <v>2016</v>
      </c>
      <c r="E1256" s="13">
        <v>301100</v>
      </c>
      <c r="F1256" s="13">
        <v>301100</v>
      </c>
      <c r="G1256" s="13">
        <v>301100</v>
      </c>
      <c r="H1256" s="13">
        <v>301100</v>
      </c>
      <c r="I1256" s="13">
        <v>301100</v>
      </c>
      <c r="J1256" s="13">
        <v>301100</v>
      </c>
      <c r="K1256" s="13">
        <v>301100</v>
      </c>
      <c r="L1256" s="13">
        <v>301100</v>
      </c>
      <c r="M1256" s="13">
        <v>301100</v>
      </c>
      <c r="N1256" s="13">
        <v>301100</v>
      </c>
      <c r="O1256" s="13">
        <v>301100</v>
      </c>
      <c r="P1256" s="13">
        <v>301100</v>
      </c>
      <c r="Q1256" s="13">
        <v>301100</v>
      </c>
      <c r="R1256" s="13">
        <v>301100</v>
      </c>
      <c r="S1256" s="13">
        <v>301100</v>
      </c>
      <c r="T1256" s="13">
        <v>301100</v>
      </c>
      <c r="U1256" s="13">
        <v>301100</v>
      </c>
      <c r="V1256" s="13">
        <v>301100</v>
      </c>
      <c r="W1256" s="13">
        <v>301100</v>
      </c>
      <c r="X1256" s="13">
        <v>301100</v>
      </c>
      <c r="Y1256" s="13">
        <v>301100</v>
      </c>
      <c r="Z1256" s="13">
        <v>301100</v>
      </c>
      <c r="AA1256" s="13">
        <v>317500</v>
      </c>
      <c r="AB1256" s="13"/>
      <c r="AC1256" s="13"/>
      <c r="AD1256" s="13"/>
      <c r="AE1256" s="13"/>
      <c r="AF1256" s="13"/>
      <c r="AG1256" s="13"/>
      <c r="AH1256" s="13"/>
      <c r="AI1256" s="13"/>
      <c r="AJ1256" s="13"/>
      <c r="AK1256" s="13"/>
      <c r="AL1256" s="13"/>
      <c r="AM1256" s="13"/>
      <c r="AN1256" s="13"/>
      <c r="AO1256" s="13"/>
      <c r="AP1256" s="13"/>
      <c r="AQ1256" s="13"/>
      <c r="AR1256" s="13"/>
      <c r="AS1256" s="13"/>
      <c r="AT1256" s="13"/>
      <c r="AU1256" s="13">
        <v>68</v>
      </c>
      <c r="AV1256" s="13">
        <v>73</v>
      </c>
      <c r="AW1256" s="13">
        <v>83</v>
      </c>
      <c r="AX1256" s="13">
        <v>53</v>
      </c>
      <c r="AY1256" s="14">
        <f t="shared" si="195"/>
        <v>69.25</v>
      </c>
      <c r="AZ1256" s="14">
        <f t="shared" si="192"/>
        <v>23</v>
      </c>
      <c r="BA1256" s="19">
        <f t="shared" si="196"/>
        <v>0.18181818181818182</v>
      </c>
      <c r="BB1256" s="20">
        <f t="shared" si="193"/>
        <v>12.5</v>
      </c>
      <c r="BC1256">
        <f t="shared" si="197"/>
        <v>0</v>
      </c>
      <c r="BD1256" s="14">
        <f t="shared" si="198"/>
        <v>1</v>
      </c>
      <c r="BE1256" s="14" t="str">
        <f t="shared" si="199"/>
        <v/>
      </c>
      <c r="BF1256" s="14" t="str">
        <f t="shared" si="200"/>
        <v/>
      </c>
      <c r="BG1256" s="14">
        <f t="shared" si="201"/>
        <v>69.25</v>
      </c>
    </row>
    <row r="1257" spans="1:59" x14ac:dyDescent="0.2">
      <c r="A1257" t="str">
        <f t="shared" si="194"/>
        <v>Nathan Hrovat_2015</v>
      </c>
      <c r="B1257" t="s">
        <v>804</v>
      </c>
      <c r="C1257" t="s">
        <v>316</v>
      </c>
      <c r="D1257">
        <v>2015</v>
      </c>
      <c r="E1257" s="13">
        <v>402700</v>
      </c>
      <c r="F1257" s="13">
        <v>402700</v>
      </c>
      <c r="G1257" s="13">
        <v>402700</v>
      </c>
      <c r="H1257" s="13">
        <v>402700</v>
      </c>
      <c r="I1257" s="13">
        <v>402700</v>
      </c>
      <c r="J1257" s="13">
        <v>376300</v>
      </c>
      <c r="K1257" s="13">
        <v>359000</v>
      </c>
      <c r="L1257" s="13">
        <v>359000</v>
      </c>
      <c r="M1257" s="13">
        <v>359000</v>
      </c>
      <c r="N1257" s="13">
        <v>345500</v>
      </c>
      <c r="O1257" s="13">
        <v>339200</v>
      </c>
      <c r="P1257" s="13">
        <v>339200</v>
      </c>
      <c r="Q1257" s="13">
        <v>332700</v>
      </c>
      <c r="R1257" s="13">
        <v>332700</v>
      </c>
      <c r="S1257" s="13">
        <v>332700</v>
      </c>
      <c r="T1257" s="13">
        <v>332700</v>
      </c>
      <c r="U1257" s="13">
        <v>332700</v>
      </c>
      <c r="V1257" s="13">
        <v>332700</v>
      </c>
      <c r="W1257" s="13">
        <v>332700</v>
      </c>
      <c r="X1257" s="13">
        <v>332700</v>
      </c>
      <c r="Y1257" s="13">
        <v>332700</v>
      </c>
      <c r="Z1257" s="13">
        <v>332700</v>
      </c>
      <c r="AA1257" s="13">
        <v>332700</v>
      </c>
      <c r="AB1257" s="13"/>
      <c r="AC1257" s="13"/>
      <c r="AD1257" s="13">
        <v>61</v>
      </c>
      <c r="AE1257" s="13">
        <v>67</v>
      </c>
      <c r="AF1257" s="13">
        <v>53</v>
      </c>
      <c r="AG1257" s="13">
        <v>66</v>
      </c>
      <c r="AH1257" s="13"/>
      <c r="AI1257" s="13"/>
      <c r="AJ1257" s="13">
        <v>64</v>
      </c>
      <c r="AK1257" s="13">
        <v>60</v>
      </c>
      <c r="AL1257" s="13"/>
      <c r="AM1257" s="13">
        <v>63</v>
      </c>
      <c r="AN1257" s="13"/>
      <c r="AO1257" s="13"/>
      <c r="AP1257" s="13"/>
      <c r="AQ1257" s="13"/>
      <c r="AR1257" s="13"/>
      <c r="AS1257" s="13"/>
      <c r="AT1257" s="13"/>
      <c r="AU1257" s="13"/>
      <c r="AV1257" s="13"/>
      <c r="AW1257" s="13"/>
      <c r="AX1257" s="13"/>
      <c r="AY1257" s="14">
        <f t="shared" si="195"/>
        <v>62</v>
      </c>
      <c r="AZ1257" s="14">
        <f t="shared" si="192"/>
        <v>23</v>
      </c>
      <c r="BA1257" s="19">
        <f t="shared" si="196"/>
        <v>0.31818181818181818</v>
      </c>
      <c r="BB1257" s="20">
        <f t="shared" si="193"/>
        <v>4.6904157598234297</v>
      </c>
      <c r="BC1257">
        <f t="shared" si="197"/>
        <v>0</v>
      </c>
      <c r="BD1257" s="14">
        <f t="shared" si="198"/>
        <v>13</v>
      </c>
      <c r="BE1257" s="14">
        <f t="shared" si="199"/>
        <v>61.75</v>
      </c>
      <c r="BF1257" s="14">
        <f t="shared" si="200"/>
        <v>62.333333333333336</v>
      </c>
      <c r="BG1257" s="14" t="str">
        <f t="shared" si="201"/>
        <v/>
      </c>
    </row>
    <row r="1258" spans="1:59" x14ac:dyDescent="0.2">
      <c r="A1258" t="str">
        <f t="shared" si="194"/>
        <v>Ethan Hughes_2018</v>
      </c>
      <c r="B1258" t="s">
        <v>637</v>
      </c>
      <c r="C1258" t="s">
        <v>184</v>
      </c>
      <c r="D1258">
        <v>2018</v>
      </c>
      <c r="E1258" s="13">
        <v>340600</v>
      </c>
      <c r="F1258" s="13">
        <v>340600</v>
      </c>
      <c r="G1258" s="13">
        <v>340600</v>
      </c>
      <c r="H1258" s="13">
        <v>340600</v>
      </c>
      <c r="I1258" s="13">
        <v>340600</v>
      </c>
      <c r="J1258" s="13">
        <v>340600</v>
      </c>
      <c r="K1258" s="13">
        <v>340600</v>
      </c>
      <c r="L1258" s="13">
        <v>340600</v>
      </c>
      <c r="M1258" s="13">
        <v>340600</v>
      </c>
      <c r="N1258" s="13">
        <v>340600</v>
      </c>
      <c r="O1258" s="13">
        <v>340600</v>
      </c>
      <c r="P1258" s="13">
        <v>340600</v>
      </c>
      <c r="Q1258" s="13">
        <v>340600</v>
      </c>
      <c r="R1258" s="13">
        <v>340600</v>
      </c>
      <c r="S1258" s="13">
        <v>340600</v>
      </c>
      <c r="T1258" s="13">
        <v>340600</v>
      </c>
      <c r="U1258" s="13">
        <v>340600</v>
      </c>
      <c r="V1258" s="13">
        <v>313500</v>
      </c>
      <c r="W1258" s="13">
        <v>295200</v>
      </c>
      <c r="X1258" s="13">
        <v>295200</v>
      </c>
      <c r="Y1258" s="13">
        <v>295200</v>
      </c>
      <c r="Z1258" s="13">
        <v>295200</v>
      </c>
      <c r="AA1258" s="13">
        <v>289800</v>
      </c>
      <c r="AB1258" s="13"/>
      <c r="AC1258" s="13"/>
      <c r="AD1258" s="13"/>
      <c r="AE1258" s="13"/>
      <c r="AF1258" s="13"/>
      <c r="AG1258" s="13"/>
      <c r="AH1258" s="13">
        <v>48</v>
      </c>
      <c r="AI1258" s="13"/>
      <c r="AJ1258" s="13"/>
      <c r="AK1258" s="13"/>
      <c r="AL1258" s="13"/>
      <c r="AM1258" s="13"/>
      <c r="AN1258" s="13"/>
      <c r="AO1258" s="13"/>
      <c r="AP1258" s="13"/>
      <c r="AQ1258" s="13">
        <v>50</v>
      </c>
      <c r="AR1258" s="13">
        <v>49</v>
      </c>
      <c r="AS1258" s="13">
        <v>52</v>
      </c>
      <c r="AT1258" s="13"/>
      <c r="AU1258" s="13"/>
      <c r="AV1258" s="13"/>
      <c r="AW1258" s="13"/>
      <c r="AX1258" s="13">
        <v>70</v>
      </c>
      <c r="AY1258" s="14">
        <f t="shared" si="195"/>
        <v>53.8</v>
      </c>
      <c r="AZ1258" s="14">
        <f t="shared" si="192"/>
        <v>23</v>
      </c>
      <c r="BA1258" s="19">
        <f t="shared" si="196"/>
        <v>0.22727272727272727</v>
      </c>
      <c r="BB1258" s="20">
        <f t="shared" si="193"/>
        <v>9.1760557975635599</v>
      </c>
      <c r="BC1258">
        <f t="shared" si="197"/>
        <v>0</v>
      </c>
      <c r="BD1258" s="14">
        <f t="shared" si="198"/>
        <v>23</v>
      </c>
      <c r="BE1258" s="14" t="str">
        <f t="shared" si="199"/>
        <v/>
      </c>
      <c r="BF1258" s="14">
        <f t="shared" si="200"/>
        <v>48</v>
      </c>
      <c r="BG1258" s="14">
        <f t="shared" si="201"/>
        <v>55.25</v>
      </c>
    </row>
    <row r="1259" spans="1:59" x14ac:dyDescent="0.2">
      <c r="A1259" t="str">
        <f t="shared" si="194"/>
        <v>Ethan Hughes_2017</v>
      </c>
      <c r="B1259" t="s">
        <v>637</v>
      </c>
      <c r="C1259" t="s">
        <v>184</v>
      </c>
      <c r="D1259">
        <v>2017</v>
      </c>
      <c r="E1259" s="13">
        <v>298600</v>
      </c>
      <c r="F1259" s="13">
        <v>298600</v>
      </c>
      <c r="G1259" s="13">
        <v>298600</v>
      </c>
      <c r="H1259" s="13">
        <v>298600</v>
      </c>
      <c r="I1259" s="13">
        <v>298600</v>
      </c>
      <c r="J1259" s="13">
        <v>285000</v>
      </c>
      <c r="K1259" s="13">
        <v>280300</v>
      </c>
      <c r="L1259" s="13">
        <v>278500</v>
      </c>
      <c r="M1259" s="13">
        <v>286500</v>
      </c>
      <c r="N1259" s="13">
        <v>292700</v>
      </c>
      <c r="O1259" s="13">
        <v>291800</v>
      </c>
      <c r="P1259" s="13">
        <v>289800</v>
      </c>
      <c r="Q1259" s="13">
        <v>289800</v>
      </c>
      <c r="R1259" s="13">
        <v>289800</v>
      </c>
      <c r="S1259" s="13">
        <v>289800</v>
      </c>
      <c r="T1259" s="13">
        <v>324300</v>
      </c>
      <c r="U1259" s="13">
        <v>354000</v>
      </c>
      <c r="V1259" s="13">
        <v>362300</v>
      </c>
      <c r="W1259" s="13">
        <v>341900</v>
      </c>
      <c r="X1259" s="13">
        <v>326700</v>
      </c>
      <c r="Y1259" s="13">
        <v>341200</v>
      </c>
      <c r="Z1259" s="13">
        <v>349400</v>
      </c>
      <c r="AA1259" s="13">
        <v>345700</v>
      </c>
      <c r="AB1259" s="13"/>
      <c r="AC1259" s="13"/>
      <c r="AD1259" s="13">
        <v>36</v>
      </c>
      <c r="AE1259" s="13">
        <v>63</v>
      </c>
      <c r="AF1259" s="13">
        <v>45</v>
      </c>
      <c r="AG1259" s="13">
        <v>49</v>
      </c>
      <c r="AH1259" s="13">
        <v>66</v>
      </c>
      <c r="AI1259" s="13">
        <v>67</v>
      </c>
      <c r="AJ1259" s="13">
        <v>49</v>
      </c>
      <c r="AK1259" s="13">
        <v>54</v>
      </c>
      <c r="AL1259" s="13">
        <v>65</v>
      </c>
      <c r="AM1259" s="13"/>
      <c r="AN1259" s="13"/>
      <c r="AO1259" s="13"/>
      <c r="AP1259" s="13">
        <v>131</v>
      </c>
      <c r="AQ1259" s="13">
        <v>64</v>
      </c>
      <c r="AR1259" s="13">
        <v>35</v>
      </c>
      <c r="AS1259" s="13">
        <v>72</v>
      </c>
      <c r="AT1259" s="13">
        <v>64</v>
      </c>
      <c r="AU1259" s="13">
        <v>94</v>
      </c>
      <c r="AV1259" s="13">
        <v>67</v>
      </c>
      <c r="AW1259" s="13">
        <v>42</v>
      </c>
      <c r="AX1259" s="13">
        <v>52</v>
      </c>
      <c r="AY1259" s="14">
        <f t="shared" si="195"/>
        <v>61.944444444444443</v>
      </c>
      <c r="AZ1259" s="14">
        <f t="shared" si="192"/>
        <v>23</v>
      </c>
      <c r="BA1259" s="19">
        <f t="shared" si="196"/>
        <v>0.81818181818181823</v>
      </c>
      <c r="BB1259" s="20">
        <f t="shared" si="193"/>
        <v>22.445940867736155</v>
      </c>
      <c r="BC1259">
        <f t="shared" si="197"/>
        <v>0</v>
      </c>
      <c r="BD1259" s="14">
        <f t="shared" si="198"/>
        <v>8</v>
      </c>
      <c r="BE1259" s="14">
        <f t="shared" si="199"/>
        <v>48.25</v>
      </c>
      <c r="BF1259" s="14">
        <f t="shared" si="200"/>
        <v>60.2</v>
      </c>
      <c r="BG1259" s="14">
        <f t="shared" si="201"/>
        <v>69</v>
      </c>
    </row>
    <row r="1260" spans="1:59" x14ac:dyDescent="0.2">
      <c r="A1260" t="str">
        <f t="shared" si="194"/>
        <v>Ethan Hughes_2016</v>
      </c>
      <c r="B1260" t="s">
        <v>637</v>
      </c>
      <c r="C1260" t="s">
        <v>184</v>
      </c>
      <c r="D1260">
        <v>2016</v>
      </c>
      <c r="E1260" s="13">
        <v>268200</v>
      </c>
      <c r="F1260" s="13">
        <v>268200</v>
      </c>
      <c r="G1260" s="13">
        <v>268200</v>
      </c>
      <c r="H1260" s="13">
        <v>268200</v>
      </c>
      <c r="I1260" s="13">
        <v>268200</v>
      </c>
      <c r="J1260" s="13">
        <v>268200</v>
      </c>
      <c r="K1260" s="13">
        <v>268200</v>
      </c>
      <c r="L1260" s="13">
        <v>268200</v>
      </c>
      <c r="M1260" s="13">
        <v>268200</v>
      </c>
      <c r="N1260" s="13">
        <v>290500</v>
      </c>
      <c r="O1260" s="13">
        <v>290500</v>
      </c>
      <c r="P1260" s="13">
        <v>290500</v>
      </c>
      <c r="Q1260" s="13">
        <v>290500</v>
      </c>
      <c r="R1260" s="13">
        <v>290500</v>
      </c>
      <c r="S1260" s="13">
        <v>290500</v>
      </c>
      <c r="T1260" s="13">
        <v>290500</v>
      </c>
      <c r="U1260" s="13">
        <v>290500</v>
      </c>
      <c r="V1260" s="13">
        <v>290500</v>
      </c>
      <c r="W1260" s="13">
        <v>290500</v>
      </c>
      <c r="X1260" s="13">
        <v>290500</v>
      </c>
      <c r="Y1260" s="13">
        <v>303200</v>
      </c>
      <c r="Z1260" s="13">
        <v>315000</v>
      </c>
      <c r="AA1260" s="13">
        <v>315000</v>
      </c>
      <c r="AB1260" s="13"/>
      <c r="AC1260" s="13"/>
      <c r="AD1260" s="13"/>
      <c r="AE1260" s="13"/>
      <c r="AF1260" s="13"/>
      <c r="AG1260" s="13"/>
      <c r="AH1260" s="13">
        <v>70</v>
      </c>
      <c r="AI1260" s="13">
        <v>58</v>
      </c>
      <c r="AJ1260" s="13">
        <v>83</v>
      </c>
      <c r="AK1260" s="13"/>
      <c r="AL1260" s="13"/>
      <c r="AM1260" s="13"/>
      <c r="AN1260" s="13"/>
      <c r="AO1260" s="13"/>
      <c r="AP1260" s="13"/>
      <c r="AQ1260" s="13"/>
      <c r="AR1260" s="13"/>
      <c r="AS1260" s="13"/>
      <c r="AT1260" s="13"/>
      <c r="AU1260" s="13">
        <v>68</v>
      </c>
      <c r="AV1260" s="13">
        <v>64</v>
      </c>
      <c r="AW1260" s="13"/>
      <c r="AX1260" s="13"/>
      <c r="AY1260" s="14">
        <f t="shared" si="195"/>
        <v>68.599999999999994</v>
      </c>
      <c r="AZ1260" s="14">
        <f t="shared" si="192"/>
        <v>23</v>
      </c>
      <c r="BA1260" s="19">
        <f t="shared" si="196"/>
        <v>0.22727272727272727</v>
      </c>
      <c r="BB1260" s="20">
        <f t="shared" si="193"/>
        <v>9.2628289415275393</v>
      </c>
      <c r="BC1260">
        <f t="shared" si="197"/>
        <v>0</v>
      </c>
      <c r="BD1260" s="14">
        <f t="shared" si="198"/>
        <v>1</v>
      </c>
      <c r="BE1260" s="14" t="str">
        <f t="shared" si="199"/>
        <v/>
      </c>
      <c r="BF1260" s="14">
        <f t="shared" si="200"/>
        <v>70.333333333333329</v>
      </c>
      <c r="BG1260" s="14">
        <f t="shared" si="201"/>
        <v>66</v>
      </c>
    </row>
    <row r="1261" spans="1:59" x14ac:dyDescent="0.2">
      <c r="A1261" t="str">
        <f t="shared" si="194"/>
        <v>Ethan Hughes_2015</v>
      </c>
      <c r="B1261" t="s">
        <v>637</v>
      </c>
      <c r="C1261" t="s">
        <v>184</v>
      </c>
      <c r="D1261">
        <v>2015</v>
      </c>
      <c r="E1261" s="13">
        <v>111400</v>
      </c>
      <c r="F1261" s="13">
        <v>111400</v>
      </c>
      <c r="G1261" s="13">
        <v>111400</v>
      </c>
      <c r="H1261" s="13">
        <v>111400</v>
      </c>
      <c r="I1261" s="13">
        <v>111400</v>
      </c>
      <c r="J1261" s="13">
        <v>111400</v>
      </c>
      <c r="K1261" s="13">
        <v>111400</v>
      </c>
      <c r="L1261" s="13">
        <v>111400</v>
      </c>
      <c r="M1261" s="13">
        <v>111400</v>
      </c>
      <c r="N1261" s="13">
        <v>111400</v>
      </c>
      <c r="O1261" s="13">
        <v>111400</v>
      </c>
      <c r="P1261" s="13">
        <v>111400</v>
      </c>
      <c r="Q1261" s="13">
        <v>111400</v>
      </c>
      <c r="R1261" s="13">
        <v>111400</v>
      </c>
      <c r="S1261" s="13">
        <v>111400</v>
      </c>
      <c r="T1261" s="13">
        <v>111400</v>
      </c>
      <c r="U1261" s="13">
        <v>111400</v>
      </c>
      <c r="V1261" s="13">
        <v>111400</v>
      </c>
      <c r="W1261" s="13">
        <v>111400</v>
      </c>
      <c r="X1261" s="13">
        <v>111400</v>
      </c>
      <c r="Y1261" s="13">
        <v>111400</v>
      </c>
      <c r="Z1261" s="13">
        <v>111400</v>
      </c>
      <c r="AA1261" s="13">
        <v>111400</v>
      </c>
      <c r="AB1261" s="13"/>
      <c r="AC1261" s="13"/>
      <c r="AD1261" s="13"/>
      <c r="AE1261" s="13"/>
      <c r="AF1261" s="13"/>
      <c r="AG1261" s="13"/>
      <c r="AH1261" s="13"/>
      <c r="AI1261" s="13"/>
      <c r="AJ1261" s="13"/>
      <c r="AK1261" s="13"/>
      <c r="AL1261" s="13"/>
      <c r="AM1261" s="13"/>
      <c r="AN1261" s="13"/>
      <c r="AO1261" s="13"/>
      <c r="AP1261" s="13"/>
      <c r="AQ1261" s="13"/>
      <c r="AR1261" s="13"/>
      <c r="AS1261" s="13"/>
      <c r="AT1261" s="13"/>
      <c r="AU1261" s="13"/>
      <c r="AV1261" s="13"/>
      <c r="AW1261" s="13"/>
      <c r="AX1261" s="13">
        <v>71</v>
      </c>
      <c r="AY1261" s="14">
        <f t="shared" si="195"/>
        <v>71</v>
      </c>
      <c r="AZ1261" s="14">
        <f t="shared" si="192"/>
        <v>23</v>
      </c>
      <c r="BA1261" s="19">
        <f t="shared" si="196"/>
        <v>4.5454545454545456E-2</v>
      </c>
      <c r="BB1261" s="20" t="e">
        <f t="shared" si="193"/>
        <v>#DIV/0!</v>
      </c>
      <c r="BC1261">
        <f t="shared" si="197"/>
        <v>0</v>
      </c>
      <c r="BD1261" s="14">
        <f t="shared" si="198"/>
        <v>1</v>
      </c>
      <c r="BE1261" s="14" t="str">
        <f t="shared" si="199"/>
        <v/>
      </c>
      <c r="BF1261" s="14" t="str">
        <f t="shared" si="200"/>
        <v/>
      </c>
      <c r="BG1261" s="14">
        <f t="shared" si="201"/>
        <v>71</v>
      </c>
    </row>
    <row r="1262" spans="1:59" x14ac:dyDescent="0.2">
      <c r="A1262" t="str">
        <f t="shared" si="194"/>
        <v>Jayden Hunt_2018</v>
      </c>
      <c r="B1262" t="s">
        <v>704</v>
      </c>
      <c r="C1262" t="s">
        <v>288</v>
      </c>
      <c r="D1262">
        <v>2018</v>
      </c>
      <c r="E1262" s="13">
        <v>389600</v>
      </c>
      <c r="F1262" s="13">
        <v>389600</v>
      </c>
      <c r="G1262" s="13">
        <v>389600</v>
      </c>
      <c r="H1262" s="13">
        <v>389600</v>
      </c>
      <c r="I1262" s="13">
        <v>389600</v>
      </c>
      <c r="J1262" s="13">
        <v>359000</v>
      </c>
      <c r="K1262" s="13">
        <v>321800</v>
      </c>
      <c r="L1262" s="13">
        <v>298000</v>
      </c>
      <c r="M1262" s="13">
        <v>298000</v>
      </c>
      <c r="N1262" s="13">
        <v>298000</v>
      </c>
      <c r="O1262" s="13">
        <v>298000</v>
      </c>
      <c r="P1262" s="13">
        <v>298000</v>
      </c>
      <c r="Q1262" s="13">
        <v>298000</v>
      </c>
      <c r="R1262" s="13">
        <v>298000</v>
      </c>
      <c r="S1262" s="13">
        <v>298000</v>
      </c>
      <c r="T1262" s="13">
        <v>298000</v>
      </c>
      <c r="U1262" s="13">
        <v>298000</v>
      </c>
      <c r="V1262" s="13">
        <v>298000</v>
      </c>
      <c r="W1262" s="13">
        <v>298000</v>
      </c>
      <c r="X1262" s="13">
        <v>298000</v>
      </c>
      <c r="Y1262" s="13">
        <v>298000</v>
      </c>
      <c r="Z1262" s="13">
        <v>277700</v>
      </c>
      <c r="AA1262" s="13">
        <v>277700</v>
      </c>
      <c r="AB1262" s="13">
        <v>86</v>
      </c>
      <c r="AC1262" s="13">
        <v>37</v>
      </c>
      <c r="AD1262" s="13"/>
      <c r="AE1262" s="13"/>
      <c r="AF1262" s="13">
        <v>37</v>
      </c>
      <c r="AG1262" s="13">
        <v>56</v>
      </c>
      <c r="AH1262" s="13">
        <v>46</v>
      </c>
      <c r="AI1262" s="13"/>
      <c r="AJ1262" s="13"/>
      <c r="AK1262" s="13"/>
      <c r="AL1262" s="13"/>
      <c r="AM1262" s="13"/>
      <c r="AN1262" s="13"/>
      <c r="AO1262" s="13"/>
      <c r="AP1262" s="13"/>
      <c r="AQ1262" s="13"/>
      <c r="AR1262" s="13"/>
      <c r="AS1262" s="13"/>
      <c r="AT1262" s="13"/>
      <c r="AU1262" s="13"/>
      <c r="AV1262" s="13">
        <v>36</v>
      </c>
      <c r="AW1262" s="13"/>
      <c r="AX1262" s="13"/>
      <c r="AY1262" s="14">
        <f t="shared" si="195"/>
        <v>49.666666666666664</v>
      </c>
      <c r="AZ1262" s="14">
        <f t="shared" si="192"/>
        <v>23</v>
      </c>
      <c r="BA1262" s="19">
        <f t="shared" si="196"/>
        <v>0.27272727272727271</v>
      </c>
      <c r="BB1262" s="20">
        <f t="shared" si="193"/>
        <v>19.397594352565132</v>
      </c>
      <c r="BC1262">
        <f t="shared" si="197"/>
        <v>0</v>
      </c>
      <c r="BD1262" s="14">
        <f t="shared" si="198"/>
        <v>22</v>
      </c>
      <c r="BE1262" s="14">
        <f t="shared" si="199"/>
        <v>54</v>
      </c>
      <c r="BF1262" s="14">
        <f t="shared" si="200"/>
        <v>46</v>
      </c>
      <c r="BG1262" s="14">
        <f t="shared" si="201"/>
        <v>36</v>
      </c>
    </row>
    <row r="1263" spans="1:59" x14ac:dyDescent="0.2">
      <c r="A1263" t="str">
        <f t="shared" si="194"/>
        <v>Jayden Hunt_2017</v>
      </c>
      <c r="B1263" t="s">
        <v>704</v>
      </c>
      <c r="C1263" t="s">
        <v>288</v>
      </c>
      <c r="D1263">
        <v>2017</v>
      </c>
      <c r="E1263" s="13">
        <v>324400</v>
      </c>
      <c r="F1263" s="13">
        <v>324400</v>
      </c>
      <c r="G1263" s="13">
        <v>324400</v>
      </c>
      <c r="H1263" s="13">
        <v>354300</v>
      </c>
      <c r="I1263" s="13">
        <v>379100</v>
      </c>
      <c r="J1263" s="13">
        <v>413300</v>
      </c>
      <c r="K1263" s="13">
        <v>412100</v>
      </c>
      <c r="L1263" s="13">
        <v>407200</v>
      </c>
      <c r="M1263" s="13">
        <v>383600</v>
      </c>
      <c r="N1263" s="13">
        <v>364300</v>
      </c>
      <c r="O1263" s="13">
        <v>342300</v>
      </c>
      <c r="P1263" s="13">
        <v>342300</v>
      </c>
      <c r="Q1263" s="13">
        <v>337900</v>
      </c>
      <c r="R1263" s="13">
        <v>343000</v>
      </c>
      <c r="S1263" s="13">
        <v>342400</v>
      </c>
      <c r="T1263" s="13">
        <v>321200</v>
      </c>
      <c r="U1263" s="13">
        <v>304600</v>
      </c>
      <c r="V1263" s="13">
        <v>319800</v>
      </c>
      <c r="W1263" s="13">
        <v>350100</v>
      </c>
      <c r="X1263" s="13">
        <v>381400</v>
      </c>
      <c r="Y1263" s="13">
        <v>365800</v>
      </c>
      <c r="Z1263" s="13">
        <v>351100</v>
      </c>
      <c r="AA1263" s="13">
        <v>324400</v>
      </c>
      <c r="AB1263" s="13">
        <v>78</v>
      </c>
      <c r="AC1263" s="13">
        <v>64</v>
      </c>
      <c r="AD1263" s="13">
        <v>114</v>
      </c>
      <c r="AE1263" s="13">
        <v>85</v>
      </c>
      <c r="AF1263" s="13">
        <v>99</v>
      </c>
      <c r="AG1263" s="13">
        <v>56</v>
      </c>
      <c r="AH1263" s="13">
        <v>75</v>
      </c>
      <c r="AI1263" s="13">
        <v>56</v>
      </c>
      <c r="AJ1263" s="13">
        <v>51</v>
      </c>
      <c r="AK1263" s="13">
        <v>58</v>
      </c>
      <c r="AL1263" s="13"/>
      <c r="AM1263" s="13">
        <v>82</v>
      </c>
      <c r="AN1263" s="13">
        <v>70</v>
      </c>
      <c r="AO1263" s="13">
        <v>48</v>
      </c>
      <c r="AP1263" s="13">
        <v>38</v>
      </c>
      <c r="AQ1263" s="13">
        <v>68</v>
      </c>
      <c r="AR1263" s="13">
        <v>110</v>
      </c>
      <c r="AS1263" s="13">
        <v>82</v>
      </c>
      <c r="AT1263" s="13">
        <v>89</v>
      </c>
      <c r="AU1263" s="13">
        <v>24</v>
      </c>
      <c r="AV1263" s="13">
        <v>75</v>
      </c>
      <c r="AW1263" s="13">
        <v>53</v>
      </c>
      <c r="AX1263" s="13">
        <v>84</v>
      </c>
      <c r="AY1263" s="14">
        <f t="shared" si="195"/>
        <v>70.86363636363636</v>
      </c>
      <c r="AZ1263" s="14">
        <f t="shared" si="192"/>
        <v>23</v>
      </c>
      <c r="BA1263" s="19">
        <f t="shared" si="196"/>
        <v>1</v>
      </c>
      <c r="BB1263" s="20">
        <f t="shared" si="193"/>
        <v>22.248157664861143</v>
      </c>
      <c r="BC1263">
        <f t="shared" si="197"/>
        <v>0</v>
      </c>
      <c r="BD1263" s="14">
        <f t="shared" si="198"/>
        <v>17</v>
      </c>
      <c r="BE1263" s="14">
        <f t="shared" si="199"/>
        <v>82.666666666666671</v>
      </c>
      <c r="BF1263" s="14">
        <f t="shared" si="200"/>
        <v>64.400000000000006</v>
      </c>
      <c r="BG1263" s="14">
        <f t="shared" si="201"/>
        <v>69.222222222222229</v>
      </c>
    </row>
    <row r="1264" spans="1:59" x14ac:dyDescent="0.2">
      <c r="A1264" t="str">
        <f t="shared" si="194"/>
        <v>Jayden Hunt_2016</v>
      </c>
      <c r="B1264" t="s">
        <v>704</v>
      </c>
      <c r="C1264" t="s">
        <v>288</v>
      </c>
      <c r="D1264">
        <v>2016</v>
      </c>
      <c r="E1264" s="13">
        <v>123900</v>
      </c>
      <c r="F1264" s="13">
        <v>123900</v>
      </c>
      <c r="G1264" s="13">
        <v>123900</v>
      </c>
      <c r="H1264" s="13">
        <v>123900</v>
      </c>
      <c r="I1264" s="13">
        <v>123900</v>
      </c>
      <c r="J1264" s="13">
        <v>123900</v>
      </c>
      <c r="K1264" s="13">
        <v>140900</v>
      </c>
      <c r="L1264" s="13">
        <v>180400</v>
      </c>
      <c r="M1264" s="13">
        <v>206000</v>
      </c>
      <c r="N1264" s="13">
        <v>235000</v>
      </c>
      <c r="O1264" s="13">
        <v>236800</v>
      </c>
      <c r="P1264" s="13">
        <v>241800</v>
      </c>
      <c r="Q1264" s="13">
        <v>245600</v>
      </c>
      <c r="R1264" s="13">
        <v>252400</v>
      </c>
      <c r="S1264" s="13">
        <v>252400</v>
      </c>
      <c r="T1264" s="13">
        <v>267700</v>
      </c>
      <c r="U1264" s="13">
        <v>293000</v>
      </c>
      <c r="V1264" s="13">
        <v>299000</v>
      </c>
      <c r="W1264" s="13">
        <v>303300</v>
      </c>
      <c r="X1264" s="13">
        <v>308700</v>
      </c>
      <c r="Y1264" s="13">
        <v>309900</v>
      </c>
      <c r="Z1264" s="13">
        <v>315900</v>
      </c>
      <c r="AA1264" s="13">
        <v>317300</v>
      </c>
      <c r="AB1264" s="13"/>
      <c r="AC1264" s="13"/>
      <c r="AD1264" s="13"/>
      <c r="AE1264" s="13">
        <v>40</v>
      </c>
      <c r="AF1264" s="13">
        <v>51</v>
      </c>
      <c r="AG1264" s="13">
        <v>20</v>
      </c>
      <c r="AH1264" s="13">
        <v>102</v>
      </c>
      <c r="AI1264" s="13">
        <v>43</v>
      </c>
      <c r="AJ1264" s="13">
        <v>44</v>
      </c>
      <c r="AK1264" s="13">
        <v>58</v>
      </c>
      <c r="AL1264" s="13">
        <v>51</v>
      </c>
      <c r="AM1264" s="13">
        <v>45</v>
      </c>
      <c r="AN1264" s="13">
        <v>71</v>
      </c>
      <c r="AO1264" s="13"/>
      <c r="AP1264" s="13">
        <v>70</v>
      </c>
      <c r="AQ1264" s="13">
        <v>78</v>
      </c>
      <c r="AR1264" s="13">
        <v>45</v>
      </c>
      <c r="AS1264" s="13">
        <v>71</v>
      </c>
      <c r="AT1264" s="13">
        <v>84</v>
      </c>
      <c r="AU1264" s="13">
        <v>39</v>
      </c>
      <c r="AV1264" s="13">
        <v>83</v>
      </c>
      <c r="AW1264" s="13">
        <v>77</v>
      </c>
      <c r="AX1264" s="13">
        <v>61</v>
      </c>
      <c r="AY1264" s="14">
        <f t="shared" si="195"/>
        <v>59.631578947368418</v>
      </c>
      <c r="AZ1264" s="14">
        <f t="shared" si="192"/>
        <v>23</v>
      </c>
      <c r="BA1264" s="19">
        <f t="shared" si="196"/>
        <v>0.86363636363636365</v>
      </c>
      <c r="BB1264" s="20">
        <f t="shared" si="193"/>
        <v>20.309304179545631</v>
      </c>
      <c r="BC1264">
        <f t="shared" si="197"/>
        <v>0</v>
      </c>
      <c r="BD1264" s="14">
        <f t="shared" si="198"/>
        <v>1</v>
      </c>
      <c r="BE1264" s="14">
        <f t="shared" si="199"/>
        <v>37</v>
      </c>
      <c r="BF1264" s="14">
        <f t="shared" si="200"/>
        <v>57.166666666666664</v>
      </c>
      <c r="BG1264" s="14">
        <f t="shared" si="201"/>
        <v>67.555555555555557</v>
      </c>
    </row>
    <row r="1265" spans="1:59" x14ac:dyDescent="0.2">
      <c r="A1265" t="str">
        <f t="shared" si="194"/>
        <v>Jayden Hunt_2015</v>
      </c>
      <c r="B1265" t="s">
        <v>704</v>
      </c>
      <c r="C1265" t="s">
        <v>288</v>
      </c>
      <c r="D1265">
        <v>2015</v>
      </c>
      <c r="E1265" s="13">
        <v>123900</v>
      </c>
      <c r="F1265" s="13">
        <v>123900</v>
      </c>
      <c r="G1265" s="13">
        <v>123900</v>
      </c>
      <c r="H1265" s="13">
        <v>123900</v>
      </c>
      <c r="I1265" s="13">
        <v>123900</v>
      </c>
      <c r="J1265" s="13">
        <v>123900</v>
      </c>
      <c r="K1265" s="13">
        <v>123900</v>
      </c>
      <c r="L1265" s="13">
        <v>123900</v>
      </c>
      <c r="M1265" s="13">
        <v>123900</v>
      </c>
      <c r="N1265" s="13">
        <v>123900</v>
      </c>
      <c r="O1265" s="13">
        <v>123900</v>
      </c>
      <c r="P1265" s="13">
        <v>123900</v>
      </c>
      <c r="Q1265" s="13">
        <v>123900</v>
      </c>
      <c r="R1265" s="13">
        <v>123900</v>
      </c>
      <c r="S1265" s="13">
        <v>123900</v>
      </c>
      <c r="T1265" s="13">
        <v>123900</v>
      </c>
      <c r="U1265" s="13">
        <v>123900</v>
      </c>
      <c r="V1265" s="13">
        <v>123900</v>
      </c>
      <c r="W1265" s="13">
        <v>123900</v>
      </c>
      <c r="X1265" s="13">
        <v>123900</v>
      </c>
      <c r="Y1265" s="13">
        <v>123900</v>
      </c>
      <c r="Z1265" s="13">
        <v>123900</v>
      </c>
      <c r="AA1265" s="13">
        <v>123900</v>
      </c>
      <c r="AB1265" s="13"/>
      <c r="AC1265" s="13"/>
      <c r="AD1265" s="13"/>
      <c r="AE1265" s="13"/>
      <c r="AF1265" s="13"/>
      <c r="AG1265" s="13"/>
      <c r="AH1265" s="13"/>
      <c r="AI1265" s="13"/>
      <c r="AJ1265" s="13"/>
      <c r="AK1265" s="13"/>
      <c r="AL1265" s="13"/>
      <c r="AM1265" s="13"/>
      <c r="AN1265" s="13"/>
      <c r="AO1265" s="13"/>
      <c r="AP1265" s="13"/>
      <c r="AQ1265" s="13"/>
      <c r="AR1265" s="13"/>
      <c r="AS1265" s="13"/>
      <c r="AT1265" s="13"/>
      <c r="AU1265" s="13"/>
      <c r="AV1265" s="13"/>
      <c r="AW1265" s="13"/>
      <c r="AX1265" s="13"/>
      <c r="AY1265" s="14" t="str">
        <f t="shared" si="195"/>
        <v/>
      </c>
      <c r="AZ1265" s="14">
        <f t="shared" si="192"/>
        <v>23</v>
      </c>
      <c r="BA1265" s="19">
        <f t="shared" si="196"/>
        <v>0</v>
      </c>
      <c r="BB1265" s="20" t="e">
        <f t="shared" si="193"/>
        <v>#DIV/0!</v>
      </c>
      <c r="BC1265">
        <f t="shared" si="197"/>
        <v>0</v>
      </c>
      <c r="BD1265" s="14">
        <f t="shared" si="198"/>
        <v>1</v>
      </c>
      <c r="BE1265" s="14" t="str">
        <f t="shared" si="199"/>
        <v/>
      </c>
      <c r="BF1265" s="14" t="str">
        <f t="shared" si="200"/>
        <v/>
      </c>
      <c r="BG1265" s="14" t="str">
        <f t="shared" si="201"/>
        <v/>
      </c>
    </row>
    <row r="1266" spans="1:59" x14ac:dyDescent="0.2">
      <c r="A1266" t="str">
        <f t="shared" si="194"/>
        <v>Lachlan Hunter_2018</v>
      </c>
      <c r="B1266" t="s">
        <v>1964</v>
      </c>
      <c r="C1266" t="s">
        <v>443</v>
      </c>
      <c r="D1266">
        <v>2018</v>
      </c>
      <c r="E1266" s="13">
        <v>452300</v>
      </c>
      <c r="F1266" s="13">
        <v>452300</v>
      </c>
      <c r="G1266" s="13">
        <v>452300</v>
      </c>
      <c r="H1266" s="13">
        <v>492200</v>
      </c>
      <c r="I1266" s="13">
        <v>508300</v>
      </c>
      <c r="J1266" s="13">
        <v>508300</v>
      </c>
      <c r="K1266" s="13">
        <v>511700</v>
      </c>
      <c r="L1266" s="13">
        <v>500700</v>
      </c>
      <c r="M1266" s="13">
        <v>506300</v>
      </c>
      <c r="N1266" s="13">
        <v>499300</v>
      </c>
      <c r="O1266" s="13">
        <v>472200</v>
      </c>
      <c r="P1266" s="13">
        <v>459100</v>
      </c>
      <c r="Q1266" s="13">
        <v>459100</v>
      </c>
      <c r="R1266" s="13">
        <v>446200</v>
      </c>
      <c r="S1266" s="13">
        <v>446600</v>
      </c>
      <c r="T1266" s="13">
        <v>436200</v>
      </c>
      <c r="U1266" s="13">
        <v>446300</v>
      </c>
      <c r="V1266" s="13">
        <v>455900</v>
      </c>
      <c r="W1266" s="13">
        <v>457900</v>
      </c>
      <c r="X1266" s="13">
        <v>449200</v>
      </c>
      <c r="Y1266" s="13">
        <v>449900</v>
      </c>
      <c r="Z1266" s="13">
        <v>480800</v>
      </c>
      <c r="AA1266" s="13">
        <v>574200</v>
      </c>
      <c r="AB1266" s="13">
        <v>102</v>
      </c>
      <c r="AC1266" s="13">
        <v>114</v>
      </c>
      <c r="AD1266" s="13">
        <v>142</v>
      </c>
      <c r="AE1266" s="13">
        <v>69</v>
      </c>
      <c r="AF1266" s="13"/>
      <c r="AG1266" s="13">
        <v>98</v>
      </c>
      <c r="AH1266" s="13">
        <v>114</v>
      </c>
      <c r="AI1266" s="13">
        <v>102</v>
      </c>
      <c r="AJ1266" s="13">
        <v>74</v>
      </c>
      <c r="AK1266" s="13">
        <v>63</v>
      </c>
      <c r="AL1266" s="13">
        <v>117</v>
      </c>
      <c r="AM1266" s="13"/>
      <c r="AN1266" s="13">
        <v>67</v>
      </c>
      <c r="AO1266" s="13">
        <v>87</v>
      </c>
      <c r="AP1266" s="13">
        <v>96</v>
      </c>
      <c r="AQ1266" s="13">
        <v>107</v>
      </c>
      <c r="AR1266" s="13">
        <v>91</v>
      </c>
      <c r="AS1266" s="13">
        <v>86</v>
      </c>
      <c r="AT1266" s="13">
        <v>84</v>
      </c>
      <c r="AU1266" s="13">
        <v>108</v>
      </c>
      <c r="AV1266" s="13">
        <v>155</v>
      </c>
      <c r="AW1266" s="13">
        <v>146</v>
      </c>
      <c r="AX1266" s="13">
        <v>127</v>
      </c>
      <c r="AY1266" s="14">
        <f t="shared" si="195"/>
        <v>102.33333333333333</v>
      </c>
      <c r="AZ1266" s="14">
        <f t="shared" si="192"/>
        <v>23</v>
      </c>
      <c r="BA1266" s="19">
        <f t="shared" si="196"/>
        <v>0.95454545454545459</v>
      </c>
      <c r="BB1266" s="20">
        <f t="shared" si="193"/>
        <v>25.63071074577006</v>
      </c>
      <c r="BC1266">
        <f t="shared" si="197"/>
        <v>0</v>
      </c>
      <c r="BD1266" s="14">
        <f t="shared" si="198"/>
        <v>16</v>
      </c>
      <c r="BE1266" s="14">
        <f t="shared" si="199"/>
        <v>105</v>
      </c>
      <c r="BF1266" s="14">
        <f t="shared" si="200"/>
        <v>94</v>
      </c>
      <c r="BG1266" s="14">
        <f t="shared" si="201"/>
        <v>111.11111111111111</v>
      </c>
    </row>
    <row r="1267" spans="1:59" x14ac:dyDescent="0.2">
      <c r="A1267" t="str">
        <f t="shared" si="194"/>
        <v>Lachlan Hunter_2017</v>
      </c>
      <c r="B1267" t="s">
        <v>1964</v>
      </c>
      <c r="C1267" t="s">
        <v>443</v>
      </c>
      <c r="D1267">
        <v>2017</v>
      </c>
      <c r="E1267" s="13">
        <v>515400</v>
      </c>
      <c r="F1267" s="13">
        <v>515400</v>
      </c>
      <c r="G1267" s="13">
        <v>515400</v>
      </c>
      <c r="H1267" s="13">
        <v>494600</v>
      </c>
      <c r="I1267" s="13">
        <v>466700</v>
      </c>
      <c r="J1267" s="13">
        <v>433400</v>
      </c>
      <c r="K1267" s="13">
        <v>402800</v>
      </c>
      <c r="L1267" s="13">
        <v>407000</v>
      </c>
      <c r="M1267" s="13">
        <v>423200</v>
      </c>
      <c r="N1267" s="13">
        <v>419900</v>
      </c>
      <c r="O1267" s="13">
        <v>390900</v>
      </c>
      <c r="P1267" s="13">
        <v>390900</v>
      </c>
      <c r="Q1267" s="13">
        <v>370700</v>
      </c>
      <c r="R1267" s="13">
        <v>373100</v>
      </c>
      <c r="S1267" s="13">
        <v>395400</v>
      </c>
      <c r="T1267" s="13">
        <v>420300</v>
      </c>
      <c r="U1267" s="13">
        <v>438800</v>
      </c>
      <c r="V1267" s="13">
        <v>432200</v>
      </c>
      <c r="W1267" s="13">
        <v>433900</v>
      </c>
      <c r="X1267" s="13">
        <v>438900</v>
      </c>
      <c r="Y1267" s="13">
        <v>462400</v>
      </c>
      <c r="Z1267" s="13">
        <v>463500</v>
      </c>
      <c r="AA1267" s="13">
        <v>466000</v>
      </c>
      <c r="AB1267" s="13">
        <v>94</v>
      </c>
      <c r="AC1267" s="13">
        <v>74</v>
      </c>
      <c r="AD1267" s="13">
        <v>86</v>
      </c>
      <c r="AE1267" s="13">
        <v>67</v>
      </c>
      <c r="AF1267" s="13">
        <v>45</v>
      </c>
      <c r="AG1267" s="13">
        <v>74</v>
      </c>
      <c r="AH1267" s="13">
        <v>126</v>
      </c>
      <c r="AI1267" s="13">
        <v>76</v>
      </c>
      <c r="AJ1267" s="13">
        <v>39</v>
      </c>
      <c r="AK1267" s="13">
        <v>67</v>
      </c>
      <c r="AL1267" s="13"/>
      <c r="AM1267" s="13">
        <v>78</v>
      </c>
      <c r="AN1267" s="13">
        <v>78</v>
      </c>
      <c r="AO1267" s="13">
        <v>113</v>
      </c>
      <c r="AP1267" s="13">
        <v>100</v>
      </c>
      <c r="AQ1267" s="13">
        <v>79</v>
      </c>
      <c r="AR1267" s="13">
        <v>68</v>
      </c>
      <c r="AS1267" s="13">
        <v>116</v>
      </c>
      <c r="AT1267" s="13">
        <v>88</v>
      </c>
      <c r="AU1267" s="13">
        <v>114</v>
      </c>
      <c r="AV1267" s="13">
        <v>80</v>
      </c>
      <c r="AW1267" s="13">
        <v>92</v>
      </c>
      <c r="AX1267" s="13">
        <v>56</v>
      </c>
      <c r="AY1267" s="14">
        <f t="shared" si="195"/>
        <v>82.272727272727266</v>
      </c>
      <c r="AZ1267" s="14">
        <f t="shared" si="192"/>
        <v>23</v>
      </c>
      <c r="BA1267" s="19">
        <f t="shared" si="196"/>
        <v>1</v>
      </c>
      <c r="BB1267" s="20">
        <f t="shared" si="193"/>
        <v>22.301359809452201</v>
      </c>
      <c r="BC1267">
        <f t="shared" si="197"/>
        <v>0</v>
      </c>
      <c r="BD1267" s="14">
        <f t="shared" si="198"/>
        <v>13</v>
      </c>
      <c r="BE1267" s="14">
        <f t="shared" si="199"/>
        <v>73.333333333333329</v>
      </c>
      <c r="BF1267" s="14">
        <f t="shared" si="200"/>
        <v>77.2</v>
      </c>
      <c r="BG1267" s="14">
        <f t="shared" si="201"/>
        <v>88.111111111111114</v>
      </c>
    </row>
    <row r="1268" spans="1:59" x14ac:dyDescent="0.2">
      <c r="A1268" t="str">
        <f t="shared" si="194"/>
        <v>Lachlan Hunter_2016</v>
      </c>
      <c r="B1268" t="s">
        <v>1964</v>
      </c>
      <c r="C1268" t="s">
        <v>443</v>
      </c>
      <c r="D1268">
        <v>2016</v>
      </c>
      <c r="E1268" s="13">
        <v>415500</v>
      </c>
      <c r="F1268" s="13">
        <v>415500</v>
      </c>
      <c r="G1268" s="13">
        <v>415500</v>
      </c>
      <c r="H1268" s="13">
        <v>424200</v>
      </c>
      <c r="I1268" s="13">
        <v>450500</v>
      </c>
      <c r="J1268" s="13">
        <v>463100</v>
      </c>
      <c r="K1268" s="13">
        <v>511200</v>
      </c>
      <c r="L1268" s="13">
        <v>516200</v>
      </c>
      <c r="M1268" s="13">
        <v>530200</v>
      </c>
      <c r="N1268" s="13">
        <v>510300</v>
      </c>
      <c r="O1268" s="13">
        <v>514200</v>
      </c>
      <c r="P1268" s="13">
        <v>516900</v>
      </c>
      <c r="Q1268" s="13">
        <v>507300</v>
      </c>
      <c r="R1268" s="13">
        <v>494200</v>
      </c>
      <c r="S1268" s="13">
        <v>494200</v>
      </c>
      <c r="T1268" s="13">
        <v>483900</v>
      </c>
      <c r="U1268" s="13">
        <v>483500</v>
      </c>
      <c r="V1268" s="13">
        <v>473900</v>
      </c>
      <c r="W1268" s="13">
        <v>458600</v>
      </c>
      <c r="X1268" s="13">
        <v>445700</v>
      </c>
      <c r="Y1268" s="13">
        <v>442200</v>
      </c>
      <c r="Z1268" s="13">
        <v>439400</v>
      </c>
      <c r="AA1268" s="13">
        <v>441400</v>
      </c>
      <c r="AB1268" s="13">
        <v>79</v>
      </c>
      <c r="AC1268" s="13">
        <v>119</v>
      </c>
      <c r="AD1268" s="13">
        <v>66</v>
      </c>
      <c r="AE1268" s="13">
        <v>124</v>
      </c>
      <c r="AF1268" s="13">
        <v>102</v>
      </c>
      <c r="AG1268" s="13">
        <v>154</v>
      </c>
      <c r="AH1268" s="13">
        <v>59</v>
      </c>
      <c r="AI1268" s="13">
        <v>125</v>
      </c>
      <c r="AJ1268" s="13">
        <v>88</v>
      </c>
      <c r="AK1268" s="13">
        <v>102</v>
      </c>
      <c r="AL1268" s="13">
        <v>124</v>
      </c>
      <c r="AM1268" s="13">
        <v>63</v>
      </c>
      <c r="AN1268" s="13">
        <v>96</v>
      </c>
      <c r="AO1268" s="13"/>
      <c r="AP1268" s="13">
        <v>114</v>
      </c>
      <c r="AQ1268" s="13">
        <v>81</v>
      </c>
      <c r="AR1268" s="13">
        <v>79</v>
      </c>
      <c r="AS1268" s="13">
        <v>97</v>
      </c>
      <c r="AT1268" s="13">
        <v>78</v>
      </c>
      <c r="AU1268" s="13">
        <v>93</v>
      </c>
      <c r="AV1268" s="13">
        <v>97</v>
      </c>
      <c r="AW1268" s="13">
        <v>87</v>
      </c>
      <c r="AX1268" s="13">
        <v>57</v>
      </c>
      <c r="AY1268" s="14">
        <f t="shared" si="195"/>
        <v>94.727272727272734</v>
      </c>
      <c r="AZ1268" s="14">
        <f t="shared" si="192"/>
        <v>23</v>
      </c>
      <c r="BA1268" s="19">
        <f t="shared" si="196"/>
        <v>1</v>
      </c>
      <c r="BB1268" s="20">
        <f t="shared" si="193"/>
        <v>24.712021015772532</v>
      </c>
      <c r="BC1268">
        <f t="shared" si="197"/>
        <v>0</v>
      </c>
      <c r="BD1268" s="14">
        <f t="shared" si="198"/>
        <v>1</v>
      </c>
      <c r="BE1268" s="14">
        <f t="shared" si="199"/>
        <v>107.33333333333333</v>
      </c>
      <c r="BF1268" s="14">
        <f t="shared" si="200"/>
        <v>93.5</v>
      </c>
      <c r="BG1268" s="14">
        <f t="shared" si="201"/>
        <v>87</v>
      </c>
    </row>
    <row r="1269" spans="1:59" x14ac:dyDescent="0.2">
      <c r="A1269" t="str">
        <f t="shared" si="194"/>
        <v>Lachlan Hunter_2015</v>
      </c>
      <c r="B1269" t="s">
        <v>1964</v>
      </c>
      <c r="C1269" t="s">
        <v>443</v>
      </c>
      <c r="D1269">
        <v>2015</v>
      </c>
      <c r="E1269" s="13">
        <v>322900</v>
      </c>
      <c r="F1269" s="13">
        <v>322900</v>
      </c>
      <c r="G1269" s="13">
        <v>322900</v>
      </c>
      <c r="H1269" s="13">
        <v>322900</v>
      </c>
      <c r="I1269" s="13">
        <v>322900</v>
      </c>
      <c r="J1269" s="13">
        <v>322900</v>
      </c>
      <c r="K1269" s="13">
        <v>322900</v>
      </c>
      <c r="L1269" s="13">
        <v>322900</v>
      </c>
      <c r="M1269" s="13">
        <v>301700</v>
      </c>
      <c r="N1269" s="13">
        <v>301700</v>
      </c>
      <c r="O1269" s="13">
        <v>301700</v>
      </c>
      <c r="P1269" s="13">
        <v>301700</v>
      </c>
      <c r="Q1269" s="13">
        <v>301700</v>
      </c>
      <c r="R1269" s="13">
        <v>301700</v>
      </c>
      <c r="S1269" s="13">
        <v>301700</v>
      </c>
      <c r="T1269" s="13">
        <v>282500</v>
      </c>
      <c r="U1269" s="13">
        <v>262900</v>
      </c>
      <c r="V1269" s="13">
        <v>274100</v>
      </c>
      <c r="W1269" s="13">
        <v>326400</v>
      </c>
      <c r="X1269" s="13">
        <v>386200</v>
      </c>
      <c r="Y1269" s="13">
        <v>420600</v>
      </c>
      <c r="Z1269" s="13">
        <v>426100</v>
      </c>
      <c r="AA1269" s="13">
        <v>446000</v>
      </c>
      <c r="AB1269" s="13"/>
      <c r="AC1269" s="13"/>
      <c r="AD1269" s="13"/>
      <c r="AE1269" s="13"/>
      <c r="AF1269" s="13"/>
      <c r="AG1269" s="13">
        <v>33</v>
      </c>
      <c r="AH1269" s="13">
        <v>48</v>
      </c>
      <c r="AI1269" s="13">
        <v>63</v>
      </c>
      <c r="AJ1269" s="13"/>
      <c r="AK1269" s="13"/>
      <c r="AL1269" s="13"/>
      <c r="AM1269" s="13"/>
      <c r="AN1269" s="13"/>
      <c r="AO1269" s="13"/>
      <c r="AP1269" s="13">
        <v>24</v>
      </c>
      <c r="AQ1269" s="13">
        <v>36</v>
      </c>
      <c r="AR1269" s="13">
        <v>125</v>
      </c>
      <c r="AS1269" s="13">
        <v>124</v>
      </c>
      <c r="AT1269" s="13">
        <v>85</v>
      </c>
      <c r="AU1269" s="13">
        <v>104</v>
      </c>
      <c r="AV1269" s="13">
        <v>82</v>
      </c>
      <c r="AW1269" s="13">
        <v>121</v>
      </c>
      <c r="AX1269" s="13">
        <v>79</v>
      </c>
      <c r="AY1269" s="14">
        <f t="shared" si="195"/>
        <v>77</v>
      </c>
      <c r="AZ1269" s="14">
        <f t="shared" si="192"/>
        <v>23</v>
      </c>
      <c r="BA1269" s="19">
        <f t="shared" si="196"/>
        <v>0.54545454545454541</v>
      </c>
      <c r="BB1269" s="20">
        <f t="shared" si="193"/>
        <v>36.598559335779129</v>
      </c>
      <c r="BC1269">
        <f t="shared" si="197"/>
        <v>0</v>
      </c>
      <c r="BD1269" s="14">
        <f t="shared" si="198"/>
        <v>17</v>
      </c>
      <c r="BE1269" s="14">
        <f t="shared" si="199"/>
        <v>33</v>
      </c>
      <c r="BF1269" s="14">
        <f t="shared" si="200"/>
        <v>55.5</v>
      </c>
      <c r="BG1269" s="14">
        <f t="shared" si="201"/>
        <v>86.666666666666671</v>
      </c>
    </row>
    <row r="1270" spans="1:59" x14ac:dyDescent="0.2">
      <c r="A1270" t="str">
        <f t="shared" si="194"/>
        <v>Paul Hunter_2018</v>
      </c>
      <c r="B1270" t="s">
        <v>1581</v>
      </c>
      <c r="C1270" t="s">
        <v>1</v>
      </c>
      <c r="D1270">
        <v>2018</v>
      </c>
      <c r="E1270" s="13">
        <v>123900</v>
      </c>
      <c r="F1270" s="13">
        <v>123900</v>
      </c>
      <c r="G1270" s="13">
        <v>123900</v>
      </c>
      <c r="H1270" s="13">
        <v>123900</v>
      </c>
      <c r="I1270" s="13">
        <v>123900</v>
      </c>
      <c r="J1270" s="13">
        <v>123900</v>
      </c>
      <c r="K1270" s="13">
        <v>123900</v>
      </c>
      <c r="L1270" s="13">
        <v>123900</v>
      </c>
      <c r="M1270" s="13">
        <v>123900</v>
      </c>
      <c r="N1270" s="13">
        <v>123900</v>
      </c>
      <c r="O1270" s="13">
        <v>123900</v>
      </c>
      <c r="P1270" s="13">
        <v>123900</v>
      </c>
      <c r="Q1270" s="13">
        <v>123900</v>
      </c>
      <c r="R1270" s="13">
        <v>123900</v>
      </c>
      <c r="S1270" s="13">
        <v>123900</v>
      </c>
      <c r="T1270" s="13">
        <v>123900</v>
      </c>
      <c r="U1270" s="13">
        <v>123900</v>
      </c>
      <c r="V1270" s="13">
        <v>123900</v>
      </c>
      <c r="W1270" s="13">
        <v>123900</v>
      </c>
      <c r="X1270" s="13">
        <v>123900</v>
      </c>
      <c r="Y1270" s="13">
        <v>123900</v>
      </c>
      <c r="Z1270" s="13">
        <v>123900</v>
      </c>
      <c r="AA1270" s="13">
        <v>123900</v>
      </c>
      <c r="AB1270" s="13"/>
      <c r="AC1270" s="13"/>
      <c r="AD1270" s="13"/>
      <c r="AE1270" s="13"/>
      <c r="AF1270" s="13"/>
      <c r="AG1270" s="13"/>
      <c r="AH1270" s="13"/>
      <c r="AI1270" s="13"/>
      <c r="AJ1270" s="13"/>
      <c r="AK1270" s="13"/>
      <c r="AL1270" s="13"/>
      <c r="AM1270" s="13"/>
      <c r="AN1270" s="13"/>
      <c r="AO1270" s="13"/>
      <c r="AP1270" s="13"/>
      <c r="AQ1270" s="13"/>
      <c r="AR1270" s="13"/>
      <c r="AS1270" s="13"/>
      <c r="AT1270" s="13"/>
      <c r="AU1270" s="13"/>
      <c r="AV1270" s="13"/>
      <c r="AW1270" s="13"/>
      <c r="AX1270" s="13"/>
      <c r="AY1270" s="14" t="str">
        <f t="shared" si="195"/>
        <v/>
      </c>
      <c r="AZ1270" s="14">
        <f t="shared" si="192"/>
        <v>23</v>
      </c>
      <c r="BA1270" s="19">
        <f t="shared" si="196"/>
        <v>0</v>
      </c>
      <c r="BB1270" s="20" t="e">
        <f t="shared" si="193"/>
        <v>#DIV/0!</v>
      </c>
      <c r="BC1270">
        <f t="shared" si="197"/>
        <v>0</v>
      </c>
      <c r="BD1270" s="14">
        <f t="shared" si="198"/>
        <v>1</v>
      </c>
      <c r="BE1270" s="14" t="str">
        <f t="shared" si="199"/>
        <v/>
      </c>
      <c r="BF1270" s="14" t="str">
        <f t="shared" si="200"/>
        <v/>
      </c>
      <c r="BG1270" s="14" t="str">
        <f t="shared" si="201"/>
        <v/>
      </c>
    </row>
    <row r="1271" spans="1:59" x14ac:dyDescent="0.2">
      <c r="A1271" t="str">
        <f t="shared" si="194"/>
        <v>Paul Hunter_2017</v>
      </c>
      <c r="B1271" t="s">
        <v>1581</v>
      </c>
      <c r="C1271" t="s">
        <v>1</v>
      </c>
      <c r="D1271">
        <v>2017</v>
      </c>
      <c r="E1271" s="13">
        <v>117300</v>
      </c>
      <c r="F1271" s="13">
        <v>117300</v>
      </c>
      <c r="G1271" s="13">
        <v>117300</v>
      </c>
      <c r="H1271" s="13">
        <v>117300</v>
      </c>
      <c r="I1271" s="13">
        <v>117300</v>
      </c>
      <c r="J1271" s="13">
        <v>117300</v>
      </c>
      <c r="K1271" s="13">
        <v>117300</v>
      </c>
      <c r="L1271" s="13">
        <v>117300</v>
      </c>
      <c r="M1271" s="13">
        <v>117300</v>
      </c>
      <c r="N1271" s="13">
        <v>117300</v>
      </c>
      <c r="O1271" s="13">
        <v>117300</v>
      </c>
      <c r="P1271" s="13">
        <v>117300</v>
      </c>
      <c r="Q1271" s="13">
        <v>117300</v>
      </c>
      <c r="R1271" s="13">
        <v>117300</v>
      </c>
      <c r="S1271" s="13">
        <v>117300</v>
      </c>
      <c r="T1271" s="13">
        <v>117300</v>
      </c>
      <c r="U1271" s="13">
        <v>117300</v>
      </c>
      <c r="V1271" s="13">
        <v>117300</v>
      </c>
      <c r="W1271" s="13">
        <v>117300</v>
      </c>
      <c r="X1271" s="13">
        <v>117300</v>
      </c>
      <c r="Y1271" s="13">
        <v>117300</v>
      </c>
      <c r="Z1271" s="13">
        <v>117300</v>
      </c>
      <c r="AA1271" s="13">
        <v>117300</v>
      </c>
      <c r="AB1271" s="13"/>
      <c r="AC1271" s="13"/>
      <c r="AD1271" s="13"/>
      <c r="AE1271" s="13"/>
      <c r="AF1271" s="13"/>
      <c r="AG1271" s="13"/>
      <c r="AH1271" s="13"/>
      <c r="AI1271" s="13"/>
      <c r="AJ1271" s="13"/>
      <c r="AK1271" s="13"/>
      <c r="AL1271" s="13"/>
      <c r="AM1271" s="13"/>
      <c r="AN1271" s="13"/>
      <c r="AO1271" s="13"/>
      <c r="AP1271" s="13"/>
      <c r="AQ1271" s="13"/>
      <c r="AR1271" s="13"/>
      <c r="AS1271" s="13"/>
      <c r="AT1271" s="13"/>
      <c r="AU1271" s="13"/>
      <c r="AV1271" s="13"/>
      <c r="AW1271" s="13"/>
      <c r="AX1271" s="13"/>
      <c r="AY1271" s="14" t="str">
        <f t="shared" si="195"/>
        <v/>
      </c>
      <c r="AZ1271" s="14">
        <f t="shared" si="192"/>
        <v>23</v>
      </c>
      <c r="BA1271" s="19">
        <f t="shared" si="196"/>
        <v>0</v>
      </c>
      <c r="BB1271" s="20" t="e">
        <f t="shared" si="193"/>
        <v>#DIV/0!</v>
      </c>
      <c r="BC1271">
        <f t="shared" si="197"/>
        <v>0</v>
      </c>
      <c r="BD1271" s="14">
        <f t="shared" si="198"/>
        <v>1</v>
      </c>
      <c r="BE1271" s="14" t="str">
        <f t="shared" si="199"/>
        <v/>
      </c>
      <c r="BF1271" s="14" t="str">
        <f t="shared" si="200"/>
        <v/>
      </c>
      <c r="BG1271" s="14" t="str">
        <f t="shared" si="201"/>
        <v/>
      </c>
    </row>
    <row r="1272" spans="1:59" x14ac:dyDescent="0.2">
      <c r="A1272" t="str">
        <f t="shared" si="194"/>
        <v>Paul Hunter_2016</v>
      </c>
      <c r="B1272" t="s">
        <v>1581</v>
      </c>
      <c r="C1272" t="s">
        <v>1</v>
      </c>
      <c r="D1272">
        <v>2016</v>
      </c>
      <c r="E1272" s="13">
        <v>111400</v>
      </c>
      <c r="F1272" s="13">
        <v>111400</v>
      </c>
      <c r="G1272" s="13">
        <v>111400</v>
      </c>
      <c r="H1272" s="13">
        <v>111400</v>
      </c>
      <c r="I1272" s="13">
        <v>111400</v>
      </c>
      <c r="J1272" s="13">
        <v>111400</v>
      </c>
      <c r="K1272" s="13">
        <v>111400</v>
      </c>
      <c r="L1272" s="13">
        <v>111400</v>
      </c>
      <c r="M1272" s="13">
        <v>111400</v>
      </c>
      <c r="N1272" s="13">
        <v>111400</v>
      </c>
      <c r="O1272" s="13">
        <v>111400</v>
      </c>
      <c r="P1272" s="13">
        <v>111400</v>
      </c>
      <c r="Q1272" s="13">
        <v>111400</v>
      </c>
      <c r="R1272" s="13">
        <v>111400</v>
      </c>
      <c r="S1272" s="13">
        <v>111400</v>
      </c>
      <c r="T1272" s="13">
        <v>111400</v>
      </c>
      <c r="U1272" s="13">
        <v>111400</v>
      </c>
      <c r="V1272" s="13">
        <v>111400</v>
      </c>
      <c r="W1272" s="13">
        <v>111400</v>
      </c>
      <c r="X1272" s="13">
        <v>111400</v>
      </c>
      <c r="Y1272" s="13">
        <v>111400</v>
      </c>
      <c r="Z1272" s="13">
        <v>111400</v>
      </c>
      <c r="AA1272" s="13">
        <v>111400</v>
      </c>
      <c r="AB1272" s="13"/>
      <c r="AC1272" s="13"/>
      <c r="AD1272" s="13"/>
      <c r="AE1272" s="13"/>
      <c r="AF1272" s="13"/>
      <c r="AG1272" s="13"/>
      <c r="AH1272" s="13"/>
      <c r="AI1272" s="13"/>
      <c r="AJ1272" s="13"/>
      <c r="AK1272" s="13"/>
      <c r="AL1272" s="13"/>
      <c r="AM1272" s="13"/>
      <c r="AN1272" s="13"/>
      <c r="AO1272" s="13"/>
      <c r="AP1272" s="13"/>
      <c r="AQ1272" s="13"/>
      <c r="AR1272" s="13"/>
      <c r="AS1272" s="13"/>
      <c r="AT1272" s="13"/>
      <c r="AU1272" s="13"/>
      <c r="AV1272" s="13"/>
      <c r="AW1272" s="13"/>
      <c r="AX1272" s="13"/>
      <c r="AY1272" s="14" t="str">
        <f t="shared" si="195"/>
        <v/>
      </c>
      <c r="AZ1272" s="14">
        <f t="shared" si="192"/>
        <v>23</v>
      </c>
      <c r="BA1272" s="19">
        <f t="shared" si="196"/>
        <v>0</v>
      </c>
      <c r="BB1272" s="20" t="e">
        <f t="shared" si="193"/>
        <v>#DIV/0!</v>
      </c>
      <c r="BC1272">
        <f t="shared" si="197"/>
        <v>0</v>
      </c>
      <c r="BD1272" s="14">
        <f t="shared" si="198"/>
        <v>1</v>
      </c>
      <c r="BE1272" s="14" t="str">
        <f t="shared" si="199"/>
        <v/>
      </c>
      <c r="BF1272" s="14" t="str">
        <f t="shared" si="200"/>
        <v/>
      </c>
      <c r="BG1272" s="14" t="str">
        <f t="shared" si="201"/>
        <v/>
      </c>
    </row>
    <row r="1273" spans="1:59" x14ac:dyDescent="0.2">
      <c r="A1273" t="str">
        <f t="shared" si="194"/>
        <v>Paul Hunter_2015</v>
      </c>
      <c r="B1273" t="s">
        <v>1581</v>
      </c>
      <c r="C1273" t="s">
        <v>1</v>
      </c>
      <c r="D1273">
        <v>2015</v>
      </c>
      <c r="E1273" s="13">
        <v>0</v>
      </c>
      <c r="F1273" s="13">
        <v>0</v>
      </c>
      <c r="G1273" s="13">
        <v>0</v>
      </c>
      <c r="H1273" s="13">
        <v>0</v>
      </c>
      <c r="I1273" s="13">
        <v>0</v>
      </c>
      <c r="J1273" s="13">
        <v>0</v>
      </c>
      <c r="K1273" s="13">
        <v>0</v>
      </c>
      <c r="L1273" s="13">
        <v>0</v>
      </c>
      <c r="M1273" s="13">
        <v>0</v>
      </c>
      <c r="N1273" s="13">
        <v>0</v>
      </c>
      <c r="O1273" s="13">
        <v>0</v>
      </c>
      <c r="P1273" s="13">
        <v>0</v>
      </c>
      <c r="Q1273" s="13">
        <v>0</v>
      </c>
      <c r="R1273" s="13">
        <v>0</v>
      </c>
      <c r="S1273" s="13">
        <v>0</v>
      </c>
      <c r="T1273" s="13">
        <v>0</v>
      </c>
      <c r="U1273" s="13">
        <v>0</v>
      </c>
      <c r="V1273" s="13">
        <v>0</v>
      </c>
      <c r="W1273" s="13">
        <v>0</v>
      </c>
      <c r="X1273" s="13">
        <v>0</v>
      </c>
      <c r="Y1273" s="13">
        <v>0</v>
      </c>
      <c r="Z1273" s="13">
        <v>0</v>
      </c>
      <c r="AA1273" s="13">
        <v>0</v>
      </c>
      <c r="AB1273" s="13"/>
      <c r="AC1273" s="13"/>
      <c r="AD1273" s="13"/>
      <c r="AE1273" s="13"/>
      <c r="AF1273" s="13"/>
      <c r="AG1273" s="13"/>
      <c r="AH1273" s="13"/>
      <c r="AI1273" s="13"/>
      <c r="AJ1273" s="13"/>
      <c r="AK1273" s="13"/>
      <c r="AL1273" s="13"/>
      <c r="AM1273" s="13"/>
      <c r="AN1273" s="13"/>
      <c r="AO1273" s="13"/>
      <c r="AP1273" s="13"/>
      <c r="AQ1273" s="13"/>
      <c r="AR1273" s="13"/>
      <c r="AS1273" s="13"/>
      <c r="AT1273" s="13"/>
      <c r="AU1273" s="13"/>
      <c r="AV1273" s="13"/>
      <c r="AW1273" s="13"/>
      <c r="AX1273" s="13"/>
      <c r="AY1273" s="14" t="str">
        <f t="shared" si="195"/>
        <v/>
      </c>
      <c r="AZ1273" s="14">
        <f t="shared" si="192"/>
        <v>23</v>
      </c>
      <c r="BA1273" s="19">
        <f t="shared" si="196"/>
        <v>0</v>
      </c>
      <c r="BB1273" s="20" t="e">
        <f t="shared" si="193"/>
        <v>#DIV/0!</v>
      </c>
      <c r="BC1273">
        <f t="shared" si="197"/>
        <v>23</v>
      </c>
      <c r="BD1273" s="14">
        <f t="shared" si="198"/>
        <v>1</v>
      </c>
      <c r="BE1273" s="14" t="str">
        <f t="shared" si="199"/>
        <v/>
      </c>
      <c r="BF1273" s="14" t="str">
        <f t="shared" si="200"/>
        <v/>
      </c>
      <c r="BG1273" s="14" t="str">
        <f t="shared" si="201"/>
        <v/>
      </c>
    </row>
    <row r="1274" spans="1:59" x14ac:dyDescent="0.2">
      <c r="A1274" t="str">
        <f t="shared" si="194"/>
        <v>Michael Hurley_2018</v>
      </c>
      <c r="B1274" t="s">
        <v>1572</v>
      </c>
      <c r="C1274" t="s">
        <v>150</v>
      </c>
      <c r="D1274">
        <v>2018</v>
      </c>
      <c r="E1274" s="13">
        <v>563500</v>
      </c>
      <c r="F1274" s="13">
        <v>563500</v>
      </c>
      <c r="G1274" s="13">
        <v>563500</v>
      </c>
      <c r="H1274" s="13">
        <v>540600</v>
      </c>
      <c r="I1274" s="13">
        <v>533300</v>
      </c>
      <c r="J1274" s="13">
        <v>538600</v>
      </c>
      <c r="K1274" s="13">
        <v>549700</v>
      </c>
      <c r="L1274" s="13">
        <v>547800</v>
      </c>
      <c r="M1274" s="13">
        <v>519700</v>
      </c>
      <c r="N1274" s="13">
        <v>519700</v>
      </c>
      <c r="O1274" s="13">
        <v>519700</v>
      </c>
      <c r="P1274" s="13">
        <v>487200</v>
      </c>
      <c r="Q1274" s="13">
        <v>460400</v>
      </c>
      <c r="R1274" s="13">
        <v>460400</v>
      </c>
      <c r="S1274" s="13">
        <v>449400</v>
      </c>
      <c r="T1274" s="13">
        <v>445800</v>
      </c>
      <c r="U1274" s="13">
        <v>446200</v>
      </c>
      <c r="V1274" s="13">
        <v>462500</v>
      </c>
      <c r="W1274" s="13">
        <v>468100</v>
      </c>
      <c r="X1274" s="13">
        <v>461900</v>
      </c>
      <c r="Y1274" s="13">
        <v>442600</v>
      </c>
      <c r="Z1274" s="13">
        <v>426600</v>
      </c>
      <c r="AA1274" s="13">
        <v>398800</v>
      </c>
      <c r="AB1274" s="13">
        <v>100</v>
      </c>
      <c r="AC1274" s="13">
        <v>100</v>
      </c>
      <c r="AD1274" s="13">
        <v>84</v>
      </c>
      <c r="AE1274" s="13">
        <v>117</v>
      </c>
      <c r="AF1274" s="13">
        <v>123</v>
      </c>
      <c r="AG1274" s="13">
        <v>104</v>
      </c>
      <c r="AH1274" s="13">
        <v>97</v>
      </c>
      <c r="AI1274" s="13">
        <v>66</v>
      </c>
      <c r="AJ1274" s="13"/>
      <c r="AK1274" s="13"/>
      <c r="AL1274" s="13">
        <v>76</v>
      </c>
      <c r="AM1274" s="13">
        <v>93</v>
      </c>
      <c r="AN1274" s="13"/>
      <c r="AO1274" s="13">
        <v>85</v>
      </c>
      <c r="AP1274" s="13">
        <v>89</v>
      </c>
      <c r="AQ1274" s="13">
        <v>100</v>
      </c>
      <c r="AR1274" s="13">
        <v>120</v>
      </c>
      <c r="AS1274" s="13">
        <v>76</v>
      </c>
      <c r="AT1274" s="13">
        <v>77</v>
      </c>
      <c r="AU1274" s="13">
        <v>88</v>
      </c>
      <c r="AV1274" s="13">
        <v>72</v>
      </c>
      <c r="AW1274" s="13">
        <v>83</v>
      </c>
      <c r="AX1274" s="13">
        <v>62</v>
      </c>
      <c r="AY1274" s="14">
        <f t="shared" si="195"/>
        <v>90.6</v>
      </c>
      <c r="AZ1274" s="14">
        <f t="shared" si="192"/>
        <v>23</v>
      </c>
      <c r="BA1274" s="19">
        <f t="shared" si="196"/>
        <v>0.90909090909090906</v>
      </c>
      <c r="BB1274" s="20">
        <f t="shared" si="193"/>
        <v>17.205874149927904</v>
      </c>
      <c r="BC1274">
        <f t="shared" si="197"/>
        <v>0</v>
      </c>
      <c r="BD1274" s="14">
        <f t="shared" si="198"/>
        <v>23</v>
      </c>
      <c r="BE1274" s="14">
        <f t="shared" si="199"/>
        <v>104.66666666666667</v>
      </c>
      <c r="BF1274" s="14">
        <f t="shared" si="200"/>
        <v>83</v>
      </c>
      <c r="BG1274" s="14">
        <f t="shared" si="201"/>
        <v>85.222222222222229</v>
      </c>
    </row>
    <row r="1275" spans="1:59" x14ac:dyDescent="0.2">
      <c r="A1275" t="str">
        <f t="shared" si="194"/>
        <v>Michael Hurley_2017</v>
      </c>
      <c r="B1275" t="s">
        <v>1572</v>
      </c>
      <c r="C1275" t="s">
        <v>150</v>
      </c>
      <c r="D1275">
        <v>2017</v>
      </c>
      <c r="E1275" s="13">
        <v>464200</v>
      </c>
      <c r="F1275" s="13">
        <v>464200</v>
      </c>
      <c r="G1275" s="13">
        <v>464200</v>
      </c>
      <c r="H1275" s="13">
        <v>453600</v>
      </c>
      <c r="I1275" s="13">
        <v>445700</v>
      </c>
      <c r="J1275" s="13">
        <v>446000</v>
      </c>
      <c r="K1275" s="13">
        <v>461700</v>
      </c>
      <c r="L1275" s="13">
        <v>488800</v>
      </c>
      <c r="M1275" s="13">
        <v>516900</v>
      </c>
      <c r="N1275" s="13">
        <v>537700</v>
      </c>
      <c r="O1275" s="13">
        <v>539900</v>
      </c>
      <c r="P1275" s="13">
        <v>518500</v>
      </c>
      <c r="Q1275" s="13">
        <v>508200</v>
      </c>
      <c r="R1275" s="13">
        <v>508200</v>
      </c>
      <c r="S1275" s="13">
        <v>512000</v>
      </c>
      <c r="T1275" s="13">
        <v>522500</v>
      </c>
      <c r="U1275" s="13">
        <v>529500</v>
      </c>
      <c r="V1275" s="13">
        <v>543700</v>
      </c>
      <c r="W1275" s="13">
        <v>544100</v>
      </c>
      <c r="X1275" s="13">
        <v>544600</v>
      </c>
      <c r="Y1275" s="13">
        <v>529600</v>
      </c>
      <c r="Z1275" s="13">
        <v>537400</v>
      </c>
      <c r="AA1275" s="13">
        <v>537400</v>
      </c>
      <c r="AB1275" s="13">
        <v>80</v>
      </c>
      <c r="AC1275" s="13">
        <v>94</v>
      </c>
      <c r="AD1275" s="13">
        <v>73</v>
      </c>
      <c r="AE1275" s="13">
        <v>81</v>
      </c>
      <c r="AF1275" s="13">
        <v>107</v>
      </c>
      <c r="AG1275" s="13">
        <v>109</v>
      </c>
      <c r="AH1275" s="13">
        <v>115</v>
      </c>
      <c r="AI1275" s="13">
        <v>127</v>
      </c>
      <c r="AJ1275" s="13">
        <v>108</v>
      </c>
      <c r="AK1275" s="13">
        <v>86</v>
      </c>
      <c r="AL1275" s="13">
        <v>77</v>
      </c>
      <c r="AM1275" s="13">
        <v>118</v>
      </c>
      <c r="AN1275" s="13"/>
      <c r="AO1275" s="13">
        <v>112</v>
      </c>
      <c r="AP1275" s="13">
        <v>98</v>
      </c>
      <c r="AQ1275" s="13">
        <v>117</v>
      </c>
      <c r="AR1275" s="13">
        <v>133</v>
      </c>
      <c r="AS1275" s="13">
        <v>77</v>
      </c>
      <c r="AT1275" s="13">
        <v>118</v>
      </c>
      <c r="AU1275" s="13">
        <v>100</v>
      </c>
      <c r="AV1275" s="13">
        <v>120</v>
      </c>
      <c r="AW1275" s="13"/>
      <c r="AX1275" s="13"/>
      <c r="AY1275" s="14">
        <f t="shared" si="195"/>
        <v>102.5</v>
      </c>
      <c r="AZ1275" s="14">
        <f t="shared" ref="AZ1275:AZ1338" si="202">COUNTIF(AB1275:AX1275,"&lt;&gt;0")</f>
        <v>23</v>
      </c>
      <c r="BA1275" s="19">
        <f t="shared" si="196"/>
        <v>0.90909090909090906</v>
      </c>
      <c r="BB1275" s="20">
        <f t="shared" ref="BB1275:BB1338" si="203">STDEV(AB1275:AX1275)</f>
        <v>18.320250515409676</v>
      </c>
      <c r="BC1275">
        <f t="shared" si="197"/>
        <v>0</v>
      </c>
      <c r="BD1275" s="14">
        <f t="shared" si="198"/>
        <v>5</v>
      </c>
      <c r="BE1275" s="14">
        <f t="shared" si="199"/>
        <v>90.666666666666671</v>
      </c>
      <c r="BF1275" s="14">
        <f t="shared" si="200"/>
        <v>105.16666666666667</v>
      </c>
      <c r="BG1275" s="14">
        <f t="shared" si="201"/>
        <v>109</v>
      </c>
    </row>
    <row r="1276" spans="1:59" x14ac:dyDescent="0.2">
      <c r="A1276" t="str">
        <f t="shared" si="194"/>
        <v>Michael Hurley_2016</v>
      </c>
      <c r="B1276" t="s">
        <v>1572</v>
      </c>
      <c r="C1276" t="s">
        <v>150</v>
      </c>
      <c r="D1276">
        <v>2016</v>
      </c>
      <c r="E1276" s="13">
        <v>461700</v>
      </c>
      <c r="F1276" s="13">
        <v>461700</v>
      </c>
      <c r="G1276" s="13">
        <v>461700</v>
      </c>
      <c r="H1276" s="13">
        <v>466700</v>
      </c>
      <c r="I1276" s="13">
        <v>476900</v>
      </c>
      <c r="J1276" s="13">
        <v>482500</v>
      </c>
      <c r="K1276" s="13">
        <v>467600</v>
      </c>
      <c r="L1276" s="13">
        <v>460800</v>
      </c>
      <c r="M1276" s="13">
        <v>470700</v>
      </c>
      <c r="N1276" s="13">
        <v>486000</v>
      </c>
      <c r="O1276" s="13">
        <v>481000</v>
      </c>
      <c r="P1276" s="13">
        <v>462000</v>
      </c>
      <c r="Q1276" s="13">
        <v>462000</v>
      </c>
      <c r="R1276" s="13">
        <v>456700</v>
      </c>
      <c r="S1276" s="13">
        <v>440600</v>
      </c>
      <c r="T1276" s="13">
        <v>444300</v>
      </c>
      <c r="U1276" s="13">
        <v>454700</v>
      </c>
      <c r="V1276" s="13">
        <v>477700</v>
      </c>
      <c r="W1276" s="13">
        <v>477700</v>
      </c>
      <c r="X1276" s="13">
        <v>477700</v>
      </c>
      <c r="Y1276" s="13">
        <v>477700</v>
      </c>
      <c r="Z1276" s="13">
        <v>488400</v>
      </c>
      <c r="AA1276" s="13">
        <v>485900</v>
      </c>
      <c r="AB1276" s="13">
        <v>88</v>
      </c>
      <c r="AC1276" s="13">
        <v>91</v>
      </c>
      <c r="AD1276" s="13">
        <v>106</v>
      </c>
      <c r="AE1276" s="13">
        <v>104</v>
      </c>
      <c r="AF1276" s="13">
        <v>88</v>
      </c>
      <c r="AG1276" s="13">
        <v>63</v>
      </c>
      <c r="AH1276" s="13">
        <v>113</v>
      </c>
      <c r="AI1276" s="13">
        <v>121</v>
      </c>
      <c r="AJ1276" s="13">
        <v>81</v>
      </c>
      <c r="AK1276" s="13">
        <v>74</v>
      </c>
      <c r="AL1276" s="13">
        <v>87</v>
      </c>
      <c r="AM1276" s="13"/>
      <c r="AN1276" s="13">
        <v>102</v>
      </c>
      <c r="AO1276" s="13">
        <v>44</v>
      </c>
      <c r="AP1276" s="13">
        <v>123</v>
      </c>
      <c r="AQ1276" s="13">
        <v>120</v>
      </c>
      <c r="AR1276" s="13">
        <v>85</v>
      </c>
      <c r="AS1276" s="13"/>
      <c r="AT1276" s="13"/>
      <c r="AU1276" s="13"/>
      <c r="AV1276" s="13">
        <v>113</v>
      </c>
      <c r="AW1276" s="13">
        <v>96</v>
      </c>
      <c r="AX1276" s="13">
        <v>102</v>
      </c>
      <c r="AY1276" s="14">
        <f t="shared" si="195"/>
        <v>94.78947368421052</v>
      </c>
      <c r="AZ1276" s="14">
        <f t="shared" si="202"/>
        <v>23</v>
      </c>
      <c r="BA1276" s="19">
        <f t="shared" si="196"/>
        <v>0.86363636363636365</v>
      </c>
      <c r="BB1276" s="20">
        <f t="shared" si="203"/>
        <v>20.511728209783968</v>
      </c>
      <c r="BC1276">
        <f t="shared" si="197"/>
        <v>0</v>
      </c>
      <c r="BD1276" s="14">
        <f t="shared" si="198"/>
        <v>15</v>
      </c>
      <c r="BE1276" s="14">
        <f t="shared" si="199"/>
        <v>90</v>
      </c>
      <c r="BF1276" s="14">
        <f t="shared" si="200"/>
        <v>95.2</v>
      </c>
      <c r="BG1276" s="14">
        <f t="shared" si="201"/>
        <v>106.5</v>
      </c>
    </row>
    <row r="1277" spans="1:59" x14ac:dyDescent="0.2">
      <c r="A1277" t="str">
        <f t="shared" si="194"/>
        <v>Michael Hurley_2015</v>
      </c>
      <c r="B1277" t="s">
        <v>1572</v>
      </c>
      <c r="C1277" t="s">
        <v>150</v>
      </c>
      <c r="D1277">
        <v>2015</v>
      </c>
      <c r="E1277" s="13">
        <v>375500</v>
      </c>
      <c r="F1277" s="13">
        <v>375500</v>
      </c>
      <c r="G1277" s="13">
        <v>375500</v>
      </c>
      <c r="H1277" s="13">
        <v>369000</v>
      </c>
      <c r="I1277" s="13">
        <v>356600</v>
      </c>
      <c r="J1277" s="13">
        <v>361600</v>
      </c>
      <c r="K1277" s="13">
        <v>360800</v>
      </c>
      <c r="L1277" s="13">
        <v>379900</v>
      </c>
      <c r="M1277" s="13">
        <v>390300</v>
      </c>
      <c r="N1277" s="13">
        <v>403400</v>
      </c>
      <c r="O1277" s="13">
        <v>403400</v>
      </c>
      <c r="P1277" s="13">
        <v>403400</v>
      </c>
      <c r="Q1277" s="13">
        <v>403400</v>
      </c>
      <c r="R1277" s="13">
        <v>394000</v>
      </c>
      <c r="S1277" s="13">
        <v>387700</v>
      </c>
      <c r="T1277" s="13">
        <v>387000</v>
      </c>
      <c r="U1277" s="13">
        <v>395100</v>
      </c>
      <c r="V1277" s="13">
        <v>391000</v>
      </c>
      <c r="W1277" s="13">
        <v>391900</v>
      </c>
      <c r="X1277" s="13">
        <v>409900</v>
      </c>
      <c r="Y1277" s="13">
        <v>426400</v>
      </c>
      <c r="Z1277" s="13">
        <v>440300</v>
      </c>
      <c r="AA1277" s="13">
        <v>469000</v>
      </c>
      <c r="AB1277" s="13">
        <v>83</v>
      </c>
      <c r="AC1277" s="13">
        <v>57</v>
      </c>
      <c r="AD1277" s="13">
        <v>70</v>
      </c>
      <c r="AE1277" s="13">
        <v>66</v>
      </c>
      <c r="AF1277" s="13">
        <v>92</v>
      </c>
      <c r="AG1277" s="13">
        <v>58</v>
      </c>
      <c r="AH1277" s="13">
        <v>107</v>
      </c>
      <c r="AI1277" s="13">
        <v>87</v>
      </c>
      <c r="AJ1277" s="13">
        <v>67</v>
      </c>
      <c r="AK1277" s="13"/>
      <c r="AL1277" s="13"/>
      <c r="AM1277" s="13"/>
      <c r="AN1277" s="13">
        <v>65</v>
      </c>
      <c r="AO1277" s="13">
        <v>87</v>
      </c>
      <c r="AP1277" s="13">
        <v>77</v>
      </c>
      <c r="AQ1277" s="13">
        <v>85</v>
      </c>
      <c r="AR1277" s="13">
        <v>66</v>
      </c>
      <c r="AS1277" s="13">
        <v>86</v>
      </c>
      <c r="AT1277" s="13">
        <v>124</v>
      </c>
      <c r="AU1277" s="13">
        <v>73</v>
      </c>
      <c r="AV1277" s="13">
        <v>90</v>
      </c>
      <c r="AW1277" s="13">
        <v>170</v>
      </c>
      <c r="AX1277" s="13">
        <v>108</v>
      </c>
      <c r="AY1277" s="14">
        <f t="shared" si="195"/>
        <v>85.9</v>
      </c>
      <c r="AZ1277" s="14">
        <f t="shared" si="202"/>
        <v>23</v>
      </c>
      <c r="BA1277" s="19">
        <f t="shared" si="196"/>
        <v>0.90909090909090906</v>
      </c>
      <c r="BB1277" s="20">
        <f t="shared" si="203"/>
        <v>26.379617330930241</v>
      </c>
      <c r="BC1277">
        <f t="shared" si="197"/>
        <v>0</v>
      </c>
      <c r="BD1277" s="14">
        <f t="shared" si="198"/>
        <v>5</v>
      </c>
      <c r="BE1277" s="14">
        <f t="shared" si="199"/>
        <v>71</v>
      </c>
      <c r="BF1277" s="14">
        <f t="shared" si="200"/>
        <v>87</v>
      </c>
      <c r="BG1277" s="14">
        <f t="shared" si="201"/>
        <v>97.666666666666671</v>
      </c>
    </row>
    <row r="1278" spans="1:59" x14ac:dyDescent="0.2">
      <c r="A1278" t="str">
        <f t="shared" si="194"/>
        <v>Shannon Hurn_2018</v>
      </c>
      <c r="B1278" t="s">
        <v>866</v>
      </c>
      <c r="C1278" t="s">
        <v>465</v>
      </c>
      <c r="D1278">
        <v>2018</v>
      </c>
      <c r="E1278" s="13">
        <v>487200</v>
      </c>
      <c r="F1278" s="13">
        <v>487200</v>
      </c>
      <c r="G1278" s="13">
        <v>487200</v>
      </c>
      <c r="H1278" s="13">
        <v>507600</v>
      </c>
      <c r="I1278" s="13">
        <v>514800</v>
      </c>
      <c r="J1278" s="13">
        <v>484500</v>
      </c>
      <c r="K1278" s="13">
        <v>480800</v>
      </c>
      <c r="L1278" s="13">
        <v>483000</v>
      </c>
      <c r="M1278" s="13">
        <v>494700</v>
      </c>
      <c r="N1278" s="13">
        <v>486300</v>
      </c>
      <c r="O1278" s="13">
        <v>476500</v>
      </c>
      <c r="P1278" s="13">
        <v>484600</v>
      </c>
      <c r="Q1278" s="13">
        <v>484600</v>
      </c>
      <c r="R1278" s="13">
        <v>476000</v>
      </c>
      <c r="S1278" s="13">
        <v>471000</v>
      </c>
      <c r="T1278" s="13">
        <v>465500</v>
      </c>
      <c r="U1278" s="13">
        <v>479700</v>
      </c>
      <c r="V1278" s="13">
        <v>495300</v>
      </c>
      <c r="W1278" s="13">
        <v>486600</v>
      </c>
      <c r="X1278" s="13">
        <v>475400</v>
      </c>
      <c r="Y1278" s="13">
        <v>462700</v>
      </c>
      <c r="Z1278" s="13">
        <v>456400</v>
      </c>
      <c r="AA1278" s="13">
        <v>440100</v>
      </c>
      <c r="AB1278" s="13">
        <v>112</v>
      </c>
      <c r="AC1278" s="13">
        <v>138</v>
      </c>
      <c r="AD1278" s="13">
        <v>85</v>
      </c>
      <c r="AE1278" s="13">
        <v>91</v>
      </c>
      <c r="AF1278" s="13">
        <v>58</v>
      </c>
      <c r="AG1278" s="13">
        <v>130</v>
      </c>
      <c r="AH1278" s="13">
        <v>104</v>
      </c>
      <c r="AI1278" s="13">
        <v>83</v>
      </c>
      <c r="AJ1278" s="13">
        <v>93</v>
      </c>
      <c r="AK1278" s="13">
        <v>94</v>
      </c>
      <c r="AL1278" s="13">
        <v>117</v>
      </c>
      <c r="AM1278" s="13"/>
      <c r="AN1278" s="13">
        <v>61</v>
      </c>
      <c r="AO1278" s="13">
        <v>99</v>
      </c>
      <c r="AP1278" s="13">
        <v>116</v>
      </c>
      <c r="AQ1278" s="13">
        <v>102</v>
      </c>
      <c r="AR1278" s="13">
        <v>110</v>
      </c>
      <c r="AS1278" s="13">
        <v>72</v>
      </c>
      <c r="AT1278" s="13">
        <v>91</v>
      </c>
      <c r="AU1278" s="13">
        <v>101</v>
      </c>
      <c r="AV1278" s="13">
        <v>79</v>
      </c>
      <c r="AW1278" s="13">
        <v>78</v>
      </c>
      <c r="AX1278" s="13">
        <v>107</v>
      </c>
      <c r="AY1278" s="14">
        <f t="shared" si="195"/>
        <v>96.409090909090907</v>
      </c>
      <c r="AZ1278" s="14">
        <f t="shared" si="202"/>
        <v>23</v>
      </c>
      <c r="BA1278" s="19">
        <f t="shared" si="196"/>
        <v>1</v>
      </c>
      <c r="BB1278" s="20">
        <f t="shared" si="203"/>
        <v>20.325117210249719</v>
      </c>
      <c r="BC1278">
        <f t="shared" si="197"/>
        <v>0</v>
      </c>
      <c r="BD1278" s="14">
        <f t="shared" si="198"/>
        <v>23</v>
      </c>
      <c r="BE1278" s="14">
        <f t="shared" si="199"/>
        <v>102.33333333333333</v>
      </c>
      <c r="BF1278" s="14">
        <f t="shared" si="200"/>
        <v>98.2</v>
      </c>
      <c r="BG1278" s="14">
        <f t="shared" si="201"/>
        <v>95.111111111111114</v>
      </c>
    </row>
    <row r="1279" spans="1:59" x14ac:dyDescent="0.2">
      <c r="A1279" t="str">
        <f t="shared" si="194"/>
        <v>Shannon Hurn_2017</v>
      </c>
      <c r="B1279" t="s">
        <v>866</v>
      </c>
      <c r="C1279" t="s">
        <v>465</v>
      </c>
      <c r="D1279">
        <v>2017</v>
      </c>
      <c r="E1279" s="13">
        <v>448400</v>
      </c>
      <c r="F1279" s="13">
        <v>448400</v>
      </c>
      <c r="G1279" s="13">
        <v>448400</v>
      </c>
      <c r="H1279" s="13">
        <v>446000</v>
      </c>
      <c r="I1279" s="13">
        <v>439700</v>
      </c>
      <c r="J1279" s="13">
        <v>422900</v>
      </c>
      <c r="K1279" s="13">
        <v>415100</v>
      </c>
      <c r="L1279" s="13">
        <v>405300</v>
      </c>
      <c r="M1279" s="13">
        <v>429100</v>
      </c>
      <c r="N1279" s="13">
        <v>439400</v>
      </c>
      <c r="O1279" s="13">
        <v>440100</v>
      </c>
      <c r="P1279" s="13">
        <v>420100</v>
      </c>
      <c r="Q1279" s="13">
        <v>420100</v>
      </c>
      <c r="R1279" s="13">
        <v>417500</v>
      </c>
      <c r="S1279" s="13">
        <v>395600</v>
      </c>
      <c r="T1279" s="13">
        <v>395600</v>
      </c>
      <c r="U1279" s="13">
        <v>372200</v>
      </c>
      <c r="V1279" s="13">
        <v>385400</v>
      </c>
      <c r="W1279" s="13">
        <v>450200</v>
      </c>
      <c r="X1279" s="13">
        <v>496600</v>
      </c>
      <c r="Y1279" s="13">
        <v>501000</v>
      </c>
      <c r="Z1279" s="13">
        <v>474000</v>
      </c>
      <c r="AA1279" s="13">
        <v>472400</v>
      </c>
      <c r="AB1279" s="13">
        <v>103</v>
      </c>
      <c r="AC1279" s="13">
        <v>78</v>
      </c>
      <c r="AD1279" s="13">
        <v>75</v>
      </c>
      <c r="AE1279" s="13">
        <v>94</v>
      </c>
      <c r="AF1279" s="13">
        <v>50</v>
      </c>
      <c r="AG1279" s="13">
        <v>87</v>
      </c>
      <c r="AH1279" s="13">
        <v>84</v>
      </c>
      <c r="AI1279" s="13">
        <v>121</v>
      </c>
      <c r="AJ1279" s="13">
        <v>70</v>
      </c>
      <c r="AK1279" s="13">
        <v>69</v>
      </c>
      <c r="AL1279" s="13">
        <v>76</v>
      </c>
      <c r="AM1279" s="13"/>
      <c r="AN1279" s="13">
        <v>96</v>
      </c>
      <c r="AO1279" s="13">
        <v>24</v>
      </c>
      <c r="AP1279" s="13"/>
      <c r="AQ1279" s="13">
        <v>63</v>
      </c>
      <c r="AR1279" s="13">
        <v>165</v>
      </c>
      <c r="AS1279" s="13">
        <v>149</v>
      </c>
      <c r="AT1279" s="13">
        <v>61</v>
      </c>
      <c r="AU1279" s="13">
        <v>100</v>
      </c>
      <c r="AV1279" s="13">
        <v>81</v>
      </c>
      <c r="AW1279" s="13">
        <v>102</v>
      </c>
      <c r="AX1279" s="13">
        <v>113</v>
      </c>
      <c r="AY1279" s="14">
        <f t="shared" si="195"/>
        <v>88.61904761904762</v>
      </c>
      <c r="AZ1279" s="14">
        <f t="shared" si="202"/>
        <v>23</v>
      </c>
      <c r="BA1279" s="19">
        <f t="shared" si="196"/>
        <v>0.95454545454545459</v>
      </c>
      <c r="BB1279" s="20">
        <f t="shared" si="203"/>
        <v>31.685132460629202</v>
      </c>
      <c r="BC1279">
        <f t="shared" si="197"/>
        <v>0</v>
      </c>
      <c r="BD1279" s="14">
        <f t="shared" si="198"/>
        <v>17</v>
      </c>
      <c r="BE1279" s="14">
        <f t="shared" si="199"/>
        <v>81.166666666666671</v>
      </c>
      <c r="BF1279" s="14">
        <f t="shared" si="200"/>
        <v>84</v>
      </c>
      <c r="BG1279" s="14">
        <f t="shared" si="201"/>
        <v>104.25</v>
      </c>
    </row>
    <row r="1280" spans="1:59" x14ac:dyDescent="0.2">
      <c r="A1280" t="str">
        <f t="shared" si="194"/>
        <v>Shannon Hurn_2016</v>
      </c>
      <c r="B1280" t="s">
        <v>866</v>
      </c>
      <c r="C1280" t="s">
        <v>465</v>
      </c>
      <c r="D1280">
        <v>2016</v>
      </c>
      <c r="E1280" s="13">
        <v>408600</v>
      </c>
      <c r="F1280" s="13">
        <v>408600</v>
      </c>
      <c r="G1280" s="13">
        <v>408600</v>
      </c>
      <c r="H1280" s="13">
        <v>418300</v>
      </c>
      <c r="I1280" s="13">
        <v>430600</v>
      </c>
      <c r="J1280" s="13">
        <v>433700</v>
      </c>
      <c r="K1280" s="13">
        <v>417600</v>
      </c>
      <c r="L1280" s="13">
        <v>401200</v>
      </c>
      <c r="M1280" s="13">
        <v>390100</v>
      </c>
      <c r="N1280" s="13">
        <v>386800</v>
      </c>
      <c r="O1280" s="13">
        <v>379200</v>
      </c>
      <c r="P1280" s="13">
        <v>382300</v>
      </c>
      <c r="Q1280" s="13">
        <v>383300</v>
      </c>
      <c r="R1280" s="13">
        <v>384900</v>
      </c>
      <c r="S1280" s="13">
        <v>384900</v>
      </c>
      <c r="T1280" s="13">
        <v>388100</v>
      </c>
      <c r="U1280" s="13">
        <v>412200</v>
      </c>
      <c r="V1280" s="13">
        <v>433600</v>
      </c>
      <c r="W1280" s="13">
        <v>438400</v>
      </c>
      <c r="X1280" s="13">
        <v>422600</v>
      </c>
      <c r="Y1280" s="13">
        <v>432300</v>
      </c>
      <c r="Z1280" s="13">
        <v>433900</v>
      </c>
      <c r="AA1280" s="13">
        <v>428200</v>
      </c>
      <c r="AB1280" s="13">
        <v>66</v>
      </c>
      <c r="AC1280" s="13">
        <v>94</v>
      </c>
      <c r="AD1280" s="13">
        <v>102</v>
      </c>
      <c r="AE1280" s="13">
        <v>78</v>
      </c>
      <c r="AF1280" s="13">
        <v>79</v>
      </c>
      <c r="AG1280" s="13">
        <v>61</v>
      </c>
      <c r="AH1280" s="13">
        <v>71</v>
      </c>
      <c r="AI1280" s="13">
        <v>85</v>
      </c>
      <c r="AJ1280" s="13">
        <v>70</v>
      </c>
      <c r="AK1280" s="13">
        <v>60</v>
      </c>
      <c r="AL1280" s="13">
        <v>104</v>
      </c>
      <c r="AM1280" s="13">
        <v>68</v>
      </c>
      <c r="AN1280" s="13">
        <v>68</v>
      </c>
      <c r="AO1280" s="13"/>
      <c r="AP1280" s="13">
        <v>102</v>
      </c>
      <c r="AQ1280" s="13">
        <v>119</v>
      </c>
      <c r="AR1280" s="13">
        <v>80</v>
      </c>
      <c r="AS1280" s="13">
        <v>79</v>
      </c>
      <c r="AT1280" s="13">
        <v>76</v>
      </c>
      <c r="AU1280" s="13">
        <v>129</v>
      </c>
      <c r="AV1280" s="13">
        <v>67</v>
      </c>
      <c r="AW1280" s="13">
        <v>60</v>
      </c>
      <c r="AX1280" s="13">
        <v>95</v>
      </c>
      <c r="AY1280" s="14">
        <f t="shared" si="195"/>
        <v>82.409090909090907</v>
      </c>
      <c r="AZ1280" s="14">
        <f t="shared" si="202"/>
        <v>23</v>
      </c>
      <c r="BA1280" s="19">
        <f t="shared" si="196"/>
        <v>1</v>
      </c>
      <c r="BB1280" s="20">
        <f t="shared" si="203"/>
        <v>19.274110666677768</v>
      </c>
      <c r="BC1280">
        <f t="shared" si="197"/>
        <v>0</v>
      </c>
      <c r="BD1280" s="14">
        <f t="shared" si="198"/>
        <v>11</v>
      </c>
      <c r="BE1280" s="14">
        <f t="shared" si="199"/>
        <v>80</v>
      </c>
      <c r="BF1280" s="14">
        <f t="shared" si="200"/>
        <v>76.333333333333329</v>
      </c>
      <c r="BG1280" s="14">
        <f t="shared" si="201"/>
        <v>89.666666666666671</v>
      </c>
    </row>
    <row r="1281" spans="1:59" x14ac:dyDescent="0.2">
      <c r="A1281" t="str">
        <f t="shared" si="194"/>
        <v>Shannon Hurn_2015</v>
      </c>
      <c r="B1281" t="s">
        <v>866</v>
      </c>
      <c r="C1281" t="s">
        <v>465</v>
      </c>
      <c r="D1281">
        <v>2015</v>
      </c>
      <c r="E1281" s="13">
        <v>467300</v>
      </c>
      <c r="F1281" s="13">
        <v>467300</v>
      </c>
      <c r="G1281" s="13">
        <v>467300</v>
      </c>
      <c r="H1281" s="13">
        <v>434700</v>
      </c>
      <c r="I1281" s="13">
        <v>405700</v>
      </c>
      <c r="J1281" s="13">
        <v>399700</v>
      </c>
      <c r="K1281" s="13">
        <v>400900</v>
      </c>
      <c r="L1281" s="13">
        <v>420800</v>
      </c>
      <c r="M1281" s="13">
        <v>415800</v>
      </c>
      <c r="N1281" s="13">
        <v>414700</v>
      </c>
      <c r="O1281" s="13">
        <v>397400</v>
      </c>
      <c r="P1281" s="13">
        <v>390100</v>
      </c>
      <c r="Q1281" s="13">
        <v>379900</v>
      </c>
      <c r="R1281" s="13">
        <v>379900</v>
      </c>
      <c r="S1281" s="13">
        <v>363500</v>
      </c>
      <c r="T1281" s="13">
        <v>357800</v>
      </c>
      <c r="U1281" s="13">
        <v>366600</v>
      </c>
      <c r="V1281" s="13">
        <v>386700</v>
      </c>
      <c r="W1281" s="13">
        <v>419700</v>
      </c>
      <c r="X1281" s="13">
        <v>422200</v>
      </c>
      <c r="Y1281" s="13">
        <v>416700</v>
      </c>
      <c r="Z1281" s="13">
        <v>389600</v>
      </c>
      <c r="AA1281" s="13">
        <v>379100</v>
      </c>
      <c r="AB1281" s="13">
        <v>86</v>
      </c>
      <c r="AC1281" s="13">
        <v>53</v>
      </c>
      <c r="AD1281" s="13">
        <v>64</v>
      </c>
      <c r="AE1281" s="13">
        <v>76</v>
      </c>
      <c r="AF1281" s="13">
        <v>89</v>
      </c>
      <c r="AG1281" s="13">
        <v>77</v>
      </c>
      <c r="AH1281" s="13">
        <v>119</v>
      </c>
      <c r="AI1281" s="13">
        <v>43</v>
      </c>
      <c r="AJ1281" s="13">
        <v>83</v>
      </c>
      <c r="AK1281" s="13">
        <v>80</v>
      </c>
      <c r="AL1281" s="13">
        <v>56</v>
      </c>
      <c r="AM1281" s="13">
        <v>73</v>
      </c>
      <c r="AN1281" s="13"/>
      <c r="AO1281" s="13">
        <v>58</v>
      </c>
      <c r="AP1281" s="13">
        <v>71</v>
      </c>
      <c r="AQ1281" s="13">
        <v>103</v>
      </c>
      <c r="AR1281" s="13">
        <v>94</v>
      </c>
      <c r="AS1281" s="13">
        <v>112</v>
      </c>
      <c r="AT1281" s="13">
        <v>54</v>
      </c>
      <c r="AU1281" s="13">
        <v>78</v>
      </c>
      <c r="AV1281" s="13">
        <v>62</v>
      </c>
      <c r="AW1281" s="13">
        <v>75</v>
      </c>
      <c r="AX1281" s="13">
        <v>60</v>
      </c>
      <c r="AY1281" s="14">
        <f t="shared" si="195"/>
        <v>75.727272727272734</v>
      </c>
      <c r="AZ1281" s="14">
        <f t="shared" si="202"/>
        <v>23</v>
      </c>
      <c r="BA1281" s="19">
        <f t="shared" si="196"/>
        <v>1</v>
      </c>
      <c r="BB1281" s="20">
        <f t="shared" si="203"/>
        <v>19.508683825126298</v>
      </c>
      <c r="BC1281">
        <f t="shared" si="197"/>
        <v>0</v>
      </c>
      <c r="BD1281" s="14">
        <f t="shared" si="198"/>
        <v>16</v>
      </c>
      <c r="BE1281" s="14">
        <f t="shared" si="199"/>
        <v>74.166666666666671</v>
      </c>
      <c r="BF1281" s="14">
        <f t="shared" si="200"/>
        <v>75.666666666666671</v>
      </c>
      <c r="BG1281" s="14">
        <f t="shared" si="201"/>
        <v>78.777777777777771</v>
      </c>
    </row>
    <row r="1282" spans="1:59" x14ac:dyDescent="0.2">
      <c r="A1282" t="str">
        <f t="shared" ref="A1282:A1345" si="204">B1282&amp;"_"&amp;D1282</f>
        <v>Mark Hutchings_2018</v>
      </c>
      <c r="B1282" t="s">
        <v>775</v>
      </c>
      <c r="C1282" t="s">
        <v>465</v>
      </c>
      <c r="D1282">
        <v>2018</v>
      </c>
      <c r="E1282" s="13">
        <v>282000</v>
      </c>
      <c r="F1282" s="13">
        <v>282000</v>
      </c>
      <c r="G1282" s="13">
        <v>282000</v>
      </c>
      <c r="H1282" s="13">
        <v>282000</v>
      </c>
      <c r="I1282" s="13">
        <v>282000</v>
      </c>
      <c r="J1282" s="13">
        <v>282000</v>
      </c>
      <c r="K1282" s="13">
        <v>282000</v>
      </c>
      <c r="L1282" s="13">
        <v>316300</v>
      </c>
      <c r="M1282" s="13">
        <v>338400</v>
      </c>
      <c r="N1282" s="13">
        <v>350300</v>
      </c>
      <c r="O1282" s="13">
        <v>329200</v>
      </c>
      <c r="P1282" s="13">
        <v>312900</v>
      </c>
      <c r="Q1282" s="13">
        <v>312900</v>
      </c>
      <c r="R1282" s="13">
        <v>312900</v>
      </c>
      <c r="S1282" s="13">
        <v>287700</v>
      </c>
      <c r="T1282" s="13">
        <v>295700</v>
      </c>
      <c r="U1282" s="13">
        <v>298700</v>
      </c>
      <c r="V1282" s="13">
        <v>324800</v>
      </c>
      <c r="W1282" s="13">
        <v>323500</v>
      </c>
      <c r="X1282" s="13">
        <v>329700</v>
      </c>
      <c r="Y1282" s="13">
        <v>331100</v>
      </c>
      <c r="Z1282" s="13">
        <v>327500</v>
      </c>
      <c r="AA1282" s="13">
        <v>308600</v>
      </c>
      <c r="AB1282" s="13"/>
      <c r="AC1282" s="13"/>
      <c r="AD1282" s="13">
        <v>74</v>
      </c>
      <c r="AE1282" s="13"/>
      <c r="AF1282" s="13">
        <v>65</v>
      </c>
      <c r="AG1282" s="13"/>
      <c r="AH1282" s="13">
        <v>106</v>
      </c>
      <c r="AI1282" s="13">
        <v>69</v>
      </c>
      <c r="AJ1282" s="13">
        <v>56</v>
      </c>
      <c r="AK1282" s="13">
        <v>38</v>
      </c>
      <c r="AL1282" s="13">
        <v>67</v>
      </c>
      <c r="AM1282" s="13"/>
      <c r="AN1282" s="13"/>
      <c r="AO1282" s="13">
        <v>28</v>
      </c>
      <c r="AP1282" s="13">
        <v>99</v>
      </c>
      <c r="AQ1282" s="13">
        <v>61</v>
      </c>
      <c r="AR1282" s="13">
        <v>81</v>
      </c>
      <c r="AS1282" s="13">
        <v>54</v>
      </c>
      <c r="AT1282" s="13">
        <v>77</v>
      </c>
      <c r="AU1282" s="13">
        <v>75</v>
      </c>
      <c r="AV1282" s="13">
        <v>44</v>
      </c>
      <c r="AW1282" s="13">
        <v>58</v>
      </c>
      <c r="AX1282" s="13">
        <v>77</v>
      </c>
      <c r="AY1282" s="14">
        <f t="shared" si="195"/>
        <v>66.411764705882348</v>
      </c>
      <c r="AZ1282" s="14">
        <f t="shared" si="202"/>
        <v>23</v>
      </c>
      <c r="BA1282" s="19">
        <f t="shared" si="196"/>
        <v>0.77272727272727271</v>
      </c>
      <c r="BB1282" s="20">
        <f t="shared" si="203"/>
        <v>19.928179870253494</v>
      </c>
      <c r="BC1282">
        <f t="shared" si="197"/>
        <v>0</v>
      </c>
      <c r="BD1282" s="14">
        <f t="shared" si="198"/>
        <v>1</v>
      </c>
      <c r="BE1282" s="14">
        <f t="shared" si="199"/>
        <v>69.5</v>
      </c>
      <c r="BF1282" s="14">
        <f t="shared" si="200"/>
        <v>67.2</v>
      </c>
      <c r="BG1282" s="14">
        <f t="shared" si="201"/>
        <v>69.555555555555557</v>
      </c>
    </row>
    <row r="1283" spans="1:59" x14ac:dyDescent="0.2">
      <c r="A1283" t="str">
        <f t="shared" si="204"/>
        <v>Mark Hutchings_2017</v>
      </c>
      <c r="B1283" t="s">
        <v>775</v>
      </c>
      <c r="C1283" t="s">
        <v>465</v>
      </c>
      <c r="D1283">
        <v>2017</v>
      </c>
      <c r="E1283" s="13">
        <v>386600</v>
      </c>
      <c r="F1283" s="13">
        <v>386600</v>
      </c>
      <c r="G1283" s="13">
        <v>386600</v>
      </c>
      <c r="H1283" s="13">
        <v>376100</v>
      </c>
      <c r="I1283" s="13">
        <v>376100</v>
      </c>
      <c r="J1283" s="13">
        <v>376100</v>
      </c>
      <c r="K1283" s="13">
        <v>376100</v>
      </c>
      <c r="L1283" s="13">
        <v>362300</v>
      </c>
      <c r="M1283" s="13">
        <v>362300</v>
      </c>
      <c r="N1283" s="13">
        <v>362300</v>
      </c>
      <c r="O1283" s="13">
        <v>350300</v>
      </c>
      <c r="P1283" s="13">
        <v>325800</v>
      </c>
      <c r="Q1283" s="13">
        <v>325800</v>
      </c>
      <c r="R1283" s="13">
        <v>298500</v>
      </c>
      <c r="S1283" s="13">
        <v>288500</v>
      </c>
      <c r="T1283" s="13">
        <v>278900</v>
      </c>
      <c r="U1283" s="13">
        <v>301100</v>
      </c>
      <c r="V1283" s="13">
        <v>293600</v>
      </c>
      <c r="W1283" s="13">
        <v>291400</v>
      </c>
      <c r="X1283" s="13">
        <v>272300</v>
      </c>
      <c r="Y1283" s="13">
        <v>257900</v>
      </c>
      <c r="Z1283" s="13">
        <v>245600</v>
      </c>
      <c r="AA1283" s="13">
        <v>221900</v>
      </c>
      <c r="AB1283" s="13">
        <v>60</v>
      </c>
      <c r="AC1283" s="13">
        <v>69</v>
      </c>
      <c r="AD1283" s="13">
        <v>73</v>
      </c>
      <c r="AE1283" s="13"/>
      <c r="AF1283" s="13"/>
      <c r="AG1283" s="13"/>
      <c r="AH1283" s="13">
        <v>47</v>
      </c>
      <c r="AI1283" s="13"/>
      <c r="AJ1283" s="13"/>
      <c r="AK1283" s="13">
        <v>66</v>
      </c>
      <c r="AL1283" s="13">
        <v>39</v>
      </c>
      <c r="AM1283" s="13"/>
      <c r="AN1283" s="13">
        <v>25</v>
      </c>
      <c r="AO1283" s="13">
        <v>89</v>
      </c>
      <c r="AP1283" s="13">
        <v>36</v>
      </c>
      <c r="AQ1283" s="13">
        <v>91</v>
      </c>
      <c r="AR1283" s="13">
        <v>36</v>
      </c>
      <c r="AS1283" s="13">
        <v>44</v>
      </c>
      <c r="AT1283" s="13">
        <v>52</v>
      </c>
      <c r="AU1283" s="13">
        <v>36</v>
      </c>
      <c r="AV1283" s="13">
        <v>40</v>
      </c>
      <c r="AW1283" s="13">
        <v>19</v>
      </c>
      <c r="AX1283" s="13">
        <v>50</v>
      </c>
      <c r="AY1283" s="14">
        <f t="shared" ref="AY1283:AY1346" si="205">IFERROR(AVERAGEIFS(AB1283:AX1283,AB1283:AX1283,"&lt;&gt;"),"")</f>
        <v>51.294117647058826</v>
      </c>
      <c r="AZ1283" s="14">
        <f t="shared" si="202"/>
        <v>23</v>
      </c>
      <c r="BA1283" s="19">
        <f t="shared" ref="BA1283:BA1346" si="206">COUNTIF(AB1283:AX1283,"&lt;&gt;")/22</f>
        <v>0.77272727272727271</v>
      </c>
      <c r="BB1283" s="20">
        <f t="shared" si="203"/>
        <v>20.711605158347677</v>
      </c>
      <c r="BC1283">
        <f t="shared" ref="BC1283:BC1346" si="207">COUNTIFS(E1283:AA1283,0)</f>
        <v>0</v>
      </c>
      <c r="BD1283" s="14">
        <f t="shared" ref="BD1283:BD1346" si="208">MATCH(MIN(E1283:AA1283),E1283:AA1283,0)</f>
        <v>23</v>
      </c>
      <c r="BE1283" s="14">
        <f t="shared" ref="BE1283:BE1346" si="209">IFERROR(AVERAGE(AB1283:AG1283),"")</f>
        <v>67.333333333333329</v>
      </c>
      <c r="BF1283" s="14">
        <f t="shared" ref="BF1283:BF1346" si="210">IFERROR(AVERAGE(AH1283:AM1283),"")</f>
        <v>50.666666666666664</v>
      </c>
      <c r="BG1283" s="14">
        <f t="shared" ref="BG1283:BG1346" si="211">IFERROR(AVERAGE(AP1283:AX1283),"")</f>
        <v>44.888888888888886</v>
      </c>
    </row>
    <row r="1284" spans="1:59" x14ac:dyDescent="0.2">
      <c r="A1284" t="str">
        <f t="shared" si="204"/>
        <v>Mark Hutchings_2016</v>
      </c>
      <c r="B1284" t="s">
        <v>775</v>
      </c>
      <c r="C1284" t="s">
        <v>465</v>
      </c>
      <c r="D1284">
        <v>2016</v>
      </c>
      <c r="E1284" s="13">
        <v>385800</v>
      </c>
      <c r="F1284" s="13">
        <v>385800</v>
      </c>
      <c r="G1284" s="13">
        <v>385800</v>
      </c>
      <c r="H1284" s="13">
        <v>385800</v>
      </c>
      <c r="I1284" s="13">
        <v>385800</v>
      </c>
      <c r="J1284" s="13">
        <v>385800</v>
      </c>
      <c r="K1284" s="13">
        <v>385800</v>
      </c>
      <c r="L1284" s="13">
        <v>382600</v>
      </c>
      <c r="M1284" s="13">
        <v>387000</v>
      </c>
      <c r="N1284" s="13">
        <v>392900</v>
      </c>
      <c r="O1284" s="13">
        <v>383800</v>
      </c>
      <c r="P1284" s="13">
        <v>364500</v>
      </c>
      <c r="Q1284" s="13">
        <v>356100</v>
      </c>
      <c r="R1284" s="13">
        <v>349700</v>
      </c>
      <c r="S1284" s="13">
        <v>349700</v>
      </c>
      <c r="T1284" s="13">
        <v>362200</v>
      </c>
      <c r="U1284" s="13">
        <v>355300</v>
      </c>
      <c r="V1284" s="13">
        <v>346400</v>
      </c>
      <c r="W1284" s="13">
        <v>346400</v>
      </c>
      <c r="X1284" s="13">
        <v>340600</v>
      </c>
      <c r="Y1284" s="13">
        <v>340200</v>
      </c>
      <c r="Z1284" s="13">
        <v>357200</v>
      </c>
      <c r="AA1284" s="13">
        <v>344800</v>
      </c>
      <c r="AB1284" s="13"/>
      <c r="AC1284" s="13"/>
      <c r="AD1284" s="13"/>
      <c r="AE1284" s="13">
        <v>76</v>
      </c>
      <c r="AF1284" s="13"/>
      <c r="AG1284" s="13">
        <v>74</v>
      </c>
      <c r="AH1284" s="13">
        <v>72</v>
      </c>
      <c r="AI1284" s="13">
        <v>96</v>
      </c>
      <c r="AJ1284" s="13">
        <v>77</v>
      </c>
      <c r="AK1284" s="13">
        <v>42</v>
      </c>
      <c r="AL1284" s="13">
        <v>67</v>
      </c>
      <c r="AM1284" s="13">
        <v>91</v>
      </c>
      <c r="AN1284" s="13">
        <v>47</v>
      </c>
      <c r="AO1284" s="13"/>
      <c r="AP1284" s="13">
        <v>100</v>
      </c>
      <c r="AQ1284" s="13">
        <v>56</v>
      </c>
      <c r="AR1284" s="13">
        <v>41</v>
      </c>
      <c r="AS1284" s="13"/>
      <c r="AT1284" s="13">
        <v>104</v>
      </c>
      <c r="AU1284" s="13">
        <v>65</v>
      </c>
      <c r="AV1284" s="13">
        <v>81</v>
      </c>
      <c r="AW1284" s="13">
        <v>47</v>
      </c>
      <c r="AX1284" s="13">
        <v>72</v>
      </c>
      <c r="AY1284" s="14">
        <f t="shared" si="205"/>
        <v>71.058823529411768</v>
      </c>
      <c r="AZ1284" s="14">
        <f t="shared" si="202"/>
        <v>23</v>
      </c>
      <c r="BA1284" s="19">
        <f t="shared" si="206"/>
        <v>0.77272727272727271</v>
      </c>
      <c r="BB1284" s="20">
        <f t="shared" si="203"/>
        <v>19.838317053858468</v>
      </c>
      <c r="BC1284">
        <f t="shared" si="207"/>
        <v>0</v>
      </c>
      <c r="BD1284" s="14">
        <f t="shared" si="208"/>
        <v>21</v>
      </c>
      <c r="BE1284" s="14">
        <f t="shared" si="209"/>
        <v>75</v>
      </c>
      <c r="BF1284" s="14">
        <f t="shared" si="210"/>
        <v>74.166666666666671</v>
      </c>
      <c r="BG1284" s="14">
        <f t="shared" si="211"/>
        <v>70.75</v>
      </c>
    </row>
    <row r="1285" spans="1:59" x14ac:dyDescent="0.2">
      <c r="A1285" t="str">
        <f t="shared" si="204"/>
        <v>Mark Hutchings_2015</v>
      </c>
      <c r="B1285" t="s">
        <v>775</v>
      </c>
      <c r="C1285" t="s">
        <v>465</v>
      </c>
      <c r="D1285">
        <v>2015</v>
      </c>
      <c r="E1285" s="13">
        <v>394100</v>
      </c>
      <c r="F1285" s="13">
        <v>394100</v>
      </c>
      <c r="G1285" s="13">
        <v>394100</v>
      </c>
      <c r="H1285" s="13">
        <v>394100</v>
      </c>
      <c r="I1285" s="13">
        <v>394100</v>
      </c>
      <c r="J1285" s="13">
        <v>394100</v>
      </c>
      <c r="K1285" s="13">
        <v>394100</v>
      </c>
      <c r="L1285" s="13">
        <v>394100</v>
      </c>
      <c r="M1285" s="13">
        <v>394100</v>
      </c>
      <c r="N1285" s="13">
        <v>394100</v>
      </c>
      <c r="O1285" s="13">
        <v>394100</v>
      </c>
      <c r="P1285" s="13">
        <v>394100</v>
      </c>
      <c r="Q1285" s="13">
        <v>394100</v>
      </c>
      <c r="R1285" s="13">
        <v>394100</v>
      </c>
      <c r="S1285" s="13">
        <v>394100</v>
      </c>
      <c r="T1285" s="13">
        <v>394100</v>
      </c>
      <c r="U1285" s="13">
        <v>329400</v>
      </c>
      <c r="V1285" s="13">
        <v>301600</v>
      </c>
      <c r="W1285" s="13">
        <v>302300</v>
      </c>
      <c r="X1285" s="13">
        <v>331700</v>
      </c>
      <c r="Y1285" s="13">
        <v>355100</v>
      </c>
      <c r="Z1285" s="13">
        <v>397900</v>
      </c>
      <c r="AA1285" s="13">
        <v>408300</v>
      </c>
      <c r="AB1285" s="13"/>
      <c r="AC1285" s="13"/>
      <c r="AD1285" s="13"/>
      <c r="AE1285" s="13"/>
      <c r="AF1285" s="13"/>
      <c r="AG1285" s="13"/>
      <c r="AH1285" s="13">
        <v>35</v>
      </c>
      <c r="AI1285" s="13"/>
      <c r="AJ1285" s="13"/>
      <c r="AK1285" s="13"/>
      <c r="AL1285" s="13"/>
      <c r="AM1285" s="13"/>
      <c r="AN1285" s="13"/>
      <c r="AO1285" s="13"/>
      <c r="AP1285" s="13">
        <v>12</v>
      </c>
      <c r="AQ1285" s="13">
        <v>40</v>
      </c>
      <c r="AR1285" s="13">
        <v>84</v>
      </c>
      <c r="AS1285" s="13">
        <v>60</v>
      </c>
      <c r="AT1285" s="13">
        <v>106</v>
      </c>
      <c r="AU1285" s="13">
        <v>89</v>
      </c>
      <c r="AV1285" s="13">
        <v>121</v>
      </c>
      <c r="AW1285" s="13">
        <v>58</v>
      </c>
      <c r="AX1285" s="13">
        <v>110</v>
      </c>
      <c r="AY1285" s="14">
        <f t="shared" si="205"/>
        <v>71.5</v>
      </c>
      <c r="AZ1285" s="14">
        <f t="shared" si="202"/>
        <v>23</v>
      </c>
      <c r="BA1285" s="19">
        <f t="shared" si="206"/>
        <v>0.45454545454545453</v>
      </c>
      <c r="BB1285" s="20">
        <f t="shared" si="203"/>
        <v>36.154759944807637</v>
      </c>
      <c r="BC1285">
        <f t="shared" si="207"/>
        <v>0</v>
      </c>
      <c r="BD1285" s="14">
        <f t="shared" si="208"/>
        <v>18</v>
      </c>
      <c r="BE1285" s="14" t="str">
        <f t="shared" si="209"/>
        <v/>
      </c>
      <c r="BF1285" s="14">
        <f t="shared" si="210"/>
        <v>35</v>
      </c>
      <c r="BG1285" s="14">
        <f t="shared" si="211"/>
        <v>75.555555555555557</v>
      </c>
    </row>
    <row r="1286" spans="1:59" x14ac:dyDescent="0.2">
      <c r="A1286" t="str">
        <f t="shared" si="204"/>
        <v>Connor Idun_2018</v>
      </c>
      <c r="B1286" t="s">
        <v>2666</v>
      </c>
      <c r="C1286" t="s">
        <v>490</v>
      </c>
      <c r="D1286">
        <v>2018</v>
      </c>
      <c r="E1286" s="13">
        <v>0</v>
      </c>
      <c r="F1286" s="13">
        <v>0</v>
      </c>
      <c r="G1286" s="13">
        <v>0</v>
      </c>
      <c r="H1286" s="13">
        <v>0</v>
      </c>
      <c r="I1286" s="13">
        <v>0</v>
      </c>
      <c r="J1286" s="13">
        <v>0</v>
      </c>
      <c r="K1286" s="13">
        <v>0</v>
      </c>
      <c r="L1286" s="13">
        <v>0</v>
      </c>
      <c r="M1286" s="13">
        <v>0</v>
      </c>
      <c r="N1286" s="13">
        <v>0</v>
      </c>
      <c r="O1286" s="13">
        <v>0</v>
      </c>
      <c r="P1286" s="13">
        <v>0</v>
      </c>
      <c r="Q1286" s="13">
        <v>0</v>
      </c>
      <c r="R1286" s="13">
        <v>0</v>
      </c>
      <c r="S1286" s="13">
        <v>0</v>
      </c>
      <c r="T1286" s="13">
        <v>0</v>
      </c>
      <c r="U1286" s="13">
        <v>0</v>
      </c>
      <c r="V1286" s="13">
        <v>0</v>
      </c>
      <c r="W1286" s="13">
        <v>0</v>
      </c>
      <c r="X1286" s="13">
        <v>0</v>
      </c>
      <c r="Y1286" s="13">
        <v>0</v>
      </c>
      <c r="Z1286" s="13">
        <v>0</v>
      </c>
      <c r="AA1286" s="13">
        <v>0</v>
      </c>
      <c r="AB1286" s="13"/>
      <c r="AC1286" s="13"/>
      <c r="AD1286" s="13"/>
      <c r="AE1286" s="13"/>
      <c r="AF1286" s="13"/>
      <c r="AG1286" s="13"/>
      <c r="AH1286" s="13"/>
      <c r="AI1286" s="13"/>
      <c r="AJ1286" s="13"/>
      <c r="AK1286" s="13"/>
      <c r="AL1286" s="13"/>
      <c r="AM1286" s="13"/>
      <c r="AN1286" s="13"/>
      <c r="AO1286" s="13"/>
      <c r="AP1286" s="13"/>
      <c r="AQ1286" s="13"/>
      <c r="AR1286" s="13"/>
      <c r="AS1286" s="13"/>
      <c r="AT1286" s="13"/>
      <c r="AU1286" s="13"/>
      <c r="AV1286" s="13"/>
      <c r="AW1286" s="13"/>
      <c r="AX1286" s="13"/>
      <c r="AY1286" s="14" t="str">
        <f t="shared" si="205"/>
        <v/>
      </c>
      <c r="AZ1286" s="14">
        <f t="shared" si="202"/>
        <v>23</v>
      </c>
      <c r="BA1286" s="19">
        <f t="shared" si="206"/>
        <v>0</v>
      </c>
      <c r="BB1286" s="20" t="e">
        <f t="shared" si="203"/>
        <v>#DIV/0!</v>
      </c>
      <c r="BC1286">
        <f t="shared" si="207"/>
        <v>23</v>
      </c>
      <c r="BD1286" s="14">
        <f t="shared" si="208"/>
        <v>1</v>
      </c>
      <c r="BE1286" s="14" t="str">
        <f t="shared" si="209"/>
        <v/>
      </c>
      <c r="BF1286" s="14" t="str">
        <f t="shared" si="210"/>
        <v/>
      </c>
      <c r="BG1286" s="14" t="str">
        <f t="shared" si="211"/>
        <v/>
      </c>
    </row>
    <row r="1287" spans="1:59" x14ac:dyDescent="0.2">
      <c r="A1287" t="str">
        <f t="shared" si="204"/>
        <v>Connor Idun_2017</v>
      </c>
      <c r="B1287" t="s">
        <v>2666</v>
      </c>
      <c r="C1287" t="s">
        <v>490</v>
      </c>
      <c r="D1287">
        <v>2017</v>
      </c>
      <c r="E1287" s="13">
        <v>0</v>
      </c>
      <c r="F1287" s="13">
        <v>0</v>
      </c>
      <c r="G1287" s="13">
        <v>0</v>
      </c>
      <c r="H1287" s="13">
        <v>0</v>
      </c>
      <c r="I1287" s="13">
        <v>0</v>
      </c>
      <c r="J1287" s="13">
        <v>0</v>
      </c>
      <c r="K1287" s="13">
        <v>0</v>
      </c>
      <c r="L1287" s="13">
        <v>0</v>
      </c>
      <c r="M1287" s="13">
        <v>0</v>
      </c>
      <c r="N1287" s="13">
        <v>0</v>
      </c>
      <c r="O1287" s="13">
        <v>0</v>
      </c>
      <c r="P1287" s="13">
        <v>0</v>
      </c>
      <c r="Q1287" s="13">
        <v>0</v>
      </c>
      <c r="R1287" s="13">
        <v>0</v>
      </c>
      <c r="S1287" s="13">
        <v>0</v>
      </c>
      <c r="T1287" s="13">
        <v>0</v>
      </c>
      <c r="U1287" s="13">
        <v>0</v>
      </c>
      <c r="V1287" s="13">
        <v>0</v>
      </c>
      <c r="W1287" s="13">
        <v>0</v>
      </c>
      <c r="X1287" s="13">
        <v>0</v>
      </c>
      <c r="Y1287" s="13">
        <v>0</v>
      </c>
      <c r="Z1287" s="13">
        <v>0</v>
      </c>
      <c r="AA1287" s="13">
        <v>0</v>
      </c>
      <c r="AB1287" s="13"/>
      <c r="AC1287" s="13"/>
      <c r="AD1287" s="13"/>
      <c r="AE1287" s="13"/>
      <c r="AF1287" s="13"/>
      <c r="AG1287" s="13"/>
      <c r="AH1287" s="13"/>
      <c r="AI1287" s="13"/>
      <c r="AJ1287" s="13"/>
      <c r="AK1287" s="13"/>
      <c r="AL1287" s="13"/>
      <c r="AM1287" s="13"/>
      <c r="AN1287" s="13"/>
      <c r="AO1287" s="13"/>
      <c r="AP1287" s="13"/>
      <c r="AQ1287" s="13"/>
      <c r="AR1287" s="13"/>
      <c r="AS1287" s="13"/>
      <c r="AT1287" s="13"/>
      <c r="AU1287" s="13"/>
      <c r="AV1287" s="13"/>
      <c r="AW1287" s="13"/>
      <c r="AX1287" s="13"/>
      <c r="AY1287" s="14" t="str">
        <f t="shared" si="205"/>
        <v/>
      </c>
      <c r="AZ1287" s="14">
        <f t="shared" si="202"/>
        <v>23</v>
      </c>
      <c r="BA1287" s="19">
        <f t="shared" si="206"/>
        <v>0</v>
      </c>
      <c r="BB1287" s="20" t="e">
        <f t="shared" si="203"/>
        <v>#DIV/0!</v>
      </c>
      <c r="BC1287">
        <f t="shared" si="207"/>
        <v>23</v>
      </c>
      <c r="BD1287" s="14">
        <f t="shared" si="208"/>
        <v>1</v>
      </c>
      <c r="BE1287" s="14" t="str">
        <f t="shared" si="209"/>
        <v/>
      </c>
      <c r="BF1287" s="14" t="str">
        <f t="shared" si="210"/>
        <v/>
      </c>
      <c r="BG1287" s="14" t="str">
        <f t="shared" si="211"/>
        <v/>
      </c>
    </row>
    <row r="1288" spans="1:59" x14ac:dyDescent="0.2">
      <c r="A1288" t="str">
        <f t="shared" si="204"/>
        <v>Connor Idun_2016</v>
      </c>
      <c r="B1288" t="s">
        <v>2666</v>
      </c>
      <c r="C1288" t="s">
        <v>490</v>
      </c>
      <c r="D1288">
        <v>2016</v>
      </c>
      <c r="E1288" s="13">
        <v>0</v>
      </c>
      <c r="F1288" s="13">
        <v>0</v>
      </c>
      <c r="G1288" s="13">
        <v>0</v>
      </c>
      <c r="H1288" s="13">
        <v>0</v>
      </c>
      <c r="I1288" s="13">
        <v>0</v>
      </c>
      <c r="J1288" s="13">
        <v>0</v>
      </c>
      <c r="K1288" s="13">
        <v>0</v>
      </c>
      <c r="L1288" s="13">
        <v>0</v>
      </c>
      <c r="M1288" s="13">
        <v>0</v>
      </c>
      <c r="N1288" s="13">
        <v>0</v>
      </c>
      <c r="O1288" s="13">
        <v>0</v>
      </c>
      <c r="P1288" s="13">
        <v>0</v>
      </c>
      <c r="Q1288" s="13">
        <v>0</v>
      </c>
      <c r="R1288" s="13">
        <v>0</v>
      </c>
      <c r="S1288" s="13">
        <v>0</v>
      </c>
      <c r="T1288" s="13">
        <v>0</v>
      </c>
      <c r="U1288" s="13">
        <v>0</v>
      </c>
      <c r="V1288" s="13">
        <v>0</v>
      </c>
      <c r="W1288" s="13">
        <v>0</v>
      </c>
      <c r="X1288" s="13">
        <v>0</v>
      </c>
      <c r="Y1288" s="13">
        <v>0</v>
      </c>
      <c r="Z1288" s="13">
        <v>0</v>
      </c>
      <c r="AA1288" s="13">
        <v>0</v>
      </c>
      <c r="AB1288" s="13"/>
      <c r="AC1288" s="13"/>
      <c r="AD1288" s="13"/>
      <c r="AE1288" s="13"/>
      <c r="AF1288" s="13"/>
      <c r="AG1288" s="13"/>
      <c r="AH1288" s="13"/>
      <c r="AI1288" s="13"/>
      <c r="AJ1288" s="13"/>
      <c r="AK1288" s="13"/>
      <c r="AL1288" s="13"/>
      <c r="AM1288" s="13"/>
      <c r="AN1288" s="13"/>
      <c r="AO1288" s="13"/>
      <c r="AP1288" s="13"/>
      <c r="AQ1288" s="13"/>
      <c r="AR1288" s="13"/>
      <c r="AS1288" s="13"/>
      <c r="AT1288" s="13"/>
      <c r="AU1288" s="13"/>
      <c r="AV1288" s="13"/>
      <c r="AW1288" s="13"/>
      <c r="AX1288" s="13"/>
      <c r="AY1288" s="14" t="str">
        <f t="shared" si="205"/>
        <v/>
      </c>
      <c r="AZ1288" s="14">
        <f t="shared" si="202"/>
        <v>23</v>
      </c>
      <c r="BA1288" s="19">
        <f t="shared" si="206"/>
        <v>0</v>
      </c>
      <c r="BB1288" s="20" t="e">
        <f t="shared" si="203"/>
        <v>#DIV/0!</v>
      </c>
      <c r="BC1288">
        <f t="shared" si="207"/>
        <v>23</v>
      </c>
      <c r="BD1288" s="14">
        <f t="shared" si="208"/>
        <v>1</v>
      </c>
      <c r="BE1288" s="14" t="str">
        <f t="shared" si="209"/>
        <v/>
      </c>
      <c r="BF1288" s="14" t="str">
        <f t="shared" si="210"/>
        <v/>
      </c>
      <c r="BG1288" s="14" t="str">
        <f t="shared" si="211"/>
        <v/>
      </c>
    </row>
    <row r="1289" spans="1:59" x14ac:dyDescent="0.2">
      <c r="A1289" t="str">
        <f t="shared" si="204"/>
        <v>Connor Idun_2015</v>
      </c>
      <c r="B1289" t="s">
        <v>2666</v>
      </c>
      <c r="C1289" t="s">
        <v>490</v>
      </c>
      <c r="D1289">
        <v>2015</v>
      </c>
      <c r="E1289" s="13">
        <v>0</v>
      </c>
      <c r="F1289" s="13">
        <v>0</v>
      </c>
      <c r="G1289" s="13">
        <v>0</v>
      </c>
      <c r="H1289" s="13">
        <v>0</v>
      </c>
      <c r="I1289" s="13">
        <v>0</v>
      </c>
      <c r="J1289" s="13">
        <v>0</v>
      </c>
      <c r="K1289" s="13">
        <v>0</v>
      </c>
      <c r="L1289" s="13">
        <v>0</v>
      </c>
      <c r="M1289" s="13">
        <v>0</v>
      </c>
      <c r="N1289" s="13">
        <v>0</v>
      </c>
      <c r="O1289" s="13">
        <v>0</v>
      </c>
      <c r="P1289" s="13">
        <v>0</v>
      </c>
      <c r="Q1289" s="13">
        <v>0</v>
      </c>
      <c r="R1289" s="13">
        <v>0</v>
      </c>
      <c r="S1289" s="13">
        <v>0</v>
      </c>
      <c r="T1289" s="13">
        <v>0</v>
      </c>
      <c r="U1289" s="13">
        <v>0</v>
      </c>
      <c r="V1289" s="13">
        <v>0</v>
      </c>
      <c r="W1289" s="13">
        <v>0</v>
      </c>
      <c r="X1289" s="13">
        <v>0</v>
      </c>
      <c r="Y1289" s="13">
        <v>0</v>
      </c>
      <c r="Z1289" s="13">
        <v>0</v>
      </c>
      <c r="AA1289" s="13">
        <v>0</v>
      </c>
      <c r="AB1289" s="13"/>
      <c r="AC1289" s="13"/>
      <c r="AD1289" s="13"/>
      <c r="AE1289" s="13"/>
      <c r="AF1289" s="13"/>
      <c r="AG1289" s="13"/>
      <c r="AH1289" s="13"/>
      <c r="AI1289" s="13"/>
      <c r="AJ1289" s="13"/>
      <c r="AK1289" s="13"/>
      <c r="AL1289" s="13"/>
      <c r="AM1289" s="13"/>
      <c r="AN1289" s="13"/>
      <c r="AO1289" s="13"/>
      <c r="AP1289" s="13"/>
      <c r="AQ1289" s="13"/>
      <c r="AR1289" s="13"/>
      <c r="AS1289" s="13"/>
      <c r="AT1289" s="13"/>
      <c r="AU1289" s="13"/>
      <c r="AV1289" s="13"/>
      <c r="AW1289" s="13"/>
      <c r="AX1289" s="13"/>
      <c r="AY1289" s="14" t="str">
        <f t="shared" si="205"/>
        <v/>
      </c>
      <c r="AZ1289" s="14">
        <f t="shared" si="202"/>
        <v>23</v>
      </c>
      <c r="BA1289" s="19">
        <f t="shared" si="206"/>
        <v>0</v>
      </c>
      <c r="BB1289" s="20" t="e">
        <f t="shared" si="203"/>
        <v>#DIV/0!</v>
      </c>
      <c r="BC1289">
        <f t="shared" si="207"/>
        <v>23</v>
      </c>
      <c r="BD1289" s="14">
        <f t="shared" si="208"/>
        <v>1</v>
      </c>
      <c r="BE1289" s="14" t="str">
        <f t="shared" si="209"/>
        <v/>
      </c>
      <c r="BF1289" s="14" t="str">
        <f t="shared" si="210"/>
        <v/>
      </c>
      <c r="BG1289" s="14" t="str">
        <f t="shared" si="211"/>
        <v/>
      </c>
    </row>
    <row r="1290" spans="1:59" x14ac:dyDescent="0.2">
      <c r="A1290" t="str">
        <f t="shared" si="204"/>
        <v>Jarman Impey_2018</v>
      </c>
      <c r="B1290" t="s">
        <v>695</v>
      </c>
      <c r="C1290" t="s">
        <v>260</v>
      </c>
      <c r="D1290">
        <v>2018</v>
      </c>
      <c r="E1290" s="13">
        <v>335700</v>
      </c>
      <c r="F1290" s="13">
        <v>335700</v>
      </c>
      <c r="G1290" s="13">
        <v>335700</v>
      </c>
      <c r="H1290" s="13">
        <v>329600</v>
      </c>
      <c r="I1290" s="13">
        <v>333000</v>
      </c>
      <c r="J1290" s="13">
        <v>334400</v>
      </c>
      <c r="K1290" s="13">
        <v>335600</v>
      </c>
      <c r="L1290" s="13">
        <v>328800</v>
      </c>
      <c r="M1290" s="13">
        <v>318900</v>
      </c>
      <c r="N1290" s="13">
        <v>325300</v>
      </c>
      <c r="O1290" s="13">
        <v>348000</v>
      </c>
      <c r="P1290" s="13">
        <v>356100</v>
      </c>
      <c r="Q1290" s="13">
        <v>356100</v>
      </c>
      <c r="R1290" s="13">
        <v>355200</v>
      </c>
      <c r="S1290" s="13">
        <v>364500</v>
      </c>
      <c r="T1290" s="13">
        <v>376900</v>
      </c>
      <c r="U1290" s="13">
        <v>377800</v>
      </c>
      <c r="V1290" s="13">
        <v>348500</v>
      </c>
      <c r="W1290" s="13">
        <v>334000</v>
      </c>
      <c r="X1290" s="13">
        <v>328800</v>
      </c>
      <c r="Y1290" s="13">
        <v>321500</v>
      </c>
      <c r="Z1290" s="13">
        <v>312100</v>
      </c>
      <c r="AA1290" s="13">
        <v>330700</v>
      </c>
      <c r="AB1290" s="13">
        <v>59</v>
      </c>
      <c r="AC1290" s="13">
        <v>77</v>
      </c>
      <c r="AD1290" s="13">
        <v>50</v>
      </c>
      <c r="AE1290" s="13">
        <v>74</v>
      </c>
      <c r="AF1290" s="13">
        <v>74</v>
      </c>
      <c r="AG1290" s="13">
        <v>53</v>
      </c>
      <c r="AH1290" s="13">
        <v>58</v>
      </c>
      <c r="AI1290" s="13">
        <v>65</v>
      </c>
      <c r="AJ1290" s="13">
        <v>84</v>
      </c>
      <c r="AK1290" s="13">
        <v>97</v>
      </c>
      <c r="AL1290" s="13">
        <v>46</v>
      </c>
      <c r="AM1290" s="13"/>
      <c r="AN1290" s="13">
        <v>69</v>
      </c>
      <c r="AO1290" s="13">
        <v>121</v>
      </c>
      <c r="AP1290" s="13">
        <v>61</v>
      </c>
      <c r="AQ1290" s="13">
        <v>51</v>
      </c>
      <c r="AR1290" s="13">
        <v>53</v>
      </c>
      <c r="AS1290" s="13">
        <v>77</v>
      </c>
      <c r="AT1290" s="13">
        <v>63</v>
      </c>
      <c r="AU1290" s="13">
        <v>46</v>
      </c>
      <c r="AV1290" s="13">
        <v>68</v>
      </c>
      <c r="AW1290" s="13">
        <v>95</v>
      </c>
      <c r="AX1290" s="13">
        <v>61</v>
      </c>
      <c r="AY1290" s="14">
        <f t="shared" si="205"/>
        <v>68.272727272727266</v>
      </c>
      <c r="AZ1290" s="14">
        <f t="shared" si="202"/>
        <v>23</v>
      </c>
      <c r="BA1290" s="19">
        <f t="shared" si="206"/>
        <v>1</v>
      </c>
      <c r="BB1290" s="20">
        <f t="shared" si="203"/>
        <v>18.532293097344624</v>
      </c>
      <c r="BC1290">
        <f t="shared" si="207"/>
        <v>0</v>
      </c>
      <c r="BD1290" s="14">
        <f t="shared" si="208"/>
        <v>22</v>
      </c>
      <c r="BE1290" s="14">
        <f t="shared" si="209"/>
        <v>64.5</v>
      </c>
      <c r="BF1290" s="14">
        <f t="shared" si="210"/>
        <v>70</v>
      </c>
      <c r="BG1290" s="14">
        <f t="shared" si="211"/>
        <v>63.888888888888886</v>
      </c>
    </row>
    <row r="1291" spans="1:59" x14ac:dyDescent="0.2">
      <c r="A1291" t="str">
        <f t="shared" si="204"/>
        <v>Jarman Impey_2017</v>
      </c>
      <c r="B1291" t="s">
        <v>695</v>
      </c>
      <c r="C1291" t="s">
        <v>260</v>
      </c>
      <c r="D1291">
        <v>2017</v>
      </c>
      <c r="E1291" s="13">
        <v>339000</v>
      </c>
      <c r="F1291" s="13">
        <v>339000</v>
      </c>
      <c r="G1291" s="13">
        <v>339000</v>
      </c>
      <c r="H1291" s="13">
        <v>339000</v>
      </c>
      <c r="I1291" s="13">
        <v>344600</v>
      </c>
      <c r="J1291" s="13">
        <v>335500</v>
      </c>
      <c r="K1291" s="13">
        <v>343100</v>
      </c>
      <c r="L1291" s="13">
        <v>356200</v>
      </c>
      <c r="M1291" s="13">
        <v>369700</v>
      </c>
      <c r="N1291" s="13">
        <v>369700</v>
      </c>
      <c r="O1291" s="13">
        <v>353100</v>
      </c>
      <c r="P1291" s="13">
        <v>342500</v>
      </c>
      <c r="Q1291" s="13">
        <v>319800</v>
      </c>
      <c r="R1291" s="13">
        <v>309200</v>
      </c>
      <c r="S1291" s="13">
        <v>295600</v>
      </c>
      <c r="T1291" s="13">
        <v>301500</v>
      </c>
      <c r="U1291" s="13">
        <v>305300</v>
      </c>
      <c r="V1291" s="13">
        <v>297200</v>
      </c>
      <c r="W1291" s="13">
        <v>284700</v>
      </c>
      <c r="X1291" s="13">
        <v>279800</v>
      </c>
      <c r="Y1291" s="13">
        <v>274900</v>
      </c>
      <c r="Z1291" s="13">
        <v>273900</v>
      </c>
      <c r="AA1291" s="13">
        <v>273900</v>
      </c>
      <c r="AB1291" s="13"/>
      <c r="AC1291" s="13">
        <v>86</v>
      </c>
      <c r="AD1291" s="13">
        <v>66</v>
      </c>
      <c r="AE1291" s="13">
        <v>59</v>
      </c>
      <c r="AF1291" s="13">
        <v>56</v>
      </c>
      <c r="AG1291" s="13">
        <v>99</v>
      </c>
      <c r="AH1291" s="13">
        <v>75</v>
      </c>
      <c r="AI1291" s="13">
        <v>66</v>
      </c>
      <c r="AJ1291" s="13"/>
      <c r="AK1291" s="13">
        <v>39</v>
      </c>
      <c r="AL1291" s="13">
        <v>80</v>
      </c>
      <c r="AM1291" s="13">
        <v>31</v>
      </c>
      <c r="AN1291" s="13">
        <v>53</v>
      </c>
      <c r="AO1291" s="13">
        <v>67</v>
      </c>
      <c r="AP1291" s="13">
        <v>69</v>
      </c>
      <c r="AQ1291" s="13">
        <v>52</v>
      </c>
      <c r="AR1291" s="13">
        <v>43</v>
      </c>
      <c r="AS1291" s="13">
        <v>55</v>
      </c>
      <c r="AT1291" s="13">
        <v>62</v>
      </c>
      <c r="AU1291" s="13">
        <v>41</v>
      </c>
      <c r="AV1291" s="13">
        <v>61</v>
      </c>
      <c r="AW1291" s="13"/>
      <c r="AX1291" s="13"/>
      <c r="AY1291" s="14">
        <f t="shared" si="205"/>
        <v>61.05263157894737</v>
      </c>
      <c r="AZ1291" s="14">
        <f t="shared" si="202"/>
        <v>23</v>
      </c>
      <c r="BA1291" s="19">
        <f t="shared" si="206"/>
        <v>0.86363636363636365</v>
      </c>
      <c r="BB1291" s="20">
        <f t="shared" si="203"/>
        <v>16.824168079847141</v>
      </c>
      <c r="BC1291">
        <f t="shared" si="207"/>
        <v>0</v>
      </c>
      <c r="BD1291" s="14">
        <f t="shared" si="208"/>
        <v>22</v>
      </c>
      <c r="BE1291" s="14">
        <f t="shared" si="209"/>
        <v>73.2</v>
      </c>
      <c r="BF1291" s="14">
        <f t="shared" si="210"/>
        <v>58.2</v>
      </c>
      <c r="BG1291" s="14">
        <f t="shared" si="211"/>
        <v>54.714285714285715</v>
      </c>
    </row>
    <row r="1292" spans="1:59" x14ac:dyDescent="0.2">
      <c r="A1292" t="str">
        <f t="shared" si="204"/>
        <v>Jarman Impey_2016</v>
      </c>
      <c r="B1292" t="s">
        <v>695</v>
      </c>
      <c r="C1292" t="s">
        <v>260</v>
      </c>
      <c r="D1292">
        <v>2016</v>
      </c>
      <c r="E1292" s="13">
        <v>282500</v>
      </c>
      <c r="F1292" s="13">
        <v>282500</v>
      </c>
      <c r="G1292" s="13">
        <v>282500</v>
      </c>
      <c r="H1292" s="13">
        <v>268200</v>
      </c>
      <c r="I1292" s="13">
        <v>268200</v>
      </c>
      <c r="J1292" s="13">
        <v>268200</v>
      </c>
      <c r="K1292" s="13">
        <v>280900</v>
      </c>
      <c r="L1292" s="13">
        <v>300500</v>
      </c>
      <c r="M1292" s="13">
        <v>307900</v>
      </c>
      <c r="N1292" s="13">
        <v>284900</v>
      </c>
      <c r="O1292" s="13">
        <v>262900</v>
      </c>
      <c r="P1292" s="13">
        <v>279500</v>
      </c>
      <c r="Q1292" s="13">
        <v>302800</v>
      </c>
      <c r="R1292" s="13">
        <v>324800</v>
      </c>
      <c r="S1292" s="13">
        <v>324800</v>
      </c>
      <c r="T1292" s="13">
        <v>308200</v>
      </c>
      <c r="U1292" s="13">
        <v>305100</v>
      </c>
      <c r="V1292" s="13">
        <v>289900</v>
      </c>
      <c r="W1292" s="13">
        <v>295800</v>
      </c>
      <c r="X1292" s="13">
        <v>301500</v>
      </c>
      <c r="Y1292" s="13">
        <v>315200</v>
      </c>
      <c r="Z1292" s="13">
        <v>321500</v>
      </c>
      <c r="AA1292" s="13">
        <v>331500</v>
      </c>
      <c r="AB1292" s="13">
        <v>38</v>
      </c>
      <c r="AC1292" s="13">
        <v>40</v>
      </c>
      <c r="AD1292" s="13">
        <v>56</v>
      </c>
      <c r="AE1292" s="13"/>
      <c r="AF1292" s="13"/>
      <c r="AG1292" s="13">
        <v>90</v>
      </c>
      <c r="AH1292" s="13">
        <v>65</v>
      </c>
      <c r="AI1292" s="13">
        <v>40</v>
      </c>
      <c r="AJ1292" s="13">
        <v>27</v>
      </c>
      <c r="AK1292" s="13">
        <v>54</v>
      </c>
      <c r="AL1292" s="13">
        <v>114</v>
      </c>
      <c r="AM1292" s="13">
        <v>53</v>
      </c>
      <c r="AN1292" s="13">
        <v>70</v>
      </c>
      <c r="AO1292" s="13"/>
      <c r="AP1292" s="13">
        <v>34</v>
      </c>
      <c r="AQ1292" s="13">
        <v>75</v>
      </c>
      <c r="AR1292" s="13">
        <v>43</v>
      </c>
      <c r="AS1292" s="13">
        <v>74</v>
      </c>
      <c r="AT1292" s="13">
        <v>79</v>
      </c>
      <c r="AU1292" s="13">
        <v>65</v>
      </c>
      <c r="AV1292" s="13">
        <v>66</v>
      </c>
      <c r="AW1292" s="13">
        <v>91</v>
      </c>
      <c r="AX1292" s="13">
        <v>72</v>
      </c>
      <c r="AY1292" s="14">
        <f t="shared" si="205"/>
        <v>62.3</v>
      </c>
      <c r="AZ1292" s="14">
        <f t="shared" si="202"/>
        <v>23</v>
      </c>
      <c r="BA1292" s="19">
        <f t="shared" si="206"/>
        <v>0.90909090909090906</v>
      </c>
      <c r="BB1292" s="20">
        <f t="shared" si="203"/>
        <v>22.031317422442555</v>
      </c>
      <c r="BC1292">
        <f t="shared" si="207"/>
        <v>0</v>
      </c>
      <c r="BD1292" s="14">
        <f t="shared" si="208"/>
        <v>11</v>
      </c>
      <c r="BE1292" s="14">
        <f t="shared" si="209"/>
        <v>56</v>
      </c>
      <c r="BF1292" s="14">
        <f t="shared" si="210"/>
        <v>58.833333333333336</v>
      </c>
      <c r="BG1292" s="14">
        <f t="shared" si="211"/>
        <v>66.555555555555557</v>
      </c>
    </row>
    <row r="1293" spans="1:59" x14ac:dyDescent="0.2">
      <c r="A1293" t="str">
        <f t="shared" si="204"/>
        <v>Jarman Impey_2015</v>
      </c>
      <c r="B1293" t="s">
        <v>695</v>
      </c>
      <c r="C1293" t="s">
        <v>260</v>
      </c>
      <c r="D1293">
        <v>2015</v>
      </c>
      <c r="E1293" s="13">
        <v>261300</v>
      </c>
      <c r="F1293" s="13">
        <v>261300</v>
      </c>
      <c r="G1293" s="13">
        <v>261300</v>
      </c>
      <c r="H1293" s="13">
        <v>261300</v>
      </c>
      <c r="I1293" s="13">
        <v>261300</v>
      </c>
      <c r="J1293" s="13">
        <v>261300</v>
      </c>
      <c r="K1293" s="13">
        <v>261300</v>
      </c>
      <c r="L1293" s="13">
        <v>255500</v>
      </c>
      <c r="M1293" s="13">
        <v>236500</v>
      </c>
      <c r="N1293" s="13">
        <v>241000</v>
      </c>
      <c r="O1293" s="13">
        <v>248700</v>
      </c>
      <c r="P1293" s="13">
        <v>266600</v>
      </c>
      <c r="Q1293" s="13">
        <v>286600</v>
      </c>
      <c r="R1293" s="13">
        <v>286600</v>
      </c>
      <c r="S1293" s="13">
        <v>301100</v>
      </c>
      <c r="T1293" s="13">
        <v>302800</v>
      </c>
      <c r="U1293" s="13">
        <v>292000</v>
      </c>
      <c r="V1293" s="13">
        <v>262200</v>
      </c>
      <c r="W1293" s="13">
        <v>262200</v>
      </c>
      <c r="X1293" s="13">
        <v>252200</v>
      </c>
      <c r="Y1293" s="13">
        <v>264800</v>
      </c>
      <c r="Z1293" s="13">
        <v>289400</v>
      </c>
      <c r="AA1293" s="13">
        <v>285600</v>
      </c>
      <c r="AB1293" s="13">
        <v>66</v>
      </c>
      <c r="AC1293" s="13">
        <v>11</v>
      </c>
      <c r="AD1293" s="13"/>
      <c r="AE1293" s="13"/>
      <c r="AF1293" s="13"/>
      <c r="AG1293" s="13"/>
      <c r="AH1293" s="13">
        <v>66</v>
      </c>
      <c r="AI1293" s="13">
        <v>32</v>
      </c>
      <c r="AJ1293" s="13">
        <v>53</v>
      </c>
      <c r="AK1293" s="13">
        <v>75</v>
      </c>
      <c r="AL1293" s="13">
        <v>60</v>
      </c>
      <c r="AM1293" s="13">
        <v>69</v>
      </c>
      <c r="AN1293" s="13"/>
      <c r="AO1293" s="13">
        <v>73</v>
      </c>
      <c r="AP1293" s="13">
        <v>40</v>
      </c>
      <c r="AQ1293" s="13">
        <v>42</v>
      </c>
      <c r="AR1293" s="13">
        <v>27</v>
      </c>
      <c r="AS1293" s="13"/>
      <c r="AT1293" s="13">
        <v>67</v>
      </c>
      <c r="AU1293" s="13">
        <v>88</v>
      </c>
      <c r="AV1293" s="13">
        <v>64</v>
      </c>
      <c r="AW1293" s="13">
        <v>17</v>
      </c>
      <c r="AX1293" s="13">
        <v>40</v>
      </c>
      <c r="AY1293" s="14">
        <f t="shared" si="205"/>
        <v>52.352941176470587</v>
      </c>
      <c r="AZ1293" s="14">
        <f t="shared" si="202"/>
        <v>23</v>
      </c>
      <c r="BA1293" s="19">
        <f t="shared" si="206"/>
        <v>0.77272727272727271</v>
      </c>
      <c r="BB1293" s="20">
        <f t="shared" si="203"/>
        <v>21.934394157551363</v>
      </c>
      <c r="BC1293">
        <f t="shared" si="207"/>
        <v>0</v>
      </c>
      <c r="BD1293" s="14">
        <f t="shared" si="208"/>
        <v>9</v>
      </c>
      <c r="BE1293" s="14">
        <f t="shared" si="209"/>
        <v>38.5</v>
      </c>
      <c r="BF1293" s="14">
        <f t="shared" si="210"/>
        <v>59.166666666666664</v>
      </c>
      <c r="BG1293" s="14">
        <f t="shared" si="211"/>
        <v>48.125</v>
      </c>
    </row>
    <row r="1294" spans="1:59" x14ac:dyDescent="0.2">
      <c r="A1294" t="str">
        <f t="shared" si="204"/>
        <v>Kieren Jack_2018</v>
      </c>
      <c r="B1294" t="s">
        <v>740</v>
      </c>
      <c r="C1294" t="s">
        <v>423</v>
      </c>
      <c r="D1294">
        <v>2018</v>
      </c>
      <c r="E1294" s="13">
        <v>406800</v>
      </c>
      <c r="F1294" s="13">
        <v>406800</v>
      </c>
      <c r="G1294" s="13">
        <v>406800</v>
      </c>
      <c r="H1294" s="13">
        <v>390300</v>
      </c>
      <c r="I1294" s="13">
        <v>365500</v>
      </c>
      <c r="J1294" s="13">
        <v>346600</v>
      </c>
      <c r="K1294" s="13">
        <v>343200</v>
      </c>
      <c r="L1294" s="13">
        <v>352600</v>
      </c>
      <c r="M1294" s="13">
        <v>357800</v>
      </c>
      <c r="N1294" s="13">
        <v>340800</v>
      </c>
      <c r="O1294" s="13">
        <v>312400</v>
      </c>
      <c r="P1294" s="13">
        <v>301900</v>
      </c>
      <c r="Q1294" s="13">
        <v>301900</v>
      </c>
      <c r="R1294" s="13">
        <v>292300</v>
      </c>
      <c r="S1294" s="13">
        <v>292300</v>
      </c>
      <c r="T1294" s="13">
        <v>283000</v>
      </c>
      <c r="U1294" s="13">
        <v>252200</v>
      </c>
      <c r="V1294" s="13">
        <v>252200</v>
      </c>
      <c r="W1294" s="13">
        <v>252200</v>
      </c>
      <c r="X1294" s="13">
        <v>252200</v>
      </c>
      <c r="Y1294" s="13">
        <v>229000</v>
      </c>
      <c r="Z1294" s="13">
        <v>217300</v>
      </c>
      <c r="AA1294" s="13">
        <v>253800</v>
      </c>
      <c r="AB1294" s="13">
        <v>87</v>
      </c>
      <c r="AC1294" s="13">
        <v>50</v>
      </c>
      <c r="AD1294" s="13">
        <v>68</v>
      </c>
      <c r="AE1294" s="13">
        <v>56</v>
      </c>
      <c r="AF1294" s="13">
        <v>48</v>
      </c>
      <c r="AG1294" s="13">
        <v>94</v>
      </c>
      <c r="AH1294" s="13">
        <v>84</v>
      </c>
      <c r="AI1294" s="13">
        <v>46</v>
      </c>
      <c r="AJ1294" s="13">
        <v>48</v>
      </c>
      <c r="AK1294" s="13">
        <v>47</v>
      </c>
      <c r="AL1294" s="13">
        <v>69</v>
      </c>
      <c r="AM1294" s="13"/>
      <c r="AN1294" s="13">
        <v>44</v>
      </c>
      <c r="AO1294" s="13"/>
      <c r="AP1294" s="13">
        <v>45</v>
      </c>
      <c r="AQ1294" s="13">
        <v>15</v>
      </c>
      <c r="AR1294" s="13"/>
      <c r="AS1294" s="13"/>
      <c r="AT1294" s="13"/>
      <c r="AU1294" s="13">
        <v>43</v>
      </c>
      <c r="AV1294" s="13">
        <v>57</v>
      </c>
      <c r="AW1294" s="13">
        <v>77</v>
      </c>
      <c r="AX1294" s="13">
        <v>52</v>
      </c>
      <c r="AY1294" s="14">
        <f t="shared" si="205"/>
        <v>57.222222222222221</v>
      </c>
      <c r="AZ1294" s="14">
        <f t="shared" si="202"/>
        <v>23</v>
      </c>
      <c r="BA1294" s="19">
        <f t="shared" si="206"/>
        <v>0.81818181818181823</v>
      </c>
      <c r="BB1294" s="20">
        <f t="shared" si="203"/>
        <v>19.392404685265934</v>
      </c>
      <c r="BC1294">
        <f t="shared" si="207"/>
        <v>0</v>
      </c>
      <c r="BD1294" s="14">
        <f t="shared" si="208"/>
        <v>22</v>
      </c>
      <c r="BE1294" s="14">
        <f t="shared" si="209"/>
        <v>67.166666666666671</v>
      </c>
      <c r="BF1294" s="14">
        <f t="shared" si="210"/>
        <v>58.8</v>
      </c>
      <c r="BG1294" s="14">
        <f t="shared" si="211"/>
        <v>48.166666666666664</v>
      </c>
    </row>
    <row r="1295" spans="1:59" x14ac:dyDescent="0.2">
      <c r="A1295" t="str">
        <f t="shared" si="204"/>
        <v>Kieren Jack_2017</v>
      </c>
      <c r="B1295" t="s">
        <v>740</v>
      </c>
      <c r="C1295" t="s">
        <v>423</v>
      </c>
      <c r="D1295">
        <v>2017</v>
      </c>
      <c r="E1295" s="13">
        <v>488100</v>
      </c>
      <c r="F1295" s="13">
        <v>488100</v>
      </c>
      <c r="G1295" s="13">
        <v>488100</v>
      </c>
      <c r="H1295" s="13">
        <v>453400</v>
      </c>
      <c r="I1295" s="13">
        <v>415300</v>
      </c>
      <c r="J1295" s="13">
        <v>373100</v>
      </c>
      <c r="K1295" s="13">
        <v>373100</v>
      </c>
      <c r="L1295" s="13">
        <v>373100</v>
      </c>
      <c r="M1295" s="13">
        <v>373100</v>
      </c>
      <c r="N1295" s="13">
        <v>373100</v>
      </c>
      <c r="O1295" s="13">
        <v>373100</v>
      </c>
      <c r="P1295" s="13">
        <v>373100</v>
      </c>
      <c r="Q1295" s="13">
        <v>341500</v>
      </c>
      <c r="R1295" s="13">
        <v>332300</v>
      </c>
      <c r="S1295" s="13">
        <v>335900</v>
      </c>
      <c r="T1295" s="13">
        <v>362300</v>
      </c>
      <c r="U1295" s="13">
        <v>390000</v>
      </c>
      <c r="V1295" s="13">
        <v>430500</v>
      </c>
      <c r="W1295" s="13">
        <v>435300</v>
      </c>
      <c r="X1295" s="13">
        <v>420000</v>
      </c>
      <c r="Y1295" s="13">
        <v>395700</v>
      </c>
      <c r="Z1295" s="13">
        <v>399100</v>
      </c>
      <c r="AA1295" s="13">
        <v>403400</v>
      </c>
      <c r="AB1295" s="13">
        <v>72</v>
      </c>
      <c r="AC1295" s="13">
        <v>67</v>
      </c>
      <c r="AD1295" s="13">
        <v>68</v>
      </c>
      <c r="AE1295" s="13">
        <v>45</v>
      </c>
      <c r="AF1295" s="13">
        <v>35</v>
      </c>
      <c r="AG1295" s="13"/>
      <c r="AH1295" s="13"/>
      <c r="AI1295" s="13"/>
      <c r="AJ1295" s="13"/>
      <c r="AK1295" s="13"/>
      <c r="AL1295" s="13"/>
      <c r="AM1295" s="13">
        <v>68</v>
      </c>
      <c r="AN1295" s="13">
        <v>77</v>
      </c>
      <c r="AO1295" s="13">
        <v>58</v>
      </c>
      <c r="AP1295" s="13">
        <v>124</v>
      </c>
      <c r="AQ1295" s="13">
        <v>96</v>
      </c>
      <c r="AR1295" s="13">
        <v>104</v>
      </c>
      <c r="AS1295" s="13">
        <v>69</v>
      </c>
      <c r="AT1295" s="13">
        <v>54</v>
      </c>
      <c r="AU1295" s="13">
        <v>76</v>
      </c>
      <c r="AV1295" s="13">
        <v>117</v>
      </c>
      <c r="AW1295" s="13">
        <v>58</v>
      </c>
      <c r="AX1295" s="13">
        <v>70</v>
      </c>
      <c r="AY1295" s="14">
        <f t="shared" si="205"/>
        <v>74</v>
      </c>
      <c r="AZ1295" s="14">
        <f t="shared" si="202"/>
        <v>23</v>
      </c>
      <c r="BA1295" s="19">
        <f t="shared" si="206"/>
        <v>0.77272727272727271</v>
      </c>
      <c r="BB1295" s="20">
        <f t="shared" si="203"/>
        <v>23.960905659010471</v>
      </c>
      <c r="BC1295">
        <f t="shared" si="207"/>
        <v>0</v>
      </c>
      <c r="BD1295" s="14">
        <f t="shared" si="208"/>
        <v>14</v>
      </c>
      <c r="BE1295" s="14">
        <f t="shared" si="209"/>
        <v>57.4</v>
      </c>
      <c r="BF1295" s="14">
        <f t="shared" si="210"/>
        <v>68</v>
      </c>
      <c r="BG1295" s="14">
        <f t="shared" si="211"/>
        <v>85.333333333333329</v>
      </c>
    </row>
    <row r="1296" spans="1:59" x14ac:dyDescent="0.2">
      <c r="A1296" t="str">
        <f t="shared" si="204"/>
        <v>Kieren Jack_2016</v>
      </c>
      <c r="B1296" t="s">
        <v>740</v>
      </c>
      <c r="C1296" t="s">
        <v>423</v>
      </c>
      <c r="D1296">
        <v>2016</v>
      </c>
      <c r="E1296" s="13">
        <v>531500</v>
      </c>
      <c r="F1296" s="13">
        <v>531500</v>
      </c>
      <c r="G1296" s="13">
        <v>531500</v>
      </c>
      <c r="H1296" s="13">
        <v>535300</v>
      </c>
      <c r="I1296" s="13">
        <v>504700</v>
      </c>
      <c r="J1296" s="13">
        <v>473400</v>
      </c>
      <c r="K1296" s="13">
        <v>444700</v>
      </c>
      <c r="L1296" s="13">
        <v>440700</v>
      </c>
      <c r="M1296" s="13">
        <v>447100</v>
      </c>
      <c r="N1296" s="13">
        <v>442500</v>
      </c>
      <c r="O1296" s="13">
        <v>449700</v>
      </c>
      <c r="P1296" s="13">
        <v>456300</v>
      </c>
      <c r="Q1296" s="13">
        <v>460500</v>
      </c>
      <c r="R1296" s="13">
        <v>457000</v>
      </c>
      <c r="S1296" s="13">
        <v>457000</v>
      </c>
      <c r="T1296" s="13">
        <v>441200</v>
      </c>
      <c r="U1296" s="13">
        <v>456000</v>
      </c>
      <c r="V1296" s="13">
        <v>458700</v>
      </c>
      <c r="W1296" s="13">
        <v>464600</v>
      </c>
      <c r="X1296" s="13">
        <v>443900</v>
      </c>
      <c r="Y1296" s="13">
        <v>425200</v>
      </c>
      <c r="Z1296" s="13">
        <v>406900</v>
      </c>
      <c r="AA1296" s="13">
        <v>406900</v>
      </c>
      <c r="AB1296" s="13">
        <v>128</v>
      </c>
      <c r="AC1296" s="13">
        <v>101</v>
      </c>
      <c r="AD1296" s="13">
        <v>92</v>
      </c>
      <c r="AE1296" s="13">
        <v>53</v>
      </c>
      <c r="AF1296" s="13">
        <v>80</v>
      </c>
      <c r="AG1296" s="13">
        <v>80</v>
      </c>
      <c r="AH1296" s="13">
        <v>95</v>
      </c>
      <c r="AI1296" s="13">
        <v>101</v>
      </c>
      <c r="AJ1296" s="13">
        <v>61</v>
      </c>
      <c r="AK1296" s="13">
        <v>120</v>
      </c>
      <c r="AL1296" s="13">
        <v>103</v>
      </c>
      <c r="AM1296" s="13">
        <v>61</v>
      </c>
      <c r="AN1296" s="13">
        <v>112</v>
      </c>
      <c r="AO1296" s="13"/>
      <c r="AP1296" s="13">
        <v>65</v>
      </c>
      <c r="AQ1296" s="13">
        <v>123</v>
      </c>
      <c r="AR1296" s="13">
        <v>97</v>
      </c>
      <c r="AS1296" s="13">
        <v>76</v>
      </c>
      <c r="AT1296" s="13">
        <v>67</v>
      </c>
      <c r="AU1296" s="13">
        <v>89</v>
      </c>
      <c r="AV1296" s="13">
        <v>66</v>
      </c>
      <c r="AW1296" s="13"/>
      <c r="AX1296" s="13">
        <v>114</v>
      </c>
      <c r="AY1296" s="14">
        <f t="shared" si="205"/>
        <v>89.714285714285708</v>
      </c>
      <c r="AZ1296" s="14">
        <f t="shared" si="202"/>
        <v>23</v>
      </c>
      <c r="BA1296" s="19">
        <f t="shared" si="206"/>
        <v>0.95454545454545459</v>
      </c>
      <c r="BB1296" s="20">
        <f t="shared" si="203"/>
        <v>22.536953780719468</v>
      </c>
      <c r="BC1296">
        <f t="shared" si="207"/>
        <v>0</v>
      </c>
      <c r="BD1296" s="14">
        <f t="shared" si="208"/>
        <v>22</v>
      </c>
      <c r="BE1296" s="14">
        <f t="shared" si="209"/>
        <v>89</v>
      </c>
      <c r="BF1296" s="14">
        <f t="shared" si="210"/>
        <v>90.166666666666671</v>
      </c>
      <c r="BG1296" s="14">
        <f t="shared" si="211"/>
        <v>87.125</v>
      </c>
    </row>
    <row r="1297" spans="1:59" x14ac:dyDescent="0.2">
      <c r="A1297" t="str">
        <f t="shared" si="204"/>
        <v>Kieren Jack_2015</v>
      </c>
      <c r="B1297" t="s">
        <v>740</v>
      </c>
      <c r="C1297" t="s">
        <v>423</v>
      </c>
      <c r="D1297">
        <v>2015</v>
      </c>
      <c r="E1297" s="13">
        <v>552100</v>
      </c>
      <c r="F1297" s="13">
        <v>552100</v>
      </c>
      <c r="G1297" s="13">
        <v>552100</v>
      </c>
      <c r="H1297" s="13">
        <v>547100</v>
      </c>
      <c r="I1297" s="13">
        <v>511100</v>
      </c>
      <c r="J1297" s="13">
        <v>465000</v>
      </c>
      <c r="K1297" s="13">
        <v>449000</v>
      </c>
      <c r="L1297" s="13">
        <v>459800</v>
      </c>
      <c r="M1297" s="13">
        <v>481100</v>
      </c>
      <c r="N1297" s="13">
        <v>500800</v>
      </c>
      <c r="O1297" s="13">
        <v>517200</v>
      </c>
      <c r="P1297" s="13">
        <v>523700</v>
      </c>
      <c r="Q1297" s="13">
        <v>523700</v>
      </c>
      <c r="R1297" s="13">
        <v>524700</v>
      </c>
      <c r="S1297" s="13">
        <v>542100</v>
      </c>
      <c r="T1297" s="13">
        <v>555600</v>
      </c>
      <c r="U1297" s="13">
        <v>555000</v>
      </c>
      <c r="V1297" s="13">
        <v>519400</v>
      </c>
      <c r="W1297" s="13">
        <v>507200</v>
      </c>
      <c r="X1297" s="13">
        <v>492300</v>
      </c>
      <c r="Y1297" s="13">
        <v>504500</v>
      </c>
      <c r="Z1297" s="13">
        <v>499400</v>
      </c>
      <c r="AA1297" s="13">
        <v>508300</v>
      </c>
      <c r="AB1297" s="13">
        <v>126</v>
      </c>
      <c r="AC1297" s="13">
        <v>121</v>
      </c>
      <c r="AD1297" s="13">
        <v>69</v>
      </c>
      <c r="AE1297" s="13">
        <v>54</v>
      </c>
      <c r="AF1297" s="13">
        <v>78</v>
      </c>
      <c r="AG1297" s="13">
        <v>110</v>
      </c>
      <c r="AH1297" s="13">
        <v>105</v>
      </c>
      <c r="AI1297" s="13">
        <v>107</v>
      </c>
      <c r="AJ1297" s="13">
        <v>119</v>
      </c>
      <c r="AK1297" s="13">
        <v>107</v>
      </c>
      <c r="AL1297" s="13">
        <v>95</v>
      </c>
      <c r="AM1297" s="13"/>
      <c r="AN1297" s="13">
        <v>112</v>
      </c>
      <c r="AO1297" s="13">
        <v>142</v>
      </c>
      <c r="AP1297" s="13">
        <v>97</v>
      </c>
      <c r="AQ1297" s="13">
        <v>89</v>
      </c>
      <c r="AR1297" s="13">
        <v>69</v>
      </c>
      <c r="AS1297" s="13">
        <v>128</v>
      </c>
      <c r="AT1297" s="13">
        <v>76</v>
      </c>
      <c r="AU1297" s="13">
        <v>123</v>
      </c>
      <c r="AV1297" s="13">
        <v>99</v>
      </c>
      <c r="AW1297" s="13">
        <v>105</v>
      </c>
      <c r="AX1297" s="13">
        <v>36</v>
      </c>
      <c r="AY1297" s="14">
        <f t="shared" si="205"/>
        <v>98.5</v>
      </c>
      <c r="AZ1297" s="14">
        <f t="shared" si="202"/>
        <v>23</v>
      </c>
      <c r="BA1297" s="19">
        <f t="shared" si="206"/>
        <v>1</v>
      </c>
      <c r="BB1297" s="20">
        <f t="shared" si="203"/>
        <v>26.047118476952129</v>
      </c>
      <c r="BC1297">
        <f t="shared" si="207"/>
        <v>0</v>
      </c>
      <c r="BD1297" s="14">
        <f t="shared" si="208"/>
        <v>7</v>
      </c>
      <c r="BE1297" s="14">
        <f t="shared" si="209"/>
        <v>93</v>
      </c>
      <c r="BF1297" s="14">
        <f t="shared" si="210"/>
        <v>106.6</v>
      </c>
      <c r="BG1297" s="14">
        <f t="shared" si="211"/>
        <v>91.333333333333329</v>
      </c>
    </row>
    <row r="1298" spans="1:59" x14ac:dyDescent="0.2">
      <c r="A1298" t="str">
        <f t="shared" si="204"/>
        <v>Ben Jacobs_2018</v>
      </c>
      <c r="B1298" t="s">
        <v>554</v>
      </c>
      <c r="C1298" t="s">
        <v>316</v>
      </c>
      <c r="D1298">
        <v>2018</v>
      </c>
      <c r="E1298" s="13">
        <v>200100</v>
      </c>
      <c r="F1298" s="13">
        <v>200100</v>
      </c>
      <c r="G1298" s="13">
        <v>200100</v>
      </c>
      <c r="H1298" s="13">
        <v>244500</v>
      </c>
      <c r="I1298" s="13">
        <v>290100</v>
      </c>
      <c r="J1298" s="13">
        <v>308200</v>
      </c>
      <c r="K1298" s="13">
        <v>311400</v>
      </c>
      <c r="L1298" s="13">
        <v>335600</v>
      </c>
      <c r="M1298" s="13">
        <v>349800</v>
      </c>
      <c r="N1298" s="13">
        <v>373800</v>
      </c>
      <c r="O1298" s="13">
        <v>394300</v>
      </c>
      <c r="P1298" s="13">
        <v>421300</v>
      </c>
      <c r="Q1298" s="13">
        <v>427000</v>
      </c>
      <c r="R1298" s="13">
        <v>427000</v>
      </c>
      <c r="S1298" s="13">
        <v>427000</v>
      </c>
      <c r="T1298" s="13">
        <v>427000</v>
      </c>
      <c r="U1298" s="13">
        <v>425800</v>
      </c>
      <c r="V1298" s="13">
        <v>425800</v>
      </c>
      <c r="W1298" s="13">
        <v>425800</v>
      </c>
      <c r="X1298" s="13">
        <v>425800</v>
      </c>
      <c r="Y1298" s="13">
        <v>425800</v>
      </c>
      <c r="Z1298" s="13">
        <v>425800</v>
      </c>
      <c r="AA1298" s="13">
        <v>425800</v>
      </c>
      <c r="AB1298" s="13">
        <v>29</v>
      </c>
      <c r="AC1298" s="13">
        <v>104</v>
      </c>
      <c r="AD1298" s="13">
        <v>85</v>
      </c>
      <c r="AE1298" s="13">
        <v>56</v>
      </c>
      <c r="AF1298" s="13">
        <v>69</v>
      </c>
      <c r="AG1298" s="13">
        <v>65</v>
      </c>
      <c r="AH1298" s="13">
        <v>106</v>
      </c>
      <c r="AI1298" s="13">
        <v>63</v>
      </c>
      <c r="AJ1298" s="13">
        <v>96</v>
      </c>
      <c r="AK1298" s="13">
        <v>111</v>
      </c>
      <c r="AL1298" s="13">
        <v>90</v>
      </c>
      <c r="AM1298" s="13">
        <v>67</v>
      </c>
      <c r="AN1298" s="13"/>
      <c r="AO1298" s="13"/>
      <c r="AP1298" s="13"/>
      <c r="AQ1298" s="13">
        <v>102</v>
      </c>
      <c r="AR1298" s="13"/>
      <c r="AS1298" s="13"/>
      <c r="AT1298" s="13"/>
      <c r="AU1298" s="13"/>
      <c r="AV1298" s="13"/>
      <c r="AW1298" s="13"/>
      <c r="AX1298" s="13"/>
      <c r="AY1298" s="14">
        <f t="shared" si="205"/>
        <v>80.230769230769226</v>
      </c>
      <c r="AZ1298" s="14">
        <f t="shared" si="202"/>
        <v>23</v>
      </c>
      <c r="BA1298" s="19">
        <f t="shared" si="206"/>
        <v>0.59090909090909094</v>
      </c>
      <c r="BB1298" s="20">
        <f t="shared" si="203"/>
        <v>24.252676299582017</v>
      </c>
      <c r="BC1298">
        <f t="shared" si="207"/>
        <v>0</v>
      </c>
      <c r="BD1298" s="14">
        <f t="shared" si="208"/>
        <v>1</v>
      </c>
      <c r="BE1298" s="14">
        <f t="shared" si="209"/>
        <v>68</v>
      </c>
      <c r="BF1298" s="14">
        <f t="shared" si="210"/>
        <v>88.833333333333329</v>
      </c>
      <c r="BG1298" s="14">
        <f t="shared" si="211"/>
        <v>102</v>
      </c>
    </row>
    <row r="1299" spans="1:59" x14ac:dyDescent="0.2">
      <c r="A1299" t="str">
        <f t="shared" si="204"/>
        <v>Ben Jacobs_2017</v>
      </c>
      <c r="B1299" t="s">
        <v>554</v>
      </c>
      <c r="C1299" t="s">
        <v>316</v>
      </c>
      <c r="D1299">
        <v>2017</v>
      </c>
      <c r="E1299" s="13">
        <v>282900</v>
      </c>
      <c r="F1299" s="13">
        <v>282900</v>
      </c>
      <c r="G1299" s="13">
        <v>282900</v>
      </c>
      <c r="H1299" s="13">
        <v>282900</v>
      </c>
      <c r="I1299" s="13">
        <v>282900</v>
      </c>
      <c r="J1299" s="13">
        <v>282900</v>
      </c>
      <c r="K1299" s="13">
        <v>282900</v>
      </c>
      <c r="L1299" s="13">
        <v>282900</v>
      </c>
      <c r="M1299" s="13">
        <v>282900</v>
      </c>
      <c r="N1299" s="13">
        <v>282900</v>
      </c>
      <c r="O1299" s="13">
        <v>282900</v>
      </c>
      <c r="P1299" s="13">
        <v>282900</v>
      </c>
      <c r="Q1299" s="13">
        <v>282900</v>
      </c>
      <c r="R1299" s="13">
        <v>282900</v>
      </c>
      <c r="S1299" s="13">
        <v>282900</v>
      </c>
      <c r="T1299" s="13">
        <v>282900</v>
      </c>
      <c r="U1299" s="13">
        <v>282900</v>
      </c>
      <c r="V1299" s="13">
        <v>282900</v>
      </c>
      <c r="W1299" s="13">
        <v>282900</v>
      </c>
      <c r="X1299" s="13">
        <v>282900</v>
      </c>
      <c r="Y1299" s="13">
        <v>282900</v>
      </c>
      <c r="Z1299" s="13">
        <v>282900</v>
      </c>
      <c r="AA1299" s="13">
        <v>282900</v>
      </c>
      <c r="AB1299" s="13"/>
      <c r="AC1299" s="13"/>
      <c r="AD1299" s="13"/>
      <c r="AE1299" s="13"/>
      <c r="AF1299" s="13"/>
      <c r="AG1299" s="13"/>
      <c r="AH1299" s="13"/>
      <c r="AI1299" s="13"/>
      <c r="AJ1299" s="13"/>
      <c r="AK1299" s="13"/>
      <c r="AL1299" s="13"/>
      <c r="AM1299" s="13"/>
      <c r="AN1299" s="13"/>
      <c r="AO1299" s="13"/>
      <c r="AP1299" s="13"/>
      <c r="AQ1299" s="13"/>
      <c r="AR1299" s="13"/>
      <c r="AS1299" s="13"/>
      <c r="AT1299" s="13"/>
      <c r="AU1299" s="13"/>
      <c r="AV1299" s="13"/>
      <c r="AW1299" s="13"/>
      <c r="AX1299" s="13"/>
      <c r="AY1299" s="14" t="str">
        <f t="shared" si="205"/>
        <v/>
      </c>
      <c r="AZ1299" s="14">
        <f t="shared" si="202"/>
        <v>23</v>
      </c>
      <c r="BA1299" s="19">
        <f t="shared" si="206"/>
        <v>0</v>
      </c>
      <c r="BB1299" s="20" t="e">
        <f t="shared" si="203"/>
        <v>#DIV/0!</v>
      </c>
      <c r="BC1299">
        <f t="shared" si="207"/>
        <v>0</v>
      </c>
      <c r="BD1299" s="14">
        <f t="shared" si="208"/>
        <v>1</v>
      </c>
      <c r="BE1299" s="14" t="str">
        <f t="shared" si="209"/>
        <v/>
      </c>
      <c r="BF1299" s="14" t="str">
        <f t="shared" si="210"/>
        <v/>
      </c>
      <c r="BG1299" s="14" t="str">
        <f t="shared" si="211"/>
        <v/>
      </c>
    </row>
    <row r="1300" spans="1:59" x14ac:dyDescent="0.2">
      <c r="A1300" t="str">
        <f t="shared" si="204"/>
        <v>Ben Jacobs_2016</v>
      </c>
      <c r="B1300" t="s">
        <v>554</v>
      </c>
      <c r="C1300" t="s">
        <v>316</v>
      </c>
      <c r="D1300">
        <v>2016</v>
      </c>
      <c r="E1300" s="13">
        <v>353700</v>
      </c>
      <c r="F1300" s="13">
        <v>353700</v>
      </c>
      <c r="G1300" s="13">
        <v>353700</v>
      </c>
      <c r="H1300" s="13">
        <v>353700</v>
      </c>
      <c r="I1300" s="13">
        <v>316400</v>
      </c>
      <c r="J1300" s="13">
        <v>295900</v>
      </c>
      <c r="K1300" s="13">
        <v>293000</v>
      </c>
      <c r="L1300" s="13">
        <v>299200</v>
      </c>
      <c r="M1300" s="13">
        <v>304700</v>
      </c>
      <c r="N1300" s="13">
        <v>304700</v>
      </c>
      <c r="O1300" s="13">
        <v>304700</v>
      </c>
      <c r="P1300" s="13">
        <v>304700</v>
      </c>
      <c r="Q1300" s="13">
        <v>304700</v>
      </c>
      <c r="R1300" s="13">
        <v>304700</v>
      </c>
      <c r="S1300" s="13">
        <v>304700</v>
      </c>
      <c r="T1300" s="13">
        <v>304700</v>
      </c>
      <c r="U1300" s="13">
        <v>304700</v>
      </c>
      <c r="V1300" s="13">
        <v>304700</v>
      </c>
      <c r="W1300" s="13">
        <v>304700</v>
      </c>
      <c r="X1300" s="13">
        <v>304700</v>
      </c>
      <c r="Y1300" s="13">
        <v>304700</v>
      </c>
      <c r="Z1300" s="13">
        <v>304700</v>
      </c>
      <c r="AA1300" s="13">
        <v>304700</v>
      </c>
      <c r="AB1300" s="13"/>
      <c r="AC1300" s="13">
        <v>35</v>
      </c>
      <c r="AD1300" s="13">
        <v>38</v>
      </c>
      <c r="AE1300" s="13">
        <v>51</v>
      </c>
      <c r="AF1300" s="13">
        <v>50</v>
      </c>
      <c r="AG1300" s="13">
        <v>66</v>
      </c>
      <c r="AH1300" s="13">
        <v>72</v>
      </c>
      <c r="AI1300" s="13">
        <v>52</v>
      </c>
      <c r="AJ1300" s="13"/>
      <c r="AK1300" s="13"/>
      <c r="AL1300" s="13"/>
      <c r="AM1300" s="13"/>
      <c r="AN1300" s="13"/>
      <c r="AO1300" s="13"/>
      <c r="AP1300" s="13"/>
      <c r="AQ1300" s="13"/>
      <c r="AR1300" s="13"/>
      <c r="AS1300" s="13"/>
      <c r="AT1300" s="13"/>
      <c r="AU1300" s="13"/>
      <c r="AV1300" s="13"/>
      <c r="AW1300" s="13"/>
      <c r="AX1300" s="13"/>
      <c r="AY1300" s="14">
        <f t="shared" si="205"/>
        <v>52</v>
      </c>
      <c r="AZ1300" s="14">
        <f t="shared" si="202"/>
        <v>23</v>
      </c>
      <c r="BA1300" s="19">
        <f t="shared" si="206"/>
        <v>0.31818181818181818</v>
      </c>
      <c r="BB1300" s="20">
        <f t="shared" si="203"/>
        <v>13.45362404707371</v>
      </c>
      <c r="BC1300">
        <f t="shared" si="207"/>
        <v>0</v>
      </c>
      <c r="BD1300" s="14">
        <f t="shared" si="208"/>
        <v>7</v>
      </c>
      <c r="BE1300" s="14">
        <f t="shared" si="209"/>
        <v>48</v>
      </c>
      <c r="BF1300" s="14">
        <f t="shared" si="210"/>
        <v>62</v>
      </c>
      <c r="BG1300" s="14" t="str">
        <f t="shared" si="211"/>
        <v/>
      </c>
    </row>
    <row r="1301" spans="1:59" x14ac:dyDescent="0.2">
      <c r="A1301" t="str">
        <f t="shared" si="204"/>
        <v>Ben Jacobs_2015</v>
      </c>
      <c r="B1301" t="s">
        <v>554</v>
      </c>
      <c r="C1301" t="s">
        <v>316</v>
      </c>
      <c r="D1301">
        <v>2015</v>
      </c>
      <c r="E1301" s="13">
        <v>258500</v>
      </c>
      <c r="F1301" s="13">
        <v>258500</v>
      </c>
      <c r="G1301" s="13">
        <v>258500</v>
      </c>
      <c r="H1301" s="13">
        <v>258500</v>
      </c>
      <c r="I1301" s="13">
        <v>289000</v>
      </c>
      <c r="J1301" s="13">
        <v>327800</v>
      </c>
      <c r="K1301" s="13">
        <v>359400</v>
      </c>
      <c r="L1301" s="13">
        <v>368300</v>
      </c>
      <c r="M1301" s="13">
        <v>380500</v>
      </c>
      <c r="N1301" s="13">
        <v>380500</v>
      </c>
      <c r="O1301" s="13">
        <v>358900</v>
      </c>
      <c r="P1301" s="13">
        <v>340600</v>
      </c>
      <c r="Q1301" s="13">
        <v>312600</v>
      </c>
      <c r="R1301" s="13">
        <v>312600</v>
      </c>
      <c r="S1301" s="13">
        <v>297300</v>
      </c>
      <c r="T1301" s="13">
        <v>286000</v>
      </c>
      <c r="U1301" s="13">
        <v>287900</v>
      </c>
      <c r="V1301" s="13">
        <v>297000</v>
      </c>
      <c r="W1301" s="13">
        <v>317400</v>
      </c>
      <c r="X1301" s="13">
        <v>327000</v>
      </c>
      <c r="Y1301" s="13">
        <v>333700</v>
      </c>
      <c r="Z1301" s="13">
        <v>328900</v>
      </c>
      <c r="AA1301" s="13">
        <v>332400</v>
      </c>
      <c r="AB1301" s="13">
        <v>35</v>
      </c>
      <c r="AC1301" s="13"/>
      <c r="AD1301" s="13">
        <v>97</v>
      </c>
      <c r="AE1301" s="13">
        <v>91</v>
      </c>
      <c r="AF1301" s="13">
        <v>73</v>
      </c>
      <c r="AG1301" s="13">
        <v>104</v>
      </c>
      <c r="AH1301" s="13">
        <v>58</v>
      </c>
      <c r="AI1301" s="13">
        <v>85</v>
      </c>
      <c r="AJ1301" s="13"/>
      <c r="AK1301" s="13">
        <v>33</v>
      </c>
      <c r="AL1301" s="13">
        <v>53</v>
      </c>
      <c r="AM1301" s="13">
        <v>53</v>
      </c>
      <c r="AN1301" s="13"/>
      <c r="AO1301" s="13">
        <v>44</v>
      </c>
      <c r="AP1301" s="13">
        <v>53</v>
      </c>
      <c r="AQ1301" s="13">
        <v>77</v>
      </c>
      <c r="AR1301" s="13">
        <v>65</v>
      </c>
      <c r="AS1301" s="13">
        <v>84</v>
      </c>
      <c r="AT1301" s="13">
        <v>65</v>
      </c>
      <c r="AU1301" s="13">
        <v>65</v>
      </c>
      <c r="AV1301" s="13">
        <v>64</v>
      </c>
      <c r="AW1301" s="13">
        <v>81</v>
      </c>
      <c r="AX1301" s="13">
        <v>31</v>
      </c>
      <c r="AY1301" s="14">
        <f t="shared" si="205"/>
        <v>65.55</v>
      </c>
      <c r="AZ1301" s="14">
        <f t="shared" si="202"/>
        <v>23</v>
      </c>
      <c r="BA1301" s="19">
        <f t="shared" si="206"/>
        <v>0.90909090909090906</v>
      </c>
      <c r="BB1301" s="20">
        <f t="shared" si="203"/>
        <v>21.07998551882055</v>
      </c>
      <c r="BC1301">
        <f t="shared" si="207"/>
        <v>0</v>
      </c>
      <c r="BD1301" s="14">
        <f t="shared" si="208"/>
        <v>1</v>
      </c>
      <c r="BE1301" s="14">
        <f t="shared" si="209"/>
        <v>80</v>
      </c>
      <c r="BF1301" s="14">
        <f t="shared" si="210"/>
        <v>56.4</v>
      </c>
      <c r="BG1301" s="14">
        <f t="shared" si="211"/>
        <v>65</v>
      </c>
    </row>
    <row r="1302" spans="1:59" x14ac:dyDescent="0.2">
      <c r="A1302" t="str">
        <f t="shared" si="204"/>
        <v>Sam Jacobs_2018</v>
      </c>
      <c r="B1302" t="s">
        <v>846</v>
      </c>
      <c r="C1302" t="s">
        <v>1</v>
      </c>
      <c r="D1302">
        <v>2018</v>
      </c>
      <c r="E1302" s="13">
        <v>526300</v>
      </c>
      <c r="F1302" s="13">
        <v>526300</v>
      </c>
      <c r="G1302" s="13">
        <v>526300</v>
      </c>
      <c r="H1302" s="13">
        <v>515200</v>
      </c>
      <c r="I1302" s="13">
        <v>498300</v>
      </c>
      <c r="J1302" s="13">
        <v>467400</v>
      </c>
      <c r="K1302" s="13">
        <v>440400</v>
      </c>
      <c r="L1302" s="13">
        <v>431400</v>
      </c>
      <c r="M1302" s="13">
        <v>413600</v>
      </c>
      <c r="N1302" s="13">
        <v>387400</v>
      </c>
      <c r="O1302" s="13">
        <v>346100</v>
      </c>
      <c r="P1302" s="13">
        <v>335100</v>
      </c>
      <c r="Q1302" s="13">
        <v>344500</v>
      </c>
      <c r="R1302" s="13">
        <v>389600</v>
      </c>
      <c r="S1302" s="13">
        <v>389600</v>
      </c>
      <c r="T1302" s="13">
        <v>443200</v>
      </c>
      <c r="U1302" s="13">
        <v>474000</v>
      </c>
      <c r="V1302" s="13">
        <v>472500</v>
      </c>
      <c r="W1302" s="13">
        <v>436700</v>
      </c>
      <c r="X1302" s="13">
        <v>407600</v>
      </c>
      <c r="Y1302" s="13">
        <v>395600</v>
      </c>
      <c r="Z1302" s="13">
        <v>398700</v>
      </c>
      <c r="AA1302" s="13">
        <v>430400</v>
      </c>
      <c r="AB1302" s="13">
        <v>90</v>
      </c>
      <c r="AC1302" s="13">
        <v>116</v>
      </c>
      <c r="AD1302" s="13">
        <v>82</v>
      </c>
      <c r="AE1302" s="13">
        <v>67</v>
      </c>
      <c r="AF1302" s="13">
        <v>74</v>
      </c>
      <c r="AG1302" s="13">
        <v>76</v>
      </c>
      <c r="AH1302" s="13">
        <v>93</v>
      </c>
      <c r="AI1302" s="13">
        <v>51</v>
      </c>
      <c r="AJ1302" s="13">
        <v>47</v>
      </c>
      <c r="AK1302" s="13">
        <v>42</v>
      </c>
      <c r="AL1302" s="13">
        <v>94</v>
      </c>
      <c r="AM1302" s="13">
        <v>88</v>
      </c>
      <c r="AN1302" s="13">
        <v>126</v>
      </c>
      <c r="AO1302" s="13"/>
      <c r="AP1302" s="13">
        <v>145</v>
      </c>
      <c r="AQ1302" s="13">
        <v>70</v>
      </c>
      <c r="AR1302" s="13">
        <v>71</v>
      </c>
      <c r="AS1302" s="13">
        <v>68</v>
      </c>
      <c r="AT1302" s="13">
        <v>63</v>
      </c>
      <c r="AU1302" s="13">
        <v>93</v>
      </c>
      <c r="AV1302" s="13">
        <v>95</v>
      </c>
      <c r="AW1302" s="13">
        <v>97</v>
      </c>
      <c r="AX1302" s="13">
        <v>99</v>
      </c>
      <c r="AY1302" s="14">
        <f t="shared" si="205"/>
        <v>83.954545454545453</v>
      </c>
      <c r="AZ1302" s="14">
        <f t="shared" si="202"/>
        <v>23</v>
      </c>
      <c r="BA1302" s="19">
        <f t="shared" si="206"/>
        <v>1</v>
      </c>
      <c r="BB1302" s="20">
        <f t="shared" si="203"/>
        <v>24.956108657147649</v>
      </c>
      <c r="BC1302">
        <f t="shared" si="207"/>
        <v>0</v>
      </c>
      <c r="BD1302" s="14">
        <f t="shared" si="208"/>
        <v>12</v>
      </c>
      <c r="BE1302" s="14">
        <f t="shared" si="209"/>
        <v>84.166666666666671</v>
      </c>
      <c r="BF1302" s="14">
        <f t="shared" si="210"/>
        <v>69.166666666666671</v>
      </c>
      <c r="BG1302" s="14">
        <f t="shared" si="211"/>
        <v>89</v>
      </c>
    </row>
    <row r="1303" spans="1:59" x14ac:dyDescent="0.2">
      <c r="A1303" t="str">
        <f t="shared" si="204"/>
        <v>Sam Jacobs_2017</v>
      </c>
      <c r="B1303" t="s">
        <v>846</v>
      </c>
      <c r="C1303" t="s">
        <v>1</v>
      </c>
      <c r="D1303">
        <v>2017</v>
      </c>
      <c r="E1303" s="13">
        <v>472000</v>
      </c>
      <c r="F1303" s="13">
        <v>472000</v>
      </c>
      <c r="G1303" s="13">
        <v>472000</v>
      </c>
      <c r="H1303" s="13">
        <v>466100</v>
      </c>
      <c r="I1303" s="13">
        <v>484000</v>
      </c>
      <c r="J1303" s="13">
        <v>476600</v>
      </c>
      <c r="K1303" s="13">
        <v>479800</v>
      </c>
      <c r="L1303" s="13">
        <v>486200</v>
      </c>
      <c r="M1303" s="13">
        <v>525700</v>
      </c>
      <c r="N1303" s="13">
        <v>540200</v>
      </c>
      <c r="O1303" s="13">
        <v>535500</v>
      </c>
      <c r="P1303" s="13">
        <v>505000</v>
      </c>
      <c r="Q1303" s="13">
        <v>491600</v>
      </c>
      <c r="R1303" s="13">
        <v>491600</v>
      </c>
      <c r="S1303" s="13">
        <v>484200</v>
      </c>
      <c r="T1303" s="13">
        <v>481600</v>
      </c>
      <c r="U1303" s="13">
        <v>463900</v>
      </c>
      <c r="V1303" s="13">
        <v>437300</v>
      </c>
      <c r="W1303" s="13">
        <v>435500</v>
      </c>
      <c r="X1303" s="13">
        <v>448100</v>
      </c>
      <c r="Y1303" s="13">
        <v>491200</v>
      </c>
      <c r="Z1303" s="13">
        <v>490300</v>
      </c>
      <c r="AA1303" s="13">
        <v>491800</v>
      </c>
      <c r="AB1303" s="13">
        <v>59</v>
      </c>
      <c r="AC1303" s="13">
        <v>108</v>
      </c>
      <c r="AD1303" s="13">
        <v>95</v>
      </c>
      <c r="AE1303" s="13">
        <v>110</v>
      </c>
      <c r="AF1303" s="13">
        <v>61</v>
      </c>
      <c r="AG1303" s="13">
        <v>116</v>
      </c>
      <c r="AH1303" s="13">
        <v>118</v>
      </c>
      <c r="AI1303" s="13">
        <v>141</v>
      </c>
      <c r="AJ1303" s="13">
        <v>82</v>
      </c>
      <c r="AK1303" s="13">
        <v>84</v>
      </c>
      <c r="AL1303" s="13">
        <v>82</v>
      </c>
      <c r="AM1303" s="13">
        <v>100</v>
      </c>
      <c r="AN1303" s="13"/>
      <c r="AO1303" s="13">
        <v>90</v>
      </c>
      <c r="AP1303" s="13">
        <v>92</v>
      </c>
      <c r="AQ1303" s="13">
        <v>65</v>
      </c>
      <c r="AR1303" s="13">
        <v>60</v>
      </c>
      <c r="AS1303" s="13">
        <v>133</v>
      </c>
      <c r="AT1303" s="13">
        <v>97</v>
      </c>
      <c r="AU1303" s="13">
        <v>138</v>
      </c>
      <c r="AV1303" s="13">
        <v>60</v>
      </c>
      <c r="AW1303" s="13">
        <v>102</v>
      </c>
      <c r="AX1303" s="13">
        <v>113</v>
      </c>
      <c r="AY1303" s="14">
        <f t="shared" si="205"/>
        <v>95.727272727272734</v>
      </c>
      <c r="AZ1303" s="14">
        <f t="shared" si="202"/>
        <v>23</v>
      </c>
      <c r="BA1303" s="19">
        <f t="shared" si="206"/>
        <v>1</v>
      </c>
      <c r="BB1303" s="20">
        <f t="shared" si="203"/>
        <v>25.315498392772348</v>
      </c>
      <c r="BC1303">
        <f t="shared" si="207"/>
        <v>0</v>
      </c>
      <c r="BD1303" s="14">
        <f t="shared" si="208"/>
        <v>19</v>
      </c>
      <c r="BE1303" s="14">
        <f t="shared" si="209"/>
        <v>91.5</v>
      </c>
      <c r="BF1303" s="14">
        <f t="shared" si="210"/>
        <v>101.16666666666667</v>
      </c>
      <c r="BG1303" s="14">
        <f t="shared" si="211"/>
        <v>95.555555555555557</v>
      </c>
    </row>
    <row r="1304" spans="1:59" x14ac:dyDescent="0.2">
      <c r="A1304" t="str">
        <f t="shared" si="204"/>
        <v>Sam Jacobs_2016</v>
      </c>
      <c r="B1304" t="s">
        <v>846</v>
      </c>
      <c r="C1304" t="s">
        <v>1</v>
      </c>
      <c r="D1304">
        <v>2016</v>
      </c>
      <c r="E1304" s="13">
        <v>582500</v>
      </c>
      <c r="F1304" s="13">
        <v>582500</v>
      </c>
      <c r="G1304" s="13">
        <v>582500</v>
      </c>
      <c r="H1304" s="13">
        <v>533900</v>
      </c>
      <c r="I1304" s="13">
        <v>508500</v>
      </c>
      <c r="J1304" s="13">
        <v>490900</v>
      </c>
      <c r="K1304" s="13">
        <v>488700</v>
      </c>
      <c r="L1304" s="13">
        <v>481100</v>
      </c>
      <c r="M1304" s="13">
        <v>478300</v>
      </c>
      <c r="N1304" s="13">
        <v>465400</v>
      </c>
      <c r="O1304" s="13">
        <v>453400</v>
      </c>
      <c r="P1304" s="13">
        <v>475300</v>
      </c>
      <c r="Q1304" s="13">
        <v>483400</v>
      </c>
      <c r="R1304" s="13">
        <v>483400</v>
      </c>
      <c r="S1304" s="13">
        <v>498900</v>
      </c>
      <c r="T1304" s="13">
        <v>484700</v>
      </c>
      <c r="U1304" s="13">
        <v>488000</v>
      </c>
      <c r="V1304" s="13">
        <v>493900</v>
      </c>
      <c r="W1304" s="13">
        <v>500400</v>
      </c>
      <c r="X1304" s="13">
        <v>466100</v>
      </c>
      <c r="Y1304" s="13">
        <v>466100</v>
      </c>
      <c r="Z1304" s="13">
        <v>466100</v>
      </c>
      <c r="AA1304" s="13">
        <v>426000</v>
      </c>
      <c r="AB1304" s="13">
        <v>64</v>
      </c>
      <c r="AC1304" s="13">
        <v>74</v>
      </c>
      <c r="AD1304" s="13">
        <v>95</v>
      </c>
      <c r="AE1304" s="13">
        <v>88</v>
      </c>
      <c r="AF1304" s="13">
        <v>75</v>
      </c>
      <c r="AG1304" s="13">
        <v>120</v>
      </c>
      <c r="AH1304" s="13">
        <v>78</v>
      </c>
      <c r="AI1304" s="13">
        <v>81</v>
      </c>
      <c r="AJ1304" s="13">
        <v>98</v>
      </c>
      <c r="AK1304" s="13">
        <v>73</v>
      </c>
      <c r="AL1304" s="13">
        <v>150</v>
      </c>
      <c r="AM1304" s="13">
        <v>81</v>
      </c>
      <c r="AN1304" s="13"/>
      <c r="AO1304" s="13">
        <v>98</v>
      </c>
      <c r="AP1304" s="13">
        <v>88</v>
      </c>
      <c r="AQ1304" s="13">
        <v>114</v>
      </c>
      <c r="AR1304" s="13">
        <v>110</v>
      </c>
      <c r="AS1304" s="13">
        <v>95</v>
      </c>
      <c r="AT1304" s="13">
        <v>26</v>
      </c>
      <c r="AU1304" s="13"/>
      <c r="AV1304" s="13"/>
      <c r="AW1304" s="13">
        <v>76</v>
      </c>
      <c r="AX1304" s="13">
        <v>51</v>
      </c>
      <c r="AY1304" s="14">
        <f t="shared" si="205"/>
        <v>86.75</v>
      </c>
      <c r="AZ1304" s="14">
        <f t="shared" si="202"/>
        <v>23</v>
      </c>
      <c r="BA1304" s="19">
        <f t="shared" si="206"/>
        <v>0.90909090909090906</v>
      </c>
      <c r="BB1304" s="20">
        <f t="shared" si="203"/>
        <v>26.173258751714709</v>
      </c>
      <c r="BC1304">
        <f t="shared" si="207"/>
        <v>0</v>
      </c>
      <c r="BD1304" s="14">
        <f t="shared" si="208"/>
        <v>23</v>
      </c>
      <c r="BE1304" s="14">
        <f t="shared" si="209"/>
        <v>86</v>
      </c>
      <c r="BF1304" s="14">
        <f t="shared" si="210"/>
        <v>93.5</v>
      </c>
      <c r="BG1304" s="14">
        <f t="shared" si="211"/>
        <v>80</v>
      </c>
    </row>
    <row r="1305" spans="1:59" x14ac:dyDescent="0.2">
      <c r="A1305" t="str">
        <f t="shared" si="204"/>
        <v>Sam Jacobs_2015</v>
      </c>
      <c r="B1305" t="s">
        <v>846</v>
      </c>
      <c r="C1305" t="s">
        <v>1</v>
      </c>
      <c r="D1305">
        <v>2015</v>
      </c>
      <c r="E1305" s="13">
        <v>620100</v>
      </c>
      <c r="F1305" s="13">
        <v>620100</v>
      </c>
      <c r="G1305" s="13">
        <v>620100</v>
      </c>
      <c r="H1305" s="13">
        <v>581900</v>
      </c>
      <c r="I1305" s="13">
        <v>569400</v>
      </c>
      <c r="J1305" s="13">
        <v>524600</v>
      </c>
      <c r="K1305" s="13">
        <v>518000</v>
      </c>
      <c r="L1305" s="13">
        <v>522100</v>
      </c>
      <c r="M1305" s="13">
        <v>550300</v>
      </c>
      <c r="N1305" s="13">
        <v>543000</v>
      </c>
      <c r="O1305" s="13">
        <v>539100</v>
      </c>
      <c r="P1305" s="13">
        <v>539100</v>
      </c>
      <c r="Q1305" s="13">
        <v>519000</v>
      </c>
      <c r="R1305" s="13">
        <v>527000</v>
      </c>
      <c r="S1305" s="13">
        <v>527000</v>
      </c>
      <c r="T1305" s="13">
        <v>506000</v>
      </c>
      <c r="U1305" s="13">
        <v>525800</v>
      </c>
      <c r="V1305" s="13">
        <v>544900</v>
      </c>
      <c r="W1305" s="13">
        <v>560600</v>
      </c>
      <c r="X1305" s="13">
        <v>569200</v>
      </c>
      <c r="Y1305" s="13">
        <v>579700</v>
      </c>
      <c r="Z1305" s="13">
        <v>606800</v>
      </c>
      <c r="AA1305" s="13">
        <v>603100</v>
      </c>
      <c r="AB1305" s="13">
        <v>73</v>
      </c>
      <c r="AC1305" s="13">
        <v>141</v>
      </c>
      <c r="AD1305" s="13">
        <v>67</v>
      </c>
      <c r="AE1305" s="13">
        <v>110</v>
      </c>
      <c r="AF1305" s="13">
        <v>62</v>
      </c>
      <c r="AG1305" s="13">
        <v>127</v>
      </c>
      <c r="AH1305" s="13">
        <v>130</v>
      </c>
      <c r="AI1305" s="13">
        <v>118</v>
      </c>
      <c r="AJ1305" s="13">
        <v>63</v>
      </c>
      <c r="AK1305" s="13">
        <v>131</v>
      </c>
      <c r="AL1305" s="13"/>
      <c r="AM1305" s="13">
        <v>81</v>
      </c>
      <c r="AN1305" s="13">
        <v>115</v>
      </c>
      <c r="AO1305" s="13"/>
      <c r="AP1305" s="13">
        <v>68</v>
      </c>
      <c r="AQ1305" s="13">
        <v>162</v>
      </c>
      <c r="AR1305" s="13">
        <v>132</v>
      </c>
      <c r="AS1305" s="13">
        <v>71</v>
      </c>
      <c r="AT1305" s="13">
        <v>156</v>
      </c>
      <c r="AU1305" s="13">
        <v>143</v>
      </c>
      <c r="AV1305" s="13">
        <v>119</v>
      </c>
      <c r="AW1305" s="13">
        <v>102</v>
      </c>
      <c r="AX1305" s="13">
        <v>96</v>
      </c>
      <c r="AY1305" s="14">
        <f t="shared" si="205"/>
        <v>107.95238095238095</v>
      </c>
      <c r="AZ1305" s="14">
        <f t="shared" si="202"/>
        <v>23</v>
      </c>
      <c r="BA1305" s="19">
        <f t="shared" si="206"/>
        <v>0.95454545454545459</v>
      </c>
      <c r="BB1305" s="20">
        <f t="shared" si="203"/>
        <v>32.158165666710815</v>
      </c>
      <c r="BC1305">
        <f t="shared" si="207"/>
        <v>0</v>
      </c>
      <c r="BD1305" s="14">
        <f t="shared" si="208"/>
        <v>16</v>
      </c>
      <c r="BE1305" s="14">
        <f t="shared" si="209"/>
        <v>96.666666666666671</v>
      </c>
      <c r="BF1305" s="14">
        <f t="shared" si="210"/>
        <v>104.6</v>
      </c>
      <c r="BG1305" s="14">
        <f t="shared" si="211"/>
        <v>116.55555555555556</v>
      </c>
    </row>
    <row r="1306" spans="1:59" x14ac:dyDescent="0.2">
      <c r="A1306" t="str">
        <f t="shared" si="204"/>
        <v>Ben Jarvis_2018</v>
      </c>
      <c r="B1306" t="s">
        <v>2667</v>
      </c>
      <c r="C1306" t="s">
        <v>235</v>
      </c>
      <c r="D1306">
        <v>2018</v>
      </c>
      <c r="E1306" s="13">
        <v>0</v>
      </c>
      <c r="F1306" s="13">
        <v>0</v>
      </c>
      <c r="G1306" s="13">
        <v>0</v>
      </c>
      <c r="H1306" s="13">
        <v>0</v>
      </c>
      <c r="I1306" s="13">
        <v>0</v>
      </c>
      <c r="J1306" s="13">
        <v>0</v>
      </c>
      <c r="K1306" s="13">
        <v>0</v>
      </c>
      <c r="L1306" s="13">
        <v>0</v>
      </c>
      <c r="M1306" s="13">
        <v>0</v>
      </c>
      <c r="N1306" s="13">
        <v>0</v>
      </c>
      <c r="O1306" s="13">
        <v>0</v>
      </c>
      <c r="P1306" s="13">
        <v>0</v>
      </c>
      <c r="Q1306" s="13">
        <v>0</v>
      </c>
      <c r="R1306" s="13">
        <v>0</v>
      </c>
      <c r="S1306" s="13">
        <v>0</v>
      </c>
      <c r="T1306" s="13">
        <v>0</v>
      </c>
      <c r="U1306" s="13">
        <v>0</v>
      </c>
      <c r="V1306" s="13">
        <v>0</v>
      </c>
      <c r="W1306" s="13">
        <v>0</v>
      </c>
      <c r="X1306" s="13">
        <v>0</v>
      </c>
      <c r="Y1306" s="13">
        <v>0</v>
      </c>
      <c r="Z1306" s="13">
        <v>0</v>
      </c>
      <c r="AA1306" s="13">
        <v>0</v>
      </c>
      <c r="AB1306" s="13"/>
      <c r="AC1306" s="13"/>
      <c r="AD1306" s="13"/>
      <c r="AE1306" s="13"/>
      <c r="AF1306" s="13"/>
      <c r="AG1306" s="13"/>
      <c r="AH1306" s="13"/>
      <c r="AI1306" s="13"/>
      <c r="AJ1306" s="13"/>
      <c r="AK1306" s="13"/>
      <c r="AL1306" s="13"/>
      <c r="AM1306" s="13"/>
      <c r="AN1306" s="13"/>
      <c r="AO1306" s="13"/>
      <c r="AP1306" s="13"/>
      <c r="AQ1306" s="13"/>
      <c r="AR1306" s="13"/>
      <c r="AS1306" s="13"/>
      <c r="AT1306" s="13"/>
      <c r="AU1306" s="13"/>
      <c r="AV1306" s="13"/>
      <c r="AW1306" s="13"/>
      <c r="AX1306" s="13"/>
      <c r="AY1306" s="14" t="str">
        <f t="shared" si="205"/>
        <v/>
      </c>
      <c r="AZ1306" s="14">
        <f t="shared" si="202"/>
        <v>23</v>
      </c>
      <c r="BA1306" s="19">
        <f t="shared" si="206"/>
        <v>0</v>
      </c>
      <c r="BB1306" s="20" t="e">
        <f t="shared" si="203"/>
        <v>#DIV/0!</v>
      </c>
      <c r="BC1306">
        <f t="shared" si="207"/>
        <v>23</v>
      </c>
      <c r="BD1306" s="14">
        <f t="shared" si="208"/>
        <v>1</v>
      </c>
      <c r="BE1306" s="14" t="str">
        <f t="shared" si="209"/>
        <v/>
      </c>
      <c r="BF1306" s="14" t="str">
        <f t="shared" si="210"/>
        <v/>
      </c>
      <c r="BG1306" s="14" t="str">
        <f t="shared" si="211"/>
        <v/>
      </c>
    </row>
    <row r="1307" spans="1:59" x14ac:dyDescent="0.2">
      <c r="A1307" t="str">
        <f t="shared" si="204"/>
        <v>Ben Jarvis_2017</v>
      </c>
      <c r="B1307" t="s">
        <v>2667</v>
      </c>
      <c r="C1307" t="s">
        <v>235</v>
      </c>
      <c r="D1307">
        <v>2017</v>
      </c>
      <c r="E1307" s="13">
        <v>0</v>
      </c>
      <c r="F1307" s="13">
        <v>0</v>
      </c>
      <c r="G1307" s="13">
        <v>0</v>
      </c>
      <c r="H1307" s="13">
        <v>0</v>
      </c>
      <c r="I1307" s="13">
        <v>0</v>
      </c>
      <c r="J1307" s="13">
        <v>0</v>
      </c>
      <c r="K1307" s="13">
        <v>0</v>
      </c>
      <c r="L1307" s="13">
        <v>0</v>
      </c>
      <c r="M1307" s="13">
        <v>0</v>
      </c>
      <c r="N1307" s="13">
        <v>0</v>
      </c>
      <c r="O1307" s="13">
        <v>0</v>
      </c>
      <c r="P1307" s="13">
        <v>0</v>
      </c>
      <c r="Q1307" s="13">
        <v>0</v>
      </c>
      <c r="R1307" s="13">
        <v>0</v>
      </c>
      <c r="S1307" s="13">
        <v>0</v>
      </c>
      <c r="T1307" s="13">
        <v>0</v>
      </c>
      <c r="U1307" s="13">
        <v>0</v>
      </c>
      <c r="V1307" s="13">
        <v>0</v>
      </c>
      <c r="W1307" s="13">
        <v>0</v>
      </c>
      <c r="X1307" s="13">
        <v>0</v>
      </c>
      <c r="Y1307" s="13">
        <v>0</v>
      </c>
      <c r="Z1307" s="13">
        <v>0</v>
      </c>
      <c r="AA1307" s="13">
        <v>0</v>
      </c>
      <c r="AB1307" s="13"/>
      <c r="AC1307" s="13"/>
      <c r="AD1307" s="13"/>
      <c r="AE1307" s="13"/>
      <c r="AF1307" s="13"/>
      <c r="AG1307" s="13"/>
      <c r="AH1307" s="13"/>
      <c r="AI1307" s="13"/>
      <c r="AJ1307" s="13"/>
      <c r="AK1307" s="13"/>
      <c r="AL1307" s="13"/>
      <c r="AM1307" s="13"/>
      <c r="AN1307" s="13"/>
      <c r="AO1307" s="13"/>
      <c r="AP1307" s="13"/>
      <c r="AQ1307" s="13"/>
      <c r="AR1307" s="13"/>
      <c r="AS1307" s="13"/>
      <c r="AT1307" s="13"/>
      <c r="AU1307" s="13"/>
      <c r="AV1307" s="13"/>
      <c r="AW1307" s="13"/>
      <c r="AX1307" s="13"/>
      <c r="AY1307" s="14" t="str">
        <f t="shared" si="205"/>
        <v/>
      </c>
      <c r="AZ1307" s="14">
        <f t="shared" si="202"/>
        <v>23</v>
      </c>
      <c r="BA1307" s="19">
        <f t="shared" si="206"/>
        <v>0</v>
      </c>
      <c r="BB1307" s="20" t="e">
        <f t="shared" si="203"/>
        <v>#DIV/0!</v>
      </c>
      <c r="BC1307">
        <f t="shared" si="207"/>
        <v>23</v>
      </c>
      <c r="BD1307" s="14">
        <f t="shared" si="208"/>
        <v>1</v>
      </c>
      <c r="BE1307" s="14" t="str">
        <f t="shared" si="209"/>
        <v/>
      </c>
      <c r="BF1307" s="14" t="str">
        <f t="shared" si="210"/>
        <v/>
      </c>
      <c r="BG1307" s="14" t="str">
        <f t="shared" si="211"/>
        <v/>
      </c>
    </row>
    <row r="1308" spans="1:59" x14ac:dyDescent="0.2">
      <c r="A1308" t="str">
        <f t="shared" si="204"/>
        <v>Ben Jarvis_2016</v>
      </c>
      <c r="B1308" t="s">
        <v>2667</v>
      </c>
      <c r="C1308" t="s">
        <v>235</v>
      </c>
      <c r="D1308">
        <v>2016</v>
      </c>
      <c r="E1308" s="13">
        <v>0</v>
      </c>
      <c r="F1308" s="13">
        <v>0</v>
      </c>
      <c r="G1308" s="13">
        <v>0</v>
      </c>
      <c r="H1308" s="13">
        <v>0</v>
      </c>
      <c r="I1308" s="13">
        <v>0</v>
      </c>
      <c r="J1308" s="13">
        <v>0</v>
      </c>
      <c r="K1308" s="13">
        <v>0</v>
      </c>
      <c r="L1308" s="13">
        <v>0</v>
      </c>
      <c r="M1308" s="13">
        <v>0</v>
      </c>
      <c r="N1308" s="13">
        <v>0</v>
      </c>
      <c r="O1308" s="13">
        <v>0</v>
      </c>
      <c r="P1308" s="13">
        <v>0</v>
      </c>
      <c r="Q1308" s="13">
        <v>0</v>
      </c>
      <c r="R1308" s="13">
        <v>0</v>
      </c>
      <c r="S1308" s="13">
        <v>0</v>
      </c>
      <c r="T1308" s="13">
        <v>0</v>
      </c>
      <c r="U1308" s="13">
        <v>0</v>
      </c>
      <c r="V1308" s="13">
        <v>0</v>
      </c>
      <c r="W1308" s="13">
        <v>0</v>
      </c>
      <c r="X1308" s="13">
        <v>0</v>
      </c>
      <c r="Y1308" s="13">
        <v>0</v>
      </c>
      <c r="Z1308" s="13">
        <v>0</v>
      </c>
      <c r="AA1308" s="13">
        <v>0</v>
      </c>
      <c r="AB1308" s="13"/>
      <c r="AC1308" s="13"/>
      <c r="AD1308" s="13"/>
      <c r="AE1308" s="13"/>
      <c r="AF1308" s="13"/>
      <c r="AG1308" s="13"/>
      <c r="AH1308" s="13"/>
      <c r="AI1308" s="13"/>
      <c r="AJ1308" s="13"/>
      <c r="AK1308" s="13"/>
      <c r="AL1308" s="13"/>
      <c r="AM1308" s="13"/>
      <c r="AN1308" s="13"/>
      <c r="AO1308" s="13"/>
      <c r="AP1308" s="13"/>
      <c r="AQ1308" s="13"/>
      <c r="AR1308" s="13"/>
      <c r="AS1308" s="13"/>
      <c r="AT1308" s="13"/>
      <c r="AU1308" s="13"/>
      <c r="AV1308" s="13"/>
      <c r="AW1308" s="13"/>
      <c r="AX1308" s="13"/>
      <c r="AY1308" s="14" t="str">
        <f t="shared" si="205"/>
        <v/>
      </c>
      <c r="AZ1308" s="14">
        <f t="shared" si="202"/>
        <v>23</v>
      </c>
      <c r="BA1308" s="19">
        <f t="shared" si="206"/>
        <v>0</v>
      </c>
      <c r="BB1308" s="20" t="e">
        <f t="shared" si="203"/>
        <v>#DIV/0!</v>
      </c>
      <c r="BC1308">
        <f t="shared" si="207"/>
        <v>23</v>
      </c>
      <c r="BD1308" s="14">
        <f t="shared" si="208"/>
        <v>1</v>
      </c>
      <c r="BE1308" s="14" t="str">
        <f t="shared" si="209"/>
        <v/>
      </c>
      <c r="BF1308" s="14" t="str">
        <f t="shared" si="210"/>
        <v/>
      </c>
      <c r="BG1308" s="14" t="str">
        <f t="shared" si="211"/>
        <v/>
      </c>
    </row>
    <row r="1309" spans="1:59" x14ac:dyDescent="0.2">
      <c r="A1309" t="str">
        <f t="shared" si="204"/>
        <v>Ben Jarvis_2015</v>
      </c>
      <c r="B1309" t="s">
        <v>2667</v>
      </c>
      <c r="C1309" t="s">
        <v>235</v>
      </c>
      <c r="D1309">
        <v>2015</v>
      </c>
      <c r="E1309" s="13">
        <v>0</v>
      </c>
      <c r="F1309" s="13">
        <v>0</v>
      </c>
      <c r="G1309" s="13">
        <v>0</v>
      </c>
      <c r="H1309" s="13">
        <v>0</v>
      </c>
      <c r="I1309" s="13">
        <v>0</v>
      </c>
      <c r="J1309" s="13">
        <v>0</v>
      </c>
      <c r="K1309" s="13">
        <v>0</v>
      </c>
      <c r="L1309" s="13">
        <v>0</v>
      </c>
      <c r="M1309" s="13">
        <v>0</v>
      </c>
      <c r="N1309" s="13">
        <v>0</v>
      </c>
      <c r="O1309" s="13">
        <v>0</v>
      </c>
      <c r="P1309" s="13">
        <v>0</v>
      </c>
      <c r="Q1309" s="13">
        <v>0</v>
      </c>
      <c r="R1309" s="13">
        <v>0</v>
      </c>
      <c r="S1309" s="13">
        <v>0</v>
      </c>
      <c r="T1309" s="13">
        <v>0</v>
      </c>
      <c r="U1309" s="13">
        <v>0</v>
      </c>
      <c r="V1309" s="13">
        <v>0</v>
      </c>
      <c r="W1309" s="13">
        <v>0</v>
      </c>
      <c r="X1309" s="13">
        <v>0</v>
      </c>
      <c r="Y1309" s="13">
        <v>0</v>
      </c>
      <c r="Z1309" s="13">
        <v>0</v>
      </c>
      <c r="AA1309" s="13">
        <v>0</v>
      </c>
      <c r="AB1309" s="13"/>
      <c r="AC1309" s="13"/>
      <c r="AD1309" s="13"/>
      <c r="AE1309" s="13"/>
      <c r="AF1309" s="13"/>
      <c r="AG1309" s="13"/>
      <c r="AH1309" s="13"/>
      <c r="AI1309" s="13"/>
      <c r="AJ1309" s="13"/>
      <c r="AK1309" s="13"/>
      <c r="AL1309" s="13"/>
      <c r="AM1309" s="13"/>
      <c r="AN1309" s="13"/>
      <c r="AO1309" s="13"/>
      <c r="AP1309" s="13"/>
      <c r="AQ1309" s="13"/>
      <c r="AR1309" s="13"/>
      <c r="AS1309" s="13"/>
      <c r="AT1309" s="13"/>
      <c r="AU1309" s="13"/>
      <c r="AV1309" s="13"/>
      <c r="AW1309" s="13"/>
      <c r="AX1309" s="13"/>
      <c r="AY1309" s="14" t="str">
        <f t="shared" si="205"/>
        <v/>
      </c>
      <c r="AZ1309" s="14">
        <f t="shared" si="202"/>
        <v>23</v>
      </c>
      <c r="BA1309" s="19">
        <f t="shared" si="206"/>
        <v>0</v>
      </c>
      <c r="BB1309" s="20" t="e">
        <f t="shared" si="203"/>
        <v>#DIV/0!</v>
      </c>
      <c r="BC1309">
        <f t="shared" si="207"/>
        <v>23</v>
      </c>
      <c r="BD1309" s="14">
        <f t="shared" si="208"/>
        <v>1</v>
      </c>
      <c r="BE1309" s="14" t="str">
        <f t="shared" si="209"/>
        <v/>
      </c>
      <c r="BF1309" s="14" t="str">
        <f t="shared" si="210"/>
        <v/>
      </c>
      <c r="BG1309" s="14" t="str">
        <f t="shared" si="211"/>
        <v/>
      </c>
    </row>
    <row r="1310" spans="1:59" x14ac:dyDescent="0.2">
      <c r="A1310" t="str">
        <f t="shared" si="204"/>
        <v>Josh Jenkins_2018</v>
      </c>
      <c r="B1310" t="s">
        <v>727</v>
      </c>
      <c r="C1310" t="s">
        <v>1</v>
      </c>
      <c r="D1310">
        <v>2018</v>
      </c>
      <c r="E1310" s="13">
        <v>435500</v>
      </c>
      <c r="F1310" s="13">
        <v>435500</v>
      </c>
      <c r="G1310" s="13">
        <v>435500</v>
      </c>
      <c r="H1310" s="13">
        <v>433800</v>
      </c>
      <c r="I1310" s="13">
        <v>419500</v>
      </c>
      <c r="J1310" s="13">
        <v>399900</v>
      </c>
      <c r="K1310" s="13">
        <v>389100</v>
      </c>
      <c r="L1310" s="13">
        <v>404700</v>
      </c>
      <c r="M1310" s="13">
        <v>397200</v>
      </c>
      <c r="N1310" s="13">
        <v>381600</v>
      </c>
      <c r="O1310" s="13">
        <v>355600</v>
      </c>
      <c r="P1310" s="13">
        <v>343800</v>
      </c>
      <c r="Q1310" s="13">
        <v>341000</v>
      </c>
      <c r="R1310" s="13">
        <v>337400</v>
      </c>
      <c r="S1310" s="13">
        <v>337400</v>
      </c>
      <c r="T1310" s="13">
        <v>324700</v>
      </c>
      <c r="U1310" s="13">
        <v>336300</v>
      </c>
      <c r="V1310" s="13">
        <v>356600</v>
      </c>
      <c r="W1310" s="13">
        <v>388000</v>
      </c>
      <c r="X1310" s="13">
        <v>393900</v>
      </c>
      <c r="Y1310" s="13">
        <v>412800</v>
      </c>
      <c r="Z1310" s="13">
        <v>425900</v>
      </c>
      <c r="AA1310" s="13">
        <v>457900</v>
      </c>
      <c r="AB1310" s="13">
        <v>71</v>
      </c>
      <c r="AC1310" s="13">
        <v>115</v>
      </c>
      <c r="AD1310" s="13">
        <v>69</v>
      </c>
      <c r="AE1310" s="13">
        <v>39</v>
      </c>
      <c r="AF1310" s="13">
        <v>94</v>
      </c>
      <c r="AG1310" s="13">
        <v>80</v>
      </c>
      <c r="AH1310" s="13">
        <v>93</v>
      </c>
      <c r="AI1310" s="13">
        <v>54</v>
      </c>
      <c r="AJ1310" s="13">
        <v>58</v>
      </c>
      <c r="AK1310" s="13">
        <v>59</v>
      </c>
      <c r="AL1310" s="13">
        <v>70</v>
      </c>
      <c r="AM1310" s="13">
        <v>73</v>
      </c>
      <c r="AN1310" s="13">
        <v>54</v>
      </c>
      <c r="AO1310" s="13"/>
      <c r="AP1310" s="13">
        <v>51</v>
      </c>
      <c r="AQ1310" s="13">
        <v>120</v>
      </c>
      <c r="AR1310" s="13">
        <v>80</v>
      </c>
      <c r="AS1310" s="13">
        <v>89</v>
      </c>
      <c r="AT1310" s="13">
        <v>82</v>
      </c>
      <c r="AU1310" s="13">
        <v>114</v>
      </c>
      <c r="AV1310" s="13">
        <v>88</v>
      </c>
      <c r="AW1310" s="13">
        <v>95</v>
      </c>
      <c r="AX1310" s="13">
        <v>129</v>
      </c>
      <c r="AY1310" s="14">
        <f t="shared" si="205"/>
        <v>80.772727272727266</v>
      </c>
      <c r="AZ1310" s="14">
        <f t="shared" si="202"/>
        <v>23</v>
      </c>
      <c r="BA1310" s="19">
        <f t="shared" si="206"/>
        <v>1</v>
      </c>
      <c r="BB1310" s="20">
        <f t="shared" si="203"/>
        <v>24.16004536849616</v>
      </c>
      <c r="BC1310">
        <f t="shared" si="207"/>
        <v>0</v>
      </c>
      <c r="BD1310" s="14">
        <f t="shared" si="208"/>
        <v>16</v>
      </c>
      <c r="BE1310" s="14">
        <f t="shared" si="209"/>
        <v>78</v>
      </c>
      <c r="BF1310" s="14">
        <f t="shared" si="210"/>
        <v>67.833333333333329</v>
      </c>
      <c r="BG1310" s="14">
        <f t="shared" si="211"/>
        <v>94.222222222222229</v>
      </c>
    </row>
    <row r="1311" spans="1:59" x14ac:dyDescent="0.2">
      <c r="A1311" t="str">
        <f t="shared" si="204"/>
        <v>Josh Jenkins_2017</v>
      </c>
      <c r="B1311" t="s">
        <v>727</v>
      </c>
      <c r="C1311" t="s">
        <v>1</v>
      </c>
      <c r="D1311">
        <v>2017</v>
      </c>
      <c r="E1311" s="13">
        <v>468200</v>
      </c>
      <c r="F1311" s="13">
        <v>468200</v>
      </c>
      <c r="G1311" s="13">
        <v>468200</v>
      </c>
      <c r="H1311" s="13">
        <v>468200</v>
      </c>
      <c r="I1311" s="13">
        <v>468200</v>
      </c>
      <c r="J1311" s="13">
        <v>468200</v>
      </c>
      <c r="K1311" s="13">
        <v>411100</v>
      </c>
      <c r="L1311" s="13">
        <v>355100</v>
      </c>
      <c r="M1311" s="13">
        <v>336700</v>
      </c>
      <c r="N1311" s="13">
        <v>336700</v>
      </c>
      <c r="O1311" s="13">
        <v>353300</v>
      </c>
      <c r="P1311" s="13">
        <v>370700</v>
      </c>
      <c r="Q1311" s="13">
        <v>400800</v>
      </c>
      <c r="R1311" s="13">
        <v>400800</v>
      </c>
      <c r="S1311" s="13">
        <v>406100</v>
      </c>
      <c r="T1311" s="13">
        <v>429000</v>
      </c>
      <c r="U1311" s="13">
        <v>454600</v>
      </c>
      <c r="V1311" s="13">
        <v>475800</v>
      </c>
      <c r="W1311" s="13">
        <v>465100</v>
      </c>
      <c r="X1311" s="13">
        <v>434800</v>
      </c>
      <c r="Y1311" s="13">
        <v>408300</v>
      </c>
      <c r="Z1311" s="13">
        <v>416300</v>
      </c>
      <c r="AA1311" s="13">
        <v>438100</v>
      </c>
      <c r="AB1311" s="13">
        <v>90</v>
      </c>
      <c r="AC1311" s="13">
        <v>2</v>
      </c>
      <c r="AD1311" s="13"/>
      <c r="AE1311" s="13"/>
      <c r="AF1311" s="13"/>
      <c r="AG1311" s="13">
        <v>55</v>
      </c>
      <c r="AH1311" s="13">
        <v>58</v>
      </c>
      <c r="AI1311" s="13">
        <v>55</v>
      </c>
      <c r="AJ1311" s="13"/>
      <c r="AK1311" s="13">
        <v>122</v>
      </c>
      <c r="AL1311" s="13">
        <v>71</v>
      </c>
      <c r="AM1311" s="13">
        <v>92</v>
      </c>
      <c r="AN1311" s="13"/>
      <c r="AO1311" s="13">
        <v>84</v>
      </c>
      <c r="AP1311" s="13">
        <v>117</v>
      </c>
      <c r="AQ1311" s="13">
        <v>112</v>
      </c>
      <c r="AR1311" s="13">
        <v>90</v>
      </c>
      <c r="AS1311" s="13">
        <v>59</v>
      </c>
      <c r="AT1311" s="13">
        <v>62</v>
      </c>
      <c r="AU1311" s="13">
        <v>82</v>
      </c>
      <c r="AV1311" s="13">
        <v>121</v>
      </c>
      <c r="AW1311" s="13">
        <v>98</v>
      </c>
      <c r="AX1311" s="13">
        <v>56</v>
      </c>
      <c r="AY1311" s="14">
        <f t="shared" si="205"/>
        <v>79.222222222222229</v>
      </c>
      <c r="AZ1311" s="14">
        <f t="shared" si="202"/>
        <v>23</v>
      </c>
      <c r="BA1311" s="19">
        <f t="shared" si="206"/>
        <v>0.81818181818181823</v>
      </c>
      <c r="BB1311" s="20">
        <f t="shared" si="203"/>
        <v>30.442917761444374</v>
      </c>
      <c r="BC1311">
        <f t="shared" si="207"/>
        <v>0</v>
      </c>
      <c r="BD1311" s="14">
        <f t="shared" si="208"/>
        <v>9</v>
      </c>
      <c r="BE1311" s="14">
        <f t="shared" si="209"/>
        <v>49</v>
      </c>
      <c r="BF1311" s="14">
        <f t="shared" si="210"/>
        <v>79.599999999999994</v>
      </c>
      <c r="BG1311" s="14">
        <f t="shared" si="211"/>
        <v>88.555555555555557</v>
      </c>
    </row>
    <row r="1312" spans="1:59" x14ac:dyDescent="0.2">
      <c r="A1312" t="str">
        <f t="shared" si="204"/>
        <v>Josh Jenkins_2016</v>
      </c>
      <c r="B1312" t="s">
        <v>727</v>
      </c>
      <c r="C1312" t="s">
        <v>1</v>
      </c>
      <c r="D1312">
        <v>2016</v>
      </c>
      <c r="E1312" s="13">
        <v>379100</v>
      </c>
      <c r="F1312" s="13">
        <v>379100</v>
      </c>
      <c r="G1312" s="13">
        <v>379100</v>
      </c>
      <c r="H1312" s="13">
        <v>399900</v>
      </c>
      <c r="I1312" s="13">
        <v>413000</v>
      </c>
      <c r="J1312" s="13">
        <v>395400</v>
      </c>
      <c r="K1312" s="13">
        <v>388400</v>
      </c>
      <c r="L1312" s="13">
        <v>405800</v>
      </c>
      <c r="M1312" s="13">
        <v>427100</v>
      </c>
      <c r="N1312" s="13">
        <v>436100</v>
      </c>
      <c r="O1312" s="13">
        <v>426900</v>
      </c>
      <c r="P1312" s="13">
        <v>463300</v>
      </c>
      <c r="Q1312" s="13">
        <v>506700</v>
      </c>
      <c r="R1312" s="13">
        <v>506700</v>
      </c>
      <c r="S1312" s="13">
        <v>527000</v>
      </c>
      <c r="T1312" s="13">
        <v>504500</v>
      </c>
      <c r="U1312" s="13">
        <v>482300</v>
      </c>
      <c r="V1312" s="13">
        <v>459500</v>
      </c>
      <c r="W1312" s="13">
        <v>430600</v>
      </c>
      <c r="X1312" s="13">
        <v>403800</v>
      </c>
      <c r="Y1312" s="13">
        <v>396300</v>
      </c>
      <c r="Z1312" s="13">
        <v>409900</v>
      </c>
      <c r="AA1312" s="13">
        <v>409800</v>
      </c>
      <c r="AB1312" s="13">
        <v>91</v>
      </c>
      <c r="AC1312" s="13">
        <v>118</v>
      </c>
      <c r="AD1312" s="13">
        <v>61</v>
      </c>
      <c r="AE1312" s="13">
        <v>86</v>
      </c>
      <c r="AF1312" s="13">
        <v>55</v>
      </c>
      <c r="AG1312" s="13">
        <v>75</v>
      </c>
      <c r="AH1312" s="13">
        <v>140</v>
      </c>
      <c r="AI1312" s="13">
        <v>74</v>
      </c>
      <c r="AJ1312" s="13">
        <v>62</v>
      </c>
      <c r="AK1312" s="13">
        <v>105</v>
      </c>
      <c r="AL1312" s="13">
        <v>171</v>
      </c>
      <c r="AM1312" s="13">
        <v>101</v>
      </c>
      <c r="AN1312" s="13"/>
      <c r="AO1312" s="13">
        <v>82</v>
      </c>
      <c r="AP1312" s="13">
        <v>82</v>
      </c>
      <c r="AQ1312" s="13">
        <v>90</v>
      </c>
      <c r="AR1312" s="13">
        <v>71</v>
      </c>
      <c r="AS1312" s="13">
        <v>56</v>
      </c>
      <c r="AT1312" s="13">
        <v>78</v>
      </c>
      <c r="AU1312" s="13">
        <v>99</v>
      </c>
      <c r="AV1312" s="13">
        <v>100</v>
      </c>
      <c r="AW1312" s="13">
        <v>55</v>
      </c>
      <c r="AX1312" s="13">
        <v>41</v>
      </c>
      <c r="AY1312" s="14">
        <f t="shared" si="205"/>
        <v>86.045454545454547</v>
      </c>
      <c r="AZ1312" s="14">
        <f t="shared" si="202"/>
        <v>23</v>
      </c>
      <c r="BA1312" s="19">
        <f t="shared" si="206"/>
        <v>1</v>
      </c>
      <c r="BB1312" s="20">
        <f t="shared" si="203"/>
        <v>29.91333079594046</v>
      </c>
      <c r="BC1312">
        <f t="shared" si="207"/>
        <v>0</v>
      </c>
      <c r="BD1312" s="14">
        <f t="shared" si="208"/>
        <v>1</v>
      </c>
      <c r="BE1312" s="14">
        <f t="shared" si="209"/>
        <v>81</v>
      </c>
      <c r="BF1312" s="14">
        <f t="shared" si="210"/>
        <v>108.83333333333333</v>
      </c>
      <c r="BG1312" s="14">
        <f t="shared" si="211"/>
        <v>74.666666666666671</v>
      </c>
    </row>
    <row r="1313" spans="1:59" x14ac:dyDescent="0.2">
      <c r="A1313" t="str">
        <f t="shared" si="204"/>
        <v>Josh Jenkins_2015</v>
      </c>
      <c r="B1313" t="s">
        <v>727</v>
      </c>
      <c r="C1313" t="s">
        <v>1</v>
      </c>
      <c r="D1313">
        <v>2015</v>
      </c>
      <c r="E1313" s="13">
        <v>372200</v>
      </c>
      <c r="F1313" s="13">
        <v>372200</v>
      </c>
      <c r="G1313" s="13">
        <v>372200</v>
      </c>
      <c r="H1313" s="13">
        <v>353400</v>
      </c>
      <c r="I1313" s="13">
        <v>325500</v>
      </c>
      <c r="J1313" s="13">
        <v>316400</v>
      </c>
      <c r="K1313" s="13">
        <v>316400</v>
      </c>
      <c r="L1313" s="13">
        <v>316400</v>
      </c>
      <c r="M1313" s="13">
        <v>318900</v>
      </c>
      <c r="N1313" s="13">
        <v>322000</v>
      </c>
      <c r="O1313" s="13">
        <v>347000</v>
      </c>
      <c r="P1313" s="13">
        <v>347000</v>
      </c>
      <c r="Q1313" s="13">
        <v>349100</v>
      </c>
      <c r="R1313" s="13">
        <v>353200</v>
      </c>
      <c r="S1313" s="13">
        <v>353200</v>
      </c>
      <c r="T1313" s="13">
        <v>333000</v>
      </c>
      <c r="U1313" s="13">
        <v>337300</v>
      </c>
      <c r="V1313" s="13">
        <v>348900</v>
      </c>
      <c r="W1313" s="13">
        <v>360800</v>
      </c>
      <c r="X1313" s="13">
        <v>364600</v>
      </c>
      <c r="Y1313" s="13">
        <v>356900</v>
      </c>
      <c r="Z1313" s="13">
        <v>355500</v>
      </c>
      <c r="AA1313" s="13">
        <v>377700</v>
      </c>
      <c r="AB1313" s="13">
        <v>94</v>
      </c>
      <c r="AC1313" s="13">
        <v>38</v>
      </c>
      <c r="AD1313" s="13">
        <v>46</v>
      </c>
      <c r="AE1313" s="13">
        <v>63</v>
      </c>
      <c r="AF1313" s="13">
        <v>65</v>
      </c>
      <c r="AG1313" s="13"/>
      <c r="AH1313" s="13"/>
      <c r="AI1313" s="13">
        <v>66</v>
      </c>
      <c r="AJ1313" s="13">
        <v>66</v>
      </c>
      <c r="AK1313" s="13">
        <v>115</v>
      </c>
      <c r="AL1313" s="13"/>
      <c r="AM1313" s="13">
        <v>30</v>
      </c>
      <c r="AN1313" s="13">
        <v>72</v>
      </c>
      <c r="AO1313" s="13"/>
      <c r="AP1313" s="13">
        <v>61</v>
      </c>
      <c r="AQ1313" s="13">
        <v>74</v>
      </c>
      <c r="AR1313" s="13">
        <v>96</v>
      </c>
      <c r="AS1313" s="13">
        <v>68</v>
      </c>
      <c r="AT1313" s="13">
        <v>63</v>
      </c>
      <c r="AU1313" s="13">
        <v>73</v>
      </c>
      <c r="AV1313" s="13">
        <v>80</v>
      </c>
      <c r="AW1313" s="13">
        <v>116</v>
      </c>
      <c r="AX1313" s="13">
        <v>49</v>
      </c>
      <c r="AY1313" s="14">
        <f t="shared" si="205"/>
        <v>70.263157894736835</v>
      </c>
      <c r="AZ1313" s="14">
        <f t="shared" si="202"/>
        <v>23</v>
      </c>
      <c r="BA1313" s="19">
        <f t="shared" si="206"/>
        <v>0.86363636363636365</v>
      </c>
      <c r="BB1313" s="20">
        <f t="shared" si="203"/>
        <v>22.854229137594743</v>
      </c>
      <c r="BC1313">
        <f t="shared" si="207"/>
        <v>0</v>
      </c>
      <c r="BD1313" s="14">
        <f t="shared" si="208"/>
        <v>6</v>
      </c>
      <c r="BE1313" s="14">
        <f t="shared" si="209"/>
        <v>61.2</v>
      </c>
      <c r="BF1313" s="14">
        <f t="shared" si="210"/>
        <v>69.25</v>
      </c>
      <c r="BG1313" s="14">
        <f t="shared" si="211"/>
        <v>75.555555555555557</v>
      </c>
    </row>
    <row r="1314" spans="1:59" x14ac:dyDescent="0.2">
      <c r="A1314" t="str">
        <f t="shared" si="204"/>
        <v>Lewis Jetta_2018</v>
      </c>
      <c r="B1314" t="s">
        <v>749</v>
      </c>
      <c r="C1314" t="s">
        <v>465</v>
      </c>
      <c r="D1314">
        <v>2018</v>
      </c>
      <c r="E1314" s="13">
        <v>386500</v>
      </c>
      <c r="F1314" s="13">
        <v>386500</v>
      </c>
      <c r="G1314" s="13">
        <v>386500</v>
      </c>
      <c r="H1314" s="13">
        <v>351700</v>
      </c>
      <c r="I1314" s="13">
        <v>352400</v>
      </c>
      <c r="J1314" s="13">
        <v>352400</v>
      </c>
      <c r="K1314" s="13">
        <v>341700</v>
      </c>
      <c r="L1314" s="13">
        <v>341700</v>
      </c>
      <c r="M1314" s="13">
        <v>341700</v>
      </c>
      <c r="N1314" s="13">
        <v>329000</v>
      </c>
      <c r="O1314" s="13">
        <v>302000</v>
      </c>
      <c r="P1314" s="13">
        <v>282700</v>
      </c>
      <c r="Q1314" s="13">
        <v>282700</v>
      </c>
      <c r="R1314" s="13">
        <v>270600</v>
      </c>
      <c r="S1314" s="13">
        <v>276000</v>
      </c>
      <c r="T1314" s="13">
        <v>282700</v>
      </c>
      <c r="U1314" s="13">
        <v>288000</v>
      </c>
      <c r="V1314" s="13">
        <v>300100</v>
      </c>
      <c r="W1314" s="13">
        <v>329500</v>
      </c>
      <c r="X1314" s="13">
        <v>329500</v>
      </c>
      <c r="Y1314" s="13">
        <v>357100</v>
      </c>
      <c r="Z1314" s="13">
        <v>361900</v>
      </c>
      <c r="AA1314" s="13">
        <v>349100</v>
      </c>
      <c r="AB1314" s="13">
        <v>25</v>
      </c>
      <c r="AC1314" s="13">
        <v>74</v>
      </c>
      <c r="AD1314" s="13">
        <v>53</v>
      </c>
      <c r="AE1314" s="13">
        <v>81</v>
      </c>
      <c r="AF1314" s="13"/>
      <c r="AG1314" s="13">
        <v>51</v>
      </c>
      <c r="AH1314" s="13"/>
      <c r="AI1314" s="13"/>
      <c r="AJ1314" s="13">
        <v>46</v>
      </c>
      <c r="AK1314" s="13">
        <v>40</v>
      </c>
      <c r="AL1314" s="13">
        <v>52</v>
      </c>
      <c r="AM1314" s="13"/>
      <c r="AN1314" s="13">
        <v>51</v>
      </c>
      <c r="AO1314" s="13">
        <v>73</v>
      </c>
      <c r="AP1314" s="13">
        <v>60</v>
      </c>
      <c r="AQ1314" s="13">
        <v>52</v>
      </c>
      <c r="AR1314" s="13">
        <v>91</v>
      </c>
      <c r="AS1314" s="13">
        <v>107</v>
      </c>
      <c r="AT1314" s="13"/>
      <c r="AU1314" s="13">
        <v>67</v>
      </c>
      <c r="AV1314" s="13">
        <v>57</v>
      </c>
      <c r="AW1314" s="13">
        <v>71</v>
      </c>
      <c r="AX1314" s="13"/>
      <c r="AY1314" s="14">
        <f t="shared" si="205"/>
        <v>61.823529411764703</v>
      </c>
      <c r="AZ1314" s="14">
        <f t="shared" si="202"/>
        <v>23</v>
      </c>
      <c r="BA1314" s="19">
        <f t="shared" si="206"/>
        <v>0.77272727272727271</v>
      </c>
      <c r="BB1314" s="20">
        <f t="shared" si="203"/>
        <v>19.777624017174205</v>
      </c>
      <c r="BC1314">
        <f t="shared" si="207"/>
        <v>0</v>
      </c>
      <c r="BD1314" s="14">
        <f t="shared" si="208"/>
        <v>14</v>
      </c>
      <c r="BE1314" s="14">
        <f t="shared" si="209"/>
        <v>56.8</v>
      </c>
      <c r="BF1314" s="14">
        <f t="shared" si="210"/>
        <v>46</v>
      </c>
      <c r="BG1314" s="14">
        <f t="shared" si="211"/>
        <v>72.142857142857139</v>
      </c>
    </row>
    <row r="1315" spans="1:59" x14ac:dyDescent="0.2">
      <c r="A1315" t="str">
        <f t="shared" si="204"/>
        <v>Lewis Jetta_2017</v>
      </c>
      <c r="B1315" t="s">
        <v>749</v>
      </c>
      <c r="C1315" t="s">
        <v>465</v>
      </c>
      <c r="D1315">
        <v>2017</v>
      </c>
      <c r="E1315" s="13">
        <v>318300</v>
      </c>
      <c r="F1315" s="13">
        <v>318300</v>
      </c>
      <c r="G1315" s="13">
        <v>318300</v>
      </c>
      <c r="H1315" s="13">
        <v>318300</v>
      </c>
      <c r="I1315" s="13">
        <v>318300</v>
      </c>
      <c r="J1315" s="13">
        <v>318300</v>
      </c>
      <c r="K1315" s="13">
        <v>318300</v>
      </c>
      <c r="L1315" s="13">
        <v>318300</v>
      </c>
      <c r="M1315" s="13">
        <v>318300</v>
      </c>
      <c r="N1315" s="13">
        <v>318300</v>
      </c>
      <c r="O1315" s="13">
        <v>320500</v>
      </c>
      <c r="P1315" s="13">
        <v>336800</v>
      </c>
      <c r="Q1315" s="13">
        <v>336800</v>
      </c>
      <c r="R1315" s="13">
        <v>367700</v>
      </c>
      <c r="S1315" s="13">
        <v>379400</v>
      </c>
      <c r="T1315" s="13">
        <v>388500</v>
      </c>
      <c r="U1315" s="13">
        <v>391000</v>
      </c>
      <c r="V1315" s="13">
        <v>392200</v>
      </c>
      <c r="W1315" s="13">
        <v>392200</v>
      </c>
      <c r="X1315" s="13">
        <v>392200</v>
      </c>
      <c r="Y1315" s="13">
        <v>392200</v>
      </c>
      <c r="Z1315" s="13">
        <v>378800</v>
      </c>
      <c r="AA1315" s="13">
        <v>355800</v>
      </c>
      <c r="AB1315" s="13">
        <v>42</v>
      </c>
      <c r="AC1315" s="13"/>
      <c r="AD1315" s="13">
        <v>49</v>
      </c>
      <c r="AE1315" s="13"/>
      <c r="AF1315" s="13"/>
      <c r="AG1315" s="13"/>
      <c r="AH1315" s="13"/>
      <c r="AI1315" s="13"/>
      <c r="AJ1315" s="13"/>
      <c r="AK1315" s="13">
        <v>101</v>
      </c>
      <c r="AL1315" s="13">
        <v>76</v>
      </c>
      <c r="AM1315" s="13"/>
      <c r="AN1315" s="13">
        <v>90</v>
      </c>
      <c r="AO1315" s="13">
        <v>76</v>
      </c>
      <c r="AP1315" s="13">
        <v>80</v>
      </c>
      <c r="AQ1315" s="13">
        <v>81</v>
      </c>
      <c r="AR1315" s="13">
        <v>75</v>
      </c>
      <c r="AS1315" s="13">
        <v>79</v>
      </c>
      <c r="AT1315" s="13"/>
      <c r="AU1315" s="13"/>
      <c r="AV1315" s="13">
        <v>53</v>
      </c>
      <c r="AW1315" s="13">
        <v>45</v>
      </c>
      <c r="AX1315" s="13">
        <v>67</v>
      </c>
      <c r="AY1315" s="14">
        <f t="shared" si="205"/>
        <v>70.307692307692307</v>
      </c>
      <c r="AZ1315" s="14">
        <f t="shared" si="202"/>
        <v>23</v>
      </c>
      <c r="BA1315" s="19">
        <f t="shared" si="206"/>
        <v>0.59090909090909094</v>
      </c>
      <c r="BB1315" s="20">
        <f t="shared" si="203"/>
        <v>18.043394984428591</v>
      </c>
      <c r="BC1315">
        <f t="shared" si="207"/>
        <v>0</v>
      </c>
      <c r="BD1315" s="14">
        <f t="shared" si="208"/>
        <v>1</v>
      </c>
      <c r="BE1315" s="14">
        <f t="shared" si="209"/>
        <v>45.5</v>
      </c>
      <c r="BF1315" s="14">
        <f t="shared" si="210"/>
        <v>88.5</v>
      </c>
      <c r="BG1315" s="14">
        <f t="shared" si="211"/>
        <v>68.571428571428569</v>
      </c>
    </row>
    <row r="1316" spans="1:59" x14ac:dyDescent="0.2">
      <c r="A1316" t="str">
        <f t="shared" si="204"/>
        <v>Lewis Jetta_2016</v>
      </c>
      <c r="B1316" t="s">
        <v>749</v>
      </c>
      <c r="C1316" t="s">
        <v>465</v>
      </c>
      <c r="D1316">
        <v>2016</v>
      </c>
      <c r="E1316" s="13">
        <v>448400</v>
      </c>
      <c r="F1316" s="13">
        <v>448400</v>
      </c>
      <c r="G1316" s="13">
        <v>448400</v>
      </c>
      <c r="H1316" s="13">
        <v>448400</v>
      </c>
      <c r="I1316" s="13">
        <v>425400</v>
      </c>
      <c r="J1316" s="13">
        <v>417900</v>
      </c>
      <c r="K1316" s="13">
        <v>388500</v>
      </c>
      <c r="L1316" s="13">
        <v>344800</v>
      </c>
      <c r="M1316" s="13">
        <v>344800</v>
      </c>
      <c r="N1316" s="13">
        <v>344800</v>
      </c>
      <c r="O1316" s="13">
        <v>324500</v>
      </c>
      <c r="P1316" s="13">
        <v>324500</v>
      </c>
      <c r="Q1316" s="13">
        <v>324500</v>
      </c>
      <c r="R1316" s="13">
        <v>306000</v>
      </c>
      <c r="S1316" s="13">
        <v>306000</v>
      </c>
      <c r="T1316" s="13">
        <v>305300</v>
      </c>
      <c r="U1316" s="13">
        <v>295100</v>
      </c>
      <c r="V1316" s="13">
        <v>295100</v>
      </c>
      <c r="W1316" s="13">
        <v>295100</v>
      </c>
      <c r="X1316" s="13">
        <v>295100</v>
      </c>
      <c r="Y1316" s="13">
        <v>295100</v>
      </c>
      <c r="Z1316" s="13">
        <v>295100</v>
      </c>
      <c r="AA1316" s="13">
        <v>292100</v>
      </c>
      <c r="AB1316" s="13"/>
      <c r="AC1316" s="13">
        <v>27</v>
      </c>
      <c r="AD1316" s="13">
        <v>108</v>
      </c>
      <c r="AE1316" s="13">
        <v>77</v>
      </c>
      <c r="AF1316" s="13">
        <v>47</v>
      </c>
      <c r="AG1316" s="13">
        <v>55</v>
      </c>
      <c r="AH1316" s="13">
        <v>30</v>
      </c>
      <c r="AI1316" s="13"/>
      <c r="AJ1316" s="13"/>
      <c r="AK1316" s="13">
        <v>76</v>
      </c>
      <c r="AL1316" s="13"/>
      <c r="AM1316" s="13"/>
      <c r="AN1316" s="13">
        <v>52</v>
      </c>
      <c r="AO1316" s="13"/>
      <c r="AP1316" s="13">
        <v>54</v>
      </c>
      <c r="AQ1316" s="13">
        <v>55</v>
      </c>
      <c r="AR1316" s="13"/>
      <c r="AS1316" s="13"/>
      <c r="AT1316" s="13"/>
      <c r="AU1316" s="13"/>
      <c r="AV1316" s="13"/>
      <c r="AW1316" s="13">
        <v>67</v>
      </c>
      <c r="AX1316" s="13">
        <v>54</v>
      </c>
      <c r="AY1316" s="14">
        <f t="shared" si="205"/>
        <v>58.5</v>
      </c>
      <c r="AZ1316" s="14">
        <f t="shared" si="202"/>
        <v>23</v>
      </c>
      <c r="BA1316" s="19">
        <f t="shared" si="206"/>
        <v>0.54545454545454541</v>
      </c>
      <c r="BB1316" s="20">
        <f t="shared" si="203"/>
        <v>21.773628753400502</v>
      </c>
      <c r="BC1316">
        <f t="shared" si="207"/>
        <v>0</v>
      </c>
      <c r="BD1316" s="14">
        <f t="shared" si="208"/>
        <v>23</v>
      </c>
      <c r="BE1316" s="14">
        <f t="shared" si="209"/>
        <v>62.8</v>
      </c>
      <c r="BF1316" s="14">
        <f t="shared" si="210"/>
        <v>53</v>
      </c>
      <c r="BG1316" s="14">
        <f t="shared" si="211"/>
        <v>57.5</v>
      </c>
    </row>
    <row r="1317" spans="1:59" x14ac:dyDescent="0.2">
      <c r="A1317" t="str">
        <f t="shared" si="204"/>
        <v>Lewis Jetta_2015</v>
      </c>
      <c r="B1317" t="s">
        <v>749</v>
      </c>
      <c r="C1317" t="s">
        <v>465</v>
      </c>
      <c r="D1317">
        <v>2015</v>
      </c>
      <c r="E1317" s="13">
        <v>404400</v>
      </c>
      <c r="F1317" s="13">
        <v>404400</v>
      </c>
      <c r="G1317" s="13">
        <v>404400</v>
      </c>
      <c r="H1317" s="13">
        <v>409000</v>
      </c>
      <c r="I1317" s="13">
        <v>398200</v>
      </c>
      <c r="J1317" s="13">
        <v>380900</v>
      </c>
      <c r="K1317" s="13">
        <v>376500</v>
      </c>
      <c r="L1317" s="13">
        <v>389200</v>
      </c>
      <c r="M1317" s="13">
        <v>402600</v>
      </c>
      <c r="N1317" s="13">
        <v>411600</v>
      </c>
      <c r="O1317" s="13">
        <v>442400</v>
      </c>
      <c r="P1317" s="13">
        <v>475500</v>
      </c>
      <c r="Q1317" s="13">
        <v>475500</v>
      </c>
      <c r="R1317" s="13">
        <v>472900</v>
      </c>
      <c r="S1317" s="13">
        <v>445500</v>
      </c>
      <c r="T1317" s="13">
        <v>410400</v>
      </c>
      <c r="U1317" s="13">
        <v>388200</v>
      </c>
      <c r="V1317" s="13">
        <v>389500</v>
      </c>
      <c r="W1317" s="13">
        <v>411300</v>
      </c>
      <c r="X1317" s="13">
        <v>453000</v>
      </c>
      <c r="Y1317" s="13">
        <v>472600</v>
      </c>
      <c r="Z1317" s="13">
        <v>457600</v>
      </c>
      <c r="AA1317" s="13">
        <v>432700</v>
      </c>
      <c r="AB1317" s="13">
        <v>63</v>
      </c>
      <c r="AC1317" s="13">
        <v>96</v>
      </c>
      <c r="AD1317" s="13">
        <v>91</v>
      </c>
      <c r="AE1317" s="13">
        <v>32</v>
      </c>
      <c r="AF1317" s="13">
        <v>76</v>
      </c>
      <c r="AG1317" s="13">
        <v>110</v>
      </c>
      <c r="AH1317" s="13">
        <v>68</v>
      </c>
      <c r="AI1317" s="13">
        <v>84</v>
      </c>
      <c r="AJ1317" s="13">
        <v>108</v>
      </c>
      <c r="AK1317" s="13">
        <v>121</v>
      </c>
      <c r="AL1317" s="13">
        <v>108</v>
      </c>
      <c r="AM1317" s="13"/>
      <c r="AN1317" s="13">
        <v>48</v>
      </c>
      <c r="AO1317" s="13">
        <v>61</v>
      </c>
      <c r="AP1317" s="13">
        <v>75</v>
      </c>
      <c r="AQ1317" s="13">
        <v>57</v>
      </c>
      <c r="AR1317" s="13">
        <v>106</v>
      </c>
      <c r="AS1317" s="13">
        <v>122</v>
      </c>
      <c r="AT1317" s="13">
        <v>116</v>
      </c>
      <c r="AU1317" s="13">
        <v>82</v>
      </c>
      <c r="AV1317" s="13">
        <v>58</v>
      </c>
      <c r="AW1317" s="13">
        <v>84</v>
      </c>
      <c r="AX1317" s="13">
        <v>62</v>
      </c>
      <c r="AY1317" s="14">
        <f t="shared" si="205"/>
        <v>83.090909090909093</v>
      </c>
      <c r="AZ1317" s="14">
        <f t="shared" si="202"/>
        <v>23</v>
      </c>
      <c r="BA1317" s="19">
        <f t="shared" si="206"/>
        <v>1</v>
      </c>
      <c r="BB1317" s="20">
        <f t="shared" si="203"/>
        <v>25.436960530671914</v>
      </c>
      <c r="BC1317">
        <f t="shared" si="207"/>
        <v>0</v>
      </c>
      <c r="BD1317" s="14">
        <f t="shared" si="208"/>
        <v>7</v>
      </c>
      <c r="BE1317" s="14">
        <f t="shared" si="209"/>
        <v>78</v>
      </c>
      <c r="BF1317" s="14">
        <f t="shared" si="210"/>
        <v>97.8</v>
      </c>
      <c r="BG1317" s="14">
        <f t="shared" si="211"/>
        <v>84.666666666666671</v>
      </c>
    </row>
    <row r="1318" spans="1:59" x14ac:dyDescent="0.2">
      <c r="A1318" t="str">
        <f t="shared" si="204"/>
        <v>Neville Jetta_2018</v>
      </c>
      <c r="B1318" t="s">
        <v>806</v>
      </c>
      <c r="C1318" t="s">
        <v>288</v>
      </c>
      <c r="D1318">
        <v>2018</v>
      </c>
      <c r="E1318" s="13">
        <v>372100</v>
      </c>
      <c r="F1318" s="13">
        <v>372100</v>
      </c>
      <c r="G1318" s="13">
        <v>372100</v>
      </c>
      <c r="H1318" s="13">
        <v>346100</v>
      </c>
      <c r="I1318" s="13">
        <v>320800</v>
      </c>
      <c r="J1318" s="13">
        <v>311900</v>
      </c>
      <c r="K1318" s="13">
        <v>316400</v>
      </c>
      <c r="L1318" s="13">
        <v>333900</v>
      </c>
      <c r="M1318" s="13">
        <v>334700</v>
      </c>
      <c r="N1318" s="13">
        <v>324000</v>
      </c>
      <c r="O1318" s="13">
        <v>317600</v>
      </c>
      <c r="P1318" s="13">
        <v>341900</v>
      </c>
      <c r="Q1318" s="13">
        <v>363700</v>
      </c>
      <c r="R1318" s="13">
        <v>363700</v>
      </c>
      <c r="S1318" s="13">
        <v>368000</v>
      </c>
      <c r="T1318" s="13">
        <v>333600</v>
      </c>
      <c r="U1318" s="13">
        <v>301800</v>
      </c>
      <c r="V1318" s="13">
        <v>281200</v>
      </c>
      <c r="W1318" s="13">
        <v>278400</v>
      </c>
      <c r="X1318" s="13">
        <v>280800</v>
      </c>
      <c r="Y1318" s="13">
        <v>286600</v>
      </c>
      <c r="Z1318" s="13">
        <v>282300</v>
      </c>
      <c r="AA1318" s="13">
        <v>257900</v>
      </c>
      <c r="AB1318" s="13">
        <v>53</v>
      </c>
      <c r="AC1318" s="13">
        <v>59</v>
      </c>
      <c r="AD1318" s="13">
        <v>51</v>
      </c>
      <c r="AE1318" s="13">
        <v>37</v>
      </c>
      <c r="AF1318" s="13">
        <v>80</v>
      </c>
      <c r="AG1318" s="13">
        <v>78</v>
      </c>
      <c r="AH1318" s="13">
        <v>70</v>
      </c>
      <c r="AI1318" s="13">
        <v>55</v>
      </c>
      <c r="AJ1318" s="13">
        <v>53</v>
      </c>
      <c r="AK1318" s="13">
        <v>72</v>
      </c>
      <c r="AL1318" s="13">
        <v>120</v>
      </c>
      <c r="AM1318" s="13">
        <v>64</v>
      </c>
      <c r="AN1318" s="13"/>
      <c r="AO1318" s="13">
        <v>46</v>
      </c>
      <c r="AP1318" s="13">
        <v>38</v>
      </c>
      <c r="AQ1318" s="13">
        <v>49</v>
      </c>
      <c r="AR1318" s="13">
        <v>51</v>
      </c>
      <c r="AS1318" s="13">
        <v>66</v>
      </c>
      <c r="AT1318" s="13">
        <v>59</v>
      </c>
      <c r="AU1318" s="13">
        <v>61</v>
      </c>
      <c r="AV1318" s="13">
        <v>47</v>
      </c>
      <c r="AW1318" s="13">
        <v>46</v>
      </c>
      <c r="AX1318" s="13">
        <v>42</v>
      </c>
      <c r="AY1318" s="14">
        <f t="shared" si="205"/>
        <v>58.954545454545453</v>
      </c>
      <c r="AZ1318" s="14">
        <f t="shared" si="202"/>
        <v>23</v>
      </c>
      <c r="BA1318" s="19">
        <f t="shared" si="206"/>
        <v>1</v>
      </c>
      <c r="BB1318" s="20">
        <f t="shared" si="203"/>
        <v>18.130419774845841</v>
      </c>
      <c r="BC1318">
        <f t="shared" si="207"/>
        <v>0</v>
      </c>
      <c r="BD1318" s="14">
        <f t="shared" si="208"/>
        <v>23</v>
      </c>
      <c r="BE1318" s="14">
        <f t="shared" si="209"/>
        <v>59.666666666666664</v>
      </c>
      <c r="BF1318" s="14">
        <f t="shared" si="210"/>
        <v>72.333333333333329</v>
      </c>
      <c r="BG1318" s="14">
        <f t="shared" si="211"/>
        <v>51</v>
      </c>
    </row>
    <row r="1319" spans="1:59" x14ac:dyDescent="0.2">
      <c r="A1319" t="str">
        <f t="shared" si="204"/>
        <v>Neville Jetta_2017</v>
      </c>
      <c r="B1319" t="s">
        <v>806</v>
      </c>
      <c r="C1319" t="s">
        <v>288</v>
      </c>
      <c r="D1319">
        <v>2017</v>
      </c>
      <c r="E1319" s="13">
        <v>367900</v>
      </c>
      <c r="F1319" s="13">
        <v>367900</v>
      </c>
      <c r="G1319" s="13">
        <v>367900</v>
      </c>
      <c r="H1319" s="13">
        <v>373900</v>
      </c>
      <c r="I1319" s="13">
        <v>369000</v>
      </c>
      <c r="J1319" s="13">
        <v>354100</v>
      </c>
      <c r="K1319" s="13">
        <v>331400</v>
      </c>
      <c r="L1319" s="13">
        <v>316300</v>
      </c>
      <c r="M1319" s="13">
        <v>309500</v>
      </c>
      <c r="N1319" s="13">
        <v>315900</v>
      </c>
      <c r="O1319" s="13">
        <v>319100</v>
      </c>
      <c r="P1319" s="13">
        <v>319100</v>
      </c>
      <c r="Q1319" s="13">
        <v>315000</v>
      </c>
      <c r="R1319" s="13">
        <v>313700</v>
      </c>
      <c r="S1319" s="13">
        <v>311400</v>
      </c>
      <c r="T1319" s="13">
        <v>325500</v>
      </c>
      <c r="U1319" s="13">
        <v>334000</v>
      </c>
      <c r="V1319" s="13">
        <v>338300</v>
      </c>
      <c r="W1319" s="13">
        <v>338400</v>
      </c>
      <c r="X1319" s="13">
        <v>349400</v>
      </c>
      <c r="Y1319" s="13">
        <v>376800</v>
      </c>
      <c r="Z1319" s="13">
        <v>387500</v>
      </c>
      <c r="AA1319" s="13">
        <v>378900</v>
      </c>
      <c r="AB1319" s="13">
        <v>75</v>
      </c>
      <c r="AC1319" s="13">
        <v>80</v>
      </c>
      <c r="AD1319" s="13">
        <v>73</v>
      </c>
      <c r="AE1319" s="13">
        <v>55</v>
      </c>
      <c r="AF1319" s="13">
        <v>54</v>
      </c>
      <c r="AG1319" s="13">
        <v>48</v>
      </c>
      <c r="AH1319" s="13">
        <v>58</v>
      </c>
      <c r="AI1319" s="13">
        <v>65</v>
      </c>
      <c r="AJ1319" s="13">
        <v>73</v>
      </c>
      <c r="AK1319" s="13">
        <v>55</v>
      </c>
      <c r="AL1319" s="13"/>
      <c r="AM1319" s="13">
        <v>50</v>
      </c>
      <c r="AN1319" s="13">
        <v>77</v>
      </c>
      <c r="AO1319" s="13">
        <v>52</v>
      </c>
      <c r="AP1319" s="13">
        <v>88</v>
      </c>
      <c r="AQ1319" s="13">
        <v>73</v>
      </c>
      <c r="AR1319" s="13">
        <v>48</v>
      </c>
      <c r="AS1319" s="13">
        <v>82</v>
      </c>
      <c r="AT1319" s="13">
        <v>98</v>
      </c>
      <c r="AU1319" s="13">
        <v>93</v>
      </c>
      <c r="AV1319" s="13">
        <v>61</v>
      </c>
      <c r="AW1319" s="13">
        <v>61</v>
      </c>
      <c r="AX1319" s="13">
        <v>70</v>
      </c>
      <c r="AY1319" s="14">
        <f t="shared" si="205"/>
        <v>67.681818181818187</v>
      </c>
      <c r="AZ1319" s="14">
        <f t="shared" si="202"/>
        <v>23</v>
      </c>
      <c r="BA1319" s="19">
        <f t="shared" si="206"/>
        <v>1</v>
      </c>
      <c r="BB1319" s="20">
        <f t="shared" si="203"/>
        <v>14.788626143204205</v>
      </c>
      <c r="BC1319">
        <f t="shared" si="207"/>
        <v>0</v>
      </c>
      <c r="BD1319" s="14">
        <f t="shared" si="208"/>
        <v>9</v>
      </c>
      <c r="BE1319" s="14">
        <f t="shared" si="209"/>
        <v>64.166666666666671</v>
      </c>
      <c r="BF1319" s="14">
        <f t="shared" si="210"/>
        <v>60.2</v>
      </c>
      <c r="BG1319" s="14">
        <f t="shared" si="211"/>
        <v>74.888888888888886</v>
      </c>
    </row>
    <row r="1320" spans="1:59" x14ac:dyDescent="0.2">
      <c r="A1320" t="str">
        <f t="shared" si="204"/>
        <v>Neville Jetta_2016</v>
      </c>
      <c r="B1320" t="s">
        <v>806</v>
      </c>
      <c r="C1320" t="s">
        <v>288</v>
      </c>
      <c r="D1320">
        <v>2016</v>
      </c>
      <c r="E1320" s="13">
        <v>293700</v>
      </c>
      <c r="F1320" s="13">
        <v>293700</v>
      </c>
      <c r="G1320" s="13">
        <v>293700</v>
      </c>
      <c r="H1320" s="13">
        <v>302700</v>
      </c>
      <c r="I1320" s="13">
        <v>316900</v>
      </c>
      <c r="J1320" s="13">
        <v>339700</v>
      </c>
      <c r="K1320" s="13">
        <v>343600</v>
      </c>
      <c r="L1320" s="13">
        <v>339100</v>
      </c>
      <c r="M1320" s="13">
        <v>340400</v>
      </c>
      <c r="N1320" s="13">
        <v>340400</v>
      </c>
      <c r="O1320" s="13">
        <v>359200</v>
      </c>
      <c r="P1320" s="13">
        <v>368900</v>
      </c>
      <c r="Q1320" s="13">
        <v>353100</v>
      </c>
      <c r="R1320" s="13">
        <v>315100</v>
      </c>
      <c r="S1320" s="13">
        <v>315100</v>
      </c>
      <c r="T1320" s="13">
        <v>297100</v>
      </c>
      <c r="U1320" s="13">
        <v>308000</v>
      </c>
      <c r="V1320" s="13">
        <v>335900</v>
      </c>
      <c r="W1320" s="13">
        <v>345200</v>
      </c>
      <c r="X1320" s="13">
        <v>349800</v>
      </c>
      <c r="Y1320" s="13">
        <v>340300</v>
      </c>
      <c r="Z1320" s="13">
        <v>352000</v>
      </c>
      <c r="AA1320" s="13">
        <v>355000</v>
      </c>
      <c r="AB1320" s="13">
        <v>72</v>
      </c>
      <c r="AC1320" s="13">
        <v>45</v>
      </c>
      <c r="AD1320" s="13">
        <v>76</v>
      </c>
      <c r="AE1320" s="13">
        <v>89</v>
      </c>
      <c r="AF1320" s="13">
        <v>72</v>
      </c>
      <c r="AG1320" s="13">
        <v>47</v>
      </c>
      <c r="AH1320" s="13">
        <v>75</v>
      </c>
      <c r="AI1320" s="13">
        <v>82</v>
      </c>
      <c r="AJ1320" s="13"/>
      <c r="AK1320" s="13">
        <v>90</v>
      </c>
      <c r="AL1320" s="13">
        <v>65</v>
      </c>
      <c r="AM1320" s="13">
        <v>31</v>
      </c>
      <c r="AN1320" s="13">
        <v>35</v>
      </c>
      <c r="AO1320" s="13"/>
      <c r="AP1320" s="13">
        <v>82</v>
      </c>
      <c r="AQ1320" s="13">
        <v>87</v>
      </c>
      <c r="AR1320" s="13">
        <v>83</v>
      </c>
      <c r="AS1320" s="13">
        <v>58</v>
      </c>
      <c r="AT1320" s="13">
        <v>83</v>
      </c>
      <c r="AU1320" s="13">
        <v>54</v>
      </c>
      <c r="AV1320" s="13">
        <v>101</v>
      </c>
      <c r="AW1320" s="13">
        <v>70</v>
      </c>
      <c r="AX1320" s="13">
        <v>23</v>
      </c>
      <c r="AY1320" s="14">
        <f t="shared" si="205"/>
        <v>67.61904761904762</v>
      </c>
      <c r="AZ1320" s="14">
        <f t="shared" si="202"/>
        <v>23</v>
      </c>
      <c r="BA1320" s="19">
        <f t="shared" si="206"/>
        <v>0.95454545454545459</v>
      </c>
      <c r="BB1320" s="20">
        <f t="shared" si="203"/>
        <v>21.355271458064379</v>
      </c>
      <c r="BC1320">
        <f t="shared" si="207"/>
        <v>0</v>
      </c>
      <c r="BD1320" s="14">
        <f t="shared" si="208"/>
        <v>1</v>
      </c>
      <c r="BE1320" s="14">
        <f t="shared" si="209"/>
        <v>66.833333333333329</v>
      </c>
      <c r="BF1320" s="14">
        <f t="shared" si="210"/>
        <v>68.599999999999994</v>
      </c>
      <c r="BG1320" s="14">
        <f t="shared" si="211"/>
        <v>71.222222222222229</v>
      </c>
    </row>
    <row r="1321" spans="1:59" x14ac:dyDescent="0.2">
      <c r="A1321" t="str">
        <f t="shared" si="204"/>
        <v>Neville Jetta_2015</v>
      </c>
      <c r="B1321" t="s">
        <v>806</v>
      </c>
      <c r="C1321" t="s">
        <v>288</v>
      </c>
      <c r="D1321">
        <v>2015</v>
      </c>
      <c r="E1321" s="13">
        <v>332900</v>
      </c>
      <c r="F1321" s="13">
        <v>332900</v>
      </c>
      <c r="G1321" s="13">
        <v>332900</v>
      </c>
      <c r="H1321" s="13">
        <v>311600</v>
      </c>
      <c r="I1321" s="13">
        <v>281400</v>
      </c>
      <c r="J1321" s="13">
        <v>281400</v>
      </c>
      <c r="K1321" s="13">
        <v>281400</v>
      </c>
      <c r="L1321" s="13">
        <v>281400</v>
      </c>
      <c r="M1321" s="13">
        <v>281400</v>
      </c>
      <c r="N1321" s="13">
        <v>254300</v>
      </c>
      <c r="O1321" s="13">
        <v>247100</v>
      </c>
      <c r="P1321" s="13">
        <v>269500</v>
      </c>
      <c r="Q1321" s="13">
        <v>294100</v>
      </c>
      <c r="R1321" s="13">
        <v>294100</v>
      </c>
      <c r="S1321" s="13">
        <v>296000</v>
      </c>
      <c r="T1321" s="13">
        <v>287200</v>
      </c>
      <c r="U1321" s="13">
        <v>291100</v>
      </c>
      <c r="V1321" s="13">
        <v>301900</v>
      </c>
      <c r="W1321" s="13">
        <v>316200</v>
      </c>
      <c r="X1321" s="13">
        <v>308100</v>
      </c>
      <c r="Y1321" s="13">
        <v>292200</v>
      </c>
      <c r="Z1321" s="13">
        <v>292200</v>
      </c>
      <c r="AA1321" s="13">
        <v>271100</v>
      </c>
      <c r="AB1321" s="13">
        <v>56</v>
      </c>
      <c r="AC1321" s="13">
        <v>46</v>
      </c>
      <c r="AD1321" s="13">
        <v>47</v>
      </c>
      <c r="AE1321" s="13">
        <v>24</v>
      </c>
      <c r="AF1321" s="13"/>
      <c r="AG1321" s="13"/>
      <c r="AH1321" s="13"/>
      <c r="AI1321" s="13"/>
      <c r="AJ1321" s="13">
        <v>35</v>
      </c>
      <c r="AK1321" s="13">
        <v>75</v>
      </c>
      <c r="AL1321" s="13">
        <v>87</v>
      </c>
      <c r="AM1321" s="13">
        <v>54</v>
      </c>
      <c r="AN1321" s="13"/>
      <c r="AO1321" s="13">
        <v>37</v>
      </c>
      <c r="AP1321" s="13">
        <v>64</v>
      </c>
      <c r="AQ1321" s="13">
        <v>78</v>
      </c>
      <c r="AR1321" s="13">
        <v>59</v>
      </c>
      <c r="AS1321" s="13">
        <v>78</v>
      </c>
      <c r="AT1321" s="13">
        <v>36</v>
      </c>
      <c r="AU1321" s="13">
        <v>37</v>
      </c>
      <c r="AV1321" s="13"/>
      <c r="AW1321" s="13">
        <v>58</v>
      </c>
      <c r="AX1321" s="13"/>
      <c r="AY1321" s="14">
        <f t="shared" si="205"/>
        <v>54.4375</v>
      </c>
      <c r="AZ1321" s="14">
        <f t="shared" si="202"/>
        <v>23</v>
      </c>
      <c r="BA1321" s="19">
        <f t="shared" si="206"/>
        <v>0.72727272727272729</v>
      </c>
      <c r="BB1321" s="20">
        <f t="shared" si="203"/>
        <v>18.438975929626171</v>
      </c>
      <c r="BC1321">
        <f t="shared" si="207"/>
        <v>0</v>
      </c>
      <c r="BD1321" s="14">
        <f t="shared" si="208"/>
        <v>11</v>
      </c>
      <c r="BE1321" s="14">
        <f t="shared" si="209"/>
        <v>43.25</v>
      </c>
      <c r="BF1321" s="14">
        <f t="shared" si="210"/>
        <v>62.75</v>
      </c>
      <c r="BG1321" s="14">
        <f t="shared" si="211"/>
        <v>58.571428571428569</v>
      </c>
    </row>
    <row r="1322" spans="1:59" x14ac:dyDescent="0.2">
      <c r="A1322" t="str">
        <f t="shared" si="204"/>
        <v>Changkuoth Jiath_2018</v>
      </c>
      <c r="B1322" t="s">
        <v>1669</v>
      </c>
      <c r="C1322" t="s">
        <v>260</v>
      </c>
      <c r="D1322">
        <v>2018</v>
      </c>
      <c r="E1322" s="13">
        <v>102400</v>
      </c>
      <c r="F1322" s="13">
        <v>102400</v>
      </c>
      <c r="G1322" s="13">
        <v>102400</v>
      </c>
      <c r="H1322" s="13">
        <v>102400</v>
      </c>
      <c r="I1322" s="13">
        <v>102400</v>
      </c>
      <c r="J1322" s="13">
        <v>102400</v>
      </c>
      <c r="K1322" s="13">
        <v>102400</v>
      </c>
      <c r="L1322" s="13">
        <v>102400</v>
      </c>
      <c r="M1322" s="13">
        <v>102400</v>
      </c>
      <c r="N1322" s="13">
        <v>102400</v>
      </c>
      <c r="O1322" s="13">
        <v>102400</v>
      </c>
      <c r="P1322" s="13">
        <v>102400</v>
      </c>
      <c r="Q1322" s="13">
        <v>102400</v>
      </c>
      <c r="R1322" s="13">
        <v>102400</v>
      </c>
      <c r="S1322" s="13">
        <v>102400</v>
      </c>
      <c r="T1322" s="13">
        <v>102400</v>
      </c>
      <c r="U1322" s="13">
        <v>102400</v>
      </c>
      <c r="V1322" s="13">
        <v>102400</v>
      </c>
      <c r="W1322" s="13">
        <v>102400</v>
      </c>
      <c r="X1322" s="13">
        <v>102400</v>
      </c>
      <c r="Y1322" s="13">
        <v>102400</v>
      </c>
      <c r="Z1322" s="13">
        <v>102400</v>
      </c>
      <c r="AA1322" s="13">
        <v>102400</v>
      </c>
      <c r="AB1322" s="13"/>
      <c r="AC1322" s="13"/>
      <c r="AD1322" s="13"/>
      <c r="AE1322" s="13"/>
      <c r="AF1322" s="13"/>
      <c r="AG1322" s="13"/>
      <c r="AH1322" s="13"/>
      <c r="AI1322" s="13"/>
      <c r="AJ1322" s="13"/>
      <c r="AK1322" s="13"/>
      <c r="AL1322" s="13"/>
      <c r="AM1322" s="13"/>
      <c r="AN1322" s="13"/>
      <c r="AO1322" s="13"/>
      <c r="AP1322" s="13"/>
      <c r="AQ1322" s="13"/>
      <c r="AR1322" s="13"/>
      <c r="AS1322" s="13"/>
      <c r="AT1322" s="13"/>
      <c r="AU1322" s="13"/>
      <c r="AV1322" s="13"/>
      <c r="AW1322" s="13"/>
      <c r="AX1322" s="13"/>
      <c r="AY1322" s="14" t="str">
        <f t="shared" si="205"/>
        <v/>
      </c>
      <c r="AZ1322" s="14">
        <f t="shared" si="202"/>
        <v>23</v>
      </c>
      <c r="BA1322" s="19">
        <f t="shared" si="206"/>
        <v>0</v>
      </c>
      <c r="BB1322" s="20" t="e">
        <f t="shared" si="203"/>
        <v>#DIV/0!</v>
      </c>
      <c r="BC1322">
        <f t="shared" si="207"/>
        <v>0</v>
      </c>
      <c r="BD1322" s="14">
        <f t="shared" si="208"/>
        <v>1</v>
      </c>
      <c r="BE1322" s="14" t="str">
        <f t="shared" si="209"/>
        <v/>
      </c>
      <c r="BF1322" s="14" t="str">
        <f t="shared" si="210"/>
        <v/>
      </c>
      <c r="BG1322" s="14" t="str">
        <f t="shared" si="211"/>
        <v/>
      </c>
    </row>
    <row r="1323" spans="1:59" x14ac:dyDescent="0.2">
      <c r="A1323" t="str">
        <f t="shared" si="204"/>
        <v>Changkuoth Jiath_2017</v>
      </c>
      <c r="B1323" t="s">
        <v>1669</v>
      </c>
      <c r="C1323" t="s">
        <v>260</v>
      </c>
      <c r="D1323">
        <v>2017</v>
      </c>
      <c r="E1323" s="13">
        <v>0</v>
      </c>
      <c r="F1323" s="13">
        <v>0</v>
      </c>
      <c r="G1323" s="13">
        <v>0</v>
      </c>
      <c r="H1323" s="13">
        <v>0</v>
      </c>
      <c r="I1323" s="13">
        <v>0</v>
      </c>
      <c r="J1323" s="13">
        <v>0</v>
      </c>
      <c r="K1323" s="13">
        <v>0</v>
      </c>
      <c r="L1323" s="13">
        <v>0</v>
      </c>
      <c r="M1323" s="13">
        <v>0</v>
      </c>
      <c r="N1323" s="13">
        <v>0</v>
      </c>
      <c r="O1323" s="13">
        <v>0</v>
      </c>
      <c r="P1323" s="13">
        <v>0</v>
      </c>
      <c r="Q1323" s="13">
        <v>0</v>
      </c>
      <c r="R1323" s="13">
        <v>0</v>
      </c>
      <c r="S1323" s="13">
        <v>0</v>
      </c>
      <c r="T1323" s="13">
        <v>0</v>
      </c>
      <c r="U1323" s="13">
        <v>0</v>
      </c>
      <c r="V1323" s="13">
        <v>0</v>
      </c>
      <c r="W1323" s="13">
        <v>0</v>
      </c>
      <c r="X1323" s="13">
        <v>0</v>
      </c>
      <c r="Y1323" s="13">
        <v>0</v>
      </c>
      <c r="Z1323" s="13">
        <v>0</v>
      </c>
      <c r="AA1323" s="13">
        <v>0</v>
      </c>
      <c r="AB1323" s="13"/>
      <c r="AC1323" s="13"/>
      <c r="AD1323" s="13"/>
      <c r="AE1323" s="13"/>
      <c r="AF1323" s="13"/>
      <c r="AG1323" s="13"/>
      <c r="AH1323" s="13"/>
      <c r="AI1323" s="13"/>
      <c r="AJ1323" s="13"/>
      <c r="AK1323" s="13"/>
      <c r="AL1323" s="13"/>
      <c r="AM1323" s="13"/>
      <c r="AN1323" s="13"/>
      <c r="AO1323" s="13"/>
      <c r="AP1323" s="13"/>
      <c r="AQ1323" s="13"/>
      <c r="AR1323" s="13"/>
      <c r="AS1323" s="13"/>
      <c r="AT1323" s="13"/>
      <c r="AU1323" s="13"/>
      <c r="AV1323" s="13"/>
      <c r="AW1323" s="13"/>
      <c r="AX1323" s="13"/>
      <c r="AY1323" s="14" t="str">
        <f t="shared" si="205"/>
        <v/>
      </c>
      <c r="AZ1323" s="14">
        <f t="shared" si="202"/>
        <v>23</v>
      </c>
      <c r="BA1323" s="19">
        <f t="shared" si="206"/>
        <v>0</v>
      </c>
      <c r="BB1323" s="20" t="e">
        <f t="shared" si="203"/>
        <v>#DIV/0!</v>
      </c>
      <c r="BC1323">
        <f t="shared" si="207"/>
        <v>23</v>
      </c>
      <c r="BD1323" s="14">
        <f t="shared" si="208"/>
        <v>1</v>
      </c>
      <c r="BE1323" s="14" t="str">
        <f t="shared" si="209"/>
        <v/>
      </c>
      <c r="BF1323" s="14" t="str">
        <f t="shared" si="210"/>
        <v/>
      </c>
      <c r="BG1323" s="14" t="str">
        <f t="shared" si="211"/>
        <v/>
      </c>
    </row>
    <row r="1324" spans="1:59" x14ac:dyDescent="0.2">
      <c r="A1324" t="str">
        <f t="shared" si="204"/>
        <v>Changkuoth Jiath_2016</v>
      </c>
      <c r="B1324" t="s">
        <v>1669</v>
      </c>
      <c r="C1324" t="s">
        <v>260</v>
      </c>
      <c r="D1324">
        <v>2016</v>
      </c>
      <c r="E1324" s="13">
        <v>0</v>
      </c>
      <c r="F1324" s="13">
        <v>0</v>
      </c>
      <c r="G1324" s="13">
        <v>0</v>
      </c>
      <c r="H1324" s="13">
        <v>0</v>
      </c>
      <c r="I1324" s="13">
        <v>0</v>
      </c>
      <c r="J1324" s="13">
        <v>0</v>
      </c>
      <c r="K1324" s="13">
        <v>0</v>
      </c>
      <c r="L1324" s="13">
        <v>0</v>
      </c>
      <c r="M1324" s="13">
        <v>0</v>
      </c>
      <c r="N1324" s="13">
        <v>0</v>
      </c>
      <c r="O1324" s="13">
        <v>0</v>
      </c>
      <c r="P1324" s="13">
        <v>0</v>
      </c>
      <c r="Q1324" s="13">
        <v>0</v>
      </c>
      <c r="R1324" s="13">
        <v>0</v>
      </c>
      <c r="S1324" s="13">
        <v>0</v>
      </c>
      <c r="T1324" s="13">
        <v>0</v>
      </c>
      <c r="U1324" s="13">
        <v>0</v>
      </c>
      <c r="V1324" s="13">
        <v>0</v>
      </c>
      <c r="W1324" s="13">
        <v>0</v>
      </c>
      <c r="X1324" s="13">
        <v>0</v>
      </c>
      <c r="Y1324" s="13">
        <v>0</v>
      </c>
      <c r="Z1324" s="13">
        <v>0</v>
      </c>
      <c r="AA1324" s="13">
        <v>0</v>
      </c>
      <c r="AB1324" s="13"/>
      <c r="AC1324" s="13"/>
      <c r="AD1324" s="13"/>
      <c r="AE1324" s="13"/>
      <c r="AF1324" s="13"/>
      <c r="AG1324" s="13"/>
      <c r="AH1324" s="13"/>
      <c r="AI1324" s="13"/>
      <c r="AJ1324" s="13"/>
      <c r="AK1324" s="13"/>
      <c r="AL1324" s="13"/>
      <c r="AM1324" s="13"/>
      <c r="AN1324" s="13"/>
      <c r="AO1324" s="13"/>
      <c r="AP1324" s="13"/>
      <c r="AQ1324" s="13"/>
      <c r="AR1324" s="13"/>
      <c r="AS1324" s="13"/>
      <c r="AT1324" s="13"/>
      <c r="AU1324" s="13"/>
      <c r="AV1324" s="13"/>
      <c r="AW1324" s="13"/>
      <c r="AX1324" s="13"/>
      <c r="AY1324" s="14" t="str">
        <f t="shared" si="205"/>
        <v/>
      </c>
      <c r="AZ1324" s="14">
        <f t="shared" si="202"/>
        <v>23</v>
      </c>
      <c r="BA1324" s="19">
        <f t="shared" si="206"/>
        <v>0</v>
      </c>
      <c r="BB1324" s="20" t="e">
        <f t="shared" si="203"/>
        <v>#DIV/0!</v>
      </c>
      <c r="BC1324">
        <f t="shared" si="207"/>
        <v>23</v>
      </c>
      <c r="BD1324" s="14">
        <f t="shared" si="208"/>
        <v>1</v>
      </c>
      <c r="BE1324" s="14" t="str">
        <f t="shared" si="209"/>
        <v/>
      </c>
      <c r="BF1324" s="14" t="str">
        <f t="shared" si="210"/>
        <v/>
      </c>
      <c r="BG1324" s="14" t="str">
        <f t="shared" si="211"/>
        <v/>
      </c>
    </row>
    <row r="1325" spans="1:59" x14ac:dyDescent="0.2">
      <c r="A1325" t="str">
        <f t="shared" si="204"/>
        <v>Changkuoth Jiath_2015</v>
      </c>
      <c r="B1325" t="s">
        <v>1669</v>
      </c>
      <c r="C1325" t="s">
        <v>260</v>
      </c>
      <c r="D1325">
        <v>2015</v>
      </c>
      <c r="E1325" s="13">
        <v>0</v>
      </c>
      <c r="F1325" s="13">
        <v>0</v>
      </c>
      <c r="G1325" s="13">
        <v>0</v>
      </c>
      <c r="H1325" s="13">
        <v>0</v>
      </c>
      <c r="I1325" s="13">
        <v>0</v>
      </c>
      <c r="J1325" s="13">
        <v>0</v>
      </c>
      <c r="K1325" s="13">
        <v>0</v>
      </c>
      <c r="L1325" s="13">
        <v>0</v>
      </c>
      <c r="M1325" s="13">
        <v>0</v>
      </c>
      <c r="N1325" s="13">
        <v>0</v>
      </c>
      <c r="O1325" s="13">
        <v>0</v>
      </c>
      <c r="P1325" s="13">
        <v>0</v>
      </c>
      <c r="Q1325" s="13">
        <v>0</v>
      </c>
      <c r="R1325" s="13">
        <v>0</v>
      </c>
      <c r="S1325" s="13">
        <v>0</v>
      </c>
      <c r="T1325" s="13">
        <v>0</v>
      </c>
      <c r="U1325" s="13">
        <v>0</v>
      </c>
      <c r="V1325" s="13">
        <v>0</v>
      </c>
      <c r="W1325" s="13">
        <v>0</v>
      </c>
      <c r="X1325" s="13">
        <v>0</v>
      </c>
      <c r="Y1325" s="13">
        <v>0</v>
      </c>
      <c r="Z1325" s="13">
        <v>0</v>
      </c>
      <c r="AA1325" s="13">
        <v>0</v>
      </c>
      <c r="AB1325" s="13"/>
      <c r="AC1325" s="13"/>
      <c r="AD1325" s="13"/>
      <c r="AE1325" s="13"/>
      <c r="AF1325" s="13"/>
      <c r="AG1325" s="13"/>
      <c r="AH1325" s="13"/>
      <c r="AI1325" s="13"/>
      <c r="AJ1325" s="13"/>
      <c r="AK1325" s="13"/>
      <c r="AL1325" s="13"/>
      <c r="AM1325" s="13"/>
      <c r="AN1325" s="13"/>
      <c r="AO1325" s="13"/>
      <c r="AP1325" s="13"/>
      <c r="AQ1325" s="13"/>
      <c r="AR1325" s="13"/>
      <c r="AS1325" s="13"/>
      <c r="AT1325" s="13"/>
      <c r="AU1325" s="13"/>
      <c r="AV1325" s="13"/>
      <c r="AW1325" s="13"/>
      <c r="AX1325" s="13"/>
      <c r="AY1325" s="14" t="str">
        <f t="shared" si="205"/>
        <v/>
      </c>
      <c r="AZ1325" s="14">
        <f t="shared" si="202"/>
        <v>23</v>
      </c>
      <c r="BA1325" s="19">
        <f t="shared" si="206"/>
        <v>0</v>
      </c>
      <c r="BB1325" s="20" t="e">
        <f t="shared" si="203"/>
        <v>#DIV/0!</v>
      </c>
      <c r="BC1325">
        <f t="shared" si="207"/>
        <v>23</v>
      </c>
      <c r="BD1325" s="14">
        <f t="shared" si="208"/>
        <v>1</v>
      </c>
      <c r="BE1325" s="14" t="str">
        <f t="shared" si="209"/>
        <v/>
      </c>
      <c r="BF1325" s="14" t="str">
        <f t="shared" si="210"/>
        <v/>
      </c>
      <c r="BG1325" s="14" t="str">
        <f t="shared" si="211"/>
        <v/>
      </c>
    </row>
    <row r="1326" spans="1:59" x14ac:dyDescent="0.2">
      <c r="A1326" t="str">
        <f t="shared" si="204"/>
        <v>Blake Acres_2018</v>
      </c>
      <c r="B1326" t="s">
        <v>559</v>
      </c>
      <c r="C1326" t="s">
        <v>399</v>
      </c>
      <c r="D1326">
        <v>2018</v>
      </c>
      <c r="E1326" s="13">
        <v>412300</v>
      </c>
      <c r="F1326" s="13">
        <v>412300</v>
      </c>
      <c r="G1326" s="13">
        <v>412300</v>
      </c>
      <c r="H1326" s="13">
        <v>450800</v>
      </c>
      <c r="I1326" s="13">
        <v>457200</v>
      </c>
      <c r="J1326" s="13">
        <v>470000</v>
      </c>
      <c r="K1326" s="13">
        <v>468300</v>
      </c>
      <c r="L1326" s="13">
        <v>468300</v>
      </c>
      <c r="M1326" s="13">
        <v>461600</v>
      </c>
      <c r="N1326" s="13">
        <v>461600</v>
      </c>
      <c r="O1326" s="13">
        <v>461600</v>
      </c>
      <c r="P1326" s="13">
        <v>461600</v>
      </c>
      <c r="Q1326" s="13">
        <v>461600</v>
      </c>
      <c r="R1326" s="13">
        <v>461600</v>
      </c>
      <c r="S1326" s="13">
        <v>461600</v>
      </c>
      <c r="T1326" s="13">
        <v>461600</v>
      </c>
      <c r="U1326" s="13">
        <v>461600</v>
      </c>
      <c r="V1326" s="13">
        <v>461600</v>
      </c>
      <c r="W1326" s="13">
        <v>461600</v>
      </c>
      <c r="X1326" s="13">
        <v>435400</v>
      </c>
      <c r="Y1326" s="13">
        <v>417600</v>
      </c>
      <c r="Z1326" s="13">
        <v>401500</v>
      </c>
      <c r="AA1326" s="13">
        <v>388700</v>
      </c>
      <c r="AB1326" s="13">
        <v>144</v>
      </c>
      <c r="AC1326" s="13">
        <v>90</v>
      </c>
      <c r="AD1326" s="13">
        <v>97</v>
      </c>
      <c r="AE1326" s="13">
        <v>92</v>
      </c>
      <c r="AF1326" s="13">
        <v>107</v>
      </c>
      <c r="AG1326" s="13">
        <v>76</v>
      </c>
      <c r="AH1326" s="13"/>
      <c r="AI1326" s="13">
        <v>84</v>
      </c>
      <c r="AJ1326" s="13"/>
      <c r="AK1326" s="13"/>
      <c r="AL1326" s="13"/>
      <c r="AM1326" s="13"/>
      <c r="AN1326" s="13"/>
      <c r="AO1326" s="13"/>
      <c r="AP1326" s="13"/>
      <c r="AQ1326" s="13"/>
      <c r="AR1326" s="13"/>
      <c r="AS1326" s="13"/>
      <c r="AT1326" s="13">
        <v>64</v>
      </c>
      <c r="AU1326" s="13">
        <v>80</v>
      </c>
      <c r="AV1326" s="13">
        <v>77</v>
      </c>
      <c r="AW1326" s="13">
        <v>82</v>
      </c>
      <c r="AX1326" s="13">
        <v>68</v>
      </c>
      <c r="AY1326" s="14">
        <f t="shared" si="205"/>
        <v>88.416666666666671</v>
      </c>
      <c r="AZ1326" s="14">
        <f t="shared" si="202"/>
        <v>23</v>
      </c>
      <c r="BA1326" s="19">
        <f t="shared" si="206"/>
        <v>0.54545454545454541</v>
      </c>
      <c r="BB1326" s="20">
        <f t="shared" si="203"/>
        <v>21.2194521963964</v>
      </c>
      <c r="BC1326">
        <f t="shared" si="207"/>
        <v>0</v>
      </c>
      <c r="BD1326" s="14">
        <f t="shared" si="208"/>
        <v>23</v>
      </c>
      <c r="BE1326" s="14">
        <f t="shared" si="209"/>
        <v>101</v>
      </c>
      <c r="BF1326" s="14">
        <f t="shared" si="210"/>
        <v>84</v>
      </c>
      <c r="BG1326" s="14">
        <f t="shared" si="211"/>
        <v>74.2</v>
      </c>
    </row>
    <row r="1327" spans="1:59" x14ac:dyDescent="0.2">
      <c r="A1327" t="str">
        <f t="shared" si="204"/>
        <v>Blake Acres_2017</v>
      </c>
      <c r="B1327" t="s">
        <v>559</v>
      </c>
      <c r="C1327" t="s">
        <v>399</v>
      </c>
      <c r="D1327">
        <v>2017</v>
      </c>
      <c r="E1327" s="13">
        <v>410100</v>
      </c>
      <c r="F1327" s="13">
        <v>410100</v>
      </c>
      <c r="G1327" s="13">
        <v>410100</v>
      </c>
      <c r="H1327" s="13">
        <v>410100</v>
      </c>
      <c r="I1327" s="13">
        <v>411400</v>
      </c>
      <c r="J1327" s="13">
        <v>427400</v>
      </c>
      <c r="K1327" s="13">
        <v>423400</v>
      </c>
      <c r="L1327" s="13">
        <v>432500</v>
      </c>
      <c r="M1327" s="13">
        <v>422800</v>
      </c>
      <c r="N1327" s="13">
        <v>428500</v>
      </c>
      <c r="O1327" s="13">
        <v>420900</v>
      </c>
      <c r="P1327" s="13">
        <v>420900</v>
      </c>
      <c r="Q1327" s="13">
        <v>407600</v>
      </c>
      <c r="R1327" s="13">
        <v>388700</v>
      </c>
      <c r="S1327" s="13">
        <v>355200</v>
      </c>
      <c r="T1327" s="13">
        <v>355200</v>
      </c>
      <c r="U1327" s="13">
        <v>355200</v>
      </c>
      <c r="V1327" s="13">
        <v>355200</v>
      </c>
      <c r="W1327" s="13">
        <v>341100</v>
      </c>
      <c r="X1327" s="13">
        <v>332300</v>
      </c>
      <c r="Y1327" s="13">
        <v>360800</v>
      </c>
      <c r="Z1327" s="13">
        <v>370000</v>
      </c>
      <c r="AA1327" s="13">
        <v>380700</v>
      </c>
      <c r="AB1327" s="13"/>
      <c r="AC1327" s="13">
        <v>61</v>
      </c>
      <c r="AD1327" s="13">
        <v>102</v>
      </c>
      <c r="AE1327" s="13">
        <v>80</v>
      </c>
      <c r="AF1327" s="13">
        <v>94</v>
      </c>
      <c r="AG1327" s="13">
        <v>68</v>
      </c>
      <c r="AH1327" s="13">
        <v>106</v>
      </c>
      <c r="AI1327" s="13">
        <v>59</v>
      </c>
      <c r="AJ1327" s="13">
        <v>96</v>
      </c>
      <c r="AK1327" s="13">
        <v>80</v>
      </c>
      <c r="AL1327" s="13"/>
      <c r="AM1327" s="13">
        <v>41</v>
      </c>
      <c r="AN1327" s="13">
        <v>76</v>
      </c>
      <c r="AO1327" s="13">
        <v>36</v>
      </c>
      <c r="AP1327" s="13"/>
      <c r="AQ1327" s="13"/>
      <c r="AR1327" s="13"/>
      <c r="AS1327" s="13">
        <v>69</v>
      </c>
      <c r="AT1327" s="13">
        <v>80</v>
      </c>
      <c r="AU1327" s="13">
        <v>116</v>
      </c>
      <c r="AV1327" s="13">
        <v>43</v>
      </c>
      <c r="AW1327" s="13">
        <v>89</v>
      </c>
      <c r="AX1327" s="13">
        <v>54</v>
      </c>
      <c r="AY1327" s="14">
        <f t="shared" si="205"/>
        <v>75</v>
      </c>
      <c r="AZ1327" s="14">
        <f t="shared" si="202"/>
        <v>23</v>
      </c>
      <c r="BA1327" s="19">
        <f t="shared" si="206"/>
        <v>0.81818181818181823</v>
      </c>
      <c r="BB1327" s="20">
        <f t="shared" si="203"/>
        <v>23.166913526685882</v>
      </c>
      <c r="BC1327">
        <f t="shared" si="207"/>
        <v>0</v>
      </c>
      <c r="BD1327" s="14">
        <f t="shared" si="208"/>
        <v>20</v>
      </c>
      <c r="BE1327" s="14">
        <f t="shared" si="209"/>
        <v>81</v>
      </c>
      <c r="BF1327" s="14">
        <f t="shared" si="210"/>
        <v>76.400000000000006</v>
      </c>
      <c r="BG1327" s="14">
        <f t="shared" si="211"/>
        <v>75.166666666666671</v>
      </c>
    </row>
    <row r="1328" spans="1:59" x14ac:dyDescent="0.2">
      <c r="A1328" t="str">
        <f t="shared" si="204"/>
        <v>Blake Acres_2016</v>
      </c>
      <c r="B1328" t="s">
        <v>559</v>
      </c>
      <c r="C1328" t="s">
        <v>399</v>
      </c>
      <c r="D1328">
        <v>2016</v>
      </c>
      <c r="E1328" s="13">
        <v>256700</v>
      </c>
      <c r="F1328" s="13">
        <v>256700</v>
      </c>
      <c r="G1328" s="13">
        <v>256700</v>
      </c>
      <c r="H1328" s="13">
        <v>256700</v>
      </c>
      <c r="I1328" s="13">
        <v>256700</v>
      </c>
      <c r="J1328" s="13">
        <v>256700</v>
      </c>
      <c r="K1328" s="13">
        <v>302100</v>
      </c>
      <c r="L1328" s="13">
        <v>325300</v>
      </c>
      <c r="M1328" s="13">
        <v>336300</v>
      </c>
      <c r="N1328" s="13">
        <v>336300</v>
      </c>
      <c r="O1328" s="13">
        <v>336300</v>
      </c>
      <c r="P1328" s="13">
        <v>336300</v>
      </c>
      <c r="Q1328" s="13">
        <v>319500</v>
      </c>
      <c r="R1328" s="13">
        <v>319500</v>
      </c>
      <c r="S1328" s="13">
        <v>318600</v>
      </c>
      <c r="T1328" s="13">
        <v>336200</v>
      </c>
      <c r="U1328" s="13">
        <v>332300</v>
      </c>
      <c r="V1328" s="13">
        <v>319900</v>
      </c>
      <c r="W1328" s="13">
        <v>299300</v>
      </c>
      <c r="X1328" s="13">
        <v>315400</v>
      </c>
      <c r="Y1328" s="13">
        <v>336700</v>
      </c>
      <c r="Z1328" s="13">
        <v>382200</v>
      </c>
      <c r="AA1328" s="13">
        <v>415000</v>
      </c>
      <c r="AB1328" s="13">
        <v>83</v>
      </c>
      <c r="AC1328" s="13"/>
      <c r="AD1328" s="13"/>
      <c r="AE1328" s="13">
        <v>46</v>
      </c>
      <c r="AF1328" s="13"/>
      <c r="AG1328" s="13">
        <v>124</v>
      </c>
      <c r="AH1328" s="13">
        <v>62</v>
      </c>
      <c r="AI1328" s="13">
        <v>27</v>
      </c>
      <c r="AJ1328" s="13"/>
      <c r="AK1328" s="13"/>
      <c r="AL1328" s="13"/>
      <c r="AM1328" s="13">
        <v>75</v>
      </c>
      <c r="AN1328" s="13"/>
      <c r="AO1328" s="13">
        <v>90</v>
      </c>
      <c r="AP1328" s="13">
        <v>66</v>
      </c>
      <c r="AQ1328" s="13">
        <v>38</v>
      </c>
      <c r="AR1328" s="13">
        <v>71</v>
      </c>
      <c r="AS1328" s="13">
        <v>41</v>
      </c>
      <c r="AT1328" s="13">
        <v>110</v>
      </c>
      <c r="AU1328" s="13">
        <v>93</v>
      </c>
      <c r="AV1328" s="13">
        <v>110</v>
      </c>
      <c r="AW1328" s="13">
        <v>109</v>
      </c>
      <c r="AX1328" s="13">
        <v>61</v>
      </c>
      <c r="AY1328" s="14">
        <f t="shared" si="205"/>
        <v>75.375</v>
      </c>
      <c r="AZ1328" s="14">
        <f t="shared" si="202"/>
        <v>23</v>
      </c>
      <c r="BA1328" s="19">
        <f t="shared" si="206"/>
        <v>0.72727272727272729</v>
      </c>
      <c r="BB1328" s="20">
        <f t="shared" si="203"/>
        <v>29.154473641850117</v>
      </c>
      <c r="BC1328">
        <f t="shared" si="207"/>
        <v>0</v>
      </c>
      <c r="BD1328" s="14">
        <f t="shared" si="208"/>
        <v>1</v>
      </c>
      <c r="BE1328" s="14">
        <f t="shared" si="209"/>
        <v>84.333333333333329</v>
      </c>
      <c r="BF1328" s="14">
        <f t="shared" si="210"/>
        <v>54.666666666666664</v>
      </c>
      <c r="BG1328" s="14">
        <f t="shared" si="211"/>
        <v>77.666666666666671</v>
      </c>
    </row>
    <row r="1329" spans="1:59" x14ac:dyDescent="0.2">
      <c r="A1329" t="str">
        <f t="shared" si="204"/>
        <v>Blake Acres_2015</v>
      </c>
      <c r="B1329" t="s">
        <v>559</v>
      </c>
      <c r="C1329" t="s">
        <v>399</v>
      </c>
      <c r="D1329">
        <v>2015</v>
      </c>
      <c r="E1329" s="13">
        <v>220700</v>
      </c>
      <c r="F1329" s="13">
        <v>220700</v>
      </c>
      <c r="G1329" s="13">
        <v>220700</v>
      </c>
      <c r="H1329" s="13">
        <v>220700</v>
      </c>
      <c r="I1329" s="13">
        <v>220700</v>
      </c>
      <c r="J1329" s="13">
        <v>220700</v>
      </c>
      <c r="K1329" s="13">
        <v>220700</v>
      </c>
      <c r="L1329" s="13">
        <v>220700</v>
      </c>
      <c r="M1329" s="13">
        <v>220700</v>
      </c>
      <c r="N1329" s="13">
        <v>221800</v>
      </c>
      <c r="O1329" s="13">
        <v>238100</v>
      </c>
      <c r="P1329" s="13">
        <v>252200</v>
      </c>
      <c r="Q1329" s="13">
        <v>252200</v>
      </c>
      <c r="R1329" s="13">
        <v>252200</v>
      </c>
      <c r="S1329" s="13">
        <v>252200</v>
      </c>
      <c r="T1329" s="13">
        <v>252200</v>
      </c>
      <c r="U1329" s="13">
        <v>252200</v>
      </c>
      <c r="V1329" s="13">
        <v>252200</v>
      </c>
      <c r="W1329" s="13">
        <v>252200</v>
      </c>
      <c r="X1329" s="13">
        <v>246700</v>
      </c>
      <c r="Y1329" s="13">
        <v>243700</v>
      </c>
      <c r="Z1329" s="13">
        <v>243700</v>
      </c>
      <c r="AA1329" s="13">
        <v>243700</v>
      </c>
      <c r="AB1329" s="13"/>
      <c r="AC1329" s="13"/>
      <c r="AD1329" s="13"/>
      <c r="AE1329" s="13"/>
      <c r="AF1329" s="13">
        <v>22</v>
      </c>
      <c r="AG1329" s="13"/>
      <c r="AH1329" s="13"/>
      <c r="AI1329" s="13">
        <v>34</v>
      </c>
      <c r="AJ1329" s="13">
        <v>78</v>
      </c>
      <c r="AK1329" s="13">
        <v>56</v>
      </c>
      <c r="AL1329" s="13">
        <v>39</v>
      </c>
      <c r="AM1329" s="13"/>
      <c r="AN1329" s="13"/>
      <c r="AO1329" s="13"/>
      <c r="AP1329" s="13"/>
      <c r="AQ1329" s="13"/>
      <c r="AR1329" s="13"/>
      <c r="AS1329" s="13"/>
      <c r="AT1329" s="13">
        <v>45</v>
      </c>
      <c r="AU1329" s="13">
        <v>59</v>
      </c>
      <c r="AV1329" s="13"/>
      <c r="AW1329" s="13"/>
      <c r="AX1329" s="13"/>
      <c r="AY1329" s="14">
        <f t="shared" si="205"/>
        <v>47.571428571428569</v>
      </c>
      <c r="AZ1329" s="14">
        <f t="shared" si="202"/>
        <v>23</v>
      </c>
      <c r="BA1329" s="19">
        <f t="shared" si="206"/>
        <v>0.31818181818181818</v>
      </c>
      <c r="BB1329" s="20">
        <f t="shared" si="203"/>
        <v>18.464895909600493</v>
      </c>
      <c r="BC1329">
        <f t="shared" si="207"/>
        <v>0</v>
      </c>
      <c r="BD1329" s="14">
        <f t="shared" si="208"/>
        <v>1</v>
      </c>
      <c r="BE1329" s="14">
        <f t="shared" si="209"/>
        <v>22</v>
      </c>
      <c r="BF1329" s="14">
        <f t="shared" si="210"/>
        <v>51.75</v>
      </c>
      <c r="BG1329" s="14">
        <f t="shared" si="211"/>
        <v>52</v>
      </c>
    </row>
    <row r="1330" spans="1:59" x14ac:dyDescent="0.2">
      <c r="A1330" t="str">
        <f t="shared" si="204"/>
        <v>Jason Johannisen_2018</v>
      </c>
      <c r="B1330" t="s">
        <v>701</v>
      </c>
      <c r="C1330" t="s">
        <v>443</v>
      </c>
      <c r="D1330">
        <v>2018</v>
      </c>
      <c r="E1330" s="13">
        <v>450800</v>
      </c>
      <c r="F1330" s="13">
        <v>450800</v>
      </c>
      <c r="G1330" s="13">
        <v>450800</v>
      </c>
      <c r="H1330" s="13">
        <v>446300</v>
      </c>
      <c r="I1330" s="13">
        <v>444900</v>
      </c>
      <c r="J1330" s="13">
        <v>438800</v>
      </c>
      <c r="K1330" s="13">
        <v>438700</v>
      </c>
      <c r="L1330" s="13">
        <v>447700</v>
      </c>
      <c r="M1330" s="13">
        <v>447900</v>
      </c>
      <c r="N1330" s="13">
        <v>438300</v>
      </c>
      <c r="O1330" s="13">
        <v>410600</v>
      </c>
      <c r="P1330" s="13">
        <v>380000</v>
      </c>
      <c r="Q1330" s="13">
        <v>380000</v>
      </c>
      <c r="R1330" s="13">
        <v>352200</v>
      </c>
      <c r="S1330" s="13">
        <v>349800</v>
      </c>
      <c r="T1330" s="13">
        <v>361300</v>
      </c>
      <c r="U1330" s="13">
        <v>404300</v>
      </c>
      <c r="V1330" s="13">
        <v>437700</v>
      </c>
      <c r="W1330" s="13">
        <v>469600</v>
      </c>
      <c r="X1330" s="13">
        <v>445200</v>
      </c>
      <c r="Y1330" s="13">
        <v>457200</v>
      </c>
      <c r="Z1330" s="13">
        <v>456400</v>
      </c>
      <c r="AA1330" s="13">
        <v>456800</v>
      </c>
      <c r="AB1330" s="13">
        <v>67</v>
      </c>
      <c r="AC1330" s="13">
        <v>110</v>
      </c>
      <c r="AD1330" s="13">
        <v>81</v>
      </c>
      <c r="AE1330" s="13">
        <v>68</v>
      </c>
      <c r="AF1330" s="13">
        <v>98</v>
      </c>
      <c r="AG1330" s="13">
        <v>94</v>
      </c>
      <c r="AH1330" s="13">
        <v>90</v>
      </c>
      <c r="AI1330" s="13">
        <v>86</v>
      </c>
      <c r="AJ1330" s="13">
        <v>73</v>
      </c>
      <c r="AK1330" s="13">
        <v>42</v>
      </c>
      <c r="AL1330" s="13">
        <v>63</v>
      </c>
      <c r="AM1330" s="13"/>
      <c r="AN1330" s="13">
        <v>61</v>
      </c>
      <c r="AO1330" s="13">
        <v>84</v>
      </c>
      <c r="AP1330" s="13">
        <v>95</v>
      </c>
      <c r="AQ1330" s="13">
        <v>139</v>
      </c>
      <c r="AR1330" s="13">
        <v>88</v>
      </c>
      <c r="AS1330" s="13">
        <v>113</v>
      </c>
      <c r="AT1330" s="13">
        <v>32</v>
      </c>
      <c r="AU1330" s="13">
        <v>156</v>
      </c>
      <c r="AV1330" s="13">
        <v>92</v>
      </c>
      <c r="AW1330" s="13">
        <v>85</v>
      </c>
      <c r="AX1330" s="13">
        <v>70</v>
      </c>
      <c r="AY1330" s="14">
        <f t="shared" si="205"/>
        <v>85.772727272727266</v>
      </c>
      <c r="AZ1330" s="14">
        <f t="shared" si="202"/>
        <v>23</v>
      </c>
      <c r="BA1330" s="19">
        <f t="shared" si="206"/>
        <v>1</v>
      </c>
      <c r="BB1330" s="20">
        <f t="shared" si="203"/>
        <v>28.03387715601017</v>
      </c>
      <c r="BC1330">
        <f t="shared" si="207"/>
        <v>0</v>
      </c>
      <c r="BD1330" s="14">
        <f t="shared" si="208"/>
        <v>15</v>
      </c>
      <c r="BE1330" s="14">
        <f t="shared" si="209"/>
        <v>86.333333333333329</v>
      </c>
      <c r="BF1330" s="14">
        <f t="shared" si="210"/>
        <v>70.8</v>
      </c>
      <c r="BG1330" s="14">
        <f t="shared" si="211"/>
        <v>96.666666666666671</v>
      </c>
    </row>
    <row r="1331" spans="1:59" x14ac:dyDescent="0.2">
      <c r="A1331" t="str">
        <f t="shared" si="204"/>
        <v>Jason Johannisen_2017</v>
      </c>
      <c r="B1331" t="s">
        <v>701</v>
      </c>
      <c r="C1331" t="s">
        <v>443</v>
      </c>
      <c r="D1331">
        <v>2017</v>
      </c>
      <c r="E1331" s="13">
        <v>513500</v>
      </c>
      <c r="F1331" s="13">
        <v>513500</v>
      </c>
      <c r="G1331" s="13">
        <v>513500</v>
      </c>
      <c r="H1331" s="13">
        <v>514200</v>
      </c>
      <c r="I1331" s="13">
        <v>494900</v>
      </c>
      <c r="J1331" s="13">
        <v>487800</v>
      </c>
      <c r="K1331" s="13">
        <v>471000</v>
      </c>
      <c r="L1331" s="13">
        <v>469400</v>
      </c>
      <c r="M1331" s="13">
        <v>458100</v>
      </c>
      <c r="N1331" s="13">
        <v>458100</v>
      </c>
      <c r="O1331" s="13">
        <v>450900</v>
      </c>
      <c r="P1331" s="13">
        <v>450900</v>
      </c>
      <c r="Q1331" s="13">
        <v>420800</v>
      </c>
      <c r="R1331" s="13">
        <v>385900</v>
      </c>
      <c r="S1331" s="13">
        <v>356700</v>
      </c>
      <c r="T1331" s="13">
        <v>352200</v>
      </c>
      <c r="U1331" s="13">
        <v>354500</v>
      </c>
      <c r="V1331" s="13">
        <v>358200</v>
      </c>
      <c r="W1331" s="13">
        <v>379100</v>
      </c>
      <c r="X1331" s="13">
        <v>408900</v>
      </c>
      <c r="Y1331" s="13">
        <v>408900</v>
      </c>
      <c r="Z1331" s="13">
        <v>408900</v>
      </c>
      <c r="AA1331" s="13">
        <v>433600</v>
      </c>
      <c r="AB1331" s="13">
        <v>126</v>
      </c>
      <c r="AC1331" s="13">
        <v>83</v>
      </c>
      <c r="AD1331" s="13">
        <v>92</v>
      </c>
      <c r="AE1331" s="13">
        <v>83</v>
      </c>
      <c r="AF1331" s="13">
        <v>98</v>
      </c>
      <c r="AG1331" s="13">
        <v>68</v>
      </c>
      <c r="AH1331" s="13">
        <v>106</v>
      </c>
      <c r="AI1331" s="13">
        <v>77</v>
      </c>
      <c r="AJ1331" s="13">
        <v>86</v>
      </c>
      <c r="AK1331" s="13">
        <v>90</v>
      </c>
      <c r="AL1331" s="13"/>
      <c r="AM1331" s="13">
        <v>21</v>
      </c>
      <c r="AN1331" s="13">
        <v>58</v>
      </c>
      <c r="AO1331" s="13">
        <v>82</v>
      </c>
      <c r="AP1331" s="13">
        <v>62</v>
      </c>
      <c r="AQ1331" s="13">
        <v>71</v>
      </c>
      <c r="AR1331" s="13">
        <v>87</v>
      </c>
      <c r="AS1331" s="13">
        <v>104</v>
      </c>
      <c r="AT1331" s="13">
        <v>104</v>
      </c>
      <c r="AU1331" s="13"/>
      <c r="AV1331" s="13"/>
      <c r="AW1331" s="13">
        <v>95</v>
      </c>
      <c r="AX1331" s="13">
        <v>47</v>
      </c>
      <c r="AY1331" s="14">
        <f t="shared" si="205"/>
        <v>82</v>
      </c>
      <c r="AZ1331" s="14">
        <f t="shared" si="202"/>
        <v>23</v>
      </c>
      <c r="BA1331" s="19">
        <f t="shared" si="206"/>
        <v>0.90909090909090906</v>
      </c>
      <c r="BB1331" s="20">
        <f t="shared" si="203"/>
        <v>23.3688952061901</v>
      </c>
      <c r="BC1331">
        <f t="shared" si="207"/>
        <v>0</v>
      </c>
      <c r="BD1331" s="14">
        <f t="shared" si="208"/>
        <v>16</v>
      </c>
      <c r="BE1331" s="14">
        <f t="shared" si="209"/>
        <v>91.666666666666671</v>
      </c>
      <c r="BF1331" s="14">
        <f t="shared" si="210"/>
        <v>76</v>
      </c>
      <c r="BG1331" s="14">
        <f t="shared" si="211"/>
        <v>81.428571428571431</v>
      </c>
    </row>
    <row r="1332" spans="1:59" x14ac:dyDescent="0.2">
      <c r="A1332" t="str">
        <f t="shared" si="204"/>
        <v>Jason Johannisen_2016</v>
      </c>
      <c r="B1332" t="s">
        <v>701</v>
      </c>
      <c r="C1332" t="s">
        <v>443</v>
      </c>
      <c r="D1332">
        <v>2016</v>
      </c>
      <c r="E1332" s="13">
        <v>418200</v>
      </c>
      <c r="F1332" s="13">
        <v>418200</v>
      </c>
      <c r="G1332" s="13">
        <v>418200</v>
      </c>
      <c r="H1332" s="13">
        <v>452400</v>
      </c>
      <c r="I1332" s="13">
        <v>462900</v>
      </c>
      <c r="J1332" s="13">
        <v>462900</v>
      </c>
      <c r="K1332" s="13">
        <v>462900</v>
      </c>
      <c r="L1332" s="13">
        <v>462900</v>
      </c>
      <c r="M1332" s="13">
        <v>462900</v>
      </c>
      <c r="N1332" s="13">
        <v>462900</v>
      </c>
      <c r="O1332" s="13">
        <v>462900</v>
      </c>
      <c r="P1332" s="13">
        <v>462900</v>
      </c>
      <c r="Q1332" s="13">
        <v>462900</v>
      </c>
      <c r="R1332" s="13">
        <v>462900</v>
      </c>
      <c r="S1332" s="13">
        <v>462900</v>
      </c>
      <c r="T1332" s="13">
        <v>452900</v>
      </c>
      <c r="U1332" s="13">
        <v>443000</v>
      </c>
      <c r="V1332" s="13">
        <v>420200</v>
      </c>
      <c r="W1332" s="13">
        <v>402400</v>
      </c>
      <c r="X1332" s="13">
        <v>404600</v>
      </c>
      <c r="Y1332" s="13">
        <v>425700</v>
      </c>
      <c r="Z1332" s="13">
        <v>435600</v>
      </c>
      <c r="AA1332" s="13">
        <v>455200</v>
      </c>
      <c r="AB1332" s="13">
        <v>130</v>
      </c>
      <c r="AC1332" s="13">
        <v>123</v>
      </c>
      <c r="AD1332" s="13">
        <v>70</v>
      </c>
      <c r="AE1332" s="13">
        <v>97</v>
      </c>
      <c r="AF1332" s="13"/>
      <c r="AG1332" s="13"/>
      <c r="AH1332" s="13"/>
      <c r="AI1332" s="13"/>
      <c r="AJ1332" s="13"/>
      <c r="AK1332" s="13"/>
      <c r="AL1332" s="13"/>
      <c r="AM1332" s="13"/>
      <c r="AN1332" s="13"/>
      <c r="AO1332" s="13"/>
      <c r="AP1332" s="13">
        <v>88</v>
      </c>
      <c r="AQ1332" s="13">
        <v>66</v>
      </c>
      <c r="AR1332" s="13">
        <v>65</v>
      </c>
      <c r="AS1332" s="13">
        <v>87</v>
      </c>
      <c r="AT1332" s="13">
        <v>102</v>
      </c>
      <c r="AU1332" s="13">
        <v>110</v>
      </c>
      <c r="AV1332" s="13">
        <v>75</v>
      </c>
      <c r="AW1332" s="13">
        <v>130</v>
      </c>
      <c r="AX1332" s="13">
        <v>84</v>
      </c>
      <c r="AY1332" s="14">
        <f t="shared" si="205"/>
        <v>94.384615384615387</v>
      </c>
      <c r="AZ1332" s="14">
        <f t="shared" si="202"/>
        <v>23</v>
      </c>
      <c r="BA1332" s="19">
        <f t="shared" si="206"/>
        <v>0.59090909090909094</v>
      </c>
      <c r="BB1332" s="20">
        <f t="shared" si="203"/>
        <v>23.286399684288039</v>
      </c>
      <c r="BC1332">
        <f t="shared" si="207"/>
        <v>0</v>
      </c>
      <c r="BD1332" s="14">
        <f t="shared" si="208"/>
        <v>19</v>
      </c>
      <c r="BE1332" s="14">
        <f t="shared" si="209"/>
        <v>105</v>
      </c>
      <c r="BF1332" s="14" t="str">
        <f t="shared" si="210"/>
        <v/>
      </c>
      <c r="BG1332" s="14">
        <f t="shared" si="211"/>
        <v>89.666666666666671</v>
      </c>
    </row>
    <row r="1333" spans="1:59" x14ac:dyDescent="0.2">
      <c r="A1333" t="str">
        <f t="shared" si="204"/>
        <v>Jason Johannisen_2015</v>
      </c>
      <c r="B1333" t="s">
        <v>701</v>
      </c>
      <c r="C1333" t="s">
        <v>443</v>
      </c>
      <c r="D1333">
        <v>2015</v>
      </c>
      <c r="E1333" s="13">
        <v>344500</v>
      </c>
      <c r="F1333" s="13">
        <v>344500</v>
      </c>
      <c r="G1333" s="13">
        <v>344500</v>
      </c>
      <c r="H1333" s="13">
        <v>354600</v>
      </c>
      <c r="I1333" s="13">
        <v>361200</v>
      </c>
      <c r="J1333" s="13">
        <v>362800</v>
      </c>
      <c r="K1333" s="13">
        <v>371100</v>
      </c>
      <c r="L1333" s="13">
        <v>362800</v>
      </c>
      <c r="M1333" s="13">
        <v>357900</v>
      </c>
      <c r="N1333" s="13">
        <v>364500</v>
      </c>
      <c r="O1333" s="13">
        <v>367000</v>
      </c>
      <c r="P1333" s="13">
        <v>367000</v>
      </c>
      <c r="Q1333" s="13">
        <v>369900</v>
      </c>
      <c r="R1333" s="13">
        <v>366700</v>
      </c>
      <c r="S1333" s="13">
        <v>380600</v>
      </c>
      <c r="T1333" s="13">
        <v>394300</v>
      </c>
      <c r="U1333" s="13">
        <v>402000</v>
      </c>
      <c r="V1333" s="13">
        <v>406600</v>
      </c>
      <c r="W1333" s="13">
        <v>428200</v>
      </c>
      <c r="X1333" s="13">
        <v>428200</v>
      </c>
      <c r="Y1333" s="13">
        <v>428200</v>
      </c>
      <c r="Z1333" s="13">
        <v>429100</v>
      </c>
      <c r="AA1333" s="13">
        <v>422000</v>
      </c>
      <c r="AB1333" s="13">
        <v>103</v>
      </c>
      <c r="AC1333" s="13">
        <v>62</v>
      </c>
      <c r="AD1333" s="13">
        <v>62</v>
      </c>
      <c r="AE1333" s="13">
        <v>102</v>
      </c>
      <c r="AF1333" s="13">
        <v>56</v>
      </c>
      <c r="AG1333" s="13">
        <v>78</v>
      </c>
      <c r="AH1333" s="13">
        <v>69</v>
      </c>
      <c r="AI1333" s="13">
        <v>58</v>
      </c>
      <c r="AJ1333" s="13">
        <v>101</v>
      </c>
      <c r="AK1333" s="13">
        <v>62</v>
      </c>
      <c r="AL1333" s="13"/>
      <c r="AM1333" s="13">
        <v>62</v>
      </c>
      <c r="AN1333" s="13">
        <v>89</v>
      </c>
      <c r="AO1333" s="13">
        <v>97</v>
      </c>
      <c r="AP1333" s="13">
        <v>70</v>
      </c>
      <c r="AQ1333" s="13">
        <v>84</v>
      </c>
      <c r="AR1333" s="13">
        <v>100</v>
      </c>
      <c r="AS1333" s="13">
        <v>111</v>
      </c>
      <c r="AT1333" s="13"/>
      <c r="AU1333" s="13"/>
      <c r="AV1333" s="13">
        <v>54</v>
      </c>
      <c r="AW1333" s="13">
        <v>82</v>
      </c>
      <c r="AX1333" s="13">
        <v>48</v>
      </c>
      <c r="AY1333" s="14">
        <f t="shared" si="205"/>
        <v>77.5</v>
      </c>
      <c r="AZ1333" s="14">
        <f t="shared" si="202"/>
        <v>23</v>
      </c>
      <c r="BA1333" s="19">
        <f t="shared" si="206"/>
        <v>0.90909090909090906</v>
      </c>
      <c r="BB1333" s="20">
        <f t="shared" si="203"/>
        <v>19.683014317720215</v>
      </c>
      <c r="BC1333">
        <f t="shared" si="207"/>
        <v>0</v>
      </c>
      <c r="BD1333" s="14">
        <f t="shared" si="208"/>
        <v>1</v>
      </c>
      <c r="BE1333" s="14">
        <f t="shared" si="209"/>
        <v>77.166666666666671</v>
      </c>
      <c r="BF1333" s="14">
        <f t="shared" si="210"/>
        <v>70.400000000000006</v>
      </c>
      <c r="BG1333" s="14">
        <f t="shared" si="211"/>
        <v>78.428571428571431</v>
      </c>
    </row>
    <row r="1334" spans="1:59" x14ac:dyDescent="0.2">
      <c r="A1334" t="str">
        <f t="shared" si="204"/>
        <v>Aidyn Johnson_2018</v>
      </c>
      <c r="B1334" t="s">
        <v>1520</v>
      </c>
      <c r="C1334" t="s">
        <v>40</v>
      </c>
      <c r="D1334">
        <v>2018</v>
      </c>
      <c r="E1334" s="13">
        <v>199700</v>
      </c>
      <c r="F1334" s="13">
        <v>199700</v>
      </c>
      <c r="G1334" s="13">
        <v>199700</v>
      </c>
      <c r="H1334" s="13">
        <v>199700</v>
      </c>
      <c r="I1334" s="13">
        <v>199700</v>
      </c>
      <c r="J1334" s="13">
        <v>199700</v>
      </c>
      <c r="K1334" s="13">
        <v>199700</v>
      </c>
      <c r="L1334" s="13">
        <v>199700</v>
      </c>
      <c r="M1334" s="13">
        <v>199700</v>
      </c>
      <c r="N1334" s="13">
        <v>199700</v>
      </c>
      <c r="O1334" s="13">
        <v>199700</v>
      </c>
      <c r="P1334" s="13">
        <v>199700</v>
      </c>
      <c r="Q1334" s="13">
        <v>199700</v>
      </c>
      <c r="R1334" s="13">
        <v>199700</v>
      </c>
      <c r="S1334" s="13">
        <v>199700</v>
      </c>
      <c r="T1334" s="13">
        <v>199700</v>
      </c>
      <c r="U1334" s="13">
        <v>212000</v>
      </c>
      <c r="V1334" s="13">
        <v>212000</v>
      </c>
      <c r="W1334" s="13">
        <v>212000</v>
      </c>
      <c r="X1334" s="13">
        <v>212000</v>
      </c>
      <c r="Y1334" s="13">
        <v>212000</v>
      </c>
      <c r="Z1334" s="13">
        <v>207300</v>
      </c>
      <c r="AA1334" s="13">
        <v>185000</v>
      </c>
      <c r="AB1334" s="13"/>
      <c r="AC1334" s="13"/>
      <c r="AD1334" s="13"/>
      <c r="AE1334" s="13"/>
      <c r="AF1334" s="13"/>
      <c r="AG1334" s="13">
        <v>72</v>
      </c>
      <c r="AH1334" s="13">
        <v>63</v>
      </c>
      <c r="AI1334" s="13"/>
      <c r="AJ1334" s="13"/>
      <c r="AK1334" s="13"/>
      <c r="AL1334" s="13"/>
      <c r="AM1334" s="13"/>
      <c r="AN1334" s="13"/>
      <c r="AO1334" s="13"/>
      <c r="AP1334" s="13"/>
      <c r="AQ1334" s="13">
        <v>15</v>
      </c>
      <c r="AR1334" s="13"/>
      <c r="AS1334" s="13"/>
      <c r="AT1334" s="13"/>
      <c r="AU1334" s="13"/>
      <c r="AV1334" s="13">
        <v>42</v>
      </c>
      <c r="AW1334" s="13">
        <v>21</v>
      </c>
      <c r="AX1334" s="13"/>
      <c r="AY1334" s="14">
        <f t="shared" si="205"/>
        <v>42.6</v>
      </c>
      <c r="AZ1334" s="14">
        <f t="shared" si="202"/>
        <v>23</v>
      </c>
      <c r="BA1334" s="19">
        <f t="shared" si="206"/>
        <v>0.22727272727272727</v>
      </c>
      <c r="BB1334" s="20">
        <f t="shared" si="203"/>
        <v>25.045957757690164</v>
      </c>
      <c r="BC1334">
        <f t="shared" si="207"/>
        <v>0</v>
      </c>
      <c r="BD1334" s="14">
        <f t="shared" si="208"/>
        <v>23</v>
      </c>
      <c r="BE1334" s="14">
        <f t="shared" si="209"/>
        <v>72</v>
      </c>
      <c r="BF1334" s="14">
        <f t="shared" si="210"/>
        <v>63</v>
      </c>
      <c r="BG1334" s="14">
        <f t="shared" si="211"/>
        <v>26</v>
      </c>
    </row>
    <row r="1335" spans="1:59" x14ac:dyDescent="0.2">
      <c r="A1335" t="str">
        <f t="shared" si="204"/>
        <v>Aidyn Johnson_2017</v>
      </c>
      <c r="B1335" t="s">
        <v>1520</v>
      </c>
      <c r="C1335" t="s">
        <v>40</v>
      </c>
      <c r="D1335">
        <v>2017</v>
      </c>
      <c r="E1335" s="13">
        <v>123900</v>
      </c>
      <c r="F1335" s="13">
        <v>123900</v>
      </c>
      <c r="G1335" s="13">
        <v>123900</v>
      </c>
      <c r="H1335" s="13">
        <v>123900</v>
      </c>
      <c r="I1335" s="13">
        <v>123900</v>
      </c>
      <c r="J1335" s="13">
        <v>123900</v>
      </c>
      <c r="K1335" s="13">
        <v>123900</v>
      </c>
      <c r="L1335" s="13">
        <v>123900</v>
      </c>
      <c r="M1335" s="13">
        <v>123900</v>
      </c>
      <c r="N1335" s="13">
        <v>123900</v>
      </c>
      <c r="O1335" s="13">
        <v>123900</v>
      </c>
      <c r="P1335" s="13">
        <v>123900</v>
      </c>
      <c r="Q1335" s="13">
        <v>123900</v>
      </c>
      <c r="R1335" s="13">
        <v>123900</v>
      </c>
      <c r="S1335" s="13">
        <v>123900</v>
      </c>
      <c r="T1335" s="13">
        <v>123900</v>
      </c>
      <c r="U1335" s="13">
        <v>123900</v>
      </c>
      <c r="V1335" s="13">
        <v>123900</v>
      </c>
      <c r="W1335" s="13">
        <v>123900</v>
      </c>
      <c r="X1335" s="13">
        <v>123900</v>
      </c>
      <c r="Y1335" s="13">
        <v>123900</v>
      </c>
      <c r="Z1335" s="13">
        <v>168200</v>
      </c>
      <c r="AA1335" s="13">
        <v>176300</v>
      </c>
      <c r="AB1335" s="13"/>
      <c r="AC1335" s="13"/>
      <c r="AD1335" s="13"/>
      <c r="AE1335" s="13"/>
      <c r="AF1335" s="13">
        <v>70</v>
      </c>
      <c r="AG1335" s="13"/>
      <c r="AH1335" s="13"/>
      <c r="AI1335" s="13"/>
      <c r="AJ1335" s="13"/>
      <c r="AK1335" s="13"/>
      <c r="AL1335" s="13"/>
      <c r="AM1335" s="13"/>
      <c r="AN1335" s="13"/>
      <c r="AO1335" s="13"/>
      <c r="AP1335" s="13"/>
      <c r="AQ1335" s="13"/>
      <c r="AR1335" s="13"/>
      <c r="AS1335" s="13"/>
      <c r="AT1335" s="13"/>
      <c r="AU1335" s="13">
        <v>52</v>
      </c>
      <c r="AV1335" s="13">
        <v>53</v>
      </c>
      <c r="AW1335" s="13">
        <v>15</v>
      </c>
      <c r="AX1335" s="13">
        <v>37</v>
      </c>
      <c r="AY1335" s="14">
        <f t="shared" si="205"/>
        <v>45.4</v>
      </c>
      <c r="AZ1335" s="14">
        <f t="shared" si="202"/>
        <v>23</v>
      </c>
      <c r="BA1335" s="19">
        <f t="shared" si="206"/>
        <v>0.22727272727272727</v>
      </c>
      <c r="BB1335" s="20">
        <f t="shared" si="203"/>
        <v>20.622802913280246</v>
      </c>
      <c r="BC1335">
        <f t="shared" si="207"/>
        <v>0</v>
      </c>
      <c r="BD1335" s="14">
        <f t="shared" si="208"/>
        <v>1</v>
      </c>
      <c r="BE1335" s="14">
        <f t="shared" si="209"/>
        <v>70</v>
      </c>
      <c r="BF1335" s="14" t="str">
        <f t="shared" si="210"/>
        <v/>
      </c>
      <c r="BG1335" s="14">
        <f t="shared" si="211"/>
        <v>39.25</v>
      </c>
    </row>
    <row r="1336" spans="1:59" x14ac:dyDescent="0.2">
      <c r="A1336" t="str">
        <f t="shared" si="204"/>
        <v>Aidyn Johnson_2016</v>
      </c>
      <c r="B1336" t="s">
        <v>1520</v>
      </c>
      <c r="C1336" t="s">
        <v>40</v>
      </c>
      <c r="D1336">
        <v>2016</v>
      </c>
      <c r="E1336" s="13">
        <v>117300</v>
      </c>
      <c r="F1336" s="13">
        <v>117300</v>
      </c>
      <c r="G1336" s="13">
        <v>117300</v>
      </c>
      <c r="H1336" s="13">
        <v>117300</v>
      </c>
      <c r="I1336" s="13">
        <v>117300</v>
      </c>
      <c r="J1336" s="13">
        <v>117300</v>
      </c>
      <c r="K1336" s="13">
        <v>117300</v>
      </c>
      <c r="L1336" s="13">
        <v>117300</v>
      </c>
      <c r="M1336" s="13">
        <v>117300</v>
      </c>
      <c r="N1336" s="13">
        <v>117300</v>
      </c>
      <c r="O1336" s="13">
        <v>117300</v>
      </c>
      <c r="P1336" s="13">
        <v>117300</v>
      </c>
      <c r="Q1336" s="13">
        <v>117300</v>
      </c>
      <c r="R1336" s="13">
        <v>117300</v>
      </c>
      <c r="S1336" s="13">
        <v>117300</v>
      </c>
      <c r="T1336" s="13">
        <v>117300</v>
      </c>
      <c r="U1336" s="13">
        <v>117300</v>
      </c>
      <c r="V1336" s="13">
        <v>117300</v>
      </c>
      <c r="W1336" s="13">
        <v>117300</v>
      </c>
      <c r="X1336" s="13">
        <v>117300</v>
      </c>
      <c r="Y1336" s="13">
        <v>117300</v>
      </c>
      <c r="Z1336" s="13">
        <v>117300</v>
      </c>
      <c r="AA1336" s="13">
        <v>117300</v>
      </c>
      <c r="AB1336" s="13"/>
      <c r="AC1336" s="13"/>
      <c r="AD1336" s="13"/>
      <c r="AE1336" s="13"/>
      <c r="AF1336" s="13"/>
      <c r="AG1336" s="13"/>
      <c r="AH1336" s="13"/>
      <c r="AI1336" s="13"/>
      <c r="AJ1336" s="13"/>
      <c r="AK1336" s="13"/>
      <c r="AL1336" s="13"/>
      <c r="AM1336" s="13"/>
      <c r="AN1336" s="13"/>
      <c r="AO1336" s="13"/>
      <c r="AP1336" s="13"/>
      <c r="AQ1336" s="13"/>
      <c r="AR1336" s="13"/>
      <c r="AS1336" s="13"/>
      <c r="AT1336" s="13"/>
      <c r="AU1336" s="13"/>
      <c r="AV1336" s="13"/>
      <c r="AW1336" s="13"/>
      <c r="AX1336" s="13"/>
      <c r="AY1336" s="14" t="str">
        <f t="shared" si="205"/>
        <v/>
      </c>
      <c r="AZ1336" s="14">
        <f t="shared" si="202"/>
        <v>23</v>
      </c>
      <c r="BA1336" s="19">
        <f t="shared" si="206"/>
        <v>0</v>
      </c>
      <c r="BB1336" s="20" t="e">
        <f t="shared" si="203"/>
        <v>#DIV/0!</v>
      </c>
      <c r="BC1336">
        <f t="shared" si="207"/>
        <v>0</v>
      </c>
      <c r="BD1336" s="14">
        <f t="shared" si="208"/>
        <v>1</v>
      </c>
      <c r="BE1336" s="14" t="str">
        <f t="shared" si="209"/>
        <v/>
      </c>
      <c r="BF1336" s="14" t="str">
        <f t="shared" si="210"/>
        <v/>
      </c>
      <c r="BG1336" s="14" t="str">
        <f t="shared" si="211"/>
        <v/>
      </c>
    </row>
    <row r="1337" spans="1:59" x14ac:dyDescent="0.2">
      <c r="A1337" t="str">
        <f t="shared" si="204"/>
        <v>Aidyn Johnson_2015</v>
      </c>
      <c r="B1337" t="s">
        <v>1520</v>
      </c>
      <c r="C1337" t="s">
        <v>40</v>
      </c>
      <c r="D1337">
        <v>2015</v>
      </c>
      <c r="E1337" s="13">
        <v>0</v>
      </c>
      <c r="F1337" s="13">
        <v>0</v>
      </c>
      <c r="G1337" s="13">
        <v>0</v>
      </c>
      <c r="H1337" s="13">
        <v>0</v>
      </c>
      <c r="I1337" s="13">
        <v>0</v>
      </c>
      <c r="J1337" s="13">
        <v>0</v>
      </c>
      <c r="K1337" s="13">
        <v>0</v>
      </c>
      <c r="L1337" s="13">
        <v>0</v>
      </c>
      <c r="M1337" s="13">
        <v>0</v>
      </c>
      <c r="N1337" s="13">
        <v>0</v>
      </c>
      <c r="O1337" s="13">
        <v>0</v>
      </c>
      <c r="P1337" s="13">
        <v>0</v>
      </c>
      <c r="Q1337" s="13">
        <v>0</v>
      </c>
      <c r="R1337" s="13">
        <v>0</v>
      </c>
      <c r="S1337" s="13">
        <v>0</v>
      </c>
      <c r="T1337" s="13">
        <v>0</v>
      </c>
      <c r="U1337" s="13">
        <v>0</v>
      </c>
      <c r="V1337" s="13">
        <v>0</v>
      </c>
      <c r="W1337" s="13">
        <v>0</v>
      </c>
      <c r="X1337" s="13">
        <v>0</v>
      </c>
      <c r="Y1337" s="13">
        <v>0</v>
      </c>
      <c r="Z1337" s="13">
        <v>0</v>
      </c>
      <c r="AA1337" s="13">
        <v>0</v>
      </c>
      <c r="AB1337" s="13"/>
      <c r="AC1337" s="13"/>
      <c r="AD1337" s="13"/>
      <c r="AE1337" s="13"/>
      <c r="AF1337" s="13"/>
      <c r="AG1337" s="13"/>
      <c r="AH1337" s="13"/>
      <c r="AI1337" s="13"/>
      <c r="AJ1337" s="13"/>
      <c r="AK1337" s="13"/>
      <c r="AL1337" s="13"/>
      <c r="AM1337" s="13"/>
      <c r="AN1337" s="13"/>
      <c r="AO1337" s="13"/>
      <c r="AP1337" s="13"/>
      <c r="AQ1337" s="13"/>
      <c r="AR1337" s="13"/>
      <c r="AS1337" s="13"/>
      <c r="AT1337" s="13"/>
      <c r="AU1337" s="13"/>
      <c r="AV1337" s="13"/>
      <c r="AW1337" s="13"/>
      <c r="AX1337" s="13"/>
      <c r="AY1337" s="14" t="str">
        <f t="shared" si="205"/>
        <v/>
      </c>
      <c r="AZ1337" s="14">
        <f t="shared" si="202"/>
        <v>23</v>
      </c>
      <c r="BA1337" s="19">
        <f t="shared" si="206"/>
        <v>0</v>
      </c>
      <c r="BB1337" s="20" t="e">
        <f t="shared" si="203"/>
        <v>#DIV/0!</v>
      </c>
      <c r="BC1337">
        <f t="shared" si="207"/>
        <v>23</v>
      </c>
      <c r="BD1337" s="14">
        <f t="shared" si="208"/>
        <v>1</v>
      </c>
      <c r="BE1337" s="14" t="str">
        <f t="shared" si="209"/>
        <v/>
      </c>
      <c r="BF1337" s="14" t="str">
        <f t="shared" si="210"/>
        <v/>
      </c>
      <c r="BG1337" s="14" t="str">
        <f t="shared" si="211"/>
        <v/>
      </c>
    </row>
    <row r="1338" spans="1:59" x14ac:dyDescent="0.2">
      <c r="A1338" t="str">
        <f t="shared" si="204"/>
        <v>Tom Jok_2018</v>
      </c>
      <c r="B1338" t="s">
        <v>2668</v>
      </c>
      <c r="C1338" t="s">
        <v>150</v>
      </c>
      <c r="D1338">
        <v>2018</v>
      </c>
      <c r="E1338" s="13">
        <v>0</v>
      </c>
      <c r="F1338" s="13">
        <v>0</v>
      </c>
      <c r="G1338" s="13">
        <v>0</v>
      </c>
      <c r="H1338" s="13">
        <v>0</v>
      </c>
      <c r="I1338" s="13">
        <v>0</v>
      </c>
      <c r="J1338" s="13">
        <v>0</v>
      </c>
      <c r="K1338" s="13">
        <v>0</v>
      </c>
      <c r="L1338" s="13">
        <v>0</v>
      </c>
      <c r="M1338" s="13">
        <v>0</v>
      </c>
      <c r="N1338" s="13">
        <v>0</v>
      </c>
      <c r="O1338" s="13">
        <v>0</v>
      </c>
      <c r="P1338" s="13">
        <v>0</v>
      </c>
      <c r="Q1338" s="13">
        <v>0</v>
      </c>
      <c r="R1338" s="13">
        <v>0</v>
      </c>
      <c r="S1338" s="13">
        <v>0</v>
      </c>
      <c r="T1338" s="13">
        <v>0</v>
      </c>
      <c r="U1338" s="13">
        <v>0</v>
      </c>
      <c r="V1338" s="13">
        <v>0</v>
      </c>
      <c r="W1338" s="13">
        <v>0</v>
      </c>
      <c r="X1338" s="13">
        <v>0</v>
      </c>
      <c r="Y1338" s="13">
        <v>0</v>
      </c>
      <c r="Z1338" s="13">
        <v>0</v>
      </c>
      <c r="AA1338" s="13">
        <v>0</v>
      </c>
      <c r="AB1338" s="13"/>
      <c r="AC1338" s="13"/>
      <c r="AD1338" s="13"/>
      <c r="AE1338" s="13"/>
      <c r="AF1338" s="13"/>
      <c r="AG1338" s="13"/>
      <c r="AH1338" s="13"/>
      <c r="AI1338" s="13"/>
      <c r="AJ1338" s="13"/>
      <c r="AK1338" s="13"/>
      <c r="AL1338" s="13"/>
      <c r="AM1338" s="13"/>
      <c r="AN1338" s="13"/>
      <c r="AO1338" s="13"/>
      <c r="AP1338" s="13"/>
      <c r="AQ1338" s="13"/>
      <c r="AR1338" s="13"/>
      <c r="AS1338" s="13"/>
      <c r="AT1338" s="13"/>
      <c r="AU1338" s="13"/>
      <c r="AV1338" s="13"/>
      <c r="AW1338" s="13"/>
      <c r="AX1338" s="13"/>
      <c r="AY1338" s="14" t="str">
        <f t="shared" si="205"/>
        <v/>
      </c>
      <c r="AZ1338" s="14">
        <f t="shared" si="202"/>
        <v>23</v>
      </c>
      <c r="BA1338" s="19">
        <f t="shared" si="206"/>
        <v>0</v>
      </c>
      <c r="BB1338" s="20" t="e">
        <f t="shared" si="203"/>
        <v>#DIV/0!</v>
      </c>
      <c r="BC1338">
        <f t="shared" si="207"/>
        <v>23</v>
      </c>
      <c r="BD1338" s="14">
        <f t="shared" si="208"/>
        <v>1</v>
      </c>
      <c r="BE1338" s="14" t="str">
        <f t="shared" si="209"/>
        <v/>
      </c>
      <c r="BF1338" s="14" t="str">
        <f t="shared" si="210"/>
        <v/>
      </c>
      <c r="BG1338" s="14" t="str">
        <f t="shared" si="211"/>
        <v/>
      </c>
    </row>
    <row r="1339" spans="1:59" x14ac:dyDescent="0.2">
      <c r="A1339" t="str">
        <f t="shared" si="204"/>
        <v>Tom Jok_2017</v>
      </c>
      <c r="B1339" t="s">
        <v>2668</v>
      </c>
      <c r="C1339" t="s">
        <v>150</v>
      </c>
      <c r="D1339">
        <v>2017</v>
      </c>
      <c r="E1339" s="13">
        <v>0</v>
      </c>
      <c r="F1339" s="13">
        <v>0</v>
      </c>
      <c r="G1339" s="13">
        <v>0</v>
      </c>
      <c r="H1339" s="13">
        <v>0</v>
      </c>
      <c r="I1339" s="13">
        <v>0</v>
      </c>
      <c r="J1339" s="13">
        <v>0</v>
      </c>
      <c r="K1339" s="13">
        <v>0</v>
      </c>
      <c r="L1339" s="13">
        <v>0</v>
      </c>
      <c r="M1339" s="13">
        <v>0</v>
      </c>
      <c r="N1339" s="13">
        <v>0</v>
      </c>
      <c r="O1339" s="13">
        <v>0</v>
      </c>
      <c r="P1339" s="13">
        <v>0</v>
      </c>
      <c r="Q1339" s="13">
        <v>0</v>
      </c>
      <c r="R1339" s="13">
        <v>0</v>
      </c>
      <c r="S1339" s="13">
        <v>0</v>
      </c>
      <c r="T1339" s="13">
        <v>0</v>
      </c>
      <c r="U1339" s="13">
        <v>0</v>
      </c>
      <c r="V1339" s="13">
        <v>0</v>
      </c>
      <c r="W1339" s="13">
        <v>0</v>
      </c>
      <c r="X1339" s="13">
        <v>0</v>
      </c>
      <c r="Y1339" s="13">
        <v>0</v>
      </c>
      <c r="Z1339" s="13">
        <v>0</v>
      </c>
      <c r="AA1339" s="13">
        <v>0</v>
      </c>
      <c r="AB1339" s="13"/>
      <c r="AC1339" s="13"/>
      <c r="AD1339" s="13"/>
      <c r="AE1339" s="13"/>
      <c r="AF1339" s="13"/>
      <c r="AG1339" s="13"/>
      <c r="AH1339" s="13"/>
      <c r="AI1339" s="13"/>
      <c r="AJ1339" s="13"/>
      <c r="AK1339" s="13"/>
      <c r="AL1339" s="13"/>
      <c r="AM1339" s="13"/>
      <c r="AN1339" s="13"/>
      <c r="AO1339" s="13"/>
      <c r="AP1339" s="13"/>
      <c r="AQ1339" s="13"/>
      <c r="AR1339" s="13"/>
      <c r="AS1339" s="13"/>
      <c r="AT1339" s="13"/>
      <c r="AU1339" s="13"/>
      <c r="AV1339" s="13"/>
      <c r="AW1339" s="13"/>
      <c r="AX1339" s="13"/>
      <c r="AY1339" s="14" t="str">
        <f t="shared" si="205"/>
        <v/>
      </c>
      <c r="AZ1339" s="14">
        <f t="shared" ref="AZ1339:AZ1398" si="212">COUNTIF(AB1339:AX1339,"&lt;&gt;0")</f>
        <v>23</v>
      </c>
      <c r="BA1339" s="19">
        <f t="shared" si="206"/>
        <v>0</v>
      </c>
      <c r="BB1339" s="20" t="e">
        <f t="shared" ref="BB1339:BB1398" si="213">STDEV(AB1339:AX1339)</f>
        <v>#DIV/0!</v>
      </c>
      <c r="BC1339">
        <f t="shared" si="207"/>
        <v>23</v>
      </c>
      <c r="BD1339" s="14">
        <f t="shared" si="208"/>
        <v>1</v>
      </c>
      <c r="BE1339" s="14" t="str">
        <f t="shared" si="209"/>
        <v/>
      </c>
      <c r="BF1339" s="14" t="str">
        <f t="shared" si="210"/>
        <v/>
      </c>
      <c r="BG1339" s="14" t="str">
        <f t="shared" si="211"/>
        <v/>
      </c>
    </row>
    <row r="1340" spans="1:59" x14ac:dyDescent="0.2">
      <c r="A1340" t="str">
        <f t="shared" si="204"/>
        <v>Tom Jok_2016</v>
      </c>
      <c r="B1340" t="s">
        <v>2668</v>
      </c>
      <c r="C1340" t="s">
        <v>150</v>
      </c>
      <c r="D1340">
        <v>2016</v>
      </c>
      <c r="E1340" s="13">
        <v>0</v>
      </c>
      <c r="F1340" s="13">
        <v>0</v>
      </c>
      <c r="G1340" s="13">
        <v>0</v>
      </c>
      <c r="H1340" s="13">
        <v>0</v>
      </c>
      <c r="I1340" s="13">
        <v>0</v>
      </c>
      <c r="J1340" s="13">
        <v>0</v>
      </c>
      <c r="K1340" s="13">
        <v>0</v>
      </c>
      <c r="L1340" s="13">
        <v>0</v>
      </c>
      <c r="M1340" s="13">
        <v>0</v>
      </c>
      <c r="N1340" s="13">
        <v>0</v>
      </c>
      <c r="O1340" s="13">
        <v>0</v>
      </c>
      <c r="P1340" s="13">
        <v>0</v>
      </c>
      <c r="Q1340" s="13">
        <v>0</v>
      </c>
      <c r="R1340" s="13">
        <v>0</v>
      </c>
      <c r="S1340" s="13">
        <v>0</v>
      </c>
      <c r="T1340" s="13">
        <v>0</v>
      </c>
      <c r="U1340" s="13">
        <v>0</v>
      </c>
      <c r="V1340" s="13">
        <v>0</v>
      </c>
      <c r="W1340" s="13">
        <v>0</v>
      </c>
      <c r="X1340" s="13">
        <v>0</v>
      </c>
      <c r="Y1340" s="13">
        <v>0</v>
      </c>
      <c r="Z1340" s="13">
        <v>0</v>
      </c>
      <c r="AA1340" s="13">
        <v>0</v>
      </c>
      <c r="AB1340" s="13"/>
      <c r="AC1340" s="13"/>
      <c r="AD1340" s="13"/>
      <c r="AE1340" s="13"/>
      <c r="AF1340" s="13"/>
      <c r="AG1340" s="13"/>
      <c r="AH1340" s="13"/>
      <c r="AI1340" s="13"/>
      <c r="AJ1340" s="13"/>
      <c r="AK1340" s="13"/>
      <c r="AL1340" s="13"/>
      <c r="AM1340" s="13"/>
      <c r="AN1340" s="13"/>
      <c r="AO1340" s="13"/>
      <c r="AP1340" s="13"/>
      <c r="AQ1340" s="13"/>
      <c r="AR1340" s="13"/>
      <c r="AS1340" s="13"/>
      <c r="AT1340" s="13"/>
      <c r="AU1340" s="13"/>
      <c r="AV1340" s="13"/>
      <c r="AW1340" s="13"/>
      <c r="AX1340" s="13"/>
      <c r="AY1340" s="14" t="str">
        <f t="shared" si="205"/>
        <v/>
      </c>
      <c r="AZ1340" s="14">
        <f t="shared" si="212"/>
        <v>23</v>
      </c>
      <c r="BA1340" s="19">
        <f t="shared" si="206"/>
        <v>0</v>
      </c>
      <c r="BB1340" s="20" t="e">
        <f t="shared" si="213"/>
        <v>#DIV/0!</v>
      </c>
      <c r="BC1340">
        <f t="shared" si="207"/>
        <v>23</v>
      </c>
      <c r="BD1340" s="14">
        <f t="shared" si="208"/>
        <v>1</v>
      </c>
      <c r="BE1340" s="14" t="str">
        <f t="shared" si="209"/>
        <v/>
      </c>
      <c r="BF1340" s="14" t="str">
        <f t="shared" si="210"/>
        <v/>
      </c>
      <c r="BG1340" s="14" t="str">
        <f t="shared" si="211"/>
        <v/>
      </c>
    </row>
    <row r="1341" spans="1:59" x14ac:dyDescent="0.2">
      <c r="A1341" t="str">
        <f t="shared" si="204"/>
        <v>Tom Jok_2015</v>
      </c>
      <c r="B1341" t="s">
        <v>2668</v>
      </c>
      <c r="C1341" t="s">
        <v>150</v>
      </c>
      <c r="D1341">
        <v>2015</v>
      </c>
      <c r="E1341" s="13">
        <v>0</v>
      </c>
      <c r="F1341" s="13">
        <v>0</v>
      </c>
      <c r="G1341" s="13">
        <v>0</v>
      </c>
      <c r="H1341" s="13">
        <v>0</v>
      </c>
      <c r="I1341" s="13">
        <v>0</v>
      </c>
      <c r="J1341" s="13">
        <v>0</v>
      </c>
      <c r="K1341" s="13">
        <v>0</v>
      </c>
      <c r="L1341" s="13">
        <v>0</v>
      </c>
      <c r="M1341" s="13">
        <v>0</v>
      </c>
      <c r="N1341" s="13">
        <v>0</v>
      </c>
      <c r="O1341" s="13">
        <v>0</v>
      </c>
      <c r="P1341" s="13">
        <v>0</v>
      </c>
      <c r="Q1341" s="13">
        <v>0</v>
      </c>
      <c r="R1341" s="13">
        <v>0</v>
      </c>
      <c r="S1341" s="13">
        <v>0</v>
      </c>
      <c r="T1341" s="13">
        <v>0</v>
      </c>
      <c r="U1341" s="13">
        <v>0</v>
      </c>
      <c r="V1341" s="13">
        <v>0</v>
      </c>
      <c r="W1341" s="13">
        <v>0</v>
      </c>
      <c r="X1341" s="13">
        <v>0</v>
      </c>
      <c r="Y1341" s="13">
        <v>0</v>
      </c>
      <c r="Z1341" s="13">
        <v>0</v>
      </c>
      <c r="AA1341" s="13">
        <v>0</v>
      </c>
      <c r="AB1341" s="13"/>
      <c r="AC1341" s="13"/>
      <c r="AD1341" s="13"/>
      <c r="AE1341" s="13"/>
      <c r="AF1341" s="13"/>
      <c r="AG1341" s="13"/>
      <c r="AH1341" s="13"/>
      <c r="AI1341" s="13"/>
      <c r="AJ1341" s="13"/>
      <c r="AK1341" s="13"/>
      <c r="AL1341" s="13"/>
      <c r="AM1341" s="13"/>
      <c r="AN1341" s="13"/>
      <c r="AO1341" s="13"/>
      <c r="AP1341" s="13"/>
      <c r="AQ1341" s="13"/>
      <c r="AR1341" s="13"/>
      <c r="AS1341" s="13"/>
      <c r="AT1341" s="13"/>
      <c r="AU1341" s="13"/>
      <c r="AV1341" s="13"/>
      <c r="AW1341" s="13"/>
      <c r="AX1341" s="13"/>
      <c r="AY1341" s="14" t="str">
        <f t="shared" si="205"/>
        <v/>
      </c>
      <c r="AZ1341" s="14">
        <f t="shared" si="212"/>
        <v>23</v>
      </c>
      <c r="BA1341" s="19">
        <f t="shared" si="206"/>
        <v>0</v>
      </c>
      <c r="BB1341" s="20" t="e">
        <f t="shared" si="213"/>
        <v>#DIV/0!</v>
      </c>
      <c r="BC1341">
        <f t="shared" si="207"/>
        <v>23</v>
      </c>
      <c r="BD1341" s="14">
        <f t="shared" si="208"/>
        <v>1</v>
      </c>
      <c r="BE1341" s="14" t="str">
        <f t="shared" si="209"/>
        <v/>
      </c>
      <c r="BF1341" s="14" t="str">
        <f t="shared" si="210"/>
        <v/>
      </c>
      <c r="BG1341" s="14" t="str">
        <f t="shared" si="211"/>
        <v/>
      </c>
    </row>
    <row r="1342" spans="1:59" x14ac:dyDescent="0.2">
      <c r="A1342" t="str">
        <f t="shared" si="204"/>
        <v>Chayce Jones_2018</v>
      </c>
      <c r="B1342" t="s">
        <v>2669</v>
      </c>
      <c r="C1342" t="s">
        <v>1</v>
      </c>
      <c r="D1342">
        <v>2018</v>
      </c>
      <c r="E1342" s="13">
        <v>0</v>
      </c>
      <c r="F1342" s="13">
        <v>0</v>
      </c>
      <c r="G1342" s="13">
        <v>0</v>
      </c>
      <c r="H1342" s="13">
        <v>0</v>
      </c>
      <c r="I1342" s="13">
        <v>0</v>
      </c>
      <c r="J1342" s="13">
        <v>0</v>
      </c>
      <c r="K1342" s="13">
        <v>0</v>
      </c>
      <c r="L1342" s="13">
        <v>0</v>
      </c>
      <c r="M1342" s="13">
        <v>0</v>
      </c>
      <c r="N1342" s="13">
        <v>0</v>
      </c>
      <c r="O1342" s="13">
        <v>0</v>
      </c>
      <c r="P1342" s="13">
        <v>0</v>
      </c>
      <c r="Q1342" s="13">
        <v>0</v>
      </c>
      <c r="R1342" s="13">
        <v>0</v>
      </c>
      <c r="S1342" s="13">
        <v>0</v>
      </c>
      <c r="T1342" s="13">
        <v>0</v>
      </c>
      <c r="U1342" s="13">
        <v>0</v>
      </c>
      <c r="V1342" s="13">
        <v>0</v>
      </c>
      <c r="W1342" s="13">
        <v>0</v>
      </c>
      <c r="X1342" s="13">
        <v>0</v>
      </c>
      <c r="Y1342" s="13">
        <v>0</v>
      </c>
      <c r="Z1342" s="13">
        <v>0</v>
      </c>
      <c r="AA1342" s="13">
        <v>0</v>
      </c>
      <c r="AB1342" s="13"/>
      <c r="AC1342" s="13"/>
      <c r="AD1342" s="13"/>
      <c r="AE1342" s="13"/>
      <c r="AF1342" s="13"/>
      <c r="AG1342" s="13"/>
      <c r="AH1342" s="13"/>
      <c r="AI1342" s="13"/>
      <c r="AJ1342" s="13"/>
      <c r="AK1342" s="13"/>
      <c r="AL1342" s="13"/>
      <c r="AM1342" s="13"/>
      <c r="AN1342" s="13"/>
      <c r="AO1342" s="13"/>
      <c r="AP1342" s="13"/>
      <c r="AQ1342" s="13"/>
      <c r="AR1342" s="13"/>
      <c r="AS1342" s="13"/>
      <c r="AT1342" s="13"/>
      <c r="AU1342" s="13"/>
      <c r="AV1342" s="13"/>
      <c r="AW1342" s="13"/>
      <c r="AX1342" s="13"/>
      <c r="AY1342" s="14" t="str">
        <f t="shared" si="205"/>
        <v/>
      </c>
      <c r="AZ1342" s="14">
        <f t="shared" si="212"/>
        <v>23</v>
      </c>
      <c r="BA1342" s="19">
        <f t="shared" si="206"/>
        <v>0</v>
      </c>
      <c r="BB1342" s="20" t="e">
        <f t="shared" si="213"/>
        <v>#DIV/0!</v>
      </c>
      <c r="BC1342">
        <f t="shared" si="207"/>
        <v>23</v>
      </c>
      <c r="BD1342" s="14">
        <f t="shared" si="208"/>
        <v>1</v>
      </c>
      <c r="BE1342" s="14" t="str">
        <f t="shared" si="209"/>
        <v/>
      </c>
      <c r="BF1342" s="14" t="str">
        <f t="shared" si="210"/>
        <v/>
      </c>
      <c r="BG1342" s="14" t="str">
        <f t="shared" si="211"/>
        <v/>
      </c>
    </row>
    <row r="1343" spans="1:59" x14ac:dyDescent="0.2">
      <c r="A1343" t="str">
        <f t="shared" si="204"/>
        <v>Chayce Jones_2017</v>
      </c>
      <c r="B1343" t="s">
        <v>2669</v>
      </c>
      <c r="C1343" t="s">
        <v>1</v>
      </c>
      <c r="D1343">
        <v>2017</v>
      </c>
      <c r="E1343" s="13">
        <v>0</v>
      </c>
      <c r="F1343" s="13">
        <v>0</v>
      </c>
      <c r="G1343" s="13">
        <v>0</v>
      </c>
      <c r="H1343" s="13">
        <v>0</v>
      </c>
      <c r="I1343" s="13">
        <v>0</v>
      </c>
      <c r="J1343" s="13">
        <v>0</v>
      </c>
      <c r="K1343" s="13">
        <v>0</v>
      </c>
      <c r="L1343" s="13">
        <v>0</v>
      </c>
      <c r="M1343" s="13">
        <v>0</v>
      </c>
      <c r="N1343" s="13">
        <v>0</v>
      </c>
      <c r="O1343" s="13">
        <v>0</v>
      </c>
      <c r="P1343" s="13">
        <v>0</v>
      </c>
      <c r="Q1343" s="13">
        <v>0</v>
      </c>
      <c r="R1343" s="13">
        <v>0</v>
      </c>
      <c r="S1343" s="13">
        <v>0</v>
      </c>
      <c r="T1343" s="13">
        <v>0</v>
      </c>
      <c r="U1343" s="13">
        <v>0</v>
      </c>
      <c r="V1343" s="13">
        <v>0</v>
      </c>
      <c r="W1343" s="13">
        <v>0</v>
      </c>
      <c r="X1343" s="13">
        <v>0</v>
      </c>
      <c r="Y1343" s="13">
        <v>0</v>
      </c>
      <c r="Z1343" s="13">
        <v>0</v>
      </c>
      <c r="AA1343" s="13">
        <v>0</v>
      </c>
      <c r="AB1343" s="13"/>
      <c r="AC1343" s="13"/>
      <c r="AD1343" s="13"/>
      <c r="AE1343" s="13"/>
      <c r="AF1343" s="13"/>
      <c r="AG1343" s="13"/>
      <c r="AH1343" s="13"/>
      <c r="AI1343" s="13"/>
      <c r="AJ1343" s="13"/>
      <c r="AK1343" s="13"/>
      <c r="AL1343" s="13"/>
      <c r="AM1343" s="13"/>
      <c r="AN1343" s="13"/>
      <c r="AO1343" s="13"/>
      <c r="AP1343" s="13"/>
      <c r="AQ1343" s="13"/>
      <c r="AR1343" s="13"/>
      <c r="AS1343" s="13"/>
      <c r="AT1343" s="13"/>
      <c r="AU1343" s="13"/>
      <c r="AV1343" s="13"/>
      <c r="AW1343" s="13"/>
      <c r="AX1343" s="13"/>
      <c r="AY1343" s="14" t="str">
        <f t="shared" si="205"/>
        <v/>
      </c>
      <c r="AZ1343" s="14">
        <f t="shared" si="212"/>
        <v>23</v>
      </c>
      <c r="BA1343" s="19">
        <f t="shared" si="206"/>
        <v>0</v>
      </c>
      <c r="BB1343" s="20" t="e">
        <f t="shared" si="213"/>
        <v>#DIV/0!</v>
      </c>
      <c r="BC1343">
        <f t="shared" si="207"/>
        <v>23</v>
      </c>
      <c r="BD1343" s="14">
        <f t="shared" si="208"/>
        <v>1</v>
      </c>
      <c r="BE1343" s="14" t="str">
        <f t="shared" si="209"/>
        <v/>
      </c>
      <c r="BF1343" s="14" t="str">
        <f t="shared" si="210"/>
        <v/>
      </c>
      <c r="BG1343" s="14" t="str">
        <f t="shared" si="211"/>
        <v/>
      </c>
    </row>
    <row r="1344" spans="1:59" x14ac:dyDescent="0.2">
      <c r="A1344" t="str">
        <f t="shared" si="204"/>
        <v>Chayce Jones_2016</v>
      </c>
      <c r="B1344" t="s">
        <v>2669</v>
      </c>
      <c r="C1344" t="s">
        <v>1</v>
      </c>
      <c r="D1344">
        <v>2016</v>
      </c>
      <c r="E1344" s="13">
        <v>0</v>
      </c>
      <c r="F1344" s="13">
        <v>0</v>
      </c>
      <c r="G1344" s="13">
        <v>0</v>
      </c>
      <c r="H1344" s="13">
        <v>0</v>
      </c>
      <c r="I1344" s="13">
        <v>0</v>
      </c>
      <c r="J1344" s="13">
        <v>0</v>
      </c>
      <c r="K1344" s="13">
        <v>0</v>
      </c>
      <c r="L1344" s="13">
        <v>0</v>
      </c>
      <c r="M1344" s="13">
        <v>0</v>
      </c>
      <c r="N1344" s="13">
        <v>0</v>
      </c>
      <c r="O1344" s="13">
        <v>0</v>
      </c>
      <c r="P1344" s="13">
        <v>0</v>
      </c>
      <c r="Q1344" s="13">
        <v>0</v>
      </c>
      <c r="R1344" s="13">
        <v>0</v>
      </c>
      <c r="S1344" s="13">
        <v>0</v>
      </c>
      <c r="T1344" s="13">
        <v>0</v>
      </c>
      <c r="U1344" s="13">
        <v>0</v>
      </c>
      <c r="V1344" s="13">
        <v>0</v>
      </c>
      <c r="W1344" s="13">
        <v>0</v>
      </c>
      <c r="X1344" s="13">
        <v>0</v>
      </c>
      <c r="Y1344" s="13">
        <v>0</v>
      </c>
      <c r="Z1344" s="13">
        <v>0</v>
      </c>
      <c r="AA1344" s="13">
        <v>0</v>
      </c>
      <c r="AB1344" s="13"/>
      <c r="AC1344" s="13"/>
      <c r="AD1344" s="13"/>
      <c r="AE1344" s="13"/>
      <c r="AF1344" s="13"/>
      <c r="AG1344" s="13"/>
      <c r="AH1344" s="13"/>
      <c r="AI1344" s="13"/>
      <c r="AJ1344" s="13"/>
      <c r="AK1344" s="13"/>
      <c r="AL1344" s="13"/>
      <c r="AM1344" s="13"/>
      <c r="AN1344" s="13"/>
      <c r="AO1344" s="13"/>
      <c r="AP1344" s="13"/>
      <c r="AQ1344" s="13"/>
      <c r="AR1344" s="13"/>
      <c r="AS1344" s="13"/>
      <c r="AT1344" s="13"/>
      <c r="AU1344" s="13"/>
      <c r="AV1344" s="13"/>
      <c r="AW1344" s="13"/>
      <c r="AX1344" s="13"/>
      <c r="AY1344" s="14" t="str">
        <f t="shared" si="205"/>
        <v/>
      </c>
      <c r="AZ1344" s="14">
        <f t="shared" si="212"/>
        <v>23</v>
      </c>
      <c r="BA1344" s="19">
        <f t="shared" si="206"/>
        <v>0</v>
      </c>
      <c r="BB1344" s="20" t="e">
        <f t="shared" si="213"/>
        <v>#DIV/0!</v>
      </c>
      <c r="BC1344">
        <f t="shared" si="207"/>
        <v>23</v>
      </c>
      <c r="BD1344" s="14">
        <f t="shared" si="208"/>
        <v>1</v>
      </c>
      <c r="BE1344" s="14" t="str">
        <f t="shared" si="209"/>
        <v/>
      </c>
      <c r="BF1344" s="14" t="str">
        <f t="shared" si="210"/>
        <v/>
      </c>
      <c r="BG1344" s="14" t="str">
        <f t="shared" si="211"/>
        <v/>
      </c>
    </row>
    <row r="1345" spans="1:59" x14ac:dyDescent="0.2">
      <c r="A1345" t="str">
        <f t="shared" si="204"/>
        <v>Chayce Jones_2015</v>
      </c>
      <c r="B1345" t="s">
        <v>2669</v>
      </c>
      <c r="C1345" t="s">
        <v>1</v>
      </c>
      <c r="D1345">
        <v>2015</v>
      </c>
      <c r="E1345" s="13">
        <v>0</v>
      </c>
      <c r="F1345" s="13">
        <v>0</v>
      </c>
      <c r="G1345" s="13">
        <v>0</v>
      </c>
      <c r="H1345" s="13">
        <v>0</v>
      </c>
      <c r="I1345" s="13">
        <v>0</v>
      </c>
      <c r="J1345" s="13">
        <v>0</v>
      </c>
      <c r="K1345" s="13">
        <v>0</v>
      </c>
      <c r="L1345" s="13">
        <v>0</v>
      </c>
      <c r="M1345" s="13">
        <v>0</v>
      </c>
      <c r="N1345" s="13">
        <v>0</v>
      </c>
      <c r="O1345" s="13">
        <v>0</v>
      </c>
      <c r="P1345" s="13">
        <v>0</v>
      </c>
      <c r="Q1345" s="13">
        <v>0</v>
      </c>
      <c r="R1345" s="13">
        <v>0</v>
      </c>
      <c r="S1345" s="13">
        <v>0</v>
      </c>
      <c r="T1345" s="13">
        <v>0</v>
      </c>
      <c r="U1345" s="13">
        <v>0</v>
      </c>
      <c r="V1345" s="13">
        <v>0</v>
      </c>
      <c r="W1345" s="13">
        <v>0</v>
      </c>
      <c r="X1345" s="13">
        <v>0</v>
      </c>
      <c r="Y1345" s="13">
        <v>0</v>
      </c>
      <c r="Z1345" s="13">
        <v>0</v>
      </c>
      <c r="AA1345" s="13">
        <v>0</v>
      </c>
      <c r="AB1345" s="13"/>
      <c r="AC1345" s="13"/>
      <c r="AD1345" s="13"/>
      <c r="AE1345" s="13"/>
      <c r="AF1345" s="13"/>
      <c r="AG1345" s="13"/>
      <c r="AH1345" s="13"/>
      <c r="AI1345" s="13"/>
      <c r="AJ1345" s="13"/>
      <c r="AK1345" s="13"/>
      <c r="AL1345" s="13"/>
      <c r="AM1345" s="13"/>
      <c r="AN1345" s="13"/>
      <c r="AO1345" s="13"/>
      <c r="AP1345" s="13"/>
      <c r="AQ1345" s="13"/>
      <c r="AR1345" s="13"/>
      <c r="AS1345" s="13"/>
      <c r="AT1345" s="13"/>
      <c r="AU1345" s="13"/>
      <c r="AV1345" s="13"/>
      <c r="AW1345" s="13"/>
      <c r="AX1345" s="13"/>
      <c r="AY1345" s="14" t="str">
        <f t="shared" si="205"/>
        <v/>
      </c>
      <c r="AZ1345" s="14">
        <f t="shared" si="212"/>
        <v>23</v>
      </c>
      <c r="BA1345" s="19">
        <f t="shared" si="206"/>
        <v>0</v>
      </c>
      <c r="BB1345" s="20" t="e">
        <f t="shared" si="213"/>
        <v>#DIV/0!</v>
      </c>
      <c r="BC1345">
        <f t="shared" si="207"/>
        <v>23</v>
      </c>
      <c r="BD1345" s="14">
        <f t="shared" si="208"/>
        <v>1</v>
      </c>
      <c r="BE1345" s="14" t="str">
        <f t="shared" si="209"/>
        <v/>
      </c>
      <c r="BF1345" s="14" t="str">
        <f t="shared" si="210"/>
        <v/>
      </c>
      <c r="BG1345" s="14" t="str">
        <f t="shared" si="211"/>
        <v/>
      </c>
    </row>
    <row r="1346" spans="1:59" x14ac:dyDescent="0.2">
      <c r="A1346" t="str">
        <f t="shared" ref="A1346:A1409" si="214">B1346&amp;"_"&amp;D1346</f>
        <v>Harrison Jones_2018</v>
      </c>
      <c r="B1346" t="s">
        <v>1668</v>
      </c>
      <c r="C1346" t="s">
        <v>260</v>
      </c>
      <c r="D1346">
        <v>2018</v>
      </c>
      <c r="E1346" s="13">
        <v>120400</v>
      </c>
      <c r="F1346" s="13">
        <v>120400</v>
      </c>
      <c r="G1346" s="13">
        <v>120400</v>
      </c>
      <c r="H1346" s="13">
        <v>120400</v>
      </c>
      <c r="I1346" s="13">
        <v>120400</v>
      </c>
      <c r="J1346" s="13">
        <v>120400</v>
      </c>
      <c r="K1346" s="13">
        <v>120400</v>
      </c>
      <c r="L1346" s="13">
        <v>120400</v>
      </c>
      <c r="M1346" s="13">
        <v>120400</v>
      </c>
      <c r="N1346" s="13">
        <v>120400</v>
      </c>
      <c r="O1346" s="13">
        <v>120400</v>
      </c>
      <c r="P1346" s="13">
        <v>120400</v>
      </c>
      <c r="Q1346" s="13">
        <v>120400</v>
      </c>
      <c r="R1346" s="13">
        <v>120400</v>
      </c>
      <c r="S1346" s="13">
        <v>120400</v>
      </c>
      <c r="T1346" s="13">
        <v>120400</v>
      </c>
      <c r="U1346" s="13">
        <v>120400</v>
      </c>
      <c r="V1346" s="13">
        <v>120400</v>
      </c>
      <c r="W1346" s="13">
        <v>120400</v>
      </c>
      <c r="X1346" s="13">
        <v>120400</v>
      </c>
      <c r="Y1346" s="13">
        <v>120400</v>
      </c>
      <c r="Z1346" s="13">
        <v>120400</v>
      </c>
      <c r="AA1346" s="13">
        <v>120400</v>
      </c>
      <c r="AB1346" s="13"/>
      <c r="AC1346" s="13"/>
      <c r="AD1346" s="13"/>
      <c r="AE1346" s="13"/>
      <c r="AF1346" s="13"/>
      <c r="AG1346" s="13"/>
      <c r="AH1346" s="13"/>
      <c r="AI1346" s="13"/>
      <c r="AJ1346" s="13"/>
      <c r="AK1346" s="13"/>
      <c r="AL1346" s="13"/>
      <c r="AM1346" s="13"/>
      <c r="AN1346" s="13"/>
      <c r="AO1346" s="13"/>
      <c r="AP1346" s="13"/>
      <c r="AQ1346" s="13"/>
      <c r="AR1346" s="13"/>
      <c r="AS1346" s="13"/>
      <c r="AT1346" s="13"/>
      <c r="AU1346" s="13"/>
      <c r="AV1346" s="13"/>
      <c r="AW1346" s="13"/>
      <c r="AX1346" s="13"/>
      <c r="AY1346" s="14" t="str">
        <f t="shared" si="205"/>
        <v/>
      </c>
      <c r="AZ1346" s="14">
        <f t="shared" si="212"/>
        <v>23</v>
      </c>
      <c r="BA1346" s="19">
        <f t="shared" si="206"/>
        <v>0</v>
      </c>
      <c r="BB1346" s="20" t="e">
        <f t="shared" si="213"/>
        <v>#DIV/0!</v>
      </c>
      <c r="BC1346">
        <f t="shared" si="207"/>
        <v>0</v>
      </c>
      <c r="BD1346" s="14">
        <f t="shared" si="208"/>
        <v>1</v>
      </c>
      <c r="BE1346" s="14" t="str">
        <f t="shared" si="209"/>
        <v/>
      </c>
      <c r="BF1346" s="14" t="str">
        <f t="shared" si="210"/>
        <v/>
      </c>
      <c r="BG1346" s="14" t="str">
        <f t="shared" si="211"/>
        <v/>
      </c>
    </row>
    <row r="1347" spans="1:59" x14ac:dyDescent="0.2">
      <c r="A1347" t="str">
        <f t="shared" si="214"/>
        <v>Harrison Jones_2017</v>
      </c>
      <c r="B1347" t="s">
        <v>1668</v>
      </c>
      <c r="C1347" t="s">
        <v>260</v>
      </c>
      <c r="D1347">
        <v>2017</v>
      </c>
      <c r="E1347" s="13">
        <v>0</v>
      </c>
      <c r="F1347" s="13">
        <v>0</v>
      </c>
      <c r="G1347" s="13">
        <v>0</v>
      </c>
      <c r="H1347" s="13">
        <v>0</v>
      </c>
      <c r="I1347" s="13">
        <v>0</v>
      </c>
      <c r="J1347" s="13">
        <v>0</v>
      </c>
      <c r="K1347" s="13">
        <v>0</v>
      </c>
      <c r="L1347" s="13">
        <v>0</v>
      </c>
      <c r="M1347" s="13">
        <v>0</v>
      </c>
      <c r="N1347" s="13">
        <v>0</v>
      </c>
      <c r="O1347" s="13">
        <v>0</v>
      </c>
      <c r="P1347" s="13">
        <v>0</v>
      </c>
      <c r="Q1347" s="13">
        <v>0</v>
      </c>
      <c r="R1347" s="13">
        <v>0</v>
      </c>
      <c r="S1347" s="13">
        <v>0</v>
      </c>
      <c r="T1347" s="13">
        <v>0</v>
      </c>
      <c r="U1347" s="13">
        <v>0</v>
      </c>
      <c r="V1347" s="13">
        <v>0</v>
      </c>
      <c r="W1347" s="13">
        <v>0</v>
      </c>
      <c r="X1347" s="13">
        <v>0</v>
      </c>
      <c r="Y1347" s="13">
        <v>0</v>
      </c>
      <c r="Z1347" s="13">
        <v>0</v>
      </c>
      <c r="AA1347" s="13">
        <v>0</v>
      </c>
      <c r="AB1347" s="13"/>
      <c r="AC1347" s="13"/>
      <c r="AD1347" s="13"/>
      <c r="AE1347" s="13"/>
      <c r="AF1347" s="13"/>
      <c r="AG1347" s="13"/>
      <c r="AH1347" s="13"/>
      <c r="AI1347" s="13"/>
      <c r="AJ1347" s="13"/>
      <c r="AK1347" s="13"/>
      <c r="AL1347" s="13"/>
      <c r="AM1347" s="13"/>
      <c r="AN1347" s="13"/>
      <c r="AO1347" s="13"/>
      <c r="AP1347" s="13"/>
      <c r="AQ1347" s="13"/>
      <c r="AR1347" s="13"/>
      <c r="AS1347" s="13"/>
      <c r="AT1347" s="13"/>
      <c r="AU1347" s="13"/>
      <c r="AV1347" s="13"/>
      <c r="AW1347" s="13"/>
      <c r="AX1347" s="13"/>
      <c r="AY1347" s="14" t="str">
        <f t="shared" ref="AY1347:AY1410" si="215">IFERROR(AVERAGEIFS(AB1347:AX1347,AB1347:AX1347,"&lt;&gt;"),"")</f>
        <v/>
      </c>
      <c r="AZ1347" s="14">
        <f t="shared" si="212"/>
        <v>23</v>
      </c>
      <c r="BA1347" s="19">
        <f t="shared" ref="BA1347:BA1410" si="216">COUNTIF(AB1347:AX1347,"&lt;&gt;")/22</f>
        <v>0</v>
      </c>
      <c r="BB1347" s="20" t="e">
        <f t="shared" si="213"/>
        <v>#DIV/0!</v>
      </c>
      <c r="BC1347">
        <f t="shared" ref="BC1347:BC1410" si="217">COUNTIFS(E1347:AA1347,0)</f>
        <v>23</v>
      </c>
      <c r="BD1347" s="14">
        <f t="shared" ref="BD1347:BD1410" si="218">MATCH(MIN(E1347:AA1347),E1347:AA1347,0)</f>
        <v>1</v>
      </c>
      <c r="BE1347" s="14" t="str">
        <f t="shared" ref="BE1347:BE1410" si="219">IFERROR(AVERAGE(AB1347:AG1347),"")</f>
        <v/>
      </c>
      <c r="BF1347" s="14" t="str">
        <f t="shared" ref="BF1347:BF1410" si="220">IFERROR(AVERAGE(AH1347:AM1347),"")</f>
        <v/>
      </c>
      <c r="BG1347" s="14" t="str">
        <f t="shared" ref="BG1347:BG1410" si="221">IFERROR(AVERAGE(AP1347:AX1347),"")</f>
        <v/>
      </c>
    </row>
    <row r="1348" spans="1:59" x14ac:dyDescent="0.2">
      <c r="A1348" t="str">
        <f t="shared" si="214"/>
        <v>Harrison Jones_2016</v>
      </c>
      <c r="B1348" t="s">
        <v>1668</v>
      </c>
      <c r="C1348" t="s">
        <v>260</v>
      </c>
      <c r="D1348">
        <v>2016</v>
      </c>
      <c r="E1348" s="13">
        <v>0</v>
      </c>
      <c r="F1348" s="13">
        <v>0</v>
      </c>
      <c r="G1348" s="13">
        <v>0</v>
      </c>
      <c r="H1348" s="13">
        <v>0</v>
      </c>
      <c r="I1348" s="13">
        <v>0</v>
      </c>
      <c r="J1348" s="13">
        <v>0</v>
      </c>
      <c r="K1348" s="13">
        <v>0</v>
      </c>
      <c r="L1348" s="13">
        <v>0</v>
      </c>
      <c r="M1348" s="13">
        <v>0</v>
      </c>
      <c r="N1348" s="13">
        <v>0</v>
      </c>
      <c r="O1348" s="13">
        <v>0</v>
      </c>
      <c r="P1348" s="13">
        <v>0</v>
      </c>
      <c r="Q1348" s="13">
        <v>0</v>
      </c>
      <c r="R1348" s="13">
        <v>0</v>
      </c>
      <c r="S1348" s="13">
        <v>0</v>
      </c>
      <c r="T1348" s="13">
        <v>0</v>
      </c>
      <c r="U1348" s="13">
        <v>0</v>
      </c>
      <c r="V1348" s="13">
        <v>0</v>
      </c>
      <c r="W1348" s="13">
        <v>0</v>
      </c>
      <c r="X1348" s="13">
        <v>0</v>
      </c>
      <c r="Y1348" s="13">
        <v>0</v>
      </c>
      <c r="Z1348" s="13">
        <v>0</v>
      </c>
      <c r="AA1348" s="13">
        <v>0</v>
      </c>
      <c r="AB1348" s="13"/>
      <c r="AC1348" s="13"/>
      <c r="AD1348" s="13"/>
      <c r="AE1348" s="13"/>
      <c r="AF1348" s="13"/>
      <c r="AG1348" s="13"/>
      <c r="AH1348" s="13"/>
      <c r="AI1348" s="13"/>
      <c r="AJ1348" s="13"/>
      <c r="AK1348" s="13"/>
      <c r="AL1348" s="13"/>
      <c r="AM1348" s="13"/>
      <c r="AN1348" s="13"/>
      <c r="AO1348" s="13"/>
      <c r="AP1348" s="13"/>
      <c r="AQ1348" s="13"/>
      <c r="AR1348" s="13"/>
      <c r="AS1348" s="13"/>
      <c r="AT1348" s="13"/>
      <c r="AU1348" s="13"/>
      <c r="AV1348" s="13"/>
      <c r="AW1348" s="13"/>
      <c r="AX1348" s="13"/>
      <c r="AY1348" s="14" t="str">
        <f t="shared" si="215"/>
        <v/>
      </c>
      <c r="AZ1348" s="14">
        <f t="shared" si="212"/>
        <v>23</v>
      </c>
      <c r="BA1348" s="19">
        <f t="shared" si="216"/>
        <v>0</v>
      </c>
      <c r="BB1348" s="20" t="e">
        <f t="shared" si="213"/>
        <v>#DIV/0!</v>
      </c>
      <c r="BC1348">
        <f t="shared" si="217"/>
        <v>23</v>
      </c>
      <c r="BD1348" s="14">
        <f t="shared" si="218"/>
        <v>1</v>
      </c>
      <c r="BE1348" s="14" t="str">
        <f t="shared" si="219"/>
        <v/>
      </c>
      <c r="BF1348" s="14" t="str">
        <f t="shared" si="220"/>
        <v/>
      </c>
      <c r="BG1348" s="14" t="str">
        <f t="shared" si="221"/>
        <v/>
      </c>
    </row>
    <row r="1349" spans="1:59" x14ac:dyDescent="0.2">
      <c r="A1349" t="str">
        <f t="shared" si="214"/>
        <v>Harrison Jones_2015</v>
      </c>
      <c r="B1349" t="s">
        <v>1668</v>
      </c>
      <c r="C1349" t="s">
        <v>260</v>
      </c>
      <c r="D1349">
        <v>2015</v>
      </c>
      <c r="E1349" s="13">
        <v>0</v>
      </c>
      <c r="F1349" s="13">
        <v>0</v>
      </c>
      <c r="G1349" s="13">
        <v>0</v>
      </c>
      <c r="H1349" s="13">
        <v>0</v>
      </c>
      <c r="I1349" s="13">
        <v>0</v>
      </c>
      <c r="J1349" s="13">
        <v>0</v>
      </c>
      <c r="K1349" s="13">
        <v>0</v>
      </c>
      <c r="L1349" s="13">
        <v>0</v>
      </c>
      <c r="M1349" s="13">
        <v>0</v>
      </c>
      <c r="N1349" s="13">
        <v>0</v>
      </c>
      <c r="O1349" s="13">
        <v>0</v>
      </c>
      <c r="P1349" s="13">
        <v>0</v>
      </c>
      <c r="Q1349" s="13">
        <v>0</v>
      </c>
      <c r="R1349" s="13">
        <v>0</v>
      </c>
      <c r="S1349" s="13">
        <v>0</v>
      </c>
      <c r="T1349" s="13">
        <v>0</v>
      </c>
      <c r="U1349" s="13">
        <v>0</v>
      </c>
      <c r="V1349" s="13">
        <v>0</v>
      </c>
      <c r="W1349" s="13">
        <v>0</v>
      </c>
      <c r="X1349" s="13">
        <v>0</v>
      </c>
      <c r="Y1349" s="13">
        <v>0</v>
      </c>
      <c r="Z1349" s="13">
        <v>0</v>
      </c>
      <c r="AA1349" s="13">
        <v>0</v>
      </c>
      <c r="AB1349" s="13"/>
      <c r="AC1349" s="13"/>
      <c r="AD1349" s="13"/>
      <c r="AE1349" s="13"/>
      <c r="AF1349" s="13"/>
      <c r="AG1349" s="13"/>
      <c r="AH1349" s="13"/>
      <c r="AI1349" s="13"/>
      <c r="AJ1349" s="13"/>
      <c r="AK1349" s="13"/>
      <c r="AL1349" s="13"/>
      <c r="AM1349" s="13"/>
      <c r="AN1349" s="13"/>
      <c r="AO1349" s="13"/>
      <c r="AP1349" s="13"/>
      <c r="AQ1349" s="13"/>
      <c r="AR1349" s="13"/>
      <c r="AS1349" s="13"/>
      <c r="AT1349" s="13"/>
      <c r="AU1349" s="13"/>
      <c r="AV1349" s="13"/>
      <c r="AW1349" s="13"/>
      <c r="AX1349" s="13"/>
      <c r="AY1349" s="14" t="str">
        <f t="shared" si="215"/>
        <v/>
      </c>
      <c r="AZ1349" s="14">
        <f t="shared" si="212"/>
        <v>23</v>
      </c>
      <c r="BA1349" s="19">
        <f t="shared" si="216"/>
        <v>0</v>
      </c>
      <c r="BB1349" s="20" t="e">
        <f t="shared" si="213"/>
        <v>#DIV/0!</v>
      </c>
      <c r="BC1349">
        <f t="shared" si="217"/>
        <v>23</v>
      </c>
      <c r="BD1349" s="14">
        <f t="shared" si="218"/>
        <v>1</v>
      </c>
      <c r="BE1349" s="14" t="str">
        <f t="shared" si="219"/>
        <v/>
      </c>
      <c r="BF1349" s="14" t="str">
        <f t="shared" si="220"/>
        <v/>
      </c>
      <c r="BG1349" s="14" t="str">
        <f t="shared" si="221"/>
        <v/>
      </c>
    </row>
    <row r="1350" spans="1:59" x14ac:dyDescent="0.2">
      <c r="A1350" t="str">
        <f t="shared" si="214"/>
        <v>Jamaine Jones_2018</v>
      </c>
      <c r="B1350" t="s">
        <v>964</v>
      </c>
      <c r="C1350" t="s">
        <v>235</v>
      </c>
      <c r="D1350">
        <v>2018</v>
      </c>
      <c r="E1350" s="13">
        <v>123900</v>
      </c>
      <c r="F1350" s="13">
        <v>123900</v>
      </c>
      <c r="G1350" s="13">
        <v>123900</v>
      </c>
      <c r="H1350" s="13">
        <v>123900</v>
      </c>
      <c r="I1350" s="13">
        <v>123900</v>
      </c>
      <c r="J1350" s="13">
        <v>123900</v>
      </c>
      <c r="K1350" s="13">
        <v>123900</v>
      </c>
      <c r="L1350" s="13">
        <v>123900</v>
      </c>
      <c r="M1350" s="13">
        <v>123900</v>
      </c>
      <c r="N1350" s="13">
        <v>123900</v>
      </c>
      <c r="O1350" s="13">
        <v>123900</v>
      </c>
      <c r="P1350" s="13">
        <v>123900</v>
      </c>
      <c r="Q1350" s="13">
        <v>160000</v>
      </c>
      <c r="R1350" s="13">
        <v>160000</v>
      </c>
      <c r="S1350" s="13">
        <v>160000</v>
      </c>
      <c r="T1350" s="13">
        <v>160000</v>
      </c>
      <c r="U1350" s="13">
        <v>195600</v>
      </c>
      <c r="V1350" s="13">
        <v>206600</v>
      </c>
      <c r="W1350" s="13">
        <v>205500</v>
      </c>
      <c r="X1350" s="13">
        <v>205500</v>
      </c>
      <c r="Y1350" s="13">
        <v>189700</v>
      </c>
      <c r="Z1350" s="13">
        <v>189700</v>
      </c>
      <c r="AA1350" s="13">
        <v>189700</v>
      </c>
      <c r="AB1350" s="13"/>
      <c r="AC1350" s="13"/>
      <c r="AD1350" s="13"/>
      <c r="AE1350" s="13"/>
      <c r="AF1350" s="13"/>
      <c r="AG1350" s="13"/>
      <c r="AH1350" s="13"/>
      <c r="AI1350" s="13"/>
      <c r="AJ1350" s="13"/>
      <c r="AK1350" s="13">
        <v>40</v>
      </c>
      <c r="AL1350" s="13">
        <v>66</v>
      </c>
      <c r="AM1350" s="13">
        <v>50</v>
      </c>
      <c r="AN1350" s="13"/>
      <c r="AO1350" s="13"/>
      <c r="AP1350" s="13"/>
      <c r="AQ1350" s="13">
        <v>62</v>
      </c>
      <c r="AR1350" s="13">
        <v>32</v>
      </c>
      <c r="AS1350" s="13">
        <v>30</v>
      </c>
      <c r="AT1350" s="13"/>
      <c r="AU1350" s="13">
        <v>29</v>
      </c>
      <c r="AV1350" s="13"/>
      <c r="AW1350" s="13"/>
      <c r="AX1350" s="13"/>
      <c r="AY1350" s="14">
        <f t="shared" si="215"/>
        <v>44.142857142857146</v>
      </c>
      <c r="AZ1350" s="14">
        <f t="shared" si="212"/>
        <v>23</v>
      </c>
      <c r="BA1350" s="19">
        <f t="shared" si="216"/>
        <v>0.31818181818181818</v>
      </c>
      <c r="BB1350" s="20">
        <f t="shared" si="213"/>
        <v>15.410262505103232</v>
      </c>
      <c r="BC1350">
        <f t="shared" si="217"/>
        <v>0</v>
      </c>
      <c r="BD1350" s="14">
        <f t="shared" si="218"/>
        <v>1</v>
      </c>
      <c r="BE1350" s="14" t="str">
        <f t="shared" si="219"/>
        <v/>
      </c>
      <c r="BF1350" s="14">
        <f t="shared" si="220"/>
        <v>52</v>
      </c>
      <c r="BG1350" s="14">
        <f t="shared" si="221"/>
        <v>38.25</v>
      </c>
    </row>
    <row r="1351" spans="1:59" x14ac:dyDescent="0.2">
      <c r="A1351" t="str">
        <f t="shared" si="214"/>
        <v>Jamaine Jones_2017</v>
      </c>
      <c r="B1351" t="s">
        <v>964</v>
      </c>
      <c r="C1351" t="s">
        <v>235</v>
      </c>
      <c r="D1351">
        <v>2017</v>
      </c>
      <c r="E1351" s="13">
        <v>102400</v>
      </c>
      <c r="F1351" s="13">
        <v>102400</v>
      </c>
      <c r="G1351" s="13">
        <v>102400</v>
      </c>
      <c r="H1351" s="13">
        <v>102400</v>
      </c>
      <c r="I1351" s="13">
        <v>102400</v>
      </c>
      <c r="J1351" s="13">
        <v>102400</v>
      </c>
      <c r="K1351" s="13">
        <v>102400</v>
      </c>
      <c r="L1351" s="13">
        <v>102400</v>
      </c>
      <c r="M1351" s="13">
        <v>102400</v>
      </c>
      <c r="N1351" s="13">
        <v>102400</v>
      </c>
      <c r="O1351" s="13">
        <v>102400</v>
      </c>
      <c r="P1351" s="13">
        <v>102400</v>
      </c>
      <c r="Q1351" s="13">
        <v>102400</v>
      </c>
      <c r="R1351" s="13">
        <v>102400</v>
      </c>
      <c r="S1351" s="13">
        <v>102400</v>
      </c>
      <c r="T1351" s="13">
        <v>102400</v>
      </c>
      <c r="U1351" s="13">
        <v>102400</v>
      </c>
      <c r="V1351" s="13">
        <v>102400</v>
      </c>
      <c r="W1351" s="13">
        <v>102400</v>
      </c>
      <c r="X1351" s="13">
        <v>102400</v>
      </c>
      <c r="Y1351" s="13">
        <v>102400</v>
      </c>
      <c r="Z1351" s="13">
        <v>102400</v>
      </c>
      <c r="AA1351" s="13">
        <v>102400</v>
      </c>
      <c r="AB1351" s="13"/>
      <c r="AC1351" s="13"/>
      <c r="AD1351" s="13"/>
      <c r="AE1351" s="13"/>
      <c r="AF1351" s="13"/>
      <c r="AG1351" s="13"/>
      <c r="AH1351" s="13"/>
      <c r="AI1351" s="13"/>
      <c r="AJ1351" s="13"/>
      <c r="AK1351" s="13"/>
      <c r="AL1351" s="13"/>
      <c r="AM1351" s="13"/>
      <c r="AN1351" s="13"/>
      <c r="AO1351" s="13"/>
      <c r="AP1351" s="13"/>
      <c r="AQ1351" s="13"/>
      <c r="AR1351" s="13"/>
      <c r="AS1351" s="13"/>
      <c r="AT1351" s="13"/>
      <c r="AU1351" s="13"/>
      <c r="AV1351" s="13"/>
      <c r="AW1351" s="13"/>
      <c r="AX1351" s="13"/>
      <c r="AY1351" s="14" t="str">
        <f t="shared" si="215"/>
        <v/>
      </c>
      <c r="AZ1351" s="14">
        <f t="shared" si="212"/>
        <v>23</v>
      </c>
      <c r="BA1351" s="19">
        <f t="shared" si="216"/>
        <v>0</v>
      </c>
      <c r="BB1351" s="20" t="e">
        <f t="shared" si="213"/>
        <v>#DIV/0!</v>
      </c>
      <c r="BC1351">
        <f t="shared" si="217"/>
        <v>0</v>
      </c>
      <c r="BD1351" s="14">
        <f t="shared" si="218"/>
        <v>1</v>
      </c>
      <c r="BE1351" s="14" t="str">
        <f t="shared" si="219"/>
        <v/>
      </c>
      <c r="BF1351" s="14" t="str">
        <f t="shared" si="220"/>
        <v/>
      </c>
      <c r="BG1351" s="14" t="str">
        <f t="shared" si="221"/>
        <v/>
      </c>
    </row>
    <row r="1352" spans="1:59" x14ac:dyDescent="0.2">
      <c r="A1352" t="str">
        <f t="shared" si="214"/>
        <v>Jamaine Jones_2016</v>
      </c>
      <c r="B1352" t="s">
        <v>964</v>
      </c>
      <c r="C1352" t="s">
        <v>235</v>
      </c>
      <c r="D1352">
        <v>2016</v>
      </c>
      <c r="E1352" s="13">
        <v>0</v>
      </c>
      <c r="F1352" s="13">
        <v>0</v>
      </c>
      <c r="G1352" s="13">
        <v>0</v>
      </c>
      <c r="H1352" s="13">
        <v>0</v>
      </c>
      <c r="I1352" s="13">
        <v>0</v>
      </c>
      <c r="J1352" s="13">
        <v>0</v>
      </c>
      <c r="K1352" s="13">
        <v>0</v>
      </c>
      <c r="L1352" s="13">
        <v>0</v>
      </c>
      <c r="M1352" s="13">
        <v>0</v>
      </c>
      <c r="N1352" s="13">
        <v>0</v>
      </c>
      <c r="O1352" s="13">
        <v>0</v>
      </c>
      <c r="P1352" s="13">
        <v>0</v>
      </c>
      <c r="Q1352" s="13">
        <v>0</v>
      </c>
      <c r="R1352" s="13">
        <v>0</v>
      </c>
      <c r="S1352" s="13">
        <v>0</v>
      </c>
      <c r="T1352" s="13">
        <v>0</v>
      </c>
      <c r="U1352" s="13">
        <v>0</v>
      </c>
      <c r="V1352" s="13">
        <v>0</v>
      </c>
      <c r="W1352" s="13">
        <v>0</v>
      </c>
      <c r="X1352" s="13">
        <v>0</v>
      </c>
      <c r="Y1352" s="13">
        <v>0</v>
      </c>
      <c r="Z1352" s="13">
        <v>0</v>
      </c>
      <c r="AA1352" s="13">
        <v>0</v>
      </c>
      <c r="AB1352" s="13"/>
      <c r="AC1352" s="13"/>
      <c r="AD1352" s="13"/>
      <c r="AE1352" s="13"/>
      <c r="AF1352" s="13"/>
      <c r="AG1352" s="13"/>
      <c r="AH1352" s="13"/>
      <c r="AI1352" s="13"/>
      <c r="AJ1352" s="13"/>
      <c r="AK1352" s="13"/>
      <c r="AL1352" s="13"/>
      <c r="AM1352" s="13"/>
      <c r="AN1352" s="13"/>
      <c r="AO1352" s="13"/>
      <c r="AP1352" s="13"/>
      <c r="AQ1352" s="13"/>
      <c r="AR1352" s="13"/>
      <c r="AS1352" s="13"/>
      <c r="AT1352" s="13"/>
      <c r="AU1352" s="13"/>
      <c r="AV1352" s="13"/>
      <c r="AW1352" s="13"/>
      <c r="AX1352" s="13"/>
      <c r="AY1352" s="14" t="str">
        <f t="shared" si="215"/>
        <v/>
      </c>
      <c r="AZ1352" s="14">
        <f t="shared" si="212"/>
        <v>23</v>
      </c>
      <c r="BA1352" s="19">
        <f t="shared" si="216"/>
        <v>0</v>
      </c>
      <c r="BB1352" s="20" t="e">
        <f t="shared" si="213"/>
        <v>#DIV/0!</v>
      </c>
      <c r="BC1352">
        <f t="shared" si="217"/>
        <v>23</v>
      </c>
      <c r="BD1352" s="14">
        <f t="shared" si="218"/>
        <v>1</v>
      </c>
      <c r="BE1352" s="14" t="str">
        <f t="shared" si="219"/>
        <v/>
      </c>
      <c r="BF1352" s="14" t="str">
        <f t="shared" si="220"/>
        <v/>
      </c>
      <c r="BG1352" s="14" t="str">
        <f t="shared" si="221"/>
        <v/>
      </c>
    </row>
    <row r="1353" spans="1:59" x14ac:dyDescent="0.2">
      <c r="A1353" t="str">
        <f t="shared" si="214"/>
        <v>Jamaine Jones_2015</v>
      </c>
      <c r="B1353" t="s">
        <v>964</v>
      </c>
      <c r="C1353" t="s">
        <v>235</v>
      </c>
      <c r="D1353">
        <v>2015</v>
      </c>
      <c r="E1353" s="13">
        <v>0</v>
      </c>
      <c r="F1353" s="13">
        <v>0</v>
      </c>
      <c r="G1353" s="13">
        <v>0</v>
      </c>
      <c r="H1353" s="13">
        <v>0</v>
      </c>
      <c r="I1353" s="13">
        <v>0</v>
      </c>
      <c r="J1353" s="13">
        <v>0</v>
      </c>
      <c r="K1353" s="13">
        <v>0</v>
      </c>
      <c r="L1353" s="13">
        <v>0</v>
      </c>
      <c r="M1353" s="13">
        <v>0</v>
      </c>
      <c r="N1353" s="13">
        <v>0</v>
      </c>
      <c r="O1353" s="13">
        <v>0</v>
      </c>
      <c r="P1353" s="13">
        <v>0</v>
      </c>
      <c r="Q1353" s="13">
        <v>0</v>
      </c>
      <c r="R1353" s="13">
        <v>0</v>
      </c>
      <c r="S1353" s="13">
        <v>0</v>
      </c>
      <c r="T1353" s="13">
        <v>0</v>
      </c>
      <c r="U1353" s="13">
        <v>0</v>
      </c>
      <c r="V1353" s="13">
        <v>0</v>
      </c>
      <c r="W1353" s="13">
        <v>0</v>
      </c>
      <c r="X1353" s="13">
        <v>0</v>
      </c>
      <c r="Y1353" s="13">
        <v>0</v>
      </c>
      <c r="Z1353" s="13">
        <v>0</v>
      </c>
      <c r="AA1353" s="13">
        <v>0</v>
      </c>
      <c r="AB1353" s="13"/>
      <c r="AC1353" s="13"/>
      <c r="AD1353" s="13"/>
      <c r="AE1353" s="13"/>
      <c r="AF1353" s="13"/>
      <c r="AG1353" s="13"/>
      <c r="AH1353" s="13"/>
      <c r="AI1353" s="13"/>
      <c r="AJ1353" s="13"/>
      <c r="AK1353" s="13"/>
      <c r="AL1353" s="13"/>
      <c r="AM1353" s="13"/>
      <c r="AN1353" s="13"/>
      <c r="AO1353" s="13"/>
      <c r="AP1353" s="13"/>
      <c r="AQ1353" s="13"/>
      <c r="AR1353" s="13"/>
      <c r="AS1353" s="13"/>
      <c r="AT1353" s="13"/>
      <c r="AU1353" s="13"/>
      <c r="AV1353" s="13"/>
      <c r="AW1353" s="13"/>
      <c r="AX1353" s="13"/>
      <c r="AY1353" s="14" t="str">
        <f t="shared" si="215"/>
        <v/>
      </c>
      <c r="AZ1353" s="14">
        <f t="shared" si="212"/>
        <v>23</v>
      </c>
      <c r="BA1353" s="19">
        <f t="shared" si="216"/>
        <v>0</v>
      </c>
      <c r="BB1353" s="20" t="e">
        <f t="shared" si="213"/>
        <v>#DIV/0!</v>
      </c>
      <c r="BC1353">
        <f t="shared" si="217"/>
        <v>23</v>
      </c>
      <c r="BD1353" s="14">
        <f t="shared" si="218"/>
        <v>1</v>
      </c>
      <c r="BE1353" s="14" t="str">
        <f t="shared" si="219"/>
        <v/>
      </c>
      <c r="BF1353" s="14" t="str">
        <f t="shared" si="220"/>
        <v/>
      </c>
      <c r="BG1353" s="14" t="str">
        <f t="shared" si="221"/>
        <v/>
      </c>
    </row>
    <row r="1354" spans="1:59" x14ac:dyDescent="0.2">
      <c r="A1354" t="str">
        <f t="shared" si="214"/>
        <v>Liam Jones_2018</v>
      </c>
      <c r="B1354" t="s">
        <v>753</v>
      </c>
      <c r="C1354" t="s">
        <v>84</v>
      </c>
      <c r="D1354">
        <v>2018</v>
      </c>
      <c r="E1354" s="13">
        <v>426100</v>
      </c>
      <c r="F1354" s="13">
        <v>426100</v>
      </c>
      <c r="G1354" s="13">
        <v>426100</v>
      </c>
      <c r="H1354" s="13">
        <v>393700</v>
      </c>
      <c r="I1354" s="13">
        <v>366200</v>
      </c>
      <c r="J1354" s="13">
        <v>362900</v>
      </c>
      <c r="K1354" s="13">
        <v>364600</v>
      </c>
      <c r="L1354" s="13">
        <v>373200</v>
      </c>
      <c r="M1354" s="13">
        <v>367500</v>
      </c>
      <c r="N1354" s="13">
        <v>361300</v>
      </c>
      <c r="O1354" s="13">
        <v>372100</v>
      </c>
      <c r="P1354" s="13">
        <v>386300</v>
      </c>
      <c r="Q1354" s="13">
        <v>386300</v>
      </c>
      <c r="R1354" s="13">
        <v>393800</v>
      </c>
      <c r="S1354" s="13">
        <v>397600</v>
      </c>
      <c r="T1354" s="13">
        <v>395600</v>
      </c>
      <c r="U1354" s="13">
        <v>387400</v>
      </c>
      <c r="V1354" s="13">
        <v>374700</v>
      </c>
      <c r="W1354" s="13">
        <v>344200</v>
      </c>
      <c r="X1354" s="13">
        <v>344200</v>
      </c>
      <c r="Y1354" s="13">
        <v>344200</v>
      </c>
      <c r="Z1354" s="13">
        <v>344200</v>
      </c>
      <c r="AA1354" s="13">
        <v>344200</v>
      </c>
      <c r="AB1354" s="13">
        <v>54</v>
      </c>
      <c r="AC1354" s="13">
        <v>70</v>
      </c>
      <c r="AD1354" s="13">
        <v>57</v>
      </c>
      <c r="AE1354" s="13">
        <v>43</v>
      </c>
      <c r="AF1354" s="13">
        <v>107</v>
      </c>
      <c r="AG1354" s="13">
        <v>69</v>
      </c>
      <c r="AH1354" s="13">
        <v>61</v>
      </c>
      <c r="AI1354" s="13">
        <v>82</v>
      </c>
      <c r="AJ1354" s="13">
        <v>65</v>
      </c>
      <c r="AK1354" s="13">
        <v>94</v>
      </c>
      <c r="AL1354" s="13">
        <v>96</v>
      </c>
      <c r="AM1354" s="13"/>
      <c r="AN1354" s="13">
        <v>59</v>
      </c>
      <c r="AO1354" s="13">
        <v>92</v>
      </c>
      <c r="AP1354" s="13">
        <v>88</v>
      </c>
      <c r="AQ1354" s="13">
        <v>44</v>
      </c>
      <c r="AR1354" s="13">
        <v>76</v>
      </c>
      <c r="AS1354" s="13">
        <v>41</v>
      </c>
      <c r="AT1354" s="13"/>
      <c r="AU1354" s="13"/>
      <c r="AV1354" s="13"/>
      <c r="AW1354" s="13"/>
      <c r="AX1354" s="13"/>
      <c r="AY1354" s="14">
        <f t="shared" si="215"/>
        <v>70.470588235294116</v>
      </c>
      <c r="AZ1354" s="14">
        <f t="shared" si="212"/>
        <v>23</v>
      </c>
      <c r="BA1354" s="19">
        <f t="shared" si="216"/>
        <v>0.77272727272727271</v>
      </c>
      <c r="BB1354" s="20">
        <f t="shared" si="213"/>
        <v>20.162209846203694</v>
      </c>
      <c r="BC1354">
        <f t="shared" si="217"/>
        <v>0</v>
      </c>
      <c r="BD1354" s="14">
        <f t="shared" si="218"/>
        <v>19</v>
      </c>
      <c r="BE1354" s="14">
        <f t="shared" si="219"/>
        <v>66.666666666666671</v>
      </c>
      <c r="BF1354" s="14">
        <f t="shared" si="220"/>
        <v>79.599999999999994</v>
      </c>
      <c r="BG1354" s="14">
        <f t="shared" si="221"/>
        <v>62.25</v>
      </c>
    </row>
    <row r="1355" spans="1:59" x14ac:dyDescent="0.2">
      <c r="A1355" t="str">
        <f t="shared" si="214"/>
        <v>Liam Jones_2017</v>
      </c>
      <c r="B1355" t="s">
        <v>753</v>
      </c>
      <c r="C1355" t="s">
        <v>84</v>
      </c>
      <c r="D1355">
        <v>2017</v>
      </c>
      <c r="E1355" s="13">
        <v>319600</v>
      </c>
      <c r="F1355" s="13">
        <v>319600</v>
      </c>
      <c r="G1355" s="13">
        <v>319600</v>
      </c>
      <c r="H1355" s="13">
        <v>319600</v>
      </c>
      <c r="I1355" s="13">
        <v>319600</v>
      </c>
      <c r="J1355" s="13">
        <v>319600</v>
      </c>
      <c r="K1355" s="13">
        <v>319600</v>
      </c>
      <c r="L1355" s="13">
        <v>319600</v>
      </c>
      <c r="M1355" s="13">
        <v>319600</v>
      </c>
      <c r="N1355" s="13">
        <v>319600</v>
      </c>
      <c r="O1355" s="13">
        <v>319600</v>
      </c>
      <c r="P1355" s="13">
        <v>319600</v>
      </c>
      <c r="Q1355" s="13">
        <v>319600</v>
      </c>
      <c r="R1355" s="13">
        <v>319600</v>
      </c>
      <c r="S1355" s="13">
        <v>347400</v>
      </c>
      <c r="T1355" s="13">
        <v>374300</v>
      </c>
      <c r="U1355" s="13">
        <v>392500</v>
      </c>
      <c r="V1355" s="13">
        <v>396800</v>
      </c>
      <c r="W1355" s="13">
        <v>368900</v>
      </c>
      <c r="X1355" s="13">
        <v>354000</v>
      </c>
      <c r="Y1355" s="13">
        <v>355800</v>
      </c>
      <c r="Z1355" s="13">
        <v>371200</v>
      </c>
      <c r="AA1355" s="13">
        <v>378600</v>
      </c>
      <c r="AB1355" s="13"/>
      <c r="AC1355" s="13"/>
      <c r="AD1355" s="13"/>
      <c r="AE1355" s="13"/>
      <c r="AF1355" s="13"/>
      <c r="AG1355" s="13"/>
      <c r="AH1355" s="13"/>
      <c r="AI1355" s="13"/>
      <c r="AJ1355" s="13"/>
      <c r="AK1355" s="13"/>
      <c r="AL1355" s="13"/>
      <c r="AM1355" s="13">
        <v>100</v>
      </c>
      <c r="AN1355" s="13">
        <v>68</v>
      </c>
      <c r="AO1355" s="13">
        <v>82</v>
      </c>
      <c r="AP1355" s="13">
        <v>117</v>
      </c>
      <c r="AQ1355" s="13">
        <v>65</v>
      </c>
      <c r="AR1355" s="13">
        <v>62</v>
      </c>
      <c r="AS1355" s="13">
        <v>48</v>
      </c>
      <c r="AT1355" s="13">
        <v>78</v>
      </c>
      <c r="AU1355" s="13">
        <v>92</v>
      </c>
      <c r="AV1355" s="13">
        <v>80</v>
      </c>
      <c r="AW1355" s="13">
        <v>69</v>
      </c>
      <c r="AX1355" s="13">
        <v>69</v>
      </c>
      <c r="AY1355" s="14">
        <f t="shared" si="215"/>
        <v>77.5</v>
      </c>
      <c r="AZ1355" s="14">
        <f t="shared" si="212"/>
        <v>23</v>
      </c>
      <c r="BA1355" s="19">
        <f t="shared" si="216"/>
        <v>0.54545454545454541</v>
      </c>
      <c r="BB1355" s="20">
        <f t="shared" si="213"/>
        <v>18.598631425701488</v>
      </c>
      <c r="BC1355">
        <f t="shared" si="217"/>
        <v>0</v>
      </c>
      <c r="BD1355" s="14">
        <f t="shared" si="218"/>
        <v>1</v>
      </c>
      <c r="BE1355" s="14" t="str">
        <f t="shared" si="219"/>
        <v/>
      </c>
      <c r="BF1355" s="14">
        <f t="shared" si="220"/>
        <v>100</v>
      </c>
      <c r="BG1355" s="14">
        <f t="shared" si="221"/>
        <v>75.555555555555557</v>
      </c>
    </row>
    <row r="1356" spans="1:59" x14ac:dyDescent="0.2">
      <c r="A1356" t="str">
        <f t="shared" si="214"/>
        <v>Liam Jones_2016</v>
      </c>
      <c r="B1356" t="s">
        <v>753</v>
      </c>
      <c r="C1356" t="s">
        <v>84</v>
      </c>
      <c r="D1356">
        <v>2016</v>
      </c>
      <c r="E1356" s="13">
        <v>244000</v>
      </c>
      <c r="F1356" s="13">
        <v>244000</v>
      </c>
      <c r="G1356" s="13">
        <v>244000</v>
      </c>
      <c r="H1356" s="13">
        <v>244000</v>
      </c>
      <c r="I1356" s="13">
        <v>244000</v>
      </c>
      <c r="J1356" s="13">
        <v>244000</v>
      </c>
      <c r="K1356" s="13">
        <v>244000</v>
      </c>
      <c r="L1356" s="13">
        <v>251500</v>
      </c>
      <c r="M1356" s="13">
        <v>255400</v>
      </c>
      <c r="N1356" s="13">
        <v>266000</v>
      </c>
      <c r="O1356" s="13">
        <v>266000</v>
      </c>
      <c r="P1356" s="13">
        <v>266000</v>
      </c>
      <c r="Q1356" s="13">
        <v>266000</v>
      </c>
      <c r="R1356" s="13">
        <v>266000</v>
      </c>
      <c r="S1356" s="13">
        <v>266000</v>
      </c>
      <c r="T1356" s="13">
        <v>266000</v>
      </c>
      <c r="U1356" s="13">
        <v>266000</v>
      </c>
      <c r="V1356" s="13">
        <v>266000</v>
      </c>
      <c r="W1356" s="13">
        <v>266000</v>
      </c>
      <c r="X1356" s="13">
        <v>266000</v>
      </c>
      <c r="Y1356" s="13">
        <v>266000</v>
      </c>
      <c r="Z1356" s="13">
        <v>270300</v>
      </c>
      <c r="AA1356" s="13">
        <v>292400</v>
      </c>
      <c r="AB1356" s="13"/>
      <c r="AC1356" s="13"/>
      <c r="AD1356" s="13"/>
      <c r="AE1356" s="13"/>
      <c r="AF1356" s="13">
        <v>63</v>
      </c>
      <c r="AG1356" s="13">
        <v>48</v>
      </c>
      <c r="AH1356" s="13">
        <v>51</v>
      </c>
      <c r="AI1356" s="13">
        <v>59</v>
      </c>
      <c r="AJ1356" s="13">
        <v>67</v>
      </c>
      <c r="AK1356" s="13"/>
      <c r="AL1356" s="13"/>
      <c r="AM1356" s="13"/>
      <c r="AN1356" s="13"/>
      <c r="AO1356" s="13"/>
      <c r="AP1356" s="13"/>
      <c r="AQ1356" s="13"/>
      <c r="AR1356" s="13"/>
      <c r="AS1356" s="13"/>
      <c r="AT1356" s="13"/>
      <c r="AU1356" s="13"/>
      <c r="AV1356" s="13">
        <v>49</v>
      </c>
      <c r="AW1356" s="13">
        <v>102</v>
      </c>
      <c r="AX1356" s="13">
        <v>31</v>
      </c>
      <c r="AY1356" s="14">
        <f t="shared" si="215"/>
        <v>58.75</v>
      </c>
      <c r="AZ1356" s="14">
        <f t="shared" si="212"/>
        <v>23</v>
      </c>
      <c r="BA1356" s="19">
        <f t="shared" si="216"/>
        <v>0.36363636363636365</v>
      </c>
      <c r="BB1356" s="20">
        <f t="shared" si="213"/>
        <v>20.69333916298396</v>
      </c>
      <c r="BC1356">
        <f t="shared" si="217"/>
        <v>0</v>
      </c>
      <c r="BD1356" s="14">
        <f t="shared" si="218"/>
        <v>1</v>
      </c>
      <c r="BE1356" s="14">
        <f t="shared" si="219"/>
        <v>55.5</v>
      </c>
      <c r="BF1356" s="14">
        <f t="shared" si="220"/>
        <v>59</v>
      </c>
      <c r="BG1356" s="14">
        <f t="shared" si="221"/>
        <v>60.666666666666664</v>
      </c>
    </row>
    <row r="1357" spans="1:59" x14ac:dyDescent="0.2">
      <c r="A1357" t="str">
        <f t="shared" si="214"/>
        <v>Liam Jones_2015</v>
      </c>
      <c r="B1357" t="s">
        <v>753</v>
      </c>
      <c r="C1357" t="s">
        <v>84</v>
      </c>
      <c r="D1357">
        <v>2015</v>
      </c>
      <c r="E1357" s="13">
        <v>308000</v>
      </c>
      <c r="F1357" s="13">
        <v>308000</v>
      </c>
      <c r="G1357" s="13">
        <v>308000</v>
      </c>
      <c r="H1357" s="13">
        <v>293700</v>
      </c>
      <c r="I1357" s="13">
        <v>282300</v>
      </c>
      <c r="J1357" s="13">
        <v>268300</v>
      </c>
      <c r="K1357" s="13">
        <v>259200</v>
      </c>
      <c r="L1357" s="13">
        <v>259200</v>
      </c>
      <c r="M1357" s="13">
        <v>252900</v>
      </c>
      <c r="N1357" s="13">
        <v>246000</v>
      </c>
      <c r="O1357" s="13">
        <v>246000</v>
      </c>
      <c r="P1357" s="13">
        <v>246000</v>
      </c>
      <c r="Q1357" s="13">
        <v>246000</v>
      </c>
      <c r="R1357" s="13">
        <v>246000</v>
      </c>
      <c r="S1357" s="13">
        <v>246000</v>
      </c>
      <c r="T1357" s="13">
        <v>246000</v>
      </c>
      <c r="U1357" s="13">
        <v>246000</v>
      </c>
      <c r="V1357" s="13">
        <v>231900</v>
      </c>
      <c r="W1357" s="13">
        <v>231900</v>
      </c>
      <c r="X1357" s="13">
        <v>231900</v>
      </c>
      <c r="Y1357" s="13">
        <v>231900</v>
      </c>
      <c r="Z1357" s="13">
        <v>231900</v>
      </c>
      <c r="AA1357" s="13">
        <v>231900</v>
      </c>
      <c r="AB1357" s="13">
        <v>54</v>
      </c>
      <c r="AC1357" s="13">
        <v>51</v>
      </c>
      <c r="AD1357" s="13">
        <v>45</v>
      </c>
      <c r="AE1357" s="13">
        <v>53</v>
      </c>
      <c r="AF1357" s="13">
        <v>39</v>
      </c>
      <c r="AG1357" s="13">
        <v>48</v>
      </c>
      <c r="AH1357" s="13"/>
      <c r="AI1357" s="13">
        <v>53</v>
      </c>
      <c r="AJ1357" s="13">
        <v>34</v>
      </c>
      <c r="AK1357" s="13"/>
      <c r="AL1357" s="13"/>
      <c r="AM1357" s="13"/>
      <c r="AN1357" s="13"/>
      <c r="AO1357" s="13"/>
      <c r="AP1357" s="13"/>
      <c r="AQ1357" s="13"/>
      <c r="AR1357" s="13">
        <v>30</v>
      </c>
      <c r="AS1357" s="13"/>
      <c r="AT1357" s="13"/>
      <c r="AU1357" s="13"/>
      <c r="AV1357" s="13"/>
      <c r="AW1357" s="13"/>
      <c r="AX1357" s="13"/>
      <c r="AY1357" s="14">
        <f t="shared" si="215"/>
        <v>45.222222222222221</v>
      </c>
      <c r="AZ1357" s="14">
        <f t="shared" si="212"/>
        <v>23</v>
      </c>
      <c r="BA1357" s="19">
        <f t="shared" si="216"/>
        <v>0.40909090909090912</v>
      </c>
      <c r="BB1357" s="20">
        <f t="shared" si="213"/>
        <v>8.9131613047472857</v>
      </c>
      <c r="BC1357">
        <f t="shared" si="217"/>
        <v>0</v>
      </c>
      <c r="BD1357" s="14">
        <f t="shared" si="218"/>
        <v>18</v>
      </c>
      <c r="BE1357" s="14">
        <f t="shared" si="219"/>
        <v>48.333333333333336</v>
      </c>
      <c r="BF1357" s="14">
        <f t="shared" si="220"/>
        <v>43.5</v>
      </c>
      <c r="BG1357" s="14">
        <f t="shared" si="221"/>
        <v>30</v>
      </c>
    </row>
    <row r="1358" spans="1:59" x14ac:dyDescent="0.2">
      <c r="A1358" t="str">
        <f t="shared" si="214"/>
        <v>Nathan Jones_2018</v>
      </c>
      <c r="B1358" t="s">
        <v>800</v>
      </c>
      <c r="C1358" t="s">
        <v>288</v>
      </c>
      <c r="D1358">
        <v>2018</v>
      </c>
      <c r="E1358" s="13">
        <v>554900</v>
      </c>
      <c r="F1358" s="13">
        <v>554900</v>
      </c>
      <c r="G1358" s="13">
        <v>554900</v>
      </c>
      <c r="H1358" s="13">
        <v>539800</v>
      </c>
      <c r="I1358" s="13">
        <v>522800</v>
      </c>
      <c r="J1358" s="13">
        <v>506100</v>
      </c>
      <c r="K1358" s="13">
        <v>476000</v>
      </c>
      <c r="L1358" s="13">
        <v>466000</v>
      </c>
      <c r="M1358" s="13">
        <v>450500</v>
      </c>
      <c r="N1358" s="13">
        <v>459000</v>
      </c>
      <c r="O1358" s="13">
        <v>454800</v>
      </c>
      <c r="P1358" s="13">
        <v>447300</v>
      </c>
      <c r="Q1358" s="13">
        <v>427700</v>
      </c>
      <c r="R1358" s="13">
        <v>427700</v>
      </c>
      <c r="S1358" s="13">
        <v>425000</v>
      </c>
      <c r="T1358" s="13">
        <v>428400</v>
      </c>
      <c r="U1358" s="13">
        <v>423800</v>
      </c>
      <c r="V1358" s="13">
        <v>405300</v>
      </c>
      <c r="W1358" s="13">
        <v>389100</v>
      </c>
      <c r="X1358" s="13">
        <v>378700</v>
      </c>
      <c r="Y1358" s="13">
        <v>384400</v>
      </c>
      <c r="Z1358" s="13">
        <v>384400</v>
      </c>
      <c r="AA1358" s="13">
        <v>398900</v>
      </c>
      <c r="AB1358" s="13">
        <v>83</v>
      </c>
      <c r="AC1358" s="13">
        <v>106</v>
      </c>
      <c r="AD1358" s="13">
        <v>107</v>
      </c>
      <c r="AE1358" s="13">
        <v>66</v>
      </c>
      <c r="AF1358" s="13">
        <v>96</v>
      </c>
      <c r="AG1358" s="13">
        <v>71</v>
      </c>
      <c r="AH1358" s="13">
        <v>95</v>
      </c>
      <c r="AI1358" s="13">
        <v>80</v>
      </c>
      <c r="AJ1358" s="13">
        <v>116</v>
      </c>
      <c r="AK1358" s="13">
        <v>70</v>
      </c>
      <c r="AL1358" s="13">
        <v>70</v>
      </c>
      <c r="AM1358" s="13">
        <v>87</v>
      </c>
      <c r="AN1358" s="13"/>
      <c r="AO1358" s="13">
        <v>96</v>
      </c>
      <c r="AP1358" s="13">
        <v>85</v>
      </c>
      <c r="AQ1358" s="13">
        <v>71</v>
      </c>
      <c r="AR1358" s="13">
        <v>61</v>
      </c>
      <c r="AS1358" s="13">
        <v>80</v>
      </c>
      <c r="AT1358" s="13">
        <v>74</v>
      </c>
      <c r="AU1358" s="13">
        <v>92</v>
      </c>
      <c r="AV1358" s="13">
        <v>71</v>
      </c>
      <c r="AW1358" s="13">
        <v>97</v>
      </c>
      <c r="AX1358" s="13">
        <v>87</v>
      </c>
      <c r="AY1358" s="14">
        <f t="shared" si="215"/>
        <v>84.590909090909093</v>
      </c>
      <c r="AZ1358" s="14">
        <f t="shared" si="212"/>
        <v>23</v>
      </c>
      <c r="BA1358" s="19">
        <f t="shared" si="216"/>
        <v>1</v>
      </c>
      <c r="BB1358" s="20">
        <f t="shared" si="213"/>
        <v>14.760497768445823</v>
      </c>
      <c r="BC1358">
        <f t="shared" si="217"/>
        <v>0</v>
      </c>
      <c r="BD1358" s="14">
        <f t="shared" si="218"/>
        <v>20</v>
      </c>
      <c r="BE1358" s="14">
        <f t="shared" si="219"/>
        <v>88.166666666666671</v>
      </c>
      <c r="BF1358" s="14">
        <f t="shared" si="220"/>
        <v>86.333333333333329</v>
      </c>
      <c r="BG1358" s="14">
        <f t="shared" si="221"/>
        <v>79.777777777777771</v>
      </c>
    </row>
    <row r="1359" spans="1:59" x14ac:dyDescent="0.2">
      <c r="A1359" t="str">
        <f t="shared" si="214"/>
        <v>Nathan Jones_2017</v>
      </c>
      <c r="B1359" t="s">
        <v>800</v>
      </c>
      <c r="C1359" t="s">
        <v>288</v>
      </c>
      <c r="D1359">
        <v>2017</v>
      </c>
      <c r="E1359" s="13">
        <v>527800</v>
      </c>
      <c r="F1359" s="13">
        <v>527800</v>
      </c>
      <c r="G1359" s="13">
        <v>527800</v>
      </c>
      <c r="H1359" s="13">
        <v>548900</v>
      </c>
      <c r="I1359" s="13">
        <v>534900</v>
      </c>
      <c r="J1359" s="13">
        <v>520900</v>
      </c>
      <c r="K1359" s="13">
        <v>491900</v>
      </c>
      <c r="L1359" s="13">
        <v>487600</v>
      </c>
      <c r="M1359" s="13">
        <v>496400</v>
      </c>
      <c r="N1359" s="13">
        <v>507400</v>
      </c>
      <c r="O1359" s="13">
        <v>526900</v>
      </c>
      <c r="P1359" s="13">
        <v>526900</v>
      </c>
      <c r="Q1359" s="13">
        <v>537200</v>
      </c>
      <c r="R1359" s="13">
        <v>530300</v>
      </c>
      <c r="S1359" s="13">
        <v>530300</v>
      </c>
      <c r="T1359" s="13">
        <v>530300</v>
      </c>
      <c r="U1359" s="13">
        <v>530300</v>
      </c>
      <c r="V1359" s="13">
        <v>530300</v>
      </c>
      <c r="W1359" s="13">
        <v>530300</v>
      </c>
      <c r="X1359" s="13">
        <v>530300</v>
      </c>
      <c r="Y1359" s="13">
        <v>488900</v>
      </c>
      <c r="Z1359" s="13">
        <v>466500</v>
      </c>
      <c r="AA1359" s="13">
        <v>482400</v>
      </c>
      <c r="AB1359" s="13">
        <v>132</v>
      </c>
      <c r="AC1359" s="13">
        <v>100</v>
      </c>
      <c r="AD1359" s="13">
        <v>123</v>
      </c>
      <c r="AE1359" s="13">
        <v>67</v>
      </c>
      <c r="AF1359" s="13">
        <v>91</v>
      </c>
      <c r="AG1359" s="13">
        <v>83</v>
      </c>
      <c r="AH1359" s="13">
        <v>104</v>
      </c>
      <c r="AI1359" s="13">
        <v>120</v>
      </c>
      <c r="AJ1359" s="13">
        <v>92</v>
      </c>
      <c r="AK1359" s="13">
        <v>130</v>
      </c>
      <c r="AL1359" s="13"/>
      <c r="AM1359" s="13">
        <v>110</v>
      </c>
      <c r="AN1359" s="13">
        <v>60</v>
      </c>
      <c r="AO1359" s="13"/>
      <c r="AP1359" s="13"/>
      <c r="AQ1359" s="13"/>
      <c r="AR1359" s="13"/>
      <c r="AS1359" s="13"/>
      <c r="AT1359" s="13"/>
      <c r="AU1359" s="13">
        <v>57</v>
      </c>
      <c r="AV1359" s="13">
        <v>128</v>
      </c>
      <c r="AW1359" s="13">
        <v>133</v>
      </c>
      <c r="AX1359" s="13">
        <v>85</v>
      </c>
      <c r="AY1359" s="14">
        <f t="shared" si="215"/>
        <v>100.9375</v>
      </c>
      <c r="AZ1359" s="14">
        <f t="shared" si="212"/>
        <v>23</v>
      </c>
      <c r="BA1359" s="19">
        <f t="shared" si="216"/>
        <v>0.72727272727272729</v>
      </c>
      <c r="BB1359" s="20">
        <f t="shared" si="213"/>
        <v>25.852063102713227</v>
      </c>
      <c r="BC1359">
        <f t="shared" si="217"/>
        <v>0</v>
      </c>
      <c r="BD1359" s="14">
        <f t="shared" si="218"/>
        <v>22</v>
      </c>
      <c r="BE1359" s="14">
        <f t="shared" si="219"/>
        <v>99.333333333333329</v>
      </c>
      <c r="BF1359" s="14">
        <f t="shared" si="220"/>
        <v>111.2</v>
      </c>
      <c r="BG1359" s="14">
        <f t="shared" si="221"/>
        <v>100.75</v>
      </c>
    </row>
    <row r="1360" spans="1:59" x14ac:dyDescent="0.2">
      <c r="A1360" t="str">
        <f t="shared" si="214"/>
        <v>Nathan Jones_2016</v>
      </c>
      <c r="B1360" t="s">
        <v>800</v>
      </c>
      <c r="C1360" t="s">
        <v>288</v>
      </c>
      <c r="D1360">
        <v>2016</v>
      </c>
      <c r="E1360" s="13">
        <v>491500</v>
      </c>
      <c r="F1360" s="13">
        <v>491500</v>
      </c>
      <c r="G1360" s="13">
        <v>491500</v>
      </c>
      <c r="H1360" s="13">
        <v>473800</v>
      </c>
      <c r="I1360" s="13">
        <v>453100</v>
      </c>
      <c r="J1360" s="13">
        <v>425500</v>
      </c>
      <c r="K1360" s="13">
        <v>426500</v>
      </c>
      <c r="L1360" s="13">
        <v>454200</v>
      </c>
      <c r="M1360" s="13">
        <v>484900</v>
      </c>
      <c r="N1360" s="13">
        <v>503800</v>
      </c>
      <c r="O1360" s="13">
        <v>502300</v>
      </c>
      <c r="P1360" s="13">
        <v>512200</v>
      </c>
      <c r="Q1360" s="13">
        <v>519700</v>
      </c>
      <c r="R1360" s="13">
        <v>514200</v>
      </c>
      <c r="S1360" s="13">
        <v>514200</v>
      </c>
      <c r="T1360" s="13">
        <v>513300</v>
      </c>
      <c r="U1360" s="13">
        <v>506400</v>
      </c>
      <c r="V1360" s="13">
        <v>491200</v>
      </c>
      <c r="W1360" s="13">
        <v>473400</v>
      </c>
      <c r="X1360" s="13">
        <v>456900</v>
      </c>
      <c r="Y1360" s="13">
        <v>470500</v>
      </c>
      <c r="Z1360" s="13">
        <v>484000</v>
      </c>
      <c r="AA1360" s="13">
        <v>504500</v>
      </c>
      <c r="AB1360" s="13">
        <v>90</v>
      </c>
      <c r="AC1360" s="13">
        <v>93</v>
      </c>
      <c r="AD1360" s="13">
        <v>66</v>
      </c>
      <c r="AE1360" s="13">
        <v>73</v>
      </c>
      <c r="AF1360" s="13">
        <v>64</v>
      </c>
      <c r="AG1360" s="13">
        <v>115</v>
      </c>
      <c r="AH1360" s="13">
        <v>137</v>
      </c>
      <c r="AI1360" s="13">
        <v>87</v>
      </c>
      <c r="AJ1360" s="13">
        <v>109</v>
      </c>
      <c r="AK1360" s="13">
        <v>103</v>
      </c>
      <c r="AL1360" s="13">
        <v>111</v>
      </c>
      <c r="AM1360" s="13">
        <v>111</v>
      </c>
      <c r="AN1360" s="13">
        <v>86</v>
      </c>
      <c r="AO1360" s="13"/>
      <c r="AP1360" s="13">
        <v>109</v>
      </c>
      <c r="AQ1360" s="13">
        <v>99</v>
      </c>
      <c r="AR1360" s="13">
        <v>67</v>
      </c>
      <c r="AS1360" s="13">
        <v>96</v>
      </c>
      <c r="AT1360" s="13">
        <v>92</v>
      </c>
      <c r="AU1360" s="13">
        <v>126</v>
      </c>
      <c r="AV1360" s="13">
        <v>105</v>
      </c>
      <c r="AW1360" s="13">
        <v>116</v>
      </c>
      <c r="AX1360" s="13">
        <v>79</v>
      </c>
      <c r="AY1360" s="14">
        <f t="shared" si="215"/>
        <v>97</v>
      </c>
      <c r="AZ1360" s="14">
        <f t="shared" si="212"/>
        <v>23</v>
      </c>
      <c r="BA1360" s="19">
        <f t="shared" si="216"/>
        <v>1</v>
      </c>
      <c r="BB1360" s="20">
        <f t="shared" si="213"/>
        <v>19.605635730089254</v>
      </c>
      <c r="BC1360">
        <f t="shared" si="217"/>
        <v>0</v>
      </c>
      <c r="BD1360" s="14">
        <f t="shared" si="218"/>
        <v>6</v>
      </c>
      <c r="BE1360" s="14">
        <f t="shared" si="219"/>
        <v>83.5</v>
      </c>
      <c r="BF1360" s="14">
        <f t="shared" si="220"/>
        <v>109.66666666666667</v>
      </c>
      <c r="BG1360" s="14">
        <f t="shared" si="221"/>
        <v>98.777777777777771</v>
      </c>
    </row>
    <row r="1361" spans="1:59" x14ac:dyDescent="0.2">
      <c r="A1361" t="str">
        <f t="shared" si="214"/>
        <v>Nathan Jones_2015</v>
      </c>
      <c r="B1361" t="s">
        <v>800</v>
      </c>
      <c r="C1361" t="s">
        <v>288</v>
      </c>
      <c r="D1361">
        <v>2015</v>
      </c>
      <c r="E1361" s="13">
        <v>581200</v>
      </c>
      <c r="F1361" s="13">
        <v>581200</v>
      </c>
      <c r="G1361" s="13">
        <v>581200</v>
      </c>
      <c r="H1361" s="13">
        <v>535600</v>
      </c>
      <c r="I1361" s="13">
        <v>504800</v>
      </c>
      <c r="J1361" s="13">
        <v>492400</v>
      </c>
      <c r="K1361" s="13">
        <v>481500</v>
      </c>
      <c r="L1361" s="13">
        <v>474100</v>
      </c>
      <c r="M1361" s="13">
        <v>489800</v>
      </c>
      <c r="N1361" s="13">
        <v>490000</v>
      </c>
      <c r="O1361" s="13">
        <v>500700</v>
      </c>
      <c r="P1361" s="13">
        <v>508800</v>
      </c>
      <c r="Q1361" s="13">
        <v>530600</v>
      </c>
      <c r="R1361" s="13">
        <v>530600</v>
      </c>
      <c r="S1361" s="13">
        <v>538100</v>
      </c>
      <c r="T1361" s="13">
        <v>535900</v>
      </c>
      <c r="U1361" s="13">
        <v>523700</v>
      </c>
      <c r="V1361" s="13">
        <v>505600</v>
      </c>
      <c r="W1361" s="13">
        <v>492200</v>
      </c>
      <c r="X1361" s="13">
        <v>475100</v>
      </c>
      <c r="Y1361" s="13">
        <v>456400</v>
      </c>
      <c r="Z1361" s="13">
        <v>437000</v>
      </c>
      <c r="AA1361" s="13">
        <v>390200</v>
      </c>
      <c r="AB1361" s="13">
        <v>99</v>
      </c>
      <c r="AC1361" s="13">
        <v>41</v>
      </c>
      <c r="AD1361" s="13">
        <v>101</v>
      </c>
      <c r="AE1361" s="13">
        <v>107</v>
      </c>
      <c r="AF1361" s="13">
        <v>66</v>
      </c>
      <c r="AG1361" s="13">
        <v>97</v>
      </c>
      <c r="AH1361" s="13">
        <v>108</v>
      </c>
      <c r="AI1361" s="13">
        <v>113</v>
      </c>
      <c r="AJ1361" s="13">
        <v>71</v>
      </c>
      <c r="AK1361" s="13">
        <v>130</v>
      </c>
      <c r="AL1361" s="13">
        <v>114</v>
      </c>
      <c r="AM1361" s="13">
        <v>108</v>
      </c>
      <c r="AN1361" s="13"/>
      <c r="AO1361" s="13">
        <v>108</v>
      </c>
      <c r="AP1361" s="13">
        <v>97</v>
      </c>
      <c r="AQ1361" s="13">
        <v>85</v>
      </c>
      <c r="AR1361" s="13">
        <v>94</v>
      </c>
      <c r="AS1361" s="13">
        <v>96</v>
      </c>
      <c r="AT1361" s="13">
        <v>69</v>
      </c>
      <c r="AU1361" s="13">
        <v>81</v>
      </c>
      <c r="AV1361" s="13">
        <v>86</v>
      </c>
      <c r="AW1361" s="13">
        <v>6</v>
      </c>
      <c r="AX1361" s="13">
        <v>139</v>
      </c>
      <c r="AY1361" s="14">
        <f t="shared" si="215"/>
        <v>91.63636363636364</v>
      </c>
      <c r="AZ1361" s="14">
        <f t="shared" si="212"/>
        <v>23</v>
      </c>
      <c r="BA1361" s="19">
        <f t="shared" si="216"/>
        <v>1</v>
      </c>
      <c r="BB1361" s="20">
        <f t="shared" si="213"/>
        <v>28.963927408227825</v>
      </c>
      <c r="BC1361">
        <f t="shared" si="217"/>
        <v>0</v>
      </c>
      <c r="BD1361" s="14">
        <f t="shared" si="218"/>
        <v>23</v>
      </c>
      <c r="BE1361" s="14">
        <f t="shared" si="219"/>
        <v>85.166666666666671</v>
      </c>
      <c r="BF1361" s="14">
        <f t="shared" si="220"/>
        <v>107.33333333333333</v>
      </c>
      <c r="BG1361" s="14">
        <f t="shared" si="221"/>
        <v>83.666666666666671</v>
      </c>
    </row>
    <row r="1362" spans="1:59" x14ac:dyDescent="0.2">
      <c r="A1362" t="str">
        <f t="shared" si="214"/>
        <v>Scott Jones_2018</v>
      </c>
      <c r="B1362" t="s">
        <v>1644</v>
      </c>
      <c r="C1362" t="s">
        <v>184</v>
      </c>
      <c r="D1362">
        <v>2018</v>
      </c>
      <c r="E1362" s="13">
        <v>117300</v>
      </c>
      <c r="F1362" s="13">
        <v>117300</v>
      </c>
      <c r="G1362" s="13">
        <v>117300</v>
      </c>
      <c r="H1362" s="13">
        <v>117300</v>
      </c>
      <c r="I1362" s="13">
        <v>117300</v>
      </c>
      <c r="J1362" s="13">
        <v>117300</v>
      </c>
      <c r="K1362" s="13">
        <v>117300</v>
      </c>
      <c r="L1362" s="13">
        <v>117300</v>
      </c>
      <c r="M1362" s="13">
        <v>117300</v>
      </c>
      <c r="N1362" s="13">
        <v>117300</v>
      </c>
      <c r="O1362" s="13">
        <v>117300</v>
      </c>
      <c r="P1362" s="13">
        <v>117300</v>
      </c>
      <c r="Q1362" s="13">
        <v>117300</v>
      </c>
      <c r="R1362" s="13">
        <v>117300</v>
      </c>
      <c r="S1362" s="13">
        <v>117300</v>
      </c>
      <c r="T1362" s="13">
        <v>117300</v>
      </c>
      <c r="U1362" s="13">
        <v>117300</v>
      </c>
      <c r="V1362" s="13">
        <v>160100</v>
      </c>
      <c r="W1362" s="13">
        <v>200900</v>
      </c>
      <c r="X1362" s="13">
        <v>234600</v>
      </c>
      <c r="Y1362" s="13">
        <v>234600</v>
      </c>
      <c r="Z1362" s="13">
        <v>234600</v>
      </c>
      <c r="AA1362" s="13">
        <v>234600</v>
      </c>
      <c r="AB1362" s="13"/>
      <c r="AC1362" s="13"/>
      <c r="AD1362" s="13"/>
      <c r="AE1362" s="13"/>
      <c r="AF1362" s="13"/>
      <c r="AG1362" s="13"/>
      <c r="AH1362" s="13"/>
      <c r="AI1362" s="13"/>
      <c r="AJ1362" s="13"/>
      <c r="AK1362" s="13"/>
      <c r="AL1362" s="13">
        <v>49</v>
      </c>
      <c r="AM1362" s="13">
        <v>38</v>
      </c>
      <c r="AN1362" s="13"/>
      <c r="AO1362" s="13"/>
      <c r="AP1362" s="13"/>
      <c r="AQ1362" s="13"/>
      <c r="AR1362" s="13">
        <v>81</v>
      </c>
      <c r="AS1362" s="13">
        <v>71</v>
      </c>
      <c r="AT1362" s="13">
        <v>47</v>
      </c>
      <c r="AU1362" s="13"/>
      <c r="AV1362" s="13"/>
      <c r="AW1362" s="13"/>
      <c r="AX1362" s="13"/>
      <c r="AY1362" s="14">
        <f t="shared" si="215"/>
        <v>57.2</v>
      </c>
      <c r="AZ1362" s="14">
        <f t="shared" si="212"/>
        <v>23</v>
      </c>
      <c r="BA1362" s="19">
        <f t="shared" si="216"/>
        <v>0.22727272727272727</v>
      </c>
      <c r="BB1362" s="20">
        <f t="shared" si="213"/>
        <v>18.005554698481237</v>
      </c>
      <c r="BC1362">
        <f t="shared" si="217"/>
        <v>0</v>
      </c>
      <c r="BD1362" s="14">
        <f t="shared" si="218"/>
        <v>1</v>
      </c>
      <c r="BE1362" s="14" t="str">
        <f t="shared" si="219"/>
        <v/>
      </c>
      <c r="BF1362" s="14">
        <f t="shared" si="220"/>
        <v>43.5</v>
      </c>
      <c r="BG1362" s="14">
        <f t="shared" si="221"/>
        <v>66.333333333333329</v>
      </c>
    </row>
    <row r="1363" spans="1:59" x14ac:dyDescent="0.2">
      <c r="A1363" t="str">
        <f t="shared" si="214"/>
        <v>Scott Jones_2017</v>
      </c>
      <c r="B1363" t="s">
        <v>1644</v>
      </c>
      <c r="C1363" t="s">
        <v>184</v>
      </c>
      <c r="D1363">
        <v>2017</v>
      </c>
      <c r="E1363" s="13">
        <v>0</v>
      </c>
      <c r="F1363" s="13">
        <v>0</v>
      </c>
      <c r="G1363" s="13">
        <v>0</v>
      </c>
      <c r="H1363" s="13">
        <v>0</v>
      </c>
      <c r="I1363" s="13">
        <v>0</v>
      </c>
      <c r="J1363" s="13">
        <v>0</v>
      </c>
      <c r="K1363" s="13">
        <v>0</v>
      </c>
      <c r="L1363" s="13">
        <v>0</v>
      </c>
      <c r="M1363" s="13">
        <v>0</v>
      </c>
      <c r="N1363" s="13">
        <v>0</v>
      </c>
      <c r="O1363" s="13">
        <v>0</v>
      </c>
      <c r="P1363" s="13">
        <v>0</v>
      </c>
      <c r="Q1363" s="13">
        <v>0</v>
      </c>
      <c r="R1363" s="13">
        <v>0</v>
      </c>
      <c r="S1363" s="13">
        <v>0</v>
      </c>
      <c r="T1363" s="13">
        <v>0</v>
      </c>
      <c r="U1363" s="13">
        <v>0</v>
      </c>
      <c r="V1363" s="13">
        <v>0</v>
      </c>
      <c r="W1363" s="13">
        <v>0</v>
      </c>
      <c r="X1363" s="13">
        <v>0</v>
      </c>
      <c r="Y1363" s="13">
        <v>0</v>
      </c>
      <c r="Z1363" s="13">
        <v>0</v>
      </c>
      <c r="AA1363" s="13">
        <v>0</v>
      </c>
      <c r="AB1363" s="13"/>
      <c r="AC1363" s="13"/>
      <c r="AD1363" s="13"/>
      <c r="AE1363" s="13"/>
      <c r="AF1363" s="13"/>
      <c r="AG1363" s="13"/>
      <c r="AH1363" s="13"/>
      <c r="AI1363" s="13"/>
      <c r="AJ1363" s="13"/>
      <c r="AK1363" s="13"/>
      <c r="AL1363" s="13"/>
      <c r="AM1363" s="13"/>
      <c r="AN1363" s="13"/>
      <c r="AO1363" s="13"/>
      <c r="AP1363" s="13"/>
      <c r="AQ1363" s="13"/>
      <c r="AR1363" s="13"/>
      <c r="AS1363" s="13"/>
      <c r="AT1363" s="13"/>
      <c r="AU1363" s="13"/>
      <c r="AV1363" s="13"/>
      <c r="AW1363" s="13"/>
      <c r="AX1363" s="13"/>
      <c r="AY1363" s="14" t="str">
        <f t="shared" si="215"/>
        <v/>
      </c>
      <c r="AZ1363" s="14">
        <f t="shared" si="212"/>
        <v>23</v>
      </c>
      <c r="BA1363" s="19">
        <f t="shared" si="216"/>
        <v>0</v>
      </c>
      <c r="BB1363" s="20" t="e">
        <f t="shared" si="213"/>
        <v>#DIV/0!</v>
      </c>
      <c r="BC1363">
        <f t="shared" si="217"/>
        <v>23</v>
      </c>
      <c r="BD1363" s="14">
        <f t="shared" si="218"/>
        <v>1</v>
      </c>
      <c r="BE1363" s="14" t="str">
        <f t="shared" si="219"/>
        <v/>
      </c>
      <c r="BF1363" s="14" t="str">
        <f t="shared" si="220"/>
        <v/>
      </c>
      <c r="BG1363" s="14" t="str">
        <f t="shared" si="221"/>
        <v/>
      </c>
    </row>
    <row r="1364" spans="1:59" x14ac:dyDescent="0.2">
      <c r="A1364" t="str">
        <f t="shared" si="214"/>
        <v>Scott Jones_2016</v>
      </c>
      <c r="B1364" t="s">
        <v>1644</v>
      </c>
      <c r="C1364" t="s">
        <v>184</v>
      </c>
      <c r="D1364">
        <v>2016</v>
      </c>
      <c r="E1364" s="13">
        <v>0</v>
      </c>
      <c r="F1364" s="13">
        <v>0</v>
      </c>
      <c r="G1364" s="13">
        <v>0</v>
      </c>
      <c r="H1364" s="13">
        <v>0</v>
      </c>
      <c r="I1364" s="13">
        <v>0</v>
      </c>
      <c r="J1364" s="13">
        <v>0</v>
      </c>
      <c r="K1364" s="13">
        <v>0</v>
      </c>
      <c r="L1364" s="13">
        <v>0</v>
      </c>
      <c r="M1364" s="13">
        <v>0</v>
      </c>
      <c r="N1364" s="13">
        <v>0</v>
      </c>
      <c r="O1364" s="13">
        <v>0</v>
      </c>
      <c r="P1364" s="13">
        <v>0</v>
      </c>
      <c r="Q1364" s="13">
        <v>0</v>
      </c>
      <c r="R1364" s="13">
        <v>0</v>
      </c>
      <c r="S1364" s="13">
        <v>0</v>
      </c>
      <c r="T1364" s="13">
        <v>0</v>
      </c>
      <c r="U1364" s="13">
        <v>0</v>
      </c>
      <c r="V1364" s="13">
        <v>0</v>
      </c>
      <c r="W1364" s="13">
        <v>0</v>
      </c>
      <c r="X1364" s="13">
        <v>0</v>
      </c>
      <c r="Y1364" s="13">
        <v>0</v>
      </c>
      <c r="Z1364" s="13">
        <v>0</v>
      </c>
      <c r="AA1364" s="13">
        <v>0</v>
      </c>
      <c r="AB1364" s="13"/>
      <c r="AC1364" s="13"/>
      <c r="AD1364" s="13"/>
      <c r="AE1364" s="13"/>
      <c r="AF1364" s="13"/>
      <c r="AG1364" s="13"/>
      <c r="AH1364" s="13"/>
      <c r="AI1364" s="13"/>
      <c r="AJ1364" s="13"/>
      <c r="AK1364" s="13"/>
      <c r="AL1364" s="13"/>
      <c r="AM1364" s="13"/>
      <c r="AN1364" s="13"/>
      <c r="AO1364" s="13"/>
      <c r="AP1364" s="13"/>
      <c r="AQ1364" s="13"/>
      <c r="AR1364" s="13"/>
      <c r="AS1364" s="13"/>
      <c r="AT1364" s="13"/>
      <c r="AU1364" s="13"/>
      <c r="AV1364" s="13"/>
      <c r="AW1364" s="13"/>
      <c r="AX1364" s="13"/>
      <c r="AY1364" s="14" t="str">
        <f t="shared" si="215"/>
        <v/>
      </c>
      <c r="AZ1364" s="14">
        <f t="shared" si="212"/>
        <v>23</v>
      </c>
      <c r="BA1364" s="19">
        <f t="shared" si="216"/>
        <v>0</v>
      </c>
      <c r="BB1364" s="20" t="e">
        <f t="shared" si="213"/>
        <v>#DIV/0!</v>
      </c>
      <c r="BC1364">
        <f t="shared" si="217"/>
        <v>23</v>
      </c>
      <c r="BD1364" s="14">
        <f t="shared" si="218"/>
        <v>1</v>
      </c>
      <c r="BE1364" s="14" t="str">
        <f t="shared" si="219"/>
        <v/>
      </c>
      <c r="BF1364" s="14" t="str">
        <f t="shared" si="220"/>
        <v/>
      </c>
      <c r="BG1364" s="14" t="str">
        <f t="shared" si="221"/>
        <v/>
      </c>
    </row>
    <row r="1365" spans="1:59" x14ac:dyDescent="0.2">
      <c r="A1365" t="str">
        <f t="shared" si="214"/>
        <v>Scott Jones_2015</v>
      </c>
      <c r="B1365" t="s">
        <v>1644</v>
      </c>
      <c r="C1365" t="s">
        <v>184</v>
      </c>
      <c r="D1365">
        <v>2015</v>
      </c>
      <c r="E1365" s="13">
        <v>0</v>
      </c>
      <c r="F1365" s="13">
        <v>0</v>
      </c>
      <c r="G1365" s="13">
        <v>0</v>
      </c>
      <c r="H1365" s="13">
        <v>0</v>
      </c>
      <c r="I1365" s="13">
        <v>0</v>
      </c>
      <c r="J1365" s="13">
        <v>0</v>
      </c>
      <c r="K1365" s="13">
        <v>0</v>
      </c>
      <c r="L1365" s="13">
        <v>0</v>
      </c>
      <c r="M1365" s="13">
        <v>0</v>
      </c>
      <c r="N1365" s="13">
        <v>0</v>
      </c>
      <c r="O1365" s="13">
        <v>0</v>
      </c>
      <c r="P1365" s="13">
        <v>0</v>
      </c>
      <c r="Q1365" s="13">
        <v>0</v>
      </c>
      <c r="R1365" s="13">
        <v>0</v>
      </c>
      <c r="S1365" s="13">
        <v>0</v>
      </c>
      <c r="T1365" s="13">
        <v>0</v>
      </c>
      <c r="U1365" s="13">
        <v>0</v>
      </c>
      <c r="V1365" s="13">
        <v>0</v>
      </c>
      <c r="W1365" s="13">
        <v>0</v>
      </c>
      <c r="X1365" s="13">
        <v>0</v>
      </c>
      <c r="Y1365" s="13">
        <v>0</v>
      </c>
      <c r="Z1365" s="13">
        <v>0</v>
      </c>
      <c r="AA1365" s="13">
        <v>0</v>
      </c>
      <c r="AB1365" s="13"/>
      <c r="AC1365" s="13"/>
      <c r="AD1365" s="13"/>
      <c r="AE1365" s="13"/>
      <c r="AF1365" s="13"/>
      <c r="AG1365" s="13"/>
      <c r="AH1365" s="13"/>
      <c r="AI1365" s="13"/>
      <c r="AJ1365" s="13"/>
      <c r="AK1365" s="13"/>
      <c r="AL1365" s="13"/>
      <c r="AM1365" s="13"/>
      <c r="AN1365" s="13"/>
      <c r="AO1365" s="13"/>
      <c r="AP1365" s="13"/>
      <c r="AQ1365" s="13"/>
      <c r="AR1365" s="13"/>
      <c r="AS1365" s="13"/>
      <c r="AT1365" s="13"/>
      <c r="AU1365" s="13"/>
      <c r="AV1365" s="13"/>
      <c r="AW1365" s="13"/>
      <c r="AX1365" s="13"/>
      <c r="AY1365" s="14" t="str">
        <f t="shared" si="215"/>
        <v/>
      </c>
      <c r="AZ1365" s="14">
        <f t="shared" si="212"/>
        <v>23</v>
      </c>
      <c r="BA1365" s="19">
        <f t="shared" si="216"/>
        <v>0</v>
      </c>
      <c r="BB1365" s="20" t="e">
        <f t="shared" si="213"/>
        <v>#DIV/0!</v>
      </c>
      <c r="BC1365">
        <f t="shared" si="217"/>
        <v>23</v>
      </c>
      <c r="BD1365" s="14">
        <f t="shared" si="218"/>
        <v>1</v>
      </c>
      <c r="BE1365" s="14" t="str">
        <f t="shared" si="219"/>
        <v/>
      </c>
      <c r="BF1365" s="14" t="str">
        <f t="shared" si="220"/>
        <v/>
      </c>
      <c r="BG1365" s="14" t="str">
        <f t="shared" si="221"/>
        <v/>
      </c>
    </row>
    <row r="1366" spans="1:59" x14ac:dyDescent="0.2">
      <c r="A1366" t="str">
        <f t="shared" si="214"/>
        <v>Zak Jones_2018</v>
      </c>
      <c r="B1366" t="s">
        <v>921</v>
      </c>
      <c r="C1366" t="s">
        <v>423</v>
      </c>
      <c r="D1366">
        <v>2018</v>
      </c>
      <c r="E1366" s="13">
        <v>457100</v>
      </c>
      <c r="F1366" s="13">
        <v>457100</v>
      </c>
      <c r="G1366" s="13">
        <v>457100</v>
      </c>
      <c r="H1366" s="13">
        <v>457100</v>
      </c>
      <c r="I1366" s="13">
        <v>457100</v>
      </c>
      <c r="J1366" s="13">
        <v>437600</v>
      </c>
      <c r="K1366" s="13">
        <v>422500</v>
      </c>
      <c r="L1366" s="13">
        <v>439000</v>
      </c>
      <c r="M1366" s="13">
        <v>435200</v>
      </c>
      <c r="N1366" s="13">
        <v>421000</v>
      </c>
      <c r="O1366" s="13">
        <v>408600</v>
      </c>
      <c r="P1366" s="13">
        <v>408000</v>
      </c>
      <c r="Q1366" s="13">
        <v>426100</v>
      </c>
      <c r="R1366" s="13">
        <v>435500</v>
      </c>
      <c r="S1366" s="13">
        <v>435500</v>
      </c>
      <c r="T1366" s="13">
        <v>432100</v>
      </c>
      <c r="U1366" s="13">
        <v>419300</v>
      </c>
      <c r="V1366" s="13">
        <v>400200</v>
      </c>
      <c r="W1366" s="13">
        <v>384600</v>
      </c>
      <c r="X1366" s="13">
        <v>364800</v>
      </c>
      <c r="Y1366" s="13">
        <v>364800</v>
      </c>
      <c r="Z1366" s="13">
        <v>364800</v>
      </c>
      <c r="AA1366" s="13">
        <v>376500</v>
      </c>
      <c r="AB1366" s="13">
        <v>85</v>
      </c>
      <c r="AC1366" s="13"/>
      <c r="AD1366" s="13"/>
      <c r="AE1366" s="13">
        <v>40</v>
      </c>
      <c r="AF1366" s="13">
        <v>99</v>
      </c>
      <c r="AG1366" s="13">
        <v>87</v>
      </c>
      <c r="AH1366" s="13">
        <v>103</v>
      </c>
      <c r="AI1366" s="13">
        <v>66</v>
      </c>
      <c r="AJ1366" s="13">
        <v>62</v>
      </c>
      <c r="AK1366" s="13">
        <v>97</v>
      </c>
      <c r="AL1366" s="13">
        <v>85</v>
      </c>
      <c r="AM1366" s="13">
        <v>106</v>
      </c>
      <c r="AN1366" s="13">
        <v>86</v>
      </c>
      <c r="AO1366" s="13"/>
      <c r="AP1366" s="13">
        <v>67</v>
      </c>
      <c r="AQ1366" s="13">
        <v>83</v>
      </c>
      <c r="AR1366" s="13">
        <v>63</v>
      </c>
      <c r="AS1366" s="13">
        <v>64</v>
      </c>
      <c r="AT1366" s="13">
        <v>64</v>
      </c>
      <c r="AU1366" s="13"/>
      <c r="AV1366" s="13"/>
      <c r="AW1366" s="13">
        <v>115</v>
      </c>
      <c r="AX1366" s="13">
        <v>61</v>
      </c>
      <c r="AY1366" s="14">
        <f t="shared" si="215"/>
        <v>79.611111111111114</v>
      </c>
      <c r="AZ1366" s="14">
        <f t="shared" si="212"/>
        <v>23</v>
      </c>
      <c r="BA1366" s="19">
        <f t="shared" si="216"/>
        <v>0.81818181818181823</v>
      </c>
      <c r="BB1366" s="20">
        <f t="shared" si="213"/>
        <v>19.811282848532937</v>
      </c>
      <c r="BC1366">
        <f t="shared" si="217"/>
        <v>0</v>
      </c>
      <c r="BD1366" s="14">
        <f t="shared" si="218"/>
        <v>20</v>
      </c>
      <c r="BE1366" s="14">
        <f t="shared" si="219"/>
        <v>77.75</v>
      </c>
      <c r="BF1366" s="14">
        <f t="shared" si="220"/>
        <v>86.5</v>
      </c>
      <c r="BG1366" s="14">
        <f t="shared" si="221"/>
        <v>73.857142857142861</v>
      </c>
    </row>
    <row r="1367" spans="1:59" x14ac:dyDescent="0.2">
      <c r="A1367" t="str">
        <f t="shared" si="214"/>
        <v>Zak Jones_2017</v>
      </c>
      <c r="B1367" t="s">
        <v>921</v>
      </c>
      <c r="C1367" t="s">
        <v>423</v>
      </c>
      <c r="D1367">
        <v>2017</v>
      </c>
      <c r="E1367" s="13">
        <v>307000</v>
      </c>
      <c r="F1367" s="13">
        <v>307000</v>
      </c>
      <c r="G1367" s="13">
        <v>307000</v>
      </c>
      <c r="H1367" s="13">
        <v>340100</v>
      </c>
      <c r="I1367" s="13">
        <v>353900</v>
      </c>
      <c r="J1367" s="13">
        <v>391100</v>
      </c>
      <c r="K1367" s="13">
        <v>413500</v>
      </c>
      <c r="L1367" s="13">
        <v>462200</v>
      </c>
      <c r="M1367" s="13">
        <v>474100</v>
      </c>
      <c r="N1367" s="13">
        <v>463700</v>
      </c>
      <c r="O1367" s="13">
        <v>438100</v>
      </c>
      <c r="P1367" s="13">
        <v>438100</v>
      </c>
      <c r="Q1367" s="13">
        <v>423000</v>
      </c>
      <c r="R1367" s="13">
        <v>425500</v>
      </c>
      <c r="S1367" s="13">
        <v>425500</v>
      </c>
      <c r="T1367" s="13">
        <v>430900</v>
      </c>
      <c r="U1367" s="13">
        <v>424900</v>
      </c>
      <c r="V1367" s="13">
        <v>423300</v>
      </c>
      <c r="W1367" s="13">
        <v>387100</v>
      </c>
      <c r="X1367" s="13">
        <v>371300</v>
      </c>
      <c r="Y1367" s="13">
        <v>341500</v>
      </c>
      <c r="Z1367" s="13">
        <v>339100</v>
      </c>
      <c r="AA1367" s="13">
        <v>344400</v>
      </c>
      <c r="AB1367" s="13">
        <v>95</v>
      </c>
      <c r="AC1367" s="13">
        <v>55</v>
      </c>
      <c r="AD1367" s="13">
        <v>103</v>
      </c>
      <c r="AE1367" s="13">
        <v>72</v>
      </c>
      <c r="AF1367" s="13">
        <v>115</v>
      </c>
      <c r="AG1367" s="13">
        <v>93</v>
      </c>
      <c r="AH1367" s="13">
        <v>143</v>
      </c>
      <c r="AI1367" s="13">
        <v>63</v>
      </c>
      <c r="AJ1367" s="13">
        <v>49</v>
      </c>
      <c r="AK1367" s="13">
        <v>103</v>
      </c>
      <c r="AL1367" s="13"/>
      <c r="AM1367" s="13">
        <v>71</v>
      </c>
      <c r="AN1367" s="13">
        <v>80</v>
      </c>
      <c r="AO1367" s="13"/>
      <c r="AP1367" s="13">
        <v>114</v>
      </c>
      <c r="AQ1367" s="13">
        <v>49</v>
      </c>
      <c r="AR1367" s="13">
        <v>87</v>
      </c>
      <c r="AS1367" s="13">
        <v>36</v>
      </c>
      <c r="AT1367" s="13">
        <v>74</v>
      </c>
      <c r="AU1367" s="13">
        <v>47</v>
      </c>
      <c r="AV1367" s="13">
        <v>80</v>
      </c>
      <c r="AW1367" s="13">
        <v>90</v>
      </c>
      <c r="AX1367" s="13">
        <v>127</v>
      </c>
      <c r="AY1367" s="14">
        <f t="shared" si="215"/>
        <v>83.142857142857139</v>
      </c>
      <c r="AZ1367" s="14">
        <f t="shared" si="212"/>
        <v>23</v>
      </c>
      <c r="BA1367" s="19">
        <f t="shared" si="216"/>
        <v>0.95454545454545459</v>
      </c>
      <c r="BB1367" s="20">
        <f t="shared" si="213"/>
        <v>28.279472615813951</v>
      </c>
      <c r="BC1367">
        <f t="shared" si="217"/>
        <v>0</v>
      </c>
      <c r="BD1367" s="14">
        <f t="shared" si="218"/>
        <v>1</v>
      </c>
      <c r="BE1367" s="14">
        <f t="shared" si="219"/>
        <v>88.833333333333329</v>
      </c>
      <c r="BF1367" s="14">
        <f t="shared" si="220"/>
        <v>85.8</v>
      </c>
      <c r="BG1367" s="14">
        <f t="shared" si="221"/>
        <v>78.222222222222229</v>
      </c>
    </row>
    <row r="1368" spans="1:59" x14ac:dyDescent="0.2">
      <c r="A1368" t="str">
        <f t="shared" si="214"/>
        <v>Zak Jones_2016</v>
      </c>
      <c r="B1368" t="s">
        <v>921</v>
      </c>
      <c r="C1368" t="s">
        <v>423</v>
      </c>
      <c r="D1368">
        <v>2016</v>
      </c>
      <c r="E1368" s="13">
        <v>256600</v>
      </c>
      <c r="F1368" s="13">
        <v>256600</v>
      </c>
      <c r="G1368" s="13">
        <v>256600</v>
      </c>
      <c r="H1368" s="13">
        <v>244300</v>
      </c>
      <c r="I1368" s="13">
        <v>244300</v>
      </c>
      <c r="J1368" s="13">
        <v>244300</v>
      </c>
      <c r="K1368" s="13">
        <v>226000</v>
      </c>
      <c r="L1368" s="13">
        <v>225000</v>
      </c>
      <c r="M1368" s="13">
        <v>232800</v>
      </c>
      <c r="N1368" s="13">
        <v>238500</v>
      </c>
      <c r="O1368" s="13">
        <v>249900</v>
      </c>
      <c r="P1368" s="13">
        <v>269500</v>
      </c>
      <c r="Q1368" s="13">
        <v>296900</v>
      </c>
      <c r="R1368" s="13">
        <v>323100</v>
      </c>
      <c r="S1368" s="13">
        <v>323100</v>
      </c>
      <c r="T1368" s="13">
        <v>342200</v>
      </c>
      <c r="U1368" s="13">
        <v>350300</v>
      </c>
      <c r="V1368" s="13">
        <v>320400</v>
      </c>
      <c r="W1368" s="13">
        <v>320400</v>
      </c>
      <c r="X1368" s="13">
        <v>320400</v>
      </c>
      <c r="Y1368" s="13">
        <v>320400</v>
      </c>
      <c r="Z1368" s="13">
        <v>320400</v>
      </c>
      <c r="AA1368" s="13">
        <v>320400</v>
      </c>
      <c r="AB1368" s="13">
        <v>66</v>
      </c>
      <c r="AC1368" s="13">
        <v>34</v>
      </c>
      <c r="AD1368" s="13">
        <v>23</v>
      </c>
      <c r="AE1368" s="13"/>
      <c r="AF1368" s="13"/>
      <c r="AG1368" s="13">
        <v>45</v>
      </c>
      <c r="AH1368" s="13">
        <v>64</v>
      </c>
      <c r="AI1368" s="13">
        <v>42</v>
      </c>
      <c r="AJ1368" s="13">
        <v>46</v>
      </c>
      <c r="AK1368" s="13">
        <v>81</v>
      </c>
      <c r="AL1368" s="13">
        <v>67</v>
      </c>
      <c r="AM1368" s="13">
        <v>76</v>
      </c>
      <c r="AN1368" s="13">
        <v>100</v>
      </c>
      <c r="AO1368" s="13"/>
      <c r="AP1368" s="13">
        <v>61</v>
      </c>
      <c r="AQ1368" s="13">
        <v>64</v>
      </c>
      <c r="AR1368" s="13">
        <v>21</v>
      </c>
      <c r="AS1368" s="13"/>
      <c r="AT1368" s="13"/>
      <c r="AU1368" s="13"/>
      <c r="AV1368" s="13"/>
      <c r="AW1368" s="13"/>
      <c r="AX1368" s="13"/>
      <c r="AY1368" s="14">
        <f t="shared" si="215"/>
        <v>56.428571428571431</v>
      </c>
      <c r="AZ1368" s="14">
        <f t="shared" si="212"/>
        <v>23</v>
      </c>
      <c r="BA1368" s="19">
        <f t="shared" si="216"/>
        <v>0.63636363636363635</v>
      </c>
      <c r="BB1368" s="20">
        <f t="shared" si="213"/>
        <v>22.442111122805532</v>
      </c>
      <c r="BC1368">
        <f t="shared" si="217"/>
        <v>0</v>
      </c>
      <c r="BD1368" s="14">
        <f t="shared" si="218"/>
        <v>8</v>
      </c>
      <c r="BE1368" s="14">
        <f t="shared" si="219"/>
        <v>42</v>
      </c>
      <c r="BF1368" s="14">
        <f t="shared" si="220"/>
        <v>62.666666666666664</v>
      </c>
      <c r="BG1368" s="14">
        <f t="shared" si="221"/>
        <v>48.666666666666664</v>
      </c>
    </row>
    <row r="1369" spans="1:59" x14ac:dyDescent="0.2">
      <c r="A1369" t="str">
        <f t="shared" si="214"/>
        <v>Zak Jones_2015</v>
      </c>
      <c r="B1369" t="s">
        <v>921</v>
      </c>
      <c r="C1369" t="s">
        <v>423</v>
      </c>
      <c r="D1369">
        <v>2015</v>
      </c>
      <c r="E1369" s="13">
        <v>182800</v>
      </c>
      <c r="F1369" s="13">
        <v>182800</v>
      </c>
      <c r="G1369" s="13">
        <v>182800</v>
      </c>
      <c r="H1369" s="13">
        <v>182800</v>
      </c>
      <c r="I1369" s="13">
        <v>182800</v>
      </c>
      <c r="J1369" s="13">
        <v>182800</v>
      </c>
      <c r="K1369" s="13">
        <v>182800</v>
      </c>
      <c r="L1369" s="13">
        <v>182800</v>
      </c>
      <c r="M1369" s="13">
        <v>182800</v>
      </c>
      <c r="N1369" s="13">
        <v>182800</v>
      </c>
      <c r="O1369" s="13">
        <v>182800</v>
      </c>
      <c r="P1369" s="13">
        <v>182800</v>
      </c>
      <c r="Q1369" s="13">
        <v>182800</v>
      </c>
      <c r="R1369" s="13">
        <v>182800</v>
      </c>
      <c r="S1369" s="13">
        <v>182800</v>
      </c>
      <c r="T1369" s="13">
        <v>195100</v>
      </c>
      <c r="U1369" s="13">
        <v>212500</v>
      </c>
      <c r="V1369" s="13">
        <v>212700</v>
      </c>
      <c r="W1369" s="13">
        <v>212700</v>
      </c>
      <c r="X1369" s="13">
        <v>201800</v>
      </c>
      <c r="Y1369" s="13">
        <v>201800</v>
      </c>
      <c r="Z1369" s="13">
        <v>200500</v>
      </c>
      <c r="AA1369" s="13">
        <v>214900</v>
      </c>
      <c r="AB1369" s="13"/>
      <c r="AC1369" s="13"/>
      <c r="AD1369" s="13"/>
      <c r="AE1369" s="13"/>
      <c r="AF1369" s="13"/>
      <c r="AG1369" s="13"/>
      <c r="AH1369" s="13"/>
      <c r="AI1369" s="13"/>
      <c r="AJ1369" s="13"/>
      <c r="AK1369" s="13"/>
      <c r="AL1369" s="13"/>
      <c r="AM1369" s="13"/>
      <c r="AN1369" s="13">
        <v>11</v>
      </c>
      <c r="AO1369" s="13">
        <v>72</v>
      </c>
      <c r="AP1369" s="13">
        <v>53</v>
      </c>
      <c r="AQ1369" s="13">
        <v>30</v>
      </c>
      <c r="AR1369" s="13">
        <v>46</v>
      </c>
      <c r="AS1369" s="13"/>
      <c r="AT1369" s="13">
        <v>28</v>
      </c>
      <c r="AU1369" s="13"/>
      <c r="AV1369" s="13">
        <v>47</v>
      </c>
      <c r="AW1369" s="13">
        <v>81</v>
      </c>
      <c r="AX1369" s="13">
        <v>60</v>
      </c>
      <c r="AY1369" s="14">
        <f t="shared" si="215"/>
        <v>47.555555555555557</v>
      </c>
      <c r="AZ1369" s="14">
        <f t="shared" si="212"/>
        <v>23</v>
      </c>
      <c r="BA1369" s="19">
        <f t="shared" si="216"/>
        <v>0.40909090909090912</v>
      </c>
      <c r="BB1369" s="20">
        <f t="shared" si="213"/>
        <v>22.164786887713987</v>
      </c>
      <c r="BC1369">
        <f t="shared" si="217"/>
        <v>0</v>
      </c>
      <c r="BD1369" s="14">
        <f t="shared" si="218"/>
        <v>1</v>
      </c>
      <c r="BE1369" s="14" t="str">
        <f t="shared" si="219"/>
        <v/>
      </c>
      <c r="BF1369" s="14" t="str">
        <f t="shared" si="220"/>
        <v/>
      </c>
      <c r="BG1369" s="14">
        <f t="shared" si="221"/>
        <v>49.285714285714285</v>
      </c>
    </row>
    <row r="1370" spans="1:59" x14ac:dyDescent="0.2">
      <c r="A1370" t="str">
        <f t="shared" si="214"/>
        <v>Lin Jong_2018</v>
      </c>
      <c r="B1370" t="s">
        <v>756</v>
      </c>
      <c r="C1370" t="s">
        <v>443</v>
      </c>
      <c r="D1370">
        <v>2018</v>
      </c>
      <c r="E1370" s="13">
        <v>398600</v>
      </c>
      <c r="F1370" s="13">
        <v>398600</v>
      </c>
      <c r="G1370" s="13">
        <v>398600</v>
      </c>
      <c r="H1370" s="13">
        <v>398600</v>
      </c>
      <c r="I1370" s="13">
        <v>374800</v>
      </c>
      <c r="J1370" s="13">
        <v>383100</v>
      </c>
      <c r="K1370" s="13">
        <v>380300</v>
      </c>
      <c r="L1370" s="13">
        <v>366400</v>
      </c>
      <c r="M1370" s="13">
        <v>366400</v>
      </c>
      <c r="N1370" s="13">
        <v>366400</v>
      </c>
      <c r="O1370" s="13">
        <v>366400</v>
      </c>
      <c r="P1370" s="13">
        <v>366400</v>
      </c>
      <c r="Q1370" s="13">
        <v>366400</v>
      </c>
      <c r="R1370" s="13">
        <v>366400</v>
      </c>
      <c r="S1370" s="13">
        <v>366400</v>
      </c>
      <c r="T1370" s="13">
        <v>313800</v>
      </c>
      <c r="U1370" s="13">
        <v>313800</v>
      </c>
      <c r="V1370" s="13">
        <v>313800</v>
      </c>
      <c r="W1370" s="13">
        <v>313800</v>
      </c>
      <c r="X1370" s="13">
        <v>313800</v>
      </c>
      <c r="Y1370" s="13">
        <v>282700</v>
      </c>
      <c r="Z1370" s="13">
        <v>271500</v>
      </c>
      <c r="AA1370" s="13">
        <v>295400</v>
      </c>
      <c r="AB1370" s="13"/>
      <c r="AC1370" s="13">
        <v>34</v>
      </c>
      <c r="AD1370" s="13">
        <v>66</v>
      </c>
      <c r="AE1370" s="13">
        <v>81</v>
      </c>
      <c r="AF1370" s="13">
        <v>91</v>
      </c>
      <c r="AG1370" s="13">
        <v>49</v>
      </c>
      <c r="AH1370" s="13">
        <v>56</v>
      </c>
      <c r="AI1370" s="13"/>
      <c r="AJ1370" s="13"/>
      <c r="AK1370" s="13"/>
      <c r="AL1370" s="13"/>
      <c r="AM1370" s="13"/>
      <c r="AN1370" s="13"/>
      <c r="AO1370" s="13"/>
      <c r="AP1370" s="13">
        <v>1</v>
      </c>
      <c r="AQ1370" s="13"/>
      <c r="AR1370" s="13"/>
      <c r="AS1370" s="13"/>
      <c r="AT1370" s="13"/>
      <c r="AU1370" s="13">
        <v>66</v>
      </c>
      <c r="AV1370" s="13">
        <v>82</v>
      </c>
      <c r="AW1370" s="13">
        <v>74</v>
      </c>
      <c r="AX1370" s="13"/>
      <c r="AY1370" s="14">
        <f t="shared" si="215"/>
        <v>60</v>
      </c>
      <c r="AZ1370" s="14">
        <f t="shared" si="212"/>
        <v>23</v>
      </c>
      <c r="BA1370" s="19">
        <f t="shared" si="216"/>
        <v>0.45454545454545453</v>
      </c>
      <c r="BB1370" s="20">
        <f t="shared" si="213"/>
        <v>26.766479866512974</v>
      </c>
      <c r="BC1370">
        <f t="shared" si="217"/>
        <v>0</v>
      </c>
      <c r="BD1370" s="14">
        <f t="shared" si="218"/>
        <v>22</v>
      </c>
      <c r="BE1370" s="14">
        <f t="shared" si="219"/>
        <v>64.2</v>
      </c>
      <c r="BF1370" s="14">
        <f t="shared" si="220"/>
        <v>56</v>
      </c>
      <c r="BG1370" s="14">
        <f t="shared" si="221"/>
        <v>55.75</v>
      </c>
    </row>
    <row r="1371" spans="1:59" x14ac:dyDescent="0.2">
      <c r="A1371" t="str">
        <f t="shared" si="214"/>
        <v>Lin Jong_2017</v>
      </c>
      <c r="B1371" t="s">
        <v>756</v>
      </c>
      <c r="C1371" t="s">
        <v>443</v>
      </c>
      <c r="D1371">
        <v>2017</v>
      </c>
      <c r="E1371" s="13">
        <v>411700</v>
      </c>
      <c r="F1371" s="13">
        <v>411700</v>
      </c>
      <c r="G1371" s="13">
        <v>411700</v>
      </c>
      <c r="H1371" s="13">
        <v>419300</v>
      </c>
      <c r="I1371" s="13">
        <v>430200</v>
      </c>
      <c r="J1371" s="13">
        <v>429200</v>
      </c>
      <c r="K1371" s="13">
        <v>426400</v>
      </c>
      <c r="L1371" s="13">
        <v>412300</v>
      </c>
      <c r="M1371" s="13">
        <v>393200</v>
      </c>
      <c r="N1371" s="13">
        <v>377200</v>
      </c>
      <c r="O1371" s="13">
        <v>383100</v>
      </c>
      <c r="P1371" s="13">
        <v>383100</v>
      </c>
      <c r="Q1371" s="13">
        <v>386400</v>
      </c>
      <c r="R1371" s="13">
        <v>361900</v>
      </c>
      <c r="S1371" s="13">
        <v>361900</v>
      </c>
      <c r="T1371" s="13">
        <v>361900</v>
      </c>
      <c r="U1371" s="13">
        <v>361900</v>
      </c>
      <c r="V1371" s="13">
        <v>361900</v>
      </c>
      <c r="W1371" s="13">
        <v>361900</v>
      </c>
      <c r="X1371" s="13">
        <v>361900</v>
      </c>
      <c r="Y1371" s="13">
        <v>361900</v>
      </c>
      <c r="Z1371" s="13">
        <v>361900</v>
      </c>
      <c r="AA1371" s="13">
        <v>361900</v>
      </c>
      <c r="AB1371" s="13">
        <v>67</v>
      </c>
      <c r="AC1371" s="13">
        <v>103</v>
      </c>
      <c r="AD1371" s="13">
        <v>87</v>
      </c>
      <c r="AE1371" s="13">
        <v>80</v>
      </c>
      <c r="AF1371" s="13">
        <v>82</v>
      </c>
      <c r="AG1371" s="13">
        <v>84</v>
      </c>
      <c r="AH1371" s="13">
        <v>52</v>
      </c>
      <c r="AI1371" s="13">
        <v>64</v>
      </c>
      <c r="AJ1371" s="13">
        <v>79</v>
      </c>
      <c r="AK1371" s="13">
        <v>92</v>
      </c>
      <c r="AL1371" s="13"/>
      <c r="AM1371" s="13">
        <v>61</v>
      </c>
      <c r="AN1371" s="13">
        <v>19</v>
      </c>
      <c r="AO1371" s="13"/>
      <c r="AP1371" s="13"/>
      <c r="AQ1371" s="13"/>
      <c r="AR1371" s="13"/>
      <c r="AS1371" s="13"/>
      <c r="AT1371" s="13"/>
      <c r="AU1371" s="13"/>
      <c r="AV1371" s="13"/>
      <c r="AW1371" s="13"/>
      <c r="AX1371" s="13"/>
      <c r="AY1371" s="14">
        <f t="shared" si="215"/>
        <v>72.5</v>
      </c>
      <c r="AZ1371" s="14">
        <f t="shared" si="212"/>
        <v>23</v>
      </c>
      <c r="BA1371" s="19">
        <f t="shared" si="216"/>
        <v>0.54545454545454541</v>
      </c>
      <c r="BB1371" s="20">
        <f t="shared" si="213"/>
        <v>22.072195590421405</v>
      </c>
      <c r="BC1371">
        <f t="shared" si="217"/>
        <v>0</v>
      </c>
      <c r="BD1371" s="14">
        <f t="shared" si="218"/>
        <v>14</v>
      </c>
      <c r="BE1371" s="14">
        <f t="shared" si="219"/>
        <v>83.833333333333329</v>
      </c>
      <c r="BF1371" s="14">
        <f t="shared" si="220"/>
        <v>69.599999999999994</v>
      </c>
      <c r="BG1371" s="14" t="str">
        <f t="shared" si="221"/>
        <v/>
      </c>
    </row>
    <row r="1372" spans="1:59" x14ac:dyDescent="0.2">
      <c r="A1372" t="str">
        <f t="shared" si="214"/>
        <v>Lin Jong_2016</v>
      </c>
      <c r="B1372" t="s">
        <v>756</v>
      </c>
      <c r="C1372" t="s">
        <v>443</v>
      </c>
      <c r="D1372">
        <v>2016</v>
      </c>
      <c r="E1372" s="13">
        <v>347100</v>
      </c>
      <c r="F1372" s="13">
        <v>347100</v>
      </c>
      <c r="G1372" s="13">
        <v>347100</v>
      </c>
      <c r="H1372" s="13">
        <v>347100</v>
      </c>
      <c r="I1372" s="13">
        <v>347100</v>
      </c>
      <c r="J1372" s="13">
        <v>344300</v>
      </c>
      <c r="K1372" s="13">
        <v>346500</v>
      </c>
      <c r="L1372" s="13">
        <v>346500</v>
      </c>
      <c r="M1372" s="13">
        <v>346500</v>
      </c>
      <c r="N1372" s="13">
        <v>337100</v>
      </c>
      <c r="O1372" s="13">
        <v>337100</v>
      </c>
      <c r="P1372" s="13">
        <v>337100</v>
      </c>
      <c r="Q1372" s="13">
        <v>337100</v>
      </c>
      <c r="R1372" s="13">
        <v>336700</v>
      </c>
      <c r="S1372" s="13">
        <v>336700</v>
      </c>
      <c r="T1372" s="13">
        <v>344300</v>
      </c>
      <c r="U1372" s="13">
        <v>358400</v>
      </c>
      <c r="V1372" s="13">
        <v>367500</v>
      </c>
      <c r="W1372" s="13">
        <v>378700</v>
      </c>
      <c r="X1372" s="13">
        <v>382100</v>
      </c>
      <c r="Y1372" s="13">
        <v>376200</v>
      </c>
      <c r="Z1372" s="13">
        <v>362500</v>
      </c>
      <c r="AA1372" s="13">
        <v>374400</v>
      </c>
      <c r="AB1372" s="13"/>
      <c r="AC1372" s="13"/>
      <c r="AD1372" s="13">
        <v>52</v>
      </c>
      <c r="AE1372" s="13">
        <v>71</v>
      </c>
      <c r="AF1372" s="13">
        <v>74</v>
      </c>
      <c r="AG1372" s="13">
        <v>62</v>
      </c>
      <c r="AH1372" s="13"/>
      <c r="AI1372" s="13"/>
      <c r="AJ1372" s="13">
        <v>50</v>
      </c>
      <c r="AK1372" s="13"/>
      <c r="AL1372" s="13"/>
      <c r="AM1372" s="13"/>
      <c r="AN1372" s="13">
        <v>95</v>
      </c>
      <c r="AO1372" s="13"/>
      <c r="AP1372" s="13">
        <v>74</v>
      </c>
      <c r="AQ1372" s="13">
        <v>71</v>
      </c>
      <c r="AR1372" s="13">
        <v>95</v>
      </c>
      <c r="AS1372" s="13">
        <v>86</v>
      </c>
      <c r="AT1372" s="13">
        <v>61</v>
      </c>
      <c r="AU1372" s="13">
        <v>76</v>
      </c>
      <c r="AV1372" s="13">
        <v>65</v>
      </c>
      <c r="AW1372" s="13">
        <v>111</v>
      </c>
      <c r="AX1372" s="13">
        <v>92</v>
      </c>
      <c r="AY1372" s="14">
        <f t="shared" si="215"/>
        <v>75.666666666666671</v>
      </c>
      <c r="AZ1372" s="14">
        <f t="shared" si="212"/>
        <v>23</v>
      </c>
      <c r="BA1372" s="19">
        <f t="shared" si="216"/>
        <v>0.68181818181818177</v>
      </c>
      <c r="BB1372" s="20">
        <f t="shared" si="213"/>
        <v>17.224014243685076</v>
      </c>
      <c r="BC1372">
        <f t="shared" si="217"/>
        <v>0</v>
      </c>
      <c r="BD1372" s="14">
        <f t="shared" si="218"/>
        <v>14</v>
      </c>
      <c r="BE1372" s="14">
        <f t="shared" si="219"/>
        <v>64.75</v>
      </c>
      <c r="BF1372" s="14">
        <f t="shared" si="220"/>
        <v>50</v>
      </c>
      <c r="BG1372" s="14">
        <f t="shared" si="221"/>
        <v>81.222222222222229</v>
      </c>
    </row>
    <row r="1373" spans="1:59" x14ac:dyDescent="0.2">
      <c r="A1373" t="str">
        <f t="shared" si="214"/>
        <v>Lin Jong_2015</v>
      </c>
      <c r="B1373" t="s">
        <v>756</v>
      </c>
      <c r="C1373" t="s">
        <v>443</v>
      </c>
      <c r="D1373">
        <v>2015</v>
      </c>
      <c r="E1373" s="13">
        <v>273200</v>
      </c>
      <c r="F1373" s="13">
        <v>273200</v>
      </c>
      <c r="G1373" s="13">
        <v>273200</v>
      </c>
      <c r="H1373" s="13">
        <v>309800</v>
      </c>
      <c r="I1373" s="13">
        <v>335100</v>
      </c>
      <c r="J1373" s="13">
        <v>358600</v>
      </c>
      <c r="K1373" s="13">
        <v>358600</v>
      </c>
      <c r="L1373" s="13">
        <v>349200</v>
      </c>
      <c r="M1373" s="13">
        <v>317100</v>
      </c>
      <c r="N1373" s="13">
        <v>283300</v>
      </c>
      <c r="O1373" s="13">
        <v>269800</v>
      </c>
      <c r="P1373" s="13">
        <v>269800</v>
      </c>
      <c r="Q1373" s="13">
        <v>269800</v>
      </c>
      <c r="R1373" s="13">
        <v>269800</v>
      </c>
      <c r="S1373" s="13">
        <v>269800</v>
      </c>
      <c r="T1373" s="13">
        <v>269800</v>
      </c>
      <c r="U1373" s="13">
        <v>269800</v>
      </c>
      <c r="V1373" s="13">
        <v>269800</v>
      </c>
      <c r="W1373" s="13">
        <v>269800</v>
      </c>
      <c r="X1373" s="13">
        <v>266500</v>
      </c>
      <c r="Y1373" s="13">
        <v>282700</v>
      </c>
      <c r="Z1373" s="13">
        <v>292900</v>
      </c>
      <c r="AA1373" s="13">
        <v>292900</v>
      </c>
      <c r="AB1373" s="13">
        <v>97</v>
      </c>
      <c r="AC1373" s="13">
        <v>55</v>
      </c>
      <c r="AD1373" s="13">
        <v>93</v>
      </c>
      <c r="AE1373" s="13">
        <v>94</v>
      </c>
      <c r="AF1373" s="13">
        <v>67</v>
      </c>
      <c r="AG1373" s="13"/>
      <c r="AH1373" s="13">
        <v>32</v>
      </c>
      <c r="AI1373" s="13">
        <v>36</v>
      </c>
      <c r="AJ1373" s="13">
        <v>44</v>
      </c>
      <c r="AK1373" s="13">
        <v>57</v>
      </c>
      <c r="AL1373" s="13"/>
      <c r="AM1373" s="13"/>
      <c r="AN1373" s="13"/>
      <c r="AO1373" s="13"/>
      <c r="AP1373" s="13"/>
      <c r="AQ1373" s="13"/>
      <c r="AR1373" s="13"/>
      <c r="AS1373" s="13"/>
      <c r="AT1373" s="13">
        <v>55</v>
      </c>
      <c r="AU1373" s="13">
        <v>87</v>
      </c>
      <c r="AV1373" s="13">
        <v>55</v>
      </c>
      <c r="AW1373" s="13"/>
      <c r="AX1373" s="13"/>
      <c r="AY1373" s="14">
        <f t="shared" si="215"/>
        <v>64.333333333333329</v>
      </c>
      <c r="AZ1373" s="14">
        <f t="shared" si="212"/>
        <v>23</v>
      </c>
      <c r="BA1373" s="19">
        <f t="shared" si="216"/>
        <v>0.54545454545454541</v>
      </c>
      <c r="BB1373" s="20">
        <f t="shared" si="213"/>
        <v>23.094010767585026</v>
      </c>
      <c r="BC1373">
        <f t="shared" si="217"/>
        <v>0</v>
      </c>
      <c r="BD1373" s="14">
        <f t="shared" si="218"/>
        <v>20</v>
      </c>
      <c r="BE1373" s="14">
        <f t="shared" si="219"/>
        <v>81.2</v>
      </c>
      <c r="BF1373" s="14">
        <f t="shared" si="220"/>
        <v>42.25</v>
      </c>
      <c r="BG1373" s="14">
        <f t="shared" si="221"/>
        <v>65.666666666666671</v>
      </c>
    </row>
    <row r="1374" spans="1:59" x14ac:dyDescent="0.2">
      <c r="A1374" t="str">
        <f t="shared" si="214"/>
        <v>James Jordan_2018</v>
      </c>
      <c r="B1374" t="s">
        <v>2670</v>
      </c>
      <c r="C1374" t="s">
        <v>288</v>
      </c>
      <c r="D1374">
        <v>2018</v>
      </c>
      <c r="E1374" s="13">
        <v>0</v>
      </c>
      <c r="F1374" s="13">
        <v>0</v>
      </c>
      <c r="G1374" s="13">
        <v>0</v>
      </c>
      <c r="H1374" s="13">
        <v>0</v>
      </c>
      <c r="I1374" s="13">
        <v>0</v>
      </c>
      <c r="J1374" s="13">
        <v>0</v>
      </c>
      <c r="K1374" s="13">
        <v>0</v>
      </c>
      <c r="L1374" s="13">
        <v>0</v>
      </c>
      <c r="M1374" s="13">
        <v>0</v>
      </c>
      <c r="N1374" s="13">
        <v>0</v>
      </c>
      <c r="O1374" s="13">
        <v>0</v>
      </c>
      <c r="P1374" s="13">
        <v>0</v>
      </c>
      <c r="Q1374" s="13">
        <v>0</v>
      </c>
      <c r="R1374" s="13">
        <v>0</v>
      </c>
      <c r="S1374" s="13">
        <v>0</v>
      </c>
      <c r="T1374" s="13">
        <v>0</v>
      </c>
      <c r="U1374" s="13">
        <v>0</v>
      </c>
      <c r="V1374" s="13">
        <v>0</v>
      </c>
      <c r="W1374" s="13">
        <v>0</v>
      </c>
      <c r="X1374" s="13">
        <v>0</v>
      </c>
      <c r="Y1374" s="13">
        <v>0</v>
      </c>
      <c r="Z1374" s="13">
        <v>0</v>
      </c>
      <c r="AA1374" s="13">
        <v>0</v>
      </c>
      <c r="AB1374" s="13"/>
      <c r="AC1374" s="13"/>
      <c r="AD1374" s="13"/>
      <c r="AE1374" s="13"/>
      <c r="AF1374" s="13"/>
      <c r="AG1374" s="13"/>
      <c r="AH1374" s="13"/>
      <c r="AI1374" s="13"/>
      <c r="AJ1374" s="13"/>
      <c r="AK1374" s="13"/>
      <c r="AL1374" s="13"/>
      <c r="AM1374" s="13"/>
      <c r="AN1374" s="13"/>
      <c r="AO1374" s="13"/>
      <c r="AP1374" s="13"/>
      <c r="AQ1374" s="13"/>
      <c r="AR1374" s="13"/>
      <c r="AS1374" s="13"/>
      <c r="AT1374" s="13"/>
      <c r="AU1374" s="13"/>
      <c r="AV1374" s="13"/>
      <c r="AW1374" s="13"/>
      <c r="AX1374" s="13"/>
      <c r="AY1374" s="14" t="str">
        <f t="shared" si="215"/>
        <v/>
      </c>
      <c r="AZ1374" s="14">
        <f t="shared" si="212"/>
        <v>23</v>
      </c>
      <c r="BA1374" s="19">
        <f t="shared" si="216"/>
        <v>0</v>
      </c>
      <c r="BB1374" s="20" t="e">
        <f t="shared" si="213"/>
        <v>#DIV/0!</v>
      </c>
      <c r="BC1374">
        <f t="shared" si="217"/>
        <v>23</v>
      </c>
      <c r="BD1374" s="14">
        <f t="shared" si="218"/>
        <v>1</v>
      </c>
      <c r="BE1374" s="14" t="str">
        <f t="shared" si="219"/>
        <v/>
      </c>
      <c r="BF1374" s="14" t="str">
        <f t="shared" si="220"/>
        <v/>
      </c>
      <c r="BG1374" s="14" t="str">
        <f t="shared" si="221"/>
        <v/>
      </c>
    </row>
    <row r="1375" spans="1:59" x14ac:dyDescent="0.2">
      <c r="A1375" t="str">
        <f t="shared" si="214"/>
        <v>James Jordan_2017</v>
      </c>
      <c r="B1375" t="s">
        <v>2670</v>
      </c>
      <c r="C1375" t="s">
        <v>288</v>
      </c>
      <c r="D1375">
        <v>2017</v>
      </c>
      <c r="E1375" s="13">
        <v>0</v>
      </c>
      <c r="F1375" s="13">
        <v>0</v>
      </c>
      <c r="G1375" s="13">
        <v>0</v>
      </c>
      <c r="H1375" s="13">
        <v>0</v>
      </c>
      <c r="I1375" s="13">
        <v>0</v>
      </c>
      <c r="J1375" s="13">
        <v>0</v>
      </c>
      <c r="K1375" s="13">
        <v>0</v>
      </c>
      <c r="L1375" s="13">
        <v>0</v>
      </c>
      <c r="M1375" s="13">
        <v>0</v>
      </c>
      <c r="N1375" s="13">
        <v>0</v>
      </c>
      <c r="O1375" s="13">
        <v>0</v>
      </c>
      <c r="P1375" s="13">
        <v>0</v>
      </c>
      <c r="Q1375" s="13">
        <v>0</v>
      </c>
      <c r="R1375" s="13">
        <v>0</v>
      </c>
      <c r="S1375" s="13">
        <v>0</v>
      </c>
      <c r="T1375" s="13">
        <v>0</v>
      </c>
      <c r="U1375" s="13">
        <v>0</v>
      </c>
      <c r="V1375" s="13">
        <v>0</v>
      </c>
      <c r="W1375" s="13">
        <v>0</v>
      </c>
      <c r="X1375" s="13">
        <v>0</v>
      </c>
      <c r="Y1375" s="13">
        <v>0</v>
      </c>
      <c r="Z1375" s="13">
        <v>0</v>
      </c>
      <c r="AA1375" s="13">
        <v>0</v>
      </c>
      <c r="AB1375" s="13"/>
      <c r="AC1375" s="13"/>
      <c r="AD1375" s="13"/>
      <c r="AE1375" s="13"/>
      <c r="AF1375" s="13"/>
      <c r="AG1375" s="13"/>
      <c r="AH1375" s="13"/>
      <c r="AI1375" s="13"/>
      <c r="AJ1375" s="13"/>
      <c r="AK1375" s="13"/>
      <c r="AL1375" s="13"/>
      <c r="AM1375" s="13"/>
      <c r="AN1375" s="13"/>
      <c r="AO1375" s="13"/>
      <c r="AP1375" s="13"/>
      <c r="AQ1375" s="13"/>
      <c r="AR1375" s="13"/>
      <c r="AS1375" s="13"/>
      <c r="AT1375" s="13"/>
      <c r="AU1375" s="13"/>
      <c r="AV1375" s="13"/>
      <c r="AW1375" s="13"/>
      <c r="AX1375" s="13"/>
      <c r="AY1375" s="14" t="str">
        <f t="shared" si="215"/>
        <v/>
      </c>
      <c r="AZ1375" s="14">
        <f t="shared" si="212"/>
        <v>23</v>
      </c>
      <c r="BA1375" s="19">
        <f t="shared" si="216"/>
        <v>0</v>
      </c>
      <c r="BB1375" s="20" t="e">
        <f t="shared" si="213"/>
        <v>#DIV/0!</v>
      </c>
      <c r="BC1375">
        <f t="shared" si="217"/>
        <v>23</v>
      </c>
      <c r="BD1375" s="14">
        <f t="shared" si="218"/>
        <v>1</v>
      </c>
      <c r="BE1375" s="14" t="str">
        <f t="shared" si="219"/>
        <v/>
      </c>
      <c r="BF1375" s="14" t="str">
        <f t="shared" si="220"/>
        <v/>
      </c>
      <c r="BG1375" s="14" t="str">
        <f t="shared" si="221"/>
        <v/>
      </c>
    </row>
    <row r="1376" spans="1:59" x14ac:dyDescent="0.2">
      <c r="A1376" t="str">
        <f t="shared" si="214"/>
        <v>James Jordan_2016</v>
      </c>
      <c r="B1376" t="s">
        <v>2670</v>
      </c>
      <c r="C1376" t="s">
        <v>288</v>
      </c>
      <c r="D1376">
        <v>2016</v>
      </c>
      <c r="E1376" s="13">
        <v>0</v>
      </c>
      <c r="F1376" s="13">
        <v>0</v>
      </c>
      <c r="G1376" s="13">
        <v>0</v>
      </c>
      <c r="H1376" s="13">
        <v>0</v>
      </c>
      <c r="I1376" s="13">
        <v>0</v>
      </c>
      <c r="J1376" s="13">
        <v>0</v>
      </c>
      <c r="K1376" s="13">
        <v>0</v>
      </c>
      <c r="L1376" s="13">
        <v>0</v>
      </c>
      <c r="M1376" s="13">
        <v>0</v>
      </c>
      <c r="N1376" s="13">
        <v>0</v>
      </c>
      <c r="O1376" s="13">
        <v>0</v>
      </c>
      <c r="P1376" s="13">
        <v>0</v>
      </c>
      <c r="Q1376" s="13">
        <v>0</v>
      </c>
      <c r="R1376" s="13">
        <v>0</v>
      </c>
      <c r="S1376" s="13">
        <v>0</v>
      </c>
      <c r="T1376" s="13">
        <v>0</v>
      </c>
      <c r="U1376" s="13">
        <v>0</v>
      </c>
      <c r="V1376" s="13">
        <v>0</v>
      </c>
      <c r="W1376" s="13">
        <v>0</v>
      </c>
      <c r="X1376" s="13">
        <v>0</v>
      </c>
      <c r="Y1376" s="13">
        <v>0</v>
      </c>
      <c r="Z1376" s="13">
        <v>0</v>
      </c>
      <c r="AA1376" s="13">
        <v>0</v>
      </c>
      <c r="AB1376" s="13"/>
      <c r="AC1376" s="13"/>
      <c r="AD1376" s="13"/>
      <c r="AE1376" s="13"/>
      <c r="AF1376" s="13"/>
      <c r="AG1376" s="13"/>
      <c r="AH1376" s="13"/>
      <c r="AI1376" s="13"/>
      <c r="AJ1376" s="13"/>
      <c r="AK1376" s="13"/>
      <c r="AL1376" s="13"/>
      <c r="AM1376" s="13"/>
      <c r="AN1376" s="13"/>
      <c r="AO1376" s="13"/>
      <c r="AP1376" s="13"/>
      <c r="AQ1376" s="13"/>
      <c r="AR1376" s="13"/>
      <c r="AS1376" s="13"/>
      <c r="AT1376" s="13"/>
      <c r="AU1376" s="13"/>
      <c r="AV1376" s="13"/>
      <c r="AW1376" s="13"/>
      <c r="AX1376" s="13"/>
      <c r="AY1376" s="14" t="str">
        <f t="shared" si="215"/>
        <v/>
      </c>
      <c r="AZ1376" s="14">
        <f t="shared" si="212"/>
        <v>23</v>
      </c>
      <c r="BA1376" s="19">
        <f t="shared" si="216"/>
        <v>0</v>
      </c>
      <c r="BB1376" s="20" t="e">
        <f t="shared" si="213"/>
        <v>#DIV/0!</v>
      </c>
      <c r="BC1376">
        <f t="shared" si="217"/>
        <v>23</v>
      </c>
      <c r="BD1376" s="14">
        <f t="shared" si="218"/>
        <v>1</v>
      </c>
      <c r="BE1376" s="14" t="str">
        <f t="shared" si="219"/>
        <v/>
      </c>
      <c r="BF1376" s="14" t="str">
        <f t="shared" si="220"/>
        <v/>
      </c>
      <c r="BG1376" s="14" t="str">
        <f t="shared" si="221"/>
        <v/>
      </c>
    </row>
    <row r="1377" spans="1:59" x14ac:dyDescent="0.2">
      <c r="A1377" t="str">
        <f t="shared" si="214"/>
        <v>James Jordan_2015</v>
      </c>
      <c r="B1377" t="s">
        <v>2670</v>
      </c>
      <c r="C1377" t="s">
        <v>288</v>
      </c>
      <c r="D1377">
        <v>2015</v>
      </c>
      <c r="E1377" s="13">
        <v>0</v>
      </c>
      <c r="F1377" s="13">
        <v>0</v>
      </c>
      <c r="G1377" s="13">
        <v>0</v>
      </c>
      <c r="H1377" s="13">
        <v>0</v>
      </c>
      <c r="I1377" s="13">
        <v>0</v>
      </c>
      <c r="J1377" s="13">
        <v>0</v>
      </c>
      <c r="K1377" s="13">
        <v>0</v>
      </c>
      <c r="L1377" s="13">
        <v>0</v>
      </c>
      <c r="M1377" s="13">
        <v>0</v>
      </c>
      <c r="N1377" s="13">
        <v>0</v>
      </c>
      <c r="O1377" s="13">
        <v>0</v>
      </c>
      <c r="P1377" s="13">
        <v>0</v>
      </c>
      <c r="Q1377" s="13">
        <v>0</v>
      </c>
      <c r="R1377" s="13">
        <v>0</v>
      </c>
      <c r="S1377" s="13">
        <v>0</v>
      </c>
      <c r="T1377" s="13">
        <v>0</v>
      </c>
      <c r="U1377" s="13">
        <v>0</v>
      </c>
      <c r="V1377" s="13">
        <v>0</v>
      </c>
      <c r="W1377" s="13">
        <v>0</v>
      </c>
      <c r="X1377" s="13">
        <v>0</v>
      </c>
      <c r="Y1377" s="13">
        <v>0</v>
      </c>
      <c r="Z1377" s="13">
        <v>0</v>
      </c>
      <c r="AA1377" s="13">
        <v>0</v>
      </c>
      <c r="AB1377" s="13"/>
      <c r="AC1377" s="13"/>
      <c r="AD1377" s="13"/>
      <c r="AE1377" s="13"/>
      <c r="AF1377" s="13"/>
      <c r="AG1377" s="13"/>
      <c r="AH1377" s="13"/>
      <c r="AI1377" s="13"/>
      <c r="AJ1377" s="13"/>
      <c r="AK1377" s="13"/>
      <c r="AL1377" s="13"/>
      <c r="AM1377" s="13"/>
      <c r="AN1377" s="13"/>
      <c r="AO1377" s="13"/>
      <c r="AP1377" s="13"/>
      <c r="AQ1377" s="13"/>
      <c r="AR1377" s="13"/>
      <c r="AS1377" s="13"/>
      <c r="AT1377" s="13"/>
      <c r="AU1377" s="13"/>
      <c r="AV1377" s="13"/>
      <c r="AW1377" s="13"/>
      <c r="AX1377" s="13"/>
      <c r="AY1377" s="14" t="str">
        <f t="shared" si="215"/>
        <v/>
      </c>
      <c r="AZ1377" s="14">
        <f t="shared" si="212"/>
        <v>23</v>
      </c>
      <c r="BA1377" s="19">
        <f t="shared" si="216"/>
        <v>0</v>
      </c>
      <c r="BB1377" s="20" t="e">
        <f t="shared" si="213"/>
        <v>#DIV/0!</v>
      </c>
      <c r="BC1377">
        <f t="shared" si="217"/>
        <v>23</v>
      </c>
      <c r="BD1377" s="14">
        <f t="shared" si="218"/>
        <v>1</v>
      </c>
      <c r="BE1377" s="14" t="str">
        <f t="shared" si="219"/>
        <v/>
      </c>
      <c r="BF1377" s="14" t="str">
        <f t="shared" si="220"/>
        <v/>
      </c>
      <c r="BG1377" s="14" t="str">
        <f t="shared" si="221"/>
        <v/>
      </c>
    </row>
    <row r="1378" spans="1:59" x14ac:dyDescent="0.2">
      <c r="A1378" t="str">
        <f t="shared" si="214"/>
        <v>Darragh Joyce_2018</v>
      </c>
      <c r="B1378" t="s">
        <v>1540</v>
      </c>
      <c r="C1378" t="s">
        <v>399</v>
      </c>
      <c r="D1378">
        <v>2018</v>
      </c>
      <c r="E1378" s="13">
        <v>123900</v>
      </c>
      <c r="F1378" s="13">
        <v>123900</v>
      </c>
      <c r="G1378" s="13">
        <v>123900</v>
      </c>
      <c r="H1378" s="13">
        <v>123900</v>
      </c>
      <c r="I1378" s="13">
        <v>123900</v>
      </c>
      <c r="J1378" s="13">
        <v>123900</v>
      </c>
      <c r="K1378" s="13">
        <v>123900</v>
      </c>
      <c r="L1378" s="13">
        <v>123900</v>
      </c>
      <c r="M1378" s="13">
        <v>123900</v>
      </c>
      <c r="N1378" s="13">
        <v>123900</v>
      </c>
      <c r="O1378" s="13">
        <v>123900</v>
      </c>
      <c r="P1378" s="13">
        <v>123900</v>
      </c>
      <c r="Q1378" s="13">
        <v>123900</v>
      </c>
      <c r="R1378" s="13">
        <v>123900</v>
      </c>
      <c r="S1378" s="13">
        <v>123900</v>
      </c>
      <c r="T1378" s="13">
        <v>123900</v>
      </c>
      <c r="U1378" s="13">
        <v>123900</v>
      </c>
      <c r="V1378" s="13">
        <v>123900</v>
      </c>
      <c r="W1378" s="13">
        <v>123900</v>
      </c>
      <c r="X1378" s="13">
        <v>123900</v>
      </c>
      <c r="Y1378" s="13">
        <v>123900</v>
      </c>
      <c r="Z1378" s="13">
        <v>123900</v>
      </c>
      <c r="AA1378" s="13">
        <v>123900</v>
      </c>
      <c r="AB1378" s="13"/>
      <c r="AC1378" s="13"/>
      <c r="AD1378" s="13"/>
      <c r="AE1378" s="13"/>
      <c r="AF1378" s="13"/>
      <c r="AG1378" s="13"/>
      <c r="AH1378" s="13"/>
      <c r="AI1378" s="13"/>
      <c r="AJ1378" s="13"/>
      <c r="AK1378" s="13"/>
      <c r="AL1378" s="13"/>
      <c r="AM1378" s="13"/>
      <c r="AN1378" s="13"/>
      <c r="AO1378" s="13"/>
      <c r="AP1378" s="13">
        <v>33</v>
      </c>
      <c r="AQ1378" s="13">
        <v>3</v>
      </c>
      <c r="AR1378" s="13"/>
      <c r="AS1378" s="13"/>
      <c r="AT1378" s="13"/>
      <c r="AU1378" s="13"/>
      <c r="AV1378" s="13"/>
      <c r="AW1378" s="13"/>
      <c r="AX1378" s="13"/>
      <c r="AY1378" s="14">
        <f t="shared" si="215"/>
        <v>18</v>
      </c>
      <c r="AZ1378" s="14">
        <f t="shared" si="212"/>
        <v>23</v>
      </c>
      <c r="BA1378" s="19">
        <f t="shared" si="216"/>
        <v>9.0909090909090912E-2</v>
      </c>
      <c r="BB1378" s="20">
        <f t="shared" si="213"/>
        <v>21.213203435596427</v>
      </c>
      <c r="BC1378">
        <f t="shared" si="217"/>
        <v>0</v>
      </c>
      <c r="BD1378" s="14">
        <f t="shared" si="218"/>
        <v>1</v>
      </c>
      <c r="BE1378" s="14" t="str">
        <f t="shared" si="219"/>
        <v/>
      </c>
      <c r="BF1378" s="14" t="str">
        <f t="shared" si="220"/>
        <v/>
      </c>
      <c r="BG1378" s="14">
        <f t="shared" si="221"/>
        <v>18</v>
      </c>
    </row>
    <row r="1379" spans="1:59" x14ac:dyDescent="0.2">
      <c r="A1379" t="str">
        <f t="shared" si="214"/>
        <v>Darragh Joyce_2017</v>
      </c>
      <c r="B1379" t="s">
        <v>1540</v>
      </c>
      <c r="C1379" t="s">
        <v>399</v>
      </c>
      <c r="D1379">
        <v>2017</v>
      </c>
      <c r="E1379" s="13">
        <v>102400</v>
      </c>
      <c r="F1379" s="13">
        <v>102400</v>
      </c>
      <c r="G1379" s="13">
        <v>102400</v>
      </c>
      <c r="H1379" s="13">
        <v>102400</v>
      </c>
      <c r="I1379" s="13">
        <v>102400</v>
      </c>
      <c r="J1379" s="13">
        <v>102400</v>
      </c>
      <c r="K1379" s="13">
        <v>102400</v>
      </c>
      <c r="L1379" s="13">
        <v>102400</v>
      </c>
      <c r="M1379" s="13">
        <v>102400</v>
      </c>
      <c r="N1379" s="13">
        <v>102400</v>
      </c>
      <c r="O1379" s="13">
        <v>102400</v>
      </c>
      <c r="P1379" s="13">
        <v>102400</v>
      </c>
      <c r="Q1379" s="13">
        <v>102400</v>
      </c>
      <c r="R1379" s="13">
        <v>102400</v>
      </c>
      <c r="S1379" s="13">
        <v>102400</v>
      </c>
      <c r="T1379" s="13">
        <v>102400</v>
      </c>
      <c r="U1379" s="13">
        <v>102400</v>
      </c>
      <c r="V1379" s="13">
        <v>102400</v>
      </c>
      <c r="W1379" s="13">
        <v>102400</v>
      </c>
      <c r="X1379" s="13">
        <v>102400</v>
      </c>
      <c r="Y1379" s="13">
        <v>102400</v>
      </c>
      <c r="Z1379" s="13">
        <v>102400</v>
      </c>
      <c r="AA1379" s="13">
        <v>102400</v>
      </c>
      <c r="AB1379" s="13"/>
      <c r="AC1379" s="13"/>
      <c r="AD1379" s="13"/>
      <c r="AE1379" s="13"/>
      <c r="AF1379" s="13"/>
      <c r="AG1379" s="13"/>
      <c r="AH1379" s="13"/>
      <c r="AI1379" s="13"/>
      <c r="AJ1379" s="13"/>
      <c r="AK1379" s="13"/>
      <c r="AL1379" s="13"/>
      <c r="AM1379" s="13"/>
      <c r="AN1379" s="13"/>
      <c r="AO1379" s="13"/>
      <c r="AP1379" s="13"/>
      <c r="AQ1379" s="13"/>
      <c r="AR1379" s="13"/>
      <c r="AS1379" s="13"/>
      <c r="AT1379" s="13"/>
      <c r="AU1379" s="13"/>
      <c r="AV1379" s="13"/>
      <c r="AW1379" s="13"/>
      <c r="AX1379" s="13"/>
      <c r="AY1379" s="14" t="str">
        <f t="shared" si="215"/>
        <v/>
      </c>
      <c r="AZ1379" s="14">
        <f t="shared" si="212"/>
        <v>23</v>
      </c>
      <c r="BA1379" s="19">
        <f t="shared" si="216"/>
        <v>0</v>
      </c>
      <c r="BB1379" s="20" t="e">
        <f t="shared" si="213"/>
        <v>#DIV/0!</v>
      </c>
      <c r="BC1379">
        <f t="shared" si="217"/>
        <v>0</v>
      </c>
      <c r="BD1379" s="14">
        <f t="shared" si="218"/>
        <v>1</v>
      </c>
      <c r="BE1379" s="14" t="str">
        <f t="shared" si="219"/>
        <v/>
      </c>
      <c r="BF1379" s="14" t="str">
        <f t="shared" si="220"/>
        <v/>
      </c>
      <c r="BG1379" s="14" t="str">
        <f t="shared" si="221"/>
        <v/>
      </c>
    </row>
    <row r="1380" spans="1:59" x14ac:dyDescent="0.2">
      <c r="A1380" t="str">
        <f t="shared" si="214"/>
        <v>Darragh Joyce_2016</v>
      </c>
      <c r="B1380" t="s">
        <v>1540</v>
      </c>
      <c r="C1380" t="s">
        <v>399</v>
      </c>
      <c r="D1380">
        <v>2016</v>
      </c>
      <c r="E1380" s="13">
        <v>0</v>
      </c>
      <c r="F1380" s="13">
        <v>0</v>
      </c>
      <c r="G1380" s="13">
        <v>0</v>
      </c>
      <c r="H1380" s="13">
        <v>0</v>
      </c>
      <c r="I1380" s="13">
        <v>0</v>
      </c>
      <c r="J1380" s="13">
        <v>0</v>
      </c>
      <c r="K1380" s="13">
        <v>0</v>
      </c>
      <c r="L1380" s="13">
        <v>0</v>
      </c>
      <c r="M1380" s="13">
        <v>0</v>
      </c>
      <c r="N1380" s="13">
        <v>0</v>
      </c>
      <c r="O1380" s="13">
        <v>0</v>
      </c>
      <c r="P1380" s="13">
        <v>0</v>
      </c>
      <c r="Q1380" s="13">
        <v>0</v>
      </c>
      <c r="R1380" s="13">
        <v>0</v>
      </c>
      <c r="S1380" s="13">
        <v>0</v>
      </c>
      <c r="T1380" s="13">
        <v>0</v>
      </c>
      <c r="U1380" s="13">
        <v>0</v>
      </c>
      <c r="V1380" s="13">
        <v>0</v>
      </c>
      <c r="W1380" s="13">
        <v>0</v>
      </c>
      <c r="X1380" s="13">
        <v>0</v>
      </c>
      <c r="Y1380" s="13">
        <v>0</v>
      </c>
      <c r="Z1380" s="13">
        <v>0</v>
      </c>
      <c r="AA1380" s="13">
        <v>0</v>
      </c>
      <c r="AB1380" s="13"/>
      <c r="AC1380" s="13"/>
      <c r="AD1380" s="13"/>
      <c r="AE1380" s="13"/>
      <c r="AF1380" s="13"/>
      <c r="AG1380" s="13"/>
      <c r="AH1380" s="13"/>
      <c r="AI1380" s="13"/>
      <c r="AJ1380" s="13"/>
      <c r="AK1380" s="13"/>
      <c r="AL1380" s="13"/>
      <c r="AM1380" s="13"/>
      <c r="AN1380" s="13"/>
      <c r="AO1380" s="13"/>
      <c r="AP1380" s="13"/>
      <c r="AQ1380" s="13"/>
      <c r="AR1380" s="13"/>
      <c r="AS1380" s="13"/>
      <c r="AT1380" s="13"/>
      <c r="AU1380" s="13"/>
      <c r="AV1380" s="13"/>
      <c r="AW1380" s="13"/>
      <c r="AX1380" s="13"/>
      <c r="AY1380" s="14" t="str">
        <f t="shared" si="215"/>
        <v/>
      </c>
      <c r="AZ1380" s="14">
        <f t="shared" si="212"/>
        <v>23</v>
      </c>
      <c r="BA1380" s="19">
        <f t="shared" si="216"/>
        <v>0</v>
      </c>
      <c r="BB1380" s="20" t="e">
        <f t="shared" si="213"/>
        <v>#DIV/0!</v>
      </c>
      <c r="BC1380">
        <f t="shared" si="217"/>
        <v>23</v>
      </c>
      <c r="BD1380" s="14">
        <f t="shared" si="218"/>
        <v>1</v>
      </c>
      <c r="BE1380" s="14" t="str">
        <f t="shared" si="219"/>
        <v/>
      </c>
      <c r="BF1380" s="14" t="str">
        <f t="shared" si="220"/>
        <v/>
      </c>
      <c r="BG1380" s="14" t="str">
        <f t="shared" si="221"/>
        <v/>
      </c>
    </row>
    <row r="1381" spans="1:59" x14ac:dyDescent="0.2">
      <c r="A1381" t="str">
        <f t="shared" si="214"/>
        <v>Darragh Joyce_2015</v>
      </c>
      <c r="B1381" t="s">
        <v>1540</v>
      </c>
      <c r="C1381" t="s">
        <v>399</v>
      </c>
      <c r="D1381">
        <v>2015</v>
      </c>
      <c r="E1381" s="13">
        <v>0</v>
      </c>
      <c r="F1381" s="13">
        <v>0</v>
      </c>
      <c r="G1381" s="13">
        <v>0</v>
      </c>
      <c r="H1381" s="13">
        <v>0</v>
      </c>
      <c r="I1381" s="13">
        <v>0</v>
      </c>
      <c r="J1381" s="13">
        <v>0</v>
      </c>
      <c r="K1381" s="13">
        <v>0</v>
      </c>
      <c r="L1381" s="13">
        <v>0</v>
      </c>
      <c r="M1381" s="13">
        <v>0</v>
      </c>
      <c r="N1381" s="13">
        <v>0</v>
      </c>
      <c r="O1381" s="13">
        <v>0</v>
      </c>
      <c r="P1381" s="13">
        <v>0</v>
      </c>
      <c r="Q1381" s="13">
        <v>0</v>
      </c>
      <c r="R1381" s="13">
        <v>0</v>
      </c>
      <c r="S1381" s="13">
        <v>0</v>
      </c>
      <c r="T1381" s="13">
        <v>0</v>
      </c>
      <c r="U1381" s="13">
        <v>0</v>
      </c>
      <c r="V1381" s="13">
        <v>0</v>
      </c>
      <c r="W1381" s="13">
        <v>0</v>
      </c>
      <c r="X1381" s="13">
        <v>0</v>
      </c>
      <c r="Y1381" s="13">
        <v>0</v>
      </c>
      <c r="Z1381" s="13">
        <v>0</v>
      </c>
      <c r="AA1381" s="13">
        <v>0</v>
      </c>
      <c r="AB1381" s="13"/>
      <c r="AC1381" s="13"/>
      <c r="AD1381" s="13"/>
      <c r="AE1381" s="13"/>
      <c r="AF1381" s="13"/>
      <c r="AG1381" s="13"/>
      <c r="AH1381" s="13"/>
      <c r="AI1381" s="13"/>
      <c r="AJ1381" s="13"/>
      <c r="AK1381" s="13"/>
      <c r="AL1381" s="13"/>
      <c r="AM1381" s="13"/>
      <c r="AN1381" s="13"/>
      <c r="AO1381" s="13"/>
      <c r="AP1381" s="13"/>
      <c r="AQ1381" s="13"/>
      <c r="AR1381" s="13"/>
      <c r="AS1381" s="13"/>
      <c r="AT1381" s="13"/>
      <c r="AU1381" s="13"/>
      <c r="AV1381" s="13"/>
      <c r="AW1381" s="13"/>
      <c r="AX1381" s="13"/>
      <c r="AY1381" s="14" t="str">
        <f t="shared" si="215"/>
        <v/>
      </c>
      <c r="AZ1381" s="14">
        <f t="shared" si="212"/>
        <v>23</v>
      </c>
      <c r="BA1381" s="19">
        <f t="shared" si="216"/>
        <v>0</v>
      </c>
      <c r="BB1381" s="20" t="e">
        <f t="shared" si="213"/>
        <v>#DIV/0!</v>
      </c>
      <c r="BC1381">
        <f t="shared" si="217"/>
        <v>23</v>
      </c>
      <c r="BD1381" s="14">
        <f t="shared" si="218"/>
        <v>1</v>
      </c>
      <c r="BE1381" s="14" t="str">
        <f t="shared" si="219"/>
        <v/>
      </c>
      <c r="BF1381" s="14" t="str">
        <f t="shared" si="220"/>
        <v/>
      </c>
      <c r="BG1381" s="14" t="str">
        <f t="shared" si="221"/>
        <v/>
      </c>
    </row>
    <row r="1382" spans="1:59" x14ac:dyDescent="0.2">
      <c r="A1382" t="str">
        <f t="shared" si="214"/>
        <v>Jesse Joyce_2018</v>
      </c>
      <c r="B1382" t="s">
        <v>714</v>
      </c>
      <c r="C1382" t="s">
        <v>144</v>
      </c>
      <c r="D1382">
        <v>2018</v>
      </c>
      <c r="E1382" s="13">
        <v>331800</v>
      </c>
      <c r="F1382" s="13">
        <v>331800</v>
      </c>
      <c r="G1382" s="13">
        <v>331800</v>
      </c>
      <c r="H1382" s="13">
        <v>330300</v>
      </c>
      <c r="I1382" s="13">
        <v>351900</v>
      </c>
      <c r="J1382" s="13">
        <v>350500</v>
      </c>
      <c r="K1382" s="13">
        <v>347000</v>
      </c>
      <c r="L1382" s="13">
        <v>320900</v>
      </c>
      <c r="M1382" s="13">
        <v>320900</v>
      </c>
      <c r="N1382" s="13">
        <v>320900</v>
      </c>
      <c r="O1382" s="13">
        <v>320900</v>
      </c>
      <c r="P1382" s="13">
        <v>307200</v>
      </c>
      <c r="Q1382" s="13">
        <v>287600</v>
      </c>
      <c r="R1382" s="13">
        <v>283600</v>
      </c>
      <c r="S1382" s="13">
        <v>287700</v>
      </c>
      <c r="T1382" s="13">
        <v>298800</v>
      </c>
      <c r="U1382" s="13">
        <v>296600</v>
      </c>
      <c r="V1382" s="13">
        <v>291600</v>
      </c>
      <c r="W1382" s="13">
        <v>278800</v>
      </c>
      <c r="X1382" s="13">
        <v>265500</v>
      </c>
      <c r="Y1382" s="13">
        <v>265500</v>
      </c>
      <c r="Z1382" s="13">
        <v>256300</v>
      </c>
      <c r="AA1382" s="13">
        <v>291200</v>
      </c>
      <c r="AB1382" s="13">
        <v>40</v>
      </c>
      <c r="AC1382" s="13">
        <v>74</v>
      </c>
      <c r="AD1382" s="13">
        <v>80</v>
      </c>
      <c r="AE1382" s="13">
        <v>88</v>
      </c>
      <c r="AF1382" s="13">
        <v>35</v>
      </c>
      <c r="AG1382" s="13">
        <v>77</v>
      </c>
      <c r="AH1382" s="13">
        <v>37</v>
      </c>
      <c r="AI1382" s="13"/>
      <c r="AJ1382" s="13"/>
      <c r="AK1382" s="13"/>
      <c r="AL1382" s="13">
        <v>48</v>
      </c>
      <c r="AM1382" s="13">
        <v>57</v>
      </c>
      <c r="AN1382" s="13">
        <v>59</v>
      </c>
      <c r="AO1382" s="13">
        <v>65</v>
      </c>
      <c r="AP1382" s="13">
        <v>77</v>
      </c>
      <c r="AQ1382" s="13">
        <v>36</v>
      </c>
      <c r="AR1382" s="13">
        <v>57</v>
      </c>
      <c r="AS1382" s="13">
        <v>57</v>
      </c>
      <c r="AT1382" s="13">
        <v>27</v>
      </c>
      <c r="AU1382" s="13"/>
      <c r="AV1382" s="13">
        <v>59</v>
      </c>
      <c r="AW1382" s="13">
        <v>93</v>
      </c>
      <c r="AX1382" s="13">
        <v>71</v>
      </c>
      <c r="AY1382" s="14">
        <f t="shared" si="215"/>
        <v>59.842105263157897</v>
      </c>
      <c r="AZ1382" s="14">
        <f t="shared" si="212"/>
        <v>23</v>
      </c>
      <c r="BA1382" s="19">
        <f t="shared" si="216"/>
        <v>0.86363636363636365</v>
      </c>
      <c r="BB1382" s="20">
        <f t="shared" si="213"/>
        <v>19.126082127395041</v>
      </c>
      <c r="BC1382">
        <f t="shared" si="217"/>
        <v>0</v>
      </c>
      <c r="BD1382" s="14">
        <f t="shared" si="218"/>
        <v>22</v>
      </c>
      <c r="BE1382" s="14">
        <f t="shared" si="219"/>
        <v>65.666666666666671</v>
      </c>
      <c r="BF1382" s="14">
        <f t="shared" si="220"/>
        <v>47.333333333333336</v>
      </c>
      <c r="BG1382" s="14">
        <f t="shared" si="221"/>
        <v>59.625</v>
      </c>
    </row>
    <row r="1383" spans="1:59" x14ac:dyDescent="0.2">
      <c r="A1383" t="str">
        <f t="shared" si="214"/>
        <v>Jesse Joyce_2017</v>
      </c>
      <c r="B1383" t="s">
        <v>714</v>
      </c>
      <c r="C1383" t="s">
        <v>144</v>
      </c>
      <c r="D1383">
        <v>2017</v>
      </c>
      <c r="E1383" s="13">
        <v>251300</v>
      </c>
      <c r="F1383" s="13">
        <v>251300</v>
      </c>
      <c r="G1383" s="13">
        <v>251300</v>
      </c>
      <c r="H1383" s="13">
        <v>282400</v>
      </c>
      <c r="I1383" s="13">
        <v>299200</v>
      </c>
      <c r="J1383" s="13">
        <v>313200</v>
      </c>
      <c r="K1383" s="13">
        <v>311400</v>
      </c>
      <c r="L1383" s="13">
        <v>314400</v>
      </c>
      <c r="M1383" s="13">
        <v>308900</v>
      </c>
      <c r="N1383" s="13">
        <v>308900</v>
      </c>
      <c r="O1383" s="13">
        <v>306800</v>
      </c>
      <c r="P1383" s="13">
        <v>293300</v>
      </c>
      <c r="Q1383" s="13">
        <v>287900</v>
      </c>
      <c r="R1383" s="13">
        <v>277200</v>
      </c>
      <c r="S1383" s="13">
        <v>276400</v>
      </c>
      <c r="T1383" s="13">
        <v>276400</v>
      </c>
      <c r="U1383" s="13">
        <v>276400</v>
      </c>
      <c r="V1383" s="13">
        <v>276400</v>
      </c>
      <c r="W1383" s="13">
        <v>276400</v>
      </c>
      <c r="X1383" s="13">
        <v>271900</v>
      </c>
      <c r="Y1383" s="13">
        <v>272700</v>
      </c>
      <c r="Z1383" s="13">
        <v>283300</v>
      </c>
      <c r="AA1383" s="13">
        <v>295600</v>
      </c>
      <c r="AB1383" s="13">
        <v>69</v>
      </c>
      <c r="AC1383" s="13">
        <v>63</v>
      </c>
      <c r="AD1383" s="13">
        <v>84</v>
      </c>
      <c r="AE1383" s="13">
        <v>56</v>
      </c>
      <c r="AF1383" s="13">
        <v>66</v>
      </c>
      <c r="AG1383" s="13">
        <v>58</v>
      </c>
      <c r="AH1383" s="13">
        <v>65</v>
      </c>
      <c r="AI1383" s="13">
        <v>50</v>
      </c>
      <c r="AJ1383" s="13"/>
      <c r="AK1383" s="13">
        <v>62</v>
      </c>
      <c r="AL1383" s="13">
        <v>39</v>
      </c>
      <c r="AM1383" s="13">
        <v>59</v>
      </c>
      <c r="AN1383" s="13">
        <v>47</v>
      </c>
      <c r="AO1383" s="13">
        <v>55</v>
      </c>
      <c r="AP1383" s="13"/>
      <c r="AQ1383" s="13"/>
      <c r="AR1383" s="13"/>
      <c r="AS1383" s="13"/>
      <c r="AT1383" s="13">
        <v>54</v>
      </c>
      <c r="AU1383" s="13">
        <v>57</v>
      </c>
      <c r="AV1383" s="13">
        <v>78</v>
      </c>
      <c r="AW1383" s="13">
        <v>64</v>
      </c>
      <c r="AX1383" s="13"/>
      <c r="AY1383" s="14">
        <f t="shared" si="215"/>
        <v>60.352941176470587</v>
      </c>
      <c r="AZ1383" s="14">
        <f t="shared" si="212"/>
        <v>23</v>
      </c>
      <c r="BA1383" s="19">
        <f t="shared" si="216"/>
        <v>0.77272727272727271</v>
      </c>
      <c r="BB1383" s="20">
        <f t="shared" si="213"/>
        <v>10.810534078334124</v>
      </c>
      <c r="BC1383">
        <f t="shared" si="217"/>
        <v>0</v>
      </c>
      <c r="BD1383" s="14">
        <f t="shared" si="218"/>
        <v>1</v>
      </c>
      <c r="BE1383" s="14">
        <f t="shared" si="219"/>
        <v>66</v>
      </c>
      <c r="BF1383" s="14">
        <f t="shared" si="220"/>
        <v>55</v>
      </c>
      <c r="BG1383" s="14">
        <f t="shared" si="221"/>
        <v>63.25</v>
      </c>
    </row>
    <row r="1384" spans="1:59" x14ac:dyDescent="0.2">
      <c r="A1384" t="str">
        <f t="shared" si="214"/>
        <v>Jesse Joyce_2016</v>
      </c>
      <c r="B1384" t="s">
        <v>714</v>
      </c>
      <c r="C1384" t="s">
        <v>144</v>
      </c>
      <c r="D1384">
        <v>2016</v>
      </c>
      <c r="E1384" s="13">
        <v>102400</v>
      </c>
      <c r="F1384" s="13">
        <v>102400</v>
      </c>
      <c r="G1384" s="13">
        <v>102400</v>
      </c>
      <c r="H1384" s="13">
        <v>102400</v>
      </c>
      <c r="I1384" s="13">
        <v>102400</v>
      </c>
      <c r="J1384" s="13">
        <v>102400</v>
      </c>
      <c r="K1384" s="13">
        <v>102400</v>
      </c>
      <c r="L1384" s="13">
        <v>102400</v>
      </c>
      <c r="M1384" s="13">
        <v>102400</v>
      </c>
      <c r="N1384" s="13">
        <v>102400</v>
      </c>
      <c r="O1384" s="13">
        <v>102400</v>
      </c>
      <c r="P1384" s="13">
        <v>102400</v>
      </c>
      <c r="Q1384" s="13">
        <v>102400</v>
      </c>
      <c r="R1384" s="13">
        <v>102400</v>
      </c>
      <c r="S1384" s="13">
        <v>122100</v>
      </c>
      <c r="T1384" s="13">
        <v>147100</v>
      </c>
      <c r="U1384" s="13">
        <v>163000</v>
      </c>
      <c r="V1384" s="13">
        <v>181200</v>
      </c>
      <c r="W1384" s="13">
        <v>187100</v>
      </c>
      <c r="X1384" s="13">
        <v>210000</v>
      </c>
      <c r="Y1384" s="13">
        <v>225700</v>
      </c>
      <c r="Z1384" s="13">
        <v>241900</v>
      </c>
      <c r="AA1384" s="13">
        <v>241900</v>
      </c>
      <c r="AB1384" s="13"/>
      <c r="AC1384" s="13"/>
      <c r="AD1384" s="13"/>
      <c r="AE1384" s="13"/>
      <c r="AF1384" s="13"/>
      <c r="AG1384" s="13"/>
      <c r="AH1384" s="13"/>
      <c r="AI1384" s="13"/>
      <c r="AJ1384" s="13"/>
      <c r="AK1384" s="13"/>
      <c r="AL1384" s="13">
        <v>28</v>
      </c>
      <c r="AM1384" s="13">
        <v>26</v>
      </c>
      <c r="AN1384" s="13"/>
      <c r="AO1384" s="13">
        <v>53</v>
      </c>
      <c r="AP1384" s="13">
        <v>51</v>
      </c>
      <c r="AQ1384" s="13">
        <v>21</v>
      </c>
      <c r="AR1384" s="13">
        <v>69</v>
      </c>
      <c r="AS1384" s="13">
        <v>35</v>
      </c>
      <c r="AT1384" s="13">
        <v>64</v>
      </c>
      <c r="AU1384" s="13">
        <v>67</v>
      </c>
      <c r="AV1384" s="13">
        <v>46</v>
      </c>
      <c r="AW1384" s="13"/>
      <c r="AX1384" s="13">
        <v>48</v>
      </c>
      <c r="AY1384" s="14">
        <f t="shared" si="215"/>
        <v>46.18181818181818</v>
      </c>
      <c r="AZ1384" s="14">
        <f t="shared" si="212"/>
        <v>23</v>
      </c>
      <c r="BA1384" s="19">
        <f t="shared" si="216"/>
        <v>0.5</v>
      </c>
      <c r="BB1384" s="20">
        <f t="shared" si="213"/>
        <v>16.857153863082473</v>
      </c>
      <c r="BC1384">
        <f t="shared" si="217"/>
        <v>0</v>
      </c>
      <c r="BD1384" s="14">
        <f t="shared" si="218"/>
        <v>1</v>
      </c>
      <c r="BE1384" s="14" t="str">
        <f t="shared" si="219"/>
        <v/>
      </c>
      <c r="BF1384" s="14">
        <f t="shared" si="220"/>
        <v>27</v>
      </c>
      <c r="BG1384" s="14">
        <f t="shared" si="221"/>
        <v>50.125</v>
      </c>
    </row>
    <row r="1385" spans="1:59" x14ac:dyDescent="0.2">
      <c r="A1385" t="str">
        <f t="shared" si="214"/>
        <v>Jesse Joyce_2015</v>
      </c>
      <c r="B1385" t="s">
        <v>714</v>
      </c>
      <c r="C1385" t="s">
        <v>144</v>
      </c>
      <c r="D1385">
        <v>2015</v>
      </c>
      <c r="E1385" s="13">
        <v>0</v>
      </c>
      <c r="F1385" s="13">
        <v>0</v>
      </c>
      <c r="G1385" s="13">
        <v>0</v>
      </c>
      <c r="H1385" s="13">
        <v>0</v>
      </c>
      <c r="I1385" s="13">
        <v>0</v>
      </c>
      <c r="J1385" s="13">
        <v>0</v>
      </c>
      <c r="K1385" s="13">
        <v>0</v>
      </c>
      <c r="L1385" s="13">
        <v>0</v>
      </c>
      <c r="M1385" s="13">
        <v>0</v>
      </c>
      <c r="N1385" s="13">
        <v>0</v>
      </c>
      <c r="O1385" s="13">
        <v>0</v>
      </c>
      <c r="P1385" s="13">
        <v>0</v>
      </c>
      <c r="Q1385" s="13">
        <v>0</v>
      </c>
      <c r="R1385" s="13">
        <v>0</v>
      </c>
      <c r="S1385" s="13">
        <v>0</v>
      </c>
      <c r="T1385" s="13">
        <v>0</v>
      </c>
      <c r="U1385" s="13">
        <v>0</v>
      </c>
      <c r="V1385" s="13">
        <v>0</v>
      </c>
      <c r="W1385" s="13">
        <v>0</v>
      </c>
      <c r="X1385" s="13">
        <v>0</v>
      </c>
      <c r="Y1385" s="13">
        <v>0</v>
      </c>
      <c r="Z1385" s="13">
        <v>0</v>
      </c>
      <c r="AA1385" s="13">
        <v>0</v>
      </c>
      <c r="AB1385" s="13"/>
      <c r="AC1385" s="13"/>
      <c r="AD1385" s="13"/>
      <c r="AE1385" s="13"/>
      <c r="AF1385" s="13"/>
      <c r="AG1385" s="13"/>
      <c r="AH1385" s="13"/>
      <c r="AI1385" s="13"/>
      <c r="AJ1385" s="13"/>
      <c r="AK1385" s="13"/>
      <c r="AL1385" s="13"/>
      <c r="AM1385" s="13"/>
      <c r="AN1385" s="13"/>
      <c r="AO1385" s="13"/>
      <c r="AP1385" s="13"/>
      <c r="AQ1385" s="13"/>
      <c r="AR1385" s="13"/>
      <c r="AS1385" s="13"/>
      <c r="AT1385" s="13"/>
      <c r="AU1385" s="13"/>
      <c r="AV1385" s="13"/>
      <c r="AW1385" s="13"/>
      <c r="AX1385" s="13"/>
      <c r="AY1385" s="14" t="str">
        <f t="shared" si="215"/>
        <v/>
      </c>
      <c r="AZ1385" s="14">
        <f t="shared" si="212"/>
        <v>23</v>
      </c>
      <c r="BA1385" s="19">
        <f t="shared" si="216"/>
        <v>0</v>
      </c>
      <c r="BB1385" s="20" t="e">
        <f t="shared" si="213"/>
        <v>#DIV/0!</v>
      </c>
      <c r="BC1385">
        <f t="shared" si="217"/>
        <v>23</v>
      </c>
      <c r="BD1385" s="14">
        <f t="shared" si="218"/>
        <v>1</v>
      </c>
      <c r="BE1385" s="14" t="str">
        <f t="shared" si="219"/>
        <v/>
      </c>
      <c r="BF1385" s="14" t="str">
        <f t="shared" si="220"/>
        <v/>
      </c>
      <c r="BG1385" s="14" t="str">
        <f t="shared" si="221"/>
        <v/>
      </c>
    </row>
    <row r="1386" spans="1:59" x14ac:dyDescent="0.2">
      <c r="A1386" t="str">
        <f t="shared" si="214"/>
        <v>Tom Joyce_2018</v>
      </c>
      <c r="B1386" t="s">
        <v>2671</v>
      </c>
      <c r="C1386" t="s">
        <v>514</v>
      </c>
      <c r="D1386">
        <v>2018</v>
      </c>
      <c r="E1386" s="13">
        <v>0</v>
      </c>
      <c r="F1386" s="13">
        <v>0</v>
      </c>
      <c r="G1386" s="13">
        <v>0</v>
      </c>
      <c r="H1386" s="13">
        <v>0</v>
      </c>
      <c r="I1386" s="13">
        <v>0</v>
      </c>
      <c r="J1386" s="13">
        <v>0</v>
      </c>
      <c r="K1386" s="13">
        <v>0</v>
      </c>
      <c r="L1386" s="13">
        <v>0</v>
      </c>
      <c r="M1386" s="13">
        <v>0</v>
      </c>
      <c r="N1386" s="13">
        <v>0</v>
      </c>
      <c r="O1386" s="13">
        <v>0</v>
      </c>
      <c r="P1386" s="13">
        <v>0</v>
      </c>
      <c r="Q1386" s="13">
        <v>0</v>
      </c>
      <c r="R1386" s="13">
        <v>0</v>
      </c>
      <c r="S1386" s="13">
        <v>0</v>
      </c>
      <c r="T1386" s="13">
        <v>0</v>
      </c>
      <c r="U1386" s="13">
        <v>0</v>
      </c>
      <c r="V1386" s="13">
        <v>0</v>
      </c>
      <c r="W1386" s="13">
        <v>0</v>
      </c>
      <c r="X1386" s="13">
        <v>0</v>
      </c>
      <c r="Y1386" s="13">
        <v>0</v>
      </c>
      <c r="Z1386" s="13">
        <v>0</v>
      </c>
      <c r="AA1386" s="13">
        <v>0</v>
      </c>
      <c r="AB1386" s="13"/>
      <c r="AC1386" s="13"/>
      <c r="AD1386" s="13"/>
      <c r="AE1386" s="13"/>
      <c r="AF1386" s="13"/>
      <c r="AG1386" s="13"/>
      <c r="AH1386" s="13"/>
      <c r="AI1386" s="13"/>
      <c r="AJ1386" s="13"/>
      <c r="AK1386" s="13"/>
      <c r="AL1386" s="13"/>
      <c r="AM1386" s="13"/>
      <c r="AN1386" s="13"/>
      <c r="AO1386" s="13"/>
      <c r="AP1386" s="13"/>
      <c r="AQ1386" s="13"/>
      <c r="AR1386" s="13"/>
      <c r="AS1386" s="13"/>
      <c r="AT1386" s="13"/>
      <c r="AU1386" s="13"/>
      <c r="AV1386" s="13"/>
      <c r="AW1386" s="13"/>
      <c r="AX1386" s="13"/>
      <c r="AY1386" s="14" t="str">
        <f t="shared" si="215"/>
        <v/>
      </c>
      <c r="AZ1386" s="14">
        <f t="shared" si="212"/>
        <v>23</v>
      </c>
      <c r="BA1386" s="19">
        <f t="shared" si="216"/>
        <v>0</v>
      </c>
      <c r="BB1386" s="20" t="e">
        <f t="shared" si="213"/>
        <v>#DIV/0!</v>
      </c>
      <c r="BC1386">
        <f t="shared" si="217"/>
        <v>23</v>
      </c>
      <c r="BD1386" s="14">
        <f t="shared" si="218"/>
        <v>1</v>
      </c>
      <c r="BE1386" s="14" t="str">
        <f t="shared" si="219"/>
        <v/>
      </c>
      <c r="BF1386" s="14" t="str">
        <f t="shared" si="220"/>
        <v/>
      </c>
      <c r="BG1386" s="14" t="str">
        <f t="shared" si="221"/>
        <v/>
      </c>
    </row>
    <row r="1387" spans="1:59" x14ac:dyDescent="0.2">
      <c r="A1387" t="str">
        <f t="shared" si="214"/>
        <v>Tom Joyce_2017</v>
      </c>
      <c r="B1387" t="s">
        <v>2671</v>
      </c>
      <c r="C1387" t="s">
        <v>514</v>
      </c>
      <c r="D1387">
        <v>2017</v>
      </c>
      <c r="E1387" s="13">
        <v>0</v>
      </c>
      <c r="F1387" s="13">
        <v>0</v>
      </c>
      <c r="G1387" s="13">
        <v>0</v>
      </c>
      <c r="H1387" s="13">
        <v>0</v>
      </c>
      <c r="I1387" s="13">
        <v>0</v>
      </c>
      <c r="J1387" s="13">
        <v>0</v>
      </c>
      <c r="K1387" s="13">
        <v>0</v>
      </c>
      <c r="L1387" s="13">
        <v>0</v>
      </c>
      <c r="M1387" s="13">
        <v>0</v>
      </c>
      <c r="N1387" s="13">
        <v>0</v>
      </c>
      <c r="O1387" s="13">
        <v>0</v>
      </c>
      <c r="P1387" s="13">
        <v>0</v>
      </c>
      <c r="Q1387" s="13">
        <v>0</v>
      </c>
      <c r="R1387" s="13">
        <v>0</v>
      </c>
      <c r="S1387" s="13">
        <v>0</v>
      </c>
      <c r="T1387" s="13">
        <v>0</v>
      </c>
      <c r="U1387" s="13">
        <v>0</v>
      </c>
      <c r="V1387" s="13">
        <v>0</v>
      </c>
      <c r="W1387" s="13">
        <v>0</v>
      </c>
      <c r="X1387" s="13">
        <v>0</v>
      </c>
      <c r="Y1387" s="13">
        <v>0</v>
      </c>
      <c r="Z1387" s="13">
        <v>0</v>
      </c>
      <c r="AA1387" s="13">
        <v>0</v>
      </c>
      <c r="AB1387" s="13"/>
      <c r="AC1387" s="13"/>
      <c r="AD1387" s="13"/>
      <c r="AE1387" s="13"/>
      <c r="AF1387" s="13"/>
      <c r="AG1387" s="13"/>
      <c r="AH1387" s="13"/>
      <c r="AI1387" s="13"/>
      <c r="AJ1387" s="13"/>
      <c r="AK1387" s="13"/>
      <c r="AL1387" s="13"/>
      <c r="AM1387" s="13"/>
      <c r="AN1387" s="13"/>
      <c r="AO1387" s="13"/>
      <c r="AP1387" s="13"/>
      <c r="AQ1387" s="13"/>
      <c r="AR1387" s="13"/>
      <c r="AS1387" s="13"/>
      <c r="AT1387" s="13"/>
      <c r="AU1387" s="13"/>
      <c r="AV1387" s="13"/>
      <c r="AW1387" s="13"/>
      <c r="AX1387" s="13"/>
      <c r="AY1387" s="14" t="str">
        <f t="shared" si="215"/>
        <v/>
      </c>
      <c r="AZ1387" s="14">
        <f t="shared" si="212"/>
        <v>23</v>
      </c>
      <c r="BA1387" s="19">
        <f t="shared" si="216"/>
        <v>0</v>
      </c>
      <c r="BB1387" s="20" t="e">
        <f t="shared" si="213"/>
        <v>#DIV/0!</v>
      </c>
      <c r="BC1387">
        <f t="shared" si="217"/>
        <v>23</v>
      </c>
      <c r="BD1387" s="14">
        <f t="shared" si="218"/>
        <v>1</v>
      </c>
      <c r="BE1387" s="14" t="str">
        <f t="shared" si="219"/>
        <v/>
      </c>
      <c r="BF1387" s="14" t="str">
        <f t="shared" si="220"/>
        <v/>
      </c>
      <c r="BG1387" s="14" t="str">
        <f t="shared" si="221"/>
        <v/>
      </c>
    </row>
    <row r="1388" spans="1:59" x14ac:dyDescent="0.2">
      <c r="A1388" t="str">
        <f t="shared" si="214"/>
        <v>Tom Joyce_2016</v>
      </c>
      <c r="B1388" t="s">
        <v>2671</v>
      </c>
      <c r="C1388" t="s">
        <v>514</v>
      </c>
      <c r="D1388">
        <v>2016</v>
      </c>
      <c r="E1388" s="13">
        <v>0</v>
      </c>
      <c r="F1388" s="13">
        <v>0</v>
      </c>
      <c r="G1388" s="13">
        <v>0</v>
      </c>
      <c r="H1388" s="13">
        <v>0</v>
      </c>
      <c r="I1388" s="13">
        <v>0</v>
      </c>
      <c r="J1388" s="13">
        <v>0</v>
      </c>
      <c r="K1388" s="13">
        <v>0</v>
      </c>
      <c r="L1388" s="13">
        <v>0</v>
      </c>
      <c r="M1388" s="13">
        <v>0</v>
      </c>
      <c r="N1388" s="13">
        <v>0</v>
      </c>
      <c r="O1388" s="13">
        <v>0</v>
      </c>
      <c r="P1388" s="13">
        <v>0</v>
      </c>
      <c r="Q1388" s="13">
        <v>0</v>
      </c>
      <c r="R1388" s="13">
        <v>0</v>
      </c>
      <c r="S1388" s="13">
        <v>0</v>
      </c>
      <c r="T1388" s="13">
        <v>0</v>
      </c>
      <c r="U1388" s="13">
        <v>0</v>
      </c>
      <c r="V1388" s="13">
        <v>0</v>
      </c>
      <c r="W1388" s="13">
        <v>0</v>
      </c>
      <c r="X1388" s="13">
        <v>0</v>
      </c>
      <c r="Y1388" s="13">
        <v>0</v>
      </c>
      <c r="Z1388" s="13">
        <v>0</v>
      </c>
      <c r="AA1388" s="13">
        <v>0</v>
      </c>
      <c r="AB1388" s="13"/>
      <c r="AC1388" s="13"/>
      <c r="AD1388" s="13"/>
      <c r="AE1388" s="13"/>
      <c r="AF1388" s="13"/>
      <c r="AG1388" s="13"/>
      <c r="AH1388" s="13"/>
      <c r="AI1388" s="13"/>
      <c r="AJ1388" s="13"/>
      <c r="AK1388" s="13"/>
      <c r="AL1388" s="13"/>
      <c r="AM1388" s="13"/>
      <c r="AN1388" s="13"/>
      <c r="AO1388" s="13"/>
      <c r="AP1388" s="13"/>
      <c r="AQ1388" s="13"/>
      <c r="AR1388" s="13"/>
      <c r="AS1388" s="13"/>
      <c r="AT1388" s="13"/>
      <c r="AU1388" s="13"/>
      <c r="AV1388" s="13"/>
      <c r="AW1388" s="13"/>
      <c r="AX1388" s="13"/>
      <c r="AY1388" s="14" t="str">
        <f t="shared" si="215"/>
        <v/>
      </c>
      <c r="AZ1388" s="14">
        <f t="shared" si="212"/>
        <v>23</v>
      </c>
      <c r="BA1388" s="19">
        <f t="shared" si="216"/>
        <v>0</v>
      </c>
      <c r="BB1388" s="20" t="e">
        <f t="shared" si="213"/>
        <v>#DIV/0!</v>
      </c>
      <c r="BC1388">
        <f t="shared" si="217"/>
        <v>23</v>
      </c>
      <c r="BD1388" s="14">
        <f t="shared" si="218"/>
        <v>1</v>
      </c>
      <c r="BE1388" s="14" t="str">
        <f t="shared" si="219"/>
        <v/>
      </c>
      <c r="BF1388" s="14" t="str">
        <f t="shared" si="220"/>
        <v/>
      </c>
      <c r="BG1388" s="14" t="str">
        <f t="shared" si="221"/>
        <v/>
      </c>
    </row>
    <row r="1389" spans="1:59" x14ac:dyDescent="0.2">
      <c r="A1389" t="str">
        <f t="shared" si="214"/>
        <v>Tom Joyce_2015</v>
      </c>
      <c r="B1389" t="s">
        <v>2671</v>
      </c>
      <c r="C1389" t="s">
        <v>514</v>
      </c>
      <c r="D1389">
        <v>2015</v>
      </c>
      <c r="E1389" s="13">
        <v>0</v>
      </c>
      <c r="F1389" s="13">
        <v>0</v>
      </c>
      <c r="G1389" s="13">
        <v>0</v>
      </c>
      <c r="H1389" s="13">
        <v>0</v>
      </c>
      <c r="I1389" s="13">
        <v>0</v>
      </c>
      <c r="J1389" s="13">
        <v>0</v>
      </c>
      <c r="K1389" s="13">
        <v>0</v>
      </c>
      <c r="L1389" s="13">
        <v>0</v>
      </c>
      <c r="M1389" s="13">
        <v>0</v>
      </c>
      <c r="N1389" s="13">
        <v>0</v>
      </c>
      <c r="O1389" s="13">
        <v>0</v>
      </c>
      <c r="P1389" s="13">
        <v>0</v>
      </c>
      <c r="Q1389" s="13">
        <v>0</v>
      </c>
      <c r="R1389" s="13">
        <v>0</v>
      </c>
      <c r="S1389" s="13">
        <v>0</v>
      </c>
      <c r="T1389" s="13">
        <v>0</v>
      </c>
      <c r="U1389" s="13">
        <v>0</v>
      </c>
      <c r="V1389" s="13">
        <v>0</v>
      </c>
      <c r="W1389" s="13">
        <v>0</v>
      </c>
      <c r="X1389" s="13">
        <v>0</v>
      </c>
      <c r="Y1389" s="13">
        <v>0</v>
      </c>
      <c r="Z1389" s="13">
        <v>0</v>
      </c>
      <c r="AA1389" s="13">
        <v>0</v>
      </c>
      <c r="AB1389" s="13"/>
      <c r="AC1389" s="13"/>
      <c r="AD1389" s="13"/>
      <c r="AE1389" s="13"/>
      <c r="AF1389" s="13"/>
      <c r="AG1389" s="13"/>
      <c r="AH1389" s="13"/>
      <c r="AI1389" s="13"/>
      <c r="AJ1389" s="13"/>
      <c r="AK1389" s="13"/>
      <c r="AL1389" s="13"/>
      <c r="AM1389" s="13"/>
      <c r="AN1389" s="13"/>
      <c r="AO1389" s="13"/>
      <c r="AP1389" s="13"/>
      <c r="AQ1389" s="13"/>
      <c r="AR1389" s="13"/>
      <c r="AS1389" s="13"/>
      <c r="AT1389" s="13"/>
      <c r="AU1389" s="13"/>
      <c r="AV1389" s="13"/>
      <c r="AW1389" s="13"/>
      <c r="AX1389" s="13"/>
      <c r="AY1389" s="14" t="str">
        <f t="shared" si="215"/>
        <v/>
      </c>
      <c r="AZ1389" s="14">
        <f t="shared" si="212"/>
        <v>23</v>
      </c>
      <c r="BA1389" s="19">
        <f t="shared" si="216"/>
        <v>0</v>
      </c>
      <c r="BB1389" s="20" t="e">
        <f t="shared" si="213"/>
        <v>#DIV/0!</v>
      </c>
      <c r="BC1389">
        <f t="shared" si="217"/>
        <v>23</v>
      </c>
      <c r="BD1389" s="14">
        <f t="shared" si="218"/>
        <v>1</v>
      </c>
      <c r="BE1389" s="14" t="str">
        <f t="shared" si="219"/>
        <v/>
      </c>
      <c r="BF1389" s="14" t="str">
        <f t="shared" si="220"/>
        <v/>
      </c>
      <c r="BG1389" s="14" t="str">
        <f t="shared" si="221"/>
        <v/>
      </c>
    </row>
    <row r="1390" spans="1:59" x14ac:dyDescent="0.2">
      <c r="A1390" t="str">
        <f t="shared" si="214"/>
        <v>Mark Keane_2018</v>
      </c>
      <c r="B1390" t="s">
        <v>2672</v>
      </c>
      <c r="C1390" t="s">
        <v>116</v>
      </c>
      <c r="D1390">
        <v>2018</v>
      </c>
      <c r="E1390" s="13">
        <v>0</v>
      </c>
      <c r="F1390" s="13">
        <v>0</v>
      </c>
      <c r="G1390" s="13">
        <v>0</v>
      </c>
      <c r="H1390" s="13">
        <v>0</v>
      </c>
      <c r="I1390" s="13">
        <v>0</v>
      </c>
      <c r="J1390" s="13">
        <v>0</v>
      </c>
      <c r="K1390" s="13">
        <v>0</v>
      </c>
      <c r="L1390" s="13">
        <v>0</v>
      </c>
      <c r="M1390" s="13">
        <v>0</v>
      </c>
      <c r="N1390" s="13">
        <v>0</v>
      </c>
      <c r="O1390" s="13">
        <v>0</v>
      </c>
      <c r="P1390" s="13">
        <v>0</v>
      </c>
      <c r="Q1390" s="13">
        <v>0</v>
      </c>
      <c r="R1390" s="13">
        <v>0</v>
      </c>
      <c r="S1390" s="13">
        <v>0</v>
      </c>
      <c r="T1390" s="13">
        <v>0</v>
      </c>
      <c r="U1390" s="13">
        <v>0</v>
      </c>
      <c r="V1390" s="13">
        <v>0</v>
      </c>
      <c r="W1390" s="13">
        <v>0</v>
      </c>
      <c r="X1390" s="13">
        <v>0</v>
      </c>
      <c r="Y1390" s="13">
        <v>0</v>
      </c>
      <c r="Z1390" s="13">
        <v>0</v>
      </c>
      <c r="AA1390" s="13">
        <v>0</v>
      </c>
      <c r="AB1390" s="13"/>
      <c r="AC1390" s="13"/>
      <c r="AD1390" s="13"/>
      <c r="AE1390" s="13"/>
      <c r="AF1390" s="13"/>
      <c r="AG1390" s="13"/>
      <c r="AH1390" s="13"/>
      <c r="AI1390" s="13"/>
      <c r="AJ1390" s="13"/>
      <c r="AK1390" s="13"/>
      <c r="AL1390" s="13"/>
      <c r="AM1390" s="13"/>
      <c r="AN1390" s="13"/>
      <c r="AO1390" s="13"/>
      <c r="AP1390" s="13"/>
      <c r="AQ1390" s="13"/>
      <c r="AR1390" s="13"/>
      <c r="AS1390" s="13"/>
      <c r="AT1390" s="13"/>
      <c r="AU1390" s="13"/>
      <c r="AV1390" s="13"/>
      <c r="AW1390" s="13"/>
      <c r="AX1390" s="13"/>
      <c r="AY1390" s="14" t="str">
        <f t="shared" si="215"/>
        <v/>
      </c>
      <c r="AZ1390" s="14">
        <f t="shared" si="212"/>
        <v>23</v>
      </c>
      <c r="BA1390" s="19">
        <f t="shared" si="216"/>
        <v>0</v>
      </c>
      <c r="BB1390" s="20" t="e">
        <f t="shared" si="213"/>
        <v>#DIV/0!</v>
      </c>
      <c r="BC1390">
        <f t="shared" si="217"/>
        <v>23</v>
      </c>
      <c r="BD1390" s="14">
        <f t="shared" si="218"/>
        <v>1</v>
      </c>
      <c r="BE1390" s="14" t="str">
        <f t="shared" si="219"/>
        <v/>
      </c>
      <c r="BF1390" s="14" t="str">
        <f t="shared" si="220"/>
        <v/>
      </c>
      <c r="BG1390" s="14" t="str">
        <f t="shared" si="221"/>
        <v/>
      </c>
    </row>
    <row r="1391" spans="1:59" x14ac:dyDescent="0.2">
      <c r="A1391" t="str">
        <f t="shared" si="214"/>
        <v>Mark Keane_2017</v>
      </c>
      <c r="B1391" t="s">
        <v>2672</v>
      </c>
      <c r="C1391" t="s">
        <v>116</v>
      </c>
      <c r="D1391">
        <v>2017</v>
      </c>
      <c r="E1391" s="13">
        <v>0</v>
      </c>
      <c r="F1391" s="13">
        <v>0</v>
      </c>
      <c r="G1391" s="13">
        <v>0</v>
      </c>
      <c r="H1391" s="13">
        <v>0</v>
      </c>
      <c r="I1391" s="13">
        <v>0</v>
      </c>
      <c r="J1391" s="13">
        <v>0</v>
      </c>
      <c r="K1391" s="13">
        <v>0</v>
      </c>
      <c r="L1391" s="13">
        <v>0</v>
      </c>
      <c r="M1391" s="13">
        <v>0</v>
      </c>
      <c r="N1391" s="13">
        <v>0</v>
      </c>
      <c r="O1391" s="13">
        <v>0</v>
      </c>
      <c r="P1391" s="13">
        <v>0</v>
      </c>
      <c r="Q1391" s="13">
        <v>0</v>
      </c>
      <c r="R1391" s="13">
        <v>0</v>
      </c>
      <c r="S1391" s="13">
        <v>0</v>
      </c>
      <c r="T1391" s="13">
        <v>0</v>
      </c>
      <c r="U1391" s="13">
        <v>0</v>
      </c>
      <c r="V1391" s="13">
        <v>0</v>
      </c>
      <c r="W1391" s="13">
        <v>0</v>
      </c>
      <c r="X1391" s="13">
        <v>0</v>
      </c>
      <c r="Y1391" s="13">
        <v>0</v>
      </c>
      <c r="Z1391" s="13">
        <v>0</v>
      </c>
      <c r="AA1391" s="13">
        <v>0</v>
      </c>
      <c r="AB1391" s="13"/>
      <c r="AC1391" s="13"/>
      <c r="AD1391" s="13"/>
      <c r="AE1391" s="13"/>
      <c r="AF1391" s="13"/>
      <c r="AG1391" s="13"/>
      <c r="AH1391" s="13"/>
      <c r="AI1391" s="13"/>
      <c r="AJ1391" s="13"/>
      <c r="AK1391" s="13"/>
      <c r="AL1391" s="13"/>
      <c r="AM1391" s="13"/>
      <c r="AN1391" s="13"/>
      <c r="AO1391" s="13"/>
      <c r="AP1391" s="13"/>
      <c r="AQ1391" s="13"/>
      <c r="AR1391" s="13"/>
      <c r="AS1391" s="13"/>
      <c r="AT1391" s="13"/>
      <c r="AU1391" s="13"/>
      <c r="AV1391" s="13"/>
      <c r="AW1391" s="13"/>
      <c r="AX1391" s="13"/>
      <c r="AY1391" s="14" t="str">
        <f t="shared" si="215"/>
        <v/>
      </c>
      <c r="AZ1391" s="14">
        <f t="shared" si="212"/>
        <v>23</v>
      </c>
      <c r="BA1391" s="19">
        <f t="shared" si="216"/>
        <v>0</v>
      </c>
      <c r="BB1391" s="20" t="e">
        <f t="shared" si="213"/>
        <v>#DIV/0!</v>
      </c>
      <c r="BC1391">
        <f t="shared" si="217"/>
        <v>23</v>
      </c>
      <c r="BD1391" s="14">
        <f t="shared" si="218"/>
        <v>1</v>
      </c>
      <c r="BE1391" s="14" t="str">
        <f t="shared" si="219"/>
        <v/>
      </c>
      <c r="BF1391" s="14" t="str">
        <f t="shared" si="220"/>
        <v/>
      </c>
      <c r="BG1391" s="14" t="str">
        <f t="shared" si="221"/>
        <v/>
      </c>
    </row>
    <row r="1392" spans="1:59" x14ac:dyDescent="0.2">
      <c r="A1392" t="str">
        <f t="shared" si="214"/>
        <v>Mark Keane_2016</v>
      </c>
      <c r="B1392" t="s">
        <v>2672</v>
      </c>
      <c r="C1392" t="s">
        <v>116</v>
      </c>
      <c r="D1392">
        <v>2016</v>
      </c>
      <c r="E1392" s="13">
        <v>0</v>
      </c>
      <c r="F1392" s="13">
        <v>0</v>
      </c>
      <c r="G1392" s="13">
        <v>0</v>
      </c>
      <c r="H1392" s="13">
        <v>0</v>
      </c>
      <c r="I1392" s="13">
        <v>0</v>
      </c>
      <c r="J1392" s="13">
        <v>0</v>
      </c>
      <c r="K1392" s="13">
        <v>0</v>
      </c>
      <c r="L1392" s="13">
        <v>0</v>
      </c>
      <c r="M1392" s="13">
        <v>0</v>
      </c>
      <c r="N1392" s="13">
        <v>0</v>
      </c>
      <c r="O1392" s="13">
        <v>0</v>
      </c>
      <c r="P1392" s="13">
        <v>0</v>
      </c>
      <c r="Q1392" s="13">
        <v>0</v>
      </c>
      <c r="R1392" s="13">
        <v>0</v>
      </c>
      <c r="S1392" s="13">
        <v>0</v>
      </c>
      <c r="T1392" s="13">
        <v>0</v>
      </c>
      <c r="U1392" s="13">
        <v>0</v>
      </c>
      <c r="V1392" s="13">
        <v>0</v>
      </c>
      <c r="W1392" s="13">
        <v>0</v>
      </c>
      <c r="X1392" s="13">
        <v>0</v>
      </c>
      <c r="Y1392" s="13">
        <v>0</v>
      </c>
      <c r="Z1392" s="13">
        <v>0</v>
      </c>
      <c r="AA1392" s="13">
        <v>0</v>
      </c>
      <c r="AB1392" s="13"/>
      <c r="AC1392" s="13"/>
      <c r="AD1392" s="13"/>
      <c r="AE1392" s="13"/>
      <c r="AF1392" s="13"/>
      <c r="AG1392" s="13"/>
      <c r="AH1392" s="13"/>
      <c r="AI1392" s="13"/>
      <c r="AJ1392" s="13"/>
      <c r="AK1392" s="13"/>
      <c r="AL1392" s="13"/>
      <c r="AM1392" s="13"/>
      <c r="AN1392" s="13"/>
      <c r="AO1392" s="13"/>
      <c r="AP1392" s="13"/>
      <c r="AQ1392" s="13"/>
      <c r="AR1392" s="13"/>
      <c r="AS1392" s="13"/>
      <c r="AT1392" s="13"/>
      <c r="AU1392" s="13"/>
      <c r="AV1392" s="13"/>
      <c r="AW1392" s="13"/>
      <c r="AX1392" s="13"/>
      <c r="AY1392" s="14" t="str">
        <f t="shared" si="215"/>
        <v/>
      </c>
      <c r="AZ1392" s="14">
        <f t="shared" si="212"/>
        <v>23</v>
      </c>
      <c r="BA1392" s="19">
        <f t="shared" si="216"/>
        <v>0</v>
      </c>
      <c r="BB1392" s="20" t="e">
        <f t="shared" si="213"/>
        <v>#DIV/0!</v>
      </c>
      <c r="BC1392">
        <f t="shared" si="217"/>
        <v>23</v>
      </c>
      <c r="BD1392" s="14">
        <f t="shared" si="218"/>
        <v>1</v>
      </c>
      <c r="BE1392" s="14" t="str">
        <f t="shared" si="219"/>
        <v/>
      </c>
      <c r="BF1392" s="14" t="str">
        <f t="shared" si="220"/>
        <v/>
      </c>
      <c r="BG1392" s="14" t="str">
        <f t="shared" si="221"/>
        <v/>
      </c>
    </row>
    <row r="1393" spans="1:59" x14ac:dyDescent="0.2">
      <c r="A1393" t="str">
        <f t="shared" si="214"/>
        <v>Mark Keane_2015</v>
      </c>
      <c r="B1393" t="s">
        <v>2672</v>
      </c>
      <c r="C1393" t="s">
        <v>116</v>
      </c>
      <c r="D1393">
        <v>2015</v>
      </c>
      <c r="E1393" s="13">
        <v>0</v>
      </c>
      <c r="F1393" s="13">
        <v>0</v>
      </c>
      <c r="G1393" s="13">
        <v>0</v>
      </c>
      <c r="H1393" s="13">
        <v>0</v>
      </c>
      <c r="I1393" s="13">
        <v>0</v>
      </c>
      <c r="J1393" s="13">
        <v>0</v>
      </c>
      <c r="K1393" s="13">
        <v>0</v>
      </c>
      <c r="L1393" s="13">
        <v>0</v>
      </c>
      <c r="M1393" s="13">
        <v>0</v>
      </c>
      <c r="N1393" s="13">
        <v>0</v>
      </c>
      <c r="O1393" s="13">
        <v>0</v>
      </c>
      <c r="P1393" s="13">
        <v>0</v>
      </c>
      <c r="Q1393" s="13">
        <v>0</v>
      </c>
      <c r="R1393" s="13">
        <v>0</v>
      </c>
      <c r="S1393" s="13">
        <v>0</v>
      </c>
      <c r="T1393" s="13">
        <v>0</v>
      </c>
      <c r="U1393" s="13">
        <v>0</v>
      </c>
      <c r="V1393" s="13">
        <v>0</v>
      </c>
      <c r="W1393" s="13">
        <v>0</v>
      </c>
      <c r="X1393" s="13">
        <v>0</v>
      </c>
      <c r="Y1393" s="13">
        <v>0</v>
      </c>
      <c r="Z1393" s="13">
        <v>0</v>
      </c>
      <c r="AA1393" s="13">
        <v>0</v>
      </c>
      <c r="AB1393" s="13"/>
      <c r="AC1393" s="13"/>
      <c r="AD1393" s="13"/>
      <c r="AE1393" s="13"/>
      <c r="AF1393" s="13"/>
      <c r="AG1393" s="13"/>
      <c r="AH1393" s="13"/>
      <c r="AI1393" s="13"/>
      <c r="AJ1393" s="13"/>
      <c r="AK1393" s="13"/>
      <c r="AL1393" s="13"/>
      <c r="AM1393" s="13"/>
      <c r="AN1393" s="13"/>
      <c r="AO1393" s="13"/>
      <c r="AP1393" s="13"/>
      <c r="AQ1393" s="13"/>
      <c r="AR1393" s="13"/>
      <c r="AS1393" s="13"/>
      <c r="AT1393" s="13"/>
      <c r="AU1393" s="13"/>
      <c r="AV1393" s="13"/>
      <c r="AW1393" s="13"/>
      <c r="AX1393" s="13"/>
      <c r="AY1393" s="14" t="str">
        <f t="shared" si="215"/>
        <v/>
      </c>
      <c r="AZ1393" s="14">
        <f t="shared" si="212"/>
        <v>23</v>
      </c>
      <c r="BA1393" s="19">
        <f t="shared" si="216"/>
        <v>0</v>
      </c>
      <c r="BB1393" s="20" t="e">
        <f t="shared" si="213"/>
        <v>#DIV/0!</v>
      </c>
      <c r="BC1393">
        <f t="shared" si="217"/>
        <v>23</v>
      </c>
      <c r="BD1393" s="14">
        <f t="shared" si="218"/>
        <v>1</v>
      </c>
      <c r="BE1393" s="14" t="str">
        <f t="shared" si="219"/>
        <v/>
      </c>
      <c r="BF1393" s="14" t="str">
        <f t="shared" si="220"/>
        <v/>
      </c>
      <c r="BG1393" s="14" t="str">
        <f t="shared" si="221"/>
        <v/>
      </c>
    </row>
    <row r="1394" spans="1:59" x14ac:dyDescent="0.2">
      <c r="A1394" t="str">
        <f t="shared" si="214"/>
        <v>Alex Keath_2018</v>
      </c>
      <c r="B1394" t="s">
        <v>1521</v>
      </c>
      <c r="C1394" t="s">
        <v>1</v>
      </c>
      <c r="D1394">
        <v>2018</v>
      </c>
      <c r="E1394" s="13">
        <v>269700</v>
      </c>
      <c r="F1394" s="13">
        <v>269700</v>
      </c>
      <c r="G1394" s="13">
        <v>269700</v>
      </c>
      <c r="H1394" s="13">
        <v>269700</v>
      </c>
      <c r="I1394" s="13">
        <v>269700</v>
      </c>
      <c r="J1394" s="13">
        <v>269700</v>
      </c>
      <c r="K1394" s="13">
        <v>269700</v>
      </c>
      <c r="L1394" s="13">
        <v>269700</v>
      </c>
      <c r="M1394" s="13">
        <v>269700</v>
      </c>
      <c r="N1394" s="13">
        <v>269700</v>
      </c>
      <c r="O1394" s="13">
        <v>269700</v>
      </c>
      <c r="P1394" s="13">
        <v>269700</v>
      </c>
      <c r="Q1394" s="13">
        <v>269700</v>
      </c>
      <c r="R1394" s="13">
        <v>269700</v>
      </c>
      <c r="S1394" s="13">
        <v>269700</v>
      </c>
      <c r="T1394" s="13">
        <v>269700</v>
      </c>
      <c r="U1394" s="13">
        <v>269700</v>
      </c>
      <c r="V1394" s="13">
        <v>269700</v>
      </c>
      <c r="W1394" s="13">
        <v>269700</v>
      </c>
      <c r="X1394" s="13">
        <v>279800</v>
      </c>
      <c r="Y1394" s="13">
        <v>303700</v>
      </c>
      <c r="Z1394" s="13">
        <v>319100</v>
      </c>
      <c r="AA1394" s="13">
        <v>343500</v>
      </c>
      <c r="AB1394" s="13"/>
      <c r="AC1394" s="13"/>
      <c r="AD1394" s="13"/>
      <c r="AE1394" s="13"/>
      <c r="AF1394" s="13"/>
      <c r="AG1394" s="13"/>
      <c r="AH1394" s="13"/>
      <c r="AI1394" s="13"/>
      <c r="AJ1394" s="13"/>
      <c r="AK1394" s="13"/>
      <c r="AL1394" s="13"/>
      <c r="AM1394" s="13"/>
      <c r="AN1394" s="13"/>
      <c r="AO1394" s="13"/>
      <c r="AP1394" s="13"/>
      <c r="AQ1394" s="13"/>
      <c r="AR1394" s="13">
        <v>47</v>
      </c>
      <c r="AS1394" s="13">
        <v>68</v>
      </c>
      <c r="AT1394" s="13">
        <v>73</v>
      </c>
      <c r="AU1394" s="13">
        <v>85</v>
      </c>
      <c r="AV1394" s="13">
        <v>64</v>
      </c>
      <c r="AW1394" s="13"/>
      <c r="AX1394" s="13">
        <v>104</v>
      </c>
      <c r="AY1394" s="14">
        <f t="shared" si="215"/>
        <v>73.5</v>
      </c>
      <c r="AZ1394" s="14">
        <f t="shared" si="212"/>
        <v>23</v>
      </c>
      <c r="BA1394" s="19">
        <f t="shared" si="216"/>
        <v>0.27272727272727271</v>
      </c>
      <c r="BB1394" s="20">
        <f t="shared" si="213"/>
        <v>19.419062799218711</v>
      </c>
      <c r="BC1394">
        <f t="shared" si="217"/>
        <v>0</v>
      </c>
      <c r="BD1394" s="14">
        <f t="shared" si="218"/>
        <v>1</v>
      </c>
      <c r="BE1394" s="14" t="str">
        <f t="shared" si="219"/>
        <v/>
      </c>
      <c r="BF1394" s="14" t="str">
        <f t="shared" si="220"/>
        <v/>
      </c>
      <c r="BG1394" s="14">
        <f t="shared" si="221"/>
        <v>73.5</v>
      </c>
    </row>
    <row r="1395" spans="1:59" x14ac:dyDescent="0.2">
      <c r="A1395" t="str">
        <f t="shared" si="214"/>
        <v>Alex Keath_2017</v>
      </c>
      <c r="B1395" t="s">
        <v>1521</v>
      </c>
      <c r="C1395" t="s">
        <v>1</v>
      </c>
      <c r="D1395">
        <v>2017</v>
      </c>
      <c r="E1395" s="13">
        <v>117300</v>
      </c>
      <c r="F1395" s="13">
        <v>117300</v>
      </c>
      <c r="G1395" s="13">
        <v>117300</v>
      </c>
      <c r="H1395" s="13">
        <v>117300</v>
      </c>
      <c r="I1395" s="13">
        <v>117300</v>
      </c>
      <c r="J1395" s="13">
        <v>117300</v>
      </c>
      <c r="K1395" s="13">
        <v>117300</v>
      </c>
      <c r="L1395" s="13">
        <v>117300</v>
      </c>
      <c r="M1395" s="13">
        <v>117300</v>
      </c>
      <c r="N1395" s="13">
        <v>117300</v>
      </c>
      <c r="O1395" s="13">
        <v>117300</v>
      </c>
      <c r="P1395" s="13">
        <v>117300</v>
      </c>
      <c r="Q1395" s="13">
        <v>117300</v>
      </c>
      <c r="R1395" s="13">
        <v>117300</v>
      </c>
      <c r="S1395" s="13">
        <v>117300</v>
      </c>
      <c r="T1395" s="13">
        <v>117300</v>
      </c>
      <c r="U1395" s="13">
        <v>117300</v>
      </c>
      <c r="V1395" s="13">
        <v>117300</v>
      </c>
      <c r="W1395" s="13">
        <v>117300</v>
      </c>
      <c r="X1395" s="13">
        <v>117300</v>
      </c>
      <c r="Y1395" s="13">
        <v>151000</v>
      </c>
      <c r="Z1395" s="13">
        <v>185800</v>
      </c>
      <c r="AA1395" s="13">
        <v>219700</v>
      </c>
      <c r="AB1395" s="13"/>
      <c r="AC1395" s="13"/>
      <c r="AD1395" s="13"/>
      <c r="AE1395" s="13"/>
      <c r="AF1395" s="13"/>
      <c r="AG1395" s="13"/>
      <c r="AH1395" s="13"/>
      <c r="AI1395" s="13"/>
      <c r="AJ1395" s="13"/>
      <c r="AK1395" s="13"/>
      <c r="AL1395" s="13"/>
      <c r="AM1395" s="13"/>
      <c r="AN1395" s="13"/>
      <c r="AO1395" s="13"/>
      <c r="AP1395" s="13"/>
      <c r="AQ1395" s="13"/>
      <c r="AR1395" s="13"/>
      <c r="AS1395" s="13">
        <v>64</v>
      </c>
      <c r="AT1395" s="13">
        <v>47</v>
      </c>
      <c r="AU1395" s="13">
        <v>36</v>
      </c>
      <c r="AV1395" s="13">
        <v>87</v>
      </c>
      <c r="AW1395" s="13">
        <v>66</v>
      </c>
      <c r="AX1395" s="13">
        <v>27</v>
      </c>
      <c r="AY1395" s="14">
        <f t="shared" si="215"/>
        <v>54.5</v>
      </c>
      <c r="AZ1395" s="14">
        <f t="shared" si="212"/>
        <v>23</v>
      </c>
      <c r="BA1395" s="19">
        <f t="shared" si="216"/>
        <v>0.27272727272727271</v>
      </c>
      <c r="BB1395" s="20">
        <f t="shared" si="213"/>
        <v>22.061278294786092</v>
      </c>
      <c r="BC1395">
        <f t="shared" si="217"/>
        <v>0</v>
      </c>
      <c r="BD1395" s="14">
        <f t="shared" si="218"/>
        <v>1</v>
      </c>
      <c r="BE1395" s="14" t="str">
        <f t="shared" si="219"/>
        <v/>
      </c>
      <c r="BF1395" s="14" t="str">
        <f t="shared" si="220"/>
        <v/>
      </c>
      <c r="BG1395" s="14">
        <f t="shared" si="221"/>
        <v>54.5</v>
      </c>
    </row>
    <row r="1396" spans="1:59" x14ac:dyDescent="0.2">
      <c r="A1396" t="str">
        <f t="shared" si="214"/>
        <v>Alex Keath_2016</v>
      </c>
      <c r="B1396" t="s">
        <v>1521</v>
      </c>
      <c r="C1396" t="s">
        <v>1</v>
      </c>
      <c r="D1396">
        <v>2016</v>
      </c>
      <c r="E1396" s="13">
        <v>102400</v>
      </c>
      <c r="F1396" s="13">
        <v>102400</v>
      </c>
      <c r="G1396" s="13">
        <v>102400</v>
      </c>
      <c r="H1396" s="13">
        <v>102400</v>
      </c>
      <c r="I1396" s="13">
        <v>102400</v>
      </c>
      <c r="J1396" s="13">
        <v>102400</v>
      </c>
      <c r="K1396" s="13">
        <v>102400</v>
      </c>
      <c r="L1396" s="13">
        <v>102400</v>
      </c>
      <c r="M1396" s="13">
        <v>102400</v>
      </c>
      <c r="N1396" s="13">
        <v>102400</v>
      </c>
      <c r="O1396" s="13">
        <v>102400</v>
      </c>
      <c r="P1396" s="13">
        <v>102400</v>
      </c>
      <c r="Q1396" s="13">
        <v>102400</v>
      </c>
      <c r="R1396" s="13">
        <v>102400</v>
      </c>
      <c r="S1396" s="13">
        <v>102400</v>
      </c>
      <c r="T1396" s="13">
        <v>102400</v>
      </c>
      <c r="U1396" s="13">
        <v>102400</v>
      </c>
      <c r="V1396" s="13">
        <v>102400</v>
      </c>
      <c r="W1396" s="13">
        <v>102400</v>
      </c>
      <c r="X1396" s="13">
        <v>102400</v>
      </c>
      <c r="Y1396" s="13">
        <v>102400</v>
      </c>
      <c r="Z1396" s="13">
        <v>102400</v>
      </c>
      <c r="AA1396" s="13">
        <v>102400</v>
      </c>
      <c r="AB1396" s="13"/>
      <c r="AC1396" s="13"/>
      <c r="AD1396" s="13"/>
      <c r="AE1396" s="13"/>
      <c r="AF1396" s="13"/>
      <c r="AG1396" s="13"/>
      <c r="AH1396" s="13"/>
      <c r="AI1396" s="13"/>
      <c r="AJ1396" s="13"/>
      <c r="AK1396" s="13"/>
      <c r="AL1396" s="13"/>
      <c r="AM1396" s="13"/>
      <c r="AN1396" s="13"/>
      <c r="AO1396" s="13"/>
      <c r="AP1396" s="13"/>
      <c r="AQ1396" s="13"/>
      <c r="AR1396" s="13"/>
      <c r="AS1396" s="13"/>
      <c r="AT1396" s="13"/>
      <c r="AU1396" s="13"/>
      <c r="AV1396" s="13"/>
      <c r="AW1396" s="13"/>
      <c r="AX1396" s="13"/>
      <c r="AY1396" s="14" t="str">
        <f t="shared" si="215"/>
        <v/>
      </c>
      <c r="AZ1396" s="14">
        <f t="shared" si="212"/>
        <v>23</v>
      </c>
      <c r="BA1396" s="19">
        <f t="shared" si="216"/>
        <v>0</v>
      </c>
      <c r="BB1396" s="20" t="e">
        <f t="shared" si="213"/>
        <v>#DIV/0!</v>
      </c>
      <c r="BC1396">
        <f t="shared" si="217"/>
        <v>0</v>
      </c>
      <c r="BD1396" s="14">
        <f t="shared" si="218"/>
        <v>1</v>
      </c>
      <c r="BE1396" s="14" t="str">
        <f t="shared" si="219"/>
        <v/>
      </c>
      <c r="BF1396" s="14" t="str">
        <f t="shared" si="220"/>
        <v/>
      </c>
      <c r="BG1396" s="14" t="str">
        <f t="shared" si="221"/>
        <v/>
      </c>
    </row>
    <row r="1397" spans="1:59" x14ac:dyDescent="0.2">
      <c r="A1397" t="str">
        <f t="shared" si="214"/>
        <v>Alex Keath_2015</v>
      </c>
      <c r="B1397" t="s">
        <v>1521</v>
      </c>
      <c r="C1397" t="s">
        <v>1</v>
      </c>
      <c r="D1397">
        <v>2015</v>
      </c>
      <c r="E1397" s="13">
        <v>0</v>
      </c>
      <c r="F1397" s="13">
        <v>0</v>
      </c>
      <c r="G1397" s="13">
        <v>0</v>
      </c>
      <c r="H1397" s="13">
        <v>0</v>
      </c>
      <c r="I1397" s="13">
        <v>0</v>
      </c>
      <c r="J1397" s="13">
        <v>0</v>
      </c>
      <c r="K1397" s="13">
        <v>0</v>
      </c>
      <c r="L1397" s="13">
        <v>0</v>
      </c>
      <c r="M1397" s="13">
        <v>0</v>
      </c>
      <c r="N1397" s="13">
        <v>0</v>
      </c>
      <c r="O1397" s="13">
        <v>0</v>
      </c>
      <c r="P1397" s="13">
        <v>0</v>
      </c>
      <c r="Q1397" s="13">
        <v>0</v>
      </c>
      <c r="R1397" s="13">
        <v>0</v>
      </c>
      <c r="S1397" s="13">
        <v>0</v>
      </c>
      <c r="T1397" s="13">
        <v>0</v>
      </c>
      <c r="U1397" s="13">
        <v>0</v>
      </c>
      <c r="V1397" s="13">
        <v>0</v>
      </c>
      <c r="W1397" s="13">
        <v>0</v>
      </c>
      <c r="X1397" s="13">
        <v>0</v>
      </c>
      <c r="Y1397" s="13">
        <v>0</v>
      </c>
      <c r="Z1397" s="13">
        <v>0</v>
      </c>
      <c r="AA1397" s="13">
        <v>0</v>
      </c>
      <c r="AB1397" s="13"/>
      <c r="AC1397" s="13"/>
      <c r="AD1397" s="13"/>
      <c r="AE1397" s="13"/>
      <c r="AF1397" s="13"/>
      <c r="AG1397" s="13"/>
      <c r="AH1397" s="13"/>
      <c r="AI1397" s="13"/>
      <c r="AJ1397" s="13"/>
      <c r="AK1397" s="13"/>
      <c r="AL1397" s="13"/>
      <c r="AM1397" s="13"/>
      <c r="AN1397" s="13"/>
      <c r="AO1397" s="13"/>
      <c r="AP1397" s="13"/>
      <c r="AQ1397" s="13"/>
      <c r="AR1397" s="13"/>
      <c r="AS1397" s="13"/>
      <c r="AT1397" s="13"/>
      <c r="AU1397" s="13"/>
      <c r="AV1397" s="13"/>
      <c r="AW1397" s="13"/>
      <c r="AX1397" s="13"/>
      <c r="AY1397" s="14" t="str">
        <f t="shared" si="215"/>
        <v/>
      </c>
      <c r="AZ1397" s="14">
        <f t="shared" si="212"/>
        <v>23</v>
      </c>
      <c r="BA1397" s="19">
        <f t="shared" si="216"/>
        <v>0</v>
      </c>
      <c r="BB1397" s="20" t="e">
        <f t="shared" si="213"/>
        <v>#DIV/0!</v>
      </c>
      <c r="BC1397">
        <f t="shared" si="217"/>
        <v>23</v>
      </c>
      <c r="BD1397" s="14">
        <f t="shared" si="218"/>
        <v>1</v>
      </c>
      <c r="BE1397" s="14" t="str">
        <f t="shared" si="219"/>
        <v/>
      </c>
      <c r="BF1397" s="14" t="str">
        <f t="shared" si="220"/>
        <v/>
      </c>
      <c r="BG1397" s="14" t="str">
        <f t="shared" si="221"/>
        <v/>
      </c>
    </row>
    <row r="1398" spans="1:59" x14ac:dyDescent="0.2">
      <c r="A1398" t="str">
        <f t="shared" si="214"/>
        <v>Ben Keays_2018</v>
      </c>
      <c r="B1398" t="s">
        <v>556</v>
      </c>
      <c r="C1398" t="s">
        <v>514</v>
      </c>
      <c r="D1398">
        <v>2018</v>
      </c>
      <c r="E1398" s="13">
        <v>378200</v>
      </c>
      <c r="F1398" s="13">
        <v>378200</v>
      </c>
      <c r="G1398" s="13">
        <v>378200</v>
      </c>
      <c r="H1398" s="13">
        <v>378200</v>
      </c>
      <c r="I1398" s="13">
        <v>378200</v>
      </c>
      <c r="J1398" s="13">
        <v>378200</v>
      </c>
      <c r="K1398" s="13">
        <v>378200</v>
      </c>
      <c r="L1398" s="13">
        <v>378200</v>
      </c>
      <c r="M1398" s="13">
        <v>378200</v>
      </c>
      <c r="N1398" s="13">
        <v>378200</v>
      </c>
      <c r="O1398" s="13">
        <v>378200</v>
      </c>
      <c r="P1398" s="13">
        <v>378200</v>
      </c>
      <c r="Q1398" s="13">
        <v>378200</v>
      </c>
      <c r="R1398" s="13">
        <v>378200</v>
      </c>
      <c r="S1398" s="13">
        <v>378200</v>
      </c>
      <c r="T1398" s="13">
        <v>378200</v>
      </c>
      <c r="U1398" s="13">
        <v>378200</v>
      </c>
      <c r="V1398" s="13">
        <v>378200</v>
      </c>
      <c r="W1398" s="13">
        <v>378200</v>
      </c>
      <c r="X1398" s="13">
        <v>378200</v>
      </c>
      <c r="Y1398" s="13">
        <v>378200</v>
      </c>
      <c r="Z1398" s="13">
        <v>378200</v>
      </c>
      <c r="AA1398" s="13">
        <v>378200</v>
      </c>
      <c r="AB1398" s="13"/>
      <c r="AC1398" s="13"/>
      <c r="AD1398" s="13"/>
      <c r="AE1398" s="13"/>
      <c r="AF1398" s="13"/>
      <c r="AG1398" s="13"/>
      <c r="AH1398" s="13"/>
      <c r="AI1398" s="13"/>
      <c r="AJ1398" s="13"/>
      <c r="AK1398" s="13"/>
      <c r="AL1398" s="13">
        <v>68</v>
      </c>
      <c r="AM1398" s="13">
        <v>52</v>
      </c>
      <c r="AN1398" s="13"/>
      <c r="AO1398" s="13"/>
      <c r="AP1398" s="13"/>
      <c r="AQ1398" s="13"/>
      <c r="AR1398" s="13"/>
      <c r="AS1398" s="13"/>
      <c r="AT1398" s="13"/>
      <c r="AU1398" s="13"/>
      <c r="AV1398" s="13"/>
      <c r="AW1398" s="13"/>
      <c r="AX1398" s="13"/>
      <c r="AY1398" s="14">
        <f t="shared" si="215"/>
        <v>60</v>
      </c>
      <c r="AZ1398" s="14">
        <f t="shared" si="212"/>
        <v>23</v>
      </c>
      <c r="BA1398" s="19">
        <f t="shared" si="216"/>
        <v>9.0909090909090912E-2</v>
      </c>
      <c r="BB1398" s="20">
        <f t="shared" si="213"/>
        <v>11.313708498984761</v>
      </c>
      <c r="BC1398">
        <f t="shared" si="217"/>
        <v>0</v>
      </c>
      <c r="BD1398" s="14">
        <f t="shared" si="218"/>
        <v>1</v>
      </c>
      <c r="BE1398" s="14" t="str">
        <f t="shared" si="219"/>
        <v/>
      </c>
      <c r="BF1398" s="14">
        <f t="shared" si="220"/>
        <v>60</v>
      </c>
      <c r="BG1398" s="14" t="str">
        <f t="shared" si="221"/>
        <v/>
      </c>
    </row>
    <row r="1399" spans="1:59" x14ac:dyDescent="0.2">
      <c r="A1399" t="str">
        <f t="shared" si="214"/>
        <v>Ben Keays_2017</v>
      </c>
      <c r="B1399" t="s">
        <v>556</v>
      </c>
      <c r="C1399" t="s">
        <v>514</v>
      </c>
      <c r="D1399">
        <v>2017</v>
      </c>
      <c r="E1399" s="13">
        <v>282600</v>
      </c>
      <c r="F1399" s="13">
        <v>282600</v>
      </c>
      <c r="G1399" s="13">
        <v>282600</v>
      </c>
      <c r="H1399" s="13">
        <v>282600</v>
      </c>
      <c r="I1399" s="13">
        <v>282600</v>
      </c>
      <c r="J1399" s="13">
        <v>282600</v>
      </c>
      <c r="K1399" s="13">
        <v>301800</v>
      </c>
      <c r="L1399" s="13">
        <v>329300</v>
      </c>
      <c r="M1399" s="13">
        <v>350200</v>
      </c>
      <c r="N1399" s="13">
        <v>364200</v>
      </c>
      <c r="O1399" s="13">
        <v>352600</v>
      </c>
      <c r="P1399" s="13">
        <v>352600</v>
      </c>
      <c r="Q1399" s="13">
        <v>352600</v>
      </c>
      <c r="R1399" s="13">
        <v>352600</v>
      </c>
      <c r="S1399" s="13">
        <v>352600</v>
      </c>
      <c r="T1399" s="13">
        <v>352600</v>
      </c>
      <c r="U1399" s="13">
        <v>352600</v>
      </c>
      <c r="V1399" s="13">
        <v>336000</v>
      </c>
      <c r="W1399" s="13">
        <v>312300</v>
      </c>
      <c r="X1399" s="13">
        <v>318700</v>
      </c>
      <c r="Y1399" s="13">
        <v>318700</v>
      </c>
      <c r="Z1399" s="13">
        <v>318700</v>
      </c>
      <c r="AA1399" s="13">
        <v>318700</v>
      </c>
      <c r="AB1399" s="13">
        <v>60</v>
      </c>
      <c r="AC1399" s="13"/>
      <c r="AD1399" s="13"/>
      <c r="AE1399" s="13"/>
      <c r="AF1399" s="13">
        <v>69</v>
      </c>
      <c r="AG1399" s="13">
        <v>80</v>
      </c>
      <c r="AH1399" s="13">
        <v>89</v>
      </c>
      <c r="AI1399" s="13">
        <v>72</v>
      </c>
      <c r="AJ1399" s="13">
        <v>76</v>
      </c>
      <c r="AK1399" s="13">
        <v>40</v>
      </c>
      <c r="AL1399" s="13"/>
      <c r="AM1399" s="13"/>
      <c r="AN1399" s="13"/>
      <c r="AO1399" s="13"/>
      <c r="AP1399" s="13"/>
      <c r="AQ1399" s="13"/>
      <c r="AR1399" s="13">
        <v>57</v>
      </c>
      <c r="AS1399" s="13">
        <v>51</v>
      </c>
      <c r="AT1399" s="13">
        <v>94</v>
      </c>
      <c r="AU1399" s="13"/>
      <c r="AV1399" s="13"/>
      <c r="AW1399" s="13"/>
      <c r="AX1399" s="13"/>
      <c r="AY1399" s="14">
        <f t="shared" si="215"/>
        <v>68.8</v>
      </c>
      <c r="AZ1399" s="14">
        <f t="shared" ref="AZ1399:AZ1454" si="222">COUNTIF(AB1399:AX1399,"&lt;&gt;0")</f>
        <v>23</v>
      </c>
      <c r="BA1399" s="19">
        <f t="shared" si="216"/>
        <v>0.45454545454545453</v>
      </c>
      <c r="BB1399" s="20">
        <f t="shared" ref="BB1399:BB1454" si="223">STDEV(AB1399:AX1399)</f>
        <v>16.975799768428516</v>
      </c>
      <c r="BC1399">
        <f t="shared" si="217"/>
        <v>0</v>
      </c>
      <c r="BD1399" s="14">
        <f t="shared" si="218"/>
        <v>1</v>
      </c>
      <c r="BE1399" s="14">
        <f t="shared" si="219"/>
        <v>69.666666666666671</v>
      </c>
      <c r="BF1399" s="14">
        <f t="shared" si="220"/>
        <v>69.25</v>
      </c>
      <c r="BG1399" s="14">
        <f t="shared" si="221"/>
        <v>67.333333333333329</v>
      </c>
    </row>
    <row r="1400" spans="1:59" x14ac:dyDescent="0.2">
      <c r="A1400" t="str">
        <f t="shared" si="214"/>
        <v>Ben Keays_2016</v>
      </c>
      <c r="B1400" t="s">
        <v>556</v>
      </c>
      <c r="C1400" t="s">
        <v>514</v>
      </c>
      <c r="D1400">
        <v>2016</v>
      </c>
      <c r="E1400" s="13">
        <v>117300</v>
      </c>
      <c r="F1400" s="13">
        <v>117300</v>
      </c>
      <c r="G1400" s="13">
        <v>117300</v>
      </c>
      <c r="H1400" s="13">
        <v>117300</v>
      </c>
      <c r="I1400" s="13">
        <v>117300</v>
      </c>
      <c r="J1400" s="13">
        <v>117300</v>
      </c>
      <c r="K1400" s="13">
        <v>117300</v>
      </c>
      <c r="L1400" s="13">
        <v>117300</v>
      </c>
      <c r="M1400" s="13">
        <v>174600</v>
      </c>
      <c r="N1400" s="13">
        <v>213600</v>
      </c>
      <c r="O1400" s="13">
        <v>235500</v>
      </c>
      <c r="P1400" s="13">
        <v>247900</v>
      </c>
      <c r="Q1400" s="13">
        <v>243400</v>
      </c>
      <c r="R1400" s="13">
        <v>234200</v>
      </c>
      <c r="S1400" s="13">
        <v>217400</v>
      </c>
      <c r="T1400" s="13">
        <v>217400</v>
      </c>
      <c r="U1400" s="13">
        <v>217400</v>
      </c>
      <c r="V1400" s="13">
        <v>219600</v>
      </c>
      <c r="W1400" s="13">
        <v>229100</v>
      </c>
      <c r="X1400" s="13">
        <v>241000</v>
      </c>
      <c r="Y1400" s="13">
        <v>257900</v>
      </c>
      <c r="Z1400" s="13">
        <v>261800</v>
      </c>
      <c r="AA1400" s="13">
        <v>257800</v>
      </c>
      <c r="AB1400" s="13"/>
      <c r="AC1400" s="13"/>
      <c r="AD1400" s="13"/>
      <c r="AE1400" s="13"/>
      <c r="AF1400" s="13"/>
      <c r="AG1400" s="13">
        <v>59</v>
      </c>
      <c r="AH1400" s="13">
        <v>64</v>
      </c>
      <c r="AI1400" s="13">
        <v>76</v>
      </c>
      <c r="AJ1400" s="13">
        <v>53</v>
      </c>
      <c r="AK1400" s="13">
        <v>49</v>
      </c>
      <c r="AL1400" s="13">
        <v>67</v>
      </c>
      <c r="AM1400" s="13">
        <v>23</v>
      </c>
      <c r="AN1400" s="13">
        <v>39</v>
      </c>
      <c r="AO1400" s="13">
        <v>42</v>
      </c>
      <c r="AP1400" s="13"/>
      <c r="AQ1400" s="13"/>
      <c r="AR1400" s="13">
        <v>57</v>
      </c>
      <c r="AS1400" s="13">
        <v>58</v>
      </c>
      <c r="AT1400" s="13">
        <v>54</v>
      </c>
      <c r="AU1400" s="13">
        <v>76</v>
      </c>
      <c r="AV1400" s="13">
        <v>39</v>
      </c>
      <c r="AW1400" s="13">
        <v>38</v>
      </c>
      <c r="AX1400" s="13">
        <v>37</v>
      </c>
      <c r="AY1400" s="14">
        <f t="shared" si="215"/>
        <v>51.9375</v>
      </c>
      <c r="AZ1400" s="14">
        <f t="shared" si="222"/>
        <v>23</v>
      </c>
      <c r="BA1400" s="19">
        <f t="shared" si="216"/>
        <v>0.72727272727272729</v>
      </c>
      <c r="BB1400" s="20">
        <f t="shared" si="223"/>
        <v>14.933045012097612</v>
      </c>
      <c r="BC1400">
        <f t="shared" si="217"/>
        <v>0</v>
      </c>
      <c r="BD1400" s="14">
        <f t="shared" si="218"/>
        <v>1</v>
      </c>
      <c r="BE1400" s="14">
        <f t="shared" si="219"/>
        <v>59</v>
      </c>
      <c r="BF1400" s="14">
        <f t="shared" si="220"/>
        <v>55.333333333333336</v>
      </c>
      <c r="BG1400" s="14">
        <f t="shared" si="221"/>
        <v>51.285714285714285</v>
      </c>
    </row>
    <row r="1401" spans="1:59" x14ac:dyDescent="0.2">
      <c r="A1401" t="str">
        <f t="shared" si="214"/>
        <v>Ben Keays_2015</v>
      </c>
      <c r="B1401" t="s">
        <v>556</v>
      </c>
      <c r="C1401" t="s">
        <v>514</v>
      </c>
      <c r="D1401">
        <v>2015</v>
      </c>
      <c r="E1401" s="13">
        <v>0</v>
      </c>
      <c r="F1401" s="13">
        <v>0</v>
      </c>
      <c r="G1401" s="13">
        <v>0</v>
      </c>
      <c r="H1401" s="13">
        <v>0</v>
      </c>
      <c r="I1401" s="13">
        <v>0</v>
      </c>
      <c r="J1401" s="13">
        <v>0</v>
      </c>
      <c r="K1401" s="13">
        <v>0</v>
      </c>
      <c r="L1401" s="13">
        <v>0</v>
      </c>
      <c r="M1401" s="13">
        <v>0</v>
      </c>
      <c r="N1401" s="13">
        <v>0</v>
      </c>
      <c r="O1401" s="13">
        <v>0</v>
      </c>
      <c r="P1401" s="13">
        <v>0</v>
      </c>
      <c r="Q1401" s="13">
        <v>0</v>
      </c>
      <c r="R1401" s="13">
        <v>0</v>
      </c>
      <c r="S1401" s="13">
        <v>0</v>
      </c>
      <c r="T1401" s="13">
        <v>0</v>
      </c>
      <c r="U1401" s="13">
        <v>0</v>
      </c>
      <c r="V1401" s="13">
        <v>0</v>
      </c>
      <c r="W1401" s="13">
        <v>0</v>
      </c>
      <c r="X1401" s="13">
        <v>0</v>
      </c>
      <c r="Y1401" s="13">
        <v>0</v>
      </c>
      <c r="Z1401" s="13">
        <v>0</v>
      </c>
      <c r="AA1401" s="13">
        <v>0</v>
      </c>
      <c r="AB1401" s="13"/>
      <c r="AC1401" s="13"/>
      <c r="AD1401" s="13"/>
      <c r="AE1401" s="13"/>
      <c r="AF1401" s="13"/>
      <c r="AG1401" s="13"/>
      <c r="AH1401" s="13"/>
      <c r="AI1401" s="13"/>
      <c r="AJ1401" s="13"/>
      <c r="AK1401" s="13"/>
      <c r="AL1401" s="13"/>
      <c r="AM1401" s="13"/>
      <c r="AN1401" s="13"/>
      <c r="AO1401" s="13"/>
      <c r="AP1401" s="13"/>
      <c r="AQ1401" s="13"/>
      <c r="AR1401" s="13"/>
      <c r="AS1401" s="13"/>
      <c r="AT1401" s="13"/>
      <c r="AU1401" s="13"/>
      <c r="AV1401" s="13"/>
      <c r="AW1401" s="13"/>
      <c r="AX1401" s="13"/>
      <c r="AY1401" s="14" t="str">
        <f t="shared" si="215"/>
        <v/>
      </c>
      <c r="AZ1401" s="14">
        <f t="shared" si="222"/>
        <v>23</v>
      </c>
      <c r="BA1401" s="19">
        <f t="shared" si="216"/>
        <v>0</v>
      </c>
      <c r="BB1401" s="20" t="e">
        <f t="shared" si="223"/>
        <v>#DIV/0!</v>
      </c>
      <c r="BC1401">
        <f t="shared" si="217"/>
        <v>23</v>
      </c>
      <c r="BD1401" s="14">
        <f t="shared" si="218"/>
        <v>1</v>
      </c>
      <c r="BE1401" s="14" t="str">
        <f t="shared" si="219"/>
        <v/>
      </c>
      <c r="BF1401" s="14" t="str">
        <f t="shared" si="220"/>
        <v/>
      </c>
      <c r="BG1401" s="14" t="str">
        <f t="shared" si="221"/>
        <v/>
      </c>
    </row>
    <row r="1402" spans="1:59" x14ac:dyDescent="0.2">
      <c r="A1402" t="str">
        <f t="shared" si="214"/>
        <v>Lachlan Keeffe_2018</v>
      </c>
      <c r="B1402" t="s">
        <v>1564</v>
      </c>
      <c r="C1402" t="s">
        <v>490</v>
      </c>
      <c r="D1402">
        <v>2018</v>
      </c>
      <c r="E1402" s="13">
        <v>123900</v>
      </c>
      <c r="F1402" s="13">
        <v>123900</v>
      </c>
      <c r="G1402" s="13">
        <v>123900</v>
      </c>
      <c r="H1402" s="13">
        <v>123900</v>
      </c>
      <c r="I1402" s="13">
        <v>123900</v>
      </c>
      <c r="J1402" s="13">
        <v>123900</v>
      </c>
      <c r="K1402" s="13">
        <v>123900</v>
      </c>
      <c r="L1402" s="13">
        <v>123900</v>
      </c>
      <c r="M1402" s="13">
        <v>123900</v>
      </c>
      <c r="N1402" s="13">
        <v>157400</v>
      </c>
      <c r="O1402" s="13">
        <v>157400</v>
      </c>
      <c r="P1402" s="13">
        <v>157400</v>
      </c>
      <c r="Q1402" s="13">
        <v>157400</v>
      </c>
      <c r="R1402" s="13">
        <v>157400</v>
      </c>
      <c r="S1402" s="13">
        <v>157400</v>
      </c>
      <c r="T1402" s="13">
        <v>157400</v>
      </c>
      <c r="U1402" s="13">
        <v>157400</v>
      </c>
      <c r="V1402" s="13">
        <v>157400</v>
      </c>
      <c r="W1402" s="13">
        <v>169200</v>
      </c>
      <c r="X1402" s="13">
        <v>169200</v>
      </c>
      <c r="Y1402" s="13">
        <v>169200</v>
      </c>
      <c r="Z1402" s="13">
        <v>167300</v>
      </c>
      <c r="AA1402" s="13">
        <v>160200</v>
      </c>
      <c r="AB1402" s="13"/>
      <c r="AC1402" s="13"/>
      <c r="AD1402" s="13"/>
      <c r="AE1402" s="13"/>
      <c r="AF1402" s="13"/>
      <c r="AG1402" s="13"/>
      <c r="AH1402" s="13">
        <v>51</v>
      </c>
      <c r="AI1402" s="13">
        <v>57</v>
      </c>
      <c r="AJ1402" s="13">
        <v>42</v>
      </c>
      <c r="AK1402" s="13"/>
      <c r="AL1402" s="13"/>
      <c r="AM1402" s="13"/>
      <c r="AN1402" s="13"/>
      <c r="AO1402" s="13"/>
      <c r="AP1402" s="13"/>
      <c r="AQ1402" s="13"/>
      <c r="AR1402" s="13"/>
      <c r="AS1402" s="13">
        <v>24</v>
      </c>
      <c r="AT1402" s="13"/>
      <c r="AU1402" s="13"/>
      <c r="AV1402" s="13">
        <v>34</v>
      </c>
      <c r="AW1402" s="13">
        <v>30</v>
      </c>
      <c r="AX1402" s="13">
        <v>35</v>
      </c>
      <c r="AY1402" s="14">
        <f t="shared" si="215"/>
        <v>39</v>
      </c>
      <c r="AZ1402" s="14">
        <f t="shared" si="222"/>
        <v>23</v>
      </c>
      <c r="BA1402" s="19">
        <f t="shared" si="216"/>
        <v>0.31818181818181818</v>
      </c>
      <c r="BB1402" s="20">
        <f t="shared" si="223"/>
        <v>11.718930554164631</v>
      </c>
      <c r="BC1402">
        <f t="shared" si="217"/>
        <v>0</v>
      </c>
      <c r="BD1402" s="14">
        <f t="shared" si="218"/>
        <v>1</v>
      </c>
      <c r="BE1402" s="14" t="str">
        <f t="shared" si="219"/>
        <v/>
      </c>
      <c r="BF1402" s="14">
        <f t="shared" si="220"/>
        <v>50</v>
      </c>
      <c r="BG1402" s="14">
        <f t="shared" si="221"/>
        <v>30.75</v>
      </c>
    </row>
    <row r="1403" spans="1:59" x14ac:dyDescent="0.2">
      <c r="A1403" t="str">
        <f t="shared" si="214"/>
        <v>Lachlan Keeffe_2017</v>
      </c>
      <c r="B1403" t="s">
        <v>1564</v>
      </c>
      <c r="C1403" t="s">
        <v>490</v>
      </c>
      <c r="D1403">
        <v>2017</v>
      </c>
      <c r="E1403" s="13">
        <v>165900</v>
      </c>
      <c r="F1403" s="13">
        <v>165900</v>
      </c>
      <c r="G1403" s="13">
        <v>165900</v>
      </c>
      <c r="H1403" s="13">
        <v>165900</v>
      </c>
      <c r="I1403" s="13">
        <v>165900</v>
      </c>
      <c r="J1403" s="13">
        <v>165900</v>
      </c>
      <c r="K1403" s="13">
        <v>165900</v>
      </c>
      <c r="L1403" s="13">
        <v>165900</v>
      </c>
      <c r="M1403" s="13">
        <v>165900</v>
      </c>
      <c r="N1403" s="13">
        <v>165900</v>
      </c>
      <c r="O1403" s="13">
        <v>165900</v>
      </c>
      <c r="P1403" s="13">
        <v>165900</v>
      </c>
      <c r="Q1403" s="13">
        <v>165900</v>
      </c>
      <c r="R1403" s="13">
        <v>165900</v>
      </c>
      <c r="S1403" s="13">
        <v>165900</v>
      </c>
      <c r="T1403" s="13">
        <v>165900</v>
      </c>
      <c r="U1403" s="13">
        <v>165900</v>
      </c>
      <c r="V1403" s="13">
        <v>165900</v>
      </c>
      <c r="W1403" s="13">
        <v>165900</v>
      </c>
      <c r="X1403" s="13">
        <v>165900</v>
      </c>
      <c r="Y1403" s="13">
        <v>165900</v>
      </c>
      <c r="Z1403" s="13">
        <v>165900</v>
      </c>
      <c r="AA1403" s="13">
        <v>165900</v>
      </c>
      <c r="AB1403" s="13"/>
      <c r="AC1403" s="13"/>
      <c r="AD1403" s="13"/>
      <c r="AE1403" s="13"/>
      <c r="AF1403" s="13"/>
      <c r="AG1403" s="13"/>
      <c r="AH1403" s="13"/>
      <c r="AI1403" s="13"/>
      <c r="AJ1403" s="13"/>
      <c r="AK1403" s="13"/>
      <c r="AL1403" s="13"/>
      <c r="AM1403" s="13"/>
      <c r="AN1403" s="13"/>
      <c r="AO1403" s="13"/>
      <c r="AP1403" s="13"/>
      <c r="AQ1403" s="13"/>
      <c r="AR1403" s="13"/>
      <c r="AS1403" s="13"/>
      <c r="AT1403" s="13"/>
      <c r="AU1403" s="13"/>
      <c r="AV1403" s="13"/>
      <c r="AW1403" s="13"/>
      <c r="AX1403" s="13"/>
      <c r="AY1403" s="14" t="str">
        <f t="shared" si="215"/>
        <v/>
      </c>
      <c r="AZ1403" s="14">
        <f t="shared" si="222"/>
        <v>23</v>
      </c>
      <c r="BA1403" s="19">
        <f t="shared" si="216"/>
        <v>0</v>
      </c>
      <c r="BB1403" s="20" t="e">
        <f t="shared" si="223"/>
        <v>#DIV/0!</v>
      </c>
      <c r="BC1403">
        <f t="shared" si="217"/>
        <v>0</v>
      </c>
      <c r="BD1403" s="14">
        <f t="shared" si="218"/>
        <v>1</v>
      </c>
      <c r="BE1403" s="14" t="str">
        <f t="shared" si="219"/>
        <v/>
      </c>
      <c r="BF1403" s="14" t="str">
        <f t="shared" si="220"/>
        <v/>
      </c>
      <c r="BG1403" s="14" t="str">
        <f t="shared" si="221"/>
        <v/>
      </c>
    </row>
    <row r="1404" spans="1:59" x14ac:dyDescent="0.2">
      <c r="A1404" t="str">
        <f t="shared" si="214"/>
        <v>Lachlan Keeffe_2016</v>
      </c>
      <c r="B1404" t="s">
        <v>1564</v>
      </c>
      <c r="C1404" t="s">
        <v>490</v>
      </c>
      <c r="D1404">
        <v>2016</v>
      </c>
      <c r="E1404" s="13">
        <v>330900</v>
      </c>
      <c r="F1404" s="13">
        <v>330900</v>
      </c>
      <c r="G1404" s="13">
        <v>330900</v>
      </c>
      <c r="H1404" s="13">
        <v>330900</v>
      </c>
      <c r="I1404" s="13">
        <v>330900</v>
      </c>
      <c r="J1404" s="13">
        <v>330900</v>
      </c>
      <c r="K1404" s="13">
        <v>330900</v>
      </c>
      <c r="L1404" s="13">
        <v>330900</v>
      </c>
      <c r="M1404" s="13">
        <v>330900</v>
      </c>
      <c r="N1404" s="13">
        <v>330900</v>
      </c>
      <c r="O1404" s="13">
        <v>330900</v>
      </c>
      <c r="P1404" s="13">
        <v>330900</v>
      </c>
      <c r="Q1404" s="13">
        <v>330900</v>
      </c>
      <c r="R1404" s="13">
        <v>330900</v>
      </c>
      <c r="S1404" s="13">
        <v>330900</v>
      </c>
      <c r="T1404" s="13">
        <v>330900</v>
      </c>
      <c r="U1404" s="13">
        <v>330900</v>
      </c>
      <c r="V1404" s="13">
        <v>330900</v>
      </c>
      <c r="W1404" s="13">
        <v>330900</v>
      </c>
      <c r="X1404" s="13">
        <v>330900</v>
      </c>
      <c r="Y1404" s="13">
        <v>330900</v>
      </c>
      <c r="Z1404" s="13">
        <v>330900</v>
      </c>
      <c r="AA1404" s="13">
        <v>330900</v>
      </c>
      <c r="AB1404" s="13"/>
      <c r="AC1404" s="13"/>
      <c r="AD1404" s="13"/>
      <c r="AE1404" s="13"/>
      <c r="AF1404" s="13"/>
      <c r="AG1404" s="13"/>
      <c r="AH1404" s="13"/>
      <c r="AI1404" s="13"/>
      <c r="AJ1404" s="13"/>
      <c r="AK1404" s="13"/>
      <c r="AL1404" s="13"/>
      <c r="AM1404" s="13"/>
      <c r="AN1404" s="13"/>
      <c r="AO1404" s="13"/>
      <c r="AP1404" s="13"/>
      <c r="AQ1404" s="13"/>
      <c r="AR1404" s="13"/>
      <c r="AS1404" s="13"/>
      <c r="AT1404" s="13"/>
      <c r="AU1404" s="13"/>
      <c r="AV1404" s="13"/>
      <c r="AW1404" s="13"/>
      <c r="AX1404" s="13"/>
      <c r="AY1404" s="14" t="str">
        <f t="shared" si="215"/>
        <v/>
      </c>
      <c r="AZ1404" s="14">
        <f t="shared" si="222"/>
        <v>23</v>
      </c>
      <c r="BA1404" s="19">
        <f t="shared" si="216"/>
        <v>0</v>
      </c>
      <c r="BB1404" s="20" t="e">
        <f t="shared" si="223"/>
        <v>#DIV/0!</v>
      </c>
      <c r="BC1404">
        <f t="shared" si="217"/>
        <v>0</v>
      </c>
      <c r="BD1404" s="14">
        <f t="shared" si="218"/>
        <v>1</v>
      </c>
      <c r="BE1404" s="14" t="str">
        <f t="shared" si="219"/>
        <v/>
      </c>
      <c r="BF1404" s="14" t="str">
        <f t="shared" si="220"/>
        <v/>
      </c>
      <c r="BG1404" s="14" t="str">
        <f t="shared" si="221"/>
        <v/>
      </c>
    </row>
    <row r="1405" spans="1:59" x14ac:dyDescent="0.2">
      <c r="A1405" t="str">
        <f t="shared" si="214"/>
        <v>Lachlan Keeffe_2015</v>
      </c>
      <c r="B1405" t="s">
        <v>1564</v>
      </c>
      <c r="C1405" t="s">
        <v>490</v>
      </c>
      <c r="D1405">
        <v>2015</v>
      </c>
      <c r="E1405" s="13">
        <v>327300</v>
      </c>
      <c r="F1405" s="13">
        <v>327300</v>
      </c>
      <c r="G1405" s="13">
        <v>327300</v>
      </c>
      <c r="H1405" s="13">
        <v>327300</v>
      </c>
      <c r="I1405" s="13">
        <v>327300</v>
      </c>
      <c r="J1405" s="13">
        <v>311200</v>
      </c>
      <c r="K1405" s="13">
        <v>309300</v>
      </c>
      <c r="L1405" s="13">
        <v>316700</v>
      </c>
      <c r="M1405" s="13">
        <v>316700</v>
      </c>
      <c r="N1405" s="13">
        <v>308000</v>
      </c>
      <c r="O1405" s="13">
        <v>308000</v>
      </c>
      <c r="P1405" s="13">
        <v>307300</v>
      </c>
      <c r="Q1405" s="13">
        <v>325900</v>
      </c>
      <c r="R1405" s="13">
        <v>347900</v>
      </c>
      <c r="S1405" s="13">
        <v>359900</v>
      </c>
      <c r="T1405" s="13">
        <v>350600</v>
      </c>
      <c r="U1405" s="13">
        <v>353300</v>
      </c>
      <c r="V1405" s="13">
        <v>353300</v>
      </c>
      <c r="W1405" s="13">
        <v>349700</v>
      </c>
      <c r="X1405" s="13">
        <v>345400</v>
      </c>
      <c r="Y1405" s="13">
        <v>328300</v>
      </c>
      <c r="Z1405" s="13">
        <v>316100</v>
      </c>
      <c r="AA1405" s="13">
        <v>294500</v>
      </c>
      <c r="AB1405" s="13"/>
      <c r="AC1405" s="13"/>
      <c r="AD1405" s="13">
        <v>35</v>
      </c>
      <c r="AE1405" s="13">
        <v>50</v>
      </c>
      <c r="AF1405" s="13">
        <v>77</v>
      </c>
      <c r="AG1405" s="13">
        <v>56</v>
      </c>
      <c r="AH1405" s="13">
        <v>67</v>
      </c>
      <c r="AI1405" s="13"/>
      <c r="AJ1405" s="13">
        <v>45</v>
      </c>
      <c r="AK1405" s="13"/>
      <c r="AL1405" s="13">
        <v>71</v>
      </c>
      <c r="AM1405" s="13">
        <v>110</v>
      </c>
      <c r="AN1405" s="13">
        <v>63</v>
      </c>
      <c r="AO1405" s="13">
        <v>60</v>
      </c>
      <c r="AP1405" s="13">
        <v>70</v>
      </c>
      <c r="AQ1405" s="13">
        <v>85</v>
      </c>
      <c r="AR1405" s="13"/>
      <c r="AS1405" s="13">
        <v>49</v>
      </c>
      <c r="AT1405" s="13">
        <v>66</v>
      </c>
      <c r="AU1405" s="13">
        <v>53</v>
      </c>
      <c r="AV1405" s="13">
        <v>50</v>
      </c>
      <c r="AW1405" s="13">
        <v>40</v>
      </c>
      <c r="AX1405" s="13">
        <v>61</v>
      </c>
      <c r="AY1405" s="14">
        <f t="shared" si="215"/>
        <v>61.555555555555557</v>
      </c>
      <c r="AZ1405" s="14">
        <f t="shared" si="222"/>
        <v>23</v>
      </c>
      <c r="BA1405" s="19">
        <f t="shared" si="216"/>
        <v>0.81818181818181823</v>
      </c>
      <c r="BB1405" s="20">
        <f t="shared" si="223"/>
        <v>17.694207168456604</v>
      </c>
      <c r="BC1405">
        <f t="shared" si="217"/>
        <v>0</v>
      </c>
      <c r="BD1405" s="14">
        <f t="shared" si="218"/>
        <v>23</v>
      </c>
      <c r="BE1405" s="14">
        <f t="shared" si="219"/>
        <v>54.5</v>
      </c>
      <c r="BF1405" s="14">
        <f t="shared" si="220"/>
        <v>73.25</v>
      </c>
      <c r="BG1405" s="14">
        <f t="shared" si="221"/>
        <v>59.25</v>
      </c>
    </row>
    <row r="1406" spans="1:59" x14ac:dyDescent="0.2">
      <c r="A1406" t="str">
        <f t="shared" si="214"/>
        <v>Declan Keilty_2018</v>
      </c>
      <c r="B1406" t="s">
        <v>972</v>
      </c>
      <c r="C1406" t="s">
        <v>288</v>
      </c>
      <c r="D1406">
        <v>2018</v>
      </c>
      <c r="E1406" s="13">
        <v>123900</v>
      </c>
      <c r="F1406" s="13">
        <v>123900</v>
      </c>
      <c r="G1406" s="13">
        <v>123900</v>
      </c>
      <c r="H1406" s="13">
        <v>123900</v>
      </c>
      <c r="I1406" s="13">
        <v>123900</v>
      </c>
      <c r="J1406" s="13">
        <v>123900</v>
      </c>
      <c r="K1406" s="13">
        <v>123900</v>
      </c>
      <c r="L1406" s="13">
        <v>123900</v>
      </c>
      <c r="M1406" s="13">
        <v>123900</v>
      </c>
      <c r="N1406" s="13">
        <v>123900</v>
      </c>
      <c r="O1406" s="13">
        <v>123900</v>
      </c>
      <c r="P1406" s="13">
        <v>123900</v>
      </c>
      <c r="Q1406" s="13">
        <v>123900</v>
      </c>
      <c r="R1406" s="13">
        <v>123900</v>
      </c>
      <c r="S1406" s="13">
        <v>123900</v>
      </c>
      <c r="T1406" s="13">
        <v>123900</v>
      </c>
      <c r="U1406" s="13">
        <v>123900</v>
      </c>
      <c r="V1406" s="13">
        <v>123900</v>
      </c>
      <c r="W1406" s="13">
        <v>123900</v>
      </c>
      <c r="X1406" s="13">
        <v>123900</v>
      </c>
      <c r="Y1406" s="13">
        <v>123900</v>
      </c>
      <c r="Z1406" s="13">
        <v>123900</v>
      </c>
      <c r="AA1406" s="13">
        <v>123900</v>
      </c>
      <c r="AB1406" s="13"/>
      <c r="AC1406" s="13"/>
      <c r="AD1406" s="13"/>
      <c r="AE1406" s="13"/>
      <c r="AF1406" s="13"/>
      <c r="AG1406" s="13"/>
      <c r="AH1406" s="13"/>
      <c r="AI1406" s="13"/>
      <c r="AJ1406" s="13"/>
      <c r="AK1406" s="13"/>
      <c r="AL1406" s="13"/>
      <c r="AM1406" s="13"/>
      <c r="AN1406" s="13"/>
      <c r="AO1406" s="13"/>
      <c r="AP1406" s="13"/>
      <c r="AQ1406" s="13"/>
      <c r="AR1406" s="13"/>
      <c r="AS1406" s="13"/>
      <c r="AT1406" s="13"/>
      <c r="AU1406" s="13"/>
      <c r="AV1406" s="13"/>
      <c r="AW1406" s="13"/>
      <c r="AX1406" s="13"/>
      <c r="AY1406" s="14" t="str">
        <f t="shared" si="215"/>
        <v/>
      </c>
      <c r="AZ1406" s="14">
        <f t="shared" si="222"/>
        <v>23</v>
      </c>
      <c r="BA1406" s="19">
        <f t="shared" si="216"/>
        <v>0</v>
      </c>
      <c r="BB1406" s="20" t="e">
        <f t="shared" si="223"/>
        <v>#DIV/0!</v>
      </c>
      <c r="BC1406">
        <f t="shared" si="217"/>
        <v>0</v>
      </c>
      <c r="BD1406" s="14">
        <f t="shared" si="218"/>
        <v>1</v>
      </c>
      <c r="BE1406" s="14" t="str">
        <f t="shared" si="219"/>
        <v/>
      </c>
      <c r="BF1406" s="14" t="str">
        <f t="shared" si="220"/>
        <v/>
      </c>
      <c r="BG1406" s="14" t="str">
        <f t="shared" si="221"/>
        <v/>
      </c>
    </row>
    <row r="1407" spans="1:59" x14ac:dyDescent="0.2">
      <c r="A1407" t="str">
        <f t="shared" si="214"/>
        <v>Declan Keilty_2017</v>
      </c>
      <c r="B1407" t="s">
        <v>972</v>
      </c>
      <c r="C1407" t="s">
        <v>288</v>
      </c>
      <c r="D1407">
        <v>2017</v>
      </c>
      <c r="E1407" s="13">
        <v>102400</v>
      </c>
      <c r="F1407" s="13">
        <v>102400</v>
      </c>
      <c r="G1407" s="13">
        <v>102400</v>
      </c>
      <c r="H1407" s="13">
        <v>102400</v>
      </c>
      <c r="I1407" s="13">
        <v>102400</v>
      </c>
      <c r="J1407" s="13">
        <v>102400</v>
      </c>
      <c r="K1407" s="13">
        <v>102400</v>
      </c>
      <c r="L1407" s="13">
        <v>102400</v>
      </c>
      <c r="M1407" s="13">
        <v>102400</v>
      </c>
      <c r="N1407" s="13">
        <v>102400</v>
      </c>
      <c r="O1407" s="13">
        <v>102400</v>
      </c>
      <c r="P1407" s="13">
        <v>102400</v>
      </c>
      <c r="Q1407" s="13">
        <v>102400</v>
      </c>
      <c r="R1407" s="13">
        <v>102400</v>
      </c>
      <c r="S1407" s="13">
        <v>102400</v>
      </c>
      <c r="T1407" s="13">
        <v>102400</v>
      </c>
      <c r="U1407" s="13">
        <v>102400</v>
      </c>
      <c r="V1407" s="13">
        <v>102400</v>
      </c>
      <c r="W1407" s="13">
        <v>102400</v>
      </c>
      <c r="X1407" s="13">
        <v>102400</v>
      </c>
      <c r="Y1407" s="13">
        <v>102400</v>
      </c>
      <c r="Z1407" s="13">
        <v>102400</v>
      </c>
      <c r="AA1407" s="13">
        <v>102400</v>
      </c>
      <c r="AB1407" s="13"/>
      <c r="AC1407" s="13"/>
      <c r="AD1407" s="13"/>
      <c r="AE1407" s="13"/>
      <c r="AF1407" s="13"/>
      <c r="AG1407" s="13"/>
      <c r="AH1407" s="13"/>
      <c r="AI1407" s="13"/>
      <c r="AJ1407" s="13"/>
      <c r="AK1407" s="13"/>
      <c r="AL1407" s="13"/>
      <c r="AM1407" s="13"/>
      <c r="AN1407" s="13"/>
      <c r="AO1407" s="13"/>
      <c r="AP1407" s="13"/>
      <c r="AQ1407" s="13"/>
      <c r="AR1407" s="13"/>
      <c r="AS1407" s="13"/>
      <c r="AT1407" s="13"/>
      <c r="AU1407" s="13"/>
      <c r="AV1407" s="13"/>
      <c r="AW1407" s="13"/>
      <c r="AX1407" s="13"/>
      <c r="AY1407" s="14" t="str">
        <f t="shared" si="215"/>
        <v/>
      </c>
      <c r="AZ1407" s="14">
        <f t="shared" si="222"/>
        <v>23</v>
      </c>
      <c r="BA1407" s="19">
        <f t="shared" si="216"/>
        <v>0</v>
      </c>
      <c r="BB1407" s="20" t="e">
        <f t="shared" si="223"/>
        <v>#DIV/0!</v>
      </c>
      <c r="BC1407">
        <f t="shared" si="217"/>
        <v>0</v>
      </c>
      <c r="BD1407" s="14">
        <f t="shared" si="218"/>
        <v>1</v>
      </c>
      <c r="BE1407" s="14" t="str">
        <f t="shared" si="219"/>
        <v/>
      </c>
      <c r="BF1407" s="14" t="str">
        <f t="shared" si="220"/>
        <v/>
      </c>
      <c r="BG1407" s="14" t="str">
        <f t="shared" si="221"/>
        <v/>
      </c>
    </row>
    <row r="1408" spans="1:59" x14ac:dyDescent="0.2">
      <c r="A1408" t="str">
        <f t="shared" si="214"/>
        <v>Declan Keilty_2016</v>
      </c>
      <c r="B1408" t="s">
        <v>972</v>
      </c>
      <c r="C1408" t="s">
        <v>288</v>
      </c>
      <c r="D1408">
        <v>2016</v>
      </c>
      <c r="E1408" s="13">
        <v>0</v>
      </c>
      <c r="F1408" s="13">
        <v>0</v>
      </c>
      <c r="G1408" s="13">
        <v>0</v>
      </c>
      <c r="H1408" s="13">
        <v>0</v>
      </c>
      <c r="I1408" s="13">
        <v>0</v>
      </c>
      <c r="J1408" s="13">
        <v>0</v>
      </c>
      <c r="K1408" s="13">
        <v>0</v>
      </c>
      <c r="L1408" s="13">
        <v>0</v>
      </c>
      <c r="M1408" s="13">
        <v>0</v>
      </c>
      <c r="N1408" s="13">
        <v>0</v>
      </c>
      <c r="O1408" s="13">
        <v>0</v>
      </c>
      <c r="P1408" s="13">
        <v>0</v>
      </c>
      <c r="Q1408" s="13">
        <v>0</v>
      </c>
      <c r="R1408" s="13">
        <v>0</v>
      </c>
      <c r="S1408" s="13">
        <v>0</v>
      </c>
      <c r="T1408" s="13">
        <v>0</v>
      </c>
      <c r="U1408" s="13">
        <v>0</v>
      </c>
      <c r="V1408" s="13">
        <v>0</v>
      </c>
      <c r="W1408" s="13">
        <v>0</v>
      </c>
      <c r="X1408" s="13">
        <v>0</v>
      </c>
      <c r="Y1408" s="13">
        <v>0</v>
      </c>
      <c r="Z1408" s="13">
        <v>0</v>
      </c>
      <c r="AA1408" s="13">
        <v>0</v>
      </c>
      <c r="AB1408" s="13"/>
      <c r="AC1408" s="13"/>
      <c r="AD1408" s="13"/>
      <c r="AE1408" s="13"/>
      <c r="AF1408" s="13"/>
      <c r="AG1408" s="13"/>
      <c r="AH1408" s="13"/>
      <c r="AI1408" s="13"/>
      <c r="AJ1408" s="13"/>
      <c r="AK1408" s="13"/>
      <c r="AL1408" s="13"/>
      <c r="AM1408" s="13"/>
      <c r="AN1408" s="13"/>
      <c r="AO1408" s="13"/>
      <c r="AP1408" s="13"/>
      <c r="AQ1408" s="13"/>
      <c r="AR1408" s="13"/>
      <c r="AS1408" s="13"/>
      <c r="AT1408" s="13"/>
      <c r="AU1408" s="13"/>
      <c r="AV1408" s="13"/>
      <c r="AW1408" s="13"/>
      <c r="AX1408" s="13"/>
      <c r="AY1408" s="14" t="str">
        <f t="shared" si="215"/>
        <v/>
      </c>
      <c r="AZ1408" s="14">
        <f t="shared" si="222"/>
        <v>23</v>
      </c>
      <c r="BA1408" s="19">
        <f t="shared" si="216"/>
        <v>0</v>
      </c>
      <c r="BB1408" s="20" t="e">
        <f t="shared" si="223"/>
        <v>#DIV/0!</v>
      </c>
      <c r="BC1408">
        <f t="shared" si="217"/>
        <v>23</v>
      </c>
      <c r="BD1408" s="14">
        <f t="shared" si="218"/>
        <v>1</v>
      </c>
      <c r="BE1408" s="14" t="str">
        <f t="shared" si="219"/>
        <v/>
      </c>
      <c r="BF1408" s="14" t="str">
        <f t="shared" si="220"/>
        <v/>
      </c>
      <c r="BG1408" s="14" t="str">
        <f t="shared" si="221"/>
        <v/>
      </c>
    </row>
    <row r="1409" spans="1:59" x14ac:dyDescent="0.2">
      <c r="A1409" t="str">
        <f t="shared" si="214"/>
        <v>Declan Keilty_2015</v>
      </c>
      <c r="B1409" t="s">
        <v>972</v>
      </c>
      <c r="C1409" t="s">
        <v>288</v>
      </c>
      <c r="D1409">
        <v>2015</v>
      </c>
      <c r="E1409" s="13">
        <v>0</v>
      </c>
      <c r="F1409" s="13">
        <v>0</v>
      </c>
      <c r="G1409" s="13">
        <v>0</v>
      </c>
      <c r="H1409" s="13">
        <v>0</v>
      </c>
      <c r="I1409" s="13">
        <v>0</v>
      </c>
      <c r="J1409" s="13">
        <v>0</v>
      </c>
      <c r="K1409" s="13">
        <v>0</v>
      </c>
      <c r="L1409" s="13">
        <v>0</v>
      </c>
      <c r="M1409" s="13">
        <v>0</v>
      </c>
      <c r="N1409" s="13">
        <v>0</v>
      </c>
      <c r="O1409" s="13">
        <v>0</v>
      </c>
      <c r="P1409" s="13">
        <v>0</v>
      </c>
      <c r="Q1409" s="13">
        <v>0</v>
      </c>
      <c r="R1409" s="13">
        <v>0</v>
      </c>
      <c r="S1409" s="13">
        <v>0</v>
      </c>
      <c r="T1409" s="13">
        <v>0</v>
      </c>
      <c r="U1409" s="13">
        <v>0</v>
      </c>
      <c r="V1409" s="13">
        <v>0</v>
      </c>
      <c r="W1409" s="13">
        <v>0</v>
      </c>
      <c r="X1409" s="13">
        <v>0</v>
      </c>
      <c r="Y1409" s="13">
        <v>0</v>
      </c>
      <c r="Z1409" s="13">
        <v>0</v>
      </c>
      <c r="AA1409" s="13">
        <v>0</v>
      </c>
      <c r="AB1409" s="13"/>
      <c r="AC1409" s="13"/>
      <c r="AD1409" s="13"/>
      <c r="AE1409" s="13"/>
      <c r="AF1409" s="13"/>
      <c r="AG1409" s="13"/>
      <c r="AH1409" s="13"/>
      <c r="AI1409" s="13"/>
      <c r="AJ1409" s="13"/>
      <c r="AK1409" s="13"/>
      <c r="AL1409" s="13"/>
      <c r="AM1409" s="13"/>
      <c r="AN1409" s="13"/>
      <c r="AO1409" s="13"/>
      <c r="AP1409" s="13"/>
      <c r="AQ1409" s="13"/>
      <c r="AR1409" s="13"/>
      <c r="AS1409" s="13"/>
      <c r="AT1409" s="13"/>
      <c r="AU1409" s="13"/>
      <c r="AV1409" s="13"/>
      <c r="AW1409" s="13"/>
      <c r="AX1409" s="13"/>
      <c r="AY1409" s="14" t="str">
        <f t="shared" si="215"/>
        <v/>
      </c>
      <c r="AZ1409" s="14">
        <f t="shared" si="222"/>
        <v>23</v>
      </c>
      <c r="BA1409" s="19">
        <f t="shared" si="216"/>
        <v>0</v>
      </c>
      <c r="BB1409" s="20" t="e">
        <f t="shared" si="223"/>
        <v>#DIV/0!</v>
      </c>
      <c r="BC1409">
        <f t="shared" si="217"/>
        <v>23</v>
      </c>
      <c r="BD1409" s="14">
        <f t="shared" si="218"/>
        <v>1</v>
      </c>
      <c r="BE1409" s="14" t="str">
        <f t="shared" si="219"/>
        <v/>
      </c>
      <c r="BF1409" s="14" t="str">
        <f t="shared" si="220"/>
        <v/>
      </c>
      <c r="BG1409" s="14" t="str">
        <f t="shared" si="221"/>
        <v/>
      </c>
    </row>
    <row r="1410" spans="1:59" x14ac:dyDescent="0.2">
      <c r="A1410" t="str">
        <f t="shared" ref="A1410:A1473" si="224">B1410&amp;"_"&amp;D1410</f>
        <v>Jake Kelly_2018</v>
      </c>
      <c r="B1410" t="s">
        <v>932</v>
      </c>
      <c r="C1410" t="s">
        <v>1</v>
      </c>
      <c r="D1410">
        <v>2018</v>
      </c>
      <c r="E1410" s="13">
        <v>324600</v>
      </c>
      <c r="F1410" s="13">
        <v>324600</v>
      </c>
      <c r="G1410" s="13">
        <v>324600</v>
      </c>
      <c r="H1410" s="13">
        <v>341700</v>
      </c>
      <c r="I1410" s="13">
        <v>342800</v>
      </c>
      <c r="J1410" s="13">
        <v>340700</v>
      </c>
      <c r="K1410" s="13">
        <v>340700</v>
      </c>
      <c r="L1410" s="13">
        <v>346300</v>
      </c>
      <c r="M1410" s="13">
        <v>363800</v>
      </c>
      <c r="N1410" s="13">
        <v>363500</v>
      </c>
      <c r="O1410" s="13">
        <v>341600</v>
      </c>
      <c r="P1410" s="13">
        <v>322000</v>
      </c>
      <c r="Q1410" s="13">
        <v>314800</v>
      </c>
      <c r="R1410" s="13">
        <v>348300</v>
      </c>
      <c r="S1410" s="13">
        <v>348300</v>
      </c>
      <c r="T1410" s="13">
        <v>357500</v>
      </c>
      <c r="U1410" s="13">
        <v>347700</v>
      </c>
      <c r="V1410" s="13">
        <v>311500</v>
      </c>
      <c r="W1410" s="13">
        <v>304000</v>
      </c>
      <c r="X1410" s="13">
        <v>314500</v>
      </c>
      <c r="Y1410" s="13">
        <v>314500</v>
      </c>
      <c r="Z1410" s="13">
        <v>314500</v>
      </c>
      <c r="AA1410" s="13">
        <v>316700</v>
      </c>
      <c r="AB1410" s="13">
        <v>71</v>
      </c>
      <c r="AC1410" s="13">
        <v>94</v>
      </c>
      <c r="AD1410" s="13">
        <v>66</v>
      </c>
      <c r="AE1410" s="13">
        <v>43</v>
      </c>
      <c r="AF1410" s="13">
        <v>87</v>
      </c>
      <c r="AG1410" s="13"/>
      <c r="AH1410" s="13">
        <v>86</v>
      </c>
      <c r="AI1410" s="13">
        <v>75</v>
      </c>
      <c r="AJ1410" s="13">
        <v>58</v>
      </c>
      <c r="AK1410" s="13">
        <v>36</v>
      </c>
      <c r="AL1410" s="13">
        <v>67</v>
      </c>
      <c r="AM1410" s="13">
        <v>76</v>
      </c>
      <c r="AN1410" s="13">
        <v>121</v>
      </c>
      <c r="AO1410" s="13"/>
      <c r="AP1410" s="13">
        <v>37</v>
      </c>
      <c r="AQ1410" s="13">
        <v>39</v>
      </c>
      <c r="AR1410" s="13">
        <v>55</v>
      </c>
      <c r="AS1410" s="13">
        <v>80</v>
      </c>
      <c r="AT1410" s="13">
        <v>75</v>
      </c>
      <c r="AU1410" s="13"/>
      <c r="AV1410" s="13"/>
      <c r="AW1410" s="13">
        <v>59</v>
      </c>
      <c r="AX1410" s="13">
        <v>52</v>
      </c>
      <c r="AY1410" s="14">
        <f t="shared" si="215"/>
        <v>67.21052631578948</v>
      </c>
      <c r="AZ1410" s="14">
        <f t="shared" si="222"/>
        <v>23</v>
      </c>
      <c r="BA1410" s="19">
        <f t="shared" si="216"/>
        <v>0.86363636363636365</v>
      </c>
      <c r="BB1410" s="20">
        <f t="shared" si="223"/>
        <v>21.775569765140272</v>
      </c>
      <c r="BC1410">
        <f t="shared" si="217"/>
        <v>0</v>
      </c>
      <c r="BD1410" s="14">
        <f t="shared" si="218"/>
        <v>19</v>
      </c>
      <c r="BE1410" s="14">
        <f t="shared" si="219"/>
        <v>72.2</v>
      </c>
      <c r="BF1410" s="14">
        <f t="shared" si="220"/>
        <v>66.333333333333329</v>
      </c>
      <c r="BG1410" s="14">
        <f t="shared" si="221"/>
        <v>56.714285714285715</v>
      </c>
    </row>
    <row r="1411" spans="1:59" x14ac:dyDescent="0.2">
      <c r="A1411" t="str">
        <f t="shared" si="224"/>
        <v>Jake Kelly_2017</v>
      </c>
      <c r="B1411" t="s">
        <v>932</v>
      </c>
      <c r="C1411" t="s">
        <v>1</v>
      </c>
      <c r="D1411">
        <v>2017</v>
      </c>
      <c r="E1411" s="13">
        <v>197700</v>
      </c>
      <c r="F1411" s="13">
        <v>197700</v>
      </c>
      <c r="G1411" s="13">
        <v>197700</v>
      </c>
      <c r="H1411" s="13">
        <v>206900</v>
      </c>
      <c r="I1411" s="13">
        <v>206400</v>
      </c>
      <c r="J1411" s="13">
        <v>206400</v>
      </c>
      <c r="K1411" s="13">
        <v>241600</v>
      </c>
      <c r="L1411" s="13">
        <v>254400</v>
      </c>
      <c r="M1411" s="13">
        <v>279900</v>
      </c>
      <c r="N1411" s="13">
        <v>285600</v>
      </c>
      <c r="O1411" s="13">
        <v>304400</v>
      </c>
      <c r="P1411" s="13">
        <v>312000</v>
      </c>
      <c r="Q1411" s="13">
        <v>308900</v>
      </c>
      <c r="R1411" s="13">
        <v>308900</v>
      </c>
      <c r="S1411" s="13">
        <v>304800</v>
      </c>
      <c r="T1411" s="13">
        <v>296700</v>
      </c>
      <c r="U1411" s="13">
        <v>313300</v>
      </c>
      <c r="V1411" s="13">
        <v>318100</v>
      </c>
      <c r="W1411" s="13">
        <v>331600</v>
      </c>
      <c r="X1411" s="13">
        <v>322200</v>
      </c>
      <c r="Y1411" s="13">
        <v>322400</v>
      </c>
      <c r="Z1411" s="13">
        <v>322000</v>
      </c>
      <c r="AA1411" s="13">
        <v>309300</v>
      </c>
      <c r="AB1411" s="13">
        <v>42</v>
      </c>
      <c r="AC1411" s="13">
        <v>24</v>
      </c>
      <c r="AD1411" s="13">
        <v>70</v>
      </c>
      <c r="AE1411" s="13">
        <v>26</v>
      </c>
      <c r="AF1411" s="13"/>
      <c r="AG1411" s="13">
        <v>104</v>
      </c>
      <c r="AH1411" s="13">
        <v>40</v>
      </c>
      <c r="AI1411" s="13">
        <v>63</v>
      </c>
      <c r="AJ1411" s="13">
        <v>74</v>
      </c>
      <c r="AK1411" s="13">
        <v>73</v>
      </c>
      <c r="AL1411" s="13">
        <v>50</v>
      </c>
      <c r="AM1411" s="13">
        <v>53</v>
      </c>
      <c r="AN1411" s="13"/>
      <c r="AO1411" s="13">
        <v>69</v>
      </c>
      <c r="AP1411" s="13">
        <v>41</v>
      </c>
      <c r="AQ1411" s="13">
        <v>104</v>
      </c>
      <c r="AR1411" s="13">
        <v>53</v>
      </c>
      <c r="AS1411" s="13">
        <v>64</v>
      </c>
      <c r="AT1411" s="13">
        <v>61</v>
      </c>
      <c r="AU1411" s="13">
        <v>70</v>
      </c>
      <c r="AV1411" s="13">
        <v>63</v>
      </c>
      <c r="AW1411" s="13">
        <v>33</v>
      </c>
      <c r="AX1411" s="13">
        <v>63</v>
      </c>
      <c r="AY1411" s="14">
        <f t="shared" ref="AY1411:AY1466" si="225">IFERROR(AVERAGEIFS(AB1411:AX1411,AB1411:AX1411,"&lt;&gt;"),"")</f>
        <v>59.047619047619051</v>
      </c>
      <c r="AZ1411" s="14">
        <f t="shared" si="222"/>
        <v>23</v>
      </c>
      <c r="BA1411" s="19">
        <f t="shared" ref="BA1411:BA1466" si="226">COUNTIF(AB1411:AX1411,"&lt;&gt;")/22</f>
        <v>0.95454545454545459</v>
      </c>
      <c r="BB1411" s="20">
        <f t="shared" si="223"/>
        <v>21.221395313400556</v>
      </c>
      <c r="BC1411">
        <f t="shared" ref="BC1411:BC1466" si="227">COUNTIFS(E1411:AA1411,0)</f>
        <v>0</v>
      </c>
      <c r="BD1411" s="14">
        <f t="shared" ref="BD1411:BD1466" si="228">MATCH(MIN(E1411:AA1411),E1411:AA1411,0)</f>
        <v>1</v>
      </c>
      <c r="BE1411" s="14">
        <f t="shared" ref="BE1411:BE1466" si="229">IFERROR(AVERAGE(AB1411:AG1411),"")</f>
        <v>53.2</v>
      </c>
      <c r="BF1411" s="14">
        <f t="shared" ref="BF1411:BF1466" si="230">IFERROR(AVERAGE(AH1411:AM1411),"")</f>
        <v>58.833333333333336</v>
      </c>
      <c r="BG1411" s="14">
        <f t="shared" ref="BG1411:BG1466" si="231">IFERROR(AVERAGE(AP1411:AX1411),"")</f>
        <v>61.333333333333336</v>
      </c>
    </row>
    <row r="1412" spans="1:59" x14ac:dyDescent="0.2">
      <c r="A1412" t="str">
        <f t="shared" si="224"/>
        <v>Jake Kelly_2016</v>
      </c>
      <c r="B1412" t="s">
        <v>932</v>
      </c>
      <c r="C1412" t="s">
        <v>1</v>
      </c>
      <c r="D1412">
        <v>2016</v>
      </c>
      <c r="E1412" s="13">
        <v>280100</v>
      </c>
      <c r="F1412" s="13">
        <v>280100</v>
      </c>
      <c r="G1412" s="13">
        <v>280100</v>
      </c>
      <c r="H1412" s="13">
        <v>280100</v>
      </c>
      <c r="I1412" s="13">
        <v>280100</v>
      </c>
      <c r="J1412" s="13">
        <v>280100</v>
      </c>
      <c r="K1412" s="13">
        <v>280100</v>
      </c>
      <c r="L1412" s="13">
        <v>280100</v>
      </c>
      <c r="M1412" s="13">
        <v>280100</v>
      </c>
      <c r="N1412" s="13">
        <v>280100</v>
      </c>
      <c r="O1412" s="13">
        <v>280100</v>
      </c>
      <c r="P1412" s="13">
        <v>280100</v>
      </c>
      <c r="Q1412" s="13">
        <v>280100</v>
      </c>
      <c r="R1412" s="13">
        <v>280100</v>
      </c>
      <c r="S1412" s="13">
        <v>280100</v>
      </c>
      <c r="T1412" s="13">
        <v>280100</v>
      </c>
      <c r="U1412" s="13">
        <v>280100</v>
      </c>
      <c r="V1412" s="13">
        <v>280100</v>
      </c>
      <c r="W1412" s="13">
        <v>280100</v>
      </c>
      <c r="X1412" s="13">
        <v>280100</v>
      </c>
      <c r="Y1412" s="13">
        <v>280100</v>
      </c>
      <c r="Z1412" s="13">
        <v>280100</v>
      </c>
      <c r="AA1412" s="13">
        <v>280100</v>
      </c>
      <c r="AB1412" s="13"/>
      <c r="AC1412" s="13"/>
      <c r="AD1412" s="13"/>
      <c r="AE1412" s="13"/>
      <c r="AF1412" s="13"/>
      <c r="AG1412" s="13"/>
      <c r="AH1412" s="13"/>
      <c r="AI1412" s="13"/>
      <c r="AJ1412" s="13"/>
      <c r="AK1412" s="13"/>
      <c r="AL1412" s="13"/>
      <c r="AM1412" s="13"/>
      <c r="AN1412" s="13"/>
      <c r="AO1412" s="13"/>
      <c r="AP1412" s="13"/>
      <c r="AQ1412" s="13"/>
      <c r="AR1412" s="13"/>
      <c r="AS1412" s="13"/>
      <c r="AT1412" s="13"/>
      <c r="AU1412" s="13"/>
      <c r="AV1412" s="13"/>
      <c r="AW1412" s="13"/>
      <c r="AX1412" s="13"/>
      <c r="AY1412" s="14" t="str">
        <f t="shared" si="225"/>
        <v/>
      </c>
      <c r="AZ1412" s="14">
        <f t="shared" si="222"/>
        <v>23</v>
      </c>
      <c r="BA1412" s="19">
        <f t="shared" si="226"/>
        <v>0</v>
      </c>
      <c r="BB1412" s="20" t="e">
        <f t="shared" si="223"/>
        <v>#DIV/0!</v>
      </c>
      <c r="BC1412">
        <f t="shared" si="227"/>
        <v>0</v>
      </c>
      <c r="BD1412" s="14">
        <f t="shared" si="228"/>
        <v>1</v>
      </c>
      <c r="BE1412" s="14" t="str">
        <f t="shared" si="229"/>
        <v/>
      </c>
      <c r="BF1412" s="14" t="str">
        <f t="shared" si="230"/>
        <v/>
      </c>
      <c r="BG1412" s="14" t="str">
        <f t="shared" si="231"/>
        <v/>
      </c>
    </row>
    <row r="1413" spans="1:59" x14ac:dyDescent="0.2">
      <c r="A1413" t="str">
        <f t="shared" si="224"/>
        <v>Jake Kelly_2015</v>
      </c>
      <c r="B1413" t="s">
        <v>932</v>
      </c>
      <c r="C1413" t="s">
        <v>1</v>
      </c>
      <c r="D1413">
        <v>2015</v>
      </c>
      <c r="E1413" s="13">
        <v>123900</v>
      </c>
      <c r="F1413" s="13">
        <v>123900</v>
      </c>
      <c r="G1413" s="13">
        <v>123900</v>
      </c>
      <c r="H1413" s="13">
        <v>123900</v>
      </c>
      <c r="I1413" s="13">
        <v>123900</v>
      </c>
      <c r="J1413" s="13">
        <v>161700</v>
      </c>
      <c r="K1413" s="13">
        <v>201000</v>
      </c>
      <c r="L1413" s="13">
        <v>243700</v>
      </c>
      <c r="M1413" s="13">
        <v>277600</v>
      </c>
      <c r="N1413" s="13">
        <v>289400</v>
      </c>
      <c r="O1413" s="13">
        <v>272600</v>
      </c>
      <c r="P1413" s="13">
        <v>272600</v>
      </c>
      <c r="Q1413" s="13">
        <v>256700</v>
      </c>
      <c r="R1413" s="13">
        <v>228100</v>
      </c>
      <c r="S1413" s="13">
        <v>228100</v>
      </c>
      <c r="T1413" s="13">
        <v>228100</v>
      </c>
      <c r="U1413" s="13">
        <v>228100</v>
      </c>
      <c r="V1413" s="13">
        <v>228100</v>
      </c>
      <c r="W1413" s="13">
        <v>228100</v>
      </c>
      <c r="X1413" s="13">
        <v>228100</v>
      </c>
      <c r="Y1413" s="13">
        <v>228100</v>
      </c>
      <c r="Z1413" s="13">
        <v>228100</v>
      </c>
      <c r="AA1413" s="13">
        <v>228100</v>
      </c>
      <c r="AB1413" s="13"/>
      <c r="AC1413" s="13"/>
      <c r="AD1413" s="13">
        <v>53</v>
      </c>
      <c r="AE1413" s="13">
        <v>60</v>
      </c>
      <c r="AF1413" s="13">
        <v>47</v>
      </c>
      <c r="AG1413" s="13">
        <v>79</v>
      </c>
      <c r="AH1413" s="13">
        <v>91</v>
      </c>
      <c r="AI1413" s="13">
        <v>52</v>
      </c>
      <c r="AJ1413" s="13">
        <v>49</v>
      </c>
      <c r="AK1413" s="13">
        <v>32</v>
      </c>
      <c r="AL1413" s="13"/>
      <c r="AM1413" s="13">
        <v>45</v>
      </c>
      <c r="AN1413" s="13">
        <v>11</v>
      </c>
      <c r="AO1413" s="13"/>
      <c r="AP1413" s="13"/>
      <c r="AQ1413" s="13"/>
      <c r="AR1413" s="13"/>
      <c r="AS1413" s="13"/>
      <c r="AT1413" s="13"/>
      <c r="AU1413" s="13"/>
      <c r="AV1413" s="13"/>
      <c r="AW1413" s="13"/>
      <c r="AX1413" s="13"/>
      <c r="AY1413" s="14">
        <f t="shared" si="225"/>
        <v>51.9</v>
      </c>
      <c r="AZ1413" s="14">
        <f t="shared" si="222"/>
        <v>23</v>
      </c>
      <c r="BA1413" s="19">
        <f t="shared" si="226"/>
        <v>0.45454545454545453</v>
      </c>
      <c r="BB1413" s="20">
        <f t="shared" si="223"/>
        <v>22.308194807190379</v>
      </c>
      <c r="BC1413">
        <f t="shared" si="227"/>
        <v>0</v>
      </c>
      <c r="BD1413" s="14">
        <f t="shared" si="228"/>
        <v>1</v>
      </c>
      <c r="BE1413" s="14">
        <f t="shared" si="229"/>
        <v>59.75</v>
      </c>
      <c r="BF1413" s="14">
        <f t="shared" si="230"/>
        <v>53.8</v>
      </c>
      <c r="BG1413" s="14" t="str">
        <f t="shared" si="231"/>
        <v/>
      </c>
    </row>
    <row r="1414" spans="1:59" x14ac:dyDescent="0.2">
      <c r="A1414" t="str">
        <f t="shared" si="224"/>
        <v>Joshua Kelly_2018</v>
      </c>
      <c r="B1414" t="s">
        <v>2673</v>
      </c>
      <c r="C1414" t="s">
        <v>490</v>
      </c>
      <c r="D1414">
        <v>2018</v>
      </c>
      <c r="E1414" s="13">
        <v>628600</v>
      </c>
      <c r="F1414" s="13">
        <v>628600</v>
      </c>
      <c r="G1414" s="13">
        <v>628600</v>
      </c>
      <c r="H1414" s="13">
        <v>602400</v>
      </c>
      <c r="I1414" s="13">
        <v>602400</v>
      </c>
      <c r="J1414" s="13">
        <v>602400</v>
      </c>
      <c r="K1414" s="13">
        <v>602400</v>
      </c>
      <c r="L1414" s="13">
        <v>602400</v>
      </c>
      <c r="M1414" s="13">
        <v>602400</v>
      </c>
      <c r="N1414" s="13">
        <v>602400</v>
      </c>
      <c r="O1414" s="13">
        <v>574000</v>
      </c>
      <c r="P1414" s="13">
        <v>548300</v>
      </c>
      <c r="Q1414" s="13">
        <v>552600</v>
      </c>
      <c r="R1414" s="13">
        <v>552600</v>
      </c>
      <c r="S1414" s="13">
        <v>578100</v>
      </c>
      <c r="T1414" s="13">
        <v>594600</v>
      </c>
      <c r="U1414" s="13">
        <v>583400</v>
      </c>
      <c r="V1414" s="13">
        <v>546000</v>
      </c>
      <c r="W1414" s="13">
        <v>533300</v>
      </c>
      <c r="X1414" s="13">
        <v>540100</v>
      </c>
      <c r="Y1414" s="13">
        <v>598900</v>
      </c>
      <c r="Z1414" s="13">
        <v>620100</v>
      </c>
      <c r="AA1414" s="13">
        <v>613200</v>
      </c>
      <c r="AB1414" s="13">
        <v>116</v>
      </c>
      <c r="AC1414" s="13">
        <v>108</v>
      </c>
      <c r="AD1414" s="13">
        <v>91</v>
      </c>
      <c r="AE1414" s="13"/>
      <c r="AF1414" s="13"/>
      <c r="AG1414" s="13"/>
      <c r="AH1414" s="13"/>
      <c r="AI1414" s="13"/>
      <c r="AJ1414" s="13"/>
      <c r="AK1414" s="13">
        <v>99</v>
      </c>
      <c r="AL1414" s="13">
        <v>97</v>
      </c>
      <c r="AM1414" s="13">
        <v>146</v>
      </c>
      <c r="AN1414" s="13"/>
      <c r="AO1414" s="13">
        <v>149</v>
      </c>
      <c r="AP1414" s="13">
        <v>96</v>
      </c>
      <c r="AQ1414" s="13">
        <v>94</v>
      </c>
      <c r="AR1414" s="13">
        <v>82</v>
      </c>
      <c r="AS1414" s="13">
        <v>130</v>
      </c>
      <c r="AT1414" s="13">
        <v>130</v>
      </c>
      <c r="AU1414" s="13">
        <v>205</v>
      </c>
      <c r="AV1414" s="13">
        <v>82</v>
      </c>
      <c r="AW1414" s="13"/>
      <c r="AX1414" s="13">
        <v>82</v>
      </c>
      <c r="AY1414" s="14">
        <f t="shared" si="225"/>
        <v>113.8</v>
      </c>
      <c r="AZ1414" s="14">
        <f t="shared" si="222"/>
        <v>23</v>
      </c>
      <c r="BA1414" s="19">
        <f t="shared" si="226"/>
        <v>0.68181818181818177</v>
      </c>
      <c r="BB1414" s="20">
        <f t="shared" si="223"/>
        <v>33.721972489334426</v>
      </c>
      <c r="BC1414">
        <f t="shared" si="227"/>
        <v>0</v>
      </c>
      <c r="BD1414" s="14">
        <f t="shared" si="228"/>
        <v>19</v>
      </c>
      <c r="BE1414" s="14">
        <f t="shared" si="229"/>
        <v>105</v>
      </c>
      <c r="BF1414" s="14">
        <f t="shared" si="230"/>
        <v>114</v>
      </c>
      <c r="BG1414" s="14">
        <f t="shared" si="231"/>
        <v>112.625</v>
      </c>
    </row>
    <row r="1415" spans="1:59" x14ac:dyDescent="0.2">
      <c r="A1415" t="str">
        <f t="shared" si="224"/>
        <v>Joshua Kelly_2017</v>
      </c>
      <c r="B1415" t="s">
        <v>2673</v>
      </c>
      <c r="C1415" t="s">
        <v>490</v>
      </c>
      <c r="D1415">
        <v>2017</v>
      </c>
      <c r="E1415" s="13">
        <v>473800</v>
      </c>
      <c r="F1415" s="13">
        <v>473800</v>
      </c>
      <c r="G1415" s="13">
        <v>473800</v>
      </c>
      <c r="H1415" s="13">
        <v>500000</v>
      </c>
      <c r="I1415" s="13">
        <v>513100</v>
      </c>
      <c r="J1415" s="13">
        <v>512300</v>
      </c>
      <c r="K1415" s="13">
        <v>503400</v>
      </c>
      <c r="L1415" s="13">
        <v>504500</v>
      </c>
      <c r="M1415" s="13">
        <v>527200</v>
      </c>
      <c r="N1415" s="13">
        <v>548000</v>
      </c>
      <c r="O1415" s="13">
        <v>562700</v>
      </c>
      <c r="P1415" s="13">
        <v>585600</v>
      </c>
      <c r="Q1415" s="13">
        <v>602400</v>
      </c>
      <c r="R1415" s="13">
        <v>602400</v>
      </c>
      <c r="S1415" s="13">
        <v>602400</v>
      </c>
      <c r="T1415" s="13">
        <v>613000</v>
      </c>
      <c r="U1415" s="13">
        <v>601800</v>
      </c>
      <c r="V1415" s="13">
        <v>588800</v>
      </c>
      <c r="W1415" s="13">
        <v>576400</v>
      </c>
      <c r="X1415" s="13">
        <v>554600</v>
      </c>
      <c r="Y1415" s="13">
        <v>555000</v>
      </c>
      <c r="Z1415" s="13">
        <v>567900</v>
      </c>
      <c r="AA1415" s="13">
        <v>594200</v>
      </c>
      <c r="AB1415" s="13">
        <v>105</v>
      </c>
      <c r="AC1415" s="13">
        <v>120</v>
      </c>
      <c r="AD1415" s="13">
        <v>110</v>
      </c>
      <c r="AE1415" s="13">
        <v>92</v>
      </c>
      <c r="AF1415" s="13">
        <v>96</v>
      </c>
      <c r="AG1415" s="13">
        <v>93</v>
      </c>
      <c r="AH1415" s="13">
        <v>108</v>
      </c>
      <c r="AI1415" s="13">
        <v>147</v>
      </c>
      <c r="AJ1415" s="13">
        <v>101</v>
      </c>
      <c r="AK1415" s="13">
        <v>107</v>
      </c>
      <c r="AL1415" s="13">
        <v>176</v>
      </c>
      <c r="AM1415" s="13">
        <v>98</v>
      </c>
      <c r="AN1415" s="13"/>
      <c r="AO1415" s="13"/>
      <c r="AP1415" s="13">
        <v>108</v>
      </c>
      <c r="AQ1415" s="13">
        <v>134</v>
      </c>
      <c r="AR1415" s="13">
        <v>88</v>
      </c>
      <c r="AS1415" s="13">
        <v>103</v>
      </c>
      <c r="AT1415" s="13">
        <v>106</v>
      </c>
      <c r="AU1415" s="13">
        <v>127</v>
      </c>
      <c r="AV1415" s="13">
        <v>132</v>
      </c>
      <c r="AW1415" s="13">
        <v>144</v>
      </c>
      <c r="AX1415" s="13">
        <v>106</v>
      </c>
      <c r="AY1415" s="14">
        <f t="shared" si="225"/>
        <v>114.33333333333333</v>
      </c>
      <c r="AZ1415" s="14">
        <f t="shared" si="222"/>
        <v>23</v>
      </c>
      <c r="BA1415" s="19">
        <f t="shared" si="226"/>
        <v>0.95454545454545459</v>
      </c>
      <c r="BB1415" s="20">
        <f t="shared" si="223"/>
        <v>21.882260699784524</v>
      </c>
      <c r="BC1415">
        <f t="shared" si="227"/>
        <v>0</v>
      </c>
      <c r="BD1415" s="14">
        <f t="shared" si="228"/>
        <v>1</v>
      </c>
      <c r="BE1415" s="14">
        <f t="shared" si="229"/>
        <v>102.66666666666667</v>
      </c>
      <c r="BF1415" s="14">
        <f t="shared" si="230"/>
        <v>122.83333333333333</v>
      </c>
      <c r="BG1415" s="14">
        <f t="shared" si="231"/>
        <v>116.44444444444444</v>
      </c>
    </row>
    <row r="1416" spans="1:59" x14ac:dyDescent="0.2">
      <c r="A1416" t="str">
        <f t="shared" si="224"/>
        <v>Joshua Kelly_2016</v>
      </c>
      <c r="B1416" t="s">
        <v>2673</v>
      </c>
      <c r="C1416" t="s">
        <v>490</v>
      </c>
      <c r="D1416">
        <v>2016</v>
      </c>
      <c r="E1416" s="13">
        <v>381000</v>
      </c>
      <c r="F1416" s="13">
        <v>381000</v>
      </c>
      <c r="G1416" s="13">
        <v>381000</v>
      </c>
      <c r="H1416" s="13">
        <v>393400</v>
      </c>
      <c r="I1416" s="13">
        <v>400700</v>
      </c>
      <c r="J1416" s="13">
        <v>400900</v>
      </c>
      <c r="K1416" s="13">
        <v>411000</v>
      </c>
      <c r="L1416" s="13">
        <v>426900</v>
      </c>
      <c r="M1416" s="13">
        <v>457700</v>
      </c>
      <c r="N1416" s="13">
        <v>466100</v>
      </c>
      <c r="O1416" s="13">
        <v>484200</v>
      </c>
      <c r="P1416" s="13">
        <v>474600</v>
      </c>
      <c r="Q1416" s="13">
        <v>471800</v>
      </c>
      <c r="R1416" s="13">
        <v>444200</v>
      </c>
      <c r="S1416" s="13">
        <v>448700</v>
      </c>
      <c r="T1416" s="13">
        <v>448700</v>
      </c>
      <c r="U1416" s="13">
        <v>458900</v>
      </c>
      <c r="V1416" s="13">
        <v>470400</v>
      </c>
      <c r="W1416" s="13">
        <v>465800</v>
      </c>
      <c r="X1416" s="13">
        <v>449200</v>
      </c>
      <c r="Y1416" s="13">
        <v>428600</v>
      </c>
      <c r="Z1416" s="13">
        <v>413300</v>
      </c>
      <c r="AA1416" s="13">
        <v>402300</v>
      </c>
      <c r="AB1416" s="13">
        <v>86</v>
      </c>
      <c r="AC1416" s="13">
        <v>89</v>
      </c>
      <c r="AD1416" s="13">
        <v>77</v>
      </c>
      <c r="AE1416" s="13">
        <v>82</v>
      </c>
      <c r="AF1416" s="13">
        <v>76</v>
      </c>
      <c r="AG1416" s="13">
        <v>100</v>
      </c>
      <c r="AH1416" s="13">
        <v>104</v>
      </c>
      <c r="AI1416" s="13">
        <v>119</v>
      </c>
      <c r="AJ1416" s="13">
        <v>70</v>
      </c>
      <c r="AK1416" s="13">
        <v>132</v>
      </c>
      <c r="AL1416" s="13">
        <v>66</v>
      </c>
      <c r="AM1416" s="13">
        <v>81</v>
      </c>
      <c r="AN1416" s="13">
        <v>81</v>
      </c>
      <c r="AO1416" s="13">
        <v>118</v>
      </c>
      <c r="AP1416" s="13"/>
      <c r="AQ1416" s="13">
        <v>95</v>
      </c>
      <c r="AR1416" s="13">
        <v>94</v>
      </c>
      <c r="AS1416" s="13">
        <v>90</v>
      </c>
      <c r="AT1416" s="13">
        <v>66</v>
      </c>
      <c r="AU1416" s="13">
        <v>75</v>
      </c>
      <c r="AV1416" s="13">
        <v>90</v>
      </c>
      <c r="AW1416" s="13">
        <v>66</v>
      </c>
      <c r="AX1416" s="13">
        <v>59</v>
      </c>
      <c r="AY1416" s="14">
        <f t="shared" si="225"/>
        <v>87.090909090909093</v>
      </c>
      <c r="AZ1416" s="14">
        <f t="shared" si="222"/>
        <v>23</v>
      </c>
      <c r="BA1416" s="19">
        <f t="shared" si="226"/>
        <v>1</v>
      </c>
      <c r="BB1416" s="20">
        <f t="shared" si="223"/>
        <v>18.850057700831449</v>
      </c>
      <c r="BC1416">
        <f t="shared" si="227"/>
        <v>0</v>
      </c>
      <c r="BD1416" s="14">
        <f t="shared" si="228"/>
        <v>1</v>
      </c>
      <c r="BE1416" s="14">
        <f t="shared" si="229"/>
        <v>85</v>
      </c>
      <c r="BF1416" s="14">
        <f t="shared" si="230"/>
        <v>95.333333333333329</v>
      </c>
      <c r="BG1416" s="14">
        <f t="shared" si="231"/>
        <v>79.375</v>
      </c>
    </row>
    <row r="1417" spans="1:59" x14ac:dyDescent="0.2">
      <c r="A1417" t="str">
        <f t="shared" si="224"/>
        <v>Joshua Kelly_2015</v>
      </c>
      <c r="B1417" t="s">
        <v>2673</v>
      </c>
      <c r="C1417" t="s">
        <v>490</v>
      </c>
      <c r="D1417">
        <v>2015</v>
      </c>
      <c r="E1417" s="13">
        <v>365800</v>
      </c>
      <c r="F1417" s="13">
        <v>365800</v>
      </c>
      <c r="G1417" s="13">
        <v>365800</v>
      </c>
      <c r="H1417" s="13">
        <v>367200</v>
      </c>
      <c r="I1417" s="13">
        <v>342700</v>
      </c>
      <c r="J1417" s="13">
        <v>292900</v>
      </c>
      <c r="K1417" s="13">
        <v>292900</v>
      </c>
      <c r="L1417" s="13">
        <v>292900</v>
      </c>
      <c r="M1417" s="13">
        <v>276400</v>
      </c>
      <c r="N1417" s="13">
        <v>266500</v>
      </c>
      <c r="O1417" s="13">
        <v>292800</v>
      </c>
      <c r="P1417" s="13">
        <v>297400</v>
      </c>
      <c r="Q1417" s="13">
        <v>315100</v>
      </c>
      <c r="R1417" s="13">
        <v>315100</v>
      </c>
      <c r="S1417" s="13">
        <v>315100</v>
      </c>
      <c r="T1417" s="13">
        <v>315100</v>
      </c>
      <c r="U1417" s="13">
        <v>325700</v>
      </c>
      <c r="V1417" s="13">
        <v>338300</v>
      </c>
      <c r="W1417" s="13">
        <v>359200</v>
      </c>
      <c r="X1417" s="13">
        <v>375600</v>
      </c>
      <c r="Y1417" s="13">
        <v>395200</v>
      </c>
      <c r="Z1417" s="13">
        <v>399300</v>
      </c>
      <c r="AA1417" s="13">
        <v>401000</v>
      </c>
      <c r="AB1417" s="13">
        <v>76</v>
      </c>
      <c r="AC1417" s="13">
        <v>94</v>
      </c>
      <c r="AD1417" s="13">
        <v>50</v>
      </c>
      <c r="AE1417" s="13">
        <v>19</v>
      </c>
      <c r="AF1417" s="13">
        <v>23</v>
      </c>
      <c r="AG1417" s="13"/>
      <c r="AH1417" s="13"/>
      <c r="AI1417" s="13">
        <v>95</v>
      </c>
      <c r="AJ1417" s="13">
        <v>24</v>
      </c>
      <c r="AK1417" s="13">
        <v>98</v>
      </c>
      <c r="AL1417" s="13">
        <v>62</v>
      </c>
      <c r="AM1417" s="13">
        <v>57</v>
      </c>
      <c r="AN1417" s="13"/>
      <c r="AO1417" s="13"/>
      <c r="AP1417" s="13"/>
      <c r="AQ1417" s="13">
        <v>92</v>
      </c>
      <c r="AR1417" s="13">
        <v>77</v>
      </c>
      <c r="AS1417" s="13">
        <v>83</v>
      </c>
      <c r="AT1417" s="13">
        <v>95</v>
      </c>
      <c r="AU1417" s="13">
        <v>95</v>
      </c>
      <c r="AV1417" s="13">
        <v>62</v>
      </c>
      <c r="AW1417" s="13">
        <v>92</v>
      </c>
      <c r="AX1417" s="13">
        <v>77</v>
      </c>
      <c r="AY1417" s="14">
        <f t="shared" si="225"/>
        <v>70.611111111111114</v>
      </c>
      <c r="AZ1417" s="14">
        <f t="shared" si="222"/>
        <v>23</v>
      </c>
      <c r="BA1417" s="19">
        <f t="shared" si="226"/>
        <v>0.81818181818181823</v>
      </c>
      <c r="BB1417" s="20">
        <f t="shared" si="223"/>
        <v>26.703467254247958</v>
      </c>
      <c r="BC1417">
        <f t="shared" si="227"/>
        <v>0</v>
      </c>
      <c r="BD1417" s="14">
        <f t="shared" si="228"/>
        <v>10</v>
      </c>
      <c r="BE1417" s="14">
        <f t="shared" si="229"/>
        <v>52.4</v>
      </c>
      <c r="BF1417" s="14">
        <f t="shared" si="230"/>
        <v>67.2</v>
      </c>
      <c r="BG1417" s="14">
        <f t="shared" si="231"/>
        <v>84.125</v>
      </c>
    </row>
    <row r="1418" spans="1:59" x14ac:dyDescent="0.2">
      <c r="A1418" t="str">
        <f t="shared" si="224"/>
        <v>Tim Kelly_2018</v>
      </c>
      <c r="B1418" t="s">
        <v>1647</v>
      </c>
      <c r="C1418" t="s">
        <v>235</v>
      </c>
      <c r="D1418">
        <v>2018</v>
      </c>
      <c r="E1418" s="13">
        <v>117300</v>
      </c>
      <c r="F1418" s="13">
        <v>117300</v>
      </c>
      <c r="G1418" s="13">
        <v>117300</v>
      </c>
      <c r="H1418" s="13">
        <v>231700</v>
      </c>
      <c r="I1418" s="13">
        <v>303600</v>
      </c>
      <c r="J1418" s="13">
        <v>337100</v>
      </c>
      <c r="K1418" s="13">
        <v>367600</v>
      </c>
      <c r="L1418" s="13">
        <v>401000</v>
      </c>
      <c r="M1418" s="13">
        <v>432500</v>
      </c>
      <c r="N1418" s="13">
        <v>429200</v>
      </c>
      <c r="O1418" s="13">
        <v>401700</v>
      </c>
      <c r="P1418" s="13">
        <v>399000</v>
      </c>
      <c r="Q1418" s="13">
        <v>415100</v>
      </c>
      <c r="R1418" s="13">
        <v>435800</v>
      </c>
      <c r="S1418" s="13">
        <v>435800</v>
      </c>
      <c r="T1418" s="13">
        <v>433200</v>
      </c>
      <c r="U1418" s="13">
        <v>424600</v>
      </c>
      <c r="V1418" s="13">
        <v>432900</v>
      </c>
      <c r="W1418" s="13">
        <v>443000</v>
      </c>
      <c r="X1418" s="13">
        <v>436100</v>
      </c>
      <c r="Y1418" s="13">
        <v>432900</v>
      </c>
      <c r="Z1418" s="13">
        <v>414300</v>
      </c>
      <c r="AA1418" s="13">
        <v>463900</v>
      </c>
      <c r="AB1418" s="13">
        <v>118</v>
      </c>
      <c r="AC1418" s="13">
        <v>117</v>
      </c>
      <c r="AD1418" s="13">
        <v>90</v>
      </c>
      <c r="AE1418" s="13">
        <v>89</v>
      </c>
      <c r="AF1418" s="13">
        <v>73</v>
      </c>
      <c r="AG1418" s="13">
        <v>106</v>
      </c>
      <c r="AH1418" s="13">
        <v>115</v>
      </c>
      <c r="AI1418" s="13">
        <v>91</v>
      </c>
      <c r="AJ1418" s="13">
        <v>48</v>
      </c>
      <c r="AK1418" s="13">
        <v>57</v>
      </c>
      <c r="AL1418" s="13">
        <v>130</v>
      </c>
      <c r="AM1418" s="13">
        <v>91</v>
      </c>
      <c r="AN1418" s="13">
        <v>75</v>
      </c>
      <c r="AO1418" s="13"/>
      <c r="AP1418" s="13">
        <v>95</v>
      </c>
      <c r="AQ1418" s="13">
        <v>76</v>
      </c>
      <c r="AR1418" s="13">
        <v>107</v>
      </c>
      <c r="AS1418" s="13">
        <v>105</v>
      </c>
      <c r="AT1418" s="13">
        <v>44</v>
      </c>
      <c r="AU1418" s="13">
        <v>112</v>
      </c>
      <c r="AV1418" s="13">
        <v>69</v>
      </c>
      <c r="AW1418" s="13">
        <v>155</v>
      </c>
      <c r="AX1418" s="13">
        <v>87</v>
      </c>
      <c r="AY1418" s="14">
        <f t="shared" si="225"/>
        <v>93.181818181818187</v>
      </c>
      <c r="AZ1418" s="14">
        <f t="shared" si="222"/>
        <v>23</v>
      </c>
      <c r="BA1418" s="19">
        <f t="shared" si="226"/>
        <v>1</v>
      </c>
      <c r="BB1418" s="20">
        <f t="shared" si="223"/>
        <v>26.860550580529392</v>
      </c>
      <c r="BC1418">
        <f t="shared" si="227"/>
        <v>0</v>
      </c>
      <c r="BD1418" s="14">
        <f t="shared" si="228"/>
        <v>1</v>
      </c>
      <c r="BE1418" s="14">
        <f t="shared" si="229"/>
        <v>98.833333333333329</v>
      </c>
      <c r="BF1418" s="14">
        <f t="shared" si="230"/>
        <v>88.666666666666671</v>
      </c>
      <c r="BG1418" s="14">
        <f t="shared" si="231"/>
        <v>94.444444444444443</v>
      </c>
    </row>
    <row r="1419" spans="1:59" x14ac:dyDescent="0.2">
      <c r="A1419" t="str">
        <f t="shared" si="224"/>
        <v>Tim Kelly_2017</v>
      </c>
      <c r="B1419" t="s">
        <v>1647</v>
      </c>
      <c r="C1419" t="s">
        <v>235</v>
      </c>
      <c r="D1419">
        <v>2017</v>
      </c>
      <c r="E1419" s="13">
        <v>0</v>
      </c>
      <c r="F1419" s="13">
        <v>0</v>
      </c>
      <c r="G1419" s="13">
        <v>0</v>
      </c>
      <c r="H1419" s="13">
        <v>0</v>
      </c>
      <c r="I1419" s="13">
        <v>0</v>
      </c>
      <c r="J1419" s="13">
        <v>0</v>
      </c>
      <c r="K1419" s="13">
        <v>0</v>
      </c>
      <c r="L1419" s="13">
        <v>0</v>
      </c>
      <c r="M1419" s="13">
        <v>0</v>
      </c>
      <c r="N1419" s="13">
        <v>0</v>
      </c>
      <c r="O1419" s="13">
        <v>0</v>
      </c>
      <c r="P1419" s="13">
        <v>0</v>
      </c>
      <c r="Q1419" s="13">
        <v>0</v>
      </c>
      <c r="R1419" s="13">
        <v>0</v>
      </c>
      <c r="S1419" s="13">
        <v>0</v>
      </c>
      <c r="T1419" s="13">
        <v>0</v>
      </c>
      <c r="U1419" s="13">
        <v>0</v>
      </c>
      <c r="V1419" s="13">
        <v>0</v>
      </c>
      <c r="W1419" s="13">
        <v>0</v>
      </c>
      <c r="X1419" s="13">
        <v>0</v>
      </c>
      <c r="Y1419" s="13">
        <v>0</v>
      </c>
      <c r="Z1419" s="13">
        <v>0</v>
      </c>
      <c r="AA1419" s="13">
        <v>0</v>
      </c>
      <c r="AB1419" s="13"/>
      <c r="AC1419" s="13"/>
      <c r="AD1419" s="13"/>
      <c r="AE1419" s="13"/>
      <c r="AF1419" s="13"/>
      <c r="AG1419" s="13"/>
      <c r="AH1419" s="13"/>
      <c r="AI1419" s="13"/>
      <c r="AJ1419" s="13"/>
      <c r="AK1419" s="13"/>
      <c r="AL1419" s="13"/>
      <c r="AM1419" s="13"/>
      <c r="AN1419" s="13"/>
      <c r="AO1419" s="13"/>
      <c r="AP1419" s="13"/>
      <c r="AQ1419" s="13"/>
      <c r="AR1419" s="13"/>
      <c r="AS1419" s="13"/>
      <c r="AT1419" s="13"/>
      <c r="AU1419" s="13"/>
      <c r="AV1419" s="13"/>
      <c r="AW1419" s="13"/>
      <c r="AX1419" s="13"/>
      <c r="AY1419" s="14" t="str">
        <f t="shared" si="225"/>
        <v/>
      </c>
      <c r="AZ1419" s="14">
        <f t="shared" si="222"/>
        <v>23</v>
      </c>
      <c r="BA1419" s="19">
        <f t="shared" si="226"/>
        <v>0</v>
      </c>
      <c r="BB1419" s="20" t="e">
        <f t="shared" si="223"/>
        <v>#DIV/0!</v>
      </c>
      <c r="BC1419">
        <f t="shared" si="227"/>
        <v>23</v>
      </c>
      <c r="BD1419" s="14">
        <f t="shared" si="228"/>
        <v>1</v>
      </c>
      <c r="BE1419" s="14" t="str">
        <f t="shared" si="229"/>
        <v/>
      </c>
      <c r="BF1419" s="14" t="str">
        <f t="shared" si="230"/>
        <v/>
      </c>
      <c r="BG1419" s="14" t="str">
        <f t="shared" si="231"/>
        <v/>
      </c>
    </row>
    <row r="1420" spans="1:59" x14ac:dyDescent="0.2">
      <c r="A1420" t="str">
        <f t="shared" si="224"/>
        <v>Tim Kelly_2016</v>
      </c>
      <c r="B1420" t="s">
        <v>1647</v>
      </c>
      <c r="C1420" t="s">
        <v>235</v>
      </c>
      <c r="D1420">
        <v>2016</v>
      </c>
      <c r="E1420" s="13">
        <v>0</v>
      </c>
      <c r="F1420" s="13">
        <v>0</v>
      </c>
      <c r="G1420" s="13">
        <v>0</v>
      </c>
      <c r="H1420" s="13">
        <v>0</v>
      </c>
      <c r="I1420" s="13">
        <v>0</v>
      </c>
      <c r="J1420" s="13">
        <v>0</v>
      </c>
      <c r="K1420" s="13">
        <v>0</v>
      </c>
      <c r="L1420" s="13">
        <v>0</v>
      </c>
      <c r="M1420" s="13">
        <v>0</v>
      </c>
      <c r="N1420" s="13">
        <v>0</v>
      </c>
      <c r="O1420" s="13">
        <v>0</v>
      </c>
      <c r="P1420" s="13">
        <v>0</v>
      </c>
      <c r="Q1420" s="13">
        <v>0</v>
      </c>
      <c r="R1420" s="13">
        <v>0</v>
      </c>
      <c r="S1420" s="13">
        <v>0</v>
      </c>
      <c r="T1420" s="13">
        <v>0</v>
      </c>
      <c r="U1420" s="13">
        <v>0</v>
      </c>
      <c r="V1420" s="13">
        <v>0</v>
      </c>
      <c r="W1420" s="13">
        <v>0</v>
      </c>
      <c r="X1420" s="13">
        <v>0</v>
      </c>
      <c r="Y1420" s="13">
        <v>0</v>
      </c>
      <c r="Z1420" s="13">
        <v>0</v>
      </c>
      <c r="AA1420" s="13">
        <v>0</v>
      </c>
      <c r="AB1420" s="13"/>
      <c r="AC1420" s="13"/>
      <c r="AD1420" s="13"/>
      <c r="AE1420" s="13"/>
      <c r="AF1420" s="13"/>
      <c r="AG1420" s="13"/>
      <c r="AH1420" s="13"/>
      <c r="AI1420" s="13"/>
      <c r="AJ1420" s="13"/>
      <c r="AK1420" s="13"/>
      <c r="AL1420" s="13"/>
      <c r="AM1420" s="13"/>
      <c r="AN1420" s="13"/>
      <c r="AO1420" s="13"/>
      <c r="AP1420" s="13"/>
      <c r="AQ1420" s="13"/>
      <c r="AR1420" s="13"/>
      <c r="AS1420" s="13"/>
      <c r="AT1420" s="13"/>
      <c r="AU1420" s="13"/>
      <c r="AV1420" s="13"/>
      <c r="AW1420" s="13"/>
      <c r="AX1420" s="13"/>
      <c r="AY1420" s="14" t="str">
        <f t="shared" si="225"/>
        <v/>
      </c>
      <c r="AZ1420" s="14">
        <f t="shared" si="222"/>
        <v>23</v>
      </c>
      <c r="BA1420" s="19">
        <f t="shared" si="226"/>
        <v>0</v>
      </c>
      <c r="BB1420" s="20" t="e">
        <f t="shared" si="223"/>
        <v>#DIV/0!</v>
      </c>
      <c r="BC1420">
        <f t="shared" si="227"/>
        <v>23</v>
      </c>
      <c r="BD1420" s="14">
        <f t="shared" si="228"/>
        <v>1</v>
      </c>
      <c r="BE1420" s="14" t="str">
        <f t="shared" si="229"/>
        <v/>
      </c>
      <c r="BF1420" s="14" t="str">
        <f t="shared" si="230"/>
        <v/>
      </c>
      <c r="BG1420" s="14" t="str">
        <f t="shared" si="231"/>
        <v/>
      </c>
    </row>
    <row r="1421" spans="1:59" x14ac:dyDescent="0.2">
      <c r="A1421" t="str">
        <f t="shared" si="224"/>
        <v>Tim Kelly_2015</v>
      </c>
      <c r="B1421" t="s">
        <v>1647</v>
      </c>
      <c r="C1421" t="s">
        <v>235</v>
      </c>
      <c r="D1421">
        <v>2015</v>
      </c>
      <c r="E1421" s="13">
        <v>0</v>
      </c>
      <c r="F1421" s="13">
        <v>0</v>
      </c>
      <c r="G1421" s="13">
        <v>0</v>
      </c>
      <c r="H1421" s="13">
        <v>0</v>
      </c>
      <c r="I1421" s="13">
        <v>0</v>
      </c>
      <c r="J1421" s="13">
        <v>0</v>
      </c>
      <c r="K1421" s="13">
        <v>0</v>
      </c>
      <c r="L1421" s="13">
        <v>0</v>
      </c>
      <c r="M1421" s="13">
        <v>0</v>
      </c>
      <c r="N1421" s="13">
        <v>0</v>
      </c>
      <c r="O1421" s="13">
        <v>0</v>
      </c>
      <c r="P1421" s="13">
        <v>0</v>
      </c>
      <c r="Q1421" s="13">
        <v>0</v>
      </c>
      <c r="R1421" s="13">
        <v>0</v>
      </c>
      <c r="S1421" s="13">
        <v>0</v>
      </c>
      <c r="T1421" s="13">
        <v>0</v>
      </c>
      <c r="U1421" s="13">
        <v>0</v>
      </c>
      <c r="V1421" s="13">
        <v>0</v>
      </c>
      <c r="W1421" s="13">
        <v>0</v>
      </c>
      <c r="X1421" s="13">
        <v>0</v>
      </c>
      <c r="Y1421" s="13">
        <v>0</v>
      </c>
      <c r="Z1421" s="13">
        <v>0</v>
      </c>
      <c r="AA1421" s="13">
        <v>0</v>
      </c>
      <c r="AB1421" s="13"/>
      <c r="AC1421" s="13"/>
      <c r="AD1421" s="13"/>
      <c r="AE1421" s="13"/>
      <c r="AF1421" s="13"/>
      <c r="AG1421" s="13"/>
      <c r="AH1421" s="13"/>
      <c r="AI1421" s="13"/>
      <c r="AJ1421" s="13"/>
      <c r="AK1421" s="13"/>
      <c r="AL1421" s="13"/>
      <c r="AM1421" s="13"/>
      <c r="AN1421" s="13"/>
      <c r="AO1421" s="13"/>
      <c r="AP1421" s="13"/>
      <c r="AQ1421" s="13"/>
      <c r="AR1421" s="13"/>
      <c r="AS1421" s="13"/>
      <c r="AT1421" s="13"/>
      <c r="AU1421" s="13"/>
      <c r="AV1421" s="13"/>
      <c r="AW1421" s="13"/>
      <c r="AX1421" s="13"/>
      <c r="AY1421" s="14" t="str">
        <f t="shared" si="225"/>
        <v/>
      </c>
      <c r="AZ1421" s="14">
        <f t="shared" si="222"/>
        <v>23</v>
      </c>
      <c r="BA1421" s="19">
        <f t="shared" si="226"/>
        <v>0</v>
      </c>
      <c r="BB1421" s="20" t="e">
        <f t="shared" si="223"/>
        <v>#DIV/0!</v>
      </c>
      <c r="BC1421">
        <f t="shared" si="227"/>
        <v>23</v>
      </c>
      <c r="BD1421" s="14">
        <f t="shared" si="228"/>
        <v>1</v>
      </c>
      <c r="BE1421" s="14" t="str">
        <f t="shared" si="229"/>
        <v/>
      </c>
      <c r="BF1421" s="14" t="str">
        <f t="shared" si="230"/>
        <v/>
      </c>
      <c r="BG1421" s="14" t="str">
        <f t="shared" si="231"/>
        <v/>
      </c>
    </row>
    <row r="1422" spans="1:59" x14ac:dyDescent="0.2">
      <c r="A1422" t="str">
        <f t="shared" si="224"/>
        <v>Will Kelly_2018</v>
      </c>
      <c r="B1422" t="s">
        <v>2674</v>
      </c>
      <c r="C1422" t="s">
        <v>116</v>
      </c>
      <c r="D1422">
        <v>2018</v>
      </c>
      <c r="E1422" s="13">
        <v>0</v>
      </c>
      <c r="F1422" s="13">
        <v>0</v>
      </c>
      <c r="G1422" s="13">
        <v>0</v>
      </c>
      <c r="H1422" s="13">
        <v>0</v>
      </c>
      <c r="I1422" s="13">
        <v>0</v>
      </c>
      <c r="J1422" s="13">
        <v>0</v>
      </c>
      <c r="K1422" s="13">
        <v>0</v>
      </c>
      <c r="L1422" s="13">
        <v>0</v>
      </c>
      <c r="M1422" s="13">
        <v>0</v>
      </c>
      <c r="N1422" s="13">
        <v>0</v>
      </c>
      <c r="O1422" s="13">
        <v>0</v>
      </c>
      <c r="P1422" s="13">
        <v>0</v>
      </c>
      <c r="Q1422" s="13">
        <v>0</v>
      </c>
      <c r="R1422" s="13">
        <v>0</v>
      </c>
      <c r="S1422" s="13">
        <v>0</v>
      </c>
      <c r="T1422" s="13">
        <v>0</v>
      </c>
      <c r="U1422" s="13">
        <v>0</v>
      </c>
      <c r="V1422" s="13">
        <v>0</v>
      </c>
      <c r="W1422" s="13">
        <v>0</v>
      </c>
      <c r="X1422" s="13">
        <v>0</v>
      </c>
      <c r="Y1422" s="13">
        <v>0</v>
      </c>
      <c r="Z1422" s="13">
        <v>0</v>
      </c>
      <c r="AA1422" s="13">
        <v>0</v>
      </c>
      <c r="AB1422" s="13"/>
      <c r="AC1422" s="13"/>
      <c r="AD1422" s="13"/>
      <c r="AE1422" s="13"/>
      <c r="AF1422" s="13"/>
      <c r="AG1422" s="13"/>
      <c r="AH1422" s="13"/>
      <c r="AI1422" s="13"/>
      <c r="AJ1422" s="13"/>
      <c r="AK1422" s="13"/>
      <c r="AL1422" s="13"/>
      <c r="AM1422" s="13"/>
      <c r="AN1422" s="13"/>
      <c r="AO1422" s="13"/>
      <c r="AP1422" s="13"/>
      <c r="AQ1422" s="13"/>
      <c r="AR1422" s="13"/>
      <c r="AS1422" s="13"/>
      <c r="AT1422" s="13"/>
      <c r="AU1422" s="13"/>
      <c r="AV1422" s="13"/>
      <c r="AW1422" s="13"/>
      <c r="AX1422" s="13"/>
      <c r="AY1422" s="14" t="str">
        <f t="shared" si="225"/>
        <v/>
      </c>
      <c r="AZ1422" s="14">
        <f t="shared" si="222"/>
        <v>23</v>
      </c>
      <c r="BA1422" s="19">
        <f t="shared" si="226"/>
        <v>0</v>
      </c>
      <c r="BB1422" s="20" t="e">
        <f t="shared" si="223"/>
        <v>#DIV/0!</v>
      </c>
      <c r="BC1422">
        <f t="shared" si="227"/>
        <v>23</v>
      </c>
      <c r="BD1422" s="14">
        <f t="shared" si="228"/>
        <v>1</v>
      </c>
      <c r="BE1422" s="14" t="str">
        <f t="shared" si="229"/>
        <v/>
      </c>
      <c r="BF1422" s="14" t="str">
        <f t="shared" si="230"/>
        <v/>
      </c>
      <c r="BG1422" s="14" t="str">
        <f t="shared" si="231"/>
        <v/>
      </c>
    </row>
    <row r="1423" spans="1:59" x14ac:dyDescent="0.2">
      <c r="A1423" t="str">
        <f t="shared" si="224"/>
        <v>Will Kelly_2017</v>
      </c>
      <c r="B1423" t="s">
        <v>2674</v>
      </c>
      <c r="C1423" t="s">
        <v>116</v>
      </c>
      <c r="D1423">
        <v>2017</v>
      </c>
      <c r="E1423" s="13">
        <v>0</v>
      </c>
      <c r="F1423" s="13">
        <v>0</v>
      </c>
      <c r="G1423" s="13">
        <v>0</v>
      </c>
      <c r="H1423" s="13">
        <v>0</v>
      </c>
      <c r="I1423" s="13">
        <v>0</v>
      </c>
      <c r="J1423" s="13">
        <v>0</v>
      </c>
      <c r="K1423" s="13">
        <v>0</v>
      </c>
      <c r="L1423" s="13">
        <v>0</v>
      </c>
      <c r="M1423" s="13">
        <v>0</v>
      </c>
      <c r="N1423" s="13">
        <v>0</v>
      </c>
      <c r="O1423" s="13">
        <v>0</v>
      </c>
      <c r="P1423" s="13">
        <v>0</v>
      </c>
      <c r="Q1423" s="13">
        <v>0</v>
      </c>
      <c r="R1423" s="13">
        <v>0</v>
      </c>
      <c r="S1423" s="13">
        <v>0</v>
      </c>
      <c r="T1423" s="13">
        <v>0</v>
      </c>
      <c r="U1423" s="13">
        <v>0</v>
      </c>
      <c r="V1423" s="13">
        <v>0</v>
      </c>
      <c r="W1423" s="13">
        <v>0</v>
      </c>
      <c r="X1423" s="13">
        <v>0</v>
      </c>
      <c r="Y1423" s="13">
        <v>0</v>
      </c>
      <c r="Z1423" s="13">
        <v>0</v>
      </c>
      <c r="AA1423" s="13">
        <v>0</v>
      </c>
      <c r="AB1423" s="13"/>
      <c r="AC1423" s="13"/>
      <c r="AD1423" s="13"/>
      <c r="AE1423" s="13"/>
      <c r="AF1423" s="13"/>
      <c r="AG1423" s="13"/>
      <c r="AH1423" s="13"/>
      <c r="AI1423" s="13"/>
      <c r="AJ1423" s="13"/>
      <c r="AK1423" s="13"/>
      <c r="AL1423" s="13"/>
      <c r="AM1423" s="13"/>
      <c r="AN1423" s="13"/>
      <c r="AO1423" s="13"/>
      <c r="AP1423" s="13"/>
      <c r="AQ1423" s="13"/>
      <c r="AR1423" s="13"/>
      <c r="AS1423" s="13"/>
      <c r="AT1423" s="13"/>
      <c r="AU1423" s="13"/>
      <c r="AV1423" s="13"/>
      <c r="AW1423" s="13"/>
      <c r="AX1423" s="13"/>
      <c r="AY1423" s="14" t="str">
        <f t="shared" si="225"/>
        <v/>
      </c>
      <c r="AZ1423" s="14">
        <f t="shared" si="222"/>
        <v>23</v>
      </c>
      <c r="BA1423" s="19">
        <f t="shared" si="226"/>
        <v>0</v>
      </c>
      <c r="BB1423" s="20" t="e">
        <f t="shared" si="223"/>
        <v>#DIV/0!</v>
      </c>
      <c r="BC1423">
        <f t="shared" si="227"/>
        <v>23</v>
      </c>
      <c r="BD1423" s="14">
        <f t="shared" si="228"/>
        <v>1</v>
      </c>
      <c r="BE1423" s="14" t="str">
        <f t="shared" si="229"/>
        <v/>
      </c>
      <c r="BF1423" s="14" t="str">
        <f t="shared" si="230"/>
        <v/>
      </c>
      <c r="BG1423" s="14" t="str">
        <f t="shared" si="231"/>
        <v/>
      </c>
    </row>
    <row r="1424" spans="1:59" x14ac:dyDescent="0.2">
      <c r="A1424" t="str">
        <f t="shared" si="224"/>
        <v>Will Kelly_2016</v>
      </c>
      <c r="B1424" t="s">
        <v>2674</v>
      </c>
      <c r="C1424" t="s">
        <v>116</v>
      </c>
      <c r="D1424">
        <v>2016</v>
      </c>
      <c r="E1424" s="13">
        <v>0</v>
      </c>
      <c r="F1424" s="13">
        <v>0</v>
      </c>
      <c r="G1424" s="13">
        <v>0</v>
      </c>
      <c r="H1424" s="13">
        <v>0</v>
      </c>
      <c r="I1424" s="13">
        <v>0</v>
      </c>
      <c r="J1424" s="13">
        <v>0</v>
      </c>
      <c r="K1424" s="13">
        <v>0</v>
      </c>
      <c r="L1424" s="13">
        <v>0</v>
      </c>
      <c r="M1424" s="13">
        <v>0</v>
      </c>
      <c r="N1424" s="13">
        <v>0</v>
      </c>
      <c r="O1424" s="13">
        <v>0</v>
      </c>
      <c r="P1424" s="13">
        <v>0</v>
      </c>
      <c r="Q1424" s="13">
        <v>0</v>
      </c>
      <c r="R1424" s="13">
        <v>0</v>
      </c>
      <c r="S1424" s="13">
        <v>0</v>
      </c>
      <c r="T1424" s="13">
        <v>0</v>
      </c>
      <c r="U1424" s="13">
        <v>0</v>
      </c>
      <c r="V1424" s="13">
        <v>0</v>
      </c>
      <c r="W1424" s="13">
        <v>0</v>
      </c>
      <c r="X1424" s="13">
        <v>0</v>
      </c>
      <c r="Y1424" s="13">
        <v>0</v>
      </c>
      <c r="Z1424" s="13">
        <v>0</v>
      </c>
      <c r="AA1424" s="13">
        <v>0</v>
      </c>
      <c r="AB1424" s="13"/>
      <c r="AC1424" s="13"/>
      <c r="AD1424" s="13"/>
      <c r="AE1424" s="13"/>
      <c r="AF1424" s="13"/>
      <c r="AG1424" s="13"/>
      <c r="AH1424" s="13"/>
      <c r="AI1424" s="13"/>
      <c r="AJ1424" s="13"/>
      <c r="AK1424" s="13"/>
      <c r="AL1424" s="13"/>
      <c r="AM1424" s="13"/>
      <c r="AN1424" s="13"/>
      <c r="AO1424" s="13"/>
      <c r="AP1424" s="13"/>
      <c r="AQ1424" s="13"/>
      <c r="AR1424" s="13"/>
      <c r="AS1424" s="13"/>
      <c r="AT1424" s="13"/>
      <c r="AU1424" s="13"/>
      <c r="AV1424" s="13"/>
      <c r="AW1424" s="13"/>
      <c r="AX1424" s="13"/>
      <c r="AY1424" s="14" t="str">
        <f t="shared" si="225"/>
        <v/>
      </c>
      <c r="AZ1424" s="14">
        <f t="shared" si="222"/>
        <v>23</v>
      </c>
      <c r="BA1424" s="19">
        <f t="shared" si="226"/>
        <v>0</v>
      </c>
      <c r="BB1424" s="20" t="e">
        <f t="shared" si="223"/>
        <v>#DIV/0!</v>
      </c>
      <c r="BC1424">
        <f t="shared" si="227"/>
        <v>23</v>
      </c>
      <c r="BD1424" s="14">
        <f t="shared" si="228"/>
        <v>1</v>
      </c>
      <c r="BE1424" s="14" t="str">
        <f t="shared" si="229"/>
        <v/>
      </c>
      <c r="BF1424" s="14" t="str">
        <f t="shared" si="230"/>
        <v/>
      </c>
      <c r="BG1424" s="14" t="str">
        <f t="shared" si="231"/>
        <v/>
      </c>
    </row>
    <row r="1425" spans="1:59" x14ac:dyDescent="0.2">
      <c r="A1425" t="str">
        <f t="shared" si="224"/>
        <v>Will Kelly_2015</v>
      </c>
      <c r="B1425" t="s">
        <v>2674</v>
      </c>
      <c r="C1425" t="s">
        <v>116</v>
      </c>
      <c r="D1425">
        <v>2015</v>
      </c>
      <c r="E1425" s="13">
        <v>0</v>
      </c>
      <c r="F1425" s="13">
        <v>0</v>
      </c>
      <c r="G1425" s="13">
        <v>0</v>
      </c>
      <c r="H1425" s="13">
        <v>0</v>
      </c>
      <c r="I1425" s="13">
        <v>0</v>
      </c>
      <c r="J1425" s="13">
        <v>0</v>
      </c>
      <c r="K1425" s="13">
        <v>0</v>
      </c>
      <c r="L1425" s="13">
        <v>0</v>
      </c>
      <c r="M1425" s="13">
        <v>0</v>
      </c>
      <c r="N1425" s="13">
        <v>0</v>
      </c>
      <c r="O1425" s="13">
        <v>0</v>
      </c>
      <c r="P1425" s="13">
        <v>0</v>
      </c>
      <c r="Q1425" s="13">
        <v>0</v>
      </c>
      <c r="R1425" s="13">
        <v>0</v>
      </c>
      <c r="S1425" s="13">
        <v>0</v>
      </c>
      <c r="T1425" s="13">
        <v>0</v>
      </c>
      <c r="U1425" s="13">
        <v>0</v>
      </c>
      <c r="V1425" s="13">
        <v>0</v>
      </c>
      <c r="W1425" s="13">
        <v>0</v>
      </c>
      <c r="X1425" s="13">
        <v>0</v>
      </c>
      <c r="Y1425" s="13">
        <v>0</v>
      </c>
      <c r="Z1425" s="13">
        <v>0</v>
      </c>
      <c r="AA1425" s="13">
        <v>0</v>
      </c>
      <c r="AB1425" s="13"/>
      <c r="AC1425" s="13"/>
      <c r="AD1425" s="13"/>
      <c r="AE1425" s="13"/>
      <c r="AF1425" s="13"/>
      <c r="AG1425" s="13"/>
      <c r="AH1425" s="13"/>
      <c r="AI1425" s="13"/>
      <c r="AJ1425" s="13"/>
      <c r="AK1425" s="13"/>
      <c r="AL1425" s="13"/>
      <c r="AM1425" s="13"/>
      <c r="AN1425" s="13"/>
      <c r="AO1425" s="13"/>
      <c r="AP1425" s="13"/>
      <c r="AQ1425" s="13"/>
      <c r="AR1425" s="13"/>
      <c r="AS1425" s="13"/>
      <c r="AT1425" s="13"/>
      <c r="AU1425" s="13"/>
      <c r="AV1425" s="13"/>
      <c r="AW1425" s="13"/>
      <c r="AX1425" s="13"/>
      <c r="AY1425" s="14" t="str">
        <f t="shared" si="225"/>
        <v/>
      </c>
      <c r="AZ1425" s="14">
        <f t="shared" si="222"/>
        <v>23</v>
      </c>
      <c r="BA1425" s="19">
        <f t="shared" si="226"/>
        <v>0</v>
      </c>
      <c r="BB1425" s="20" t="e">
        <f t="shared" si="223"/>
        <v>#DIV/0!</v>
      </c>
      <c r="BC1425">
        <f t="shared" si="227"/>
        <v>23</v>
      </c>
      <c r="BD1425" s="14">
        <f t="shared" si="228"/>
        <v>1</v>
      </c>
      <c r="BE1425" s="14" t="str">
        <f t="shared" si="229"/>
        <v/>
      </c>
      <c r="BF1425" s="14" t="str">
        <f t="shared" si="230"/>
        <v/>
      </c>
      <c r="BG1425" s="14" t="str">
        <f t="shared" si="231"/>
        <v/>
      </c>
    </row>
    <row r="1426" spans="1:59" x14ac:dyDescent="0.2">
      <c r="A1426" t="str">
        <f t="shared" si="224"/>
        <v>Adam Kennedy_2018</v>
      </c>
      <c r="B1426" t="s">
        <v>532</v>
      </c>
      <c r="C1426" t="s">
        <v>490</v>
      </c>
      <c r="D1426">
        <v>2018</v>
      </c>
      <c r="E1426" s="13">
        <v>217000</v>
      </c>
      <c r="F1426" s="13">
        <v>217000</v>
      </c>
      <c r="G1426" s="13">
        <v>217000</v>
      </c>
      <c r="H1426" s="13">
        <v>217000</v>
      </c>
      <c r="I1426" s="13">
        <v>217000</v>
      </c>
      <c r="J1426" s="13">
        <v>217000</v>
      </c>
      <c r="K1426" s="13">
        <v>217000</v>
      </c>
      <c r="L1426" s="13">
        <v>217000</v>
      </c>
      <c r="M1426" s="13">
        <v>217000</v>
      </c>
      <c r="N1426" s="13">
        <v>217000</v>
      </c>
      <c r="O1426" s="13">
        <v>217000</v>
      </c>
      <c r="P1426" s="13">
        <v>217000</v>
      </c>
      <c r="Q1426" s="13">
        <v>217000</v>
      </c>
      <c r="R1426" s="13">
        <v>217000</v>
      </c>
      <c r="S1426" s="13">
        <v>217000</v>
      </c>
      <c r="T1426" s="13">
        <v>217000</v>
      </c>
      <c r="U1426" s="13">
        <v>217000</v>
      </c>
      <c r="V1426" s="13">
        <v>217000</v>
      </c>
      <c r="W1426" s="13">
        <v>217000</v>
      </c>
      <c r="X1426" s="13">
        <v>264600</v>
      </c>
      <c r="Y1426" s="13">
        <v>332200</v>
      </c>
      <c r="Z1426" s="13">
        <v>363800</v>
      </c>
      <c r="AA1426" s="13">
        <v>386900</v>
      </c>
      <c r="AB1426" s="13"/>
      <c r="AC1426" s="13"/>
      <c r="AD1426" s="13"/>
      <c r="AE1426" s="13"/>
      <c r="AF1426" s="13"/>
      <c r="AG1426" s="13"/>
      <c r="AH1426" s="13"/>
      <c r="AI1426" s="13"/>
      <c r="AJ1426" s="13"/>
      <c r="AK1426" s="13"/>
      <c r="AL1426" s="13"/>
      <c r="AM1426" s="13"/>
      <c r="AN1426" s="13"/>
      <c r="AO1426" s="13"/>
      <c r="AP1426" s="13"/>
      <c r="AQ1426" s="13"/>
      <c r="AR1426" s="13">
        <v>59</v>
      </c>
      <c r="AS1426" s="13">
        <v>87</v>
      </c>
      <c r="AT1426" s="13">
        <v>94</v>
      </c>
      <c r="AU1426" s="13">
        <v>134</v>
      </c>
      <c r="AV1426" s="13">
        <v>48</v>
      </c>
      <c r="AW1426" s="13">
        <v>95</v>
      </c>
      <c r="AX1426" s="13">
        <v>97</v>
      </c>
      <c r="AY1426" s="14">
        <f t="shared" si="225"/>
        <v>87.714285714285708</v>
      </c>
      <c r="AZ1426" s="14">
        <f t="shared" si="222"/>
        <v>23</v>
      </c>
      <c r="BA1426" s="19">
        <f t="shared" si="226"/>
        <v>0.31818181818181818</v>
      </c>
      <c r="BB1426" s="20">
        <f t="shared" si="223"/>
        <v>28.057763546621022</v>
      </c>
      <c r="BC1426">
        <f t="shared" si="227"/>
        <v>0</v>
      </c>
      <c r="BD1426" s="14">
        <f t="shared" si="228"/>
        <v>1</v>
      </c>
      <c r="BE1426" s="14" t="str">
        <f t="shared" si="229"/>
        <v/>
      </c>
      <c r="BF1426" s="14" t="str">
        <f t="shared" si="230"/>
        <v/>
      </c>
      <c r="BG1426" s="14">
        <f t="shared" si="231"/>
        <v>87.714285714285708</v>
      </c>
    </row>
    <row r="1427" spans="1:59" x14ac:dyDescent="0.2">
      <c r="A1427" t="str">
        <f t="shared" si="224"/>
        <v>Adam Kennedy_2017</v>
      </c>
      <c r="B1427" t="s">
        <v>532</v>
      </c>
      <c r="C1427" t="s">
        <v>490</v>
      </c>
      <c r="D1427">
        <v>2017</v>
      </c>
      <c r="E1427" s="13">
        <v>273500</v>
      </c>
      <c r="F1427" s="13">
        <v>273500</v>
      </c>
      <c r="G1427" s="13">
        <v>273500</v>
      </c>
      <c r="H1427" s="13">
        <v>274700</v>
      </c>
      <c r="I1427" s="13">
        <v>280600</v>
      </c>
      <c r="J1427" s="13">
        <v>265900</v>
      </c>
      <c r="K1427" s="13">
        <v>256400</v>
      </c>
      <c r="L1427" s="13">
        <v>237700</v>
      </c>
      <c r="M1427" s="13">
        <v>237700</v>
      </c>
      <c r="N1427" s="13">
        <v>237700</v>
      </c>
      <c r="O1427" s="13">
        <v>237700</v>
      </c>
      <c r="P1427" s="13">
        <v>237700</v>
      </c>
      <c r="Q1427" s="13">
        <v>237700</v>
      </c>
      <c r="R1427" s="13">
        <v>237700</v>
      </c>
      <c r="S1427" s="13">
        <v>237700</v>
      </c>
      <c r="T1427" s="13">
        <v>237700</v>
      </c>
      <c r="U1427" s="13">
        <v>237700</v>
      </c>
      <c r="V1427" s="13">
        <v>237700</v>
      </c>
      <c r="W1427" s="13">
        <v>237700</v>
      </c>
      <c r="X1427" s="13">
        <v>237700</v>
      </c>
      <c r="Y1427" s="13">
        <v>237700</v>
      </c>
      <c r="Z1427" s="13">
        <v>237700</v>
      </c>
      <c r="AA1427" s="13">
        <v>237700</v>
      </c>
      <c r="AB1427" s="13">
        <v>25</v>
      </c>
      <c r="AC1427" s="13">
        <v>90</v>
      </c>
      <c r="AD1427" s="13">
        <v>47</v>
      </c>
      <c r="AE1427" s="13">
        <v>37</v>
      </c>
      <c r="AF1427" s="13">
        <v>47</v>
      </c>
      <c r="AG1427" s="13">
        <v>51</v>
      </c>
      <c r="AH1427" s="13">
        <v>10</v>
      </c>
      <c r="AI1427" s="13"/>
      <c r="AJ1427" s="13"/>
      <c r="AK1427" s="13"/>
      <c r="AL1427" s="13"/>
      <c r="AM1427" s="13"/>
      <c r="AN1427" s="13"/>
      <c r="AO1427" s="13"/>
      <c r="AP1427" s="13"/>
      <c r="AQ1427" s="13"/>
      <c r="AR1427" s="13"/>
      <c r="AS1427" s="13"/>
      <c r="AT1427" s="13"/>
      <c r="AU1427" s="13"/>
      <c r="AV1427" s="13"/>
      <c r="AW1427" s="13"/>
      <c r="AX1427" s="13"/>
      <c r="AY1427" s="14">
        <f t="shared" si="225"/>
        <v>43.857142857142854</v>
      </c>
      <c r="AZ1427" s="14">
        <f t="shared" si="222"/>
        <v>23</v>
      </c>
      <c r="BA1427" s="19">
        <f t="shared" si="226"/>
        <v>0.31818181818181818</v>
      </c>
      <c r="BB1427" s="20">
        <f t="shared" si="223"/>
        <v>24.996190185896808</v>
      </c>
      <c r="BC1427">
        <f t="shared" si="227"/>
        <v>0</v>
      </c>
      <c r="BD1427" s="14">
        <f t="shared" si="228"/>
        <v>8</v>
      </c>
      <c r="BE1427" s="14">
        <f t="shared" si="229"/>
        <v>49.5</v>
      </c>
      <c r="BF1427" s="14">
        <f t="shared" si="230"/>
        <v>10</v>
      </c>
      <c r="BG1427" s="14" t="str">
        <f t="shared" si="231"/>
        <v/>
      </c>
    </row>
    <row r="1428" spans="1:59" x14ac:dyDescent="0.2">
      <c r="A1428" t="str">
        <f t="shared" si="224"/>
        <v>Adam Kennedy_2016</v>
      </c>
      <c r="B1428" t="s">
        <v>532</v>
      </c>
      <c r="C1428" t="s">
        <v>490</v>
      </c>
      <c r="D1428">
        <v>2016</v>
      </c>
      <c r="E1428" s="13">
        <v>292800</v>
      </c>
      <c r="F1428" s="13">
        <v>292800</v>
      </c>
      <c r="G1428" s="13">
        <v>292800</v>
      </c>
      <c r="H1428" s="13">
        <v>287400</v>
      </c>
      <c r="I1428" s="13">
        <v>292600</v>
      </c>
      <c r="J1428" s="13">
        <v>287100</v>
      </c>
      <c r="K1428" s="13">
        <v>285600</v>
      </c>
      <c r="L1428" s="13">
        <v>277800</v>
      </c>
      <c r="M1428" s="13">
        <v>288100</v>
      </c>
      <c r="N1428" s="13">
        <v>293200</v>
      </c>
      <c r="O1428" s="13">
        <v>283900</v>
      </c>
      <c r="P1428" s="13">
        <v>283900</v>
      </c>
      <c r="Q1428" s="13">
        <v>283900</v>
      </c>
      <c r="R1428" s="13">
        <v>283900</v>
      </c>
      <c r="S1428" s="13">
        <v>283900</v>
      </c>
      <c r="T1428" s="13">
        <v>283900</v>
      </c>
      <c r="U1428" s="13">
        <v>253800</v>
      </c>
      <c r="V1428" s="13">
        <v>242700</v>
      </c>
      <c r="W1428" s="13">
        <v>230700</v>
      </c>
      <c r="X1428" s="13">
        <v>242200</v>
      </c>
      <c r="Y1428" s="13">
        <v>242200</v>
      </c>
      <c r="Z1428" s="13">
        <v>226800</v>
      </c>
      <c r="AA1428" s="13">
        <v>226800</v>
      </c>
      <c r="AB1428" s="13">
        <v>57</v>
      </c>
      <c r="AC1428" s="13">
        <v>49</v>
      </c>
      <c r="AD1428" s="13">
        <v>54</v>
      </c>
      <c r="AE1428" s="13">
        <v>78</v>
      </c>
      <c r="AF1428" s="13">
        <v>27</v>
      </c>
      <c r="AG1428" s="13">
        <v>60</v>
      </c>
      <c r="AH1428" s="13">
        <v>65</v>
      </c>
      <c r="AI1428" s="13">
        <v>63</v>
      </c>
      <c r="AJ1428" s="13">
        <v>56</v>
      </c>
      <c r="AK1428" s="13">
        <v>36</v>
      </c>
      <c r="AL1428" s="13"/>
      <c r="AM1428" s="13"/>
      <c r="AN1428" s="13"/>
      <c r="AO1428" s="13"/>
      <c r="AP1428" s="13"/>
      <c r="AQ1428" s="13">
        <v>11</v>
      </c>
      <c r="AR1428" s="13">
        <v>83</v>
      </c>
      <c r="AS1428" s="13">
        <v>28</v>
      </c>
      <c r="AT1428" s="13">
        <v>58</v>
      </c>
      <c r="AU1428" s="13"/>
      <c r="AV1428" s="13">
        <v>29</v>
      </c>
      <c r="AW1428" s="13"/>
      <c r="AX1428" s="13"/>
      <c r="AY1428" s="14">
        <f t="shared" si="225"/>
        <v>50.266666666666666</v>
      </c>
      <c r="AZ1428" s="14">
        <f t="shared" si="222"/>
        <v>23</v>
      </c>
      <c r="BA1428" s="19">
        <f t="shared" si="226"/>
        <v>0.68181818181818177</v>
      </c>
      <c r="BB1428" s="20">
        <f t="shared" si="223"/>
        <v>20.182972549958567</v>
      </c>
      <c r="BC1428">
        <f t="shared" si="227"/>
        <v>0</v>
      </c>
      <c r="BD1428" s="14">
        <f t="shared" si="228"/>
        <v>22</v>
      </c>
      <c r="BE1428" s="14">
        <f t="shared" si="229"/>
        <v>54.166666666666664</v>
      </c>
      <c r="BF1428" s="14">
        <f t="shared" si="230"/>
        <v>55</v>
      </c>
      <c r="BG1428" s="14">
        <f t="shared" si="231"/>
        <v>41.8</v>
      </c>
    </row>
    <row r="1429" spans="1:59" x14ac:dyDescent="0.2">
      <c r="A1429" t="str">
        <f t="shared" si="224"/>
        <v>Adam Kennedy_2015</v>
      </c>
      <c r="B1429" t="s">
        <v>532</v>
      </c>
      <c r="C1429" t="s">
        <v>490</v>
      </c>
      <c r="D1429">
        <v>2015</v>
      </c>
      <c r="E1429" s="13">
        <v>350700</v>
      </c>
      <c r="F1429" s="13">
        <v>350700</v>
      </c>
      <c r="G1429" s="13">
        <v>350700</v>
      </c>
      <c r="H1429" s="13">
        <v>350700</v>
      </c>
      <c r="I1429" s="13">
        <v>350700</v>
      </c>
      <c r="J1429" s="13">
        <v>350700</v>
      </c>
      <c r="K1429" s="13">
        <v>350700</v>
      </c>
      <c r="L1429" s="13">
        <v>350700</v>
      </c>
      <c r="M1429" s="13">
        <v>326500</v>
      </c>
      <c r="N1429" s="13">
        <v>305600</v>
      </c>
      <c r="O1429" s="13">
        <v>305600</v>
      </c>
      <c r="P1429" s="13">
        <v>305600</v>
      </c>
      <c r="Q1429" s="13">
        <v>305600</v>
      </c>
      <c r="R1429" s="13">
        <v>305600</v>
      </c>
      <c r="S1429" s="13">
        <v>285100</v>
      </c>
      <c r="T1429" s="13">
        <v>285100</v>
      </c>
      <c r="U1429" s="13">
        <v>285100</v>
      </c>
      <c r="V1429" s="13">
        <v>285100</v>
      </c>
      <c r="W1429" s="13">
        <v>285100</v>
      </c>
      <c r="X1429" s="13">
        <v>285100</v>
      </c>
      <c r="Y1429" s="13">
        <v>285100</v>
      </c>
      <c r="Z1429" s="13">
        <v>285100</v>
      </c>
      <c r="AA1429" s="13">
        <v>296000</v>
      </c>
      <c r="AB1429" s="13"/>
      <c r="AC1429" s="13"/>
      <c r="AD1429" s="13"/>
      <c r="AE1429" s="13"/>
      <c r="AF1429" s="13"/>
      <c r="AG1429" s="13">
        <v>32</v>
      </c>
      <c r="AH1429" s="13">
        <v>75</v>
      </c>
      <c r="AI1429" s="13">
        <v>47</v>
      </c>
      <c r="AJ1429" s="13">
        <v>25</v>
      </c>
      <c r="AK1429" s="13"/>
      <c r="AL1429" s="13"/>
      <c r="AM1429" s="13"/>
      <c r="AN1429" s="13"/>
      <c r="AO1429" s="13">
        <v>62</v>
      </c>
      <c r="AP1429" s="13"/>
      <c r="AQ1429" s="13"/>
      <c r="AR1429" s="13"/>
      <c r="AS1429" s="13"/>
      <c r="AT1429" s="13"/>
      <c r="AU1429" s="13"/>
      <c r="AV1429" s="13"/>
      <c r="AW1429" s="13">
        <v>113</v>
      </c>
      <c r="AX1429" s="13">
        <v>68</v>
      </c>
      <c r="AY1429" s="14">
        <f t="shared" si="225"/>
        <v>60.285714285714285</v>
      </c>
      <c r="AZ1429" s="14">
        <f t="shared" si="222"/>
        <v>23</v>
      </c>
      <c r="BA1429" s="19">
        <f t="shared" si="226"/>
        <v>0.31818181818181818</v>
      </c>
      <c r="BB1429" s="20">
        <f t="shared" si="223"/>
        <v>29.663188667180776</v>
      </c>
      <c r="BC1429">
        <f t="shared" si="227"/>
        <v>0</v>
      </c>
      <c r="BD1429" s="14">
        <f t="shared" si="228"/>
        <v>15</v>
      </c>
      <c r="BE1429" s="14">
        <f t="shared" si="229"/>
        <v>32</v>
      </c>
      <c r="BF1429" s="14">
        <f t="shared" si="230"/>
        <v>49</v>
      </c>
      <c r="BG1429" s="14">
        <f t="shared" si="231"/>
        <v>90.5</v>
      </c>
    </row>
    <row r="1430" spans="1:59" x14ac:dyDescent="0.2">
      <c r="A1430" t="str">
        <f t="shared" si="224"/>
        <v>Matthew Kennedy_2018</v>
      </c>
      <c r="B1430" t="s">
        <v>789</v>
      </c>
      <c r="C1430" t="s">
        <v>84</v>
      </c>
      <c r="D1430">
        <v>2018</v>
      </c>
      <c r="E1430" s="13">
        <v>356000</v>
      </c>
      <c r="F1430" s="13">
        <v>356000</v>
      </c>
      <c r="G1430" s="13">
        <v>356000</v>
      </c>
      <c r="H1430" s="13">
        <v>356000</v>
      </c>
      <c r="I1430" s="13">
        <v>318300</v>
      </c>
      <c r="J1430" s="13">
        <v>318300</v>
      </c>
      <c r="K1430" s="13">
        <v>322900</v>
      </c>
      <c r="L1430" s="13">
        <v>323900</v>
      </c>
      <c r="M1430" s="13">
        <v>323900</v>
      </c>
      <c r="N1430" s="13">
        <v>323900</v>
      </c>
      <c r="O1430" s="13">
        <v>323900</v>
      </c>
      <c r="P1430" s="13">
        <v>323900</v>
      </c>
      <c r="Q1430" s="13">
        <v>323900</v>
      </c>
      <c r="R1430" s="13">
        <v>323900</v>
      </c>
      <c r="S1430" s="13">
        <v>332800</v>
      </c>
      <c r="T1430" s="13">
        <v>336000</v>
      </c>
      <c r="U1430" s="13">
        <v>349000</v>
      </c>
      <c r="V1430" s="13">
        <v>346700</v>
      </c>
      <c r="W1430" s="13">
        <v>352800</v>
      </c>
      <c r="X1430" s="13">
        <v>362100</v>
      </c>
      <c r="Y1430" s="13">
        <v>363500</v>
      </c>
      <c r="Z1430" s="13">
        <v>363500</v>
      </c>
      <c r="AA1430" s="13">
        <v>363500</v>
      </c>
      <c r="AB1430" s="13">
        <v>3</v>
      </c>
      <c r="AC1430" s="13"/>
      <c r="AD1430" s="13">
        <v>52</v>
      </c>
      <c r="AE1430" s="13">
        <v>70</v>
      </c>
      <c r="AF1430" s="13"/>
      <c r="AG1430" s="13">
        <v>77</v>
      </c>
      <c r="AH1430" s="13">
        <v>48</v>
      </c>
      <c r="AI1430" s="13"/>
      <c r="AJ1430" s="13"/>
      <c r="AK1430" s="13"/>
      <c r="AL1430" s="13"/>
      <c r="AM1430" s="13"/>
      <c r="AN1430" s="13"/>
      <c r="AO1430" s="13">
        <v>91</v>
      </c>
      <c r="AP1430" s="13">
        <v>72</v>
      </c>
      <c r="AQ1430" s="13">
        <v>72</v>
      </c>
      <c r="AR1430" s="13">
        <v>64</v>
      </c>
      <c r="AS1430" s="13">
        <v>90</v>
      </c>
      <c r="AT1430" s="13">
        <v>83</v>
      </c>
      <c r="AU1430" s="13">
        <v>53</v>
      </c>
      <c r="AV1430" s="13"/>
      <c r="AW1430" s="13"/>
      <c r="AX1430" s="13"/>
      <c r="AY1430" s="14">
        <f t="shared" si="225"/>
        <v>64.583333333333329</v>
      </c>
      <c r="AZ1430" s="14">
        <f t="shared" si="222"/>
        <v>23</v>
      </c>
      <c r="BA1430" s="19">
        <f t="shared" si="226"/>
        <v>0.54545454545454541</v>
      </c>
      <c r="BB1430" s="20">
        <f t="shared" si="223"/>
        <v>24.001736048322279</v>
      </c>
      <c r="BC1430">
        <f t="shared" si="227"/>
        <v>0</v>
      </c>
      <c r="BD1430" s="14">
        <f t="shared" si="228"/>
        <v>5</v>
      </c>
      <c r="BE1430" s="14">
        <f t="shared" si="229"/>
        <v>50.5</v>
      </c>
      <c r="BF1430" s="14">
        <f t="shared" si="230"/>
        <v>48</v>
      </c>
      <c r="BG1430" s="14">
        <f t="shared" si="231"/>
        <v>72.333333333333329</v>
      </c>
    </row>
    <row r="1431" spans="1:59" x14ac:dyDescent="0.2">
      <c r="A1431" t="str">
        <f t="shared" si="224"/>
        <v>Matthew Kennedy_2017</v>
      </c>
      <c r="B1431" t="s">
        <v>789</v>
      </c>
      <c r="C1431" t="s">
        <v>84</v>
      </c>
      <c r="D1431">
        <v>2017</v>
      </c>
      <c r="E1431" s="13">
        <v>235000</v>
      </c>
      <c r="F1431" s="13">
        <v>235000</v>
      </c>
      <c r="G1431" s="13">
        <v>235000</v>
      </c>
      <c r="H1431" s="13">
        <v>235000</v>
      </c>
      <c r="I1431" s="13">
        <v>235000</v>
      </c>
      <c r="J1431" s="13">
        <v>257700</v>
      </c>
      <c r="K1431" s="13">
        <v>276700</v>
      </c>
      <c r="L1431" s="13">
        <v>299500</v>
      </c>
      <c r="M1431" s="13">
        <v>299500</v>
      </c>
      <c r="N1431" s="13">
        <v>299500</v>
      </c>
      <c r="O1431" s="13">
        <v>319100</v>
      </c>
      <c r="P1431" s="13">
        <v>336700</v>
      </c>
      <c r="Q1431" s="13">
        <v>351200</v>
      </c>
      <c r="R1431" s="13">
        <v>351200</v>
      </c>
      <c r="S1431" s="13">
        <v>347100</v>
      </c>
      <c r="T1431" s="13">
        <v>334400</v>
      </c>
      <c r="U1431" s="13">
        <v>329000</v>
      </c>
      <c r="V1431" s="13">
        <v>327500</v>
      </c>
      <c r="W1431" s="13">
        <v>330500</v>
      </c>
      <c r="X1431" s="13">
        <v>321400</v>
      </c>
      <c r="Y1431" s="13">
        <v>324400</v>
      </c>
      <c r="Z1431" s="13">
        <v>319500</v>
      </c>
      <c r="AA1431" s="13">
        <v>319500</v>
      </c>
      <c r="AB1431" s="13">
        <v>48</v>
      </c>
      <c r="AC1431" s="13"/>
      <c r="AD1431" s="13"/>
      <c r="AE1431" s="13">
        <v>63</v>
      </c>
      <c r="AF1431" s="13">
        <v>77</v>
      </c>
      <c r="AG1431" s="13">
        <v>54</v>
      </c>
      <c r="AH1431" s="13">
        <v>82</v>
      </c>
      <c r="AI1431" s="13"/>
      <c r="AJ1431" s="13"/>
      <c r="AK1431" s="13">
        <v>84</v>
      </c>
      <c r="AL1431" s="13">
        <v>62</v>
      </c>
      <c r="AM1431" s="13">
        <v>84</v>
      </c>
      <c r="AN1431" s="13"/>
      <c r="AO1431" s="13">
        <v>51</v>
      </c>
      <c r="AP1431" s="13">
        <v>43</v>
      </c>
      <c r="AQ1431" s="13">
        <v>93</v>
      </c>
      <c r="AR1431" s="13">
        <v>57</v>
      </c>
      <c r="AS1431" s="13">
        <v>53</v>
      </c>
      <c r="AT1431" s="13">
        <v>68</v>
      </c>
      <c r="AU1431" s="13">
        <v>80</v>
      </c>
      <c r="AV1431" s="13">
        <v>37</v>
      </c>
      <c r="AW1431" s="13"/>
      <c r="AX1431" s="13"/>
      <c r="AY1431" s="14">
        <f t="shared" si="225"/>
        <v>64.75</v>
      </c>
      <c r="AZ1431" s="14">
        <f t="shared" si="222"/>
        <v>23</v>
      </c>
      <c r="BA1431" s="19">
        <f t="shared" si="226"/>
        <v>0.72727272727272729</v>
      </c>
      <c r="BB1431" s="20">
        <f t="shared" si="223"/>
        <v>16.866139649210385</v>
      </c>
      <c r="BC1431">
        <f t="shared" si="227"/>
        <v>0</v>
      </c>
      <c r="BD1431" s="14">
        <f t="shared" si="228"/>
        <v>1</v>
      </c>
      <c r="BE1431" s="14">
        <f t="shared" si="229"/>
        <v>60.5</v>
      </c>
      <c r="BF1431" s="14">
        <f t="shared" si="230"/>
        <v>78</v>
      </c>
      <c r="BG1431" s="14">
        <f t="shared" si="231"/>
        <v>61.571428571428569</v>
      </c>
    </row>
    <row r="1432" spans="1:59" x14ac:dyDescent="0.2">
      <c r="A1432" t="str">
        <f t="shared" si="224"/>
        <v>Matthew Kennedy_2016</v>
      </c>
      <c r="B1432" t="s">
        <v>789</v>
      </c>
      <c r="C1432" t="s">
        <v>84</v>
      </c>
      <c r="D1432">
        <v>2016</v>
      </c>
      <c r="E1432" s="13">
        <v>166800</v>
      </c>
      <c r="F1432" s="13">
        <v>166800</v>
      </c>
      <c r="G1432" s="13">
        <v>166800</v>
      </c>
      <c r="H1432" s="13">
        <v>166800</v>
      </c>
      <c r="I1432" s="13">
        <v>166800</v>
      </c>
      <c r="J1432" s="13">
        <v>166800</v>
      </c>
      <c r="K1432" s="13">
        <v>166800</v>
      </c>
      <c r="L1432" s="13">
        <v>166800</v>
      </c>
      <c r="M1432" s="13">
        <v>166800</v>
      </c>
      <c r="N1432" s="13">
        <v>166800</v>
      </c>
      <c r="O1432" s="13">
        <v>166800</v>
      </c>
      <c r="P1432" s="13">
        <v>166800</v>
      </c>
      <c r="Q1432" s="13">
        <v>166800</v>
      </c>
      <c r="R1432" s="13">
        <v>166800</v>
      </c>
      <c r="S1432" s="13">
        <v>166800</v>
      </c>
      <c r="T1432" s="13">
        <v>166800</v>
      </c>
      <c r="U1432" s="13">
        <v>166800</v>
      </c>
      <c r="V1432" s="13">
        <v>166800</v>
      </c>
      <c r="W1432" s="13">
        <v>166800</v>
      </c>
      <c r="X1432" s="13">
        <v>166800</v>
      </c>
      <c r="Y1432" s="13">
        <v>166800</v>
      </c>
      <c r="Z1432" s="13">
        <v>184500</v>
      </c>
      <c r="AA1432" s="13">
        <v>184500</v>
      </c>
      <c r="AB1432" s="13"/>
      <c r="AC1432" s="13"/>
      <c r="AD1432" s="13"/>
      <c r="AE1432" s="13"/>
      <c r="AF1432" s="13"/>
      <c r="AG1432" s="13"/>
      <c r="AH1432" s="13"/>
      <c r="AI1432" s="13"/>
      <c r="AJ1432" s="13"/>
      <c r="AK1432" s="13"/>
      <c r="AL1432" s="13"/>
      <c r="AM1432" s="13"/>
      <c r="AN1432" s="13">
        <v>67</v>
      </c>
      <c r="AO1432" s="13">
        <v>35</v>
      </c>
      <c r="AP1432" s="13"/>
      <c r="AQ1432" s="13"/>
      <c r="AR1432" s="13"/>
      <c r="AS1432" s="13"/>
      <c r="AT1432" s="13"/>
      <c r="AU1432" s="13"/>
      <c r="AV1432" s="13">
        <v>42</v>
      </c>
      <c r="AW1432" s="13"/>
      <c r="AX1432" s="13"/>
      <c r="AY1432" s="14">
        <f t="shared" si="225"/>
        <v>48</v>
      </c>
      <c r="AZ1432" s="14">
        <f t="shared" si="222"/>
        <v>23</v>
      </c>
      <c r="BA1432" s="19">
        <f t="shared" si="226"/>
        <v>0.13636363636363635</v>
      </c>
      <c r="BB1432" s="20">
        <f t="shared" si="223"/>
        <v>16.822603841260722</v>
      </c>
      <c r="BC1432">
        <f t="shared" si="227"/>
        <v>0</v>
      </c>
      <c r="BD1432" s="14">
        <f t="shared" si="228"/>
        <v>1</v>
      </c>
      <c r="BE1432" s="14" t="str">
        <f t="shared" si="229"/>
        <v/>
      </c>
      <c r="BF1432" s="14" t="str">
        <f t="shared" si="230"/>
        <v/>
      </c>
      <c r="BG1432" s="14">
        <f t="shared" si="231"/>
        <v>42</v>
      </c>
    </row>
    <row r="1433" spans="1:59" x14ac:dyDescent="0.2">
      <c r="A1433" t="str">
        <f t="shared" si="224"/>
        <v>Matthew Kennedy_2015</v>
      </c>
      <c r="B1433" t="s">
        <v>789</v>
      </c>
      <c r="C1433" t="s">
        <v>84</v>
      </c>
      <c r="D1433">
        <v>2015</v>
      </c>
      <c r="E1433" s="13">
        <v>0</v>
      </c>
      <c r="F1433" s="13">
        <v>0</v>
      </c>
      <c r="G1433" s="13">
        <v>0</v>
      </c>
      <c r="H1433" s="13">
        <v>0</v>
      </c>
      <c r="I1433" s="13">
        <v>0</v>
      </c>
      <c r="J1433" s="13">
        <v>0</v>
      </c>
      <c r="K1433" s="13">
        <v>0</v>
      </c>
      <c r="L1433" s="13">
        <v>0</v>
      </c>
      <c r="M1433" s="13">
        <v>0</v>
      </c>
      <c r="N1433" s="13">
        <v>0</v>
      </c>
      <c r="O1433" s="13">
        <v>0</v>
      </c>
      <c r="P1433" s="13">
        <v>0</v>
      </c>
      <c r="Q1433" s="13">
        <v>0</v>
      </c>
      <c r="R1433" s="13">
        <v>0</v>
      </c>
      <c r="S1433" s="13">
        <v>0</v>
      </c>
      <c r="T1433" s="13">
        <v>0</v>
      </c>
      <c r="U1433" s="13">
        <v>0</v>
      </c>
      <c r="V1433" s="13">
        <v>0</v>
      </c>
      <c r="W1433" s="13">
        <v>0</v>
      </c>
      <c r="X1433" s="13">
        <v>0</v>
      </c>
      <c r="Y1433" s="13">
        <v>0</v>
      </c>
      <c r="Z1433" s="13">
        <v>0</v>
      </c>
      <c r="AA1433" s="13">
        <v>0</v>
      </c>
      <c r="AB1433" s="13"/>
      <c r="AC1433" s="13"/>
      <c r="AD1433" s="13"/>
      <c r="AE1433" s="13"/>
      <c r="AF1433" s="13"/>
      <c r="AG1433" s="13"/>
      <c r="AH1433" s="13"/>
      <c r="AI1433" s="13"/>
      <c r="AJ1433" s="13"/>
      <c r="AK1433" s="13"/>
      <c r="AL1433" s="13"/>
      <c r="AM1433" s="13"/>
      <c r="AN1433" s="13"/>
      <c r="AO1433" s="13"/>
      <c r="AP1433" s="13"/>
      <c r="AQ1433" s="13"/>
      <c r="AR1433" s="13"/>
      <c r="AS1433" s="13"/>
      <c r="AT1433" s="13"/>
      <c r="AU1433" s="13"/>
      <c r="AV1433" s="13"/>
      <c r="AW1433" s="13"/>
      <c r="AX1433" s="13"/>
      <c r="AY1433" s="14" t="str">
        <f t="shared" si="225"/>
        <v/>
      </c>
      <c r="AZ1433" s="14">
        <f t="shared" si="222"/>
        <v>23</v>
      </c>
      <c r="BA1433" s="19">
        <f t="shared" si="226"/>
        <v>0</v>
      </c>
      <c r="BB1433" s="20" t="e">
        <f t="shared" si="223"/>
        <v>#DIV/0!</v>
      </c>
      <c r="BC1433">
        <f t="shared" si="227"/>
        <v>23</v>
      </c>
      <c r="BD1433" s="14">
        <f t="shared" si="228"/>
        <v>1</v>
      </c>
      <c r="BE1433" s="14" t="str">
        <f t="shared" si="229"/>
        <v/>
      </c>
      <c r="BF1433" s="14" t="str">
        <f t="shared" si="230"/>
        <v/>
      </c>
      <c r="BG1433" s="14" t="str">
        <f t="shared" si="231"/>
        <v/>
      </c>
    </row>
    <row r="1434" spans="1:59" x14ac:dyDescent="0.2">
      <c r="A1434" t="str">
        <f t="shared" si="224"/>
        <v>Jay Kennedy-Harris_2018</v>
      </c>
      <c r="B1434" t="s">
        <v>935</v>
      </c>
      <c r="C1434" t="s">
        <v>288</v>
      </c>
      <c r="D1434">
        <v>2018</v>
      </c>
      <c r="E1434" s="13">
        <v>272100</v>
      </c>
      <c r="F1434" s="13">
        <v>272100</v>
      </c>
      <c r="G1434" s="13">
        <v>272100</v>
      </c>
      <c r="H1434" s="13">
        <v>272100</v>
      </c>
      <c r="I1434" s="13">
        <v>272100</v>
      </c>
      <c r="J1434" s="13">
        <v>272100</v>
      </c>
      <c r="K1434" s="13">
        <v>272100</v>
      </c>
      <c r="L1434" s="13">
        <v>272100</v>
      </c>
      <c r="M1434" s="13">
        <v>272100</v>
      </c>
      <c r="N1434" s="13">
        <v>272100</v>
      </c>
      <c r="O1434" s="13">
        <v>272100</v>
      </c>
      <c r="P1434" s="13">
        <v>272100</v>
      </c>
      <c r="Q1434" s="13">
        <v>272100</v>
      </c>
      <c r="R1434" s="13">
        <v>272100</v>
      </c>
      <c r="S1434" s="13">
        <v>272100</v>
      </c>
      <c r="T1434" s="13">
        <v>272100</v>
      </c>
      <c r="U1434" s="13">
        <v>272100</v>
      </c>
      <c r="V1434" s="13">
        <v>272100</v>
      </c>
      <c r="W1434" s="13">
        <v>272100</v>
      </c>
      <c r="X1434" s="13">
        <v>278900</v>
      </c>
      <c r="Y1434" s="13">
        <v>283000</v>
      </c>
      <c r="Z1434" s="13">
        <v>298300</v>
      </c>
      <c r="AA1434" s="13">
        <v>299700</v>
      </c>
      <c r="AB1434" s="13"/>
      <c r="AC1434" s="13"/>
      <c r="AD1434" s="13"/>
      <c r="AE1434" s="13"/>
      <c r="AF1434" s="13"/>
      <c r="AG1434" s="13"/>
      <c r="AH1434" s="13"/>
      <c r="AI1434" s="13"/>
      <c r="AJ1434" s="13"/>
      <c r="AK1434" s="13"/>
      <c r="AL1434" s="13"/>
      <c r="AM1434" s="13"/>
      <c r="AN1434" s="13"/>
      <c r="AO1434" s="13"/>
      <c r="AP1434" s="13"/>
      <c r="AQ1434" s="13"/>
      <c r="AR1434" s="13">
        <v>62</v>
      </c>
      <c r="AS1434" s="13">
        <v>34</v>
      </c>
      <c r="AT1434" s="13">
        <v>86</v>
      </c>
      <c r="AU1434" s="13">
        <v>61</v>
      </c>
      <c r="AV1434" s="13">
        <v>62</v>
      </c>
      <c r="AW1434" s="13"/>
      <c r="AX1434" s="13">
        <v>65</v>
      </c>
      <c r="AY1434" s="14">
        <f t="shared" si="225"/>
        <v>61.666666666666664</v>
      </c>
      <c r="AZ1434" s="14">
        <f t="shared" si="222"/>
        <v>23</v>
      </c>
      <c r="BA1434" s="19">
        <f t="shared" si="226"/>
        <v>0.27272727272727271</v>
      </c>
      <c r="BB1434" s="20">
        <f t="shared" si="223"/>
        <v>16.548917386544247</v>
      </c>
      <c r="BC1434">
        <f t="shared" si="227"/>
        <v>0</v>
      </c>
      <c r="BD1434" s="14">
        <f t="shared" si="228"/>
        <v>1</v>
      </c>
      <c r="BE1434" s="14" t="str">
        <f t="shared" si="229"/>
        <v/>
      </c>
      <c r="BF1434" s="14" t="str">
        <f t="shared" si="230"/>
        <v/>
      </c>
      <c r="BG1434" s="14">
        <f t="shared" si="231"/>
        <v>61.666666666666664</v>
      </c>
    </row>
    <row r="1435" spans="1:59" x14ac:dyDescent="0.2">
      <c r="A1435" t="str">
        <f t="shared" si="224"/>
        <v>Jay Kennedy-Harris_2017</v>
      </c>
      <c r="B1435" t="s">
        <v>935</v>
      </c>
      <c r="C1435" t="s">
        <v>288</v>
      </c>
      <c r="D1435">
        <v>2017</v>
      </c>
      <c r="E1435" s="13">
        <v>151000</v>
      </c>
      <c r="F1435" s="13">
        <v>151000</v>
      </c>
      <c r="G1435" s="13">
        <v>151000</v>
      </c>
      <c r="H1435" s="13">
        <v>151000</v>
      </c>
      <c r="I1435" s="13">
        <v>151000</v>
      </c>
      <c r="J1435" s="13">
        <v>151000</v>
      </c>
      <c r="K1435" s="13">
        <v>151000</v>
      </c>
      <c r="L1435" s="13">
        <v>162400</v>
      </c>
      <c r="M1435" s="13">
        <v>162400</v>
      </c>
      <c r="N1435" s="13">
        <v>162400</v>
      </c>
      <c r="O1435" s="13">
        <v>162400</v>
      </c>
      <c r="P1435" s="13">
        <v>162400</v>
      </c>
      <c r="Q1435" s="13">
        <v>162400</v>
      </c>
      <c r="R1435" s="13">
        <v>162400</v>
      </c>
      <c r="S1435" s="13">
        <v>162400</v>
      </c>
      <c r="T1435" s="13">
        <v>162400</v>
      </c>
      <c r="U1435" s="13">
        <v>162400</v>
      </c>
      <c r="V1435" s="13">
        <v>187700</v>
      </c>
      <c r="W1435" s="13">
        <v>214100</v>
      </c>
      <c r="X1435" s="13">
        <v>252800</v>
      </c>
      <c r="Y1435" s="13">
        <v>252800</v>
      </c>
      <c r="Z1435" s="13">
        <v>252800</v>
      </c>
      <c r="AA1435" s="13">
        <v>252800</v>
      </c>
      <c r="AB1435" s="13"/>
      <c r="AC1435" s="13"/>
      <c r="AD1435" s="13"/>
      <c r="AE1435" s="13"/>
      <c r="AF1435" s="13">
        <v>48</v>
      </c>
      <c r="AG1435" s="13">
        <v>42</v>
      </c>
      <c r="AH1435" s="13">
        <v>24</v>
      </c>
      <c r="AI1435" s="13"/>
      <c r="AJ1435" s="13"/>
      <c r="AK1435" s="13"/>
      <c r="AL1435" s="13"/>
      <c r="AM1435" s="13"/>
      <c r="AN1435" s="13"/>
      <c r="AO1435" s="13"/>
      <c r="AP1435" s="13"/>
      <c r="AQ1435" s="13"/>
      <c r="AR1435" s="13">
        <v>88</v>
      </c>
      <c r="AS1435" s="13">
        <v>60</v>
      </c>
      <c r="AT1435" s="13">
        <v>68</v>
      </c>
      <c r="AU1435" s="13"/>
      <c r="AV1435" s="13"/>
      <c r="AW1435" s="13"/>
      <c r="AX1435" s="13"/>
      <c r="AY1435" s="14">
        <f t="shared" si="225"/>
        <v>55</v>
      </c>
      <c r="AZ1435" s="14">
        <f t="shared" si="222"/>
        <v>23</v>
      </c>
      <c r="BA1435" s="19">
        <f t="shared" si="226"/>
        <v>0.27272727272727271</v>
      </c>
      <c r="BB1435" s="20">
        <f t="shared" si="223"/>
        <v>22.190087877248256</v>
      </c>
      <c r="BC1435">
        <f t="shared" si="227"/>
        <v>0</v>
      </c>
      <c r="BD1435" s="14">
        <f t="shared" si="228"/>
        <v>1</v>
      </c>
      <c r="BE1435" s="14">
        <f t="shared" si="229"/>
        <v>45</v>
      </c>
      <c r="BF1435" s="14">
        <f t="shared" si="230"/>
        <v>24</v>
      </c>
      <c r="BG1435" s="14">
        <f t="shared" si="231"/>
        <v>72</v>
      </c>
    </row>
    <row r="1436" spans="1:59" x14ac:dyDescent="0.2">
      <c r="A1436" t="str">
        <f t="shared" si="224"/>
        <v>Jay Kennedy-Harris_2016</v>
      </c>
      <c r="B1436" t="s">
        <v>935</v>
      </c>
      <c r="C1436" t="s">
        <v>288</v>
      </c>
      <c r="D1436">
        <v>2016</v>
      </c>
      <c r="E1436" s="13">
        <v>213800</v>
      </c>
      <c r="F1436" s="13">
        <v>213800</v>
      </c>
      <c r="G1436" s="13">
        <v>213800</v>
      </c>
      <c r="H1436" s="13">
        <v>213800</v>
      </c>
      <c r="I1436" s="13">
        <v>213800</v>
      </c>
      <c r="J1436" s="13">
        <v>213800</v>
      </c>
      <c r="K1436" s="13">
        <v>213800</v>
      </c>
      <c r="L1436" s="13">
        <v>213800</v>
      </c>
      <c r="M1436" s="13">
        <v>213800</v>
      </c>
      <c r="N1436" s="13">
        <v>213800</v>
      </c>
      <c r="O1436" s="13">
        <v>213800</v>
      </c>
      <c r="P1436" s="13">
        <v>213800</v>
      </c>
      <c r="Q1436" s="13">
        <v>213800</v>
      </c>
      <c r="R1436" s="13">
        <v>213800</v>
      </c>
      <c r="S1436" s="13">
        <v>213800</v>
      </c>
      <c r="T1436" s="13">
        <v>213800</v>
      </c>
      <c r="U1436" s="13">
        <v>213800</v>
      </c>
      <c r="V1436" s="13">
        <v>213800</v>
      </c>
      <c r="W1436" s="13">
        <v>213800</v>
      </c>
      <c r="X1436" s="13">
        <v>213800</v>
      </c>
      <c r="Y1436" s="13">
        <v>213800</v>
      </c>
      <c r="Z1436" s="13">
        <v>213800</v>
      </c>
      <c r="AA1436" s="13">
        <v>213800</v>
      </c>
      <c r="AB1436" s="13"/>
      <c r="AC1436" s="13"/>
      <c r="AD1436" s="13"/>
      <c r="AE1436" s="13"/>
      <c r="AF1436" s="13"/>
      <c r="AG1436" s="13"/>
      <c r="AH1436" s="13"/>
      <c r="AI1436" s="13"/>
      <c r="AJ1436" s="13"/>
      <c r="AK1436" s="13"/>
      <c r="AL1436" s="13"/>
      <c r="AM1436" s="13"/>
      <c r="AN1436" s="13"/>
      <c r="AO1436" s="13"/>
      <c r="AP1436" s="13"/>
      <c r="AQ1436" s="13"/>
      <c r="AR1436" s="13"/>
      <c r="AS1436" s="13"/>
      <c r="AT1436" s="13"/>
      <c r="AU1436" s="13"/>
      <c r="AV1436" s="13"/>
      <c r="AW1436" s="13"/>
      <c r="AX1436" s="13"/>
      <c r="AY1436" s="14" t="str">
        <f t="shared" si="225"/>
        <v/>
      </c>
      <c r="AZ1436" s="14">
        <f t="shared" si="222"/>
        <v>23</v>
      </c>
      <c r="BA1436" s="19">
        <f t="shared" si="226"/>
        <v>0</v>
      </c>
      <c r="BB1436" s="20" t="e">
        <f t="shared" si="223"/>
        <v>#DIV/0!</v>
      </c>
      <c r="BC1436">
        <f t="shared" si="227"/>
        <v>0</v>
      </c>
      <c r="BD1436" s="14">
        <f t="shared" si="228"/>
        <v>1</v>
      </c>
      <c r="BE1436" s="14" t="str">
        <f t="shared" si="229"/>
        <v/>
      </c>
      <c r="BF1436" s="14" t="str">
        <f t="shared" si="230"/>
        <v/>
      </c>
      <c r="BG1436" s="14" t="str">
        <f t="shared" si="231"/>
        <v/>
      </c>
    </row>
    <row r="1437" spans="1:59" x14ac:dyDescent="0.2">
      <c r="A1437" t="str">
        <f t="shared" si="224"/>
        <v>Jay Kennedy-Harris_2015</v>
      </c>
      <c r="B1437" t="s">
        <v>935</v>
      </c>
      <c r="C1437" t="s">
        <v>288</v>
      </c>
      <c r="D1437">
        <v>2015</v>
      </c>
      <c r="E1437" s="13">
        <v>235700</v>
      </c>
      <c r="F1437" s="13">
        <v>235700</v>
      </c>
      <c r="G1437" s="13">
        <v>235700</v>
      </c>
      <c r="H1437" s="13">
        <v>235700</v>
      </c>
      <c r="I1437" s="13">
        <v>234200</v>
      </c>
      <c r="J1437" s="13">
        <v>242900</v>
      </c>
      <c r="K1437" s="13">
        <v>238800</v>
      </c>
      <c r="L1437" s="13">
        <v>238800</v>
      </c>
      <c r="M1437" s="13">
        <v>238800</v>
      </c>
      <c r="N1437" s="13">
        <v>238800</v>
      </c>
      <c r="O1437" s="13">
        <v>238800</v>
      </c>
      <c r="P1437" s="13">
        <v>238800</v>
      </c>
      <c r="Q1437" s="13">
        <v>238800</v>
      </c>
      <c r="R1437" s="13">
        <v>238800</v>
      </c>
      <c r="S1437" s="13">
        <v>238800</v>
      </c>
      <c r="T1437" s="13">
        <v>225500</v>
      </c>
      <c r="U1437" s="13">
        <v>187700</v>
      </c>
      <c r="V1437" s="13">
        <v>187700</v>
      </c>
      <c r="W1437" s="13">
        <v>187700</v>
      </c>
      <c r="X1437" s="13">
        <v>187700</v>
      </c>
      <c r="Y1437" s="13">
        <v>187700</v>
      </c>
      <c r="Z1437" s="13">
        <v>187700</v>
      </c>
      <c r="AA1437" s="13">
        <v>187700</v>
      </c>
      <c r="AB1437" s="13">
        <v>50</v>
      </c>
      <c r="AC1437" s="13"/>
      <c r="AD1437" s="13">
        <v>44</v>
      </c>
      <c r="AE1437" s="13">
        <v>43</v>
      </c>
      <c r="AF1437" s="13">
        <v>73</v>
      </c>
      <c r="AG1437" s="13">
        <v>20</v>
      </c>
      <c r="AH1437" s="13"/>
      <c r="AI1437" s="13"/>
      <c r="AJ1437" s="13"/>
      <c r="AK1437" s="13"/>
      <c r="AL1437" s="13"/>
      <c r="AM1437" s="13"/>
      <c r="AN1437" s="13"/>
      <c r="AO1437" s="13"/>
      <c r="AP1437" s="13">
        <v>18</v>
      </c>
      <c r="AQ1437" s="13">
        <v>10</v>
      </c>
      <c r="AR1437" s="13"/>
      <c r="AS1437" s="13"/>
      <c r="AT1437" s="13"/>
      <c r="AU1437" s="13"/>
      <c r="AV1437" s="13"/>
      <c r="AW1437" s="13"/>
      <c r="AX1437" s="13">
        <v>59</v>
      </c>
      <c r="AY1437" s="14">
        <f t="shared" si="225"/>
        <v>39.625</v>
      </c>
      <c r="AZ1437" s="14">
        <f t="shared" si="222"/>
        <v>23</v>
      </c>
      <c r="BA1437" s="19">
        <f t="shared" si="226"/>
        <v>0.36363636363636365</v>
      </c>
      <c r="BB1437" s="20">
        <f t="shared" si="223"/>
        <v>21.901973166165384</v>
      </c>
      <c r="BC1437">
        <f t="shared" si="227"/>
        <v>0</v>
      </c>
      <c r="BD1437" s="14">
        <f t="shared" si="228"/>
        <v>17</v>
      </c>
      <c r="BE1437" s="14">
        <f t="shared" si="229"/>
        <v>46</v>
      </c>
      <c r="BF1437" s="14" t="str">
        <f t="shared" si="230"/>
        <v/>
      </c>
      <c r="BG1437" s="14">
        <f t="shared" si="231"/>
        <v>29</v>
      </c>
    </row>
    <row r="1438" spans="1:59" x14ac:dyDescent="0.2">
      <c r="A1438" t="str">
        <f t="shared" si="224"/>
        <v>Jacob Kennerley_2018</v>
      </c>
      <c r="B1438" t="s">
        <v>2675</v>
      </c>
      <c r="C1438" t="s">
        <v>235</v>
      </c>
      <c r="D1438">
        <v>2018</v>
      </c>
      <c r="E1438" s="13">
        <v>0</v>
      </c>
      <c r="F1438" s="13">
        <v>0</v>
      </c>
      <c r="G1438" s="13">
        <v>0</v>
      </c>
      <c r="H1438" s="13">
        <v>0</v>
      </c>
      <c r="I1438" s="13">
        <v>0</v>
      </c>
      <c r="J1438" s="13">
        <v>0</v>
      </c>
      <c r="K1438" s="13">
        <v>0</v>
      </c>
      <c r="L1438" s="13">
        <v>0</v>
      </c>
      <c r="M1438" s="13">
        <v>0</v>
      </c>
      <c r="N1438" s="13">
        <v>0</v>
      </c>
      <c r="O1438" s="13">
        <v>0</v>
      </c>
      <c r="P1438" s="13">
        <v>0</v>
      </c>
      <c r="Q1438" s="13">
        <v>0</v>
      </c>
      <c r="R1438" s="13">
        <v>0</v>
      </c>
      <c r="S1438" s="13">
        <v>0</v>
      </c>
      <c r="T1438" s="13">
        <v>0</v>
      </c>
      <c r="U1438" s="13">
        <v>0</v>
      </c>
      <c r="V1438" s="13">
        <v>0</v>
      </c>
      <c r="W1438" s="13">
        <v>0</v>
      </c>
      <c r="X1438" s="13">
        <v>0</v>
      </c>
      <c r="Y1438" s="13">
        <v>0</v>
      </c>
      <c r="Z1438" s="13">
        <v>0</v>
      </c>
      <c r="AA1438" s="13">
        <v>0</v>
      </c>
      <c r="AB1438" s="13"/>
      <c r="AC1438" s="13"/>
      <c r="AD1438" s="13"/>
      <c r="AE1438" s="13"/>
      <c r="AF1438" s="13"/>
      <c r="AG1438" s="13"/>
      <c r="AH1438" s="13"/>
      <c r="AI1438" s="13"/>
      <c r="AJ1438" s="13"/>
      <c r="AK1438" s="13"/>
      <c r="AL1438" s="13"/>
      <c r="AM1438" s="13"/>
      <c r="AN1438" s="13"/>
      <c r="AO1438" s="13"/>
      <c r="AP1438" s="13"/>
      <c r="AQ1438" s="13"/>
      <c r="AR1438" s="13"/>
      <c r="AS1438" s="13"/>
      <c r="AT1438" s="13"/>
      <c r="AU1438" s="13"/>
      <c r="AV1438" s="13"/>
      <c r="AW1438" s="13"/>
      <c r="AX1438" s="13"/>
      <c r="AY1438" s="14" t="str">
        <f t="shared" si="225"/>
        <v/>
      </c>
      <c r="AZ1438" s="14">
        <f t="shared" si="222"/>
        <v>23</v>
      </c>
      <c r="BA1438" s="19">
        <f t="shared" si="226"/>
        <v>0</v>
      </c>
      <c r="BB1438" s="20" t="e">
        <f t="shared" si="223"/>
        <v>#DIV/0!</v>
      </c>
      <c r="BC1438">
        <f t="shared" si="227"/>
        <v>23</v>
      </c>
      <c r="BD1438" s="14">
        <f t="shared" si="228"/>
        <v>1</v>
      </c>
      <c r="BE1438" s="14" t="str">
        <f t="shared" si="229"/>
        <v/>
      </c>
      <c r="BF1438" s="14" t="str">
        <f t="shared" si="230"/>
        <v/>
      </c>
      <c r="BG1438" s="14" t="str">
        <f t="shared" si="231"/>
        <v/>
      </c>
    </row>
    <row r="1439" spans="1:59" x14ac:dyDescent="0.2">
      <c r="A1439" t="str">
        <f t="shared" si="224"/>
        <v>Jacob Kennerley_2017</v>
      </c>
      <c r="B1439" t="s">
        <v>2675</v>
      </c>
      <c r="C1439" t="s">
        <v>235</v>
      </c>
      <c r="D1439">
        <v>2017</v>
      </c>
      <c r="E1439" s="13">
        <v>0</v>
      </c>
      <c r="F1439" s="13">
        <v>0</v>
      </c>
      <c r="G1439" s="13">
        <v>0</v>
      </c>
      <c r="H1439" s="13">
        <v>0</v>
      </c>
      <c r="I1439" s="13">
        <v>0</v>
      </c>
      <c r="J1439" s="13">
        <v>0</v>
      </c>
      <c r="K1439" s="13">
        <v>0</v>
      </c>
      <c r="L1439" s="13">
        <v>0</v>
      </c>
      <c r="M1439" s="13">
        <v>0</v>
      </c>
      <c r="N1439" s="13">
        <v>0</v>
      </c>
      <c r="O1439" s="13">
        <v>0</v>
      </c>
      <c r="P1439" s="13">
        <v>0</v>
      </c>
      <c r="Q1439" s="13">
        <v>0</v>
      </c>
      <c r="R1439" s="13">
        <v>0</v>
      </c>
      <c r="S1439" s="13">
        <v>0</v>
      </c>
      <c r="T1439" s="13">
        <v>0</v>
      </c>
      <c r="U1439" s="13">
        <v>0</v>
      </c>
      <c r="V1439" s="13">
        <v>0</v>
      </c>
      <c r="W1439" s="13">
        <v>0</v>
      </c>
      <c r="X1439" s="13">
        <v>0</v>
      </c>
      <c r="Y1439" s="13">
        <v>0</v>
      </c>
      <c r="Z1439" s="13">
        <v>0</v>
      </c>
      <c r="AA1439" s="13">
        <v>0</v>
      </c>
      <c r="AB1439" s="13"/>
      <c r="AC1439" s="13"/>
      <c r="AD1439" s="13"/>
      <c r="AE1439" s="13"/>
      <c r="AF1439" s="13"/>
      <c r="AG1439" s="13"/>
      <c r="AH1439" s="13"/>
      <c r="AI1439" s="13"/>
      <c r="AJ1439" s="13"/>
      <c r="AK1439" s="13"/>
      <c r="AL1439" s="13"/>
      <c r="AM1439" s="13"/>
      <c r="AN1439" s="13"/>
      <c r="AO1439" s="13"/>
      <c r="AP1439" s="13"/>
      <c r="AQ1439" s="13"/>
      <c r="AR1439" s="13"/>
      <c r="AS1439" s="13"/>
      <c r="AT1439" s="13"/>
      <c r="AU1439" s="13"/>
      <c r="AV1439" s="13"/>
      <c r="AW1439" s="13"/>
      <c r="AX1439" s="13"/>
      <c r="AY1439" s="14" t="str">
        <f t="shared" si="225"/>
        <v/>
      </c>
      <c r="AZ1439" s="14">
        <f t="shared" si="222"/>
        <v>23</v>
      </c>
      <c r="BA1439" s="19">
        <f t="shared" si="226"/>
        <v>0</v>
      </c>
      <c r="BB1439" s="20" t="e">
        <f t="shared" si="223"/>
        <v>#DIV/0!</v>
      </c>
      <c r="BC1439">
        <f t="shared" si="227"/>
        <v>23</v>
      </c>
      <c r="BD1439" s="14">
        <f t="shared" si="228"/>
        <v>1</v>
      </c>
      <c r="BE1439" s="14" t="str">
        <f t="shared" si="229"/>
        <v/>
      </c>
      <c r="BF1439" s="14" t="str">
        <f t="shared" si="230"/>
        <v/>
      </c>
      <c r="BG1439" s="14" t="str">
        <f t="shared" si="231"/>
        <v/>
      </c>
    </row>
    <row r="1440" spans="1:59" x14ac:dyDescent="0.2">
      <c r="A1440" t="str">
        <f t="shared" si="224"/>
        <v>Jacob Kennerley_2016</v>
      </c>
      <c r="B1440" t="s">
        <v>2675</v>
      </c>
      <c r="C1440" t="s">
        <v>235</v>
      </c>
      <c r="D1440">
        <v>2016</v>
      </c>
      <c r="E1440" s="13">
        <v>0</v>
      </c>
      <c r="F1440" s="13">
        <v>0</v>
      </c>
      <c r="G1440" s="13">
        <v>0</v>
      </c>
      <c r="H1440" s="13">
        <v>0</v>
      </c>
      <c r="I1440" s="13">
        <v>0</v>
      </c>
      <c r="J1440" s="13">
        <v>0</v>
      </c>
      <c r="K1440" s="13">
        <v>0</v>
      </c>
      <c r="L1440" s="13">
        <v>0</v>
      </c>
      <c r="M1440" s="13">
        <v>0</v>
      </c>
      <c r="N1440" s="13">
        <v>0</v>
      </c>
      <c r="O1440" s="13">
        <v>0</v>
      </c>
      <c r="P1440" s="13">
        <v>0</v>
      </c>
      <c r="Q1440" s="13">
        <v>0</v>
      </c>
      <c r="R1440" s="13">
        <v>0</v>
      </c>
      <c r="S1440" s="13">
        <v>0</v>
      </c>
      <c r="T1440" s="13">
        <v>0</v>
      </c>
      <c r="U1440" s="13">
        <v>0</v>
      </c>
      <c r="V1440" s="13">
        <v>0</v>
      </c>
      <c r="W1440" s="13">
        <v>0</v>
      </c>
      <c r="X1440" s="13">
        <v>0</v>
      </c>
      <c r="Y1440" s="13">
        <v>0</v>
      </c>
      <c r="Z1440" s="13">
        <v>0</v>
      </c>
      <c r="AA1440" s="13">
        <v>0</v>
      </c>
      <c r="AB1440" s="13"/>
      <c r="AC1440" s="13"/>
      <c r="AD1440" s="13"/>
      <c r="AE1440" s="13"/>
      <c r="AF1440" s="13"/>
      <c r="AG1440" s="13"/>
      <c r="AH1440" s="13"/>
      <c r="AI1440" s="13"/>
      <c r="AJ1440" s="13"/>
      <c r="AK1440" s="13"/>
      <c r="AL1440" s="13"/>
      <c r="AM1440" s="13"/>
      <c r="AN1440" s="13"/>
      <c r="AO1440" s="13"/>
      <c r="AP1440" s="13"/>
      <c r="AQ1440" s="13"/>
      <c r="AR1440" s="13"/>
      <c r="AS1440" s="13"/>
      <c r="AT1440" s="13"/>
      <c r="AU1440" s="13"/>
      <c r="AV1440" s="13"/>
      <c r="AW1440" s="13"/>
      <c r="AX1440" s="13"/>
      <c r="AY1440" s="14" t="str">
        <f t="shared" si="225"/>
        <v/>
      </c>
      <c r="AZ1440" s="14">
        <f t="shared" si="222"/>
        <v>23</v>
      </c>
      <c r="BA1440" s="19">
        <f t="shared" si="226"/>
        <v>0</v>
      </c>
      <c r="BB1440" s="20" t="e">
        <f t="shared" si="223"/>
        <v>#DIV/0!</v>
      </c>
      <c r="BC1440">
        <f t="shared" si="227"/>
        <v>23</v>
      </c>
      <c r="BD1440" s="14">
        <f t="shared" si="228"/>
        <v>1</v>
      </c>
      <c r="BE1440" s="14" t="str">
        <f t="shared" si="229"/>
        <v/>
      </c>
      <c r="BF1440" s="14" t="str">
        <f t="shared" si="230"/>
        <v/>
      </c>
      <c r="BG1440" s="14" t="str">
        <f t="shared" si="231"/>
        <v/>
      </c>
    </row>
    <row r="1441" spans="1:59" x14ac:dyDescent="0.2">
      <c r="A1441" t="str">
        <f t="shared" si="224"/>
        <v>Jacob Kennerley_2015</v>
      </c>
      <c r="B1441" t="s">
        <v>2675</v>
      </c>
      <c r="C1441" t="s">
        <v>235</v>
      </c>
      <c r="D1441">
        <v>2015</v>
      </c>
      <c r="E1441" s="13">
        <v>0</v>
      </c>
      <c r="F1441" s="13">
        <v>0</v>
      </c>
      <c r="G1441" s="13">
        <v>0</v>
      </c>
      <c r="H1441" s="13">
        <v>0</v>
      </c>
      <c r="I1441" s="13">
        <v>0</v>
      </c>
      <c r="J1441" s="13">
        <v>0</v>
      </c>
      <c r="K1441" s="13">
        <v>0</v>
      </c>
      <c r="L1441" s="13">
        <v>0</v>
      </c>
      <c r="M1441" s="13">
        <v>0</v>
      </c>
      <c r="N1441" s="13">
        <v>0</v>
      </c>
      <c r="O1441" s="13">
        <v>0</v>
      </c>
      <c r="P1441" s="13">
        <v>0</v>
      </c>
      <c r="Q1441" s="13">
        <v>0</v>
      </c>
      <c r="R1441" s="13">
        <v>0</v>
      </c>
      <c r="S1441" s="13">
        <v>0</v>
      </c>
      <c r="T1441" s="13">
        <v>0</v>
      </c>
      <c r="U1441" s="13">
        <v>0</v>
      </c>
      <c r="V1441" s="13">
        <v>0</v>
      </c>
      <c r="W1441" s="13">
        <v>0</v>
      </c>
      <c r="X1441" s="13">
        <v>0</v>
      </c>
      <c r="Y1441" s="13">
        <v>0</v>
      </c>
      <c r="Z1441" s="13">
        <v>0</v>
      </c>
      <c r="AA1441" s="13">
        <v>0</v>
      </c>
      <c r="AB1441" s="13"/>
      <c r="AC1441" s="13"/>
      <c r="AD1441" s="13"/>
      <c r="AE1441" s="13"/>
      <c r="AF1441" s="13"/>
      <c r="AG1441" s="13"/>
      <c r="AH1441" s="13"/>
      <c r="AI1441" s="13"/>
      <c r="AJ1441" s="13"/>
      <c r="AK1441" s="13"/>
      <c r="AL1441" s="13"/>
      <c r="AM1441" s="13"/>
      <c r="AN1441" s="13"/>
      <c r="AO1441" s="13"/>
      <c r="AP1441" s="13"/>
      <c r="AQ1441" s="13"/>
      <c r="AR1441" s="13"/>
      <c r="AS1441" s="13"/>
      <c r="AT1441" s="13"/>
      <c r="AU1441" s="13"/>
      <c r="AV1441" s="13"/>
      <c r="AW1441" s="13"/>
      <c r="AX1441" s="13"/>
      <c r="AY1441" s="14" t="str">
        <f t="shared" si="225"/>
        <v/>
      </c>
      <c r="AZ1441" s="14">
        <f t="shared" si="222"/>
        <v>23</v>
      </c>
      <c r="BA1441" s="19">
        <f t="shared" si="226"/>
        <v>0</v>
      </c>
      <c r="BB1441" s="20" t="e">
        <f t="shared" si="223"/>
        <v>#DIV/0!</v>
      </c>
      <c r="BC1441">
        <f t="shared" si="227"/>
        <v>23</v>
      </c>
      <c r="BD1441" s="14">
        <f t="shared" si="228"/>
        <v>1</v>
      </c>
      <c r="BE1441" s="14" t="str">
        <f t="shared" si="229"/>
        <v/>
      </c>
      <c r="BF1441" s="14" t="str">
        <f t="shared" si="230"/>
        <v/>
      </c>
      <c r="BG1441" s="14" t="str">
        <f t="shared" si="231"/>
        <v/>
      </c>
    </row>
    <row r="1442" spans="1:59" x14ac:dyDescent="0.2">
      <c r="A1442" t="str">
        <f t="shared" si="224"/>
        <v>Dean Kent_2018</v>
      </c>
      <c r="B1442" t="s">
        <v>621</v>
      </c>
      <c r="C1442" t="s">
        <v>399</v>
      </c>
      <c r="D1442">
        <v>2018</v>
      </c>
      <c r="E1442" s="13">
        <v>296900</v>
      </c>
      <c r="F1442" s="13">
        <v>296900</v>
      </c>
      <c r="G1442" s="13">
        <v>296900</v>
      </c>
      <c r="H1442" s="13">
        <v>296900</v>
      </c>
      <c r="I1442" s="13">
        <v>296900</v>
      </c>
      <c r="J1442" s="13">
        <v>329400</v>
      </c>
      <c r="K1442" s="13">
        <v>329400</v>
      </c>
      <c r="L1442" s="13">
        <v>329400</v>
      </c>
      <c r="M1442" s="13">
        <v>329400</v>
      </c>
      <c r="N1442" s="13">
        <v>329400</v>
      </c>
      <c r="O1442" s="13">
        <v>329400</v>
      </c>
      <c r="P1442" s="13">
        <v>329400</v>
      </c>
      <c r="Q1442" s="13">
        <v>329400</v>
      </c>
      <c r="R1442" s="13">
        <v>329400</v>
      </c>
      <c r="S1442" s="13">
        <v>329400</v>
      </c>
      <c r="T1442" s="13">
        <v>329400</v>
      </c>
      <c r="U1442" s="13">
        <v>329400</v>
      </c>
      <c r="V1442" s="13">
        <v>329400</v>
      </c>
      <c r="W1442" s="13">
        <v>329400</v>
      </c>
      <c r="X1442" s="13">
        <v>329400</v>
      </c>
      <c r="Y1442" s="13">
        <v>329400</v>
      </c>
      <c r="Z1442" s="13">
        <v>329400</v>
      </c>
      <c r="AA1442" s="13">
        <v>285200</v>
      </c>
      <c r="AB1442" s="13"/>
      <c r="AC1442" s="13"/>
      <c r="AD1442" s="13">
        <v>113</v>
      </c>
      <c r="AE1442" s="13">
        <v>105</v>
      </c>
      <c r="AF1442" s="13">
        <v>28</v>
      </c>
      <c r="AG1442" s="13"/>
      <c r="AH1442" s="13"/>
      <c r="AI1442" s="13"/>
      <c r="AJ1442" s="13"/>
      <c r="AK1442" s="13"/>
      <c r="AL1442" s="13"/>
      <c r="AM1442" s="13"/>
      <c r="AN1442" s="13"/>
      <c r="AO1442" s="13"/>
      <c r="AP1442" s="13"/>
      <c r="AQ1442" s="13"/>
      <c r="AR1442" s="13"/>
      <c r="AS1442" s="13"/>
      <c r="AT1442" s="13"/>
      <c r="AU1442" s="13"/>
      <c r="AV1442" s="13"/>
      <c r="AW1442" s="13">
        <v>73</v>
      </c>
      <c r="AX1442" s="13">
        <v>2</v>
      </c>
      <c r="AY1442" s="14">
        <f t="shared" si="225"/>
        <v>64.2</v>
      </c>
      <c r="AZ1442" s="14">
        <f t="shared" si="222"/>
        <v>23</v>
      </c>
      <c r="BA1442" s="19">
        <f t="shared" si="226"/>
        <v>0.22727272727272727</v>
      </c>
      <c r="BB1442" s="20">
        <f t="shared" si="223"/>
        <v>48.225511920559221</v>
      </c>
      <c r="BC1442">
        <f t="shared" si="227"/>
        <v>0</v>
      </c>
      <c r="BD1442" s="14">
        <f t="shared" si="228"/>
        <v>23</v>
      </c>
      <c r="BE1442" s="14">
        <f t="shared" si="229"/>
        <v>82</v>
      </c>
      <c r="BF1442" s="14" t="str">
        <f t="shared" si="230"/>
        <v/>
      </c>
      <c r="BG1442" s="14">
        <f t="shared" si="231"/>
        <v>37.5</v>
      </c>
    </row>
    <row r="1443" spans="1:59" x14ac:dyDescent="0.2">
      <c r="A1443" t="str">
        <f t="shared" si="224"/>
        <v>Dean Kent_2017</v>
      </c>
      <c r="B1443" t="s">
        <v>621</v>
      </c>
      <c r="C1443" t="s">
        <v>399</v>
      </c>
      <c r="D1443">
        <v>2017</v>
      </c>
      <c r="E1443" s="13">
        <v>389800</v>
      </c>
      <c r="F1443" s="13">
        <v>389800</v>
      </c>
      <c r="G1443" s="13">
        <v>389800</v>
      </c>
      <c r="H1443" s="13">
        <v>389800</v>
      </c>
      <c r="I1443" s="13">
        <v>389800</v>
      </c>
      <c r="J1443" s="13">
        <v>389800</v>
      </c>
      <c r="K1443" s="13">
        <v>389800</v>
      </c>
      <c r="L1443" s="13">
        <v>389800</v>
      </c>
      <c r="M1443" s="13">
        <v>389100</v>
      </c>
      <c r="N1443" s="13">
        <v>364400</v>
      </c>
      <c r="O1443" s="13">
        <v>364400</v>
      </c>
      <c r="P1443" s="13">
        <v>364400</v>
      </c>
      <c r="Q1443" s="13">
        <v>364400</v>
      </c>
      <c r="R1443" s="13">
        <v>364400</v>
      </c>
      <c r="S1443" s="13">
        <v>364400</v>
      </c>
      <c r="T1443" s="13">
        <v>364400</v>
      </c>
      <c r="U1443" s="13">
        <v>336000</v>
      </c>
      <c r="V1443" s="13">
        <v>305500</v>
      </c>
      <c r="W1443" s="13">
        <v>305500</v>
      </c>
      <c r="X1443" s="13">
        <v>305500</v>
      </c>
      <c r="Y1443" s="13">
        <v>305500</v>
      </c>
      <c r="Z1443" s="13">
        <v>305500</v>
      </c>
      <c r="AA1443" s="13">
        <v>305500</v>
      </c>
      <c r="AB1443" s="13"/>
      <c r="AC1443" s="13"/>
      <c r="AD1443" s="13">
        <v>102</v>
      </c>
      <c r="AE1443" s="13">
        <v>66</v>
      </c>
      <c r="AF1443" s="13"/>
      <c r="AG1443" s="13"/>
      <c r="AH1443" s="13"/>
      <c r="AI1443" s="13">
        <v>60</v>
      </c>
      <c r="AJ1443" s="13">
        <v>47</v>
      </c>
      <c r="AK1443" s="13"/>
      <c r="AL1443" s="13"/>
      <c r="AM1443" s="13"/>
      <c r="AN1443" s="13"/>
      <c r="AO1443" s="13"/>
      <c r="AP1443" s="13"/>
      <c r="AQ1443" s="13">
        <v>46</v>
      </c>
      <c r="AR1443" s="13">
        <v>39</v>
      </c>
      <c r="AS1443" s="13"/>
      <c r="AT1443" s="13"/>
      <c r="AU1443" s="13"/>
      <c r="AV1443" s="13"/>
      <c r="AW1443" s="13"/>
      <c r="AX1443" s="13"/>
      <c r="AY1443" s="14">
        <f t="shared" si="225"/>
        <v>60</v>
      </c>
      <c r="AZ1443" s="14">
        <f t="shared" si="222"/>
        <v>23</v>
      </c>
      <c r="BA1443" s="19">
        <f t="shared" si="226"/>
        <v>0.27272727272727271</v>
      </c>
      <c r="BB1443" s="20">
        <f t="shared" si="223"/>
        <v>22.829805080201627</v>
      </c>
      <c r="BC1443">
        <f t="shared" si="227"/>
        <v>0</v>
      </c>
      <c r="BD1443" s="14">
        <f t="shared" si="228"/>
        <v>18</v>
      </c>
      <c r="BE1443" s="14">
        <f t="shared" si="229"/>
        <v>84</v>
      </c>
      <c r="BF1443" s="14">
        <f t="shared" si="230"/>
        <v>53.5</v>
      </c>
      <c r="BG1443" s="14">
        <f t="shared" si="231"/>
        <v>42.5</v>
      </c>
    </row>
    <row r="1444" spans="1:59" x14ac:dyDescent="0.2">
      <c r="A1444" t="str">
        <f t="shared" si="224"/>
        <v>Dean Kent_2016</v>
      </c>
      <c r="B1444" t="s">
        <v>621</v>
      </c>
      <c r="C1444" t="s">
        <v>399</v>
      </c>
      <c r="D1444">
        <v>2016</v>
      </c>
      <c r="E1444" s="13">
        <v>232000</v>
      </c>
      <c r="F1444" s="13">
        <v>232000</v>
      </c>
      <c r="G1444" s="13">
        <v>232000</v>
      </c>
      <c r="H1444" s="13">
        <v>243800</v>
      </c>
      <c r="I1444" s="13">
        <v>254700</v>
      </c>
      <c r="J1444" s="13">
        <v>302600</v>
      </c>
      <c r="K1444" s="13">
        <v>321900</v>
      </c>
      <c r="L1444" s="13">
        <v>324100</v>
      </c>
      <c r="M1444" s="13">
        <v>324100</v>
      </c>
      <c r="N1444" s="13">
        <v>307800</v>
      </c>
      <c r="O1444" s="13">
        <v>291600</v>
      </c>
      <c r="P1444" s="13">
        <v>284300</v>
      </c>
      <c r="Q1444" s="13">
        <v>303300</v>
      </c>
      <c r="R1444" s="13">
        <v>334700</v>
      </c>
      <c r="S1444" s="13">
        <v>334700</v>
      </c>
      <c r="T1444" s="13">
        <v>363100</v>
      </c>
      <c r="U1444" s="13">
        <v>382400</v>
      </c>
      <c r="V1444" s="13">
        <v>399100</v>
      </c>
      <c r="W1444" s="13">
        <v>418900</v>
      </c>
      <c r="X1444" s="13">
        <v>419700</v>
      </c>
      <c r="Y1444" s="13">
        <v>413100</v>
      </c>
      <c r="Z1444" s="13">
        <v>404200</v>
      </c>
      <c r="AA1444" s="13">
        <v>379900</v>
      </c>
      <c r="AB1444" s="13">
        <v>73</v>
      </c>
      <c r="AC1444" s="13">
        <v>13</v>
      </c>
      <c r="AD1444" s="13">
        <v>77</v>
      </c>
      <c r="AE1444" s="13">
        <v>78</v>
      </c>
      <c r="AF1444" s="13">
        <v>102</v>
      </c>
      <c r="AG1444" s="13">
        <v>41</v>
      </c>
      <c r="AH1444" s="13">
        <v>53</v>
      </c>
      <c r="AI1444" s="13"/>
      <c r="AJ1444" s="13">
        <v>63</v>
      </c>
      <c r="AK1444" s="13">
        <v>32</v>
      </c>
      <c r="AL1444" s="13">
        <v>63</v>
      </c>
      <c r="AM1444" s="13">
        <v>119</v>
      </c>
      <c r="AN1444" s="13">
        <v>77</v>
      </c>
      <c r="AO1444" s="13"/>
      <c r="AP1444" s="13">
        <v>69</v>
      </c>
      <c r="AQ1444" s="13">
        <v>117</v>
      </c>
      <c r="AR1444" s="13">
        <v>86</v>
      </c>
      <c r="AS1444" s="13">
        <v>88</v>
      </c>
      <c r="AT1444" s="13">
        <v>87</v>
      </c>
      <c r="AU1444" s="13">
        <v>70</v>
      </c>
      <c r="AV1444" s="13">
        <v>79</v>
      </c>
      <c r="AW1444" s="13">
        <v>46</v>
      </c>
      <c r="AX1444" s="13"/>
      <c r="AY1444" s="14">
        <f t="shared" si="225"/>
        <v>71.650000000000006</v>
      </c>
      <c r="AZ1444" s="14">
        <f t="shared" si="222"/>
        <v>23</v>
      </c>
      <c r="BA1444" s="19">
        <f t="shared" si="226"/>
        <v>0.90909090909090906</v>
      </c>
      <c r="BB1444" s="20">
        <f t="shared" si="223"/>
        <v>26.356413381106876</v>
      </c>
      <c r="BC1444">
        <f t="shared" si="227"/>
        <v>0</v>
      </c>
      <c r="BD1444" s="14">
        <f t="shared" si="228"/>
        <v>1</v>
      </c>
      <c r="BE1444" s="14">
        <f t="shared" si="229"/>
        <v>64</v>
      </c>
      <c r="BF1444" s="14">
        <f t="shared" si="230"/>
        <v>66</v>
      </c>
      <c r="BG1444" s="14">
        <f t="shared" si="231"/>
        <v>80.25</v>
      </c>
    </row>
    <row r="1445" spans="1:59" x14ac:dyDescent="0.2">
      <c r="A1445" t="str">
        <f t="shared" si="224"/>
        <v>Dean Kent_2015</v>
      </c>
      <c r="B1445" t="s">
        <v>621</v>
      </c>
      <c r="C1445" t="s">
        <v>399</v>
      </c>
      <c r="D1445">
        <v>2015</v>
      </c>
      <c r="E1445" s="13">
        <v>286900</v>
      </c>
      <c r="F1445" s="13">
        <v>286900</v>
      </c>
      <c r="G1445" s="13">
        <v>286900</v>
      </c>
      <c r="H1445" s="13">
        <v>275800</v>
      </c>
      <c r="I1445" s="13">
        <v>259400</v>
      </c>
      <c r="J1445" s="13">
        <v>259400</v>
      </c>
      <c r="K1445" s="13">
        <v>259400</v>
      </c>
      <c r="L1445" s="13">
        <v>259400</v>
      </c>
      <c r="M1445" s="13">
        <v>259400</v>
      </c>
      <c r="N1445" s="13">
        <v>259400</v>
      </c>
      <c r="O1445" s="13">
        <v>259400</v>
      </c>
      <c r="P1445" s="13">
        <v>259400</v>
      </c>
      <c r="Q1445" s="13">
        <v>259400</v>
      </c>
      <c r="R1445" s="13">
        <v>259400</v>
      </c>
      <c r="S1445" s="13">
        <v>259400</v>
      </c>
      <c r="T1445" s="13">
        <v>259400</v>
      </c>
      <c r="U1445" s="13">
        <v>259400</v>
      </c>
      <c r="V1445" s="13">
        <v>259400</v>
      </c>
      <c r="W1445" s="13">
        <v>259400</v>
      </c>
      <c r="X1445" s="13">
        <v>259400</v>
      </c>
      <c r="Y1445" s="13">
        <v>259400</v>
      </c>
      <c r="Z1445" s="13">
        <v>259400</v>
      </c>
      <c r="AA1445" s="13">
        <v>259400</v>
      </c>
      <c r="AB1445" s="13">
        <v>45</v>
      </c>
      <c r="AC1445" s="13">
        <v>61</v>
      </c>
      <c r="AD1445" s="13">
        <v>39</v>
      </c>
      <c r="AE1445" s="13">
        <v>27</v>
      </c>
      <c r="AF1445" s="13"/>
      <c r="AG1445" s="13"/>
      <c r="AH1445" s="13"/>
      <c r="AI1445" s="13"/>
      <c r="AJ1445" s="13"/>
      <c r="AK1445" s="13"/>
      <c r="AL1445" s="13"/>
      <c r="AM1445" s="13"/>
      <c r="AN1445" s="13"/>
      <c r="AO1445" s="13"/>
      <c r="AP1445" s="13"/>
      <c r="AQ1445" s="13"/>
      <c r="AR1445" s="13"/>
      <c r="AS1445" s="13"/>
      <c r="AT1445" s="13"/>
      <c r="AU1445" s="13"/>
      <c r="AV1445" s="13"/>
      <c r="AW1445" s="13"/>
      <c r="AX1445" s="13"/>
      <c r="AY1445" s="14">
        <f t="shared" si="225"/>
        <v>43</v>
      </c>
      <c r="AZ1445" s="14">
        <f t="shared" si="222"/>
        <v>23</v>
      </c>
      <c r="BA1445" s="19">
        <f t="shared" si="226"/>
        <v>0.18181818181818182</v>
      </c>
      <c r="BB1445" s="20">
        <f t="shared" si="223"/>
        <v>14.142135623730951</v>
      </c>
      <c r="BC1445">
        <f t="shared" si="227"/>
        <v>0</v>
      </c>
      <c r="BD1445" s="14">
        <f t="shared" si="228"/>
        <v>5</v>
      </c>
      <c r="BE1445" s="14">
        <f t="shared" si="229"/>
        <v>43</v>
      </c>
      <c r="BF1445" s="14" t="str">
        <f t="shared" si="230"/>
        <v/>
      </c>
      <c r="BG1445" s="14" t="str">
        <f t="shared" si="231"/>
        <v/>
      </c>
    </row>
    <row r="1446" spans="1:59" x14ac:dyDescent="0.2">
      <c r="A1446" t="str">
        <f t="shared" si="224"/>
        <v>Pat Kerr_2018</v>
      </c>
      <c r="B1446" t="s">
        <v>1967</v>
      </c>
      <c r="C1446" t="s">
        <v>84</v>
      </c>
      <c r="D1446">
        <v>2018</v>
      </c>
      <c r="E1446" s="13">
        <v>123900</v>
      </c>
      <c r="F1446" s="13">
        <v>123900</v>
      </c>
      <c r="G1446" s="13">
        <v>123900</v>
      </c>
      <c r="H1446" s="13">
        <v>123900</v>
      </c>
      <c r="I1446" s="13">
        <v>123900</v>
      </c>
      <c r="J1446" s="13">
        <v>123900</v>
      </c>
      <c r="K1446" s="13">
        <v>123900</v>
      </c>
      <c r="L1446" s="13">
        <v>123900</v>
      </c>
      <c r="M1446" s="13">
        <v>123900</v>
      </c>
      <c r="N1446" s="13">
        <v>123900</v>
      </c>
      <c r="O1446" s="13">
        <v>123900</v>
      </c>
      <c r="P1446" s="13">
        <v>160400</v>
      </c>
      <c r="Q1446" s="13">
        <v>160400</v>
      </c>
      <c r="R1446" s="13">
        <v>191500</v>
      </c>
      <c r="S1446" s="13">
        <v>191500</v>
      </c>
      <c r="T1446" s="13">
        <v>191500</v>
      </c>
      <c r="U1446" s="13">
        <v>191500</v>
      </c>
      <c r="V1446" s="13">
        <v>191500</v>
      </c>
      <c r="W1446" s="13">
        <v>191500</v>
      </c>
      <c r="X1446" s="13">
        <v>191500</v>
      </c>
      <c r="Y1446" s="13">
        <v>191500</v>
      </c>
      <c r="Z1446" s="13">
        <v>191500</v>
      </c>
      <c r="AA1446" s="13">
        <v>191500</v>
      </c>
      <c r="AB1446" s="13"/>
      <c r="AC1446" s="13"/>
      <c r="AD1446" s="13"/>
      <c r="AE1446" s="13"/>
      <c r="AF1446" s="13"/>
      <c r="AG1446" s="13"/>
      <c r="AH1446" s="13"/>
      <c r="AI1446" s="13"/>
      <c r="AJ1446" s="13">
        <v>23</v>
      </c>
      <c r="AK1446" s="13">
        <v>56</v>
      </c>
      <c r="AL1446" s="13">
        <v>77</v>
      </c>
      <c r="AM1446" s="13"/>
      <c r="AN1446" s="13">
        <v>33</v>
      </c>
      <c r="AO1446" s="13"/>
      <c r="AP1446" s="13"/>
      <c r="AQ1446" s="13"/>
      <c r="AR1446" s="13"/>
      <c r="AS1446" s="13"/>
      <c r="AT1446" s="13"/>
      <c r="AU1446" s="13"/>
      <c r="AV1446" s="13"/>
      <c r="AW1446" s="13"/>
      <c r="AX1446" s="13"/>
      <c r="AY1446" s="14">
        <f t="shared" si="225"/>
        <v>47.25</v>
      </c>
      <c r="AZ1446" s="14">
        <f t="shared" si="222"/>
        <v>23</v>
      </c>
      <c r="BA1446" s="19">
        <f t="shared" si="226"/>
        <v>0.18181818181818182</v>
      </c>
      <c r="BB1446" s="20">
        <f t="shared" si="223"/>
        <v>24.171263930543642</v>
      </c>
      <c r="BC1446">
        <f t="shared" si="227"/>
        <v>0</v>
      </c>
      <c r="BD1446" s="14">
        <f t="shared" si="228"/>
        <v>1</v>
      </c>
      <c r="BE1446" s="14" t="str">
        <f t="shared" si="229"/>
        <v/>
      </c>
      <c r="BF1446" s="14">
        <f t="shared" si="230"/>
        <v>52</v>
      </c>
      <c r="BG1446" s="14" t="str">
        <f t="shared" si="231"/>
        <v/>
      </c>
    </row>
    <row r="1447" spans="1:59" x14ac:dyDescent="0.2">
      <c r="A1447" t="str">
        <f t="shared" si="224"/>
        <v>Pat Kerr_2017</v>
      </c>
      <c r="B1447" t="s">
        <v>1967</v>
      </c>
      <c r="C1447" t="s">
        <v>84</v>
      </c>
      <c r="D1447">
        <v>2017</v>
      </c>
      <c r="E1447" s="13">
        <v>117300</v>
      </c>
      <c r="F1447" s="13">
        <v>117300</v>
      </c>
      <c r="G1447" s="13">
        <v>117300</v>
      </c>
      <c r="H1447" s="13">
        <v>117300</v>
      </c>
      <c r="I1447" s="13">
        <v>117300</v>
      </c>
      <c r="J1447" s="13">
        <v>117300</v>
      </c>
      <c r="K1447" s="13">
        <v>117300</v>
      </c>
      <c r="L1447" s="13">
        <v>117300</v>
      </c>
      <c r="M1447" s="13">
        <v>117300</v>
      </c>
      <c r="N1447" s="13">
        <v>117300</v>
      </c>
      <c r="O1447" s="13">
        <v>117300</v>
      </c>
      <c r="P1447" s="13">
        <v>117300</v>
      </c>
      <c r="Q1447" s="13">
        <v>117300</v>
      </c>
      <c r="R1447" s="13">
        <v>117300</v>
      </c>
      <c r="S1447" s="13">
        <v>117300</v>
      </c>
      <c r="T1447" s="13">
        <v>117300</v>
      </c>
      <c r="U1447" s="13">
        <v>117300</v>
      </c>
      <c r="V1447" s="13">
        <v>117300</v>
      </c>
      <c r="W1447" s="13">
        <v>117300</v>
      </c>
      <c r="X1447" s="13">
        <v>117300</v>
      </c>
      <c r="Y1447" s="13">
        <v>117300</v>
      </c>
      <c r="Z1447" s="13">
        <v>117300</v>
      </c>
      <c r="AA1447" s="13">
        <v>117300</v>
      </c>
      <c r="AB1447" s="13"/>
      <c r="AC1447" s="13"/>
      <c r="AD1447" s="13"/>
      <c r="AE1447" s="13"/>
      <c r="AF1447" s="13"/>
      <c r="AG1447" s="13"/>
      <c r="AH1447" s="13"/>
      <c r="AI1447" s="13"/>
      <c r="AJ1447" s="13"/>
      <c r="AK1447" s="13"/>
      <c r="AL1447" s="13"/>
      <c r="AM1447" s="13"/>
      <c r="AN1447" s="13"/>
      <c r="AO1447" s="13"/>
      <c r="AP1447" s="13"/>
      <c r="AQ1447" s="13"/>
      <c r="AR1447" s="13"/>
      <c r="AS1447" s="13"/>
      <c r="AT1447" s="13"/>
      <c r="AU1447" s="13"/>
      <c r="AV1447" s="13"/>
      <c r="AW1447" s="13"/>
      <c r="AX1447" s="13"/>
      <c r="AY1447" s="14" t="str">
        <f t="shared" si="225"/>
        <v/>
      </c>
      <c r="AZ1447" s="14">
        <f t="shared" si="222"/>
        <v>23</v>
      </c>
      <c r="BA1447" s="19">
        <f t="shared" si="226"/>
        <v>0</v>
      </c>
      <c r="BB1447" s="20" t="e">
        <f t="shared" si="223"/>
        <v>#DIV/0!</v>
      </c>
      <c r="BC1447">
        <f t="shared" si="227"/>
        <v>0</v>
      </c>
      <c r="BD1447" s="14">
        <f t="shared" si="228"/>
        <v>1</v>
      </c>
      <c r="BE1447" s="14" t="str">
        <f t="shared" si="229"/>
        <v/>
      </c>
      <c r="BF1447" s="14" t="str">
        <f t="shared" si="230"/>
        <v/>
      </c>
      <c r="BG1447" s="14" t="str">
        <f t="shared" si="231"/>
        <v/>
      </c>
    </row>
    <row r="1448" spans="1:59" x14ac:dyDescent="0.2">
      <c r="A1448" t="str">
        <f t="shared" si="224"/>
        <v>Pat Kerr_2016</v>
      </c>
      <c r="B1448" t="s">
        <v>1967</v>
      </c>
      <c r="C1448" t="s">
        <v>84</v>
      </c>
      <c r="D1448">
        <v>2016</v>
      </c>
      <c r="E1448" s="13">
        <v>0</v>
      </c>
      <c r="F1448" s="13">
        <v>0</v>
      </c>
      <c r="G1448" s="13">
        <v>0</v>
      </c>
      <c r="H1448" s="13">
        <v>0</v>
      </c>
      <c r="I1448" s="13">
        <v>0</v>
      </c>
      <c r="J1448" s="13">
        <v>0</v>
      </c>
      <c r="K1448" s="13">
        <v>0</v>
      </c>
      <c r="L1448" s="13">
        <v>0</v>
      </c>
      <c r="M1448" s="13">
        <v>0</v>
      </c>
      <c r="N1448" s="13">
        <v>0</v>
      </c>
      <c r="O1448" s="13">
        <v>0</v>
      </c>
      <c r="P1448" s="13">
        <v>0</v>
      </c>
      <c r="Q1448" s="13">
        <v>0</v>
      </c>
      <c r="R1448" s="13">
        <v>0</v>
      </c>
      <c r="S1448" s="13">
        <v>0</v>
      </c>
      <c r="T1448" s="13">
        <v>0</v>
      </c>
      <c r="U1448" s="13">
        <v>0</v>
      </c>
      <c r="V1448" s="13">
        <v>0</v>
      </c>
      <c r="W1448" s="13">
        <v>0</v>
      </c>
      <c r="X1448" s="13">
        <v>0</v>
      </c>
      <c r="Y1448" s="13">
        <v>0</v>
      </c>
      <c r="Z1448" s="13">
        <v>0</v>
      </c>
      <c r="AA1448" s="13">
        <v>0</v>
      </c>
      <c r="AB1448" s="13"/>
      <c r="AC1448" s="13"/>
      <c r="AD1448" s="13"/>
      <c r="AE1448" s="13"/>
      <c r="AF1448" s="13"/>
      <c r="AG1448" s="13"/>
      <c r="AH1448" s="13"/>
      <c r="AI1448" s="13"/>
      <c r="AJ1448" s="13"/>
      <c r="AK1448" s="13"/>
      <c r="AL1448" s="13"/>
      <c r="AM1448" s="13"/>
      <c r="AN1448" s="13"/>
      <c r="AO1448" s="13"/>
      <c r="AP1448" s="13"/>
      <c r="AQ1448" s="13"/>
      <c r="AR1448" s="13"/>
      <c r="AS1448" s="13"/>
      <c r="AT1448" s="13"/>
      <c r="AU1448" s="13"/>
      <c r="AV1448" s="13"/>
      <c r="AW1448" s="13"/>
      <c r="AX1448" s="13"/>
      <c r="AY1448" s="14" t="str">
        <f t="shared" si="225"/>
        <v/>
      </c>
      <c r="AZ1448" s="14">
        <f t="shared" si="222"/>
        <v>23</v>
      </c>
      <c r="BA1448" s="19">
        <f t="shared" si="226"/>
        <v>0</v>
      </c>
      <c r="BB1448" s="20" t="e">
        <f t="shared" si="223"/>
        <v>#DIV/0!</v>
      </c>
      <c r="BC1448">
        <f t="shared" si="227"/>
        <v>23</v>
      </c>
      <c r="BD1448" s="14">
        <f t="shared" si="228"/>
        <v>1</v>
      </c>
      <c r="BE1448" s="14" t="str">
        <f t="shared" si="229"/>
        <v/>
      </c>
      <c r="BF1448" s="14" t="str">
        <f t="shared" si="230"/>
        <v/>
      </c>
      <c r="BG1448" s="14" t="str">
        <f t="shared" si="231"/>
        <v/>
      </c>
    </row>
    <row r="1449" spans="1:59" x14ac:dyDescent="0.2">
      <c r="A1449" t="str">
        <f t="shared" si="224"/>
        <v>Pat Kerr_2015</v>
      </c>
      <c r="B1449" t="s">
        <v>1967</v>
      </c>
      <c r="C1449" t="s">
        <v>84</v>
      </c>
      <c r="D1449">
        <v>2015</v>
      </c>
      <c r="E1449" s="13">
        <v>0</v>
      </c>
      <c r="F1449" s="13">
        <v>0</v>
      </c>
      <c r="G1449" s="13">
        <v>0</v>
      </c>
      <c r="H1449" s="13">
        <v>0</v>
      </c>
      <c r="I1449" s="13">
        <v>0</v>
      </c>
      <c r="J1449" s="13">
        <v>0</v>
      </c>
      <c r="K1449" s="13">
        <v>0</v>
      </c>
      <c r="L1449" s="13">
        <v>0</v>
      </c>
      <c r="M1449" s="13">
        <v>0</v>
      </c>
      <c r="N1449" s="13">
        <v>0</v>
      </c>
      <c r="O1449" s="13">
        <v>0</v>
      </c>
      <c r="P1449" s="13">
        <v>0</v>
      </c>
      <c r="Q1449" s="13">
        <v>0</v>
      </c>
      <c r="R1449" s="13">
        <v>0</v>
      </c>
      <c r="S1449" s="13">
        <v>0</v>
      </c>
      <c r="T1449" s="13">
        <v>0</v>
      </c>
      <c r="U1449" s="13">
        <v>0</v>
      </c>
      <c r="V1449" s="13">
        <v>0</v>
      </c>
      <c r="W1449" s="13">
        <v>0</v>
      </c>
      <c r="X1449" s="13">
        <v>0</v>
      </c>
      <c r="Y1449" s="13">
        <v>0</v>
      </c>
      <c r="Z1449" s="13">
        <v>0</v>
      </c>
      <c r="AA1449" s="13">
        <v>0</v>
      </c>
      <c r="AB1449" s="13"/>
      <c r="AC1449" s="13"/>
      <c r="AD1449" s="13"/>
      <c r="AE1449" s="13"/>
      <c r="AF1449" s="13"/>
      <c r="AG1449" s="13"/>
      <c r="AH1449" s="13"/>
      <c r="AI1449" s="13"/>
      <c r="AJ1449" s="13"/>
      <c r="AK1449" s="13"/>
      <c r="AL1449" s="13"/>
      <c r="AM1449" s="13"/>
      <c r="AN1449" s="13"/>
      <c r="AO1449" s="13"/>
      <c r="AP1449" s="13"/>
      <c r="AQ1449" s="13"/>
      <c r="AR1449" s="13"/>
      <c r="AS1449" s="13"/>
      <c r="AT1449" s="13"/>
      <c r="AU1449" s="13"/>
      <c r="AV1449" s="13"/>
      <c r="AW1449" s="13"/>
      <c r="AX1449" s="13"/>
      <c r="AY1449" s="14" t="str">
        <f t="shared" si="225"/>
        <v/>
      </c>
      <c r="AZ1449" s="14">
        <f t="shared" si="222"/>
        <v>23</v>
      </c>
      <c r="BA1449" s="19">
        <f t="shared" si="226"/>
        <v>0</v>
      </c>
      <c r="BB1449" s="20" t="e">
        <f t="shared" si="223"/>
        <v>#DIV/0!</v>
      </c>
      <c r="BC1449">
        <f t="shared" si="227"/>
        <v>23</v>
      </c>
      <c r="BD1449" s="14">
        <f t="shared" si="228"/>
        <v>1</v>
      </c>
      <c r="BE1449" s="14" t="str">
        <f t="shared" si="229"/>
        <v/>
      </c>
      <c r="BF1449" s="14" t="str">
        <f t="shared" si="230"/>
        <v/>
      </c>
      <c r="BG1449" s="14" t="str">
        <f t="shared" si="231"/>
        <v/>
      </c>
    </row>
    <row r="1450" spans="1:59" x14ac:dyDescent="0.2">
      <c r="A1450" t="str">
        <f t="shared" si="224"/>
        <v>Shane Kersten_2018</v>
      </c>
      <c r="B1450" t="s">
        <v>865</v>
      </c>
      <c r="C1450" t="s">
        <v>184</v>
      </c>
      <c r="D1450">
        <v>2018</v>
      </c>
      <c r="E1450" s="13">
        <v>283700</v>
      </c>
      <c r="F1450" s="13">
        <v>283700</v>
      </c>
      <c r="G1450" s="13">
        <v>283700</v>
      </c>
      <c r="H1450" s="13">
        <v>283700</v>
      </c>
      <c r="I1450" s="13">
        <v>283700</v>
      </c>
      <c r="J1450" s="13">
        <v>283700</v>
      </c>
      <c r="K1450" s="13">
        <v>283700</v>
      </c>
      <c r="L1450" s="13">
        <v>283700</v>
      </c>
      <c r="M1450" s="13">
        <v>283700</v>
      </c>
      <c r="N1450" s="13">
        <v>283700</v>
      </c>
      <c r="O1450" s="13">
        <v>283700</v>
      </c>
      <c r="P1450" s="13">
        <v>283700</v>
      </c>
      <c r="Q1450" s="13">
        <v>282900</v>
      </c>
      <c r="R1450" s="13">
        <v>301200</v>
      </c>
      <c r="S1450" s="13">
        <v>301200</v>
      </c>
      <c r="T1450" s="13">
        <v>305900</v>
      </c>
      <c r="U1450" s="13">
        <v>304000</v>
      </c>
      <c r="V1450" s="13">
        <v>304000</v>
      </c>
      <c r="W1450" s="13">
        <v>304000</v>
      </c>
      <c r="X1450" s="13">
        <v>304000</v>
      </c>
      <c r="Y1450" s="13">
        <v>304000</v>
      </c>
      <c r="Z1450" s="13">
        <v>302500</v>
      </c>
      <c r="AA1450" s="13">
        <v>310900</v>
      </c>
      <c r="AB1450" s="13">
        <v>32</v>
      </c>
      <c r="AC1450" s="13"/>
      <c r="AD1450" s="13"/>
      <c r="AE1450" s="13"/>
      <c r="AF1450" s="13"/>
      <c r="AG1450" s="13"/>
      <c r="AH1450" s="13"/>
      <c r="AI1450" s="13"/>
      <c r="AJ1450" s="13"/>
      <c r="AK1450" s="13"/>
      <c r="AL1450" s="13">
        <v>78</v>
      </c>
      <c r="AM1450" s="13">
        <v>60</v>
      </c>
      <c r="AN1450" s="13">
        <v>73</v>
      </c>
      <c r="AO1450" s="13"/>
      <c r="AP1450" s="13">
        <v>62</v>
      </c>
      <c r="AQ1450" s="13">
        <v>48</v>
      </c>
      <c r="AR1450" s="13"/>
      <c r="AS1450" s="13"/>
      <c r="AT1450" s="13"/>
      <c r="AU1450" s="13"/>
      <c r="AV1450" s="13">
        <v>74</v>
      </c>
      <c r="AW1450" s="13">
        <v>80</v>
      </c>
      <c r="AX1450" s="13">
        <v>42</v>
      </c>
      <c r="AY1450" s="14">
        <f t="shared" si="225"/>
        <v>61</v>
      </c>
      <c r="AZ1450" s="14">
        <f t="shared" si="222"/>
        <v>23</v>
      </c>
      <c r="BA1450" s="19">
        <f t="shared" si="226"/>
        <v>0.40909090909090912</v>
      </c>
      <c r="BB1450" s="20">
        <f t="shared" si="223"/>
        <v>17.088007490635061</v>
      </c>
      <c r="BC1450">
        <f t="shared" si="227"/>
        <v>0</v>
      </c>
      <c r="BD1450" s="14">
        <f t="shared" si="228"/>
        <v>13</v>
      </c>
      <c r="BE1450" s="14">
        <f t="shared" si="229"/>
        <v>32</v>
      </c>
      <c r="BF1450" s="14">
        <f t="shared" si="230"/>
        <v>69</v>
      </c>
      <c r="BG1450" s="14">
        <f t="shared" si="231"/>
        <v>61.2</v>
      </c>
    </row>
    <row r="1451" spans="1:59" x14ac:dyDescent="0.2">
      <c r="A1451" t="str">
        <f t="shared" si="224"/>
        <v>Shane Kersten_2017</v>
      </c>
      <c r="B1451" t="s">
        <v>865</v>
      </c>
      <c r="C1451" t="s">
        <v>184</v>
      </c>
      <c r="D1451">
        <v>2017</v>
      </c>
      <c r="E1451" s="13">
        <v>343400</v>
      </c>
      <c r="F1451" s="13">
        <v>343400</v>
      </c>
      <c r="G1451" s="13">
        <v>343400</v>
      </c>
      <c r="H1451" s="13">
        <v>323200</v>
      </c>
      <c r="I1451" s="13">
        <v>320800</v>
      </c>
      <c r="J1451" s="13">
        <v>330500</v>
      </c>
      <c r="K1451" s="13">
        <v>321100</v>
      </c>
      <c r="L1451" s="13">
        <v>335500</v>
      </c>
      <c r="M1451" s="13">
        <v>344100</v>
      </c>
      <c r="N1451" s="13">
        <v>349000</v>
      </c>
      <c r="O1451" s="13">
        <v>325300</v>
      </c>
      <c r="P1451" s="13">
        <v>291800</v>
      </c>
      <c r="Q1451" s="13">
        <v>255600</v>
      </c>
      <c r="R1451" s="13">
        <v>255600</v>
      </c>
      <c r="S1451" s="13">
        <v>224400</v>
      </c>
      <c r="T1451" s="13">
        <v>224400</v>
      </c>
      <c r="U1451" s="13">
        <v>202700</v>
      </c>
      <c r="V1451" s="13">
        <v>198300</v>
      </c>
      <c r="W1451" s="13">
        <v>223600</v>
      </c>
      <c r="X1451" s="13">
        <v>256300</v>
      </c>
      <c r="Y1451" s="13">
        <v>284700</v>
      </c>
      <c r="Z1451" s="13">
        <v>283700</v>
      </c>
      <c r="AA1451" s="13">
        <v>283700</v>
      </c>
      <c r="AB1451" s="13">
        <v>16</v>
      </c>
      <c r="AC1451" s="13">
        <v>56</v>
      </c>
      <c r="AD1451" s="13">
        <v>83</v>
      </c>
      <c r="AE1451" s="13">
        <v>45</v>
      </c>
      <c r="AF1451" s="13">
        <v>81</v>
      </c>
      <c r="AG1451" s="13">
        <v>47</v>
      </c>
      <c r="AH1451" s="13">
        <v>92</v>
      </c>
      <c r="AI1451" s="13">
        <v>78</v>
      </c>
      <c r="AJ1451" s="13">
        <v>43</v>
      </c>
      <c r="AK1451" s="13">
        <v>31</v>
      </c>
      <c r="AL1451" s="13">
        <v>43</v>
      </c>
      <c r="AM1451" s="13">
        <v>16</v>
      </c>
      <c r="AN1451" s="13"/>
      <c r="AO1451" s="13">
        <v>21</v>
      </c>
      <c r="AP1451" s="13"/>
      <c r="AQ1451" s="13">
        <v>48</v>
      </c>
      <c r="AR1451" s="13">
        <v>42</v>
      </c>
      <c r="AS1451" s="13">
        <v>86</v>
      </c>
      <c r="AT1451" s="13">
        <v>80</v>
      </c>
      <c r="AU1451" s="13">
        <v>53</v>
      </c>
      <c r="AV1451" s="13">
        <v>37</v>
      </c>
      <c r="AW1451" s="13"/>
      <c r="AX1451" s="13">
        <v>34</v>
      </c>
      <c r="AY1451" s="14">
        <f t="shared" si="225"/>
        <v>51.6</v>
      </c>
      <c r="AZ1451" s="14">
        <f t="shared" si="222"/>
        <v>23</v>
      </c>
      <c r="BA1451" s="19">
        <f t="shared" si="226"/>
        <v>0.90909090909090906</v>
      </c>
      <c r="BB1451" s="20">
        <f t="shared" si="223"/>
        <v>23.981132934915845</v>
      </c>
      <c r="BC1451">
        <f t="shared" si="227"/>
        <v>0</v>
      </c>
      <c r="BD1451" s="14">
        <f t="shared" si="228"/>
        <v>18</v>
      </c>
      <c r="BE1451" s="14">
        <f t="shared" si="229"/>
        <v>54.666666666666664</v>
      </c>
      <c r="BF1451" s="14">
        <f t="shared" si="230"/>
        <v>50.5</v>
      </c>
      <c r="BG1451" s="14">
        <f t="shared" si="231"/>
        <v>54.285714285714285</v>
      </c>
    </row>
    <row r="1452" spans="1:59" x14ac:dyDescent="0.2">
      <c r="A1452" t="str">
        <f t="shared" si="224"/>
        <v>Shane Kersten_2016</v>
      </c>
      <c r="B1452" t="s">
        <v>865</v>
      </c>
      <c r="C1452" t="s">
        <v>184</v>
      </c>
      <c r="D1452">
        <v>2016</v>
      </c>
      <c r="E1452" s="13">
        <v>255600</v>
      </c>
      <c r="F1452" s="13">
        <v>255600</v>
      </c>
      <c r="G1452" s="13">
        <v>255600</v>
      </c>
      <c r="H1452" s="13">
        <v>262100</v>
      </c>
      <c r="I1452" s="13">
        <v>262100</v>
      </c>
      <c r="J1452" s="13">
        <v>279700</v>
      </c>
      <c r="K1452" s="13">
        <v>325300</v>
      </c>
      <c r="L1452" s="13">
        <v>358400</v>
      </c>
      <c r="M1452" s="13">
        <v>391700</v>
      </c>
      <c r="N1452" s="13">
        <v>390300</v>
      </c>
      <c r="O1452" s="13">
        <v>364600</v>
      </c>
      <c r="P1452" s="13">
        <v>338000</v>
      </c>
      <c r="Q1452" s="13">
        <v>341500</v>
      </c>
      <c r="R1452" s="13">
        <v>329400</v>
      </c>
      <c r="S1452" s="13">
        <v>311300</v>
      </c>
      <c r="T1452" s="13">
        <v>311300</v>
      </c>
      <c r="U1452" s="13">
        <v>311300</v>
      </c>
      <c r="V1452" s="13">
        <v>279100</v>
      </c>
      <c r="W1452" s="13">
        <v>279600</v>
      </c>
      <c r="X1452" s="13">
        <v>279600</v>
      </c>
      <c r="Y1452" s="13">
        <v>279600</v>
      </c>
      <c r="Z1452" s="13">
        <v>283300</v>
      </c>
      <c r="AA1452" s="13">
        <v>285700</v>
      </c>
      <c r="AB1452" s="13">
        <v>34</v>
      </c>
      <c r="AC1452" s="13">
        <v>32</v>
      </c>
      <c r="AD1452" s="13">
        <v>99</v>
      </c>
      <c r="AE1452" s="13"/>
      <c r="AF1452" s="13">
        <v>62</v>
      </c>
      <c r="AG1452" s="13">
        <v>106</v>
      </c>
      <c r="AH1452" s="13">
        <v>100</v>
      </c>
      <c r="AI1452" s="13">
        <v>82</v>
      </c>
      <c r="AJ1452" s="13">
        <v>49</v>
      </c>
      <c r="AK1452" s="13">
        <v>45</v>
      </c>
      <c r="AL1452" s="13">
        <v>64</v>
      </c>
      <c r="AM1452" s="13">
        <v>102</v>
      </c>
      <c r="AN1452" s="13">
        <v>17</v>
      </c>
      <c r="AO1452" s="13">
        <v>40</v>
      </c>
      <c r="AP1452" s="13"/>
      <c r="AQ1452" s="13"/>
      <c r="AR1452" s="13">
        <v>60</v>
      </c>
      <c r="AS1452" s="13">
        <v>73</v>
      </c>
      <c r="AT1452" s="13"/>
      <c r="AU1452" s="13"/>
      <c r="AV1452" s="13">
        <v>49</v>
      </c>
      <c r="AW1452" s="13">
        <v>59</v>
      </c>
      <c r="AX1452" s="13"/>
      <c r="AY1452" s="14">
        <f t="shared" si="225"/>
        <v>63.117647058823529</v>
      </c>
      <c r="AZ1452" s="14">
        <f t="shared" si="222"/>
        <v>23</v>
      </c>
      <c r="BA1452" s="19">
        <f t="shared" si="226"/>
        <v>0.77272727272727271</v>
      </c>
      <c r="BB1452" s="20">
        <f t="shared" si="223"/>
        <v>27.025178891501287</v>
      </c>
      <c r="BC1452">
        <f t="shared" si="227"/>
        <v>0</v>
      </c>
      <c r="BD1452" s="14">
        <f t="shared" si="228"/>
        <v>1</v>
      </c>
      <c r="BE1452" s="14">
        <f t="shared" si="229"/>
        <v>66.599999999999994</v>
      </c>
      <c r="BF1452" s="14">
        <f t="shared" si="230"/>
        <v>73.666666666666671</v>
      </c>
      <c r="BG1452" s="14">
        <f t="shared" si="231"/>
        <v>60.25</v>
      </c>
    </row>
    <row r="1453" spans="1:59" x14ac:dyDescent="0.2">
      <c r="A1453" t="str">
        <f t="shared" si="224"/>
        <v>Shane Kersten_2015</v>
      </c>
      <c r="B1453" t="s">
        <v>865</v>
      </c>
      <c r="C1453" t="s">
        <v>184</v>
      </c>
      <c r="D1453">
        <v>2015</v>
      </c>
      <c r="E1453" s="13">
        <v>208400</v>
      </c>
      <c r="F1453" s="13">
        <v>208400</v>
      </c>
      <c r="G1453" s="13">
        <v>208400</v>
      </c>
      <c r="H1453" s="13">
        <v>208400</v>
      </c>
      <c r="I1453" s="13">
        <v>208400</v>
      </c>
      <c r="J1453" s="13">
        <v>208400</v>
      </c>
      <c r="K1453" s="13">
        <v>208400</v>
      </c>
      <c r="L1453" s="13">
        <v>208600</v>
      </c>
      <c r="M1453" s="13">
        <v>227900</v>
      </c>
      <c r="N1453" s="13">
        <v>243500</v>
      </c>
      <c r="O1453" s="13">
        <v>244900</v>
      </c>
      <c r="P1453" s="13">
        <v>229900</v>
      </c>
      <c r="Q1453" s="13">
        <v>228200</v>
      </c>
      <c r="R1453" s="13">
        <v>228200</v>
      </c>
      <c r="S1453" s="13">
        <v>228200</v>
      </c>
      <c r="T1453" s="13">
        <v>228200</v>
      </c>
      <c r="U1453" s="13">
        <v>236400</v>
      </c>
      <c r="V1453" s="13">
        <v>239800</v>
      </c>
      <c r="W1453" s="13">
        <v>239400</v>
      </c>
      <c r="X1453" s="13">
        <v>239400</v>
      </c>
      <c r="Y1453" s="13">
        <v>239400</v>
      </c>
      <c r="Z1453" s="13">
        <v>239400</v>
      </c>
      <c r="AA1453" s="13">
        <v>239400</v>
      </c>
      <c r="AB1453" s="13"/>
      <c r="AC1453" s="13"/>
      <c r="AD1453" s="13"/>
      <c r="AE1453" s="13"/>
      <c r="AF1453" s="13">
        <v>40</v>
      </c>
      <c r="AG1453" s="13">
        <v>33</v>
      </c>
      <c r="AH1453" s="13">
        <v>52</v>
      </c>
      <c r="AI1453" s="13">
        <v>83</v>
      </c>
      <c r="AJ1453" s="13">
        <v>36</v>
      </c>
      <c r="AK1453" s="13">
        <v>28</v>
      </c>
      <c r="AL1453" s="13">
        <v>47</v>
      </c>
      <c r="AM1453" s="13">
        <v>58</v>
      </c>
      <c r="AN1453" s="13"/>
      <c r="AO1453" s="13"/>
      <c r="AP1453" s="13"/>
      <c r="AQ1453" s="13">
        <v>49</v>
      </c>
      <c r="AR1453" s="13">
        <v>44</v>
      </c>
      <c r="AS1453" s="13">
        <v>51</v>
      </c>
      <c r="AT1453" s="13"/>
      <c r="AU1453" s="13"/>
      <c r="AV1453" s="13"/>
      <c r="AW1453" s="13"/>
      <c r="AX1453" s="13"/>
      <c r="AY1453" s="14">
        <f t="shared" si="225"/>
        <v>47.363636363636367</v>
      </c>
      <c r="AZ1453" s="14">
        <f t="shared" si="222"/>
        <v>23</v>
      </c>
      <c r="BA1453" s="19">
        <f t="shared" si="226"/>
        <v>0.5</v>
      </c>
      <c r="BB1453" s="20">
        <f t="shared" si="223"/>
        <v>14.820747128756553</v>
      </c>
      <c r="BC1453">
        <f t="shared" si="227"/>
        <v>0</v>
      </c>
      <c r="BD1453" s="14">
        <f t="shared" si="228"/>
        <v>1</v>
      </c>
      <c r="BE1453" s="14">
        <f t="shared" si="229"/>
        <v>36.5</v>
      </c>
      <c r="BF1453" s="14">
        <f t="shared" si="230"/>
        <v>50.666666666666664</v>
      </c>
      <c r="BG1453" s="14">
        <f t="shared" si="231"/>
        <v>48</v>
      </c>
    </row>
    <row r="1454" spans="1:59" x14ac:dyDescent="0.2">
      <c r="A1454" t="str">
        <f t="shared" si="224"/>
        <v>Ben King_2018</v>
      </c>
      <c r="B1454" t="s">
        <v>2676</v>
      </c>
      <c r="C1454" t="s">
        <v>144</v>
      </c>
      <c r="D1454">
        <v>2018</v>
      </c>
      <c r="E1454" s="13">
        <v>0</v>
      </c>
      <c r="F1454" s="13">
        <v>0</v>
      </c>
      <c r="G1454" s="13">
        <v>0</v>
      </c>
      <c r="H1454" s="13">
        <v>0</v>
      </c>
      <c r="I1454" s="13">
        <v>0</v>
      </c>
      <c r="J1454" s="13">
        <v>0</v>
      </c>
      <c r="K1454" s="13">
        <v>0</v>
      </c>
      <c r="L1454" s="13">
        <v>0</v>
      </c>
      <c r="M1454" s="13">
        <v>0</v>
      </c>
      <c r="N1454" s="13">
        <v>0</v>
      </c>
      <c r="O1454" s="13">
        <v>0</v>
      </c>
      <c r="P1454" s="13">
        <v>0</v>
      </c>
      <c r="Q1454" s="13">
        <v>0</v>
      </c>
      <c r="R1454" s="13">
        <v>0</v>
      </c>
      <c r="S1454" s="13">
        <v>0</v>
      </c>
      <c r="T1454" s="13">
        <v>0</v>
      </c>
      <c r="U1454" s="13">
        <v>0</v>
      </c>
      <c r="V1454" s="13">
        <v>0</v>
      </c>
      <c r="W1454" s="13">
        <v>0</v>
      </c>
      <c r="X1454" s="13">
        <v>0</v>
      </c>
      <c r="Y1454" s="13">
        <v>0</v>
      </c>
      <c r="Z1454" s="13">
        <v>0</v>
      </c>
      <c r="AA1454" s="13">
        <v>0</v>
      </c>
      <c r="AB1454" s="13"/>
      <c r="AC1454" s="13"/>
      <c r="AD1454" s="13"/>
      <c r="AE1454" s="13"/>
      <c r="AF1454" s="13"/>
      <c r="AG1454" s="13"/>
      <c r="AH1454" s="13"/>
      <c r="AI1454" s="13"/>
      <c r="AJ1454" s="13"/>
      <c r="AK1454" s="13"/>
      <c r="AL1454" s="13"/>
      <c r="AM1454" s="13"/>
      <c r="AN1454" s="13"/>
      <c r="AO1454" s="13"/>
      <c r="AP1454" s="13"/>
      <c r="AQ1454" s="13"/>
      <c r="AR1454" s="13"/>
      <c r="AS1454" s="13"/>
      <c r="AT1454" s="13"/>
      <c r="AU1454" s="13"/>
      <c r="AV1454" s="13"/>
      <c r="AW1454" s="13"/>
      <c r="AX1454" s="13"/>
      <c r="AY1454" s="14" t="str">
        <f t="shared" si="225"/>
        <v/>
      </c>
      <c r="AZ1454" s="14">
        <f t="shared" si="222"/>
        <v>23</v>
      </c>
      <c r="BA1454" s="19">
        <f t="shared" si="226"/>
        <v>0</v>
      </c>
      <c r="BB1454" s="20" t="e">
        <f t="shared" si="223"/>
        <v>#DIV/0!</v>
      </c>
      <c r="BC1454">
        <f t="shared" si="227"/>
        <v>23</v>
      </c>
      <c r="BD1454" s="14">
        <f t="shared" si="228"/>
        <v>1</v>
      </c>
      <c r="BE1454" s="14" t="str">
        <f t="shared" si="229"/>
        <v/>
      </c>
      <c r="BF1454" s="14" t="str">
        <f t="shared" si="230"/>
        <v/>
      </c>
      <c r="BG1454" s="14" t="str">
        <f t="shared" si="231"/>
        <v/>
      </c>
    </row>
    <row r="1455" spans="1:59" x14ac:dyDescent="0.2">
      <c r="A1455" t="str">
        <f t="shared" si="224"/>
        <v>Ben King_2017</v>
      </c>
      <c r="B1455" t="s">
        <v>2676</v>
      </c>
      <c r="C1455" t="s">
        <v>144</v>
      </c>
      <c r="D1455">
        <v>2017</v>
      </c>
      <c r="E1455" s="13">
        <v>0</v>
      </c>
      <c r="F1455" s="13">
        <v>0</v>
      </c>
      <c r="G1455" s="13">
        <v>0</v>
      </c>
      <c r="H1455" s="13">
        <v>0</v>
      </c>
      <c r="I1455" s="13">
        <v>0</v>
      </c>
      <c r="J1455" s="13">
        <v>0</v>
      </c>
      <c r="K1455" s="13">
        <v>0</v>
      </c>
      <c r="L1455" s="13">
        <v>0</v>
      </c>
      <c r="M1455" s="13">
        <v>0</v>
      </c>
      <c r="N1455" s="13">
        <v>0</v>
      </c>
      <c r="O1455" s="13">
        <v>0</v>
      </c>
      <c r="P1455" s="13">
        <v>0</v>
      </c>
      <c r="Q1455" s="13">
        <v>0</v>
      </c>
      <c r="R1455" s="13">
        <v>0</v>
      </c>
      <c r="S1455" s="13">
        <v>0</v>
      </c>
      <c r="T1455" s="13">
        <v>0</v>
      </c>
      <c r="U1455" s="13">
        <v>0</v>
      </c>
      <c r="V1455" s="13">
        <v>0</v>
      </c>
      <c r="W1455" s="13">
        <v>0</v>
      </c>
      <c r="X1455" s="13">
        <v>0</v>
      </c>
      <c r="Y1455" s="13">
        <v>0</v>
      </c>
      <c r="Z1455" s="13">
        <v>0</v>
      </c>
      <c r="AA1455" s="13">
        <v>0</v>
      </c>
      <c r="AB1455" s="13"/>
      <c r="AC1455" s="13"/>
      <c r="AD1455" s="13"/>
      <c r="AE1455" s="13"/>
      <c r="AF1455" s="13"/>
      <c r="AG1455" s="13"/>
      <c r="AH1455" s="13"/>
      <c r="AI1455" s="13"/>
      <c r="AJ1455" s="13"/>
      <c r="AK1455" s="13"/>
      <c r="AL1455" s="13"/>
      <c r="AM1455" s="13"/>
      <c r="AN1455" s="13"/>
      <c r="AO1455" s="13"/>
      <c r="AP1455" s="13"/>
      <c r="AQ1455" s="13"/>
      <c r="AR1455" s="13"/>
      <c r="AS1455" s="13"/>
      <c r="AT1455" s="13"/>
      <c r="AU1455" s="13"/>
      <c r="AV1455" s="13"/>
      <c r="AW1455" s="13"/>
      <c r="AX1455" s="13"/>
      <c r="AY1455" s="14" t="str">
        <f t="shared" si="225"/>
        <v/>
      </c>
      <c r="AZ1455" s="14">
        <f t="shared" ref="AZ1455:AZ1518" si="232">COUNTIF(AB1455:AX1455,"&lt;&gt;0")</f>
        <v>23</v>
      </c>
      <c r="BA1455" s="19">
        <f t="shared" si="226"/>
        <v>0</v>
      </c>
      <c r="BB1455" s="20" t="e">
        <f t="shared" ref="BB1455:BB1518" si="233">STDEV(AB1455:AX1455)</f>
        <v>#DIV/0!</v>
      </c>
      <c r="BC1455">
        <f t="shared" si="227"/>
        <v>23</v>
      </c>
      <c r="BD1455" s="14">
        <f t="shared" si="228"/>
        <v>1</v>
      </c>
      <c r="BE1455" s="14" t="str">
        <f t="shared" si="229"/>
        <v/>
      </c>
      <c r="BF1455" s="14" t="str">
        <f t="shared" si="230"/>
        <v/>
      </c>
      <c r="BG1455" s="14" t="str">
        <f t="shared" si="231"/>
        <v/>
      </c>
    </row>
    <row r="1456" spans="1:59" x14ac:dyDescent="0.2">
      <c r="A1456" t="str">
        <f t="shared" si="224"/>
        <v>Ben King_2016</v>
      </c>
      <c r="B1456" t="s">
        <v>2676</v>
      </c>
      <c r="C1456" t="s">
        <v>144</v>
      </c>
      <c r="D1456">
        <v>2016</v>
      </c>
      <c r="E1456" s="13">
        <v>0</v>
      </c>
      <c r="F1456" s="13">
        <v>0</v>
      </c>
      <c r="G1456" s="13">
        <v>0</v>
      </c>
      <c r="H1456" s="13">
        <v>0</v>
      </c>
      <c r="I1456" s="13">
        <v>0</v>
      </c>
      <c r="J1456" s="13">
        <v>0</v>
      </c>
      <c r="K1456" s="13">
        <v>0</v>
      </c>
      <c r="L1456" s="13">
        <v>0</v>
      </c>
      <c r="M1456" s="13">
        <v>0</v>
      </c>
      <c r="N1456" s="13">
        <v>0</v>
      </c>
      <c r="O1456" s="13">
        <v>0</v>
      </c>
      <c r="P1456" s="13">
        <v>0</v>
      </c>
      <c r="Q1456" s="13">
        <v>0</v>
      </c>
      <c r="R1456" s="13">
        <v>0</v>
      </c>
      <c r="S1456" s="13">
        <v>0</v>
      </c>
      <c r="T1456" s="13">
        <v>0</v>
      </c>
      <c r="U1456" s="13">
        <v>0</v>
      </c>
      <c r="V1456" s="13">
        <v>0</v>
      </c>
      <c r="W1456" s="13">
        <v>0</v>
      </c>
      <c r="X1456" s="13">
        <v>0</v>
      </c>
      <c r="Y1456" s="13">
        <v>0</v>
      </c>
      <c r="Z1456" s="13">
        <v>0</v>
      </c>
      <c r="AA1456" s="13">
        <v>0</v>
      </c>
      <c r="AB1456" s="13"/>
      <c r="AC1456" s="13"/>
      <c r="AD1456" s="13"/>
      <c r="AE1456" s="13"/>
      <c r="AF1456" s="13"/>
      <c r="AG1456" s="13"/>
      <c r="AH1456" s="13"/>
      <c r="AI1456" s="13"/>
      <c r="AJ1456" s="13"/>
      <c r="AK1456" s="13"/>
      <c r="AL1456" s="13"/>
      <c r="AM1456" s="13"/>
      <c r="AN1456" s="13"/>
      <c r="AO1456" s="13"/>
      <c r="AP1456" s="13"/>
      <c r="AQ1456" s="13"/>
      <c r="AR1456" s="13"/>
      <c r="AS1456" s="13"/>
      <c r="AT1456" s="13"/>
      <c r="AU1456" s="13"/>
      <c r="AV1456" s="13"/>
      <c r="AW1456" s="13"/>
      <c r="AX1456" s="13"/>
      <c r="AY1456" s="14" t="str">
        <f t="shared" si="225"/>
        <v/>
      </c>
      <c r="AZ1456" s="14">
        <f t="shared" si="232"/>
        <v>23</v>
      </c>
      <c r="BA1456" s="19">
        <f t="shared" si="226"/>
        <v>0</v>
      </c>
      <c r="BB1456" s="20" t="e">
        <f t="shared" si="233"/>
        <v>#DIV/0!</v>
      </c>
      <c r="BC1456">
        <f t="shared" si="227"/>
        <v>23</v>
      </c>
      <c r="BD1456" s="14">
        <f t="shared" si="228"/>
        <v>1</v>
      </c>
      <c r="BE1456" s="14" t="str">
        <f t="shared" si="229"/>
        <v/>
      </c>
      <c r="BF1456" s="14" t="str">
        <f t="shared" si="230"/>
        <v/>
      </c>
      <c r="BG1456" s="14" t="str">
        <f t="shared" si="231"/>
        <v/>
      </c>
    </row>
    <row r="1457" spans="1:59" x14ac:dyDescent="0.2">
      <c r="A1457" t="str">
        <f t="shared" si="224"/>
        <v>Ben King_2015</v>
      </c>
      <c r="B1457" t="s">
        <v>2676</v>
      </c>
      <c r="C1457" t="s">
        <v>144</v>
      </c>
      <c r="D1457">
        <v>2015</v>
      </c>
      <c r="E1457" s="13">
        <v>0</v>
      </c>
      <c r="F1457" s="13">
        <v>0</v>
      </c>
      <c r="G1457" s="13">
        <v>0</v>
      </c>
      <c r="H1457" s="13">
        <v>0</v>
      </c>
      <c r="I1457" s="13">
        <v>0</v>
      </c>
      <c r="J1457" s="13">
        <v>0</v>
      </c>
      <c r="K1457" s="13">
        <v>0</v>
      </c>
      <c r="L1457" s="13">
        <v>0</v>
      </c>
      <c r="M1457" s="13">
        <v>0</v>
      </c>
      <c r="N1457" s="13">
        <v>0</v>
      </c>
      <c r="O1457" s="13">
        <v>0</v>
      </c>
      <c r="P1457" s="13">
        <v>0</v>
      </c>
      <c r="Q1457" s="13">
        <v>0</v>
      </c>
      <c r="R1457" s="13">
        <v>0</v>
      </c>
      <c r="S1457" s="13">
        <v>0</v>
      </c>
      <c r="T1457" s="13">
        <v>0</v>
      </c>
      <c r="U1457" s="13">
        <v>0</v>
      </c>
      <c r="V1457" s="13">
        <v>0</v>
      </c>
      <c r="W1457" s="13">
        <v>0</v>
      </c>
      <c r="X1457" s="13">
        <v>0</v>
      </c>
      <c r="Y1457" s="13">
        <v>0</v>
      </c>
      <c r="Z1457" s="13">
        <v>0</v>
      </c>
      <c r="AA1457" s="13">
        <v>0</v>
      </c>
      <c r="AB1457" s="13"/>
      <c r="AC1457" s="13"/>
      <c r="AD1457" s="13"/>
      <c r="AE1457" s="13"/>
      <c r="AF1457" s="13"/>
      <c r="AG1457" s="13"/>
      <c r="AH1457" s="13"/>
      <c r="AI1457" s="13"/>
      <c r="AJ1457" s="13"/>
      <c r="AK1457" s="13"/>
      <c r="AL1457" s="13"/>
      <c r="AM1457" s="13"/>
      <c r="AN1457" s="13"/>
      <c r="AO1457" s="13"/>
      <c r="AP1457" s="13"/>
      <c r="AQ1457" s="13"/>
      <c r="AR1457" s="13"/>
      <c r="AS1457" s="13"/>
      <c r="AT1457" s="13"/>
      <c r="AU1457" s="13"/>
      <c r="AV1457" s="13"/>
      <c r="AW1457" s="13"/>
      <c r="AX1457" s="13"/>
      <c r="AY1457" s="14" t="str">
        <f t="shared" si="225"/>
        <v/>
      </c>
      <c r="AZ1457" s="14">
        <f t="shared" si="232"/>
        <v>23</v>
      </c>
      <c r="BA1457" s="19">
        <f t="shared" si="226"/>
        <v>0</v>
      </c>
      <c r="BB1457" s="20" t="e">
        <f t="shared" si="233"/>
        <v>#DIV/0!</v>
      </c>
      <c r="BC1457">
        <f t="shared" si="227"/>
        <v>23</v>
      </c>
      <c r="BD1457" s="14">
        <f t="shared" si="228"/>
        <v>1</v>
      </c>
      <c r="BE1457" s="14" t="str">
        <f t="shared" si="229"/>
        <v/>
      </c>
      <c r="BF1457" s="14" t="str">
        <f t="shared" si="230"/>
        <v/>
      </c>
      <c r="BG1457" s="14" t="str">
        <f t="shared" si="231"/>
        <v/>
      </c>
    </row>
    <row r="1458" spans="1:59" x14ac:dyDescent="0.2">
      <c r="A1458" t="str">
        <f t="shared" si="224"/>
        <v>Max King_2018</v>
      </c>
      <c r="B1458" t="s">
        <v>2677</v>
      </c>
      <c r="C1458" t="s">
        <v>399</v>
      </c>
      <c r="D1458">
        <v>2018</v>
      </c>
      <c r="E1458" s="13">
        <v>0</v>
      </c>
      <c r="F1458" s="13">
        <v>0</v>
      </c>
      <c r="G1458" s="13">
        <v>0</v>
      </c>
      <c r="H1458" s="13">
        <v>0</v>
      </c>
      <c r="I1458" s="13">
        <v>0</v>
      </c>
      <c r="J1458" s="13">
        <v>0</v>
      </c>
      <c r="K1458" s="13">
        <v>0</v>
      </c>
      <c r="L1458" s="13">
        <v>0</v>
      </c>
      <c r="M1458" s="13">
        <v>0</v>
      </c>
      <c r="N1458" s="13">
        <v>0</v>
      </c>
      <c r="O1458" s="13">
        <v>0</v>
      </c>
      <c r="P1458" s="13">
        <v>0</v>
      </c>
      <c r="Q1458" s="13">
        <v>0</v>
      </c>
      <c r="R1458" s="13">
        <v>0</v>
      </c>
      <c r="S1458" s="13">
        <v>0</v>
      </c>
      <c r="T1458" s="13">
        <v>0</v>
      </c>
      <c r="U1458" s="13">
        <v>0</v>
      </c>
      <c r="V1458" s="13">
        <v>0</v>
      </c>
      <c r="W1458" s="13">
        <v>0</v>
      </c>
      <c r="X1458" s="13">
        <v>0</v>
      </c>
      <c r="Y1458" s="13">
        <v>0</v>
      </c>
      <c r="Z1458" s="13">
        <v>0</v>
      </c>
      <c r="AA1458" s="13">
        <v>0</v>
      </c>
      <c r="AB1458" s="13"/>
      <c r="AC1458" s="13"/>
      <c r="AD1458" s="13"/>
      <c r="AE1458" s="13"/>
      <c r="AF1458" s="13"/>
      <c r="AG1458" s="13"/>
      <c r="AH1458" s="13"/>
      <c r="AI1458" s="13"/>
      <c r="AJ1458" s="13"/>
      <c r="AK1458" s="13"/>
      <c r="AL1458" s="13"/>
      <c r="AM1458" s="13"/>
      <c r="AN1458" s="13"/>
      <c r="AO1458" s="13"/>
      <c r="AP1458" s="13"/>
      <c r="AQ1458" s="13"/>
      <c r="AR1458" s="13"/>
      <c r="AS1458" s="13"/>
      <c r="AT1458" s="13"/>
      <c r="AU1458" s="13"/>
      <c r="AV1458" s="13"/>
      <c r="AW1458" s="13"/>
      <c r="AX1458" s="13"/>
      <c r="AY1458" s="14" t="str">
        <f t="shared" si="225"/>
        <v/>
      </c>
      <c r="AZ1458" s="14">
        <f t="shared" si="232"/>
        <v>23</v>
      </c>
      <c r="BA1458" s="19">
        <f t="shared" si="226"/>
        <v>0</v>
      </c>
      <c r="BB1458" s="20" t="e">
        <f t="shared" si="233"/>
        <v>#DIV/0!</v>
      </c>
      <c r="BC1458">
        <f t="shared" si="227"/>
        <v>23</v>
      </c>
      <c r="BD1458" s="14">
        <f t="shared" si="228"/>
        <v>1</v>
      </c>
      <c r="BE1458" s="14" t="str">
        <f t="shared" si="229"/>
        <v/>
      </c>
      <c r="BF1458" s="14" t="str">
        <f t="shared" si="230"/>
        <v/>
      </c>
      <c r="BG1458" s="14" t="str">
        <f t="shared" si="231"/>
        <v/>
      </c>
    </row>
    <row r="1459" spans="1:59" x14ac:dyDescent="0.2">
      <c r="A1459" t="str">
        <f t="shared" si="224"/>
        <v>Max King_2017</v>
      </c>
      <c r="B1459" t="s">
        <v>2677</v>
      </c>
      <c r="C1459" t="s">
        <v>399</v>
      </c>
      <c r="D1459">
        <v>2017</v>
      </c>
      <c r="E1459" s="13">
        <v>0</v>
      </c>
      <c r="F1459" s="13">
        <v>0</v>
      </c>
      <c r="G1459" s="13">
        <v>0</v>
      </c>
      <c r="H1459" s="13">
        <v>0</v>
      </c>
      <c r="I1459" s="13">
        <v>0</v>
      </c>
      <c r="J1459" s="13">
        <v>0</v>
      </c>
      <c r="K1459" s="13">
        <v>0</v>
      </c>
      <c r="L1459" s="13">
        <v>0</v>
      </c>
      <c r="M1459" s="13">
        <v>0</v>
      </c>
      <c r="N1459" s="13">
        <v>0</v>
      </c>
      <c r="O1459" s="13">
        <v>0</v>
      </c>
      <c r="P1459" s="13">
        <v>0</v>
      </c>
      <c r="Q1459" s="13">
        <v>0</v>
      </c>
      <c r="R1459" s="13">
        <v>0</v>
      </c>
      <c r="S1459" s="13">
        <v>0</v>
      </c>
      <c r="T1459" s="13">
        <v>0</v>
      </c>
      <c r="U1459" s="13">
        <v>0</v>
      </c>
      <c r="V1459" s="13">
        <v>0</v>
      </c>
      <c r="W1459" s="13">
        <v>0</v>
      </c>
      <c r="X1459" s="13">
        <v>0</v>
      </c>
      <c r="Y1459" s="13">
        <v>0</v>
      </c>
      <c r="Z1459" s="13">
        <v>0</v>
      </c>
      <c r="AA1459" s="13">
        <v>0</v>
      </c>
      <c r="AB1459" s="13"/>
      <c r="AC1459" s="13"/>
      <c r="AD1459" s="13"/>
      <c r="AE1459" s="13"/>
      <c r="AF1459" s="13"/>
      <c r="AG1459" s="13"/>
      <c r="AH1459" s="13"/>
      <c r="AI1459" s="13"/>
      <c r="AJ1459" s="13"/>
      <c r="AK1459" s="13"/>
      <c r="AL1459" s="13"/>
      <c r="AM1459" s="13"/>
      <c r="AN1459" s="13"/>
      <c r="AO1459" s="13"/>
      <c r="AP1459" s="13"/>
      <c r="AQ1459" s="13"/>
      <c r="AR1459" s="13"/>
      <c r="AS1459" s="13"/>
      <c r="AT1459" s="13"/>
      <c r="AU1459" s="13"/>
      <c r="AV1459" s="13"/>
      <c r="AW1459" s="13"/>
      <c r="AX1459" s="13"/>
      <c r="AY1459" s="14" t="str">
        <f t="shared" si="225"/>
        <v/>
      </c>
      <c r="AZ1459" s="14">
        <f t="shared" si="232"/>
        <v>23</v>
      </c>
      <c r="BA1459" s="19">
        <f t="shared" si="226"/>
        <v>0</v>
      </c>
      <c r="BB1459" s="20" t="e">
        <f t="shared" si="233"/>
        <v>#DIV/0!</v>
      </c>
      <c r="BC1459">
        <f t="shared" si="227"/>
        <v>23</v>
      </c>
      <c r="BD1459" s="14">
        <f t="shared" si="228"/>
        <v>1</v>
      </c>
      <c r="BE1459" s="14" t="str">
        <f t="shared" si="229"/>
        <v/>
      </c>
      <c r="BF1459" s="14" t="str">
        <f t="shared" si="230"/>
        <v/>
      </c>
      <c r="BG1459" s="14" t="str">
        <f t="shared" si="231"/>
        <v/>
      </c>
    </row>
    <row r="1460" spans="1:59" x14ac:dyDescent="0.2">
      <c r="A1460" t="str">
        <f t="shared" si="224"/>
        <v>Max King_2016</v>
      </c>
      <c r="B1460" t="s">
        <v>2677</v>
      </c>
      <c r="C1460" t="s">
        <v>399</v>
      </c>
      <c r="D1460">
        <v>2016</v>
      </c>
      <c r="E1460" s="13">
        <v>0</v>
      </c>
      <c r="F1460" s="13">
        <v>0</v>
      </c>
      <c r="G1460" s="13">
        <v>0</v>
      </c>
      <c r="H1460" s="13">
        <v>0</v>
      </c>
      <c r="I1460" s="13">
        <v>0</v>
      </c>
      <c r="J1460" s="13">
        <v>0</v>
      </c>
      <c r="K1460" s="13">
        <v>0</v>
      </c>
      <c r="L1460" s="13">
        <v>0</v>
      </c>
      <c r="M1460" s="13">
        <v>0</v>
      </c>
      <c r="N1460" s="13">
        <v>0</v>
      </c>
      <c r="O1460" s="13">
        <v>0</v>
      </c>
      <c r="P1460" s="13">
        <v>0</v>
      </c>
      <c r="Q1460" s="13">
        <v>0</v>
      </c>
      <c r="R1460" s="13">
        <v>0</v>
      </c>
      <c r="S1460" s="13">
        <v>0</v>
      </c>
      <c r="T1460" s="13">
        <v>0</v>
      </c>
      <c r="U1460" s="13">
        <v>0</v>
      </c>
      <c r="V1460" s="13">
        <v>0</v>
      </c>
      <c r="W1460" s="13">
        <v>0</v>
      </c>
      <c r="X1460" s="13">
        <v>0</v>
      </c>
      <c r="Y1460" s="13">
        <v>0</v>
      </c>
      <c r="Z1460" s="13">
        <v>0</v>
      </c>
      <c r="AA1460" s="13">
        <v>0</v>
      </c>
      <c r="AB1460" s="13"/>
      <c r="AC1460" s="13"/>
      <c r="AD1460" s="13"/>
      <c r="AE1460" s="13"/>
      <c r="AF1460" s="13"/>
      <c r="AG1460" s="13"/>
      <c r="AH1460" s="13"/>
      <c r="AI1460" s="13"/>
      <c r="AJ1460" s="13"/>
      <c r="AK1460" s="13"/>
      <c r="AL1460" s="13"/>
      <c r="AM1460" s="13"/>
      <c r="AN1460" s="13"/>
      <c r="AO1460" s="13"/>
      <c r="AP1460" s="13"/>
      <c r="AQ1460" s="13"/>
      <c r="AR1460" s="13"/>
      <c r="AS1460" s="13"/>
      <c r="AT1460" s="13"/>
      <c r="AU1460" s="13"/>
      <c r="AV1460" s="13"/>
      <c r="AW1460" s="13"/>
      <c r="AX1460" s="13"/>
      <c r="AY1460" s="14" t="str">
        <f t="shared" si="225"/>
        <v/>
      </c>
      <c r="AZ1460" s="14">
        <f t="shared" si="232"/>
        <v>23</v>
      </c>
      <c r="BA1460" s="19">
        <f t="shared" si="226"/>
        <v>0</v>
      </c>
      <c r="BB1460" s="20" t="e">
        <f t="shared" si="233"/>
        <v>#DIV/0!</v>
      </c>
      <c r="BC1460">
        <f t="shared" si="227"/>
        <v>23</v>
      </c>
      <c r="BD1460" s="14">
        <f t="shared" si="228"/>
        <v>1</v>
      </c>
      <c r="BE1460" s="14" t="str">
        <f t="shared" si="229"/>
        <v/>
      </c>
      <c r="BF1460" s="14" t="str">
        <f t="shared" si="230"/>
        <v/>
      </c>
      <c r="BG1460" s="14" t="str">
        <f t="shared" si="231"/>
        <v/>
      </c>
    </row>
    <row r="1461" spans="1:59" x14ac:dyDescent="0.2">
      <c r="A1461" t="str">
        <f t="shared" si="224"/>
        <v>Max King_2015</v>
      </c>
      <c r="B1461" t="s">
        <v>2677</v>
      </c>
      <c r="C1461" t="s">
        <v>399</v>
      </c>
      <c r="D1461">
        <v>2015</v>
      </c>
      <c r="E1461" s="13">
        <v>0</v>
      </c>
      <c r="F1461" s="13">
        <v>0</v>
      </c>
      <c r="G1461" s="13">
        <v>0</v>
      </c>
      <c r="H1461" s="13">
        <v>0</v>
      </c>
      <c r="I1461" s="13">
        <v>0</v>
      </c>
      <c r="J1461" s="13">
        <v>0</v>
      </c>
      <c r="K1461" s="13">
        <v>0</v>
      </c>
      <c r="L1461" s="13">
        <v>0</v>
      </c>
      <c r="M1461" s="13">
        <v>0</v>
      </c>
      <c r="N1461" s="13">
        <v>0</v>
      </c>
      <c r="O1461" s="13">
        <v>0</v>
      </c>
      <c r="P1461" s="13">
        <v>0</v>
      </c>
      <c r="Q1461" s="13">
        <v>0</v>
      </c>
      <c r="R1461" s="13">
        <v>0</v>
      </c>
      <c r="S1461" s="13">
        <v>0</v>
      </c>
      <c r="T1461" s="13">
        <v>0</v>
      </c>
      <c r="U1461" s="13">
        <v>0</v>
      </c>
      <c r="V1461" s="13">
        <v>0</v>
      </c>
      <c r="W1461" s="13">
        <v>0</v>
      </c>
      <c r="X1461" s="13">
        <v>0</v>
      </c>
      <c r="Y1461" s="13">
        <v>0</v>
      </c>
      <c r="Z1461" s="13">
        <v>0</v>
      </c>
      <c r="AA1461" s="13">
        <v>0</v>
      </c>
      <c r="AB1461" s="13"/>
      <c r="AC1461" s="13"/>
      <c r="AD1461" s="13"/>
      <c r="AE1461" s="13"/>
      <c r="AF1461" s="13"/>
      <c r="AG1461" s="13"/>
      <c r="AH1461" s="13"/>
      <c r="AI1461" s="13"/>
      <c r="AJ1461" s="13"/>
      <c r="AK1461" s="13"/>
      <c r="AL1461" s="13"/>
      <c r="AM1461" s="13"/>
      <c r="AN1461" s="13"/>
      <c r="AO1461" s="13"/>
      <c r="AP1461" s="13"/>
      <c r="AQ1461" s="13"/>
      <c r="AR1461" s="13"/>
      <c r="AS1461" s="13"/>
      <c r="AT1461" s="13"/>
      <c r="AU1461" s="13"/>
      <c r="AV1461" s="13"/>
      <c r="AW1461" s="13"/>
      <c r="AX1461" s="13"/>
      <c r="AY1461" s="14" t="str">
        <f t="shared" si="225"/>
        <v/>
      </c>
      <c r="AZ1461" s="14">
        <f t="shared" si="232"/>
        <v>23</v>
      </c>
      <c r="BA1461" s="19">
        <f t="shared" si="226"/>
        <v>0</v>
      </c>
      <c r="BB1461" s="20" t="e">
        <f t="shared" si="233"/>
        <v>#DIV/0!</v>
      </c>
      <c r="BC1461">
        <f t="shared" si="227"/>
        <v>23</v>
      </c>
      <c r="BD1461" s="14">
        <f t="shared" si="228"/>
        <v>1</v>
      </c>
      <c r="BE1461" s="14" t="str">
        <f t="shared" si="229"/>
        <v/>
      </c>
      <c r="BF1461" s="14" t="str">
        <f t="shared" si="230"/>
        <v/>
      </c>
      <c r="BG1461" s="14" t="str">
        <f t="shared" si="231"/>
        <v/>
      </c>
    </row>
    <row r="1462" spans="1:59" x14ac:dyDescent="0.2">
      <c r="A1462" t="str">
        <f t="shared" si="224"/>
        <v>Riley Knight_2018</v>
      </c>
      <c r="B1462" t="s">
        <v>830</v>
      </c>
      <c r="C1462" t="s">
        <v>1</v>
      </c>
      <c r="D1462">
        <v>2018</v>
      </c>
      <c r="E1462" s="13">
        <v>320600</v>
      </c>
      <c r="F1462" s="13">
        <v>320600</v>
      </c>
      <c r="G1462" s="13">
        <v>320600</v>
      </c>
      <c r="H1462" s="13">
        <v>320600</v>
      </c>
      <c r="I1462" s="13">
        <v>320600</v>
      </c>
      <c r="J1462" s="13">
        <v>320600</v>
      </c>
      <c r="K1462" s="13">
        <v>320600</v>
      </c>
      <c r="L1462" s="13">
        <v>320600</v>
      </c>
      <c r="M1462" s="13">
        <v>320600</v>
      </c>
      <c r="N1462" s="13">
        <v>320600</v>
      </c>
      <c r="O1462" s="13">
        <v>320600</v>
      </c>
      <c r="P1462" s="13">
        <v>320600</v>
      </c>
      <c r="Q1462" s="13">
        <v>320600</v>
      </c>
      <c r="R1462" s="13">
        <v>320600</v>
      </c>
      <c r="S1462" s="13">
        <v>320600</v>
      </c>
      <c r="T1462" s="13">
        <v>320600</v>
      </c>
      <c r="U1462" s="13">
        <v>320600</v>
      </c>
      <c r="V1462" s="13">
        <v>312700</v>
      </c>
      <c r="W1462" s="13">
        <v>315500</v>
      </c>
      <c r="X1462" s="13">
        <v>332300</v>
      </c>
      <c r="Y1462" s="13">
        <v>332100</v>
      </c>
      <c r="Z1462" s="13">
        <v>332100</v>
      </c>
      <c r="AA1462" s="13">
        <v>319300</v>
      </c>
      <c r="AB1462" s="13"/>
      <c r="AC1462" s="13"/>
      <c r="AD1462" s="13"/>
      <c r="AE1462" s="13"/>
      <c r="AF1462" s="13">
        <v>40</v>
      </c>
      <c r="AG1462" s="13">
        <v>61</v>
      </c>
      <c r="AH1462" s="13"/>
      <c r="AI1462" s="13"/>
      <c r="AJ1462" s="13"/>
      <c r="AK1462" s="13"/>
      <c r="AL1462" s="13"/>
      <c r="AM1462" s="13"/>
      <c r="AN1462" s="13"/>
      <c r="AO1462" s="13"/>
      <c r="AP1462" s="13"/>
      <c r="AQ1462" s="13"/>
      <c r="AR1462" s="13">
        <v>77</v>
      </c>
      <c r="AS1462" s="13">
        <v>60</v>
      </c>
      <c r="AT1462" s="13">
        <v>94</v>
      </c>
      <c r="AU1462" s="13">
        <v>50</v>
      </c>
      <c r="AV1462" s="13"/>
      <c r="AW1462" s="13">
        <v>55</v>
      </c>
      <c r="AX1462" s="13">
        <v>77</v>
      </c>
      <c r="AY1462" s="14">
        <f t="shared" si="225"/>
        <v>64.25</v>
      </c>
      <c r="AZ1462" s="14">
        <f t="shared" si="232"/>
        <v>23</v>
      </c>
      <c r="BA1462" s="19">
        <f t="shared" si="226"/>
        <v>0.36363636363636365</v>
      </c>
      <c r="BB1462" s="20">
        <f t="shared" si="233"/>
        <v>17.384311482318928</v>
      </c>
      <c r="BC1462">
        <f t="shared" si="227"/>
        <v>0</v>
      </c>
      <c r="BD1462" s="14">
        <f t="shared" si="228"/>
        <v>18</v>
      </c>
      <c r="BE1462" s="14">
        <f t="shared" si="229"/>
        <v>50.5</v>
      </c>
      <c r="BF1462" s="14" t="str">
        <f t="shared" si="230"/>
        <v/>
      </c>
      <c r="BG1462" s="14">
        <f t="shared" si="231"/>
        <v>68.833333333333329</v>
      </c>
    </row>
    <row r="1463" spans="1:59" x14ac:dyDescent="0.2">
      <c r="A1463" t="str">
        <f t="shared" si="224"/>
        <v>Riley Knight_2017</v>
      </c>
      <c r="B1463" t="s">
        <v>830</v>
      </c>
      <c r="C1463" t="s">
        <v>1</v>
      </c>
      <c r="D1463">
        <v>2017</v>
      </c>
      <c r="E1463" s="13">
        <v>201300</v>
      </c>
      <c r="F1463" s="13">
        <v>201300</v>
      </c>
      <c r="G1463" s="13">
        <v>201300</v>
      </c>
      <c r="H1463" s="13">
        <v>240500</v>
      </c>
      <c r="I1463" s="13">
        <v>265600</v>
      </c>
      <c r="J1463" s="13">
        <v>288300</v>
      </c>
      <c r="K1463" s="13">
        <v>288300</v>
      </c>
      <c r="L1463" s="13">
        <v>288900</v>
      </c>
      <c r="M1463" s="13">
        <v>288900</v>
      </c>
      <c r="N1463" s="13">
        <v>288900</v>
      </c>
      <c r="O1463" s="13">
        <v>288900</v>
      </c>
      <c r="P1463" s="13">
        <v>288900</v>
      </c>
      <c r="Q1463" s="13">
        <v>272200</v>
      </c>
      <c r="R1463" s="13">
        <v>272200</v>
      </c>
      <c r="S1463" s="13">
        <v>272200</v>
      </c>
      <c r="T1463" s="13">
        <v>259800</v>
      </c>
      <c r="U1463" s="13">
        <v>275500</v>
      </c>
      <c r="V1463" s="13">
        <v>304600</v>
      </c>
      <c r="W1463" s="13">
        <v>300700</v>
      </c>
      <c r="X1463" s="13">
        <v>294600</v>
      </c>
      <c r="Y1463" s="13">
        <v>280400</v>
      </c>
      <c r="Z1463" s="13">
        <v>281500</v>
      </c>
      <c r="AA1463" s="13">
        <v>275200</v>
      </c>
      <c r="AB1463" s="13">
        <v>78</v>
      </c>
      <c r="AC1463" s="13">
        <v>61</v>
      </c>
      <c r="AD1463" s="13">
        <v>66</v>
      </c>
      <c r="AE1463" s="13">
        <v>70</v>
      </c>
      <c r="AF1463" s="13">
        <v>70</v>
      </c>
      <c r="AG1463" s="13"/>
      <c r="AH1463" s="13">
        <v>30</v>
      </c>
      <c r="AI1463" s="13"/>
      <c r="AJ1463" s="13"/>
      <c r="AK1463" s="13"/>
      <c r="AL1463" s="13"/>
      <c r="AM1463" s="13">
        <v>32</v>
      </c>
      <c r="AN1463" s="13"/>
      <c r="AO1463" s="13"/>
      <c r="AP1463" s="13">
        <v>72</v>
      </c>
      <c r="AQ1463" s="13">
        <v>86</v>
      </c>
      <c r="AR1463" s="13">
        <v>72</v>
      </c>
      <c r="AS1463" s="13">
        <v>16</v>
      </c>
      <c r="AT1463" s="13">
        <v>79</v>
      </c>
      <c r="AU1463" s="13">
        <v>51</v>
      </c>
      <c r="AV1463" s="13">
        <v>42</v>
      </c>
      <c r="AW1463" s="13">
        <v>63</v>
      </c>
      <c r="AX1463" s="13">
        <v>45</v>
      </c>
      <c r="AY1463" s="14">
        <f t="shared" si="225"/>
        <v>58.3125</v>
      </c>
      <c r="AZ1463" s="14">
        <f t="shared" si="232"/>
        <v>23</v>
      </c>
      <c r="BA1463" s="19">
        <f t="shared" si="226"/>
        <v>0.72727272727272729</v>
      </c>
      <c r="BB1463" s="20">
        <f t="shared" si="233"/>
        <v>20.165048144417277</v>
      </c>
      <c r="BC1463">
        <f t="shared" si="227"/>
        <v>0</v>
      </c>
      <c r="BD1463" s="14">
        <f t="shared" si="228"/>
        <v>1</v>
      </c>
      <c r="BE1463" s="14">
        <f t="shared" si="229"/>
        <v>69</v>
      </c>
      <c r="BF1463" s="14">
        <f t="shared" si="230"/>
        <v>31</v>
      </c>
      <c r="BG1463" s="14">
        <f t="shared" si="231"/>
        <v>58.444444444444443</v>
      </c>
    </row>
    <row r="1464" spans="1:59" x14ac:dyDescent="0.2">
      <c r="A1464" t="str">
        <f t="shared" si="224"/>
        <v>Riley Knight_2016</v>
      </c>
      <c r="B1464" t="s">
        <v>830</v>
      </c>
      <c r="C1464" t="s">
        <v>1</v>
      </c>
      <c r="D1464">
        <v>2016</v>
      </c>
      <c r="E1464" s="13">
        <v>290800</v>
      </c>
      <c r="F1464" s="13">
        <v>290800</v>
      </c>
      <c r="G1464" s="13">
        <v>290800</v>
      </c>
      <c r="H1464" s="13">
        <v>290800</v>
      </c>
      <c r="I1464" s="13">
        <v>290800</v>
      </c>
      <c r="J1464" s="13">
        <v>290800</v>
      </c>
      <c r="K1464" s="13">
        <v>290800</v>
      </c>
      <c r="L1464" s="13">
        <v>290800</v>
      </c>
      <c r="M1464" s="13">
        <v>290800</v>
      </c>
      <c r="N1464" s="13">
        <v>290800</v>
      </c>
      <c r="O1464" s="13">
        <v>290800</v>
      </c>
      <c r="P1464" s="13">
        <v>290800</v>
      </c>
      <c r="Q1464" s="13">
        <v>290800</v>
      </c>
      <c r="R1464" s="13">
        <v>290800</v>
      </c>
      <c r="S1464" s="13">
        <v>290800</v>
      </c>
      <c r="T1464" s="13">
        <v>290800</v>
      </c>
      <c r="U1464" s="13">
        <v>290800</v>
      </c>
      <c r="V1464" s="13">
        <v>290800</v>
      </c>
      <c r="W1464" s="13">
        <v>290800</v>
      </c>
      <c r="X1464" s="13">
        <v>290800</v>
      </c>
      <c r="Y1464" s="13">
        <v>290800</v>
      </c>
      <c r="Z1464" s="13">
        <v>290800</v>
      </c>
      <c r="AA1464" s="13">
        <v>290800</v>
      </c>
      <c r="AB1464" s="13"/>
      <c r="AC1464" s="13"/>
      <c r="AD1464" s="13">
        <v>37</v>
      </c>
      <c r="AE1464" s="13"/>
      <c r="AF1464" s="13"/>
      <c r="AG1464" s="13"/>
      <c r="AH1464" s="13"/>
      <c r="AI1464" s="13"/>
      <c r="AJ1464" s="13"/>
      <c r="AK1464" s="13"/>
      <c r="AL1464" s="13"/>
      <c r="AM1464" s="13"/>
      <c r="AN1464" s="13"/>
      <c r="AO1464" s="13"/>
      <c r="AP1464" s="13"/>
      <c r="AQ1464" s="13"/>
      <c r="AR1464" s="13"/>
      <c r="AS1464" s="13"/>
      <c r="AT1464" s="13"/>
      <c r="AU1464" s="13"/>
      <c r="AV1464" s="13"/>
      <c r="AW1464" s="13"/>
      <c r="AX1464" s="13"/>
      <c r="AY1464" s="14">
        <f t="shared" si="225"/>
        <v>37</v>
      </c>
      <c r="AZ1464" s="14">
        <f t="shared" si="232"/>
        <v>23</v>
      </c>
      <c r="BA1464" s="19">
        <f t="shared" si="226"/>
        <v>4.5454545454545456E-2</v>
      </c>
      <c r="BB1464" s="20" t="e">
        <f t="shared" si="233"/>
        <v>#DIV/0!</v>
      </c>
      <c r="BC1464">
        <f t="shared" si="227"/>
        <v>0</v>
      </c>
      <c r="BD1464" s="14">
        <f t="shared" si="228"/>
        <v>1</v>
      </c>
      <c r="BE1464" s="14">
        <f t="shared" si="229"/>
        <v>37</v>
      </c>
      <c r="BF1464" s="14" t="str">
        <f t="shared" si="230"/>
        <v/>
      </c>
      <c r="BG1464" s="14" t="str">
        <f t="shared" si="231"/>
        <v/>
      </c>
    </row>
    <row r="1465" spans="1:59" x14ac:dyDescent="0.2">
      <c r="A1465" t="str">
        <f t="shared" si="224"/>
        <v>Riley Knight_2015</v>
      </c>
      <c r="B1465" t="s">
        <v>830</v>
      </c>
      <c r="C1465" t="s">
        <v>1</v>
      </c>
      <c r="D1465">
        <v>2015</v>
      </c>
      <c r="E1465" s="13">
        <v>123900</v>
      </c>
      <c r="F1465" s="13">
        <v>123900</v>
      </c>
      <c r="G1465" s="13">
        <v>123900</v>
      </c>
      <c r="H1465" s="13">
        <v>123900</v>
      </c>
      <c r="I1465" s="13">
        <v>123900</v>
      </c>
      <c r="J1465" s="13">
        <v>123900</v>
      </c>
      <c r="K1465" s="13">
        <v>123900</v>
      </c>
      <c r="L1465" s="13">
        <v>123900</v>
      </c>
      <c r="M1465" s="13">
        <v>123900</v>
      </c>
      <c r="N1465" s="13">
        <v>123900</v>
      </c>
      <c r="O1465" s="13">
        <v>123900</v>
      </c>
      <c r="P1465" s="13">
        <v>123900</v>
      </c>
      <c r="Q1465" s="13">
        <v>123900</v>
      </c>
      <c r="R1465" s="13">
        <v>123900</v>
      </c>
      <c r="S1465" s="13">
        <v>123900</v>
      </c>
      <c r="T1465" s="13">
        <v>123900</v>
      </c>
      <c r="U1465" s="13">
        <v>123900</v>
      </c>
      <c r="V1465" s="13">
        <v>169500</v>
      </c>
      <c r="W1465" s="13">
        <v>187700</v>
      </c>
      <c r="X1465" s="13">
        <v>203200</v>
      </c>
      <c r="Y1465" s="13">
        <v>206900</v>
      </c>
      <c r="Z1465" s="13">
        <v>225600</v>
      </c>
      <c r="AA1465" s="13">
        <v>242500</v>
      </c>
      <c r="AB1465" s="13"/>
      <c r="AC1465" s="13"/>
      <c r="AD1465" s="13"/>
      <c r="AE1465" s="13"/>
      <c r="AF1465" s="13"/>
      <c r="AG1465" s="13"/>
      <c r="AH1465" s="13"/>
      <c r="AI1465" s="13"/>
      <c r="AJ1465" s="13"/>
      <c r="AK1465" s="13"/>
      <c r="AL1465" s="13"/>
      <c r="AM1465" s="13"/>
      <c r="AN1465" s="13"/>
      <c r="AO1465" s="13"/>
      <c r="AP1465" s="13">
        <v>72</v>
      </c>
      <c r="AQ1465" s="13">
        <v>49</v>
      </c>
      <c r="AR1465" s="13">
        <v>58</v>
      </c>
      <c r="AS1465" s="13">
        <v>37</v>
      </c>
      <c r="AT1465" s="13">
        <v>54</v>
      </c>
      <c r="AU1465" s="13">
        <v>41</v>
      </c>
      <c r="AV1465" s="13">
        <v>75</v>
      </c>
      <c r="AW1465" s="13">
        <v>61</v>
      </c>
      <c r="AX1465" s="13">
        <v>38</v>
      </c>
      <c r="AY1465" s="14">
        <f t="shared" si="225"/>
        <v>53.888888888888886</v>
      </c>
      <c r="AZ1465" s="14">
        <f t="shared" si="232"/>
        <v>23</v>
      </c>
      <c r="BA1465" s="19">
        <f t="shared" si="226"/>
        <v>0.40909090909090912</v>
      </c>
      <c r="BB1465" s="20">
        <f t="shared" si="233"/>
        <v>14.003967691733344</v>
      </c>
      <c r="BC1465">
        <f t="shared" si="227"/>
        <v>0</v>
      </c>
      <c r="BD1465" s="14">
        <f t="shared" si="228"/>
        <v>1</v>
      </c>
      <c r="BE1465" s="14" t="str">
        <f t="shared" si="229"/>
        <v/>
      </c>
      <c r="BF1465" s="14" t="str">
        <f t="shared" si="230"/>
        <v/>
      </c>
      <c r="BG1465" s="14">
        <f t="shared" si="231"/>
        <v>53.888888888888886</v>
      </c>
    </row>
    <row r="1466" spans="1:59" x14ac:dyDescent="0.2">
      <c r="A1466" t="str">
        <f t="shared" si="224"/>
        <v>Jake Kolodjashnij_2018</v>
      </c>
      <c r="B1466" t="s">
        <v>684</v>
      </c>
      <c r="C1466" t="s">
        <v>235</v>
      </c>
      <c r="D1466">
        <v>2018</v>
      </c>
      <c r="E1466" s="13">
        <v>311500</v>
      </c>
      <c r="F1466" s="13">
        <v>311500</v>
      </c>
      <c r="G1466" s="13">
        <v>311500</v>
      </c>
      <c r="H1466" s="13">
        <v>329800</v>
      </c>
      <c r="I1466" s="13">
        <v>329500</v>
      </c>
      <c r="J1466" s="13">
        <v>326400</v>
      </c>
      <c r="K1466" s="13">
        <v>316700</v>
      </c>
      <c r="L1466" s="13">
        <v>312100</v>
      </c>
      <c r="M1466" s="13">
        <v>307600</v>
      </c>
      <c r="N1466" s="13">
        <v>313000</v>
      </c>
      <c r="O1466" s="13">
        <v>307700</v>
      </c>
      <c r="P1466" s="13">
        <v>319900</v>
      </c>
      <c r="Q1466" s="13">
        <v>322200</v>
      </c>
      <c r="R1466" s="13">
        <v>322300</v>
      </c>
      <c r="S1466" s="13">
        <v>322300</v>
      </c>
      <c r="T1466" s="13">
        <v>292800</v>
      </c>
      <c r="U1466" s="13">
        <v>277500</v>
      </c>
      <c r="V1466" s="13">
        <v>280000</v>
      </c>
      <c r="W1466" s="13">
        <v>307300</v>
      </c>
      <c r="X1466" s="13">
        <v>305400</v>
      </c>
      <c r="Y1466" s="13">
        <v>289800</v>
      </c>
      <c r="Z1466" s="13">
        <v>265600</v>
      </c>
      <c r="AA1466" s="13">
        <v>245200</v>
      </c>
      <c r="AB1466" s="13">
        <v>95</v>
      </c>
      <c r="AC1466" s="13">
        <v>52</v>
      </c>
      <c r="AD1466" s="13">
        <v>79</v>
      </c>
      <c r="AE1466" s="13">
        <v>62</v>
      </c>
      <c r="AF1466" s="13">
        <v>45</v>
      </c>
      <c r="AG1466" s="13">
        <v>65</v>
      </c>
      <c r="AH1466" s="13">
        <v>69</v>
      </c>
      <c r="AI1466" s="13">
        <v>44</v>
      </c>
      <c r="AJ1466" s="13">
        <v>85</v>
      </c>
      <c r="AK1466" s="13">
        <v>47</v>
      </c>
      <c r="AL1466" s="13">
        <v>80</v>
      </c>
      <c r="AM1466" s="13">
        <v>72</v>
      </c>
      <c r="AN1466" s="13">
        <v>42</v>
      </c>
      <c r="AO1466" s="13"/>
      <c r="AP1466" s="13">
        <v>17</v>
      </c>
      <c r="AQ1466" s="13">
        <v>86</v>
      </c>
      <c r="AR1466" s="13">
        <v>72</v>
      </c>
      <c r="AS1466" s="13">
        <v>75</v>
      </c>
      <c r="AT1466" s="13">
        <v>37</v>
      </c>
      <c r="AU1466" s="13">
        <v>41</v>
      </c>
      <c r="AV1466" s="13">
        <v>46</v>
      </c>
      <c r="AW1466" s="13">
        <v>59</v>
      </c>
      <c r="AX1466" s="13">
        <v>27</v>
      </c>
      <c r="AY1466" s="14">
        <f t="shared" si="225"/>
        <v>58.954545454545453</v>
      </c>
      <c r="AZ1466" s="14">
        <f t="shared" si="232"/>
        <v>23</v>
      </c>
      <c r="BA1466" s="19">
        <f t="shared" si="226"/>
        <v>1</v>
      </c>
      <c r="BB1466" s="20">
        <f t="shared" si="233"/>
        <v>20.643175449544884</v>
      </c>
      <c r="BC1466">
        <f t="shared" si="227"/>
        <v>0</v>
      </c>
      <c r="BD1466" s="14">
        <f t="shared" si="228"/>
        <v>23</v>
      </c>
      <c r="BE1466" s="14">
        <f t="shared" si="229"/>
        <v>66.333333333333329</v>
      </c>
      <c r="BF1466" s="14">
        <f t="shared" si="230"/>
        <v>66.166666666666671</v>
      </c>
      <c r="BG1466" s="14">
        <f t="shared" si="231"/>
        <v>51.111111111111114</v>
      </c>
    </row>
    <row r="1467" spans="1:59" x14ac:dyDescent="0.2">
      <c r="A1467" t="str">
        <f t="shared" si="224"/>
        <v>Jake Kolodjashnij_2017</v>
      </c>
      <c r="B1467" t="s">
        <v>684</v>
      </c>
      <c r="C1467" t="s">
        <v>235</v>
      </c>
      <c r="D1467">
        <v>2017</v>
      </c>
      <c r="E1467" s="13">
        <v>288700</v>
      </c>
      <c r="F1467" s="13">
        <v>288700</v>
      </c>
      <c r="G1467" s="13">
        <v>288700</v>
      </c>
      <c r="H1467" s="13">
        <v>288700</v>
      </c>
      <c r="I1467" s="13">
        <v>288700</v>
      </c>
      <c r="J1467" s="13">
        <v>288700</v>
      </c>
      <c r="K1467" s="13">
        <v>288700</v>
      </c>
      <c r="L1467" s="13">
        <v>288700</v>
      </c>
      <c r="M1467" s="13">
        <v>288700</v>
      </c>
      <c r="N1467" s="13">
        <v>288700</v>
      </c>
      <c r="O1467" s="13">
        <v>283500</v>
      </c>
      <c r="P1467" s="13">
        <v>292600</v>
      </c>
      <c r="Q1467" s="13">
        <v>292600</v>
      </c>
      <c r="R1467" s="13">
        <v>287300</v>
      </c>
      <c r="S1467" s="13">
        <v>289200</v>
      </c>
      <c r="T1467" s="13">
        <v>282100</v>
      </c>
      <c r="U1467" s="13">
        <v>287800</v>
      </c>
      <c r="V1467" s="13">
        <v>290100</v>
      </c>
      <c r="W1467" s="13">
        <v>291100</v>
      </c>
      <c r="X1467" s="13">
        <v>285400</v>
      </c>
      <c r="Y1467" s="13">
        <v>272400</v>
      </c>
      <c r="Z1467" s="13">
        <v>288900</v>
      </c>
      <c r="AA1467" s="13">
        <v>304900</v>
      </c>
      <c r="AB1467" s="13"/>
      <c r="AC1467" s="13"/>
      <c r="AD1467" s="13"/>
      <c r="AE1467" s="13"/>
      <c r="AF1467" s="13"/>
      <c r="AG1467" s="13"/>
      <c r="AH1467" s="13"/>
      <c r="AI1467" s="13">
        <v>33</v>
      </c>
      <c r="AJ1467" s="13">
        <v>69</v>
      </c>
      <c r="AK1467" s="13">
        <v>56</v>
      </c>
      <c r="AL1467" s="13">
        <v>63</v>
      </c>
      <c r="AM1467" s="13"/>
      <c r="AN1467" s="13">
        <v>41</v>
      </c>
      <c r="AO1467" s="13">
        <v>69</v>
      </c>
      <c r="AP1467" s="13">
        <v>46</v>
      </c>
      <c r="AQ1467" s="13">
        <v>66</v>
      </c>
      <c r="AR1467" s="13">
        <v>65</v>
      </c>
      <c r="AS1467" s="13">
        <v>45</v>
      </c>
      <c r="AT1467" s="13">
        <v>52</v>
      </c>
      <c r="AU1467" s="13">
        <v>46</v>
      </c>
      <c r="AV1467" s="13">
        <v>104</v>
      </c>
      <c r="AW1467" s="13">
        <v>61</v>
      </c>
      <c r="AX1467" s="13">
        <v>34</v>
      </c>
      <c r="AY1467" s="14">
        <f t="shared" ref="AY1467:AY1530" si="234">IFERROR(AVERAGEIFS(AB1467:AX1467,AB1467:AX1467,"&lt;&gt;"),"")</f>
        <v>56.666666666666664</v>
      </c>
      <c r="AZ1467" s="14">
        <f t="shared" si="232"/>
        <v>23</v>
      </c>
      <c r="BA1467" s="19">
        <f t="shared" ref="BA1467:BA1530" si="235">COUNTIF(AB1467:AX1467,"&lt;&gt;")/22</f>
        <v>0.68181818181818177</v>
      </c>
      <c r="BB1467" s="20">
        <f t="shared" si="233"/>
        <v>17.859237972331886</v>
      </c>
      <c r="BC1467">
        <f t="shared" ref="BC1467:BC1530" si="236">COUNTIFS(E1467:AA1467,0)</f>
        <v>0</v>
      </c>
      <c r="BD1467" s="14">
        <f t="shared" ref="BD1467:BD1530" si="237">MATCH(MIN(E1467:AA1467),E1467:AA1467,0)</f>
        <v>21</v>
      </c>
      <c r="BE1467" s="14" t="str">
        <f t="shared" ref="BE1467:BE1530" si="238">IFERROR(AVERAGE(AB1467:AG1467),"")</f>
        <v/>
      </c>
      <c r="BF1467" s="14">
        <f t="shared" ref="BF1467:BF1530" si="239">IFERROR(AVERAGE(AH1467:AM1467),"")</f>
        <v>55.25</v>
      </c>
      <c r="BG1467" s="14">
        <f t="shared" ref="BG1467:BG1530" si="240">IFERROR(AVERAGE(AP1467:AX1467),"")</f>
        <v>57.666666666666664</v>
      </c>
    </row>
    <row r="1468" spans="1:59" x14ac:dyDescent="0.2">
      <c r="A1468" t="str">
        <f t="shared" si="224"/>
        <v>Jake Kolodjashnij_2016</v>
      </c>
      <c r="B1468" t="s">
        <v>684</v>
      </c>
      <c r="C1468" t="s">
        <v>235</v>
      </c>
      <c r="D1468">
        <v>2016</v>
      </c>
      <c r="E1468" s="13">
        <v>362700</v>
      </c>
      <c r="F1468" s="13">
        <v>362700</v>
      </c>
      <c r="G1468" s="13">
        <v>362700</v>
      </c>
      <c r="H1468" s="13">
        <v>337700</v>
      </c>
      <c r="I1468" s="13">
        <v>320100</v>
      </c>
      <c r="J1468" s="13">
        <v>306600</v>
      </c>
      <c r="K1468" s="13">
        <v>298200</v>
      </c>
      <c r="L1468" s="13">
        <v>298200</v>
      </c>
      <c r="M1468" s="13">
        <v>298200</v>
      </c>
      <c r="N1468" s="13">
        <v>298200</v>
      </c>
      <c r="O1468" s="13">
        <v>287700</v>
      </c>
      <c r="P1468" s="13">
        <v>268700</v>
      </c>
      <c r="Q1468" s="13">
        <v>248200</v>
      </c>
      <c r="R1468" s="13">
        <v>237700</v>
      </c>
      <c r="S1468" s="13">
        <v>241900</v>
      </c>
      <c r="T1468" s="13">
        <v>241900</v>
      </c>
      <c r="U1468" s="13">
        <v>258700</v>
      </c>
      <c r="V1468" s="13">
        <v>280100</v>
      </c>
      <c r="W1468" s="13">
        <v>300900</v>
      </c>
      <c r="X1468" s="13">
        <v>312200</v>
      </c>
      <c r="Y1468" s="13">
        <v>312200</v>
      </c>
      <c r="Z1468" s="13">
        <v>304800</v>
      </c>
      <c r="AA1468" s="13">
        <v>290000</v>
      </c>
      <c r="AB1468" s="13">
        <v>56</v>
      </c>
      <c r="AC1468" s="13">
        <v>63</v>
      </c>
      <c r="AD1468" s="13">
        <v>38</v>
      </c>
      <c r="AE1468" s="13">
        <v>58</v>
      </c>
      <c r="AF1468" s="13">
        <v>61</v>
      </c>
      <c r="AG1468" s="13">
        <v>42</v>
      </c>
      <c r="AH1468" s="13"/>
      <c r="AI1468" s="13"/>
      <c r="AJ1468" s="13"/>
      <c r="AK1468" s="13">
        <v>52</v>
      </c>
      <c r="AL1468" s="13">
        <v>35</v>
      </c>
      <c r="AM1468" s="13">
        <v>28</v>
      </c>
      <c r="AN1468" s="13">
        <v>66</v>
      </c>
      <c r="AO1468" s="13">
        <v>60</v>
      </c>
      <c r="AP1468" s="13"/>
      <c r="AQ1468" s="13">
        <v>58</v>
      </c>
      <c r="AR1468" s="13">
        <v>89</v>
      </c>
      <c r="AS1468" s="13">
        <v>73</v>
      </c>
      <c r="AT1468" s="13">
        <v>50</v>
      </c>
      <c r="AU1468" s="13"/>
      <c r="AV1468" s="13">
        <v>54</v>
      </c>
      <c r="AW1468" s="13">
        <v>51</v>
      </c>
      <c r="AX1468" s="13">
        <v>21</v>
      </c>
      <c r="AY1468" s="14">
        <f t="shared" si="234"/>
        <v>53.055555555555557</v>
      </c>
      <c r="AZ1468" s="14">
        <f t="shared" si="232"/>
        <v>23</v>
      </c>
      <c r="BA1468" s="19">
        <f t="shared" si="235"/>
        <v>0.81818181818181823</v>
      </c>
      <c r="BB1468" s="20">
        <f t="shared" si="233"/>
        <v>16.217173983963537</v>
      </c>
      <c r="BC1468">
        <f t="shared" si="236"/>
        <v>0</v>
      </c>
      <c r="BD1468" s="14">
        <f t="shared" si="237"/>
        <v>14</v>
      </c>
      <c r="BE1468" s="14">
        <f t="shared" si="238"/>
        <v>53</v>
      </c>
      <c r="BF1468" s="14">
        <f t="shared" si="239"/>
        <v>38.333333333333336</v>
      </c>
      <c r="BG1468" s="14">
        <f t="shared" si="240"/>
        <v>56.571428571428569</v>
      </c>
    </row>
    <row r="1469" spans="1:59" x14ac:dyDescent="0.2">
      <c r="A1469" t="str">
        <f t="shared" si="224"/>
        <v>Jake Kolodjashnij_2015</v>
      </c>
      <c r="B1469" t="s">
        <v>684</v>
      </c>
      <c r="C1469" t="s">
        <v>235</v>
      </c>
      <c r="D1469">
        <v>2015</v>
      </c>
      <c r="E1469" s="13">
        <v>123900</v>
      </c>
      <c r="F1469" s="13">
        <v>123900</v>
      </c>
      <c r="G1469" s="13">
        <v>123900</v>
      </c>
      <c r="H1469" s="13">
        <v>123900</v>
      </c>
      <c r="I1469" s="13">
        <v>123900</v>
      </c>
      <c r="J1469" s="13">
        <v>123900</v>
      </c>
      <c r="K1469" s="13">
        <v>123900</v>
      </c>
      <c r="L1469" s="13">
        <v>123900</v>
      </c>
      <c r="M1469" s="13">
        <v>123900</v>
      </c>
      <c r="N1469" s="13">
        <v>123900</v>
      </c>
      <c r="O1469" s="13">
        <v>123900</v>
      </c>
      <c r="P1469" s="13">
        <v>123900</v>
      </c>
      <c r="Q1469" s="13">
        <v>123900</v>
      </c>
      <c r="R1469" s="13">
        <v>123900</v>
      </c>
      <c r="S1469" s="13">
        <v>123900</v>
      </c>
      <c r="T1469" s="13">
        <v>123900</v>
      </c>
      <c r="U1469" s="13">
        <v>123900</v>
      </c>
      <c r="V1469" s="13">
        <v>165600</v>
      </c>
      <c r="W1469" s="13">
        <v>195500</v>
      </c>
      <c r="X1469" s="13">
        <v>223400</v>
      </c>
      <c r="Y1469" s="13">
        <v>261600</v>
      </c>
      <c r="Z1469" s="13">
        <v>298900</v>
      </c>
      <c r="AA1469" s="13">
        <v>323600</v>
      </c>
      <c r="AB1469" s="13"/>
      <c r="AC1469" s="13"/>
      <c r="AD1469" s="13"/>
      <c r="AE1469" s="13"/>
      <c r="AF1469" s="13"/>
      <c r="AG1469" s="13"/>
      <c r="AH1469" s="13"/>
      <c r="AI1469" s="13"/>
      <c r="AJ1469" s="13"/>
      <c r="AK1469" s="13"/>
      <c r="AL1469" s="13"/>
      <c r="AM1469" s="13">
        <v>52</v>
      </c>
      <c r="AN1469" s="13"/>
      <c r="AO1469" s="13"/>
      <c r="AP1469" s="13"/>
      <c r="AQ1469" s="13">
        <v>68</v>
      </c>
      <c r="AR1469" s="13">
        <v>50</v>
      </c>
      <c r="AS1469" s="13">
        <v>50</v>
      </c>
      <c r="AT1469" s="13">
        <v>82</v>
      </c>
      <c r="AU1469" s="13">
        <v>91</v>
      </c>
      <c r="AV1469" s="13">
        <v>73</v>
      </c>
      <c r="AW1469" s="13">
        <v>76</v>
      </c>
      <c r="AX1469" s="13">
        <v>63</v>
      </c>
      <c r="AY1469" s="14">
        <f t="shared" si="234"/>
        <v>67.222222222222229</v>
      </c>
      <c r="AZ1469" s="14">
        <f t="shared" si="232"/>
        <v>23</v>
      </c>
      <c r="BA1469" s="19">
        <f t="shared" si="235"/>
        <v>0.40909090909090912</v>
      </c>
      <c r="BB1469" s="20">
        <f t="shared" si="233"/>
        <v>14.737518259342187</v>
      </c>
      <c r="BC1469">
        <f t="shared" si="236"/>
        <v>0</v>
      </c>
      <c r="BD1469" s="14">
        <f t="shared" si="237"/>
        <v>1</v>
      </c>
      <c r="BE1469" s="14" t="str">
        <f t="shared" si="238"/>
        <v/>
      </c>
      <c r="BF1469" s="14">
        <f t="shared" si="239"/>
        <v>52</v>
      </c>
      <c r="BG1469" s="14">
        <f t="shared" si="240"/>
        <v>69.125</v>
      </c>
    </row>
    <row r="1470" spans="1:59" x14ac:dyDescent="0.2">
      <c r="A1470" t="str">
        <f t="shared" si="224"/>
        <v>Kade Kolodjashnij_2018</v>
      </c>
      <c r="B1470" t="s">
        <v>734</v>
      </c>
      <c r="C1470" t="s">
        <v>288</v>
      </c>
      <c r="D1470">
        <v>2018</v>
      </c>
      <c r="E1470" s="13">
        <v>398300</v>
      </c>
      <c r="F1470" s="13">
        <v>398300</v>
      </c>
      <c r="G1470" s="13">
        <v>398300</v>
      </c>
      <c r="H1470" s="13">
        <v>382800</v>
      </c>
      <c r="I1470" s="13">
        <v>370800</v>
      </c>
      <c r="J1470" s="13">
        <v>370800</v>
      </c>
      <c r="K1470" s="13">
        <v>370800</v>
      </c>
      <c r="L1470" s="13">
        <v>370800</v>
      </c>
      <c r="M1470" s="13">
        <v>370800</v>
      </c>
      <c r="N1470" s="13">
        <v>370800</v>
      </c>
      <c r="O1470" s="13">
        <v>370800</v>
      </c>
      <c r="P1470" s="13">
        <v>370800</v>
      </c>
      <c r="Q1470" s="13">
        <v>370800</v>
      </c>
      <c r="R1470" s="13">
        <v>370800</v>
      </c>
      <c r="S1470" s="13">
        <v>370800</v>
      </c>
      <c r="T1470" s="13">
        <v>370800</v>
      </c>
      <c r="U1470" s="13">
        <v>370800</v>
      </c>
      <c r="V1470" s="13">
        <v>370800</v>
      </c>
      <c r="W1470" s="13">
        <v>365400</v>
      </c>
      <c r="X1470" s="13">
        <v>349000</v>
      </c>
      <c r="Y1470" s="13">
        <v>340200</v>
      </c>
      <c r="Z1470" s="13">
        <v>334500</v>
      </c>
      <c r="AA1470" s="13">
        <v>334500</v>
      </c>
      <c r="AB1470" s="13">
        <v>74</v>
      </c>
      <c r="AC1470" s="13">
        <v>50</v>
      </c>
      <c r="AD1470" s="13">
        <v>78</v>
      </c>
      <c r="AE1470" s="13">
        <v>70</v>
      </c>
      <c r="AF1470" s="13"/>
      <c r="AG1470" s="13"/>
      <c r="AH1470" s="13"/>
      <c r="AI1470" s="13"/>
      <c r="AJ1470" s="13"/>
      <c r="AK1470" s="13"/>
      <c r="AL1470" s="13"/>
      <c r="AM1470" s="13"/>
      <c r="AN1470" s="13"/>
      <c r="AO1470" s="13"/>
      <c r="AP1470" s="13"/>
      <c r="AQ1470" s="13"/>
      <c r="AR1470" s="13"/>
      <c r="AS1470" s="13">
        <v>67</v>
      </c>
      <c r="AT1470" s="13">
        <v>50</v>
      </c>
      <c r="AU1470" s="13">
        <v>78</v>
      </c>
      <c r="AV1470" s="13">
        <v>69</v>
      </c>
      <c r="AW1470" s="13"/>
      <c r="AX1470" s="13"/>
      <c r="AY1470" s="14">
        <f t="shared" si="234"/>
        <v>67</v>
      </c>
      <c r="AZ1470" s="14">
        <f t="shared" si="232"/>
        <v>23</v>
      </c>
      <c r="BA1470" s="19">
        <f t="shared" si="235"/>
        <v>0.36363636363636365</v>
      </c>
      <c r="BB1470" s="20">
        <f t="shared" si="233"/>
        <v>11.224972160321824</v>
      </c>
      <c r="BC1470">
        <f t="shared" si="236"/>
        <v>0</v>
      </c>
      <c r="BD1470" s="14">
        <f t="shared" si="237"/>
        <v>22</v>
      </c>
      <c r="BE1470" s="14">
        <f t="shared" si="238"/>
        <v>68</v>
      </c>
      <c r="BF1470" s="14" t="str">
        <f t="shared" si="239"/>
        <v/>
      </c>
      <c r="BG1470" s="14">
        <f t="shared" si="240"/>
        <v>66</v>
      </c>
    </row>
    <row r="1471" spans="1:59" x14ac:dyDescent="0.2">
      <c r="A1471" t="str">
        <f t="shared" si="224"/>
        <v>Kade Kolodjashnij_2017</v>
      </c>
      <c r="B1471" t="s">
        <v>734</v>
      </c>
      <c r="C1471" t="s">
        <v>288</v>
      </c>
      <c r="D1471">
        <v>2017</v>
      </c>
      <c r="E1471" s="13">
        <v>375400</v>
      </c>
      <c r="F1471" s="13">
        <v>375400</v>
      </c>
      <c r="G1471" s="13">
        <v>375400</v>
      </c>
      <c r="H1471" s="13">
        <v>382600</v>
      </c>
      <c r="I1471" s="13">
        <v>384900</v>
      </c>
      <c r="J1471" s="13">
        <v>373400</v>
      </c>
      <c r="K1471" s="13">
        <v>373400</v>
      </c>
      <c r="L1471" s="13">
        <v>355400</v>
      </c>
      <c r="M1471" s="13">
        <v>354300</v>
      </c>
      <c r="N1471" s="13">
        <v>354300</v>
      </c>
      <c r="O1471" s="13">
        <v>372900</v>
      </c>
      <c r="P1471" s="13">
        <v>394100</v>
      </c>
      <c r="Q1471" s="13">
        <v>399500</v>
      </c>
      <c r="R1471" s="13">
        <v>385000</v>
      </c>
      <c r="S1471" s="13">
        <v>385000</v>
      </c>
      <c r="T1471" s="13">
        <v>385000</v>
      </c>
      <c r="U1471" s="13">
        <v>385000</v>
      </c>
      <c r="V1471" s="13">
        <v>385000</v>
      </c>
      <c r="W1471" s="13">
        <v>385000</v>
      </c>
      <c r="X1471" s="13">
        <v>385000</v>
      </c>
      <c r="Y1471" s="13">
        <v>385000</v>
      </c>
      <c r="Z1471" s="13">
        <v>385000</v>
      </c>
      <c r="AA1471" s="13">
        <v>385000</v>
      </c>
      <c r="AB1471" s="13">
        <v>73</v>
      </c>
      <c r="AC1471" s="13">
        <v>73</v>
      </c>
      <c r="AD1471" s="13">
        <v>89</v>
      </c>
      <c r="AE1471" s="13">
        <v>67</v>
      </c>
      <c r="AF1471" s="13">
        <v>43</v>
      </c>
      <c r="AG1471" s="13"/>
      <c r="AH1471" s="13">
        <v>68</v>
      </c>
      <c r="AI1471" s="13">
        <v>96</v>
      </c>
      <c r="AJ1471" s="13"/>
      <c r="AK1471" s="13">
        <v>86</v>
      </c>
      <c r="AL1471" s="13">
        <v>86</v>
      </c>
      <c r="AM1471" s="13">
        <v>71</v>
      </c>
      <c r="AN1471" s="13">
        <v>45</v>
      </c>
      <c r="AO1471" s="13"/>
      <c r="AP1471" s="13"/>
      <c r="AQ1471" s="13"/>
      <c r="AR1471" s="13"/>
      <c r="AS1471" s="13"/>
      <c r="AT1471" s="13"/>
      <c r="AU1471" s="13"/>
      <c r="AV1471" s="13"/>
      <c r="AW1471" s="13"/>
      <c r="AX1471" s="13"/>
      <c r="AY1471" s="14">
        <f t="shared" si="234"/>
        <v>72.454545454545453</v>
      </c>
      <c r="AZ1471" s="14">
        <f t="shared" si="232"/>
        <v>23</v>
      </c>
      <c r="BA1471" s="19">
        <f t="shared" si="235"/>
        <v>0.5</v>
      </c>
      <c r="BB1471" s="20">
        <f t="shared" si="233"/>
        <v>16.937317593784655</v>
      </c>
      <c r="BC1471">
        <f t="shared" si="236"/>
        <v>0</v>
      </c>
      <c r="BD1471" s="14">
        <f t="shared" si="237"/>
        <v>9</v>
      </c>
      <c r="BE1471" s="14">
        <f t="shared" si="238"/>
        <v>69</v>
      </c>
      <c r="BF1471" s="14">
        <f t="shared" si="239"/>
        <v>81.400000000000006</v>
      </c>
      <c r="BG1471" s="14" t="str">
        <f t="shared" si="240"/>
        <v/>
      </c>
    </row>
    <row r="1472" spans="1:59" x14ac:dyDescent="0.2">
      <c r="A1472" t="str">
        <f t="shared" si="224"/>
        <v>Kade Kolodjashnij_2016</v>
      </c>
      <c r="B1472" t="s">
        <v>734</v>
      </c>
      <c r="C1472" t="s">
        <v>288</v>
      </c>
      <c r="D1472">
        <v>2016</v>
      </c>
      <c r="E1472" s="13">
        <v>482200</v>
      </c>
      <c r="F1472" s="13">
        <v>482200</v>
      </c>
      <c r="G1472" s="13">
        <v>482200</v>
      </c>
      <c r="H1472" s="13">
        <v>482200</v>
      </c>
      <c r="I1472" s="13">
        <v>473500</v>
      </c>
      <c r="J1472" s="13">
        <v>469000</v>
      </c>
      <c r="K1472" s="13">
        <v>446400</v>
      </c>
      <c r="L1472" s="13">
        <v>416700</v>
      </c>
      <c r="M1472" s="13">
        <v>385200</v>
      </c>
      <c r="N1472" s="13">
        <v>365100</v>
      </c>
      <c r="O1472" s="13">
        <v>365100</v>
      </c>
      <c r="P1472" s="13">
        <v>355200</v>
      </c>
      <c r="Q1472" s="13">
        <v>340400</v>
      </c>
      <c r="R1472" s="13">
        <v>340400</v>
      </c>
      <c r="S1472" s="13">
        <v>340400</v>
      </c>
      <c r="T1472" s="13">
        <v>331500</v>
      </c>
      <c r="U1472" s="13">
        <v>320100</v>
      </c>
      <c r="V1472" s="13">
        <v>326300</v>
      </c>
      <c r="W1472" s="13">
        <v>326300</v>
      </c>
      <c r="X1472" s="13">
        <v>333800</v>
      </c>
      <c r="Y1472" s="13">
        <v>337400</v>
      </c>
      <c r="Z1472" s="13">
        <v>337200</v>
      </c>
      <c r="AA1472" s="13">
        <v>322300</v>
      </c>
      <c r="AB1472" s="13"/>
      <c r="AC1472" s="13">
        <v>74</v>
      </c>
      <c r="AD1472" s="13">
        <v>113</v>
      </c>
      <c r="AE1472" s="13">
        <v>77</v>
      </c>
      <c r="AF1472" s="13">
        <v>77</v>
      </c>
      <c r="AG1472" s="13">
        <v>70</v>
      </c>
      <c r="AH1472" s="13">
        <v>51</v>
      </c>
      <c r="AI1472" s="13">
        <v>55</v>
      </c>
      <c r="AJ1472" s="13">
        <v>79</v>
      </c>
      <c r="AK1472" s="13"/>
      <c r="AL1472" s="13">
        <v>62</v>
      </c>
      <c r="AM1472" s="13">
        <v>39</v>
      </c>
      <c r="AN1472" s="13"/>
      <c r="AO1472" s="13"/>
      <c r="AP1472" s="13">
        <v>83</v>
      </c>
      <c r="AQ1472" s="13">
        <v>52</v>
      </c>
      <c r="AR1472" s="13">
        <v>75</v>
      </c>
      <c r="AS1472" s="13">
        <v>74</v>
      </c>
      <c r="AT1472" s="13">
        <v>70</v>
      </c>
      <c r="AU1472" s="13">
        <v>71</v>
      </c>
      <c r="AV1472" s="13">
        <v>68</v>
      </c>
      <c r="AW1472" s="13">
        <v>36</v>
      </c>
      <c r="AX1472" s="13">
        <v>85</v>
      </c>
      <c r="AY1472" s="14">
        <f t="shared" si="234"/>
        <v>69</v>
      </c>
      <c r="AZ1472" s="14">
        <f t="shared" si="232"/>
        <v>23</v>
      </c>
      <c r="BA1472" s="19">
        <f t="shared" si="235"/>
        <v>0.86363636363636365</v>
      </c>
      <c r="BB1472" s="20">
        <f t="shared" si="233"/>
        <v>17.568911937472585</v>
      </c>
      <c r="BC1472">
        <f t="shared" si="236"/>
        <v>0</v>
      </c>
      <c r="BD1472" s="14">
        <f t="shared" si="237"/>
        <v>17</v>
      </c>
      <c r="BE1472" s="14">
        <f t="shared" si="238"/>
        <v>82.2</v>
      </c>
      <c r="BF1472" s="14">
        <f t="shared" si="239"/>
        <v>57.2</v>
      </c>
      <c r="BG1472" s="14">
        <f t="shared" si="240"/>
        <v>68.222222222222229</v>
      </c>
    </row>
    <row r="1473" spans="1:59" x14ac:dyDescent="0.2">
      <c r="A1473" t="str">
        <f t="shared" si="224"/>
        <v>Kade Kolodjashnij_2015</v>
      </c>
      <c r="B1473" t="s">
        <v>734</v>
      </c>
      <c r="C1473" t="s">
        <v>288</v>
      </c>
      <c r="D1473">
        <v>2015</v>
      </c>
      <c r="E1473" s="13">
        <v>367600</v>
      </c>
      <c r="F1473" s="13">
        <v>367600</v>
      </c>
      <c r="G1473" s="13">
        <v>367600</v>
      </c>
      <c r="H1473" s="13">
        <v>350500</v>
      </c>
      <c r="I1473" s="13">
        <v>353300</v>
      </c>
      <c r="J1473" s="13">
        <v>358400</v>
      </c>
      <c r="K1473" s="13">
        <v>380600</v>
      </c>
      <c r="L1473" s="13">
        <v>396300</v>
      </c>
      <c r="M1473" s="13">
        <v>417900</v>
      </c>
      <c r="N1473" s="13">
        <v>411400</v>
      </c>
      <c r="O1473" s="13">
        <v>419300</v>
      </c>
      <c r="P1473" s="13">
        <v>429300</v>
      </c>
      <c r="Q1473" s="13">
        <v>429300</v>
      </c>
      <c r="R1473" s="13">
        <v>453300</v>
      </c>
      <c r="S1473" s="13">
        <v>487500</v>
      </c>
      <c r="T1473" s="13">
        <v>506800</v>
      </c>
      <c r="U1473" s="13">
        <v>515900</v>
      </c>
      <c r="V1473" s="13">
        <v>494600</v>
      </c>
      <c r="W1473" s="13">
        <v>467000</v>
      </c>
      <c r="X1473" s="13">
        <v>444300</v>
      </c>
      <c r="Y1473" s="13">
        <v>437300</v>
      </c>
      <c r="Z1473" s="13">
        <v>434000</v>
      </c>
      <c r="AA1473" s="13">
        <v>450900</v>
      </c>
      <c r="AB1473" s="13">
        <v>47</v>
      </c>
      <c r="AC1473" s="13">
        <v>80</v>
      </c>
      <c r="AD1473" s="13">
        <v>52</v>
      </c>
      <c r="AE1473" s="13">
        <v>83</v>
      </c>
      <c r="AF1473" s="13">
        <v>88</v>
      </c>
      <c r="AG1473" s="13">
        <v>94</v>
      </c>
      <c r="AH1473" s="13">
        <v>81</v>
      </c>
      <c r="AI1473" s="13">
        <v>110</v>
      </c>
      <c r="AJ1473" s="13">
        <v>43</v>
      </c>
      <c r="AK1473" s="13">
        <v>108</v>
      </c>
      <c r="AL1473" s="13">
        <v>120</v>
      </c>
      <c r="AM1473" s="13"/>
      <c r="AN1473" s="13">
        <v>82</v>
      </c>
      <c r="AO1473" s="13">
        <v>143</v>
      </c>
      <c r="AP1473" s="13">
        <v>107</v>
      </c>
      <c r="AQ1473" s="13">
        <v>71</v>
      </c>
      <c r="AR1473" s="13">
        <v>86</v>
      </c>
      <c r="AS1473" s="13">
        <v>79</v>
      </c>
      <c r="AT1473" s="13">
        <v>66</v>
      </c>
      <c r="AU1473" s="13">
        <v>109</v>
      </c>
      <c r="AV1473" s="13">
        <v>86</v>
      </c>
      <c r="AW1473" s="13">
        <v>110</v>
      </c>
      <c r="AX1473" s="13">
        <v>121</v>
      </c>
      <c r="AY1473" s="14">
        <f t="shared" si="234"/>
        <v>89.36363636363636</v>
      </c>
      <c r="AZ1473" s="14">
        <f t="shared" si="232"/>
        <v>23</v>
      </c>
      <c r="BA1473" s="19">
        <f t="shared" si="235"/>
        <v>1</v>
      </c>
      <c r="BB1473" s="20">
        <f t="shared" si="233"/>
        <v>25.204960688127315</v>
      </c>
      <c r="BC1473">
        <f t="shared" si="236"/>
        <v>0</v>
      </c>
      <c r="BD1473" s="14">
        <f t="shared" si="237"/>
        <v>4</v>
      </c>
      <c r="BE1473" s="14">
        <f t="shared" si="238"/>
        <v>74</v>
      </c>
      <c r="BF1473" s="14">
        <f t="shared" si="239"/>
        <v>92.4</v>
      </c>
      <c r="BG1473" s="14">
        <f t="shared" si="240"/>
        <v>92.777777777777771</v>
      </c>
    </row>
    <row r="1474" spans="1:59" x14ac:dyDescent="0.2">
      <c r="A1474" t="str">
        <f t="shared" ref="A1474:A1537" si="241">B1474&amp;"_"&amp;D1474</f>
        <v>Jacob Koschitzke_2018</v>
      </c>
      <c r="B1474" t="s">
        <v>2678</v>
      </c>
      <c r="C1474" t="s">
        <v>260</v>
      </c>
      <c r="D1474">
        <v>2018</v>
      </c>
      <c r="E1474" s="13">
        <v>0</v>
      </c>
      <c r="F1474" s="13">
        <v>0</v>
      </c>
      <c r="G1474" s="13">
        <v>0</v>
      </c>
      <c r="H1474" s="13">
        <v>0</v>
      </c>
      <c r="I1474" s="13">
        <v>0</v>
      </c>
      <c r="J1474" s="13">
        <v>0</v>
      </c>
      <c r="K1474" s="13">
        <v>0</v>
      </c>
      <c r="L1474" s="13">
        <v>0</v>
      </c>
      <c r="M1474" s="13">
        <v>0</v>
      </c>
      <c r="N1474" s="13">
        <v>0</v>
      </c>
      <c r="O1474" s="13">
        <v>0</v>
      </c>
      <c r="P1474" s="13">
        <v>0</v>
      </c>
      <c r="Q1474" s="13">
        <v>0</v>
      </c>
      <c r="R1474" s="13">
        <v>0</v>
      </c>
      <c r="S1474" s="13">
        <v>0</v>
      </c>
      <c r="T1474" s="13">
        <v>0</v>
      </c>
      <c r="U1474" s="13">
        <v>0</v>
      </c>
      <c r="V1474" s="13">
        <v>0</v>
      </c>
      <c r="W1474" s="13">
        <v>0</v>
      </c>
      <c r="X1474" s="13">
        <v>0</v>
      </c>
      <c r="Y1474" s="13">
        <v>0</v>
      </c>
      <c r="Z1474" s="13">
        <v>0</v>
      </c>
      <c r="AA1474" s="13">
        <v>0</v>
      </c>
      <c r="AB1474" s="13"/>
      <c r="AC1474" s="13"/>
      <c r="AD1474" s="13"/>
      <c r="AE1474" s="13"/>
      <c r="AF1474" s="13"/>
      <c r="AG1474" s="13"/>
      <c r="AH1474" s="13"/>
      <c r="AI1474" s="13"/>
      <c r="AJ1474" s="13"/>
      <c r="AK1474" s="13"/>
      <c r="AL1474" s="13"/>
      <c r="AM1474" s="13"/>
      <c r="AN1474" s="13"/>
      <c r="AO1474" s="13"/>
      <c r="AP1474" s="13"/>
      <c r="AQ1474" s="13"/>
      <c r="AR1474" s="13"/>
      <c r="AS1474" s="13"/>
      <c r="AT1474" s="13"/>
      <c r="AU1474" s="13"/>
      <c r="AV1474" s="13"/>
      <c r="AW1474" s="13"/>
      <c r="AX1474" s="13"/>
      <c r="AY1474" s="14" t="str">
        <f t="shared" si="234"/>
        <v/>
      </c>
      <c r="AZ1474" s="14">
        <f t="shared" si="232"/>
        <v>23</v>
      </c>
      <c r="BA1474" s="19">
        <f t="shared" si="235"/>
        <v>0</v>
      </c>
      <c r="BB1474" s="20" t="e">
        <f t="shared" si="233"/>
        <v>#DIV/0!</v>
      </c>
      <c r="BC1474">
        <f t="shared" si="236"/>
        <v>23</v>
      </c>
      <c r="BD1474" s="14">
        <f t="shared" si="237"/>
        <v>1</v>
      </c>
      <c r="BE1474" s="14" t="str">
        <f t="shared" si="238"/>
        <v/>
      </c>
      <c r="BF1474" s="14" t="str">
        <f t="shared" si="239"/>
        <v/>
      </c>
      <c r="BG1474" s="14" t="str">
        <f t="shared" si="240"/>
        <v/>
      </c>
    </row>
    <row r="1475" spans="1:59" x14ac:dyDescent="0.2">
      <c r="A1475" t="str">
        <f t="shared" si="241"/>
        <v>Jacob Koschitzke_2017</v>
      </c>
      <c r="B1475" t="s">
        <v>2678</v>
      </c>
      <c r="C1475" t="s">
        <v>260</v>
      </c>
      <c r="D1475">
        <v>2017</v>
      </c>
      <c r="E1475" s="13">
        <v>0</v>
      </c>
      <c r="F1475" s="13">
        <v>0</v>
      </c>
      <c r="G1475" s="13">
        <v>0</v>
      </c>
      <c r="H1475" s="13">
        <v>0</v>
      </c>
      <c r="I1475" s="13">
        <v>0</v>
      </c>
      <c r="J1475" s="13">
        <v>0</v>
      </c>
      <c r="K1475" s="13">
        <v>0</v>
      </c>
      <c r="L1475" s="13">
        <v>0</v>
      </c>
      <c r="M1475" s="13">
        <v>0</v>
      </c>
      <c r="N1475" s="13">
        <v>0</v>
      </c>
      <c r="O1475" s="13">
        <v>0</v>
      </c>
      <c r="P1475" s="13">
        <v>0</v>
      </c>
      <c r="Q1475" s="13">
        <v>0</v>
      </c>
      <c r="R1475" s="13">
        <v>0</v>
      </c>
      <c r="S1475" s="13">
        <v>0</v>
      </c>
      <c r="T1475" s="13">
        <v>0</v>
      </c>
      <c r="U1475" s="13">
        <v>0</v>
      </c>
      <c r="V1475" s="13">
        <v>0</v>
      </c>
      <c r="W1475" s="13">
        <v>0</v>
      </c>
      <c r="X1475" s="13">
        <v>0</v>
      </c>
      <c r="Y1475" s="13">
        <v>0</v>
      </c>
      <c r="Z1475" s="13">
        <v>0</v>
      </c>
      <c r="AA1475" s="13">
        <v>0</v>
      </c>
      <c r="AB1475" s="13"/>
      <c r="AC1475" s="13"/>
      <c r="AD1475" s="13"/>
      <c r="AE1475" s="13"/>
      <c r="AF1475" s="13"/>
      <c r="AG1475" s="13"/>
      <c r="AH1475" s="13"/>
      <c r="AI1475" s="13"/>
      <c r="AJ1475" s="13"/>
      <c r="AK1475" s="13"/>
      <c r="AL1475" s="13"/>
      <c r="AM1475" s="13"/>
      <c r="AN1475" s="13"/>
      <c r="AO1475" s="13"/>
      <c r="AP1475" s="13"/>
      <c r="AQ1475" s="13"/>
      <c r="AR1475" s="13"/>
      <c r="AS1475" s="13"/>
      <c r="AT1475" s="13"/>
      <c r="AU1475" s="13"/>
      <c r="AV1475" s="13"/>
      <c r="AW1475" s="13"/>
      <c r="AX1475" s="13"/>
      <c r="AY1475" s="14" t="str">
        <f t="shared" si="234"/>
        <v/>
      </c>
      <c r="AZ1475" s="14">
        <f t="shared" si="232"/>
        <v>23</v>
      </c>
      <c r="BA1475" s="19">
        <f t="shared" si="235"/>
        <v>0</v>
      </c>
      <c r="BB1475" s="20" t="e">
        <f t="shared" si="233"/>
        <v>#DIV/0!</v>
      </c>
      <c r="BC1475">
        <f t="shared" si="236"/>
        <v>23</v>
      </c>
      <c r="BD1475" s="14">
        <f t="shared" si="237"/>
        <v>1</v>
      </c>
      <c r="BE1475" s="14" t="str">
        <f t="shared" si="238"/>
        <v/>
      </c>
      <c r="BF1475" s="14" t="str">
        <f t="shared" si="239"/>
        <v/>
      </c>
      <c r="BG1475" s="14" t="str">
        <f t="shared" si="240"/>
        <v/>
      </c>
    </row>
    <row r="1476" spans="1:59" x14ac:dyDescent="0.2">
      <c r="A1476" t="str">
        <f t="shared" si="241"/>
        <v>Jacob Koschitzke_2016</v>
      </c>
      <c r="B1476" t="s">
        <v>2678</v>
      </c>
      <c r="C1476" t="s">
        <v>260</v>
      </c>
      <c r="D1476">
        <v>2016</v>
      </c>
      <c r="E1476" s="13">
        <v>0</v>
      </c>
      <c r="F1476" s="13">
        <v>0</v>
      </c>
      <c r="G1476" s="13">
        <v>0</v>
      </c>
      <c r="H1476" s="13">
        <v>0</v>
      </c>
      <c r="I1476" s="13">
        <v>0</v>
      </c>
      <c r="J1476" s="13">
        <v>0</v>
      </c>
      <c r="K1476" s="13">
        <v>0</v>
      </c>
      <c r="L1476" s="13">
        <v>0</v>
      </c>
      <c r="M1476" s="13">
        <v>0</v>
      </c>
      <c r="N1476" s="13">
        <v>0</v>
      </c>
      <c r="O1476" s="13">
        <v>0</v>
      </c>
      <c r="P1476" s="13">
        <v>0</v>
      </c>
      <c r="Q1476" s="13">
        <v>0</v>
      </c>
      <c r="R1476" s="13">
        <v>0</v>
      </c>
      <c r="S1476" s="13">
        <v>0</v>
      </c>
      <c r="T1476" s="13">
        <v>0</v>
      </c>
      <c r="U1476" s="13">
        <v>0</v>
      </c>
      <c r="V1476" s="13">
        <v>0</v>
      </c>
      <c r="W1476" s="13">
        <v>0</v>
      </c>
      <c r="X1476" s="13">
        <v>0</v>
      </c>
      <c r="Y1476" s="13">
        <v>0</v>
      </c>
      <c r="Z1476" s="13">
        <v>0</v>
      </c>
      <c r="AA1476" s="13">
        <v>0</v>
      </c>
      <c r="AB1476" s="13"/>
      <c r="AC1476" s="13"/>
      <c r="AD1476" s="13"/>
      <c r="AE1476" s="13"/>
      <c r="AF1476" s="13"/>
      <c r="AG1476" s="13"/>
      <c r="AH1476" s="13"/>
      <c r="AI1476" s="13"/>
      <c r="AJ1476" s="13"/>
      <c r="AK1476" s="13"/>
      <c r="AL1476" s="13"/>
      <c r="AM1476" s="13"/>
      <c r="AN1476" s="13"/>
      <c r="AO1476" s="13"/>
      <c r="AP1476" s="13"/>
      <c r="AQ1476" s="13"/>
      <c r="AR1476" s="13"/>
      <c r="AS1476" s="13"/>
      <c r="AT1476" s="13"/>
      <c r="AU1476" s="13"/>
      <c r="AV1476" s="13"/>
      <c r="AW1476" s="13"/>
      <c r="AX1476" s="13"/>
      <c r="AY1476" s="14" t="str">
        <f t="shared" si="234"/>
        <v/>
      </c>
      <c r="AZ1476" s="14">
        <f t="shared" si="232"/>
        <v>23</v>
      </c>
      <c r="BA1476" s="19">
        <f t="shared" si="235"/>
        <v>0</v>
      </c>
      <c r="BB1476" s="20" t="e">
        <f t="shared" si="233"/>
        <v>#DIV/0!</v>
      </c>
      <c r="BC1476">
        <f t="shared" si="236"/>
        <v>23</v>
      </c>
      <c r="BD1476" s="14">
        <f t="shared" si="237"/>
        <v>1</v>
      </c>
      <c r="BE1476" s="14" t="str">
        <f t="shared" si="238"/>
        <v/>
      </c>
      <c r="BF1476" s="14" t="str">
        <f t="shared" si="239"/>
        <v/>
      </c>
      <c r="BG1476" s="14" t="str">
        <f t="shared" si="240"/>
        <v/>
      </c>
    </row>
    <row r="1477" spans="1:59" x14ac:dyDescent="0.2">
      <c r="A1477" t="str">
        <f t="shared" si="241"/>
        <v>Jacob Koschitzke_2015</v>
      </c>
      <c r="B1477" t="s">
        <v>2678</v>
      </c>
      <c r="C1477" t="s">
        <v>260</v>
      </c>
      <c r="D1477">
        <v>2015</v>
      </c>
      <c r="E1477" s="13">
        <v>0</v>
      </c>
      <c r="F1477" s="13">
        <v>0</v>
      </c>
      <c r="G1477" s="13">
        <v>0</v>
      </c>
      <c r="H1477" s="13">
        <v>0</v>
      </c>
      <c r="I1477" s="13">
        <v>0</v>
      </c>
      <c r="J1477" s="13">
        <v>0</v>
      </c>
      <c r="K1477" s="13">
        <v>0</v>
      </c>
      <c r="L1477" s="13">
        <v>0</v>
      </c>
      <c r="M1477" s="13">
        <v>0</v>
      </c>
      <c r="N1477" s="13">
        <v>0</v>
      </c>
      <c r="O1477" s="13">
        <v>0</v>
      </c>
      <c r="P1477" s="13">
        <v>0</v>
      </c>
      <c r="Q1477" s="13">
        <v>0</v>
      </c>
      <c r="R1477" s="13">
        <v>0</v>
      </c>
      <c r="S1477" s="13">
        <v>0</v>
      </c>
      <c r="T1477" s="13">
        <v>0</v>
      </c>
      <c r="U1477" s="13">
        <v>0</v>
      </c>
      <c r="V1477" s="13">
        <v>0</v>
      </c>
      <c r="W1477" s="13">
        <v>0</v>
      </c>
      <c r="X1477" s="13">
        <v>0</v>
      </c>
      <c r="Y1477" s="13">
        <v>0</v>
      </c>
      <c r="Z1477" s="13">
        <v>0</v>
      </c>
      <c r="AA1477" s="13">
        <v>0</v>
      </c>
      <c r="AB1477" s="13"/>
      <c r="AC1477" s="13"/>
      <c r="AD1477" s="13"/>
      <c r="AE1477" s="13"/>
      <c r="AF1477" s="13"/>
      <c r="AG1477" s="13"/>
      <c r="AH1477" s="13"/>
      <c r="AI1477" s="13"/>
      <c r="AJ1477" s="13"/>
      <c r="AK1477" s="13"/>
      <c r="AL1477" s="13"/>
      <c r="AM1477" s="13"/>
      <c r="AN1477" s="13"/>
      <c r="AO1477" s="13"/>
      <c r="AP1477" s="13"/>
      <c r="AQ1477" s="13"/>
      <c r="AR1477" s="13"/>
      <c r="AS1477" s="13"/>
      <c r="AT1477" s="13"/>
      <c r="AU1477" s="13"/>
      <c r="AV1477" s="13"/>
      <c r="AW1477" s="13"/>
      <c r="AX1477" s="13"/>
      <c r="AY1477" s="14" t="str">
        <f t="shared" si="234"/>
        <v/>
      </c>
      <c r="AZ1477" s="14">
        <f t="shared" si="232"/>
        <v>23</v>
      </c>
      <c r="BA1477" s="19">
        <f t="shared" si="235"/>
        <v>0</v>
      </c>
      <c r="BB1477" s="20" t="e">
        <f t="shared" si="233"/>
        <v>#DIV/0!</v>
      </c>
      <c r="BC1477">
        <f t="shared" si="236"/>
        <v>23</v>
      </c>
      <c r="BD1477" s="14">
        <f t="shared" si="237"/>
        <v>1</v>
      </c>
      <c r="BE1477" s="14" t="str">
        <f t="shared" si="238"/>
        <v/>
      </c>
      <c r="BF1477" s="14" t="str">
        <f t="shared" si="239"/>
        <v/>
      </c>
      <c r="BG1477" s="14" t="str">
        <f t="shared" si="240"/>
        <v/>
      </c>
    </row>
    <row r="1478" spans="1:59" x14ac:dyDescent="0.2">
      <c r="A1478" t="str">
        <f t="shared" si="241"/>
        <v>Nathan Kreuger_2018</v>
      </c>
      <c r="B1478" t="s">
        <v>2679</v>
      </c>
      <c r="C1478" t="s">
        <v>235</v>
      </c>
      <c r="D1478">
        <v>2018</v>
      </c>
      <c r="E1478" s="13">
        <v>0</v>
      </c>
      <c r="F1478" s="13">
        <v>0</v>
      </c>
      <c r="G1478" s="13">
        <v>0</v>
      </c>
      <c r="H1478" s="13">
        <v>0</v>
      </c>
      <c r="I1478" s="13">
        <v>0</v>
      </c>
      <c r="J1478" s="13">
        <v>0</v>
      </c>
      <c r="K1478" s="13">
        <v>0</v>
      </c>
      <c r="L1478" s="13">
        <v>0</v>
      </c>
      <c r="M1478" s="13">
        <v>0</v>
      </c>
      <c r="N1478" s="13">
        <v>0</v>
      </c>
      <c r="O1478" s="13">
        <v>0</v>
      </c>
      <c r="P1478" s="13">
        <v>0</v>
      </c>
      <c r="Q1478" s="13">
        <v>0</v>
      </c>
      <c r="R1478" s="13">
        <v>0</v>
      </c>
      <c r="S1478" s="13">
        <v>0</v>
      </c>
      <c r="T1478" s="13">
        <v>0</v>
      </c>
      <c r="U1478" s="13">
        <v>0</v>
      </c>
      <c r="V1478" s="13">
        <v>0</v>
      </c>
      <c r="W1478" s="13">
        <v>0</v>
      </c>
      <c r="X1478" s="13">
        <v>0</v>
      </c>
      <c r="Y1478" s="13">
        <v>0</v>
      </c>
      <c r="Z1478" s="13">
        <v>0</v>
      </c>
      <c r="AA1478" s="13">
        <v>0</v>
      </c>
      <c r="AB1478" s="13"/>
      <c r="AC1478" s="13"/>
      <c r="AD1478" s="13"/>
      <c r="AE1478" s="13"/>
      <c r="AF1478" s="13"/>
      <c r="AG1478" s="13"/>
      <c r="AH1478" s="13"/>
      <c r="AI1478" s="13"/>
      <c r="AJ1478" s="13"/>
      <c r="AK1478" s="13"/>
      <c r="AL1478" s="13"/>
      <c r="AM1478" s="13"/>
      <c r="AN1478" s="13"/>
      <c r="AO1478" s="13"/>
      <c r="AP1478" s="13"/>
      <c r="AQ1478" s="13"/>
      <c r="AR1478" s="13"/>
      <c r="AS1478" s="13"/>
      <c r="AT1478" s="13"/>
      <c r="AU1478" s="13"/>
      <c r="AV1478" s="13"/>
      <c r="AW1478" s="13"/>
      <c r="AX1478" s="13"/>
      <c r="AY1478" s="14" t="str">
        <f t="shared" si="234"/>
        <v/>
      </c>
      <c r="AZ1478" s="14">
        <f t="shared" si="232"/>
        <v>23</v>
      </c>
      <c r="BA1478" s="19">
        <f t="shared" si="235"/>
        <v>0</v>
      </c>
      <c r="BB1478" s="20" t="e">
        <f t="shared" si="233"/>
        <v>#DIV/0!</v>
      </c>
      <c r="BC1478">
        <f t="shared" si="236"/>
        <v>23</v>
      </c>
      <c r="BD1478" s="14">
        <f t="shared" si="237"/>
        <v>1</v>
      </c>
      <c r="BE1478" s="14" t="str">
        <f t="shared" si="238"/>
        <v/>
      </c>
      <c r="BF1478" s="14" t="str">
        <f t="shared" si="239"/>
        <v/>
      </c>
      <c r="BG1478" s="14" t="str">
        <f t="shared" si="240"/>
        <v/>
      </c>
    </row>
    <row r="1479" spans="1:59" x14ac:dyDescent="0.2">
      <c r="A1479" t="str">
        <f t="shared" si="241"/>
        <v>Nathan Kreuger_2017</v>
      </c>
      <c r="B1479" t="s">
        <v>2679</v>
      </c>
      <c r="C1479" t="s">
        <v>235</v>
      </c>
      <c r="D1479">
        <v>2017</v>
      </c>
      <c r="E1479" s="13">
        <v>0</v>
      </c>
      <c r="F1479" s="13">
        <v>0</v>
      </c>
      <c r="G1479" s="13">
        <v>0</v>
      </c>
      <c r="H1479" s="13">
        <v>0</v>
      </c>
      <c r="I1479" s="13">
        <v>0</v>
      </c>
      <c r="J1479" s="13">
        <v>0</v>
      </c>
      <c r="K1479" s="13">
        <v>0</v>
      </c>
      <c r="L1479" s="13">
        <v>0</v>
      </c>
      <c r="M1479" s="13">
        <v>0</v>
      </c>
      <c r="N1479" s="13">
        <v>0</v>
      </c>
      <c r="O1479" s="13">
        <v>0</v>
      </c>
      <c r="P1479" s="13">
        <v>0</v>
      </c>
      <c r="Q1479" s="13">
        <v>0</v>
      </c>
      <c r="R1479" s="13">
        <v>0</v>
      </c>
      <c r="S1479" s="13">
        <v>0</v>
      </c>
      <c r="T1479" s="13">
        <v>0</v>
      </c>
      <c r="U1479" s="13">
        <v>0</v>
      </c>
      <c r="V1479" s="13">
        <v>0</v>
      </c>
      <c r="W1479" s="13">
        <v>0</v>
      </c>
      <c r="X1479" s="13">
        <v>0</v>
      </c>
      <c r="Y1479" s="13">
        <v>0</v>
      </c>
      <c r="Z1479" s="13">
        <v>0</v>
      </c>
      <c r="AA1479" s="13">
        <v>0</v>
      </c>
      <c r="AB1479" s="13"/>
      <c r="AC1479" s="13"/>
      <c r="AD1479" s="13"/>
      <c r="AE1479" s="13"/>
      <c r="AF1479" s="13"/>
      <c r="AG1479" s="13"/>
      <c r="AH1479" s="13"/>
      <c r="AI1479" s="13"/>
      <c r="AJ1479" s="13"/>
      <c r="AK1479" s="13"/>
      <c r="AL1479" s="13"/>
      <c r="AM1479" s="13"/>
      <c r="AN1479" s="13"/>
      <c r="AO1479" s="13"/>
      <c r="AP1479" s="13"/>
      <c r="AQ1479" s="13"/>
      <c r="AR1479" s="13"/>
      <c r="AS1479" s="13"/>
      <c r="AT1479" s="13"/>
      <c r="AU1479" s="13"/>
      <c r="AV1479" s="13"/>
      <c r="AW1479" s="13"/>
      <c r="AX1479" s="13"/>
      <c r="AY1479" s="14" t="str">
        <f t="shared" si="234"/>
        <v/>
      </c>
      <c r="AZ1479" s="14">
        <f t="shared" si="232"/>
        <v>23</v>
      </c>
      <c r="BA1479" s="19">
        <f t="shared" si="235"/>
        <v>0</v>
      </c>
      <c r="BB1479" s="20" t="e">
        <f t="shared" si="233"/>
        <v>#DIV/0!</v>
      </c>
      <c r="BC1479">
        <f t="shared" si="236"/>
        <v>23</v>
      </c>
      <c r="BD1479" s="14">
        <f t="shared" si="237"/>
        <v>1</v>
      </c>
      <c r="BE1479" s="14" t="str">
        <f t="shared" si="238"/>
        <v/>
      </c>
      <c r="BF1479" s="14" t="str">
        <f t="shared" si="239"/>
        <v/>
      </c>
      <c r="BG1479" s="14" t="str">
        <f t="shared" si="240"/>
        <v/>
      </c>
    </row>
    <row r="1480" spans="1:59" x14ac:dyDescent="0.2">
      <c r="A1480" t="str">
        <f t="shared" si="241"/>
        <v>Nathan Kreuger_2016</v>
      </c>
      <c r="B1480" t="s">
        <v>2679</v>
      </c>
      <c r="C1480" t="s">
        <v>235</v>
      </c>
      <c r="D1480">
        <v>2016</v>
      </c>
      <c r="E1480" s="13">
        <v>0</v>
      </c>
      <c r="F1480" s="13">
        <v>0</v>
      </c>
      <c r="G1480" s="13">
        <v>0</v>
      </c>
      <c r="H1480" s="13">
        <v>0</v>
      </c>
      <c r="I1480" s="13">
        <v>0</v>
      </c>
      <c r="J1480" s="13">
        <v>0</v>
      </c>
      <c r="K1480" s="13">
        <v>0</v>
      </c>
      <c r="L1480" s="13">
        <v>0</v>
      </c>
      <c r="M1480" s="13">
        <v>0</v>
      </c>
      <c r="N1480" s="13">
        <v>0</v>
      </c>
      <c r="O1480" s="13">
        <v>0</v>
      </c>
      <c r="P1480" s="13">
        <v>0</v>
      </c>
      <c r="Q1480" s="13">
        <v>0</v>
      </c>
      <c r="R1480" s="13">
        <v>0</v>
      </c>
      <c r="S1480" s="13">
        <v>0</v>
      </c>
      <c r="T1480" s="13">
        <v>0</v>
      </c>
      <c r="U1480" s="13">
        <v>0</v>
      </c>
      <c r="V1480" s="13">
        <v>0</v>
      </c>
      <c r="W1480" s="13">
        <v>0</v>
      </c>
      <c r="X1480" s="13">
        <v>0</v>
      </c>
      <c r="Y1480" s="13">
        <v>0</v>
      </c>
      <c r="Z1480" s="13">
        <v>0</v>
      </c>
      <c r="AA1480" s="13">
        <v>0</v>
      </c>
      <c r="AB1480" s="13"/>
      <c r="AC1480" s="13"/>
      <c r="AD1480" s="13"/>
      <c r="AE1480" s="13"/>
      <c r="AF1480" s="13"/>
      <c r="AG1480" s="13"/>
      <c r="AH1480" s="13"/>
      <c r="AI1480" s="13"/>
      <c r="AJ1480" s="13"/>
      <c r="AK1480" s="13"/>
      <c r="AL1480" s="13"/>
      <c r="AM1480" s="13"/>
      <c r="AN1480" s="13"/>
      <c r="AO1480" s="13"/>
      <c r="AP1480" s="13"/>
      <c r="AQ1480" s="13"/>
      <c r="AR1480" s="13"/>
      <c r="AS1480" s="13"/>
      <c r="AT1480" s="13"/>
      <c r="AU1480" s="13"/>
      <c r="AV1480" s="13"/>
      <c r="AW1480" s="13"/>
      <c r="AX1480" s="13"/>
      <c r="AY1480" s="14" t="str">
        <f t="shared" si="234"/>
        <v/>
      </c>
      <c r="AZ1480" s="14">
        <f t="shared" si="232"/>
        <v>23</v>
      </c>
      <c r="BA1480" s="19">
        <f t="shared" si="235"/>
        <v>0</v>
      </c>
      <c r="BB1480" s="20" t="e">
        <f t="shared" si="233"/>
        <v>#DIV/0!</v>
      </c>
      <c r="BC1480">
        <f t="shared" si="236"/>
        <v>23</v>
      </c>
      <c r="BD1480" s="14">
        <f t="shared" si="237"/>
        <v>1</v>
      </c>
      <c r="BE1480" s="14" t="str">
        <f t="shared" si="238"/>
        <v/>
      </c>
      <c r="BF1480" s="14" t="str">
        <f t="shared" si="239"/>
        <v/>
      </c>
      <c r="BG1480" s="14" t="str">
        <f t="shared" si="240"/>
        <v/>
      </c>
    </row>
    <row r="1481" spans="1:59" x14ac:dyDescent="0.2">
      <c r="A1481" t="str">
        <f t="shared" si="241"/>
        <v>Nathan Kreuger_2015</v>
      </c>
      <c r="B1481" t="s">
        <v>2679</v>
      </c>
      <c r="C1481" t="s">
        <v>235</v>
      </c>
      <c r="D1481">
        <v>2015</v>
      </c>
      <c r="E1481" s="13">
        <v>0</v>
      </c>
      <c r="F1481" s="13">
        <v>0</v>
      </c>
      <c r="G1481" s="13">
        <v>0</v>
      </c>
      <c r="H1481" s="13">
        <v>0</v>
      </c>
      <c r="I1481" s="13">
        <v>0</v>
      </c>
      <c r="J1481" s="13">
        <v>0</v>
      </c>
      <c r="K1481" s="13">
        <v>0</v>
      </c>
      <c r="L1481" s="13">
        <v>0</v>
      </c>
      <c r="M1481" s="13">
        <v>0</v>
      </c>
      <c r="N1481" s="13">
        <v>0</v>
      </c>
      <c r="O1481" s="13">
        <v>0</v>
      </c>
      <c r="P1481" s="13">
        <v>0</v>
      </c>
      <c r="Q1481" s="13">
        <v>0</v>
      </c>
      <c r="R1481" s="13">
        <v>0</v>
      </c>
      <c r="S1481" s="13">
        <v>0</v>
      </c>
      <c r="T1481" s="13">
        <v>0</v>
      </c>
      <c r="U1481" s="13">
        <v>0</v>
      </c>
      <c r="V1481" s="13">
        <v>0</v>
      </c>
      <c r="W1481" s="13">
        <v>0</v>
      </c>
      <c r="X1481" s="13">
        <v>0</v>
      </c>
      <c r="Y1481" s="13">
        <v>0</v>
      </c>
      <c r="Z1481" s="13">
        <v>0</v>
      </c>
      <c r="AA1481" s="13">
        <v>0</v>
      </c>
      <c r="AB1481" s="13"/>
      <c r="AC1481" s="13"/>
      <c r="AD1481" s="13"/>
      <c r="AE1481" s="13"/>
      <c r="AF1481" s="13"/>
      <c r="AG1481" s="13"/>
      <c r="AH1481" s="13"/>
      <c r="AI1481" s="13"/>
      <c r="AJ1481" s="13"/>
      <c r="AK1481" s="13"/>
      <c r="AL1481" s="13"/>
      <c r="AM1481" s="13"/>
      <c r="AN1481" s="13"/>
      <c r="AO1481" s="13"/>
      <c r="AP1481" s="13"/>
      <c r="AQ1481" s="13"/>
      <c r="AR1481" s="13"/>
      <c r="AS1481" s="13"/>
      <c r="AT1481" s="13"/>
      <c r="AU1481" s="13"/>
      <c r="AV1481" s="13"/>
      <c r="AW1481" s="13"/>
      <c r="AX1481" s="13"/>
      <c r="AY1481" s="14" t="str">
        <f t="shared" si="234"/>
        <v/>
      </c>
      <c r="AZ1481" s="14">
        <f t="shared" si="232"/>
        <v>23</v>
      </c>
      <c r="BA1481" s="19">
        <f t="shared" si="235"/>
        <v>0</v>
      </c>
      <c r="BB1481" s="20" t="e">
        <f t="shared" si="233"/>
        <v>#DIV/0!</v>
      </c>
      <c r="BC1481">
        <f t="shared" si="236"/>
        <v>23</v>
      </c>
      <c r="BD1481" s="14">
        <f t="shared" si="237"/>
        <v>1</v>
      </c>
      <c r="BE1481" s="14" t="str">
        <f t="shared" si="238"/>
        <v/>
      </c>
      <c r="BF1481" s="14" t="str">
        <f t="shared" si="239"/>
        <v/>
      </c>
      <c r="BG1481" s="14" t="str">
        <f t="shared" si="240"/>
        <v/>
      </c>
    </row>
    <row r="1482" spans="1:59" x14ac:dyDescent="0.2">
      <c r="A1482" t="str">
        <f t="shared" si="241"/>
        <v>Matthew Kreuzer_2018</v>
      </c>
      <c r="B1482" t="s">
        <v>786</v>
      </c>
      <c r="C1482" t="s">
        <v>84</v>
      </c>
      <c r="D1482">
        <v>2018</v>
      </c>
      <c r="E1482" s="13">
        <v>603700</v>
      </c>
      <c r="F1482" s="13">
        <v>603700</v>
      </c>
      <c r="G1482" s="13">
        <v>603700</v>
      </c>
      <c r="H1482" s="13">
        <v>603700</v>
      </c>
      <c r="I1482" s="13">
        <v>543300</v>
      </c>
      <c r="J1482" s="13">
        <v>543300</v>
      </c>
      <c r="K1482" s="13">
        <v>543300</v>
      </c>
      <c r="L1482" s="13">
        <v>492100</v>
      </c>
      <c r="M1482" s="13">
        <v>471800</v>
      </c>
      <c r="N1482" s="13">
        <v>456600</v>
      </c>
      <c r="O1482" s="13">
        <v>479800</v>
      </c>
      <c r="P1482" s="13">
        <v>491900</v>
      </c>
      <c r="Q1482" s="13">
        <v>491900</v>
      </c>
      <c r="R1482" s="13">
        <v>508600</v>
      </c>
      <c r="S1482" s="13">
        <v>475200</v>
      </c>
      <c r="T1482" s="13">
        <v>475200</v>
      </c>
      <c r="U1482" s="13">
        <v>439600</v>
      </c>
      <c r="V1482" s="13">
        <v>388300</v>
      </c>
      <c r="W1482" s="13">
        <v>388300</v>
      </c>
      <c r="X1482" s="13">
        <v>388300</v>
      </c>
      <c r="Y1482" s="13">
        <v>388300</v>
      </c>
      <c r="Z1482" s="13">
        <v>388300</v>
      </c>
      <c r="AA1482" s="13">
        <v>388300</v>
      </c>
      <c r="AB1482" s="13">
        <v>74</v>
      </c>
      <c r="AC1482" s="13"/>
      <c r="AD1482" s="13">
        <v>86</v>
      </c>
      <c r="AE1482" s="13">
        <v>60</v>
      </c>
      <c r="AF1482" s="13"/>
      <c r="AG1482" s="13"/>
      <c r="AH1482" s="13">
        <v>64</v>
      </c>
      <c r="AI1482" s="13">
        <v>127</v>
      </c>
      <c r="AJ1482" s="13">
        <v>60</v>
      </c>
      <c r="AK1482" s="13">
        <v>139</v>
      </c>
      <c r="AL1482" s="13">
        <v>116</v>
      </c>
      <c r="AM1482" s="13"/>
      <c r="AN1482" s="13">
        <v>78</v>
      </c>
      <c r="AO1482" s="13">
        <v>39</v>
      </c>
      <c r="AP1482" s="13"/>
      <c r="AQ1482" s="13">
        <v>94</v>
      </c>
      <c r="AR1482" s="13">
        <v>20</v>
      </c>
      <c r="AS1482" s="13"/>
      <c r="AT1482" s="13"/>
      <c r="AU1482" s="13"/>
      <c r="AV1482" s="13"/>
      <c r="AW1482" s="13"/>
      <c r="AX1482" s="13"/>
      <c r="AY1482" s="14">
        <f t="shared" si="234"/>
        <v>79.75</v>
      </c>
      <c r="AZ1482" s="14">
        <f t="shared" si="232"/>
        <v>23</v>
      </c>
      <c r="BA1482" s="19">
        <f t="shared" si="235"/>
        <v>0.54545454545454541</v>
      </c>
      <c r="BB1482" s="20">
        <f t="shared" si="233"/>
        <v>35.154528998279993</v>
      </c>
      <c r="BC1482">
        <f t="shared" si="236"/>
        <v>0</v>
      </c>
      <c r="BD1482" s="14">
        <f t="shared" si="237"/>
        <v>18</v>
      </c>
      <c r="BE1482" s="14">
        <f t="shared" si="238"/>
        <v>73.333333333333329</v>
      </c>
      <c r="BF1482" s="14">
        <f t="shared" si="239"/>
        <v>101.2</v>
      </c>
      <c r="BG1482" s="14">
        <f t="shared" si="240"/>
        <v>57</v>
      </c>
    </row>
    <row r="1483" spans="1:59" x14ac:dyDescent="0.2">
      <c r="A1483" t="str">
        <f t="shared" si="241"/>
        <v>Matthew Kreuzer_2017</v>
      </c>
      <c r="B1483" t="s">
        <v>786</v>
      </c>
      <c r="C1483" t="s">
        <v>84</v>
      </c>
      <c r="D1483">
        <v>2017</v>
      </c>
      <c r="E1483" s="13">
        <v>398000</v>
      </c>
      <c r="F1483" s="13">
        <v>398000</v>
      </c>
      <c r="G1483" s="13">
        <v>398000</v>
      </c>
      <c r="H1483" s="13">
        <v>432400</v>
      </c>
      <c r="I1483" s="13">
        <v>422500</v>
      </c>
      <c r="J1483" s="13">
        <v>422500</v>
      </c>
      <c r="K1483" s="13">
        <v>418400</v>
      </c>
      <c r="L1483" s="13">
        <v>420300</v>
      </c>
      <c r="M1483" s="13">
        <v>448100</v>
      </c>
      <c r="N1483" s="13">
        <v>487800</v>
      </c>
      <c r="O1483" s="13">
        <v>525400</v>
      </c>
      <c r="P1483" s="13">
        <v>525400</v>
      </c>
      <c r="Q1483" s="13">
        <v>566000</v>
      </c>
      <c r="R1483" s="13">
        <v>606000</v>
      </c>
      <c r="S1483" s="13">
        <v>630600</v>
      </c>
      <c r="T1483" s="13">
        <v>628000</v>
      </c>
      <c r="U1483" s="13">
        <v>607500</v>
      </c>
      <c r="V1483" s="13">
        <v>585400</v>
      </c>
      <c r="W1483" s="13">
        <v>585400</v>
      </c>
      <c r="X1483" s="13">
        <v>572200</v>
      </c>
      <c r="Y1483" s="13">
        <v>566600</v>
      </c>
      <c r="Z1483" s="13">
        <v>564500</v>
      </c>
      <c r="AA1483" s="13">
        <v>569600</v>
      </c>
      <c r="AB1483" s="13">
        <v>121</v>
      </c>
      <c r="AC1483" s="13">
        <v>71</v>
      </c>
      <c r="AD1483" s="13">
        <v>117</v>
      </c>
      <c r="AE1483" s="13">
        <v>43</v>
      </c>
      <c r="AF1483" s="13"/>
      <c r="AG1483" s="13">
        <v>79</v>
      </c>
      <c r="AH1483" s="13">
        <v>127</v>
      </c>
      <c r="AI1483" s="13">
        <v>104</v>
      </c>
      <c r="AJ1483" s="13">
        <v>121</v>
      </c>
      <c r="AK1483" s="13">
        <v>146</v>
      </c>
      <c r="AL1483" s="13"/>
      <c r="AM1483" s="13">
        <v>132</v>
      </c>
      <c r="AN1483" s="13">
        <v>144</v>
      </c>
      <c r="AO1483" s="13">
        <v>135</v>
      </c>
      <c r="AP1483" s="13">
        <v>90</v>
      </c>
      <c r="AQ1483" s="13">
        <v>103</v>
      </c>
      <c r="AR1483" s="13">
        <v>120</v>
      </c>
      <c r="AS1483" s="13">
        <v>128</v>
      </c>
      <c r="AT1483" s="13">
        <v>74</v>
      </c>
      <c r="AU1483" s="13">
        <v>131</v>
      </c>
      <c r="AV1483" s="13">
        <v>133</v>
      </c>
      <c r="AW1483" s="13">
        <v>89</v>
      </c>
      <c r="AX1483" s="13">
        <v>98</v>
      </c>
      <c r="AY1483" s="14">
        <f t="shared" si="234"/>
        <v>109.80952380952381</v>
      </c>
      <c r="AZ1483" s="14">
        <f t="shared" si="232"/>
        <v>23</v>
      </c>
      <c r="BA1483" s="19">
        <f t="shared" si="235"/>
        <v>0.95454545454545459</v>
      </c>
      <c r="BB1483" s="20">
        <f t="shared" si="233"/>
        <v>27.268331536086055</v>
      </c>
      <c r="BC1483">
        <f t="shared" si="236"/>
        <v>0</v>
      </c>
      <c r="BD1483" s="14">
        <f t="shared" si="237"/>
        <v>1</v>
      </c>
      <c r="BE1483" s="14">
        <f t="shared" si="238"/>
        <v>86.2</v>
      </c>
      <c r="BF1483" s="14">
        <f t="shared" si="239"/>
        <v>126</v>
      </c>
      <c r="BG1483" s="14">
        <f t="shared" si="240"/>
        <v>107.33333333333333</v>
      </c>
    </row>
    <row r="1484" spans="1:59" x14ac:dyDescent="0.2">
      <c r="A1484" t="str">
        <f t="shared" si="241"/>
        <v>Matthew Kreuzer_2016</v>
      </c>
      <c r="B1484" t="s">
        <v>786</v>
      </c>
      <c r="C1484" t="s">
        <v>84</v>
      </c>
      <c r="D1484">
        <v>2016</v>
      </c>
      <c r="E1484" s="13">
        <v>481900</v>
      </c>
      <c r="F1484" s="13">
        <v>481900</v>
      </c>
      <c r="G1484" s="13">
        <v>481900</v>
      </c>
      <c r="H1484" s="13">
        <v>437400</v>
      </c>
      <c r="I1484" s="13">
        <v>406100</v>
      </c>
      <c r="J1484" s="13">
        <v>375100</v>
      </c>
      <c r="K1484" s="13">
        <v>356900</v>
      </c>
      <c r="L1484" s="13">
        <v>352500</v>
      </c>
      <c r="M1484" s="13">
        <v>391800</v>
      </c>
      <c r="N1484" s="13">
        <v>391800</v>
      </c>
      <c r="O1484" s="13">
        <v>417800</v>
      </c>
      <c r="P1484" s="13">
        <v>409000</v>
      </c>
      <c r="Q1484" s="13">
        <v>380000</v>
      </c>
      <c r="R1484" s="13">
        <v>380000</v>
      </c>
      <c r="S1484" s="13">
        <v>360300</v>
      </c>
      <c r="T1484" s="13">
        <v>363400</v>
      </c>
      <c r="U1484" s="13">
        <v>355300</v>
      </c>
      <c r="V1484" s="13">
        <v>338900</v>
      </c>
      <c r="W1484" s="13">
        <v>338600</v>
      </c>
      <c r="X1484" s="13">
        <v>350700</v>
      </c>
      <c r="Y1484" s="13">
        <v>365500</v>
      </c>
      <c r="Z1484" s="13">
        <v>375200</v>
      </c>
      <c r="AA1484" s="13">
        <v>385400</v>
      </c>
      <c r="AB1484" s="13">
        <v>62</v>
      </c>
      <c r="AC1484" s="13">
        <v>56</v>
      </c>
      <c r="AD1484" s="13">
        <v>65</v>
      </c>
      <c r="AE1484" s="13">
        <v>66</v>
      </c>
      <c r="AF1484" s="13">
        <v>37</v>
      </c>
      <c r="AG1484" s="13">
        <v>76</v>
      </c>
      <c r="AH1484" s="13">
        <v>89</v>
      </c>
      <c r="AI1484" s="13">
        <v>133</v>
      </c>
      <c r="AJ1484" s="13"/>
      <c r="AK1484" s="13">
        <v>72</v>
      </c>
      <c r="AL1484" s="13">
        <v>25</v>
      </c>
      <c r="AM1484" s="13">
        <v>83</v>
      </c>
      <c r="AN1484" s="13"/>
      <c r="AO1484" s="13">
        <v>78</v>
      </c>
      <c r="AP1484" s="13">
        <v>62</v>
      </c>
      <c r="AQ1484" s="13">
        <v>61</v>
      </c>
      <c r="AR1484" s="13">
        <v>57</v>
      </c>
      <c r="AS1484" s="13">
        <v>90</v>
      </c>
      <c r="AT1484" s="13">
        <v>90</v>
      </c>
      <c r="AU1484" s="13">
        <v>71</v>
      </c>
      <c r="AV1484" s="13">
        <v>88</v>
      </c>
      <c r="AW1484" s="13">
        <v>97</v>
      </c>
      <c r="AX1484" s="13">
        <v>78</v>
      </c>
      <c r="AY1484" s="14">
        <f t="shared" si="234"/>
        <v>73.142857142857139</v>
      </c>
      <c r="AZ1484" s="14">
        <f t="shared" si="232"/>
        <v>23</v>
      </c>
      <c r="BA1484" s="19">
        <f t="shared" si="235"/>
        <v>0.95454545454545459</v>
      </c>
      <c r="BB1484" s="20">
        <f t="shared" si="233"/>
        <v>22.408225530562916</v>
      </c>
      <c r="BC1484">
        <f t="shared" si="236"/>
        <v>0</v>
      </c>
      <c r="BD1484" s="14">
        <f t="shared" si="237"/>
        <v>19</v>
      </c>
      <c r="BE1484" s="14">
        <f t="shared" si="238"/>
        <v>60.333333333333336</v>
      </c>
      <c r="BF1484" s="14">
        <f t="shared" si="239"/>
        <v>80.400000000000006</v>
      </c>
      <c r="BG1484" s="14">
        <f t="shared" si="240"/>
        <v>77.111111111111114</v>
      </c>
    </row>
    <row r="1485" spans="1:59" x14ac:dyDescent="0.2">
      <c r="A1485" t="str">
        <f t="shared" si="241"/>
        <v>Matthew Kreuzer_2015</v>
      </c>
      <c r="B1485" t="s">
        <v>786</v>
      </c>
      <c r="C1485" t="s">
        <v>84</v>
      </c>
      <c r="D1485">
        <v>2015</v>
      </c>
      <c r="E1485" s="13">
        <v>370900</v>
      </c>
      <c r="F1485" s="13">
        <v>370900</v>
      </c>
      <c r="G1485" s="13">
        <v>370900</v>
      </c>
      <c r="H1485" s="13">
        <v>370900</v>
      </c>
      <c r="I1485" s="13">
        <v>370900</v>
      </c>
      <c r="J1485" s="13">
        <v>370900</v>
      </c>
      <c r="K1485" s="13">
        <v>370900</v>
      </c>
      <c r="L1485" s="13">
        <v>370900</v>
      </c>
      <c r="M1485" s="13">
        <v>370900</v>
      </c>
      <c r="N1485" s="13">
        <v>370900</v>
      </c>
      <c r="O1485" s="13">
        <v>370900</v>
      </c>
      <c r="P1485" s="13">
        <v>370900</v>
      </c>
      <c r="Q1485" s="13">
        <v>370900</v>
      </c>
      <c r="R1485" s="13">
        <v>375000</v>
      </c>
      <c r="S1485" s="13">
        <v>384600</v>
      </c>
      <c r="T1485" s="13">
        <v>416600</v>
      </c>
      <c r="U1485" s="13">
        <v>425400</v>
      </c>
      <c r="V1485" s="13">
        <v>420700</v>
      </c>
      <c r="W1485" s="13">
        <v>422400</v>
      </c>
      <c r="X1485" s="13">
        <v>434800</v>
      </c>
      <c r="Y1485" s="13">
        <v>455300</v>
      </c>
      <c r="Z1485" s="13">
        <v>484700</v>
      </c>
      <c r="AA1485" s="13">
        <v>488400</v>
      </c>
      <c r="AB1485" s="13"/>
      <c r="AC1485" s="13"/>
      <c r="AD1485" s="13"/>
      <c r="AE1485" s="13"/>
      <c r="AF1485" s="13"/>
      <c r="AG1485" s="13"/>
      <c r="AH1485" s="13"/>
      <c r="AI1485" s="13"/>
      <c r="AJ1485" s="13"/>
      <c r="AK1485" s="13">
        <v>79</v>
      </c>
      <c r="AL1485" s="13"/>
      <c r="AM1485" s="13">
        <v>43</v>
      </c>
      <c r="AN1485" s="13">
        <v>108</v>
      </c>
      <c r="AO1485" s="13">
        <v>92</v>
      </c>
      <c r="AP1485" s="13">
        <v>100</v>
      </c>
      <c r="AQ1485" s="13">
        <v>75</v>
      </c>
      <c r="AR1485" s="13">
        <v>72</v>
      </c>
      <c r="AS1485" s="13">
        <v>111</v>
      </c>
      <c r="AT1485" s="13">
        <v>101</v>
      </c>
      <c r="AU1485" s="13">
        <v>99</v>
      </c>
      <c r="AV1485" s="13">
        <v>147</v>
      </c>
      <c r="AW1485" s="13">
        <v>60</v>
      </c>
      <c r="AX1485" s="13">
        <v>74</v>
      </c>
      <c r="AY1485" s="14">
        <f t="shared" si="234"/>
        <v>89.307692307692307</v>
      </c>
      <c r="AZ1485" s="14">
        <f t="shared" si="232"/>
        <v>23</v>
      </c>
      <c r="BA1485" s="19">
        <f t="shared" si="235"/>
        <v>0.59090909090909094</v>
      </c>
      <c r="BB1485" s="20">
        <f t="shared" si="233"/>
        <v>26.376708840012043</v>
      </c>
      <c r="BC1485">
        <f t="shared" si="236"/>
        <v>0</v>
      </c>
      <c r="BD1485" s="14">
        <f t="shared" si="237"/>
        <v>1</v>
      </c>
      <c r="BE1485" s="14" t="str">
        <f t="shared" si="238"/>
        <v/>
      </c>
      <c r="BF1485" s="14">
        <f t="shared" si="239"/>
        <v>61</v>
      </c>
      <c r="BG1485" s="14">
        <f t="shared" si="240"/>
        <v>93.222222222222229</v>
      </c>
    </row>
    <row r="1486" spans="1:59" x14ac:dyDescent="0.2">
      <c r="A1486" t="str">
        <f t="shared" si="241"/>
        <v>Peter Ladhams_2018</v>
      </c>
      <c r="B1486" t="s">
        <v>1010</v>
      </c>
      <c r="C1486" t="s">
        <v>40</v>
      </c>
      <c r="D1486">
        <v>2018</v>
      </c>
      <c r="E1486" s="13">
        <v>123900</v>
      </c>
      <c r="F1486" s="13">
        <v>123900</v>
      </c>
      <c r="G1486" s="13">
        <v>123900</v>
      </c>
      <c r="H1486" s="13">
        <v>123900</v>
      </c>
      <c r="I1486" s="13">
        <v>123900</v>
      </c>
      <c r="J1486" s="13">
        <v>123900</v>
      </c>
      <c r="K1486" s="13">
        <v>123900</v>
      </c>
      <c r="L1486" s="13">
        <v>123900</v>
      </c>
      <c r="M1486" s="13">
        <v>123900</v>
      </c>
      <c r="N1486" s="13">
        <v>123900</v>
      </c>
      <c r="O1486" s="13">
        <v>123900</v>
      </c>
      <c r="P1486" s="13">
        <v>123900</v>
      </c>
      <c r="Q1486" s="13">
        <v>123900</v>
      </c>
      <c r="R1486" s="13">
        <v>123900</v>
      </c>
      <c r="S1486" s="13">
        <v>123900</v>
      </c>
      <c r="T1486" s="13">
        <v>123900</v>
      </c>
      <c r="U1486" s="13">
        <v>123900</v>
      </c>
      <c r="V1486" s="13">
        <v>123900</v>
      </c>
      <c r="W1486" s="13">
        <v>123900</v>
      </c>
      <c r="X1486" s="13">
        <v>123900</v>
      </c>
      <c r="Y1486" s="13">
        <v>123900</v>
      </c>
      <c r="Z1486" s="13">
        <v>123900</v>
      </c>
      <c r="AA1486" s="13">
        <v>123900</v>
      </c>
      <c r="AB1486" s="13"/>
      <c r="AC1486" s="13"/>
      <c r="AD1486" s="13"/>
      <c r="AE1486" s="13"/>
      <c r="AF1486" s="13"/>
      <c r="AG1486" s="13"/>
      <c r="AH1486" s="13"/>
      <c r="AI1486" s="13"/>
      <c r="AJ1486" s="13"/>
      <c r="AK1486" s="13"/>
      <c r="AL1486" s="13"/>
      <c r="AM1486" s="13"/>
      <c r="AN1486" s="13"/>
      <c r="AO1486" s="13"/>
      <c r="AP1486" s="13"/>
      <c r="AQ1486" s="13"/>
      <c r="AR1486" s="13"/>
      <c r="AS1486" s="13"/>
      <c r="AT1486" s="13"/>
      <c r="AU1486" s="13"/>
      <c r="AV1486" s="13"/>
      <c r="AW1486" s="13"/>
      <c r="AX1486" s="13"/>
      <c r="AY1486" s="14" t="str">
        <f t="shared" si="234"/>
        <v/>
      </c>
      <c r="AZ1486" s="14">
        <f t="shared" si="232"/>
        <v>23</v>
      </c>
      <c r="BA1486" s="19">
        <f t="shared" si="235"/>
        <v>0</v>
      </c>
      <c r="BB1486" s="20" t="e">
        <f t="shared" si="233"/>
        <v>#DIV/0!</v>
      </c>
      <c r="BC1486">
        <f t="shared" si="236"/>
        <v>0</v>
      </c>
      <c r="BD1486" s="14">
        <f t="shared" si="237"/>
        <v>1</v>
      </c>
      <c r="BE1486" s="14" t="str">
        <f t="shared" si="238"/>
        <v/>
      </c>
      <c r="BF1486" s="14" t="str">
        <f t="shared" si="239"/>
        <v/>
      </c>
      <c r="BG1486" s="14" t="str">
        <f t="shared" si="240"/>
        <v/>
      </c>
    </row>
    <row r="1487" spans="1:59" x14ac:dyDescent="0.2">
      <c r="A1487" t="str">
        <f t="shared" si="241"/>
        <v>Peter Ladhams_2017</v>
      </c>
      <c r="B1487" t="s">
        <v>1010</v>
      </c>
      <c r="C1487" t="s">
        <v>40</v>
      </c>
      <c r="D1487">
        <v>2017</v>
      </c>
      <c r="E1487" s="13">
        <v>117400</v>
      </c>
      <c r="F1487" s="13">
        <v>117400</v>
      </c>
      <c r="G1487" s="13">
        <v>117400</v>
      </c>
      <c r="H1487" s="13">
        <v>117400</v>
      </c>
      <c r="I1487" s="13">
        <v>117400</v>
      </c>
      <c r="J1487" s="13">
        <v>117400</v>
      </c>
      <c r="K1487" s="13">
        <v>117400</v>
      </c>
      <c r="L1487" s="13">
        <v>117400</v>
      </c>
      <c r="M1487" s="13">
        <v>117400</v>
      </c>
      <c r="N1487" s="13">
        <v>117400</v>
      </c>
      <c r="O1487" s="13">
        <v>117400</v>
      </c>
      <c r="P1487" s="13">
        <v>117400</v>
      </c>
      <c r="Q1487" s="13">
        <v>117400</v>
      </c>
      <c r="R1487" s="13">
        <v>117400</v>
      </c>
      <c r="S1487" s="13">
        <v>117400</v>
      </c>
      <c r="T1487" s="13">
        <v>117400</v>
      </c>
      <c r="U1487" s="13">
        <v>117400</v>
      </c>
      <c r="V1487" s="13">
        <v>117400</v>
      </c>
      <c r="W1487" s="13">
        <v>117400</v>
      </c>
      <c r="X1487" s="13">
        <v>117400</v>
      </c>
      <c r="Y1487" s="13">
        <v>117400</v>
      </c>
      <c r="Z1487" s="13">
        <v>117400</v>
      </c>
      <c r="AA1487" s="13">
        <v>117400</v>
      </c>
      <c r="AB1487" s="13"/>
      <c r="AC1487" s="13"/>
      <c r="AD1487" s="13"/>
      <c r="AE1487" s="13"/>
      <c r="AF1487" s="13"/>
      <c r="AG1487" s="13"/>
      <c r="AH1487" s="13"/>
      <c r="AI1487" s="13"/>
      <c r="AJ1487" s="13"/>
      <c r="AK1487" s="13"/>
      <c r="AL1487" s="13"/>
      <c r="AM1487" s="13"/>
      <c r="AN1487" s="13"/>
      <c r="AO1487" s="13"/>
      <c r="AP1487" s="13"/>
      <c r="AQ1487" s="13"/>
      <c r="AR1487" s="13"/>
      <c r="AS1487" s="13"/>
      <c r="AT1487" s="13"/>
      <c r="AU1487" s="13"/>
      <c r="AV1487" s="13"/>
      <c r="AW1487" s="13"/>
      <c r="AX1487" s="13"/>
      <c r="AY1487" s="14" t="str">
        <f t="shared" si="234"/>
        <v/>
      </c>
      <c r="AZ1487" s="14">
        <f t="shared" si="232"/>
        <v>23</v>
      </c>
      <c r="BA1487" s="19">
        <f t="shared" si="235"/>
        <v>0</v>
      </c>
      <c r="BB1487" s="20" t="e">
        <f t="shared" si="233"/>
        <v>#DIV/0!</v>
      </c>
      <c r="BC1487">
        <f t="shared" si="236"/>
        <v>0</v>
      </c>
      <c r="BD1487" s="14">
        <f t="shared" si="237"/>
        <v>1</v>
      </c>
      <c r="BE1487" s="14" t="str">
        <f t="shared" si="238"/>
        <v/>
      </c>
      <c r="BF1487" s="14" t="str">
        <f t="shared" si="239"/>
        <v/>
      </c>
      <c r="BG1487" s="14" t="str">
        <f t="shared" si="240"/>
        <v/>
      </c>
    </row>
    <row r="1488" spans="1:59" x14ac:dyDescent="0.2">
      <c r="A1488" t="str">
        <f t="shared" si="241"/>
        <v>Peter Ladhams_2016</v>
      </c>
      <c r="B1488" t="s">
        <v>1010</v>
      </c>
      <c r="C1488" t="s">
        <v>40</v>
      </c>
      <c r="D1488">
        <v>2016</v>
      </c>
      <c r="E1488" s="13">
        <v>0</v>
      </c>
      <c r="F1488" s="13">
        <v>0</v>
      </c>
      <c r="G1488" s="13">
        <v>0</v>
      </c>
      <c r="H1488" s="13">
        <v>0</v>
      </c>
      <c r="I1488" s="13">
        <v>0</v>
      </c>
      <c r="J1488" s="13">
        <v>0</v>
      </c>
      <c r="K1488" s="13">
        <v>0</v>
      </c>
      <c r="L1488" s="13">
        <v>0</v>
      </c>
      <c r="M1488" s="13">
        <v>0</v>
      </c>
      <c r="N1488" s="13">
        <v>0</v>
      </c>
      <c r="O1488" s="13">
        <v>0</v>
      </c>
      <c r="P1488" s="13">
        <v>0</v>
      </c>
      <c r="Q1488" s="13">
        <v>0</v>
      </c>
      <c r="R1488" s="13">
        <v>0</v>
      </c>
      <c r="S1488" s="13">
        <v>0</v>
      </c>
      <c r="T1488" s="13">
        <v>0</v>
      </c>
      <c r="U1488" s="13">
        <v>0</v>
      </c>
      <c r="V1488" s="13">
        <v>0</v>
      </c>
      <c r="W1488" s="13">
        <v>0</v>
      </c>
      <c r="X1488" s="13">
        <v>0</v>
      </c>
      <c r="Y1488" s="13">
        <v>0</v>
      </c>
      <c r="Z1488" s="13">
        <v>0</v>
      </c>
      <c r="AA1488" s="13">
        <v>0</v>
      </c>
      <c r="AB1488" s="13"/>
      <c r="AC1488" s="13"/>
      <c r="AD1488" s="13"/>
      <c r="AE1488" s="13"/>
      <c r="AF1488" s="13"/>
      <c r="AG1488" s="13"/>
      <c r="AH1488" s="13"/>
      <c r="AI1488" s="13"/>
      <c r="AJ1488" s="13"/>
      <c r="AK1488" s="13"/>
      <c r="AL1488" s="13"/>
      <c r="AM1488" s="13"/>
      <c r="AN1488" s="13"/>
      <c r="AO1488" s="13"/>
      <c r="AP1488" s="13"/>
      <c r="AQ1488" s="13"/>
      <c r="AR1488" s="13"/>
      <c r="AS1488" s="13"/>
      <c r="AT1488" s="13"/>
      <c r="AU1488" s="13"/>
      <c r="AV1488" s="13"/>
      <c r="AW1488" s="13"/>
      <c r="AX1488" s="13"/>
      <c r="AY1488" s="14" t="str">
        <f t="shared" si="234"/>
        <v/>
      </c>
      <c r="AZ1488" s="14">
        <f t="shared" si="232"/>
        <v>23</v>
      </c>
      <c r="BA1488" s="19">
        <f t="shared" si="235"/>
        <v>0</v>
      </c>
      <c r="BB1488" s="20" t="e">
        <f t="shared" si="233"/>
        <v>#DIV/0!</v>
      </c>
      <c r="BC1488">
        <f t="shared" si="236"/>
        <v>23</v>
      </c>
      <c r="BD1488" s="14">
        <f t="shared" si="237"/>
        <v>1</v>
      </c>
      <c r="BE1488" s="14" t="str">
        <f t="shared" si="238"/>
        <v/>
      </c>
      <c r="BF1488" s="14" t="str">
        <f t="shared" si="239"/>
        <v/>
      </c>
      <c r="BG1488" s="14" t="str">
        <f t="shared" si="240"/>
        <v/>
      </c>
    </row>
    <row r="1489" spans="1:59" x14ac:dyDescent="0.2">
      <c r="A1489" t="str">
        <f t="shared" si="241"/>
        <v>Peter Ladhams_2015</v>
      </c>
      <c r="B1489" t="s">
        <v>1010</v>
      </c>
      <c r="C1489" t="s">
        <v>40</v>
      </c>
      <c r="D1489">
        <v>2015</v>
      </c>
      <c r="E1489" s="13">
        <v>0</v>
      </c>
      <c r="F1489" s="13">
        <v>0</v>
      </c>
      <c r="G1489" s="13">
        <v>0</v>
      </c>
      <c r="H1489" s="13">
        <v>0</v>
      </c>
      <c r="I1489" s="13">
        <v>0</v>
      </c>
      <c r="J1489" s="13">
        <v>0</v>
      </c>
      <c r="K1489" s="13">
        <v>0</v>
      </c>
      <c r="L1489" s="13">
        <v>0</v>
      </c>
      <c r="M1489" s="13">
        <v>0</v>
      </c>
      <c r="N1489" s="13">
        <v>0</v>
      </c>
      <c r="O1489" s="13">
        <v>0</v>
      </c>
      <c r="P1489" s="13">
        <v>0</v>
      </c>
      <c r="Q1489" s="13">
        <v>0</v>
      </c>
      <c r="R1489" s="13">
        <v>0</v>
      </c>
      <c r="S1489" s="13">
        <v>0</v>
      </c>
      <c r="T1489" s="13">
        <v>0</v>
      </c>
      <c r="U1489" s="13">
        <v>0</v>
      </c>
      <c r="V1489" s="13">
        <v>0</v>
      </c>
      <c r="W1489" s="13">
        <v>0</v>
      </c>
      <c r="X1489" s="13">
        <v>0</v>
      </c>
      <c r="Y1489" s="13">
        <v>0</v>
      </c>
      <c r="Z1489" s="13">
        <v>0</v>
      </c>
      <c r="AA1489" s="13">
        <v>0</v>
      </c>
      <c r="AB1489" s="13"/>
      <c r="AC1489" s="13"/>
      <c r="AD1489" s="13"/>
      <c r="AE1489" s="13"/>
      <c r="AF1489" s="13"/>
      <c r="AG1489" s="13"/>
      <c r="AH1489" s="13"/>
      <c r="AI1489" s="13"/>
      <c r="AJ1489" s="13"/>
      <c r="AK1489" s="13"/>
      <c r="AL1489" s="13"/>
      <c r="AM1489" s="13"/>
      <c r="AN1489" s="13"/>
      <c r="AO1489" s="13"/>
      <c r="AP1489" s="13"/>
      <c r="AQ1489" s="13"/>
      <c r="AR1489" s="13"/>
      <c r="AS1489" s="13"/>
      <c r="AT1489" s="13"/>
      <c r="AU1489" s="13"/>
      <c r="AV1489" s="13"/>
      <c r="AW1489" s="13"/>
      <c r="AX1489" s="13"/>
      <c r="AY1489" s="14" t="str">
        <f t="shared" si="234"/>
        <v/>
      </c>
      <c r="AZ1489" s="14">
        <f t="shared" si="232"/>
        <v>23</v>
      </c>
      <c r="BA1489" s="19">
        <f t="shared" si="235"/>
        <v>0</v>
      </c>
      <c r="BB1489" s="20" t="e">
        <f t="shared" si="233"/>
        <v>#DIV/0!</v>
      </c>
      <c r="BC1489">
        <f t="shared" si="236"/>
        <v>23</v>
      </c>
      <c r="BD1489" s="14">
        <f t="shared" si="237"/>
        <v>1</v>
      </c>
      <c r="BE1489" s="14" t="str">
        <f t="shared" si="238"/>
        <v/>
      </c>
      <c r="BF1489" s="14" t="str">
        <f t="shared" si="239"/>
        <v/>
      </c>
      <c r="BG1489" s="14" t="str">
        <f t="shared" si="240"/>
        <v/>
      </c>
    </row>
    <row r="1490" spans="1:59" x14ac:dyDescent="0.2">
      <c r="A1490" t="str">
        <f t="shared" si="241"/>
        <v>Rory Laird_2018</v>
      </c>
      <c r="B1490" t="s">
        <v>837</v>
      </c>
      <c r="C1490" t="s">
        <v>1</v>
      </c>
      <c r="D1490">
        <v>2018</v>
      </c>
      <c r="E1490" s="13">
        <v>550800</v>
      </c>
      <c r="F1490" s="13">
        <v>550800</v>
      </c>
      <c r="G1490" s="13">
        <v>550800</v>
      </c>
      <c r="H1490" s="13">
        <v>566400</v>
      </c>
      <c r="I1490" s="13">
        <v>576100</v>
      </c>
      <c r="J1490" s="13">
        <v>579200</v>
      </c>
      <c r="K1490" s="13">
        <v>576800</v>
      </c>
      <c r="L1490" s="13">
        <v>569900</v>
      </c>
      <c r="M1490" s="13">
        <v>554100</v>
      </c>
      <c r="N1490" s="13">
        <v>543600</v>
      </c>
      <c r="O1490" s="13">
        <v>527000</v>
      </c>
      <c r="P1490" s="13">
        <v>524600</v>
      </c>
      <c r="Q1490" s="13">
        <v>524600</v>
      </c>
      <c r="R1490" s="13">
        <v>524600</v>
      </c>
      <c r="S1490" s="13">
        <v>524600</v>
      </c>
      <c r="T1490" s="13">
        <v>524100</v>
      </c>
      <c r="U1490" s="13">
        <v>517400</v>
      </c>
      <c r="V1490" s="13">
        <v>522800</v>
      </c>
      <c r="W1490" s="13">
        <v>526200</v>
      </c>
      <c r="X1490" s="13">
        <v>531800</v>
      </c>
      <c r="Y1490" s="13">
        <v>509900</v>
      </c>
      <c r="Z1490" s="13">
        <v>481800</v>
      </c>
      <c r="AA1490" s="13">
        <v>492800</v>
      </c>
      <c r="AB1490" s="13">
        <v>137</v>
      </c>
      <c r="AC1490" s="13">
        <v>120</v>
      </c>
      <c r="AD1490" s="13">
        <v>105</v>
      </c>
      <c r="AE1490" s="13">
        <v>129</v>
      </c>
      <c r="AF1490" s="13">
        <v>110</v>
      </c>
      <c r="AG1490" s="13">
        <v>99</v>
      </c>
      <c r="AH1490" s="13">
        <v>120</v>
      </c>
      <c r="AI1490" s="13">
        <v>89</v>
      </c>
      <c r="AJ1490" s="13">
        <v>102</v>
      </c>
      <c r="AK1490" s="13">
        <v>98</v>
      </c>
      <c r="AL1490" s="13">
        <v>111</v>
      </c>
      <c r="AM1490" s="13"/>
      <c r="AN1490" s="13"/>
      <c r="AO1490" s="13"/>
      <c r="AP1490" s="13">
        <v>111</v>
      </c>
      <c r="AQ1490" s="13">
        <v>84</v>
      </c>
      <c r="AR1490" s="13">
        <v>133</v>
      </c>
      <c r="AS1490" s="13">
        <v>111</v>
      </c>
      <c r="AT1490" s="13">
        <v>91</v>
      </c>
      <c r="AU1490" s="13">
        <v>76</v>
      </c>
      <c r="AV1490" s="13">
        <v>84</v>
      </c>
      <c r="AW1490" s="13">
        <v>117</v>
      </c>
      <c r="AX1490" s="13">
        <v>138</v>
      </c>
      <c r="AY1490" s="14">
        <f t="shared" si="234"/>
        <v>108.25</v>
      </c>
      <c r="AZ1490" s="14">
        <f t="shared" si="232"/>
        <v>23</v>
      </c>
      <c r="BA1490" s="19">
        <f t="shared" si="235"/>
        <v>0.90909090909090906</v>
      </c>
      <c r="BB1490" s="20">
        <f t="shared" si="233"/>
        <v>18.148147650873209</v>
      </c>
      <c r="BC1490">
        <f t="shared" si="236"/>
        <v>0</v>
      </c>
      <c r="BD1490" s="14">
        <f t="shared" si="237"/>
        <v>22</v>
      </c>
      <c r="BE1490" s="14">
        <f t="shared" si="238"/>
        <v>116.66666666666667</v>
      </c>
      <c r="BF1490" s="14">
        <f t="shared" si="239"/>
        <v>104</v>
      </c>
      <c r="BG1490" s="14">
        <f t="shared" si="240"/>
        <v>105</v>
      </c>
    </row>
    <row r="1491" spans="1:59" x14ac:dyDescent="0.2">
      <c r="A1491" t="str">
        <f t="shared" si="241"/>
        <v>Rory Laird_2017</v>
      </c>
      <c r="B1491" t="s">
        <v>837</v>
      </c>
      <c r="C1491" t="s">
        <v>1</v>
      </c>
      <c r="D1491">
        <v>2017</v>
      </c>
      <c r="E1491" s="13">
        <v>526800</v>
      </c>
      <c r="F1491" s="13">
        <v>526800</v>
      </c>
      <c r="G1491" s="13">
        <v>526800</v>
      </c>
      <c r="H1491" s="13">
        <v>527600</v>
      </c>
      <c r="I1491" s="13">
        <v>512000</v>
      </c>
      <c r="J1491" s="13">
        <v>520900</v>
      </c>
      <c r="K1491" s="13">
        <v>542700</v>
      </c>
      <c r="L1491" s="13">
        <v>554000</v>
      </c>
      <c r="M1491" s="13">
        <v>562800</v>
      </c>
      <c r="N1491" s="13">
        <v>564400</v>
      </c>
      <c r="O1491" s="13">
        <v>560400</v>
      </c>
      <c r="P1491" s="13">
        <v>527800</v>
      </c>
      <c r="Q1491" s="13">
        <v>515500</v>
      </c>
      <c r="R1491" s="13">
        <v>515500</v>
      </c>
      <c r="S1491" s="13">
        <v>498800</v>
      </c>
      <c r="T1491" s="13">
        <v>490500</v>
      </c>
      <c r="U1491" s="13">
        <v>477500</v>
      </c>
      <c r="V1491" s="13">
        <v>489500</v>
      </c>
      <c r="W1491" s="13">
        <v>502700</v>
      </c>
      <c r="X1491" s="13">
        <v>497000</v>
      </c>
      <c r="Y1491" s="13">
        <v>480900</v>
      </c>
      <c r="Z1491" s="13">
        <v>467700</v>
      </c>
      <c r="AA1491" s="13">
        <v>475300</v>
      </c>
      <c r="AB1491" s="13">
        <v>147</v>
      </c>
      <c r="AC1491" s="13">
        <v>76</v>
      </c>
      <c r="AD1491" s="13">
        <v>86</v>
      </c>
      <c r="AE1491" s="13">
        <v>112</v>
      </c>
      <c r="AF1491" s="13">
        <v>121</v>
      </c>
      <c r="AG1491" s="13">
        <v>122</v>
      </c>
      <c r="AH1491" s="13">
        <v>100</v>
      </c>
      <c r="AI1491" s="13">
        <v>124</v>
      </c>
      <c r="AJ1491" s="13">
        <v>110</v>
      </c>
      <c r="AK1491" s="13">
        <v>89</v>
      </c>
      <c r="AL1491" s="13">
        <v>59</v>
      </c>
      <c r="AM1491" s="13">
        <v>134</v>
      </c>
      <c r="AN1491" s="13"/>
      <c r="AO1491" s="13">
        <v>72</v>
      </c>
      <c r="AP1491" s="13">
        <v>72</v>
      </c>
      <c r="AQ1491" s="13">
        <v>119</v>
      </c>
      <c r="AR1491" s="13">
        <v>121</v>
      </c>
      <c r="AS1491" s="13">
        <v>83</v>
      </c>
      <c r="AT1491" s="13">
        <v>85</v>
      </c>
      <c r="AU1491" s="13">
        <v>96</v>
      </c>
      <c r="AV1491" s="13">
        <v>80</v>
      </c>
      <c r="AW1491" s="13">
        <v>124</v>
      </c>
      <c r="AX1491" s="13">
        <v>72</v>
      </c>
      <c r="AY1491" s="14">
        <f t="shared" si="234"/>
        <v>100.18181818181819</v>
      </c>
      <c r="AZ1491" s="14">
        <f t="shared" si="232"/>
        <v>23</v>
      </c>
      <c r="BA1491" s="19">
        <f t="shared" si="235"/>
        <v>1</v>
      </c>
      <c r="BB1491" s="20">
        <f t="shared" si="233"/>
        <v>24.244069208259823</v>
      </c>
      <c r="BC1491">
        <f t="shared" si="236"/>
        <v>0</v>
      </c>
      <c r="BD1491" s="14">
        <f t="shared" si="237"/>
        <v>22</v>
      </c>
      <c r="BE1491" s="14">
        <f t="shared" si="238"/>
        <v>110.66666666666667</v>
      </c>
      <c r="BF1491" s="14">
        <f t="shared" si="239"/>
        <v>102.66666666666667</v>
      </c>
      <c r="BG1491" s="14">
        <f t="shared" si="240"/>
        <v>94.666666666666671</v>
      </c>
    </row>
    <row r="1492" spans="1:59" x14ac:dyDescent="0.2">
      <c r="A1492" t="str">
        <f t="shared" si="241"/>
        <v>Rory Laird_2016</v>
      </c>
      <c r="B1492" t="s">
        <v>837</v>
      </c>
      <c r="C1492" t="s">
        <v>1</v>
      </c>
      <c r="D1492">
        <v>2016</v>
      </c>
      <c r="E1492" s="13">
        <v>506200</v>
      </c>
      <c r="F1492" s="13">
        <v>506200</v>
      </c>
      <c r="G1492" s="13">
        <v>506200</v>
      </c>
      <c r="H1492" s="13">
        <v>510900</v>
      </c>
      <c r="I1492" s="13">
        <v>516300</v>
      </c>
      <c r="J1492" s="13">
        <v>499800</v>
      </c>
      <c r="K1492" s="13">
        <v>490400</v>
      </c>
      <c r="L1492" s="13">
        <v>490400</v>
      </c>
      <c r="M1492" s="13">
        <v>490400</v>
      </c>
      <c r="N1492" s="13">
        <v>490400</v>
      </c>
      <c r="O1492" s="13">
        <v>490400</v>
      </c>
      <c r="P1492" s="13">
        <v>471700</v>
      </c>
      <c r="Q1492" s="13">
        <v>471900</v>
      </c>
      <c r="R1492" s="13">
        <v>471900</v>
      </c>
      <c r="S1492" s="13">
        <v>467700</v>
      </c>
      <c r="T1492" s="13">
        <v>475900</v>
      </c>
      <c r="U1492" s="13">
        <v>489000</v>
      </c>
      <c r="V1492" s="13">
        <v>489000</v>
      </c>
      <c r="W1492" s="13">
        <v>487200</v>
      </c>
      <c r="X1492" s="13">
        <v>499800</v>
      </c>
      <c r="Y1492" s="13">
        <v>493900</v>
      </c>
      <c r="Z1492" s="13">
        <v>504200</v>
      </c>
      <c r="AA1492" s="13">
        <v>490400</v>
      </c>
      <c r="AB1492" s="13">
        <v>90</v>
      </c>
      <c r="AC1492" s="13">
        <v>127</v>
      </c>
      <c r="AD1492" s="13">
        <v>91</v>
      </c>
      <c r="AE1492" s="13">
        <v>95</v>
      </c>
      <c r="AF1492" s="13">
        <v>79</v>
      </c>
      <c r="AG1492" s="13">
        <v>98</v>
      </c>
      <c r="AH1492" s="13"/>
      <c r="AI1492" s="13"/>
      <c r="AJ1492" s="13"/>
      <c r="AK1492" s="13"/>
      <c r="AL1492" s="13">
        <v>74</v>
      </c>
      <c r="AM1492" s="13">
        <v>112</v>
      </c>
      <c r="AN1492" s="13"/>
      <c r="AO1492" s="13">
        <v>91</v>
      </c>
      <c r="AP1492" s="13">
        <v>96</v>
      </c>
      <c r="AQ1492" s="13">
        <v>130</v>
      </c>
      <c r="AR1492" s="13"/>
      <c r="AS1492" s="13">
        <v>71</v>
      </c>
      <c r="AT1492" s="13">
        <v>129</v>
      </c>
      <c r="AU1492" s="13">
        <v>96</v>
      </c>
      <c r="AV1492" s="13">
        <v>105</v>
      </c>
      <c r="AW1492" s="13">
        <v>80</v>
      </c>
      <c r="AX1492" s="13">
        <v>82</v>
      </c>
      <c r="AY1492" s="14">
        <f t="shared" si="234"/>
        <v>96.82352941176471</v>
      </c>
      <c r="AZ1492" s="14">
        <f t="shared" si="232"/>
        <v>23</v>
      </c>
      <c r="BA1492" s="19">
        <f t="shared" si="235"/>
        <v>0.77272727272727271</v>
      </c>
      <c r="BB1492" s="20">
        <f t="shared" si="233"/>
        <v>18.494037194855707</v>
      </c>
      <c r="BC1492">
        <f t="shared" si="236"/>
        <v>0</v>
      </c>
      <c r="BD1492" s="14">
        <f t="shared" si="237"/>
        <v>15</v>
      </c>
      <c r="BE1492" s="14">
        <f t="shared" si="238"/>
        <v>96.666666666666671</v>
      </c>
      <c r="BF1492" s="14">
        <f t="shared" si="239"/>
        <v>93</v>
      </c>
      <c r="BG1492" s="14">
        <f t="shared" si="240"/>
        <v>98.625</v>
      </c>
    </row>
    <row r="1493" spans="1:59" x14ac:dyDescent="0.2">
      <c r="A1493" t="str">
        <f t="shared" si="241"/>
        <v>Rory Laird_2015</v>
      </c>
      <c r="B1493" t="s">
        <v>837</v>
      </c>
      <c r="C1493" t="s">
        <v>1</v>
      </c>
      <c r="D1493">
        <v>2015</v>
      </c>
      <c r="E1493" s="13">
        <v>317800</v>
      </c>
      <c r="F1493" s="13">
        <v>317800</v>
      </c>
      <c r="G1493" s="13">
        <v>317800</v>
      </c>
      <c r="H1493" s="13">
        <v>348100</v>
      </c>
      <c r="I1493" s="13">
        <v>348900</v>
      </c>
      <c r="J1493" s="13">
        <v>345100</v>
      </c>
      <c r="K1493" s="13">
        <v>373000</v>
      </c>
      <c r="L1493" s="13">
        <v>412200</v>
      </c>
      <c r="M1493" s="13">
        <v>430500</v>
      </c>
      <c r="N1493" s="13">
        <v>448100</v>
      </c>
      <c r="O1493" s="13">
        <v>475500</v>
      </c>
      <c r="P1493" s="13">
        <v>475500</v>
      </c>
      <c r="Q1493" s="13">
        <v>517000</v>
      </c>
      <c r="R1493" s="13">
        <v>529500</v>
      </c>
      <c r="S1493" s="13">
        <v>529500</v>
      </c>
      <c r="T1493" s="13">
        <v>520200</v>
      </c>
      <c r="U1493" s="13">
        <v>498000</v>
      </c>
      <c r="V1493" s="13">
        <v>493800</v>
      </c>
      <c r="W1493" s="13">
        <v>480000</v>
      </c>
      <c r="X1493" s="13">
        <v>470500</v>
      </c>
      <c r="Y1493" s="13">
        <v>448200</v>
      </c>
      <c r="Z1493" s="13">
        <v>442900</v>
      </c>
      <c r="AA1493" s="13">
        <v>449500</v>
      </c>
      <c r="AB1493" s="13">
        <v>107</v>
      </c>
      <c r="AC1493" s="13">
        <v>98</v>
      </c>
      <c r="AD1493" s="13">
        <v>52</v>
      </c>
      <c r="AE1493" s="13">
        <v>59</v>
      </c>
      <c r="AF1493" s="13">
        <v>89</v>
      </c>
      <c r="AG1493" s="13">
        <v>122</v>
      </c>
      <c r="AH1493" s="13">
        <v>101</v>
      </c>
      <c r="AI1493" s="13">
        <v>64</v>
      </c>
      <c r="AJ1493" s="13">
        <v>131</v>
      </c>
      <c r="AK1493" s="13">
        <v>132</v>
      </c>
      <c r="AL1493" s="13"/>
      <c r="AM1493" s="13">
        <v>114</v>
      </c>
      <c r="AN1493" s="13">
        <v>90</v>
      </c>
      <c r="AO1493" s="13"/>
      <c r="AP1493" s="13">
        <v>88</v>
      </c>
      <c r="AQ1493" s="13">
        <v>80</v>
      </c>
      <c r="AR1493" s="13">
        <v>124</v>
      </c>
      <c r="AS1493" s="13">
        <v>63</v>
      </c>
      <c r="AT1493" s="13">
        <v>82</v>
      </c>
      <c r="AU1493" s="13">
        <v>90</v>
      </c>
      <c r="AV1493" s="13">
        <v>91</v>
      </c>
      <c r="AW1493" s="13">
        <v>106</v>
      </c>
      <c r="AX1493" s="13">
        <v>87</v>
      </c>
      <c r="AY1493" s="14">
        <f t="shared" si="234"/>
        <v>93.80952380952381</v>
      </c>
      <c r="AZ1493" s="14">
        <f t="shared" si="232"/>
        <v>23</v>
      </c>
      <c r="BA1493" s="19">
        <f t="shared" si="235"/>
        <v>0.95454545454545459</v>
      </c>
      <c r="BB1493" s="20">
        <f t="shared" si="233"/>
        <v>23.03827043772829</v>
      </c>
      <c r="BC1493">
        <f t="shared" si="236"/>
        <v>0</v>
      </c>
      <c r="BD1493" s="14">
        <f t="shared" si="237"/>
        <v>1</v>
      </c>
      <c r="BE1493" s="14">
        <f t="shared" si="238"/>
        <v>87.833333333333329</v>
      </c>
      <c r="BF1493" s="14">
        <f t="shared" si="239"/>
        <v>108.4</v>
      </c>
      <c r="BG1493" s="14">
        <f t="shared" si="240"/>
        <v>90.111111111111114</v>
      </c>
    </row>
    <row r="1494" spans="1:59" x14ac:dyDescent="0.2">
      <c r="A1494" t="str">
        <f t="shared" si="241"/>
        <v>Kane Lambert_2018</v>
      </c>
      <c r="B1494" t="s">
        <v>736</v>
      </c>
      <c r="C1494" t="s">
        <v>369</v>
      </c>
      <c r="D1494">
        <v>2018</v>
      </c>
      <c r="E1494" s="13">
        <v>472500</v>
      </c>
      <c r="F1494" s="13">
        <v>472500</v>
      </c>
      <c r="G1494" s="13">
        <v>472500</v>
      </c>
      <c r="H1494" s="13">
        <v>432600</v>
      </c>
      <c r="I1494" s="13">
        <v>426300</v>
      </c>
      <c r="J1494" s="13">
        <v>453600</v>
      </c>
      <c r="K1494" s="13">
        <v>474200</v>
      </c>
      <c r="L1494" s="13">
        <v>488900</v>
      </c>
      <c r="M1494" s="13">
        <v>495800</v>
      </c>
      <c r="N1494" s="13">
        <v>494700</v>
      </c>
      <c r="O1494" s="13">
        <v>473300</v>
      </c>
      <c r="P1494" s="13">
        <v>427700</v>
      </c>
      <c r="Q1494" s="13">
        <v>400400</v>
      </c>
      <c r="R1494" s="13">
        <v>391700</v>
      </c>
      <c r="S1494" s="13">
        <v>391700</v>
      </c>
      <c r="T1494" s="13">
        <v>418900</v>
      </c>
      <c r="U1494" s="13">
        <v>440000</v>
      </c>
      <c r="V1494" s="13">
        <v>452200</v>
      </c>
      <c r="W1494" s="13">
        <v>452200</v>
      </c>
      <c r="X1494" s="13">
        <v>445900</v>
      </c>
      <c r="Y1494" s="13">
        <v>452300</v>
      </c>
      <c r="Z1494" s="13">
        <v>450600</v>
      </c>
      <c r="AA1494" s="13">
        <v>450600</v>
      </c>
      <c r="AB1494" s="13">
        <v>71</v>
      </c>
      <c r="AC1494" s="13">
        <v>49</v>
      </c>
      <c r="AD1494" s="13">
        <v>72</v>
      </c>
      <c r="AE1494" s="13">
        <v>119</v>
      </c>
      <c r="AF1494" s="13">
        <v>119</v>
      </c>
      <c r="AG1494" s="13">
        <v>77</v>
      </c>
      <c r="AH1494" s="13">
        <v>120</v>
      </c>
      <c r="AI1494" s="13">
        <v>113</v>
      </c>
      <c r="AJ1494" s="13">
        <v>64</v>
      </c>
      <c r="AK1494" s="13">
        <v>72</v>
      </c>
      <c r="AL1494" s="13">
        <v>46</v>
      </c>
      <c r="AM1494" s="13">
        <v>80</v>
      </c>
      <c r="AN1494" s="13">
        <v>95</v>
      </c>
      <c r="AO1494" s="13"/>
      <c r="AP1494" s="13">
        <v>126</v>
      </c>
      <c r="AQ1494" s="13">
        <v>83</v>
      </c>
      <c r="AR1494" s="13">
        <v>87</v>
      </c>
      <c r="AS1494" s="13">
        <v>107</v>
      </c>
      <c r="AT1494" s="13">
        <v>69</v>
      </c>
      <c r="AU1494" s="13">
        <v>113</v>
      </c>
      <c r="AV1494" s="13">
        <v>93</v>
      </c>
      <c r="AW1494" s="13"/>
      <c r="AX1494" s="13"/>
      <c r="AY1494" s="14">
        <f t="shared" si="234"/>
        <v>88.75</v>
      </c>
      <c r="AZ1494" s="14">
        <f t="shared" si="232"/>
        <v>23</v>
      </c>
      <c r="BA1494" s="19">
        <f t="shared" si="235"/>
        <v>0.90909090909090906</v>
      </c>
      <c r="BB1494" s="20">
        <f t="shared" si="233"/>
        <v>24.384798975030151</v>
      </c>
      <c r="BC1494">
        <f t="shared" si="236"/>
        <v>0</v>
      </c>
      <c r="BD1494" s="14">
        <f t="shared" si="237"/>
        <v>14</v>
      </c>
      <c r="BE1494" s="14">
        <f t="shared" si="238"/>
        <v>84.5</v>
      </c>
      <c r="BF1494" s="14">
        <f t="shared" si="239"/>
        <v>82.5</v>
      </c>
      <c r="BG1494" s="14">
        <f t="shared" si="240"/>
        <v>96.857142857142861</v>
      </c>
    </row>
    <row r="1495" spans="1:59" x14ac:dyDescent="0.2">
      <c r="A1495" t="str">
        <f t="shared" si="241"/>
        <v>Kane Lambert_2017</v>
      </c>
      <c r="B1495" t="s">
        <v>736</v>
      </c>
      <c r="C1495" t="s">
        <v>369</v>
      </c>
      <c r="D1495">
        <v>2017</v>
      </c>
      <c r="E1495" s="13">
        <v>353300</v>
      </c>
      <c r="F1495" s="13">
        <v>353300</v>
      </c>
      <c r="G1495" s="13">
        <v>353300</v>
      </c>
      <c r="H1495" s="13">
        <v>353300</v>
      </c>
      <c r="I1495" s="13">
        <v>343600</v>
      </c>
      <c r="J1495" s="13">
        <v>357100</v>
      </c>
      <c r="K1495" s="13">
        <v>367500</v>
      </c>
      <c r="L1495" s="13">
        <v>389400</v>
      </c>
      <c r="M1495" s="13">
        <v>392800</v>
      </c>
      <c r="N1495" s="13">
        <v>394700</v>
      </c>
      <c r="O1495" s="13">
        <v>394700</v>
      </c>
      <c r="P1495" s="13">
        <v>406200</v>
      </c>
      <c r="Q1495" s="13">
        <v>406200</v>
      </c>
      <c r="R1495" s="13">
        <v>407300</v>
      </c>
      <c r="S1495" s="13">
        <v>429200</v>
      </c>
      <c r="T1495" s="13">
        <v>454900</v>
      </c>
      <c r="U1495" s="13">
        <v>484700</v>
      </c>
      <c r="V1495" s="13">
        <v>491200</v>
      </c>
      <c r="W1495" s="13">
        <v>471000</v>
      </c>
      <c r="X1495" s="13">
        <v>438700</v>
      </c>
      <c r="Y1495" s="13">
        <v>429800</v>
      </c>
      <c r="Z1495" s="13">
        <v>430700</v>
      </c>
      <c r="AA1495" s="13">
        <v>462400</v>
      </c>
      <c r="AB1495" s="13"/>
      <c r="AC1495" s="13">
        <v>48</v>
      </c>
      <c r="AD1495" s="13">
        <v>95</v>
      </c>
      <c r="AE1495" s="13">
        <v>42</v>
      </c>
      <c r="AF1495" s="13">
        <v>94</v>
      </c>
      <c r="AG1495" s="13">
        <v>97</v>
      </c>
      <c r="AH1495" s="13">
        <v>73</v>
      </c>
      <c r="AI1495" s="13">
        <v>67</v>
      </c>
      <c r="AJ1495" s="13">
        <v>95</v>
      </c>
      <c r="AK1495" s="13">
        <v>70</v>
      </c>
      <c r="AL1495" s="13">
        <v>94</v>
      </c>
      <c r="AM1495" s="13"/>
      <c r="AN1495" s="13">
        <v>77</v>
      </c>
      <c r="AO1495" s="13">
        <v>117</v>
      </c>
      <c r="AP1495" s="13">
        <v>119</v>
      </c>
      <c r="AQ1495" s="13">
        <v>102</v>
      </c>
      <c r="AR1495" s="13">
        <v>83</v>
      </c>
      <c r="AS1495" s="13">
        <v>64</v>
      </c>
      <c r="AT1495" s="13">
        <v>63</v>
      </c>
      <c r="AU1495" s="13">
        <v>118</v>
      </c>
      <c r="AV1495" s="13">
        <v>81</v>
      </c>
      <c r="AW1495" s="13">
        <v>133</v>
      </c>
      <c r="AX1495" s="13">
        <v>73</v>
      </c>
      <c r="AY1495" s="14">
        <f t="shared" si="234"/>
        <v>85.952380952380949</v>
      </c>
      <c r="AZ1495" s="14">
        <f t="shared" si="232"/>
        <v>23</v>
      </c>
      <c r="BA1495" s="19">
        <f t="shared" si="235"/>
        <v>0.95454545454545459</v>
      </c>
      <c r="BB1495" s="20">
        <f t="shared" si="233"/>
        <v>23.888231810823051</v>
      </c>
      <c r="BC1495">
        <f t="shared" si="236"/>
        <v>0</v>
      </c>
      <c r="BD1495" s="14">
        <f t="shared" si="237"/>
        <v>5</v>
      </c>
      <c r="BE1495" s="14">
        <f t="shared" si="238"/>
        <v>75.2</v>
      </c>
      <c r="BF1495" s="14">
        <f t="shared" si="239"/>
        <v>79.8</v>
      </c>
      <c r="BG1495" s="14">
        <f t="shared" si="240"/>
        <v>92.888888888888886</v>
      </c>
    </row>
    <row r="1496" spans="1:59" x14ac:dyDescent="0.2">
      <c r="A1496" t="str">
        <f t="shared" si="241"/>
        <v>Kane Lambert_2016</v>
      </c>
      <c r="B1496" t="s">
        <v>736</v>
      </c>
      <c r="C1496" t="s">
        <v>369</v>
      </c>
      <c r="D1496">
        <v>2016</v>
      </c>
      <c r="E1496" s="13">
        <v>364200</v>
      </c>
      <c r="F1496" s="13">
        <v>364200</v>
      </c>
      <c r="G1496" s="13">
        <v>364200</v>
      </c>
      <c r="H1496" s="13">
        <v>402700</v>
      </c>
      <c r="I1496" s="13">
        <v>406200</v>
      </c>
      <c r="J1496" s="13">
        <v>382700</v>
      </c>
      <c r="K1496" s="13">
        <v>340300</v>
      </c>
      <c r="L1496" s="13">
        <v>340300</v>
      </c>
      <c r="M1496" s="13">
        <v>340300</v>
      </c>
      <c r="N1496" s="13">
        <v>303400</v>
      </c>
      <c r="O1496" s="13">
        <v>290100</v>
      </c>
      <c r="P1496" s="13">
        <v>302600</v>
      </c>
      <c r="Q1496" s="13">
        <v>315000</v>
      </c>
      <c r="R1496" s="13">
        <v>315000</v>
      </c>
      <c r="S1496" s="13">
        <v>312700</v>
      </c>
      <c r="T1496" s="13">
        <v>306300</v>
      </c>
      <c r="U1496" s="13">
        <v>306300</v>
      </c>
      <c r="V1496" s="13">
        <v>306300</v>
      </c>
      <c r="W1496" s="13">
        <v>306300</v>
      </c>
      <c r="X1496" s="13">
        <v>286000</v>
      </c>
      <c r="Y1496" s="13">
        <v>286000</v>
      </c>
      <c r="Z1496" s="13">
        <v>286000</v>
      </c>
      <c r="AA1496" s="13">
        <v>283700</v>
      </c>
      <c r="AB1496" s="13">
        <v>130</v>
      </c>
      <c r="AC1496" s="13">
        <v>101</v>
      </c>
      <c r="AD1496" s="13">
        <v>70</v>
      </c>
      <c r="AE1496" s="13">
        <v>74</v>
      </c>
      <c r="AF1496" s="13">
        <v>41</v>
      </c>
      <c r="AG1496" s="13">
        <v>14</v>
      </c>
      <c r="AH1496" s="13"/>
      <c r="AI1496" s="13"/>
      <c r="AJ1496" s="13">
        <v>65</v>
      </c>
      <c r="AK1496" s="13">
        <v>73</v>
      </c>
      <c r="AL1496" s="13">
        <v>64</v>
      </c>
      <c r="AM1496" s="13">
        <v>73</v>
      </c>
      <c r="AN1496" s="13"/>
      <c r="AO1496" s="13">
        <v>49</v>
      </c>
      <c r="AP1496" s="13">
        <v>51</v>
      </c>
      <c r="AQ1496" s="13"/>
      <c r="AR1496" s="13"/>
      <c r="AS1496" s="13"/>
      <c r="AT1496" s="13">
        <v>43</v>
      </c>
      <c r="AU1496" s="13"/>
      <c r="AV1496" s="13"/>
      <c r="AW1496" s="13">
        <v>78</v>
      </c>
      <c r="AX1496" s="13">
        <v>48</v>
      </c>
      <c r="AY1496" s="14">
        <f t="shared" si="234"/>
        <v>64.933333333333337</v>
      </c>
      <c r="AZ1496" s="14">
        <f t="shared" si="232"/>
        <v>23</v>
      </c>
      <c r="BA1496" s="19">
        <f t="shared" si="235"/>
        <v>0.68181818181818177</v>
      </c>
      <c r="BB1496" s="20">
        <f t="shared" si="233"/>
        <v>27.159493648411328</v>
      </c>
      <c r="BC1496">
        <f t="shared" si="236"/>
        <v>0</v>
      </c>
      <c r="BD1496" s="14">
        <f t="shared" si="237"/>
        <v>23</v>
      </c>
      <c r="BE1496" s="14">
        <f t="shared" si="238"/>
        <v>71.666666666666671</v>
      </c>
      <c r="BF1496" s="14">
        <f t="shared" si="239"/>
        <v>68.75</v>
      </c>
      <c r="BG1496" s="14">
        <f t="shared" si="240"/>
        <v>55</v>
      </c>
    </row>
    <row r="1497" spans="1:59" x14ac:dyDescent="0.2">
      <c r="A1497" t="str">
        <f t="shared" si="241"/>
        <v>Kane Lambert_2015</v>
      </c>
      <c r="B1497" t="s">
        <v>736</v>
      </c>
      <c r="C1497" t="s">
        <v>369</v>
      </c>
      <c r="D1497">
        <v>2015</v>
      </c>
      <c r="E1497" s="13">
        <v>102400</v>
      </c>
      <c r="F1497" s="13">
        <v>102400</v>
      </c>
      <c r="G1497" s="13">
        <v>102400</v>
      </c>
      <c r="H1497" s="13">
        <v>102400</v>
      </c>
      <c r="I1497" s="13">
        <v>102400</v>
      </c>
      <c r="J1497" s="13">
        <v>102400</v>
      </c>
      <c r="K1497" s="13">
        <v>102400</v>
      </c>
      <c r="L1497" s="13">
        <v>102400</v>
      </c>
      <c r="M1497" s="13">
        <v>102400</v>
      </c>
      <c r="N1497" s="13">
        <v>102400</v>
      </c>
      <c r="O1497" s="13">
        <v>102400</v>
      </c>
      <c r="P1497" s="13">
        <v>102400</v>
      </c>
      <c r="Q1497" s="13">
        <v>102400</v>
      </c>
      <c r="R1497" s="13">
        <v>102400</v>
      </c>
      <c r="S1497" s="13">
        <v>123400</v>
      </c>
      <c r="T1497" s="13">
        <v>140600</v>
      </c>
      <c r="U1497" s="13">
        <v>176700</v>
      </c>
      <c r="V1497" s="13">
        <v>228400</v>
      </c>
      <c r="W1497" s="13">
        <v>286800</v>
      </c>
      <c r="X1497" s="13">
        <v>325100</v>
      </c>
      <c r="Y1497" s="13">
        <v>352900</v>
      </c>
      <c r="Z1497" s="13">
        <v>365200</v>
      </c>
      <c r="AA1497" s="13">
        <v>373000</v>
      </c>
      <c r="AB1497" s="13"/>
      <c r="AC1497" s="13">
        <v>36</v>
      </c>
      <c r="AD1497" s="13"/>
      <c r="AE1497" s="13"/>
      <c r="AF1497" s="13"/>
      <c r="AG1497" s="13"/>
      <c r="AH1497" s="13"/>
      <c r="AI1497" s="13"/>
      <c r="AJ1497" s="13"/>
      <c r="AK1497" s="13"/>
      <c r="AL1497" s="13"/>
      <c r="AM1497" s="13"/>
      <c r="AN1497" s="13">
        <v>29</v>
      </c>
      <c r="AO1497" s="13">
        <v>43</v>
      </c>
      <c r="AP1497" s="13">
        <v>40</v>
      </c>
      <c r="AQ1497" s="13">
        <v>82</v>
      </c>
      <c r="AR1497" s="13">
        <v>103</v>
      </c>
      <c r="AS1497" s="13">
        <v>86</v>
      </c>
      <c r="AT1497" s="13">
        <v>72</v>
      </c>
      <c r="AU1497" s="13">
        <v>103</v>
      </c>
      <c r="AV1497" s="13">
        <v>70</v>
      </c>
      <c r="AW1497" s="13">
        <v>69</v>
      </c>
      <c r="AX1497" s="13">
        <v>77</v>
      </c>
      <c r="AY1497" s="14">
        <f t="shared" si="234"/>
        <v>67.5</v>
      </c>
      <c r="AZ1497" s="14">
        <f t="shared" si="232"/>
        <v>23</v>
      </c>
      <c r="BA1497" s="19">
        <f t="shared" si="235"/>
        <v>0.54545454545454541</v>
      </c>
      <c r="BB1497" s="20">
        <f t="shared" si="233"/>
        <v>25.267658092006577</v>
      </c>
      <c r="BC1497">
        <f t="shared" si="236"/>
        <v>0</v>
      </c>
      <c r="BD1497" s="14">
        <f t="shared" si="237"/>
        <v>1</v>
      </c>
      <c r="BE1497" s="14">
        <f t="shared" si="238"/>
        <v>36</v>
      </c>
      <c r="BF1497" s="14" t="str">
        <f t="shared" si="239"/>
        <v/>
      </c>
      <c r="BG1497" s="14">
        <f t="shared" si="240"/>
        <v>78</v>
      </c>
    </row>
    <row r="1498" spans="1:59" x14ac:dyDescent="0.2">
      <c r="A1498" t="str">
        <f t="shared" si="241"/>
        <v>Darcy Lang_2018</v>
      </c>
      <c r="B1498" t="s">
        <v>608</v>
      </c>
      <c r="C1498" t="s">
        <v>84</v>
      </c>
      <c r="D1498">
        <v>2018</v>
      </c>
      <c r="E1498" s="13">
        <v>385500</v>
      </c>
      <c r="F1498" s="13">
        <v>385500</v>
      </c>
      <c r="G1498" s="13">
        <v>385500</v>
      </c>
      <c r="H1498" s="13">
        <v>385500</v>
      </c>
      <c r="I1498" s="13">
        <v>385500</v>
      </c>
      <c r="J1498" s="13">
        <v>385500</v>
      </c>
      <c r="K1498" s="13">
        <v>385500</v>
      </c>
      <c r="L1498" s="13">
        <v>385500</v>
      </c>
      <c r="M1498" s="13">
        <v>385500</v>
      </c>
      <c r="N1498" s="13">
        <v>385500</v>
      </c>
      <c r="O1498" s="13">
        <v>375900</v>
      </c>
      <c r="P1498" s="13">
        <v>360000</v>
      </c>
      <c r="Q1498" s="13">
        <v>360000</v>
      </c>
      <c r="R1498" s="13">
        <v>339300</v>
      </c>
      <c r="S1498" s="13">
        <v>339300</v>
      </c>
      <c r="T1498" s="13">
        <v>339300</v>
      </c>
      <c r="U1498" s="13">
        <v>318400</v>
      </c>
      <c r="V1498" s="13">
        <v>318400</v>
      </c>
      <c r="W1498" s="13">
        <v>318400</v>
      </c>
      <c r="X1498" s="13">
        <v>324600</v>
      </c>
      <c r="Y1498" s="13">
        <v>327300</v>
      </c>
      <c r="Z1498" s="13">
        <v>332700</v>
      </c>
      <c r="AA1498" s="13">
        <v>285100</v>
      </c>
      <c r="AB1498" s="13"/>
      <c r="AC1498" s="13"/>
      <c r="AD1498" s="13"/>
      <c r="AE1498" s="13"/>
      <c r="AF1498" s="13"/>
      <c r="AG1498" s="13"/>
      <c r="AH1498" s="13"/>
      <c r="AI1498" s="13">
        <v>74</v>
      </c>
      <c r="AJ1498" s="13">
        <v>71</v>
      </c>
      <c r="AK1498" s="13">
        <v>65</v>
      </c>
      <c r="AL1498" s="13">
        <v>54</v>
      </c>
      <c r="AM1498" s="13"/>
      <c r="AN1498" s="13">
        <v>51</v>
      </c>
      <c r="AO1498" s="13"/>
      <c r="AP1498" s="13"/>
      <c r="AQ1498" s="13">
        <v>56</v>
      </c>
      <c r="AR1498" s="13"/>
      <c r="AS1498" s="13"/>
      <c r="AT1498" s="13">
        <v>102</v>
      </c>
      <c r="AU1498" s="13">
        <v>48</v>
      </c>
      <c r="AV1498" s="13">
        <v>64</v>
      </c>
      <c r="AW1498" s="13">
        <v>33</v>
      </c>
      <c r="AX1498" s="13">
        <v>46</v>
      </c>
      <c r="AY1498" s="14">
        <f t="shared" si="234"/>
        <v>60.363636363636367</v>
      </c>
      <c r="AZ1498" s="14">
        <f t="shared" si="232"/>
        <v>23</v>
      </c>
      <c r="BA1498" s="19">
        <f t="shared" si="235"/>
        <v>0.5</v>
      </c>
      <c r="BB1498" s="20">
        <f t="shared" si="233"/>
        <v>18.227850818309481</v>
      </c>
      <c r="BC1498">
        <f t="shared" si="236"/>
        <v>0</v>
      </c>
      <c r="BD1498" s="14">
        <f t="shared" si="237"/>
        <v>23</v>
      </c>
      <c r="BE1498" s="14" t="str">
        <f t="shared" si="238"/>
        <v/>
      </c>
      <c r="BF1498" s="14">
        <f t="shared" si="239"/>
        <v>66</v>
      </c>
      <c r="BG1498" s="14">
        <f t="shared" si="240"/>
        <v>58.166666666666664</v>
      </c>
    </row>
    <row r="1499" spans="1:59" x14ac:dyDescent="0.2">
      <c r="A1499" t="str">
        <f t="shared" si="241"/>
        <v>Darcy Lang_2017</v>
      </c>
      <c r="B1499" t="s">
        <v>608</v>
      </c>
      <c r="C1499" t="s">
        <v>84</v>
      </c>
      <c r="D1499">
        <v>2017</v>
      </c>
      <c r="E1499" s="13">
        <v>315600</v>
      </c>
      <c r="F1499" s="13">
        <v>315600</v>
      </c>
      <c r="G1499" s="13">
        <v>315600</v>
      </c>
      <c r="H1499" s="13">
        <v>315600</v>
      </c>
      <c r="I1499" s="13">
        <v>315600</v>
      </c>
      <c r="J1499" s="13">
        <v>315600</v>
      </c>
      <c r="K1499" s="13">
        <v>340400</v>
      </c>
      <c r="L1499" s="13">
        <v>365300</v>
      </c>
      <c r="M1499" s="13">
        <v>365300</v>
      </c>
      <c r="N1499" s="13">
        <v>365300</v>
      </c>
      <c r="O1499" s="13">
        <v>376600</v>
      </c>
      <c r="P1499" s="13">
        <v>374600</v>
      </c>
      <c r="Q1499" s="13">
        <v>374600</v>
      </c>
      <c r="R1499" s="13">
        <v>368800</v>
      </c>
      <c r="S1499" s="13">
        <v>339600</v>
      </c>
      <c r="T1499" s="13">
        <v>339600</v>
      </c>
      <c r="U1499" s="13">
        <v>339600</v>
      </c>
      <c r="V1499" s="13">
        <v>339600</v>
      </c>
      <c r="W1499" s="13">
        <v>339600</v>
      </c>
      <c r="X1499" s="13">
        <v>339600</v>
      </c>
      <c r="Y1499" s="13">
        <v>339600</v>
      </c>
      <c r="Z1499" s="13">
        <v>339600</v>
      </c>
      <c r="AA1499" s="13">
        <v>339600</v>
      </c>
      <c r="AB1499" s="13"/>
      <c r="AC1499" s="13">
        <v>64</v>
      </c>
      <c r="AD1499" s="13"/>
      <c r="AE1499" s="13"/>
      <c r="AF1499" s="13">
        <v>106</v>
      </c>
      <c r="AG1499" s="13">
        <v>71</v>
      </c>
      <c r="AH1499" s="13">
        <v>78</v>
      </c>
      <c r="AI1499" s="13"/>
      <c r="AJ1499" s="13"/>
      <c r="AK1499" s="13">
        <v>91</v>
      </c>
      <c r="AL1499" s="13">
        <v>49</v>
      </c>
      <c r="AM1499" s="13"/>
      <c r="AN1499" s="13">
        <v>67</v>
      </c>
      <c r="AO1499" s="13">
        <v>35</v>
      </c>
      <c r="AP1499" s="13"/>
      <c r="AQ1499" s="13"/>
      <c r="AR1499" s="13"/>
      <c r="AS1499" s="13"/>
      <c r="AT1499" s="13"/>
      <c r="AU1499" s="13"/>
      <c r="AV1499" s="13"/>
      <c r="AW1499" s="13"/>
      <c r="AX1499" s="13"/>
      <c r="AY1499" s="14">
        <f t="shared" si="234"/>
        <v>70.125</v>
      </c>
      <c r="AZ1499" s="14">
        <f t="shared" si="232"/>
        <v>23</v>
      </c>
      <c r="BA1499" s="19">
        <f t="shared" si="235"/>
        <v>0.36363636363636365</v>
      </c>
      <c r="BB1499" s="20">
        <f t="shared" si="233"/>
        <v>22.401769700501024</v>
      </c>
      <c r="BC1499">
        <f t="shared" si="236"/>
        <v>0</v>
      </c>
      <c r="BD1499" s="14">
        <f t="shared" si="237"/>
        <v>1</v>
      </c>
      <c r="BE1499" s="14">
        <f t="shared" si="238"/>
        <v>80.333333333333329</v>
      </c>
      <c r="BF1499" s="14">
        <f t="shared" si="239"/>
        <v>72.666666666666671</v>
      </c>
      <c r="BG1499" s="14" t="str">
        <f t="shared" si="240"/>
        <v/>
      </c>
    </row>
    <row r="1500" spans="1:59" x14ac:dyDescent="0.2">
      <c r="A1500" t="str">
        <f t="shared" si="241"/>
        <v>Darcy Lang_2016</v>
      </c>
      <c r="B1500" t="s">
        <v>608</v>
      </c>
      <c r="C1500" t="s">
        <v>84</v>
      </c>
      <c r="D1500">
        <v>2016</v>
      </c>
      <c r="E1500" s="13">
        <v>323800</v>
      </c>
      <c r="F1500" s="13">
        <v>323800</v>
      </c>
      <c r="G1500" s="13">
        <v>323800</v>
      </c>
      <c r="H1500" s="13">
        <v>323600</v>
      </c>
      <c r="I1500" s="13">
        <v>315000</v>
      </c>
      <c r="J1500" s="13">
        <v>315000</v>
      </c>
      <c r="K1500" s="13">
        <v>318200</v>
      </c>
      <c r="L1500" s="13">
        <v>327500</v>
      </c>
      <c r="M1500" s="13">
        <v>334500</v>
      </c>
      <c r="N1500" s="13">
        <v>346400</v>
      </c>
      <c r="O1500" s="13">
        <v>343400</v>
      </c>
      <c r="P1500" s="13">
        <v>328100</v>
      </c>
      <c r="Q1500" s="13">
        <v>290100</v>
      </c>
      <c r="R1500" s="13">
        <v>290100</v>
      </c>
      <c r="S1500" s="13">
        <v>290100</v>
      </c>
      <c r="T1500" s="13">
        <v>290100</v>
      </c>
      <c r="U1500" s="13">
        <v>257000</v>
      </c>
      <c r="V1500" s="13">
        <v>257000</v>
      </c>
      <c r="W1500" s="13">
        <v>257000</v>
      </c>
      <c r="X1500" s="13">
        <v>257000</v>
      </c>
      <c r="Y1500" s="13">
        <v>257000</v>
      </c>
      <c r="Z1500" s="13">
        <v>257000</v>
      </c>
      <c r="AA1500" s="13">
        <v>242000</v>
      </c>
      <c r="AB1500" s="13">
        <v>77</v>
      </c>
      <c r="AC1500" s="13">
        <v>68</v>
      </c>
      <c r="AD1500" s="13">
        <v>45</v>
      </c>
      <c r="AE1500" s="13">
        <v>58</v>
      </c>
      <c r="AF1500" s="13"/>
      <c r="AG1500" s="13">
        <v>89</v>
      </c>
      <c r="AH1500" s="13">
        <v>63</v>
      </c>
      <c r="AI1500" s="13">
        <v>58</v>
      </c>
      <c r="AJ1500" s="13">
        <v>106</v>
      </c>
      <c r="AK1500" s="13">
        <v>37</v>
      </c>
      <c r="AL1500" s="13">
        <v>28</v>
      </c>
      <c r="AM1500" s="13">
        <v>46</v>
      </c>
      <c r="AN1500" s="13"/>
      <c r="AO1500" s="13"/>
      <c r="AP1500" s="13"/>
      <c r="AQ1500" s="13">
        <v>26</v>
      </c>
      <c r="AR1500" s="13"/>
      <c r="AS1500" s="13"/>
      <c r="AT1500" s="13"/>
      <c r="AU1500" s="13"/>
      <c r="AV1500" s="13"/>
      <c r="AW1500" s="13">
        <v>53</v>
      </c>
      <c r="AX1500" s="13"/>
      <c r="AY1500" s="14">
        <f t="shared" si="234"/>
        <v>58</v>
      </c>
      <c r="AZ1500" s="14">
        <f t="shared" si="232"/>
        <v>23</v>
      </c>
      <c r="BA1500" s="19">
        <f t="shared" si="235"/>
        <v>0.59090909090909094</v>
      </c>
      <c r="BB1500" s="20">
        <f t="shared" si="233"/>
        <v>23.191233976080991</v>
      </c>
      <c r="BC1500">
        <f t="shared" si="236"/>
        <v>0</v>
      </c>
      <c r="BD1500" s="14">
        <f t="shared" si="237"/>
        <v>23</v>
      </c>
      <c r="BE1500" s="14">
        <f t="shared" si="238"/>
        <v>67.400000000000006</v>
      </c>
      <c r="BF1500" s="14">
        <f t="shared" si="239"/>
        <v>56.333333333333336</v>
      </c>
      <c r="BG1500" s="14">
        <f t="shared" si="240"/>
        <v>39.5</v>
      </c>
    </row>
    <row r="1501" spans="1:59" x14ac:dyDescent="0.2">
      <c r="A1501" t="str">
        <f t="shared" si="241"/>
        <v>Darcy Lang_2015</v>
      </c>
      <c r="B1501" t="s">
        <v>608</v>
      </c>
      <c r="C1501" t="s">
        <v>84</v>
      </c>
      <c r="D1501">
        <v>2015</v>
      </c>
      <c r="E1501" s="13">
        <v>159100</v>
      </c>
      <c r="F1501" s="13">
        <v>159100</v>
      </c>
      <c r="G1501" s="13">
        <v>159100</v>
      </c>
      <c r="H1501" s="13">
        <v>200000</v>
      </c>
      <c r="I1501" s="13">
        <v>222000</v>
      </c>
      <c r="J1501" s="13">
        <v>236100</v>
      </c>
      <c r="K1501" s="13">
        <v>249200</v>
      </c>
      <c r="L1501" s="13">
        <v>273800</v>
      </c>
      <c r="M1501" s="13">
        <v>289700</v>
      </c>
      <c r="N1501" s="13">
        <v>287300</v>
      </c>
      <c r="O1501" s="13">
        <v>299300</v>
      </c>
      <c r="P1501" s="13">
        <v>312800</v>
      </c>
      <c r="Q1501" s="13">
        <v>339600</v>
      </c>
      <c r="R1501" s="13">
        <v>339600</v>
      </c>
      <c r="S1501" s="13">
        <v>339600</v>
      </c>
      <c r="T1501" s="13">
        <v>345000</v>
      </c>
      <c r="U1501" s="13">
        <v>337800</v>
      </c>
      <c r="V1501" s="13">
        <v>311300</v>
      </c>
      <c r="W1501" s="13">
        <v>282700</v>
      </c>
      <c r="X1501" s="13">
        <v>262000</v>
      </c>
      <c r="Y1501" s="13">
        <v>265400</v>
      </c>
      <c r="Z1501" s="13">
        <v>282400</v>
      </c>
      <c r="AA1501" s="13">
        <v>295300</v>
      </c>
      <c r="AB1501" s="13">
        <v>44</v>
      </c>
      <c r="AC1501" s="13">
        <v>69</v>
      </c>
      <c r="AD1501" s="13">
        <v>74</v>
      </c>
      <c r="AE1501" s="13">
        <v>26</v>
      </c>
      <c r="AF1501" s="13">
        <v>65</v>
      </c>
      <c r="AG1501" s="13">
        <v>80</v>
      </c>
      <c r="AH1501" s="13">
        <v>60</v>
      </c>
      <c r="AI1501" s="13">
        <v>59</v>
      </c>
      <c r="AJ1501" s="13">
        <v>48</v>
      </c>
      <c r="AK1501" s="13">
        <v>90</v>
      </c>
      <c r="AL1501" s="13">
        <v>70</v>
      </c>
      <c r="AM1501" s="13">
        <v>87</v>
      </c>
      <c r="AN1501" s="13"/>
      <c r="AO1501" s="13"/>
      <c r="AP1501" s="13">
        <v>56</v>
      </c>
      <c r="AQ1501" s="13">
        <v>45</v>
      </c>
      <c r="AR1501" s="13">
        <v>43</v>
      </c>
      <c r="AS1501" s="13">
        <v>35</v>
      </c>
      <c r="AT1501" s="13">
        <v>46</v>
      </c>
      <c r="AU1501" s="13">
        <v>86</v>
      </c>
      <c r="AV1501" s="13">
        <v>70</v>
      </c>
      <c r="AW1501" s="13">
        <v>47</v>
      </c>
      <c r="AX1501" s="13"/>
      <c r="AY1501" s="14">
        <f t="shared" si="234"/>
        <v>60</v>
      </c>
      <c r="AZ1501" s="14">
        <f t="shared" si="232"/>
        <v>23</v>
      </c>
      <c r="BA1501" s="19">
        <f t="shared" si="235"/>
        <v>0.90909090909090906</v>
      </c>
      <c r="BB1501" s="20">
        <f t="shared" si="233"/>
        <v>18.186171727586409</v>
      </c>
      <c r="BC1501">
        <f t="shared" si="236"/>
        <v>0</v>
      </c>
      <c r="BD1501" s="14">
        <f t="shared" si="237"/>
        <v>1</v>
      </c>
      <c r="BE1501" s="14">
        <f t="shared" si="238"/>
        <v>59.666666666666664</v>
      </c>
      <c r="BF1501" s="14">
        <f t="shared" si="239"/>
        <v>69</v>
      </c>
      <c r="BG1501" s="14">
        <f t="shared" si="240"/>
        <v>53.5</v>
      </c>
    </row>
    <row r="1502" spans="1:59" x14ac:dyDescent="0.2">
      <c r="A1502" t="str">
        <f t="shared" si="241"/>
        <v>Ed Langdon_2018</v>
      </c>
      <c r="B1502" t="s">
        <v>633</v>
      </c>
      <c r="C1502" t="s">
        <v>184</v>
      </c>
      <c r="D1502">
        <v>2018</v>
      </c>
      <c r="E1502" s="13">
        <v>356800</v>
      </c>
      <c r="F1502" s="13">
        <v>356800</v>
      </c>
      <c r="G1502" s="13">
        <v>356800</v>
      </c>
      <c r="H1502" s="13">
        <v>357600</v>
      </c>
      <c r="I1502" s="13">
        <v>357600</v>
      </c>
      <c r="J1502" s="13">
        <v>377300</v>
      </c>
      <c r="K1502" s="13">
        <v>413700</v>
      </c>
      <c r="L1502" s="13">
        <v>420000</v>
      </c>
      <c r="M1502" s="13">
        <v>446800</v>
      </c>
      <c r="N1502" s="13">
        <v>453600</v>
      </c>
      <c r="O1502" s="13">
        <v>481700</v>
      </c>
      <c r="P1502" s="13">
        <v>472700</v>
      </c>
      <c r="Q1502" s="13">
        <v>462200</v>
      </c>
      <c r="R1502" s="13">
        <v>436300</v>
      </c>
      <c r="S1502" s="13">
        <v>436300</v>
      </c>
      <c r="T1502" s="13">
        <v>426000</v>
      </c>
      <c r="U1502" s="13">
        <v>402000</v>
      </c>
      <c r="V1502" s="13">
        <v>401800</v>
      </c>
      <c r="W1502" s="13">
        <v>367500</v>
      </c>
      <c r="X1502" s="13">
        <v>363400</v>
      </c>
      <c r="Y1502" s="13">
        <v>340900</v>
      </c>
      <c r="Z1502" s="13">
        <v>365600</v>
      </c>
      <c r="AA1502" s="13">
        <v>391500</v>
      </c>
      <c r="AB1502" s="13">
        <v>47</v>
      </c>
      <c r="AC1502" s="13">
        <v>69</v>
      </c>
      <c r="AD1502" s="13">
        <v>98</v>
      </c>
      <c r="AE1502" s="13"/>
      <c r="AF1502" s="13">
        <v>86</v>
      </c>
      <c r="AG1502" s="13">
        <v>121</v>
      </c>
      <c r="AH1502" s="13">
        <v>54</v>
      </c>
      <c r="AI1502" s="13">
        <v>138</v>
      </c>
      <c r="AJ1502" s="13">
        <v>93</v>
      </c>
      <c r="AK1502" s="13">
        <v>104</v>
      </c>
      <c r="AL1502" s="13">
        <v>72</v>
      </c>
      <c r="AM1502" s="13">
        <v>87</v>
      </c>
      <c r="AN1502" s="13">
        <v>61</v>
      </c>
      <c r="AO1502" s="13"/>
      <c r="AP1502" s="13">
        <v>96</v>
      </c>
      <c r="AQ1502" s="13">
        <v>50</v>
      </c>
      <c r="AR1502" s="13">
        <v>99</v>
      </c>
      <c r="AS1502" s="13">
        <v>20</v>
      </c>
      <c r="AT1502" s="13">
        <v>97</v>
      </c>
      <c r="AU1502" s="13">
        <v>56</v>
      </c>
      <c r="AV1502" s="13">
        <v>113</v>
      </c>
      <c r="AW1502" s="13">
        <v>60</v>
      </c>
      <c r="AX1502" s="13">
        <v>110</v>
      </c>
      <c r="AY1502" s="14">
        <f t="shared" si="234"/>
        <v>82.428571428571431</v>
      </c>
      <c r="AZ1502" s="14">
        <f t="shared" si="232"/>
        <v>23</v>
      </c>
      <c r="BA1502" s="19">
        <f t="shared" si="235"/>
        <v>0.95454545454545459</v>
      </c>
      <c r="BB1502" s="20">
        <f t="shared" si="233"/>
        <v>28.94576208803533</v>
      </c>
      <c r="BC1502">
        <f t="shared" si="236"/>
        <v>0</v>
      </c>
      <c r="BD1502" s="14">
        <f t="shared" si="237"/>
        <v>21</v>
      </c>
      <c r="BE1502" s="14">
        <f t="shared" si="238"/>
        <v>84.2</v>
      </c>
      <c r="BF1502" s="14">
        <f t="shared" si="239"/>
        <v>91.333333333333329</v>
      </c>
      <c r="BG1502" s="14">
        <f t="shared" si="240"/>
        <v>77.888888888888886</v>
      </c>
    </row>
    <row r="1503" spans="1:59" x14ac:dyDescent="0.2">
      <c r="A1503" t="str">
        <f t="shared" si="241"/>
        <v>Ed Langdon_2017</v>
      </c>
      <c r="B1503" t="s">
        <v>633</v>
      </c>
      <c r="C1503" t="s">
        <v>184</v>
      </c>
      <c r="D1503">
        <v>2017</v>
      </c>
      <c r="E1503" s="13">
        <v>295500</v>
      </c>
      <c r="F1503" s="13">
        <v>295500</v>
      </c>
      <c r="G1503" s="13">
        <v>295500</v>
      </c>
      <c r="H1503" s="13">
        <v>308400</v>
      </c>
      <c r="I1503" s="13">
        <v>306900</v>
      </c>
      <c r="J1503" s="13">
        <v>315700</v>
      </c>
      <c r="K1503" s="13">
        <v>329300</v>
      </c>
      <c r="L1503" s="13">
        <v>336200</v>
      </c>
      <c r="M1503" s="13">
        <v>343300</v>
      </c>
      <c r="N1503" s="13">
        <v>334600</v>
      </c>
      <c r="O1503" s="13">
        <v>334600</v>
      </c>
      <c r="P1503" s="13">
        <v>329400</v>
      </c>
      <c r="Q1503" s="13">
        <v>329400</v>
      </c>
      <c r="R1503" s="13">
        <v>329400</v>
      </c>
      <c r="S1503" s="13">
        <v>329400</v>
      </c>
      <c r="T1503" s="13">
        <v>329400</v>
      </c>
      <c r="U1503" s="13">
        <v>329400</v>
      </c>
      <c r="V1503" s="13">
        <v>329400</v>
      </c>
      <c r="W1503" s="13">
        <v>329400</v>
      </c>
      <c r="X1503" s="13">
        <v>329400</v>
      </c>
      <c r="Y1503" s="13">
        <v>329400</v>
      </c>
      <c r="Z1503" s="13">
        <v>329400</v>
      </c>
      <c r="AA1503" s="13">
        <v>329400</v>
      </c>
      <c r="AB1503" s="13">
        <v>78</v>
      </c>
      <c r="AC1503" s="13">
        <v>50</v>
      </c>
      <c r="AD1503" s="13">
        <v>73</v>
      </c>
      <c r="AE1503" s="13">
        <v>54</v>
      </c>
      <c r="AF1503" s="13">
        <v>72</v>
      </c>
      <c r="AG1503" s="13">
        <v>90</v>
      </c>
      <c r="AH1503" s="13">
        <v>46</v>
      </c>
      <c r="AI1503" s="13">
        <v>78</v>
      </c>
      <c r="AJ1503" s="13">
        <v>58</v>
      </c>
      <c r="AK1503" s="13"/>
      <c r="AL1503" s="13">
        <v>50</v>
      </c>
      <c r="AM1503" s="13"/>
      <c r="AN1503" s="13"/>
      <c r="AO1503" s="13"/>
      <c r="AP1503" s="13"/>
      <c r="AQ1503" s="13"/>
      <c r="AR1503" s="13"/>
      <c r="AS1503" s="13"/>
      <c r="AT1503" s="13"/>
      <c r="AU1503" s="13"/>
      <c r="AV1503" s="13"/>
      <c r="AW1503" s="13"/>
      <c r="AX1503" s="13"/>
      <c r="AY1503" s="14">
        <f t="shared" si="234"/>
        <v>64.900000000000006</v>
      </c>
      <c r="AZ1503" s="14">
        <f t="shared" si="232"/>
        <v>23</v>
      </c>
      <c r="BA1503" s="19">
        <f t="shared" si="235"/>
        <v>0.45454545454545453</v>
      </c>
      <c r="BB1503" s="20">
        <f t="shared" si="233"/>
        <v>15.117686477912041</v>
      </c>
      <c r="BC1503">
        <f t="shared" si="236"/>
        <v>0</v>
      </c>
      <c r="BD1503" s="14">
        <f t="shared" si="237"/>
        <v>1</v>
      </c>
      <c r="BE1503" s="14">
        <f t="shared" si="238"/>
        <v>69.5</v>
      </c>
      <c r="BF1503" s="14">
        <f t="shared" si="239"/>
        <v>58</v>
      </c>
      <c r="BG1503" s="14" t="str">
        <f t="shared" si="240"/>
        <v/>
      </c>
    </row>
    <row r="1504" spans="1:59" x14ac:dyDescent="0.2">
      <c r="A1504" t="str">
        <f t="shared" si="241"/>
        <v>Ed Langdon_2016</v>
      </c>
      <c r="B1504" t="s">
        <v>633</v>
      </c>
      <c r="C1504" t="s">
        <v>184</v>
      </c>
      <c r="D1504">
        <v>2016</v>
      </c>
      <c r="E1504" s="13">
        <v>231000</v>
      </c>
      <c r="F1504" s="13">
        <v>231000</v>
      </c>
      <c r="G1504" s="13">
        <v>231000</v>
      </c>
      <c r="H1504" s="13">
        <v>231000</v>
      </c>
      <c r="I1504" s="13">
        <v>238600</v>
      </c>
      <c r="J1504" s="13">
        <v>238600</v>
      </c>
      <c r="K1504" s="13">
        <v>238600</v>
      </c>
      <c r="L1504" s="13">
        <v>238600</v>
      </c>
      <c r="M1504" s="13">
        <v>234400</v>
      </c>
      <c r="N1504" s="13">
        <v>233000</v>
      </c>
      <c r="O1504" s="13">
        <v>238800</v>
      </c>
      <c r="P1504" s="13">
        <v>238800</v>
      </c>
      <c r="Q1504" s="13">
        <v>238800</v>
      </c>
      <c r="R1504" s="13">
        <v>238800</v>
      </c>
      <c r="S1504" s="13">
        <v>238800</v>
      </c>
      <c r="T1504" s="13">
        <v>238800</v>
      </c>
      <c r="U1504" s="13">
        <v>246600</v>
      </c>
      <c r="V1504" s="13">
        <v>246600</v>
      </c>
      <c r="W1504" s="13">
        <v>261600</v>
      </c>
      <c r="X1504" s="13">
        <v>282300</v>
      </c>
      <c r="Y1504" s="13">
        <v>297700</v>
      </c>
      <c r="Z1504" s="13">
        <v>301700</v>
      </c>
      <c r="AA1504" s="13">
        <v>290400</v>
      </c>
      <c r="AB1504" s="13"/>
      <c r="AC1504" s="13">
        <v>61</v>
      </c>
      <c r="AD1504" s="13">
        <v>52</v>
      </c>
      <c r="AE1504" s="13">
        <v>40</v>
      </c>
      <c r="AF1504" s="13"/>
      <c r="AG1504" s="13"/>
      <c r="AH1504" s="13"/>
      <c r="AI1504" s="13">
        <v>40</v>
      </c>
      <c r="AJ1504" s="13">
        <v>57</v>
      </c>
      <c r="AK1504" s="13">
        <v>56</v>
      </c>
      <c r="AL1504" s="13"/>
      <c r="AM1504" s="13"/>
      <c r="AN1504" s="13"/>
      <c r="AO1504" s="13"/>
      <c r="AP1504" s="13"/>
      <c r="AQ1504" s="13">
        <v>49</v>
      </c>
      <c r="AR1504" s="13"/>
      <c r="AS1504" s="13">
        <v>81</v>
      </c>
      <c r="AT1504" s="13">
        <v>79</v>
      </c>
      <c r="AU1504" s="13">
        <v>50</v>
      </c>
      <c r="AV1504" s="13">
        <v>65</v>
      </c>
      <c r="AW1504" s="13">
        <v>46</v>
      </c>
      <c r="AX1504" s="13">
        <v>30</v>
      </c>
      <c r="AY1504" s="14">
        <f t="shared" si="234"/>
        <v>54.307692307692307</v>
      </c>
      <c r="AZ1504" s="14">
        <f t="shared" si="232"/>
        <v>23</v>
      </c>
      <c r="BA1504" s="19">
        <f t="shared" si="235"/>
        <v>0.59090909090909094</v>
      </c>
      <c r="BB1504" s="20">
        <f t="shared" si="233"/>
        <v>14.755702939228938</v>
      </c>
      <c r="BC1504">
        <f t="shared" si="236"/>
        <v>0</v>
      </c>
      <c r="BD1504" s="14">
        <f t="shared" si="237"/>
        <v>1</v>
      </c>
      <c r="BE1504" s="14">
        <f t="shared" si="238"/>
        <v>51</v>
      </c>
      <c r="BF1504" s="14">
        <f t="shared" si="239"/>
        <v>51</v>
      </c>
      <c r="BG1504" s="14">
        <f t="shared" si="240"/>
        <v>57.142857142857146</v>
      </c>
    </row>
    <row r="1505" spans="1:59" x14ac:dyDescent="0.2">
      <c r="A1505" t="str">
        <f t="shared" si="241"/>
        <v>Ed Langdon_2015</v>
      </c>
      <c r="B1505" t="s">
        <v>633</v>
      </c>
      <c r="C1505" t="s">
        <v>184</v>
      </c>
      <c r="D1505">
        <v>2015</v>
      </c>
      <c r="E1505" s="13">
        <v>117300</v>
      </c>
      <c r="F1505" s="13">
        <v>117300</v>
      </c>
      <c r="G1505" s="13">
        <v>117300</v>
      </c>
      <c r="H1505" s="13">
        <v>117300</v>
      </c>
      <c r="I1505" s="13">
        <v>117300</v>
      </c>
      <c r="J1505" s="13">
        <v>117300</v>
      </c>
      <c r="K1505" s="13">
        <v>117300</v>
      </c>
      <c r="L1505" s="13">
        <v>117300</v>
      </c>
      <c r="M1505" s="13">
        <v>117300</v>
      </c>
      <c r="N1505" s="13">
        <v>117300</v>
      </c>
      <c r="O1505" s="13">
        <v>117300</v>
      </c>
      <c r="P1505" s="13">
        <v>117300</v>
      </c>
      <c r="Q1505" s="13">
        <v>117300</v>
      </c>
      <c r="R1505" s="13">
        <v>117300</v>
      </c>
      <c r="S1505" s="13">
        <v>117300</v>
      </c>
      <c r="T1505" s="13">
        <v>117300</v>
      </c>
      <c r="U1505" s="13">
        <v>117300</v>
      </c>
      <c r="V1505" s="13">
        <v>117300</v>
      </c>
      <c r="W1505" s="13">
        <v>117300</v>
      </c>
      <c r="X1505" s="13">
        <v>117300</v>
      </c>
      <c r="Y1505" s="13">
        <v>117300</v>
      </c>
      <c r="Z1505" s="13">
        <v>117300</v>
      </c>
      <c r="AA1505" s="13">
        <v>117300</v>
      </c>
      <c r="AB1505" s="13"/>
      <c r="AC1505" s="13"/>
      <c r="AD1505" s="13"/>
      <c r="AE1505" s="13"/>
      <c r="AF1505" s="13"/>
      <c r="AG1505" s="13"/>
      <c r="AH1505" s="13"/>
      <c r="AI1505" s="13"/>
      <c r="AJ1505" s="13"/>
      <c r="AK1505" s="13"/>
      <c r="AL1505" s="13"/>
      <c r="AM1505" s="13"/>
      <c r="AN1505" s="13"/>
      <c r="AO1505" s="13"/>
      <c r="AP1505" s="13"/>
      <c r="AQ1505" s="13"/>
      <c r="AR1505" s="13"/>
      <c r="AS1505" s="13"/>
      <c r="AT1505" s="13"/>
      <c r="AU1505" s="13"/>
      <c r="AV1505" s="13"/>
      <c r="AW1505" s="13">
        <v>63</v>
      </c>
      <c r="AX1505" s="13">
        <v>44</v>
      </c>
      <c r="AY1505" s="14">
        <f t="shared" si="234"/>
        <v>53.5</v>
      </c>
      <c r="AZ1505" s="14">
        <f t="shared" si="232"/>
        <v>23</v>
      </c>
      <c r="BA1505" s="19">
        <f t="shared" si="235"/>
        <v>9.0909090909090912E-2</v>
      </c>
      <c r="BB1505" s="20">
        <f t="shared" si="233"/>
        <v>13.435028842544403</v>
      </c>
      <c r="BC1505">
        <f t="shared" si="236"/>
        <v>0</v>
      </c>
      <c r="BD1505" s="14">
        <f t="shared" si="237"/>
        <v>1</v>
      </c>
      <c r="BE1505" s="14" t="str">
        <f t="shared" si="238"/>
        <v/>
      </c>
      <c r="BF1505" s="14" t="str">
        <f t="shared" si="239"/>
        <v/>
      </c>
      <c r="BG1505" s="14">
        <f t="shared" si="240"/>
        <v>53.5</v>
      </c>
    </row>
    <row r="1506" spans="1:59" x14ac:dyDescent="0.2">
      <c r="A1506" t="str">
        <f t="shared" si="241"/>
        <v>Tom Langdon_2018</v>
      </c>
      <c r="B1506" t="s">
        <v>901</v>
      </c>
      <c r="C1506" t="s">
        <v>116</v>
      </c>
      <c r="D1506">
        <v>2018</v>
      </c>
      <c r="E1506" s="13">
        <v>451300</v>
      </c>
      <c r="F1506" s="13">
        <v>451300</v>
      </c>
      <c r="G1506" s="13">
        <v>451300</v>
      </c>
      <c r="H1506" s="13">
        <v>423800</v>
      </c>
      <c r="I1506" s="13">
        <v>405000</v>
      </c>
      <c r="J1506" s="13">
        <v>388700</v>
      </c>
      <c r="K1506" s="13">
        <v>388700</v>
      </c>
      <c r="L1506" s="13">
        <v>388700</v>
      </c>
      <c r="M1506" s="13">
        <v>388700</v>
      </c>
      <c r="N1506" s="13">
        <v>381700</v>
      </c>
      <c r="O1506" s="13">
        <v>390200</v>
      </c>
      <c r="P1506" s="13">
        <v>401800</v>
      </c>
      <c r="Q1506" s="13">
        <v>398900</v>
      </c>
      <c r="R1506" s="13">
        <v>398900</v>
      </c>
      <c r="S1506" s="13">
        <v>394200</v>
      </c>
      <c r="T1506" s="13">
        <v>384700</v>
      </c>
      <c r="U1506" s="13">
        <v>385800</v>
      </c>
      <c r="V1506" s="13">
        <v>379300</v>
      </c>
      <c r="W1506" s="13">
        <v>372000</v>
      </c>
      <c r="X1506" s="13">
        <v>372100</v>
      </c>
      <c r="Y1506" s="13">
        <v>396900</v>
      </c>
      <c r="Z1506" s="13">
        <v>423300</v>
      </c>
      <c r="AA1506" s="13">
        <v>403600</v>
      </c>
      <c r="AB1506" s="13">
        <v>56</v>
      </c>
      <c r="AC1506" s="13">
        <v>75</v>
      </c>
      <c r="AD1506" s="13">
        <v>76</v>
      </c>
      <c r="AE1506" s="13">
        <v>56</v>
      </c>
      <c r="AF1506" s="13">
        <v>69</v>
      </c>
      <c r="AG1506" s="13"/>
      <c r="AH1506" s="13"/>
      <c r="AI1506" s="13"/>
      <c r="AJ1506" s="13">
        <v>94</v>
      </c>
      <c r="AK1506" s="13">
        <v>85</v>
      </c>
      <c r="AL1506" s="13">
        <v>81</v>
      </c>
      <c r="AM1506" s="13">
        <v>71</v>
      </c>
      <c r="AN1506" s="13"/>
      <c r="AO1506" s="13">
        <v>79</v>
      </c>
      <c r="AP1506" s="13">
        <v>70</v>
      </c>
      <c r="AQ1506" s="13">
        <v>89</v>
      </c>
      <c r="AR1506" s="13">
        <v>62</v>
      </c>
      <c r="AS1506" s="13">
        <v>65</v>
      </c>
      <c r="AT1506" s="13">
        <v>101</v>
      </c>
      <c r="AU1506" s="13">
        <v>119</v>
      </c>
      <c r="AV1506" s="13">
        <v>84</v>
      </c>
      <c r="AW1506" s="13">
        <v>70</v>
      </c>
      <c r="AX1506" s="13">
        <v>56</v>
      </c>
      <c r="AY1506" s="14">
        <f t="shared" si="234"/>
        <v>76.736842105263165</v>
      </c>
      <c r="AZ1506" s="14">
        <f t="shared" si="232"/>
        <v>23</v>
      </c>
      <c r="BA1506" s="19">
        <f t="shared" si="235"/>
        <v>0.86363636363636365</v>
      </c>
      <c r="BB1506" s="20">
        <f t="shared" si="233"/>
        <v>16.329394440915983</v>
      </c>
      <c r="BC1506">
        <f t="shared" si="236"/>
        <v>0</v>
      </c>
      <c r="BD1506" s="14">
        <f t="shared" si="237"/>
        <v>19</v>
      </c>
      <c r="BE1506" s="14">
        <f t="shared" si="238"/>
        <v>66.400000000000006</v>
      </c>
      <c r="BF1506" s="14">
        <f t="shared" si="239"/>
        <v>82.75</v>
      </c>
      <c r="BG1506" s="14">
        <f t="shared" si="240"/>
        <v>79.555555555555557</v>
      </c>
    </row>
    <row r="1507" spans="1:59" x14ac:dyDescent="0.2">
      <c r="A1507" t="str">
        <f t="shared" si="241"/>
        <v>Tom Langdon_2017</v>
      </c>
      <c r="B1507" t="s">
        <v>901</v>
      </c>
      <c r="C1507" t="s">
        <v>116</v>
      </c>
      <c r="D1507">
        <v>2017</v>
      </c>
      <c r="E1507" s="13">
        <v>356000</v>
      </c>
      <c r="F1507" s="13">
        <v>356000</v>
      </c>
      <c r="G1507" s="13">
        <v>356000</v>
      </c>
      <c r="H1507" s="13">
        <v>356000</v>
      </c>
      <c r="I1507" s="13">
        <v>356000</v>
      </c>
      <c r="J1507" s="13">
        <v>356000</v>
      </c>
      <c r="K1507" s="13">
        <v>356000</v>
      </c>
      <c r="L1507" s="13">
        <v>356000</v>
      </c>
      <c r="M1507" s="13">
        <v>356000</v>
      </c>
      <c r="N1507" s="13">
        <v>356000</v>
      </c>
      <c r="O1507" s="13">
        <v>356000</v>
      </c>
      <c r="P1507" s="13">
        <v>356000</v>
      </c>
      <c r="Q1507" s="13">
        <v>356000</v>
      </c>
      <c r="R1507" s="13">
        <v>356000</v>
      </c>
      <c r="S1507" s="13">
        <v>356000</v>
      </c>
      <c r="T1507" s="13">
        <v>359300</v>
      </c>
      <c r="U1507" s="13">
        <v>381100</v>
      </c>
      <c r="V1507" s="13">
        <v>376400</v>
      </c>
      <c r="W1507" s="13">
        <v>374800</v>
      </c>
      <c r="X1507" s="13">
        <v>378200</v>
      </c>
      <c r="Y1507" s="13">
        <v>396100</v>
      </c>
      <c r="Z1507" s="13">
        <v>418000</v>
      </c>
      <c r="AA1507" s="13">
        <v>431900</v>
      </c>
      <c r="AB1507" s="13"/>
      <c r="AC1507" s="13"/>
      <c r="AD1507" s="13"/>
      <c r="AE1507" s="13"/>
      <c r="AF1507" s="13"/>
      <c r="AG1507" s="13"/>
      <c r="AH1507" s="13"/>
      <c r="AI1507" s="13"/>
      <c r="AJ1507" s="13"/>
      <c r="AK1507" s="13"/>
      <c r="AL1507" s="13"/>
      <c r="AM1507" s="13">
        <v>41</v>
      </c>
      <c r="AN1507" s="13"/>
      <c r="AO1507" s="13">
        <v>100</v>
      </c>
      <c r="AP1507" s="13">
        <v>78</v>
      </c>
      <c r="AQ1507" s="13">
        <v>85</v>
      </c>
      <c r="AR1507" s="13">
        <v>54</v>
      </c>
      <c r="AS1507" s="13">
        <v>83</v>
      </c>
      <c r="AT1507" s="13">
        <v>96</v>
      </c>
      <c r="AU1507" s="13">
        <v>90</v>
      </c>
      <c r="AV1507" s="13">
        <v>103</v>
      </c>
      <c r="AW1507" s="13">
        <v>91</v>
      </c>
      <c r="AX1507" s="13">
        <v>82</v>
      </c>
      <c r="AY1507" s="14">
        <f t="shared" si="234"/>
        <v>82.090909090909093</v>
      </c>
      <c r="AZ1507" s="14">
        <f t="shared" si="232"/>
        <v>23</v>
      </c>
      <c r="BA1507" s="19">
        <f t="shared" si="235"/>
        <v>0.5</v>
      </c>
      <c r="BB1507" s="20">
        <f t="shared" si="233"/>
        <v>18.965518951268084</v>
      </c>
      <c r="BC1507">
        <f t="shared" si="236"/>
        <v>0</v>
      </c>
      <c r="BD1507" s="14">
        <f t="shared" si="237"/>
        <v>1</v>
      </c>
      <c r="BE1507" s="14" t="str">
        <f t="shared" si="238"/>
        <v/>
      </c>
      <c r="BF1507" s="14">
        <f t="shared" si="239"/>
        <v>41</v>
      </c>
      <c r="BG1507" s="14">
        <f t="shared" si="240"/>
        <v>84.666666666666671</v>
      </c>
    </row>
    <row r="1508" spans="1:59" x14ac:dyDescent="0.2">
      <c r="A1508" t="str">
        <f t="shared" si="241"/>
        <v>Tom Langdon_2016</v>
      </c>
      <c r="B1508" t="s">
        <v>901</v>
      </c>
      <c r="C1508" t="s">
        <v>116</v>
      </c>
      <c r="D1508">
        <v>2016</v>
      </c>
      <c r="E1508" s="13">
        <v>461100</v>
      </c>
      <c r="F1508" s="13">
        <v>461100</v>
      </c>
      <c r="G1508" s="13">
        <v>461100</v>
      </c>
      <c r="H1508" s="13">
        <v>460600</v>
      </c>
      <c r="I1508" s="13">
        <v>464100</v>
      </c>
      <c r="J1508" s="13">
        <v>464100</v>
      </c>
      <c r="K1508" s="13">
        <v>460000</v>
      </c>
      <c r="L1508" s="13">
        <v>460000</v>
      </c>
      <c r="M1508" s="13">
        <v>460000</v>
      </c>
      <c r="N1508" s="13">
        <v>460000</v>
      </c>
      <c r="O1508" s="13">
        <v>460000</v>
      </c>
      <c r="P1508" s="13">
        <v>460000</v>
      </c>
      <c r="Q1508" s="13">
        <v>460000</v>
      </c>
      <c r="R1508" s="13">
        <v>460000</v>
      </c>
      <c r="S1508" s="13">
        <v>460000</v>
      </c>
      <c r="T1508" s="13">
        <v>460000</v>
      </c>
      <c r="U1508" s="13">
        <v>460000</v>
      </c>
      <c r="V1508" s="13">
        <v>460000</v>
      </c>
      <c r="W1508" s="13">
        <v>460000</v>
      </c>
      <c r="X1508" s="13">
        <v>460000</v>
      </c>
      <c r="Y1508" s="13">
        <v>460000</v>
      </c>
      <c r="Z1508" s="13">
        <v>460000</v>
      </c>
      <c r="AA1508" s="13">
        <v>460000</v>
      </c>
      <c r="AB1508" s="13">
        <v>75</v>
      </c>
      <c r="AC1508" s="13">
        <v>71</v>
      </c>
      <c r="AD1508" s="13">
        <v>124</v>
      </c>
      <c r="AE1508" s="13">
        <v>84</v>
      </c>
      <c r="AF1508" s="13"/>
      <c r="AG1508" s="13">
        <v>55</v>
      </c>
      <c r="AH1508" s="13"/>
      <c r="AI1508" s="13"/>
      <c r="AJ1508" s="13"/>
      <c r="AK1508" s="13"/>
      <c r="AL1508" s="13"/>
      <c r="AM1508" s="13"/>
      <c r="AN1508" s="13"/>
      <c r="AO1508" s="13"/>
      <c r="AP1508" s="13"/>
      <c r="AQ1508" s="13"/>
      <c r="AR1508" s="13"/>
      <c r="AS1508" s="13"/>
      <c r="AT1508" s="13"/>
      <c r="AU1508" s="13"/>
      <c r="AV1508" s="13"/>
      <c r="AW1508" s="13"/>
      <c r="AX1508" s="13"/>
      <c r="AY1508" s="14">
        <f t="shared" si="234"/>
        <v>81.8</v>
      </c>
      <c r="AZ1508" s="14">
        <f t="shared" si="232"/>
        <v>23</v>
      </c>
      <c r="BA1508" s="19">
        <f t="shared" si="235"/>
        <v>0.22727272727272727</v>
      </c>
      <c r="BB1508" s="20">
        <f t="shared" si="233"/>
        <v>25.820534463871979</v>
      </c>
      <c r="BC1508">
        <f t="shared" si="236"/>
        <v>0</v>
      </c>
      <c r="BD1508" s="14">
        <f t="shared" si="237"/>
        <v>7</v>
      </c>
      <c r="BE1508" s="14">
        <f t="shared" si="238"/>
        <v>81.8</v>
      </c>
      <c r="BF1508" s="14" t="str">
        <f t="shared" si="239"/>
        <v/>
      </c>
      <c r="BG1508" s="14" t="str">
        <f t="shared" si="240"/>
        <v/>
      </c>
    </row>
    <row r="1509" spans="1:59" x14ac:dyDescent="0.2">
      <c r="A1509" t="str">
        <f t="shared" si="241"/>
        <v>Tom Langdon_2015</v>
      </c>
      <c r="B1509" t="s">
        <v>901</v>
      </c>
      <c r="C1509" t="s">
        <v>116</v>
      </c>
      <c r="D1509">
        <v>2015</v>
      </c>
      <c r="E1509" s="13">
        <v>381600</v>
      </c>
      <c r="F1509" s="13">
        <v>381600</v>
      </c>
      <c r="G1509" s="13">
        <v>381600</v>
      </c>
      <c r="H1509" s="13">
        <v>388600</v>
      </c>
      <c r="I1509" s="13">
        <v>385800</v>
      </c>
      <c r="J1509" s="13">
        <v>395600</v>
      </c>
      <c r="K1509" s="13">
        <v>398300</v>
      </c>
      <c r="L1509" s="13">
        <v>395600</v>
      </c>
      <c r="M1509" s="13">
        <v>382100</v>
      </c>
      <c r="N1509" s="13">
        <v>366900</v>
      </c>
      <c r="O1509" s="13">
        <v>373100</v>
      </c>
      <c r="P1509" s="13">
        <v>384600</v>
      </c>
      <c r="Q1509" s="13">
        <v>384600</v>
      </c>
      <c r="R1509" s="13">
        <v>404900</v>
      </c>
      <c r="S1509" s="13">
        <v>415500</v>
      </c>
      <c r="T1509" s="13">
        <v>436400</v>
      </c>
      <c r="U1509" s="13">
        <v>454600</v>
      </c>
      <c r="V1509" s="13">
        <v>474600</v>
      </c>
      <c r="W1509" s="13">
        <v>470300</v>
      </c>
      <c r="X1509" s="13">
        <v>472600</v>
      </c>
      <c r="Y1509" s="13">
        <v>461200</v>
      </c>
      <c r="Z1509" s="13">
        <v>441000</v>
      </c>
      <c r="AA1509" s="13">
        <v>427700</v>
      </c>
      <c r="AB1509" s="13">
        <v>90</v>
      </c>
      <c r="AC1509" s="13">
        <v>79</v>
      </c>
      <c r="AD1509" s="13">
        <v>73</v>
      </c>
      <c r="AE1509" s="13">
        <v>73</v>
      </c>
      <c r="AF1509" s="13">
        <v>107</v>
      </c>
      <c r="AG1509" s="13">
        <v>63</v>
      </c>
      <c r="AH1509" s="13">
        <v>62</v>
      </c>
      <c r="AI1509" s="13">
        <v>80</v>
      </c>
      <c r="AJ1509" s="13">
        <v>51</v>
      </c>
      <c r="AK1509" s="13">
        <v>100</v>
      </c>
      <c r="AL1509" s="13">
        <v>96</v>
      </c>
      <c r="AM1509" s="13"/>
      <c r="AN1509" s="13">
        <v>79</v>
      </c>
      <c r="AO1509" s="13">
        <v>88</v>
      </c>
      <c r="AP1509" s="13">
        <v>126</v>
      </c>
      <c r="AQ1509" s="13">
        <v>86</v>
      </c>
      <c r="AR1509" s="13">
        <v>109</v>
      </c>
      <c r="AS1509" s="13">
        <v>82</v>
      </c>
      <c r="AT1509" s="13">
        <v>99</v>
      </c>
      <c r="AU1509" s="13">
        <v>80</v>
      </c>
      <c r="AV1509" s="13">
        <v>58</v>
      </c>
      <c r="AW1509" s="13">
        <v>102</v>
      </c>
      <c r="AX1509" s="13">
        <v>97</v>
      </c>
      <c r="AY1509" s="14">
        <f t="shared" si="234"/>
        <v>85.454545454545453</v>
      </c>
      <c r="AZ1509" s="14">
        <f t="shared" si="232"/>
        <v>23</v>
      </c>
      <c r="BA1509" s="19">
        <f t="shared" si="235"/>
        <v>1</v>
      </c>
      <c r="BB1509" s="20">
        <f t="shared" si="233"/>
        <v>18.339983052199884</v>
      </c>
      <c r="BC1509">
        <f t="shared" si="236"/>
        <v>0</v>
      </c>
      <c r="BD1509" s="14">
        <f t="shared" si="237"/>
        <v>10</v>
      </c>
      <c r="BE1509" s="14">
        <f t="shared" si="238"/>
        <v>80.833333333333329</v>
      </c>
      <c r="BF1509" s="14">
        <f t="shared" si="239"/>
        <v>77.8</v>
      </c>
      <c r="BG1509" s="14">
        <f t="shared" si="240"/>
        <v>93.222222222222229</v>
      </c>
    </row>
    <row r="1510" spans="1:59" x14ac:dyDescent="0.2">
      <c r="A1510" t="str">
        <f t="shared" si="241"/>
        <v>Zac Langdon_2018</v>
      </c>
      <c r="B1510" t="s">
        <v>2680</v>
      </c>
      <c r="C1510" t="s">
        <v>490</v>
      </c>
      <c r="D1510">
        <v>2018</v>
      </c>
      <c r="E1510" s="13">
        <v>117300</v>
      </c>
      <c r="F1510" s="13">
        <v>117300</v>
      </c>
      <c r="G1510" s="13">
        <v>117300</v>
      </c>
      <c r="H1510" s="13">
        <v>117300</v>
      </c>
      <c r="I1510" s="13">
        <v>117300</v>
      </c>
      <c r="J1510" s="13">
        <v>117300</v>
      </c>
      <c r="K1510" s="13">
        <v>163300</v>
      </c>
      <c r="L1510" s="13">
        <v>194400</v>
      </c>
      <c r="M1510" s="13">
        <v>209900</v>
      </c>
      <c r="N1510" s="13">
        <v>220700</v>
      </c>
      <c r="O1510" s="13">
        <v>230400</v>
      </c>
      <c r="P1510" s="13">
        <v>254500</v>
      </c>
      <c r="Q1510" s="13">
        <v>271800</v>
      </c>
      <c r="R1510" s="13">
        <v>271800</v>
      </c>
      <c r="S1510" s="13">
        <v>293000</v>
      </c>
      <c r="T1510" s="13">
        <v>282200</v>
      </c>
      <c r="U1510" s="13">
        <v>273300</v>
      </c>
      <c r="V1510" s="13">
        <v>285800</v>
      </c>
      <c r="W1510" s="13">
        <v>295000</v>
      </c>
      <c r="X1510" s="13">
        <v>302200</v>
      </c>
      <c r="Y1510" s="13">
        <v>287100</v>
      </c>
      <c r="Z1510" s="13">
        <v>289800</v>
      </c>
      <c r="AA1510" s="13">
        <v>266500</v>
      </c>
      <c r="AB1510" s="13">
        <v>47</v>
      </c>
      <c r="AC1510" s="13">
        <v>65</v>
      </c>
      <c r="AD1510" s="13"/>
      <c r="AE1510" s="13"/>
      <c r="AF1510" s="13"/>
      <c r="AG1510" s="13">
        <v>60</v>
      </c>
      <c r="AH1510" s="13">
        <v>42</v>
      </c>
      <c r="AI1510" s="13">
        <v>50</v>
      </c>
      <c r="AJ1510" s="13">
        <v>59</v>
      </c>
      <c r="AK1510" s="13">
        <v>45</v>
      </c>
      <c r="AL1510" s="13">
        <v>88</v>
      </c>
      <c r="AM1510" s="13">
        <v>60</v>
      </c>
      <c r="AN1510" s="13"/>
      <c r="AO1510" s="13">
        <v>64</v>
      </c>
      <c r="AP1510" s="13">
        <v>31</v>
      </c>
      <c r="AQ1510" s="13">
        <v>58</v>
      </c>
      <c r="AR1510" s="13">
        <v>106</v>
      </c>
      <c r="AS1510" s="13">
        <v>32</v>
      </c>
      <c r="AT1510" s="13">
        <v>59</v>
      </c>
      <c r="AU1510" s="13">
        <v>61</v>
      </c>
      <c r="AV1510" s="13">
        <v>63</v>
      </c>
      <c r="AW1510" s="13">
        <v>46</v>
      </c>
      <c r="AX1510" s="13">
        <v>25</v>
      </c>
      <c r="AY1510" s="14">
        <f t="shared" si="234"/>
        <v>55.842105263157897</v>
      </c>
      <c r="AZ1510" s="14">
        <f t="shared" si="232"/>
        <v>23</v>
      </c>
      <c r="BA1510" s="19">
        <f t="shared" si="235"/>
        <v>0.86363636363636365</v>
      </c>
      <c r="BB1510" s="20">
        <f t="shared" si="233"/>
        <v>18.991995851746296</v>
      </c>
      <c r="BC1510">
        <f t="shared" si="236"/>
        <v>0</v>
      </c>
      <c r="BD1510" s="14">
        <f t="shared" si="237"/>
        <v>1</v>
      </c>
      <c r="BE1510" s="14">
        <f t="shared" si="238"/>
        <v>57.333333333333336</v>
      </c>
      <c r="BF1510" s="14">
        <f t="shared" si="239"/>
        <v>57.333333333333336</v>
      </c>
      <c r="BG1510" s="14">
        <f t="shared" si="240"/>
        <v>53.444444444444443</v>
      </c>
    </row>
    <row r="1511" spans="1:59" x14ac:dyDescent="0.2">
      <c r="A1511" t="str">
        <f t="shared" si="241"/>
        <v>Zac Langdon_2017</v>
      </c>
      <c r="B1511" t="s">
        <v>2680</v>
      </c>
      <c r="C1511" t="s">
        <v>490</v>
      </c>
      <c r="D1511">
        <v>2017</v>
      </c>
      <c r="E1511" s="13">
        <v>0</v>
      </c>
      <c r="F1511" s="13">
        <v>0</v>
      </c>
      <c r="G1511" s="13">
        <v>0</v>
      </c>
      <c r="H1511" s="13">
        <v>0</v>
      </c>
      <c r="I1511" s="13">
        <v>0</v>
      </c>
      <c r="J1511" s="13">
        <v>0</v>
      </c>
      <c r="K1511" s="13">
        <v>0</v>
      </c>
      <c r="L1511" s="13">
        <v>0</v>
      </c>
      <c r="M1511" s="13">
        <v>0</v>
      </c>
      <c r="N1511" s="13">
        <v>0</v>
      </c>
      <c r="O1511" s="13">
        <v>0</v>
      </c>
      <c r="P1511" s="13">
        <v>0</v>
      </c>
      <c r="Q1511" s="13">
        <v>0</v>
      </c>
      <c r="R1511" s="13">
        <v>0</v>
      </c>
      <c r="S1511" s="13">
        <v>0</v>
      </c>
      <c r="T1511" s="13">
        <v>0</v>
      </c>
      <c r="U1511" s="13">
        <v>0</v>
      </c>
      <c r="V1511" s="13">
        <v>0</v>
      </c>
      <c r="W1511" s="13">
        <v>0</v>
      </c>
      <c r="X1511" s="13">
        <v>0</v>
      </c>
      <c r="Y1511" s="13">
        <v>0</v>
      </c>
      <c r="Z1511" s="13">
        <v>0</v>
      </c>
      <c r="AA1511" s="13">
        <v>0</v>
      </c>
      <c r="AB1511" s="13"/>
      <c r="AC1511" s="13"/>
      <c r="AD1511" s="13"/>
      <c r="AE1511" s="13"/>
      <c r="AF1511" s="13"/>
      <c r="AG1511" s="13"/>
      <c r="AH1511" s="13"/>
      <c r="AI1511" s="13"/>
      <c r="AJ1511" s="13"/>
      <c r="AK1511" s="13"/>
      <c r="AL1511" s="13"/>
      <c r="AM1511" s="13"/>
      <c r="AN1511" s="13"/>
      <c r="AO1511" s="13"/>
      <c r="AP1511" s="13"/>
      <c r="AQ1511" s="13"/>
      <c r="AR1511" s="13"/>
      <c r="AS1511" s="13"/>
      <c r="AT1511" s="13"/>
      <c r="AU1511" s="13"/>
      <c r="AV1511" s="13"/>
      <c r="AW1511" s="13"/>
      <c r="AX1511" s="13"/>
      <c r="AY1511" s="14" t="str">
        <f t="shared" si="234"/>
        <v/>
      </c>
      <c r="AZ1511" s="14">
        <f t="shared" si="232"/>
        <v>23</v>
      </c>
      <c r="BA1511" s="19">
        <f t="shared" si="235"/>
        <v>0</v>
      </c>
      <c r="BB1511" s="20" t="e">
        <f t="shared" si="233"/>
        <v>#DIV/0!</v>
      </c>
      <c r="BC1511">
        <f t="shared" si="236"/>
        <v>23</v>
      </c>
      <c r="BD1511" s="14">
        <f t="shared" si="237"/>
        <v>1</v>
      </c>
      <c r="BE1511" s="14" t="str">
        <f t="shared" si="238"/>
        <v/>
      </c>
      <c r="BF1511" s="14" t="str">
        <f t="shared" si="239"/>
        <v/>
      </c>
      <c r="BG1511" s="14" t="str">
        <f t="shared" si="240"/>
        <v/>
      </c>
    </row>
    <row r="1512" spans="1:59" x14ac:dyDescent="0.2">
      <c r="A1512" t="str">
        <f t="shared" si="241"/>
        <v>Zac Langdon_2016</v>
      </c>
      <c r="B1512" t="s">
        <v>2680</v>
      </c>
      <c r="C1512" t="s">
        <v>490</v>
      </c>
      <c r="D1512">
        <v>2016</v>
      </c>
      <c r="E1512" s="13">
        <v>0</v>
      </c>
      <c r="F1512" s="13">
        <v>0</v>
      </c>
      <c r="G1512" s="13">
        <v>0</v>
      </c>
      <c r="H1512" s="13">
        <v>0</v>
      </c>
      <c r="I1512" s="13">
        <v>0</v>
      </c>
      <c r="J1512" s="13">
        <v>0</v>
      </c>
      <c r="K1512" s="13">
        <v>0</v>
      </c>
      <c r="L1512" s="13">
        <v>0</v>
      </c>
      <c r="M1512" s="13">
        <v>0</v>
      </c>
      <c r="N1512" s="13">
        <v>0</v>
      </c>
      <c r="O1512" s="13">
        <v>0</v>
      </c>
      <c r="P1512" s="13">
        <v>0</v>
      </c>
      <c r="Q1512" s="13">
        <v>0</v>
      </c>
      <c r="R1512" s="13">
        <v>0</v>
      </c>
      <c r="S1512" s="13">
        <v>0</v>
      </c>
      <c r="T1512" s="13">
        <v>0</v>
      </c>
      <c r="U1512" s="13">
        <v>0</v>
      </c>
      <c r="V1512" s="13">
        <v>0</v>
      </c>
      <c r="W1512" s="13">
        <v>0</v>
      </c>
      <c r="X1512" s="13">
        <v>0</v>
      </c>
      <c r="Y1512" s="13">
        <v>0</v>
      </c>
      <c r="Z1512" s="13">
        <v>0</v>
      </c>
      <c r="AA1512" s="13">
        <v>0</v>
      </c>
      <c r="AB1512" s="13"/>
      <c r="AC1512" s="13"/>
      <c r="AD1512" s="13"/>
      <c r="AE1512" s="13"/>
      <c r="AF1512" s="13"/>
      <c r="AG1512" s="13"/>
      <c r="AH1512" s="13"/>
      <c r="AI1512" s="13"/>
      <c r="AJ1512" s="13"/>
      <c r="AK1512" s="13"/>
      <c r="AL1512" s="13"/>
      <c r="AM1512" s="13"/>
      <c r="AN1512" s="13"/>
      <c r="AO1512" s="13"/>
      <c r="AP1512" s="13"/>
      <c r="AQ1512" s="13"/>
      <c r="AR1512" s="13"/>
      <c r="AS1512" s="13"/>
      <c r="AT1512" s="13"/>
      <c r="AU1512" s="13"/>
      <c r="AV1512" s="13"/>
      <c r="AW1512" s="13"/>
      <c r="AX1512" s="13"/>
      <c r="AY1512" s="14" t="str">
        <f t="shared" si="234"/>
        <v/>
      </c>
      <c r="AZ1512" s="14">
        <f t="shared" si="232"/>
        <v>23</v>
      </c>
      <c r="BA1512" s="19">
        <f t="shared" si="235"/>
        <v>0</v>
      </c>
      <c r="BB1512" s="20" t="e">
        <f t="shared" si="233"/>
        <v>#DIV/0!</v>
      </c>
      <c r="BC1512">
        <f t="shared" si="236"/>
        <v>23</v>
      </c>
      <c r="BD1512" s="14">
        <f t="shared" si="237"/>
        <v>1</v>
      </c>
      <c r="BE1512" s="14" t="str">
        <f t="shared" si="238"/>
        <v/>
      </c>
      <c r="BF1512" s="14" t="str">
        <f t="shared" si="239"/>
        <v/>
      </c>
      <c r="BG1512" s="14" t="str">
        <f t="shared" si="240"/>
        <v/>
      </c>
    </row>
    <row r="1513" spans="1:59" x14ac:dyDescent="0.2">
      <c r="A1513" t="str">
        <f t="shared" si="241"/>
        <v>Zac Langdon_2015</v>
      </c>
      <c r="B1513" t="s">
        <v>2680</v>
      </c>
      <c r="C1513" t="s">
        <v>490</v>
      </c>
      <c r="D1513">
        <v>2015</v>
      </c>
      <c r="E1513" s="13">
        <v>0</v>
      </c>
      <c r="F1513" s="13">
        <v>0</v>
      </c>
      <c r="G1513" s="13">
        <v>0</v>
      </c>
      <c r="H1513" s="13">
        <v>0</v>
      </c>
      <c r="I1513" s="13">
        <v>0</v>
      </c>
      <c r="J1513" s="13">
        <v>0</v>
      </c>
      <c r="K1513" s="13">
        <v>0</v>
      </c>
      <c r="L1513" s="13">
        <v>0</v>
      </c>
      <c r="M1513" s="13">
        <v>0</v>
      </c>
      <c r="N1513" s="13">
        <v>0</v>
      </c>
      <c r="O1513" s="13">
        <v>0</v>
      </c>
      <c r="P1513" s="13">
        <v>0</v>
      </c>
      <c r="Q1513" s="13">
        <v>0</v>
      </c>
      <c r="R1513" s="13">
        <v>0</v>
      </c>
      <c r="S1513" s="13">
        <v>0</v>
      </c>
      <c r="T1513" s="13">
        <v>0</v>
      </c>
      <c r="U1513" s="13">
        <v>0</v>
      </c>
      <c r="V1513" s="13">
        <v>0</v>
      </c>
      <c r="W1513" s="13">
        <v>0</v>
      </c>
      <c r="X1513" s="13">
        <v>0</v>
      </c>
      <c r="Y1513" s="13">
        <v>0</v>
      </c>
      <c r="Z1513" s="13">
        <v>0</v>
      </c>
      <c r="AA1513" s="13">
        <v>0</v>
      </c>
      <c r="AB1513" s="13"/>
      <c r="AC1513" s="13"/>
      <c r="AD1513" s="13"/>
      <c r="AE1513" s="13"/>
      <c r="AF1513" s="13"/>
      <c r="AG1513" s="13"/>
      <c r="AH1513" s="13"/>
      <c r="AI1513" s="13"/>
      <c r="AJ1513" s="13"/>
      <c r="AK1513" s="13"/>
      <c r="AL1513" s="13"/>
      <c r="AM1513" s="13"/>
      <c r="AN1513" s="13"/>
      <c r="AO1513" s="13"/>
      <c r="AP1513" s="13"/>
      <c r="AQ1513" s="13"/>
      <c r="AR1513" s="13"/>
      <c r="AS1513" s="13"/>
      <c r="AT1513" s="13"/>
      <c r="AU1513" s="13"/>
      <c r="AV1513" s="13"/>
      <c r="AW1513" s="13"/>
      <c r="AX1513" s="13"/>
      <c r="AY1513" s="14" t="str">
        <f t="shared" si="234"/>
        <v/>
      </c>
      <c r="AZ1513" s="14">
        <f t="shared" si="232"/>
        <v>23</v>
      </c>
      <c r="BA1513" s="19">
        <f t="shared" si="235"/>
        <v>0</v>
      </c>
      <c r="BB1513" s="20" t="e">
        <f t="shared" si="233"/>
        <v>#DIV/0!</v>
      </c>
      <c r="BC1513">
        <f t="shared" si="236"/>
        <v>23</v>
      </c>
      <c r="BD1513" s="14">
        <f t="shared" si="237"/>
        <v>1</v>
      </c>
      <c r="BE1513" s="14" t="str">
        <f t="shared" si="238"/>
        <v/>
      </c>
      <c r="BF1513" s="14" t="str">
        <f t="shared" si="239"/>
        <v/>
      </c>
      <c r="BG1513" s="14" t="str">
        <f t="shared" si="240"/>
        <v/>
      </c>
    </row>
    <row r="1514" spans="1:59" x14ac:dyDescent="0.2">
      <c r="A1514" t="str">
        <f t="shared" si="241"/>
        <v>Kyle Langford_2018</v>
      </c>
      <c r="B1514" t="s">
        <v>742</v>
      </c>
      <c r="C1514" t="s">
        <v>150</v>
      </c>
      <c r="D1514">
        <v>2018</v>
      </c>
      <c r="E1514" s="13">
        <v>290300</v>
      </c>
      <c r="F1514" s="13">
        <v>290300</v>
      </c>
      <c r="G1514" s="13">
        <v>290300</v>
      </c>
      <c r="H1514" s="13">
        <v>290300</v>
      </c>
      <c r="I1514" s="13">
        <v>290300</v>
      </c>
      <c r="J1514" s="13">
        <v>290300</v>
      </c>
      <c r="K1514" s="13">
        <v>290300</v>
      </c>
      <c r="L1514" s="13">
        <v>290300</v>
      </c>
      <c r="M1514" s="13">
        <v>290300</v>
      </c>
      <c r="N1514" s="13">
        <v>293300</v>
      </c>
      <c r="O1514" s="13">
        <v>305400</v>
      </c>
      <c r="P1514" s="13">
        <v>334400</v>
      </c>
      <c r="Q1514" s="13">
        <v>349700</v>
      </c>
      <c r="R1514" s="13">
        <v>349700</v>
      </c>
      <c r="S1514" s="13">
        <v>370300</v>
      </c>
      <c r="T1514" s="13">
        <v>386900</v>
      </c>
      <c r="U1514" s="13">
        <v>399300</v>
      </c>
      <c r="V1514" s="13">
        <v>419800</v>
      </c>
      <c r="W1514" s="13">
        <v>424500</v>
      </c>
      <c r="X1514" s="13">
        <v>428400</v>
      </c>
      <c r="Y1514" s="13">
        <v>405400</v>
      </c>
      <c r="Z1514" s="13">
        <v>402700</v>
      </c>
      <c r="AA1514" s="13">
        <v>402000</v>
      </c>
      <c r="AB1514" s="13">
        <v>54</v>
      </c>
      <c r="AC1514" s="13">
        <v>44</v>
      </c>
      <c r="AD1514" s="13"/>
      <c r="AE1514" s="13"/>
      <c r="AF1514" s="13"/>
      <c r="AG1514" s="13"/>
      <c r="AH1514" s="13"/>
      <c r="AI1514" s="13"/>
      <c r="AJ1514" s="13">
        <v>84</v>
      </c>
      <c r="AK1514" s="13">
        <v>75</v>
      </c>
      <c r="AL1514" s="13">
        <v>89</v>
      </c>
      <c r="AM1514" s="13">
        <v>73</v>
      </c>
      <c r="AN1514" s="13"/>
      <c r="AO1514" s="13">
        <v>96</v>
      </c>
      <c r="AP1514" s="13">
        <v>95</v>
      </c>
      <c r="AQ1514" s="13">
        <v>74</v>
      </c>
      <c r="AR1514" s="13">
        <v>121</v>
      </c>
      <c r="AS1514" s="13">
        <v>73</v>
      </c>
      <c r="AT1514" s="13">
        <v>75</v>
      </c>
      <c r="AU1514" s="13">
        <v>64</v>
      </c>
      <c r="AV1514" s="13">
        <v>105</v>
      </c>
      <c r="AW1514" s="13">
        <v>50</v>
      </c>
      <c r="AX1514" s="13">
        <v>115</v>
      </c>
      <c r="AY1514" s="14">
        <f t="shared" si="234"/>
        <v>80.4375</v>
      </c>
      <c r="AZ1514" s="14">
        <f t="shared" si="232"/>
        <v>23</v>
      </c>
      <c r="BA1514" s="19">
        <f t="shared" si="235"/>
        <v>0.72727272727272729</v>
      </c>
      <c r="BB1514" s="20">
        <f t="shared" si="233"/>
        <v>22.238011751653218</v>
      </c>
      <c r="BC1514">
        <f t="shared" si="236"/>
        <v>0</v>
      </c>
      <c r="BD1514" s="14">
        <f t="shared" si="237"/>
        <v>1</v>
      </c>
      <c r="BE1514" s="14">
        <f t="shared" si="238"/>
        <v>49</v>
      </c>
      <c r="BF1514" s="14">
        <f t="shared" si="239"/>
        <v>80.25</v>
      </c>
      <c r="BG1514" s="14">
        <f t="shared" si="240"/>
        <v>85.777777777777771</v>
      </c>
    </row>
    <row r="1515" spans="1:59" x14ac:dyDescent="0.2">
      <c r="A1515" t="str">
        <f t="shared" si="241"/>
        <v>Kyle Langford_2017</v>
      </c>
      <c r="B1515" t="s">
        <v>742</v>
      </c>
      <c r="C1515" t="s">
        <v>150</v>
      </c>
      <c r="D1515">
        <v>2017</v>
      </c>
      <c r="E1515" s="13">
        <v>340500</v>
      </c>
      <c r="F1515" s="13">
        <v>340500</v>
      </c>
      <c r="G1515" s="13">
        <v>340500</v>
      </c>
      <c r="H1515" s="13">
        <v>321100</v>
      </c>
      <c r="I1515" s="13">
        <v>314400</v>
      </c>
      <c r="J1515" s="13">
        <v>314400</v>
      </c>
      <c r="K1515" s="13">
        <v>314400</v>
      </c>
      <c r="L1515" s="13">
        <v>314400</v>
      </c>
      <c r="M1515" s="13">
        <v>314400</v>
      </c>
      <c r="N1515" s="13">
        <v>314400</v>
      </c>
      <c r="O1515" s="13">
        <v>314400</v>
      </c>
      <c r="P1515" s="13">
        <v>314400</v>
      </c>
      <c r="Q1515" s="13">
        <v>314400</v>
      </c>
      <c r="R1515" s="13">
        <v>314400</v>
      </c>
      <c r="S1515" s="13">
        <v>310100</v>
      </c>
      <c r="T1515" s="13">
        <v>315700</v>
      </c>
      <c r="U1515" s="13">
        <v>315700</v>
      </c>
      <c r="V1515" s="13">
        <v>315700</v>
      </c>
      <c r="W1515" s="13">
        <v>315700</v>
      </c>
      <c r="X1515" s="13">
        <v>315700</v>
      </c>
      <c r="Y1515" s="13">
        <v>315700</v>
      </c>
      <c r="Z1515" s="13">
        <v>315700</v>
      </c>
      <c r="AA1515" s="13">
        <v>315700</v>
      </c>
      <c r="AB1515" s="13">
        <v>49</v>
      </c>
      <c r="AC1515" s="13">
        <v>61</v>
      </c>
      <c r="AD1515" s="13">
        <v>45</v>
      </c>
      <c r="AE1515" s="13">
        <v>67</v>
      </c>
      <c r="AF1515" s="13"/>
      <c r="AG1515" s="13"/>
      <c r="AH1515" s="13"/>
      <c r="AI1515" s="13"/>
      <c r="AJ1515" s="13"/>
      <c r="AK1515" s="13"/>
      <c r="AL1515" s="13"/>
      <c r="AM1515" s="13"/>
      <c r="AN1515" s="13"/>
      <c r="AO1515" s="13">
        <v>63</v>
      </c>
      <c r="AP1515" s="13">
        <v>67</v>
      </c>
      <c r="AQ1515" s="13"/>
      <c r="AR1515" s="13"/>
      <c r="AS1515" s="13"/>
      <c r="AT1515" s="13"/>
      <c r="AU1515" s="13"/>
      <c r="AV1515" s="13"/>
      <c r="AW1515" s="13"/>
      <c r="AX1515" s="13"/>
      <c r="AY1515" s="14">
        <f t="shared" si="234"/>
        <v>58.666666666666664</v>
      </c>
      <c r="AZ1515" s="14">
        <f t="shared" si="232"/>
        <v>23</v>
      </c>
      <c r="BA1515" s="19">
        <f t="shared" si="235"/>
        <v>0.27272727272727271</v>
      </c>
      <c r="BB1515" s="20">
        <f t="shared" si="233"/>
        <v>9.4162979278836776</v>
      </c>
      <c r="BC1515">
        <f t="shared" si="236"/>
        <v>0</v>
      </c>
      <c r="BD1515" s="14">
        <f t="shared" si="237"/>
        <v>15</v>
      </c>
      <c r="BE1515" s="14">
        <f t="shared" si="238"/>
        <v>55.5</v>
      </c>
      <c r="BF1515" s="14" t="str">
        <f t="shared" si="239"/>
        <v/>
      </c>
      <c r="BG1515" s="14">
        <f t="shared" si="240"/>
        <v>67</v>
      </c>
    </row>
    <row r="1516" spans="1:59" x14ac:dyDescent="0.2">
      <c r="A1516" t="str">
        <f t="shared" si="241"/>
        <v>Kyle Langford_2016</v>
      </c>
      <c r="B1516" t="s">
        <v>742</v>
      </c>
      <c r="C1516" t="s">
        <v>150</v>
      </c>
      <c r="D1516">
        <v>2016</v>
      </c>
      <c r="E1516" s="13">
        <v>188200</v>
      </c>
      <c r="F1516" s="13">
        <v>188200</v>
      </c>
      <c r="G1516" s="13">
        <v>188200</v>
      </c>
      <c r="H1516" s="13">
        <v>216300</v>
      </c>
      <c r="I1516" s="13">
        <v>230800</v>
      </c>
      <c r="J1516" s="13">
        <v>243600</v>
      </c>
      <c r="K1516" s="13">
        <v>255200</v>
      </c>
      <c r="L1516" s="13">
        <v>255200</v>
      </c>
      <c r="M1516" s="13">
        <v>280700</v>
      </c>
      <c r="N1516" s="13">
        <v>297900</v>
      </c>
      <c r="O1516" s="13">
        <v>300200</v>
      </c>
      <c r="P1516" s="13">
        <v>291500</v>
      </c>
      <c r="Q1516" s="13">
        <v>284800</v>
      </c>
      <c r="R1516" s="13">
        <v>284800</v>
      </c>
      <c r="S1516" s="13">
        <v>284800</v>
      </c>
      <c r="T1516" s="13">
        <v>284800</v>
      </c>
      <c r="U1516" s="13">
        <v>285700</v>
      </c>
      <c r="V1516" s="13">
        <v>289400</v>
      </c>
      <c r="W1516" s="13">
        <v>301100</v>
      </c>
      <c r="X1516" s="13">
        <v>306700</v>
      </c>
      <c r="Y1516" s="13">
        <v>306700</v>
      </c>
      <c r="Z1516" s="13">
        <v>306700</v>
      </c>
      <c r="AA1516" s="13">
        <v>316700</v>
      </c>
      <c r="AB1516" s="13">
        <v>41</v>
      </c>
      <c r="AC1516" s="13">
        <v>66</v>
      </c>
      <c r="AD1516" s="13">
        <v>67</v>
      </c>
      <c r="AE1516" s="13">
        <v>27</v>
      </c>
      <c r="AF1516" s="13">
        <v>70</v>
      </c>
      <c r="AG1516" s="13">
        <v>72</v>
      </c>
      <c r="AH1516" s="13"/>
      <c r="AI1516" s="13">
        <v>67</v>
      </c>
      <c r="AJ1516" s="13">
        <v>68</v>
      </c>
      <c r="AK1516" s="13">
        <v>49</v>
      </c>
      <c r="AL1516" s="13">
        <v>43</v>
      </c>
      <c r="AM1516" s="13">
        <v>68</v>
      </c>
      <c r="AN1516" s="13"/>
      <c r="AO1516" s="13"/>
      <c r="AP1516" s="13"/>
      <c r="AQ1516" s="13">
        <v>63</v>
      </c>
      <c r="AR1516" s="13">
        <v>52</v>
      </c>
      <c r="AS1516" s="13">
        <v>90</v>
      </c>
      <c r="AT1516" s="13">
        <v>57</v>
      </c>
      <c r="AU1516" s="13"/>
      <c r="AV1516" s="13"/>
      <c r="AW1516" s="13">
        <v>66</v>
      </c>
      <c r="AX1516" s="13">
        <v>98</v>
      </c>
      <c r="AY1516" s="14">
        <f t="shared" si="234"/>
        <v>62.588235294117645</v>
      </c>
      <c r="AZ1516" s="14">
        <f t="shared" si="232"/>
        <v>23</v>
      </c>
      <c r="BA1516" s="19">
        <f t="shared" si="235"/>
        <v>0.77272727272727271</v>
      </c>
      <c r="BB1516" s="20">
        <f t="shared" si="233"/>
        <v>17.164858081008902</v>
      </c>
      <c r="BC1516">
        <f t="shared" si="236"/>
        <v>0</v>
      </c>
      <c r="BD1516" s="14">
        <f t="shared" si="237"/>
        <v>1</v>
      </c>
      <c r="BE1516" s="14">
        <f t="shared" si="238"/>
        <v>57.166666666666664</v>
      </c>
      <c r="BF1516" s="14">
        <f t="shared" si="239"/>
        <v>59</v>
      </c>
      <c r="BG1516" s="14">
        <f t="shared" si="240"/>
        <v>71</v>
      </c>
    </row>
    <row r="1517" spans="1:59" x14ac:dyDescent="0.2">
      <c r="A1517" t="str">
        <f t="shared" si="241"/>
        <v>Kyle Langford_2015</v>
      </c>
      <c r="B1517" t="s">
        <v>742</v>
      </c>
      <c r="C1517" t="s">
        <v>150</v>
      </c>
      <c r="D1517">
        <v>2015</v>
      </c>
      <c r="E1517" s="13">
        <v>142300</v>
      </c>
      <c r="F1517" s="13">
        <v>142300</v>
      </c>
      <c r="G1517" s="13">
        <v>142300</v>
      </c>
      <c r="H1517" s="13">
        <v>142300</v>
      </c>
      <c r="I1517" s="13">
        <v>142300</v>
      </c>
      <c r="J1517" s="13">
        <v>142300</v>
      </c>
      <c r="K1517" s="13">
        <v>142300</v>
      </c>
      <c r="L1517" s="13">
        <v>142300</v>
      </c>
      <c r="M1517" s="13">
        <v>142300</v>
      </c>
      <c r="N1517" s="13">
        <v>142300</v>
      </c>
      <c r="O1517" s="13">
        <v>142300</v>
      </c>
      <c r="P1517" s="13">
        <v>142300</v>
      </c>
      <c r="Q1517" s="13">
        <v>142300</v>
      </c>
      <c r="R1517" s="13">
        <v>142300</v>
      </c>
      <c r="S1517" s="13">
        <v>142300</v>
      </c>
      <c r="T1517" s="13">
        <v>142300</v>
      </c>
      <c r="U1517" s="13">
        <v>135100</v>
      </c>
      <c r="V1517" s="13">
        <v>155800</v>
      </c>
      <c r="W1517" s="13">
        <v>183800</v>
      </c>
      <c r="X1517" s="13">
        <v>198600</v>
      </c>
      <c r="Y1517" s="13">
        <v>169800</v>
      </c>
      <c r="Z1517" s="13">
        <v>169800</v>
      </c>
      <c r="AA1517" s="13">
        <v>169800</v>
      </c>
      <c r="AB1517" s="13"/>
      <c r="AC1517" s="13"/>
      <c r="AD1517" s="13"/>
      <c r="AE1517" s="13"/>
      <c r="AF1517" s="13">
        <v>44</v>
      </c>
      <c r="AG1517" s="13"/>
      <c r="AH1517" s="13">
        <v>3</v>
      </c>
      <c r="AI1517" s="13"/>
      <c r="AJ1517" s="13"/>
      <c r="AK1517" s="13"/>
      <c r="AL1517" s="13"/>
      <c r="AM1517" s="13"/>
      <c r="AN1517" s="13"/>
      <c r="AO1517" s="13"/>
      <c r="AP1517" s="13"/>
      <c r="AQ1517" s="13">
        <v>21</v>
      </c>
      <c r="AR1517" s="13">
        <v>105</v>
      </c>
      <c r="AS1517" s="13">
        <v>32</v>
      </c>
      <c r="AT1517" s="13">
        <v>8</v>
      </c>
      <c r="AU1517" s="13">
        <v>15</v>
      </c>
      <c r="AV1517" s="13"/>
      <c r="AW1517" s="13"/>
      <c r="AX1517" s="13">
        <v>51</v>
      </c>
      <c r="AY1517" s="14">
        <f t="shared" si="234"/>
        <v>34.875</v>
      </c>
      <c r="AZ1517" s="14">
        <f t="shared" si="232"/>
        <v>23</v>
      </c>
      <c r="BA1517" s="19">
        <f t="shared" si="235"/>
        <v>0.36363636363636365</v>
      </c>
      <c r="BB1517" s="20">
        <f t="shared" si="233"/>
        <v>32.939067121840942</v>
      </c>
      <c r="BC1517">
        <f t="shared" si="236"/>
        <v>0</v>
      </c>
      <c r="BD1517" s="14">
        <f t="shared" si="237"/>
        <v>17</v>
      </c>
      <c r="BE1517" s="14">
        <f t="shared" si="238"/>
        <v>44</v>
      </c>
      <c r="BF1517" s="14">
        <f t="shared" si="239"/>
        <v>3</v>
      </c>
      <c r="BG1517" s="14">
        <f t="shared" si="240"/>
        <v>38.666666666666664</v>
      </c>
    </row>
    <row r="1518" spans="1:59" x14ac:dyDescent="0.2">
      <c r="A1518" t="str">
        <f t="shared" si="241"/>
        <v>Doulton Langlands_2018</v>
      </c>
      <c r="B1518" t="s">
        <v>1692</v>
      </c>
      <c r="C1518" t="s">
        <v>399</v>
      </c>
      <c r="D1518">
        <v>2018</v>
      </c>
      <c r="E1518" s="13">
        <v>118900</v>
      </c>
      <c r="F1518" s="13">
        <v>118900</v>
      </c>
      <c r="G1518" s="13">
        <v>118900</v>
      </c>
      <c r="H1518" s="13">
        <v>118900</v>
      </c>
      <c r="I1518" s="13">
        <v>118900</v>
      </c>
      <c r="J1518" s="13">
        <v>118900</v>
      </c>
      <c r="K1518" s="13">
        <v>118900</v>
      </c>
      <c r="L1518" s="13">
        <v>118900</v>
      </c>
      <c r="M1518" s="13">
        <v>118900</v>
      </c>
      <c r="N1518" s="13">
        <v>118900</v>
      </c>
      <c r="O1518" s="13">
        <v>118900</v>
      </c>
      <c r="P1518" s="13">
        <v>118900</v>
      </c>
      <c r="Q1518" s="13">
        <v>118900</v>
      </c>
      <c r="R1518" s="13">
        <v>118900</v>
      </c>
      <c r="S1518" s="13">
        <v>118900</v>
      </c>
      <c r="T1518" s="13">
        <v>118900</v>
      </c>
      <c r="U1518" s="13">
        <v>118900</v>
      </c>
      <c r="V1518" s="13">
        <v>118900</v>
      </c>
      <c r="W1518" s="13">
        <v>118900</v>
      </c>
      <c r="X1518" s="13">
        <v>118900</v>
      </c>
      <c r="Y1518" s="13">
        <v>118900</v>
      </c>
      <c r="Z1518" s="13">
        <v>118900</v>
      </c>
      <c r="AA1518" s="13">
        <v>118900</v>
      </c>
      <c r="AB1518" s="13"/>
      <c r="AC1518" s="13"/>
      <c r="AD1518" s="13"/>
      <c r="AE1518" s="13"/>
      <c r="AF1518" s="13"/>
      <c r="AG1518" s="13"/>
      <c r="AH1518" s="13"/>
      <c r="AI1518" s="13"/>
      <c r="AJ1518" s="13"/>
      <c r="AK1518" s="13"/>
      <c r="AL1518" s="13"/>
      <c r="AM1518" s="13"/>
      <c r="AN1518" s="13"/>
      <c r="AO1518" s="13"/>
      <c r="AP1518" s="13"/>
      <c r="AQ1518" s="13"/>
      <c r="AR1518" s="13"/>
      <c r="AS1518" s="13"/>
      <c r="AT1518" s="13"/>
      <c r="AU1518" s="13"/>
      <c r="AV1518" s="13"/>
      <c r="AW1518" s="13"/>
      <c r="AX1518" s="13"/>
      <c r="AY1518" s="14" t="str">
        <f t="shared" si="234"/>
        <v/>
      </c>
      <c r="AZ1518" s="14">
        <f t="shared" si="232"/>
        <v>23</v>
      </c>
      <c r="BA1518" s="19">
        <f t="shared" si="235"/>
        <v>0</v>
      </c>
      <c r="BB1518" s="20" t="e">
        <f t="shared" si="233"/>
        <v>#DIV/0!</v>
      </c>
      <c r="BC1518">
        <f t="shared" si="236"/>
        <v>0</v>
      </c>
      <c r="BD1518" s="14">
        <f t="shared" si="237"/>
        <v>1</v>
      </c>
      <c r="BE1518" s="14" t="str">
        <f t="shared" si="238"/>
        <v/>
      </c>
      <c r="BF1518" s="14" t="str">
        <f t="shared" si="239"/>
        <v/>
      </c>
      <c r="BG1518" s="14" t="str">
        <f t="shared" si="240"/>
        <v/>
      </c>
    </row>
    <row r="1519" spans="1:59" x14ac:dyDescent="0.2">
      <c r="A1519" t="str">
        <f t="shared" si="241"/>
        <v>Doulton Langlands_2017</v>
      </c>
      <c r="B1519" t="s">
        <v>1692</v>
      </c>
      <c r="C1519" t="s">
        <v>399</v>
      </c>
      <c r="D1519">
        <v>2017</v>
      </c>
      <c r="E1519" s="13">
        <v>0</v>
      </c>
      <c r="F1519" s="13">
        <v>0</v>
      </c>
      <c r="G1519" s="13">
        <v>0</v>
      </c>
      <c r="H1519" s="13">
        <v>0</v>
      </c>
      <c r="I1519" s="13">
        <v>0</v>
      </c>
      <c r="J1519" s="13">
        <v>0</v>
      </c>
      <c r="K1519" s="13">
        <v>0</v>
      </c>
      <c r="L1519" s="13">
        <v>0</v>
      </c>
      <c r="M1519" s="13">
        <v>0</v>
      </c>
      <c r="N1519" s="13">
        <v>0</v>
      </c>
      <c r="O1519" s="13">
        <v>0</v>
      </c>
      <c r="P1519" s="13">
        <v>0</v>
      </c>
      <c r="Q1519" s="13">
        <v>0</v>
      </c>
      <c r="R1519" s="13">
        <v>0</v>
      </c>
      <c r="S1519" s="13">
        <v>0</v>
      </c>
      <c r="T1519" s="13">
        <v>0</v>
      </c>
      <c r="U1519" s="13">
        <v>0</v>
      </c>
      <c r="V1519" s="13">
        <v>0</v>
      </c>
      <c r="W1519" s="13">
        <v>0</v>
      </c>
      <c r="X1519" s="13">
        <v>0</v>
      </c>
      <c r="Y1519" s="13">
        <v>0</v>
      </c>
      <c r="Z1519" s="13">
        <v>0</v>
      </c>
      <c r="AA1519" s="13">
        <v>0</v>
      </c>
      <c r="AB1519" s="13"/>
      <c r="AC1519" s="13"/>
      <c r="AD1519" s="13"/>
      <c r="AE1519" s="13"/>
      <c r="AF1519" s="13"/>
      <c r="AG1519" s="13"/>
      <c r="AH1519" s="13"/>
      <c r="AI1519" s="13"/>
      <c r="AJ1519" s="13"/>
      <c r="AK1519" s="13"/>
      <c r="AL1519" s="13"/>
      <c r="AM1519" s="13"/>
      <c r="AN1519" s="13"/>
      <c r="AO1519" s="13"/>
      <c r="AP1519" s="13"/>
      <c r="AQ1519" s="13"/>
      <c r="AR1519" s="13"/>
      <c r="AS1519" s="13"/>
      <c r="AT1519" s="13"/>
      <c r="AU1519" s="13"/>
      <c r="AV1519" s="13"/>
      <c r="AW1519" s="13"/>
      <c r="AX1519" s="13"/>
      <c r="AY1519" s="14" t="str">
        <f t="shared" si="234"/>
        <v/>
      </c>
      <c r="AZ1519" s="14">
        <f t="shared" ref="AZ1519:AZ1582" si="242">COUNTIF(AB1519:AX1519,"&lt;&gt;0")</f>
        <v>23</v>
      </c>
      <c r="BA1519" s="19">
        <f t="shared" si="235"/>
        <v>0</v>
      </c>
      <c r="BB1519" s="20" t="e">
        <f t="shared" ref="BB1519:BB1582" si="243">STDEV(AB1519:AX1519)</f>
        <v>#DIV/0!</v>
      </c>
      <c r="BC1519">
        <f t="shared" si="236"/>
        <v>23</v>
      </c>
      <c r="BD1519" s="14">
        <f t="shared" si="237"/>
        <v>1</v>
      </c>
      <c r="BE1519" s="14" t="str">
        <f t="shared" si="238"/>
        <v/>
      </c>
      <c r="BF1519" s="14" t="str">
        <f t="shared" si="239"/>
        <v/>
      </c>
      <c r="BG1519" s="14" t="str">
        <f t="shared" si="240"/>
        <v/>
      </c>
    </row>
    <row r="1520" spans="1:59" x14ac:dyDescent="0.2">
      <c r="A1520" t="str">
        <f t="shared" si="241"/>
        <v>Doulton Langlands_2016</v>
      </c>
      <c r="B1520" t="s">
        <v>1692</v>
      </c>
      <c r="C1520" t="s">
        <v>399</v>
      </c>
      <c r="D1520">
        <v>2016</v>
      </c>
      <c r="E1520" s="13">
        <v>0</v>
      </c>
      <c r="F1520" s="13">
        <v>0</v>
      </c>
      <c r="G1520" s="13">
        <v>0</v>
      </c>
      <c r="H1520" s="13">
        <v>0</v>
      </c>
      <c r="I1520" s="13">
        <v>0</v>
      </c>
      <c r="J1520" s="13">
        <v>0</v>
      </c>
      <c r="K1520" s="13">
        <v>0</v>
      </c>
      <c r="L1520" s="13">
        <v>0</v>
      </c>
      <c r="M1520" s="13">
        <v>0</v>
      </c>
      <c r="N1520" s="13">
        <v>0</v>
      </c>
      <c r="O1520" s="13">
        <v>0</v>
      </c>
      <c r="P1520" s="13">
        <v>0</v>
      </c>
      <c r="Q1520" s="13">
        <v>0</v>
      </c>
      <c r="R1520" s="13">
        <v>0</v>
      </c>
      <c r="S1520" s="13">
        <v>0</v>
      </c>
      <c r="T1520" s="13">
        <v>0</v>
      </c>
      <c r="U1520" s="13">
        <v>0</v>
      </c>
      <c r="V1520" s="13">
        <v>0</v>
      </c>
      <c r="W1520" s="13">
        <v>0</v>
      </c>
      <c r="X1520" s="13">
        <v>0</v>
      </c>
      <c r="Y1520" s="13">
        <v>0</v>
      </c>
      <c r="Z1520" s="13">
        <v>0</v>
      </c>
      <c r="AA1520" s="13">
        <v>0</v>
      </c>
      <c r="AB1520" s="13"/>
      <c r="AC1520" s="13"/>
      <c r="AD1520" s="13"/>
      <c r="AE1520" s="13"/>
      <c r="AF1520" s="13"/>
      <c r="AG1520" s="13"/>
      <c r="AH1520" s="13"/>
      <c r="AI1520" s="13"/>
      <c r="AJ1520" s="13"/>
      <c r="AK1520" s="13"/>
      <c r="AL1520" s="13"/>
      <c r="AM1520" s="13"/>
      <c r="AN1520" s="13"/>
      <c r="AO1520" s="13"/>
      <c r="AP1520" s="13"/>
      <c r="AQ1520" s="13"/>
      <c r="AR1520" s="13"/>
      <c r="AS1520" s="13"/>
      <c r="AT1520" s="13"/>
      <c r="AU1520" s="13"/>
      <c r="AV1520" s="13"/>
      <c r="AW1520" s="13"/>
      <c r="AX1520" s="13"/>
      <c r="AY1520" s="14" t="str">
        <f t="shared" si="234"/>
        <v/>
      </c>
      <c r="AZ1520" s="14">
        <f t="shared" si="242"/>
        <v>23</v>
      </c>
      <c r="BA1520" s="19">
        <f t="shared" si="235"/>
        <v>0</v>
      </c>
      <c r="BB1520" s="20" t="e">
        <f t="shared" si="243"/>
        <v>#DIV/0!</v>
      </c>
      <c r="BC1520">
        <f t="shared" si="236"/>
        <v>23</v>
      </c>
      <c r="BD1520" s="14">
        <f t="shared" si="237"/>
        <v>1</v>
      </c>
      <c r="BE1520" s="14" t="str">
        <f t="shared" si="238"/>
        <v/>
      </c>
      <c r="BF1520" s="14" t="str">
        <f t="shared" si="239"/>
        <v/>
      </c>
      <c r="BG1520" s="14" t="str">
        <f t="shared" si="240"/>
        <v/>
      </c>
    </row>
    <row r="1521" spans="1:59" x14ac:dyDescent="0.2">
      <c r="A1521" t="str">
        <f t="shared" si="241"/>
        <v>Doulton Langlands_2015</v>
      </c>
      <c r="B1521" t="s">
        <v>1692</v>
      </c>
      <c r="C1521" t="s">
        <v>399</v>
      </c>
      <c r="D1521">
        <v>2015</v>
      </c>
      <c r="E1521" s="13">
        <v>0</v>
      </c>
      <c r="F1521" s="13">
        <v>0</v>
      </c>
      <c r="G1521" s="13">
        <v>0</v>
      </c>
      <c r="H1521" s="13">
        <v>0</v>
      </c>
      <c r="I1521" s="13">
        <v>0</v>
      </c>
      <c r="J1521" s="13">
        <v>0</v>
      </c>
      <c r="K1521" s="13">
        <v>0</v>
      </c>
      <c r="L1521" s="13">
        <v>0</v>
      </c>
      <c r="M1521" s="13">
        <v>0</v>
      </c>
      <c r="N1521" s="13">
        <v>0</v>
      </c>
      <c r="O1521" s="13">
        <v>0</v>
      </c>
      <c r="P1521" s="13">
        <v>0</v>
      </c>
      <c r="Q1521" s="13">
        <v>0</v>
      </c>
      <c r="R1521" s="13">
        <v>0</v>
      </c>
      <c r="S1521" s="13">
        <v>0</v>
      </c>
      <c r="T1521" s="13">
        <v>0</v>
      </c>
      <c r="U1521" s="13">
        <v>0</v>
      </c>
      <c r="V1521" s="13">
        <v>0</v>
      </c>
      <c r="W1521" s="13">
        <v>0</v>
      </c>
      <c r="X1521" s="13">
        <v>0</v>
      </c>
      <c r="Y1521" s="13">
        <v>0</v>
      </c>
      <c r="Z1521" s="13">
        <v>0</v>
      </c>
      <c r="AA1521" s="13">
        <v>0</v>
      </c>
      <c r="AB1521" s="13"/>
      <c r="AC1521" s="13"/>
      <c r="AD1521" s="13"/>
      <c r="AE1521" s="13"/>
      <c r="AF1521" s="13"/>
      <c r="AG1521" s="13"/>
      <c r="AH1521" s="13"/>
      <c r="AI1521" s="13"/>
      <c r="AJ1521" s="13"/>
      <c r="AK1521" s="13"/>
      <c r="AL1521" s="13"/>
      <c r="AM1521" s="13"/>
      <c r="AN1521" s="13"/>
      <c r="AO1521" s="13"/>
      <c r="AP1521" s="13"/>
      <c r="AQ1521" s="13"/>
      <c r="AR1521" s="13"/>
      <c r="AS1521" s="13"/>
      <c r="AT1521" s="13"/>
      <c r="AU1521" s="13"/>
      <c r="AV1521" s="13"/>
      <c r="AW1521" s="13"/>
      <c r="AX1521" s="13"/>
      <c r="AY1521" s="14" t="str">
        <f t="shared" si="234"/>
        <v/>
      </c>
      <c r="AZ1521" s="14">
        <f t="shared" si="242"/>
        <v>23</v>
      </c>
      <c r="BA1521" s="19">
        <f t="shared" si="235"/>
        <v>0</v>
      </c>
      <c r="BB1521" s="20" t="e">
        <f t="shared" si="243"/>
        <v>#DIV/0!</v>
      </c>
      <c r="BC1521">
        <f t="shared" si="236"/>
        <v>23</v>
      </c>
      <c r="BD1521" s="14">
        <f t="shared" si="237"/>
        <v>1</v>
      </c>
      <c r="BE1521" s="14" t="str">
        <f t="shared" si="238"/>
        <v/>
      </c>
      <c r="BF1521" s="14" t="str">
        <f t="shared" si="239"/>
        <v/>
      </c>
      <c r="BG1521" s="14" t="str">
        <f t="shared" si="240"/>
        <v/>
      </c>
    </row>
    <row r="1522" spans="1:59" x14ac:dyDescent="0.2">
      <c r="A1522" t="str">
        <f t="shared" si="241"/>
        <v>Nick Larkey_2018</v>
      </c>
      <c r="B1522" t="s">
        <v>957</v>
      </c>
      <c r="C1522" t="s">
        <v>316</v>
      </c>
      <c r="D1522">
        <v>2018</v>
      </c>
      <c r="E1522" s="13">
        <v>123900</v>
      </c>
      <c r="F1522" s="13">
        <v>123900</v>
      </c>
      <c r="G1522" s="13">
        <v>123900</v>
      </c>
      <c r="H1522" s="13">
        <v>123900</v>
      </c>
      <c r="I1522" s="13">
        <v>123900</v>
      </c>
      <c r="J1522" s="13">
        <v>123900</v>
      </c>
      <c r="K1522" s="13">
        <v>123900</v>
      </c>
      <c r="L1522" s="13">
        <v>123900</v>
      </c>
      <c r="M1522" s="13">
        <v>123900</v>
      </c>
      <c r="N1522" s="13">
        <v>123900</v>
      </c>
      <c r="O1522" s="13">
        <v>123900</v>
      </c>
      <c r="P1522" s="13">
        <v>123900</v>
      </c>
      <c r="Q1522" s="13">
        <v>123900</v>
      </c>
      <c r="R1522" s="13">
        <v>123900</v>
      </c>
      <c r="S1522" s="13">
        <v>123900</v>
      </c>
      <c r="T1522" s="13">
        <v>123900</v>
      </c>
      <c r="U1522" s="13">
        <v>123900</v>
      </c>
      <c r="V1522" s="13">
        <v>123900</v>
      </c>
      <c r="W1522" s="13">
        <v>123900</v>
      </c>
      <c r="X1522" s="13">
        <v>123900</v>
      </c>
      <c r="Y1522" s="13">
        <v>123900</v>
      </c>
      <c r="Z1522" s="13">
        <v>123900</v>
      </c>
      <c r="AA1522" s="13">
        <v>123900</v>
      </c>
      <c r="AB1522" s="13"/>
      <c r="AC1522" s="13"/>
      <c r="AD1522" s="13"/>
      <c r="AE1522" s="13"/>
      <c r="AF1522" s="13"/>
      <c r="AG1522" s="13"/>
      <c r="AH1522" s="13"/>
      <c r="AI1522" s="13"/>
      <c r="AJ1522" s="13"/>
      <c r="AK1522" s="13"/>
      <c r="AL1522" s="13"/>
      <c r="AM1522" s="13"/>
      <c r="AN1522" s="13"/>
      <c r="AO1522" s="13"/>
      <c r="AP1522" s="13"/>
      <c r="AQ1522" s="13"/>
      <c r="AR1522" s="13"/>
      <c r="AS1522" s="13"/>
      <c r="AT1522" s="13"/>
      <c r="AU1522" s="13"/>
      <c r="AV1522" s="13"/>
      <c r="AW1522" s="13"/>
      <c r="AX1522" s="13"/>
      <c r="AY1522" s="14" t="str">
        <f t="shared" si="234"/>
        <v/>
      </c>
      <c r="AZ1522" s="14">
        <f t="shared" si="242"/>
        <v>23</v>
      </c>
      <c r="BA1522" s="19">
        <f t="shared" si="235"/>
        <v>0</v>
      </c>
      <c r="BB1522" s="20" t="e">
        <f t="shared" si="243"/>
        <v>#DIV/0!</v>
      </c>
      <c r="BC1522">
        <f t="shared" si="236"/>
        <v>0</v>
      </c>
      <c r="BD1522" s="14">
        <f t="shared" si="237"/>
        <v>1</v>
      </c>
      <c r="BE1522" s="14" t="str">
        <f t="shared" si="238"/>
        <v/>
      </c>
      <c r="BF1522" s="14" t="str">
        <f t="shared" si="239"/>
        <v/>
      </c>
      <c r="BG1522" s="14" t="str">
        <f t="shared" si="240"/>
        <v/>
      </c>
    </row>
    <row r="1523" spans="1:59" x14ac:dyDescent="0.2">
      <c r="A1523" t="str">
        <f t="shared" si="241"/>
        <v>Nick Larkey_2017</v>
      </c>
      <c r="B1523" t="s">
        <v>957</v>
      </c>
      <c r="C1523" t="s">
        <v>316</v>
      </c>
      <c r="D1523">
        <v>2017</v>
      </c>
      <c r="E1523" s="13">
        <v>117300</v>
      </c>
      <c r="F1523" s="13">
        <v>117300</v>
      </c>
      <c r="G1523" s="13">
        <v>117300</v>
      </c>
      <c r="H1523" s="13">
        <v>117300</v>
      </c>
      <c r="I1523" s="13">
        <v>117300</v>
      </c>
      <c r="J1523" s="13">
        <v>117300</v>
      </c>
      <c r="K1523" s="13">
        <v>117300</v>
      </c>
      <c r="L1523" s="13">
        <v>117300</v>
      </c>
      <c r="M1523" s="13">
        <v>117300</v>
      </c>
      <c r="N1523" s="13">
        <v>117300</v>
      </c>
      <c r="O1523" s="13">
        <v>117300</v>
      </c>
      <c r="P1523" s="13">
        <v>117300</v>
      </c>
      <c r="Q1523" s="13">
        <v>117300</v>
      </c>
      <c r="R1523" s="13">
        <v>117300</v>
      </c>
      <c r="S1523" s="13">
        <v>117300</v>
      </c>
      <c r="T1523" s="13">
        <v>117300</v>
      </c>
      <c r="U1523" s="13">
        <v>117300</v>
      </c>
      <c r="V1523" s="13">
        <v>117300</v>
      </c>
      <c r="W1523" s="13">
        <v>117300</v>
      </c>
      <c r="X1523" s="13">
        <v>117300</v>
      </c>
      <c r="Y1523" s="13">
        <v>117300</v>
      </c>
      <c r="Z1523" s="13">
        <v>117300</v>
      </c>
      <c r="AA1523" s="13">
        <v>117300</v>
      </c>
      <c r="AB1523" s="13"/>
      <c r="AC1523" s="13"/>
      <c r="AD1523" s="13"/>
      <c r="AE1523" s="13"/>
      <c r="AF1523" s="13"/>
      <c r="AG1523" s="13"/>
      <c r="AH1523" s="13"/>
      <c r="AI1523" s="13"/>
      <c r="AJ1523" s="13"/>
      <c r="AK1523" s="13"/>
      <c r="AL1523" s="13"/>
      <c r="AM1523" s="13"/>
      <c r="AN1523" s="13"/>
      <c r="AO1523" s="13"/>
      <c r="AP1523" s="13"/>
      <c r="AQ1523" s="13"/>
      <c r="AR1523" s="13"/>
      <c r="AS1523" s="13">
        <v>1</v>
      </c>
      <c r="AT1523" s="13"/>
      <c r="AU1523" s="13">
        <v>19</v>
      </c>
      <c r="AV1523" s="13"/>
      <c r="AW1523" s="13"/>
      <c r="AX1523" s="13"/>
      <c r="AY1523" s="14">
        <f t="shared" si="234"/>
        <v>10</v>
      </c>
      <c r="AZ1523" s="14">
        <f t="shared" si="242"/>
        <v>23</v>
      </c>
      <c r="BA1523" s="19">
        <f t="shared" si="235"/>
        <v>9.0909090909090912E-2</v>
      </c>
      <c r="BB1523" s="20">
        <f t="shared" si="243"/>
        <v>12.727922061357855</v>
      </c>
      <c r="BC1523">
        <f t="shared" si="236"/>
        <v>0</v>
      </c>
      <c r="BD1523" s="14">
        <f t="shared" si="237"/>
        <v>1</v>
      </c>
      <c r="BE1523" s="14" t="str">
        <f t="shared" si="238"/>
        <v/>
      </c>
      <c r="BF1523" s="14" t="str">
        <f t="shared" si="239"/>
        <v/>
      </c>
      <c r="BG1523" s="14">
        <f t="shared" si="240"/>
        <v>10</v>
      </c>
    </row>
    <row r="1524" spans="1:59" x14ac:dyDescent="0.2">
      <c r="A1524" t="str">
        <f t="shared" si="241"/>
        <v>Nick Larkey_2016</v>
      </c>
      <c r="B1524" t="s">
        <v>957</v>
      </c>
      <c r="C1524" t="s">
        <v>316</v>
      </c>
      <c r="D1524">
        <v>2016</v>
      </c>
      <c r="E1524" s="13">
        <v>0</v>
      </c>
      <c r="F1524" s="13">
        <v>0</v>
      </c>
      <c r="G1524" s="13">
        <v>0</v>
      </c>
      <c r="H1524" s="13">
        <v>0</v>
      </c>
      <c r="I1524" s="13">
        <v>0</v>
      </c>
      <c r="J1524" s="13">
        <v>0</v>
      </c>
      <c r="K1524" s="13">
        <v>0</v>
      </c>
      <c r="L1524" s="13">
        <v>0</v>
      </c>
      <c r="M1524" s="13">
        <v>0</v>
      </c>
      <c r="N1524" s="13">
        <v>0</v>
      </c>
      <c r="O1524" s="13">
        <v>0</v>
      </c>
      <c r="P1524" s="13">
        <v>0</v>
      </c>
      <c r="Q1524" s="13">
        <v>0</v>
      </c>
      <c r="R1524" s="13">
        <v>0</v>
      </c>
      <c r="S1524" s="13">
        <v>0</v>
      </c>
      <c r="T1524" s="13">
        <v>0</v>
      </c>
      <c r="U1524" s="13">
        <v>0</v>
      </c>
      <c r="V1524" s="13">
        <v>0</v>
      </c>
      <c r="W1524" s="13">
        <v>0</v>
      </c>
      <c r="X1524" s="13">
        <v>0</v>
      </c>
      <c r="Y1524" s="13">
        <v>0</v>
      </c>
      <c r="Z1524" s="13">
        <v>0</v>
      </c>
      <c r="AA1524" s="13">
        <v>0</v>
      </c>
      <c r="AB1524" s="13"/>
      <c r="AC1524" s="13"/>
      <c r="AD1524" s="13"/>
      <c r="AE1524" s="13"/>
      <c r="AF1524" s="13"/>
      <c r="AG1524" s="13"/>
      <c r="AH1524" s="13"/>
      <c r="AI1524" s="13"/>
      <c r="AJ1524" s="13"/>
      <c r="AK1524" s="13"/>
      <c r="AL1524" s="13"/>
      <c r="AM1524" s="13"/>
      <c r="AN1524" s="13"/>
      <c r="AO1524" s="13"/>
      <c r="AP1524" s="13"/>
      <c r="AQ1524" s="13"/>
      <c r="AR1524" s="13"/>
      <c r="AS1524" s="13"/>
      <c r="AT1524" s="13"/>
      <c r="AU1524" s="13"/>
      <c r="AV1524" s="13"/>
      <c r="AW1524" s="13"/>
      <c r="AX1524" s="13"/>
      <c r="AY1524" s="14" t="str">
        <f t="shared" si="234"/>
        <v/>
      </c>
      <c r="AZ1524" s="14">
        <f t="shared" si="242"/>
        <v>23</v>
      </c>
      <c r="BA1524" s="19">
        <f t="shared" si="235"/>
        <v>0</v>
      </c>
      <c r="BB1524" s="20" t="e">
        <f t="shared" si="243"/>
        <v>#DIV/0!</v>
      </c>
      <c r="BC1524">
        <f t="shared" si="236"/>
        <v>23</v>
      </c>
      <c r="BD1524" s="14">
        <f t="shared" si="237"/>
        <v>1</v>
      </c>
      <c r="BE1524" s="14" t="str">
        <f t="shared" si="238"/>
        <v/>
      </c>
      <c r="BF1524" s="14" t="str">
        <f t="shared" si="239"/>
        <v/>
      </c>
      <c r="BG1524" s="14" t="str">
        <f t="shared" si="240"/>
        <v/>
      </c>
    </row>
    <row r="1525" spans="1:59" x14ac:dyDescent="0.2">
      <c r="A1525" t="str">
        <f t="shared" si="241"/>
        <v>Nick Larkey_2015</v>
      </c>
      <c r="B1525" t="s">
        <v>957</v>
      </c>
      <c r="C1525" t="s">
        <v>316</v>
      </c>
      <c r="D1525">
        <v>2015</v>
      </c>
      <c r="E1525" s="13">
        <v>0</v>
      </c>
      <c r="F1525" s="13">
        <v>0</v>
      </c>
      <c r="G1525" s="13">
        <v>0</v>
      </c>
      <c r="H1525" s="13">
        <v>0</v>
      </c>
      <c r="I1525" s="13">
        <v>0</v>
      </c>
      <c r="J1525" s="13">
        <v>0</v>
      </c>
      <c r="K1525" s="13">
        <v>0</v>
      </c>
      <c r="L1525" s="13">
        <v>0</v>
      </c>
      <c r="M1525" s="13">
        <v>0</v>
      </c>
      <c r="N1525" s="13">
        <v>0</v>
      </c>
      <c r="O1525" s="13">
        <v>0</v>
      </c>
      <c r="P1525" s="13">
        <v>0</v>
      </c>
      <c r="Q1525" s="13">
        <v>0</v>
      </c>
      <c r="R1525" s="13">
        <v>0</v>
      </c>
      <c r="S1525" s="13">
        <v>0</v>
      </c>
      <c r="T1525" s="13">
        <v>0</v>
      </c>
      <c r="U1525" s="13">
        <v>0</v>
      </c>
      <c r="V1525" s="13">
        <v>0</v>
      </c>
      <c r="W1525" s="13">
        <v>0</v>
      </c>
      <c r="X1525" s="13">
        <v>0</v>
      </c>
      <c r="Y1525" s="13">
        <v>0</v>
      </c>
      <c r="Z1525" s="13">
        <v>0</v>
      </c>
      <c r="AA1525" s="13">
        <v>0</v>
      </c>
      <c r="AB1525" s="13"/>
      <c r="AC1525" s="13"/>
      <c r="AD1525" s="13"/>
      <c r="AE1525" s="13"/>
      <c r="AF1525" s="13"/>
      <c r="AG1525" s="13"/>
      <c r="AH1525" s="13"/>
      <c r="AI1525" s="13"/>
      <c r="AJ1525" s="13"/>
      <c r="AK1525" s="13"/>
      <c r="AL1525" s="13"/>
      <c r="AM1525" s="13"/>
      <c r="AN1525" s="13"/>
      <c r="AO1525" s="13"/>
      <c r="AP1525" s="13"/>
      <c r="AQ1525" s="13"/>
      <c r="AR1525" s="13"/>
      <c r="AS1525" s="13"/>
      <c r="AT1525" s="13"/>
      <c r="AU1525" s="13"/>
      <c r="AV1525" s="13"/>
      <c r="AW1525" s="13"/>
      <c r="AX1525" s="13"/>
      <c r="AY1525" s="14" t="str">
        <f t="shared" si="234"/>
        <v/>
      </c>
      <c r="AZ1525" s="14">
        <f t="shared" si="242"/>
        <v>23</v>
      </c>
      <c r="BA1525" s="19">
        <f t="shared" si="235"/>
        <v>0</v>
      </c>
      <c r="BB1525" s="20" t="e">
        <f t="shared" si="243"/>
        <v>#DIV/0!</v>
      </c>
      <c r="BC1525">
        <f t="shared" si="236"/>
        <v>23</v>
      </c>
      <c r="BD1525" s="14">
        <f t="shared" si="237"/>
        <v>1</v>
      </c>
      <c r="BE1525" s="14" t="str">
        <f t="shared" si="238"/>
        <v/>
      </c>
      <c r="BF1525" s="14" t="str">
        <f t="shared" si="239"/>
        <v/>
      </c>
      <c r="BG1525" s="14" t="str">
        <f t="shared" si="240"/>
        <v/>
      </c>
    </row>
    <row r="1526" spans="1:59" x14ac:dyDescent="0.2">
      <c r="A1526" t="str">
        <f t="shared" si="241"/>
        <v>Luke Lavender_2018</v>
      </c>
      <c r="B1526" t="s">
        <v>1635</v>
      </c>
      <c r="C1526" t="s">
        <v>150</v>
      </c>
      <c r="D1526">
        <v>2018</v>
      </c>
      <c r="E1526" s="13">
        <v>102400</v>
      </c>
      <c r="F1526" s="13">
        <v>102400</v>
      </c>
      <c r="G1526" s="13">
        <v>102400</v>
      </c>
      <c r="H1526" s="13">
        <v>102400</v>
      </c>
      <c r="I1526" s="13">
        <v>102400</v>
      </c>
      <c r="J1526" s="13">
        <v>102400</v>
      </c>
      <c r="K1526" s="13">
        <v>102400</v>
      </c>
      <c r="L1526" s="13">
        <v>102400</v>
      </c>
      <c r="M1526" s="13">
        <v>102400</v>
      </c>
      <c r="N1526" s="13">
        <v>102400</v>
      </c>
      <c r="O1526" s="13">
        <v>102400</v>
      </c>
      <c r="P1526" s="13">
        <v>102400</v>
      </c>
      <c r="Q1526" s="13">
        <v>102400</v>
      </c>
      <c r="R1526" s="13">
        <v>102400</v>
      </c>
      <c r="S1526" s="13">
        <v>102400</v>
      </c>
      <c r="T1526" s="13">
        <v>102400</v>
      </c>
      <c r="U1526" s="13">
        <v>102400</v>
      </c>
      <c r="V1526" s="13">
        <v>102400</v>
      </c>
      <c r="W1526" s="13">
        <v>102400</v>
      </c>
      <c r="X1526" s="13">
        <v>102400</v>
      </c>
      <c r="Y1526" s="13">
        <v>102400</v>
      </c>
      <c r="Z1526" s="13">
        <v>102400</v>
      </c>
      <c r="AA1526" s="13">
        <v>102400</v>
      </c>
      <c r="AB1526" s="13"/>
      <c r="AC1526" s="13"/>
      <c r="AD1526" s="13"/>
      <c r="AE1526" s="13"/>
      <c r="AF1526" s="13"/>
      <c r="AG1526" s="13"/>
      <c r="AH1526" s="13"/>
      <c r="AI1526" s="13"/>
      <c r="AJ1526" s="13"/>
      <c r="AK1526" s="13"/>
      <c r="AL1526" s="13"/>
      <c r="AM1526" s="13"/>
      <c r="AN1526" s="13"/>
      <c r="AO1526" s="13"/>
      <c r="AP1526" s="13"/>
      <c r="AQ1526" s="13"/>
      <c r="AR1526" s="13"/>
      <c r="AS1526" s="13"/>
      <c r="AT1526" s="13"/>
      <c r="AU1526" s="13"/>
      <c r="AV1526" s="13"/>
      <c r="AW1526" s="13"/>
      <c r="AX1526" s="13"/>
      <c r="AY1526" s="14" t="str">
        <f t="shared" si="234"/>
        <v/>
      </c>
      <c r="AZ1526" s="14">
        <f t="shared" si="242"/>
        <v>23</v>
      </c>
      <c r="BA1526" s="19">
        <f t="shared" si="235"/>
        <v>0</v>
      </c>
      <c r="BB1526" s="20" t="e">
        <f t="shared" si="243"/>
        <v>#DIV/0!</v>
      </c>
      <c r="BC1526">
        <f t="shared" si="236"/>
        <v>0</v>
      </c>
      <c r="BD1526" s="14">
        <f t="shared" si="237"/>
        <v>1</v>
      </c>
      <c r="BE1526" s="14" t="str">
        <f t="shared" si="238"/>
        <v/>
      </c>
      <c r="BF1526" s="14" t="str">
        <f t="shared" si="239"/>
        <v/>
      </c>
      <c r="BG1526" s="14" t="str">
        <f t="shared" si="240"/>
        <v/>
      </c>
    </row>
    <row r="1527" spans="1:59" x14ac:dyDescent="0.2">
      <c r="A1527" t="str">
        <f t="shared" si="241"/>
        <v>Luke Lavender_2017</v>
      </c>
      <c r="B1527" t="s">
        <v>1635</v>
      </c>
      <c r="C1527" t="s">
        <v>150</v>
      </c>
      <c r="D1527">
        <v>2017</v>
      </c>
      <c r="E1527" s="13">
        <v>0</v>
      </c>
      <c r="F1527" s="13">
        <v>0</v>
      </c>
      <c r="G1527" s="13">
        <v>0</v>
      </c>
      <c r="H1527" s="13">
        <v>0</v>
      </c>
      <c r="I1527" s="13">
        <v>0</v>
      </c>
      <c r="J1527" s="13">
        <v>0</v>
      </c>
      <c r="K1527" s="13">
        <v>0</v>
      </c>
      <c r="L1527" s="13">
        <v>0</v>
      </c>
      <c r="M1527" s="13">
        <v>0</v>
      </c>
      <c r="N1527" s="13">
        <v>0</v>
      </c>
      <c r="O1527" s="13">
        <v>0</v>
      </c>
      <c r="P1527" s="13">
        <v>0</v>
      </c>
      <c r="Q1527" s="13">
        <v>0</v>
      </c>
      <c r="R1527" s="13">
        <v>0</v>
      </c>
      <c r="S1527" s="13">
        <v>0</v>
      </c>
      <c r="T1527" s="13">
        <v>0</v>
      </c>
      <c r="U1527" s="13">
        <v>0</v>
      </c>
      <c r="V1527" s="13">
        <v>0</v>
      </c>
      <c r="W1527" s="13">
        <v>0</v>
      </c>
      <c r="X1527" s="13">
        <v>0</v>
      </c>
      <c r="Y1527" s="13">
        <v>0</v>
      </c>
      <c r="Z1527" s="13">
        <v>0</v>
      </c>
      <c r="AA1527" s="13">
        <v>0</v>
      </c>
      <c r="AB1527" s="13"/>
      <c r="AC1527" s="13"/>
      <c r="AD1527" s="13"/>
      <c r="AE1527" s="13"/>
      <c r="AF1527" s="13"/>
      <c r="AG1527" s="13"/>
      <c r="AH1527" s="13"/>
      <c r="AI1527" s="13"/>
      <c r="AJ1527" s="13"/>
      <c r="AK1527" s="13"/>
      <c r="AL1527" s="13"/>
      <c r="AM1527" s="13"/>
      <c r="AN1527" s="13"/>
      <c r="AO1527" s="13"/>
      <c r="AP1527" s="13"/>
      <c r="AQ1527" s="13"/>
      <c r="AR1527" s="13"/>
      <c r="AS1527" s="13"/>
      <c r="AT1527" s="13"/>
      <c r="AU1527" s="13"/>
      <c r="AV1527" s="13"/>
      <c r="AW1527" s="13"/>
      <c r="AX1527" s="13"/>
      <c r="AY1527" s="14" t="str">
        <f t="shared" si="234"/>
        <v/>
      </c>
      <c r="AZ1527" s="14">
        <f t="shared" si="242"/>
        <v>23</v>
      </c>
      <c r="BA1527" s="19">
        <f t="shared" si="235"/>
        <v>0</v>
      </c>
      <c r="BB1527" s="20" t="e">
        <f t="shared" si="243"/>
        <v>#DIV/0!</v>
      </c>
      <c r="BC1527">
        <f t="shared" si="236"/>
        <v>23</v>
      </c>
      <c r="BD1527" s="14">
        <f t="shared" si="237"/>
        <v>1</v>
      </c>
      <c r="BE1527" s="14" t="str">
        <f t="shared" si="238"/>
        <v/>
      </c>
      <c r="BF1527" s="14" t="str">
        <f t="shared" si="239"/>
        <v/>
      </c>
      <c r="BG1527" s="14" t="str">
        <f t="shared" si="240"/>
        <v/>
      </c>
    </row>
    <row r="1528" spans="1:59" x14ac:dyDescent="0.2">
      <c r="A1528" t="str">
        <f t="shared" si="241"/>
        <v>Luke Lavender_2016</v>
      </c>
      <c r="B1528" t="s">
        <v>1635</v>
      </c>
      <c r="C1528" t="s">
        <v>150</v>
      </c>
      <c r="D1528">
        <v>2016</v>
      </c>
      <c r="E1528" s="13">
        <v>0</v>
      </c>
      <c r="F1528" s="13">
        <v>0</v>
      </c>
      <c r="G1528" s="13">
        <v>0</v>
      </c>
      <c r="H1528" s="13">
        <v>0</v>
      </c>
      <c r="I1528" s="13">
        <v>0</v>
      </c>
      <c r="J1528" s="13">
        <v>0</v>
      </c>
      <c r="K1528" s="13">
        <v>0</v>
      </c>
      <c r="L1528" s="13">
        <v>0</v>
      </c>
      <c r="M1528" s="13">
        <v>0</v>
      </c>
      <c r="N1528" s="13">
        <v>0</v>
      </c>
      <c r="O1528" s="13">
        <v>0</v>
      </c>
      <c r="P1528" s="13">
        <v>0</v>
      </c>
      <c r="Q1528" s="13">
        <v>0</v>
      </c>
      <c r="R1528" s="13">
        <v>0</v>
      </c>
      <c r="S1528" s="13">
        <v>0</v>
      </c>
      <c r="T1528" s="13">
        <v>0</v>
      </c>
      <c r="U1528" s="13">
        <v>0</v>
      </c>
      <c r="V1528" s="13">
        <v>0</v>
      </c>
      <c r="W1528" s="13">
        <v>0</v>
      </c>
      <c r="X1528" s="13">
        <v>0</v>
      </c>
      <c r="Y1528" s="13">
        <v>0</v>
      </c>
      <c r="Z1528" s="13">
        <v>0</v>
      </c>
      <c r="AA1528" s="13">
        <v>0</v>
      </c>
      <c r="AB1528" s="13"/>
      <c r="AC1528" s="13"/>
      <c r="AD1528" s="13"/>
      <c r="AE1528" s="13"/>
      <c r="AF1528" s="13"/>
      <c r="AG1528" s="13"/>
      <c r="AH1528" s="13"/>
      <c r="AI1528" s="13"/>
      <c r="AJ1528" s="13"/>
      <c r="AK1528" s="13"/>
      <c r="AL1528" s="13"/>
      <c r="AM1528" s="13"/>
      <c r="AN1528" s="13"/>
      <c r="AO1528" s="13"/>
      <c r="AP1528" s="13"/>
      <c r="AQ1528" s="13"/>
      <c r="AR1528" s="13"/>
      <c r="AS1528" s="13"/>
      <c r="AT1528" s="13"/>
      <c r="AU1528" s="13"/>
      <c r="AV1528" s="13"/>
      <c r="AW1528" s="13"/>
      <c r="AX1528" s="13"/>
      <c r="AY1528" s="14" t="str">
        <f t="shared" si="234"/>
        <v/>
      </c>
      <c r="AZ1528" s="14">
        <f t="shared" si="242"/>
        <v>23</v>
      </c>
      <c r="BA1528" s="19">
        <f t="shared" si="235"/>
        <v>0</v>
      </c>
      <c r="BB1528" s="20" t="e">
        <f t="shared" si="243"/>
        <v>#DIV/0!</v>
      </c>
      <c r="BC1528">
        <f t="shared" si="236"/>
        <v>23</v>
      </c>
      <c r="BD1528" s="14">
        <f t="shared" si="237"/>
        <v>1</v>
      </c>
      <c r="BE1528" s="14" t="str">
        <f t="shared" si="238"/>
        <v/>
      </c>
      <c r="BF1528" s="14" t="str">
        <f t="shared" si="239"/>
        <v/>
      </c>
      <c r="BG1528" s="14" t="str">
        <f t="shared" si="240"/>
        <v/>
      </c>
    </row>
    <row r="1529" spans="1:59" x14ac:dyDescent="0.2">
      <c r="A1529" t="str">
        <f t="shared" si="241"/>
        <v>Luke Lavender_2015</v>
      </c>
      <c r="B1529" t="s">
        <v>1635</v>
      </c>
      <c r="C1529" t="s">
        <v>150</v>
      </c>
      <c r="D1529">
        <v>2015</v>
      </c>
      <c r="E1529" s="13">
        <v>0</v>
      </c>
      <c r="F1529" s="13">
        <v>0</v>
      </c>
      <c r="G1529" s="13">
        <v>0</v>
      </c>
      <c r="H1529" s="13">
        <v>0</v>
      </c>
      <c r="I1529" s="13">
        <v>0</v>
      </c>
      <c r="J1529" s="13">
        <v>0</v>
      </c>
      <c r="K1529" s="13">
        <v>0</v>
      </c>
      <c r="L1529" s="13">
        <v>0</v>
      </c>
      <c r="M1529" s="13">
        <v>0</v>
      </c>
      <c r="N1529" s="13">
        <v>0</v>
      </c>
      <c r="O1529" s="13">
        <v>0</v>
      </c>
      <c r="P1529" s="13">
        <v>0</v>
      </c>
      <c r="Q1529" s="13">
        <v>0</v>
      </c>
      <c r="R1529" s="13">
        <v>0</v>
      </c>
      <c r="S1529" s="13">
        <v>0</v>
      </c>
      <c r="T1529" s="13">
        <v>0</v>
      </c>
      <c r="U1529" s="13">
        <v>0</v>
      </c>
      <c r="V1529" s="13">
        <v>0</v>
      </c>
      <c r="W1529" s="13">
        <v>0</v>
      </c>
      <c r="X1529" s="13">
        <v>0</v>
      </c>
      <c r="Y1529" s="13">
        <v>0</v>
      </c>
      <c r="Z1529" s="13">
        <v>0</v>
      </c>
      <c r="AA1529" s="13">
        <v>0</v>
      </c>
      <c r="AB1529" s="13"/>
      <c r="AC1529" s="13"/>
      <c r="AD1529" s="13"/>
      <c r="AE1529" s="13"/>
      <c r="AF1529" s="13"/>
      <c r="AG1529" s="13"/>
      <c r="AH1529" s="13"/>
      <c r="AI1529" s="13"/>
      <c r="AJ1529" s="13"/>
      <c r="AK1529" s="13"/>
      <c r="AL1529" s="13"/>
      <c r="AM1529" s="13"/>
      <c r="AN1529" s="13"/>
      <c r="AO1529" s="13"/>
      <c r="AP1529" s="13"/>
      <c r="AQ1529" s="13"/>
      <c r="AR1529" s="13"/>
      <c r="AS1529" s="13"/>
      <c r="AT1529" s="13"/>
      <c r="AU1529" s="13"/>
      <c r="AV1529" s="13"/>
      <c r="AW1529" s="13"/>
      <c r="AX1529" s="13"/>
      <c r="AY1529" s="14" t="str">
        <f t="shared" si="234"/>
        <v/>
      </c>
      <c r="AZ1529" s="14">
        <f t="shared" si="242"/>
        <v>23</v>
      </c>
      <c r="BA1529" s="19">
        <f t="shared" si="235"/>
        <v>0</v>
      </c>
      <c r="BB1529" s="20" t="e">
        <f t="shared" si="243"/>
        <v>#DIV/0!</v>
      </c>
      <c r="BC1529">
        <f t="shared" si="236"/>
        <v>23</v>
      </c>
      <c r="BD1529" s="14">
        <f t="shared" si="237"/>
        <v>1</v>
      </c>
      <c r="BE1529" s="14" t="str">
        <f t="shared" si="238"/>
        <v/>
      </c>
      <c r="BF1529" s="14" t="str">
        <f t="shared" si="239"/>
        <v/>
      </c>
      <c r="BG1529" s="14" t="str">
        <f t="shared" si="240"/>
        <v/>
      </c>
    </row>
    <row r="1530" spans="1:59" x14ac:dyDescent="0.2">
      <c r="A1530" t="str">
        <f t="shared" si="241"/>
        <v>Jayden Laverde_2018</v>
      </c>
      <c r="B1530" t="s">
        <v>705</v>
      </c>
      <c r="C1530" t="s">
        <v>150</v>
      </c>
      <c r="D1530">
        <v>2018</v>
      </c>
      <c r="E1530" s="13">
        <v>237500</v>
      </c>
      <c r="F1530" s="13">
        <v>237500</v>
      </c>
      <c r="G1530" s="13">
        <v>237500</v>
      </c>
      <c r="H1530" s="13">
        <v>237500</v>
      </c>
      <c r="I1530" s="13">
        <v>237500</v>
      </c>
      <c r="J1530" s="13">
        <v>237500</v>
      </c>
      <c r="K1530" s="13">
        <v>237500</v>
      </c>
      <c r="L1530" s="13">
        <v>237500</v>
      </c>
      <c r="M1530" s="13">
        <v>234800</v>
      </c>
      <c r="N1530" s="13">
        <v>222000</v>
      </c>
      <c r="O1530" s="13">
        <v>227700</v>
      </c>
      <c r="P1530" s="13">
        <v>257400</v>
      </c>
      <c r="Q1530" s="13">
        <v>257400</v>
      </c>
      <c r="R1530" s="13">
        <v>257400</v>
      </c>
      <c r="S1530" s="13">
        <v>257400</v>
      </c>
      <c r="T1530" s="13">
        <v>257400</v>
      </c>
      <c r="U1530" s="13">
        <v>257400</v>
      </c>
      <c r="V1530" s="13">
        <v>257400</v>
      </c>
      <c r="W1530" s="13">
        <v>257400</v>
      </c>
      <c r="X1530" s="13">
        <v>257400</v>
      </c>
      <c r="Y1530" s="13">
        <v>257400</v>
      </c>
      <c r="Z1530" s="13">
        <v>257400</v>
      </c>
      <c r="AA1530" s="13">
        <v>295300</v>
      </c>
      <c r="AB1530" s="13"/>
      <c r="AC1530" s="13"/>
      <c r="AD1530" s="13"/>
      <c r="AE1530" s="13"/>
      <c r="AF1530" s="13"/>
      <c r="AG1530" s="13">
        <v>75</v>
      </c>
      <c r="AH1530" s="13">
        <v>43</v>
      </c>
      <c r="AI1530" s="13">
        <v>19</v>
      </c>
      <c r="AJ1530" s="13">
        <v>51</v>
      </c>
      <c r="AK1530" s="13">
        <v>76</v>
      </c>
      <c r="AL1530" s="13">
        <v>76</v>
      </c>
      <c r="AM1530" s="13"/>
      <c r="AN1530" s="13"/>
      <c r="AO1530" s="13"/>
      <c r="AP1530" s="13"/>
      <c r="AQ1530" s="13"/>
      <c r="AR1530" s="13"/>
      <c r="AS1530" s="13"/>
      <c r="AT1530" s="13"/>
      <c r="AU1530" s="13"/>
      <c r="AV1530" s="13"/>
      <c r="AW1530" s="13"/>
      <c r="AX1530" s="13">
        <v>93</v>
      </c>
      <c r="AY1530" s="14">
        <f t="shared" si="234"/>
        <v>61.857142857142854</v>
      </c>
      <c r="AZ1530" s="14">
        <f t="shared" si="242"/>
        <v>23</v>
      </c>
      <c r="BA1530" s="19">
        <f t="shared" si="235"/>
        <v>0.31818181818181818</v>
      </c>
      <c r="BB1530" s="20">
        <f t="shared" si="243"/>
        <v>25.340537822683576</v>
      </c>
      <c r="BC1530">
        <f t="shared" si="236"/>
        <v>0</v>
      </c>
      <c r="BD1530" s="14">
        <f t="shared" si="237"/>
        <v>10</v>
      </c>
      <c r="BE1530" s="14">
        <f t="shared" si="238"/>
        <v>75</v>
      </c>
      <c r="BF1530" s="14">
        <f t="shared" si="239"/>
        <v>53</v>
      </c>
      <c r="BG1530" s="14">
        <f t="shared" si="240"/>
        <v>93</v>
      </c>
    </row>
    <row r="1531" spans="1:59" x14ac:dyDescent="0.2">
      <c r="A1531" t="str">
        <f t="shared" si="241"/>
        <v>Jayden Laverde_2017</v>
      </c>
      <c r="B1531" t="s">
        <v>705</v>
      </c>
      <c r="C1531" t="s">
        <v>150</v>
      </c>
      <c r="D1531">
        <v>2017</v>
      </c>
      <c r="E1531" s="13">
        <v>316200</v>
      </c>
      <c r="F1531" s="13">
        <v>316200</v>
      </c>
      <c r="G1531" s="13">
        <v>316200</v>
      </c>
      <c r="H1531" s="13">
        <v>316200</v>
      </c>
      <c r="I1531" s="13">
        <v>316200</v>
      </c>
      <c r="J1531" s="13">
        <v>316200</v>
      </c>
      <c r="K1531" s="13">
        <v>316200</v>
      </c>
      <c r="L1531" s="13">
        <v>316200</v>
      </c>
      <c r="M1531" s="13">
        <v>316200</v>
      </c>
      <c r="N1531" s="13">
        <v>316200</v>
      </c>
      <c r="O1531" s="13">
        <v>316200</v>
      </c>
      <c r="P1531" s="13">
        <v>316200</v>
      </c>
      <c r="Q1531" s="13">
        <v>316200</v>
      </c>
      <c r="R1531" s="13">
        <v>316200</v>
      </c>
      <c r="S1531" s="13">
        <v>316200</v>
      </c>
      <c r="T1531" s="13">
        <v>316200</v>
      </c>
      <c r="U1531" s="13">
        <v>316200</v>
      </c>
      <c r="V1531" s="13">
        <v>316200</v>
      </c>
      <c r="W1531" s="13">
        <v>316200</v>
      </c>
      <c r="X1531" s="13">
        <v>316200</v>
      </c>
      <c r="Y1531" s="13">
        <v>316200</v>
      </c>
      <c r="Z1531" s="13">
        <v>290000</v>
      </c>
      <c r="AA1531" s="13">
        <v>291200</v>
      </c>
      <c r="AB1531" s="13"/>
      <c r="AC1531" s="13"/>
      <c r="AD1531" s="13"/>
      <c r="AE1531" s="13"/>
      <c r="AF1531" s="13"/>
      <c r="AG1531" s="13"/>
      <c r="AH1531" s="13"/>
      <c r="AI1531" s="13"/>
      <c r="AJ1531" s="13"/>
      <c r="AK1531" s="13"/>
      <c r="AL1531" s="13"/>
      <c r="AM1531" s="13"/>
      <c r="AN1531" s="13"/>
      <c r="AO1531" s="13"/>
      <c r="AP1531" s="13"/>
      <c r="AQ1531" s="13"/>
      <c r="AR1531" s="13"/>
      <c r="AS1531" s="13">
        <v>46</v>
      </c>
      <c r="AT1531" s="13">
        <v>33</v>
      </c>
      <c r="AU1531" s="13"/>
      <c r="AV1531" s="13">
        <v>53</v>
      </c>
      <c r="AW1531" s="13">
        <v>92</v>
      </c>
      <c r="AX1531" s="13">
        <v>46</v>
      </c>
      <c r="AY1531" s="14">
        <f t="shared" ref="AY1531:AY1594" si="244">IFERROR(AVERAGEIFS(AB1531:AX1531,AB1531:AX1531,"&lt;&gt;"),"")</f>
        <v>54</v>
      </c>
      <c r="AZ1531" s="14">
        <f t="shared" si="242"/>
        <v>23</v>
      </c>
      <c r="BA1531" s="19">
        <f t="shared" ref="BA1531:BA1594" si="245">COUNTIF(AB1531:AX1531,"&lt;&gt;")/22</f>
        <v>0.22727272727272727</v>
      </c>
      <c r="BB1531" s="20">
        <f t="shared" si="243"/>
        <v>22.438805672316875</v>
      </c>
      <c r="BC1531">
        <f t="shared" ref="BC1531:BC1594" si="246">COUNTIFS(E1531:AA1531,0)</f>
        <v>0</v>
      </c>
      <c r="BD1531" s="14">
        <f t="shared" ref="BD1531:BD1594" si="247">MATCH(MIN(E1531:AA1531),E1531:AA1531,0)</f>
        <v>22</v>
      </c>
      <c r="BE1531" s="14" t="str">
        <f t="shared" ref="BE1531:BE1594" si="248">IFERROR(AVERAGE(AB1531:AG1531),"")</f>
        <v/>
      </c>
      <c r="BF1531" s="14" t="str">
        <f t="shared" ref="BF1531:BF1594" si="249">IFERROR(AVERAGE(AH1531:AM1531),"")</f>
        <v/>
      </c>
      <c r="BG1531" s="14">
        <f t="shared" ref="BG1531:BG1594" si="250">IFERROR(AVERAGE(AP1531:AX1531),"")</f>
        <v>54</v>
      </c>
    </row>
    <row r="1532" spans="1:59" x14ac:dyDescent="0.2">
      <c r="A1532" t="str">
        <f t="shared" si="241"/>
        <v>Jayden Laverde_2016</v>
      </c>
      <c r="B1532" t="s">
        <v>705</v>
      </c>
      <c r="C1532" t="s">
        <v>150</v>
      </c>
      <c r="D1532">
        <v>2016</v>
      </c>
      <c r="E1532" s="13">
        <v>309400</v>
      </c>
      <c r="F1532" s="13">
        <v>309400</v>
      </c>
      <c r="G1532" s="13">
        <v>309400</v>
      </c>
      <c r="H1532" s="13">
        <v>309400</v>
      </c>
      <c r="I1532" s="13">
        <v>309400</v>
      </c>
      <c r="J1532" s="13">
        <v>309400</v>
      </c>
      <c r="K1532" s="13">
        <v>309400</v>
      </c>
      <c r="L1532" s="13">
        <v>309400</v>
      </c>
      <c r="M1532" s="13">
        <v>309400</v>
      </c>
      <c r="N1532" s="13">
        <v>309400</v>
      </c>
      <c r="O1532" s="13">
        <v>309400</v>
      </c>
      <c r="P1532" s="13">
        <v>309400</v>
      </c>
      <c r="Q1532" s="13">
        <v>309400</v>
      </c>
      <c r="R1532" s="13">
        <v>309400</v>
      </c>
      <c r="S1532" s="13">
        <v>309400</v>
      </c>
      <c r="T1532" s="13">
        <v>309400</v>
      </c>
      <c r="U1532" s="13">
        <v>309400</v>
      </c>
      <c r="V1532" s="13">
        <v>296600</v>
      </c>
      <c r="W1532" s="13">
        <v>301600</v>
      </c>
      <c r="X1532" s="13">
        <v>307500</v>
      </c>
      <c r="Y1532" s="13">
        <v>319100</v>
      </c>
      <c r="Z1532" s="13">
        <v>315100</v>
      </c>
      <c r="AA1532" s="13">
        <v>299700</v>
      </c>
      <c r="AB1532" s="13"/>
      <c r="AC1532" s="13"/>
      <c r="AD1532" s="13"/>
      <c r="AE1532" s="13">
        <v>34</v>
      </c>
      <c r="AF1532" s="13"/>
      <c r="AG1532" s="13"/>
      <c r="AH1532" s="13"/>
      <c r="AI1532" s="13"/>
      <c r="AJ1532" s="13"/>
      <c r="AK1532" s="13"/>
      <c r="AL1532" s="13"/>
      <c r="AM1532" s="13"/>
      <c r="AN1532" s="13"/>
      <c r="AO1532" s="13"/>
      <c r="AP1532" s="13"/>
      <c r="AQ1532" s="13">
        <v>59</v>
      </c>
      <c r="AR1532" s="13">
        <v>67</v>
      </c>
      <c r="AS1532" s="13">
        <v>68</v>
      </c>
      <c r="AT1532" s="13">
        <v>65</v>
      </c>
      <c r="AU1532" s="13">
        <v>84</v>
      </c>
      <c r="AV1532" s="13">
        <v>40</v>
      </c>
      <c r="AW1532" s="13">
        <v>36</v>
      </c>
      <c r="AX1532" s="13">
        <v>70</v>
      </c>
      <c r="AY1532" s="14">
        <f t="shared" si="244"/>
        <v>58.111111111111114</v>
      </c>
      <c r="AZ1532" s="14">
        <f t="shared" si="242"/>
        <v>23</v>
      </c>
      <c r="BA1532" s="19">
        <f t="shared" si="245"/>
        <v>0.40909090909090912</v>
      </c>
      <c r="BB1532" s="20">
        <f t="shared" si="243"/>
        <v>17.445948272051918</v>
      </c>
      <c r="BC1532">
        <f t="shared" si="246"/>
        <v>0</v>
      </c>
      <c r="BD1532" s="14">
        <f t="shared" si="247"/>
        <v>18</v>
      </c>
      <c r="BE1532" s="14">
        <f t="shared" si="248"/>
        <v>34</v>
      </c>
      <c r="BF1532" s="14" t="str">
        <f t="shared" si="249"/>
        <v/>
      </c>
      <c r="BG1532" s="14">
        <f t="shared" si="250"/>
        <v>61.125</v>
      </c>
    </row>
    <row r="1533" spans="1:59" x14ac:dyDescent="0.2">
      <c r="A1533" t="str">
        <f t="shared" si="241"/>
        <v>Jayden Laverde_2015</v>
      </c>
      <c r="B1533" t="s">
        <v>705</v>
      </c>
      <c r="C1533" t="s">
        <v>150</v>
      </c>
      <c r="D1533">
        <v>2015</v>
      </c>
      <c r="E1533" s="13">
        <v>127300</v>
      </c>
      <c r="F1533" s="13">
        <v>127300</v>
      </c>
      <c r="G1533" s="13">
        <v>127300</v>
      </c>
      <c r="H1533" s="13">
        <v>127300</v>
      </c>
      <c r="I1533" s="13">
        <v>127300</v>
      </c>
      <c r="J1533" s="13">
        <v>127300</v>
      </c>
      <c r="K1533" s="13">
        <v>127300</v>
      </c>
      <c r="L1533" s="13">
        <v>127300</v>
      </c>
      <c r="M1533" s="13">
        <v>127300</v>
      </c>
      <c r="N1533" s="13">
        <v>127300</v>
      </c>
      <c r="O1533" s="13">
        <v>127300</v>
      </c>
      <c r="P1533" s="13">
        <v>127300</v>
      </c>
      <c r="Q1533" s="13">
        <v>127300</v>
      </c>
      <c r="R1533" s="13">
        <v>127300</v>
      </c>
      <c r="S1533" s="13">
        <v>127300</v>
      </c>
      <c r="T1533" s="13">
        <v>127300</v>
      </c>
      <c r="U1533" s="13">
        <v>127300</v>
      </c>
      <c r="V1533" s="13">
        <v>155300</v>
      </c>
      <c r="W1533" s="13">
        <v>186900</v>
      </c>
      <c r="X1533" s="13">
        <v>212700</v>
      </c>
      <c r="Y1533" s="13">
        <v>241900</v>
      </c>
      <c r="Z1533" s="13">
        <v>263100</v>
      </c>
      <c r="AA1533" s="13">
        <v>281300</v>
      </c>
      <c r="AB1533" s="13"/>
      <c r="AC1533" s="13"/>
      <c r="AD1533" s="13"/>
      <c r="AE1533" s="13"/>
      <c r="AF1533" s="13"/>
      <c r="AG1533" s="13"/>
      <c r="AH1533" s="13"/>
      <c r="AI1533" s="13"/>
      <c r="AJ1533" s="13"/>
      <c r="AK1533" s="13"/>
      <c r="AL1533" s="13"/>
      <c r="AM1533" s="13"/>
      <c r="AN1533" s="13"/>
      <c r="AO1533" s="13"/>
      <c r="AP1533" s="13">
        <v>35</v>
      </c>
      <c r="AQ1533" s="13">
        <v>47</v>
      </c>
      <c r="AR1533" s="13">
        <v>59</v>
      </c>
      <c r="AS1533" s="13">
        <v>60</v>
      </c>
      <c r="AT1533" s="13">
        <v>53</v>
      </c>
      <c r="AU1533" s="13">
        <v>83</v>
      </c>
      <c r="AV1533" s="13">
        <v>61</v>
      </c>
      <c r="AW1533" s="13">
        <v>59</v>
      </c>
      <c r="AX1533" s="13">
        <v>59</v>
      </c>
      <c r="AY1533" s="14">
        <f t="shared" si="244"/>
        <v>57.333333333333336</v>
      </c>
      <c r="AZ1533" s="14">
        <f t="shared" si="242"/>
        <v>23</v>
      </c>
      <c r="BA1533" s="19">
        <f t="shared" si="245"/>
        <v>0.40909090909090912</v>
      </c>
      <c r="BB1533" s="20">
        <f t="shared" si="243"/>
        <v>12.806248474865697</v>
      </c>
      <c r="BC1533">
        <f t="shared" si="246"/>
        <v>0</v>
      </c>
      <c r="BD1533" s="14">
        <f t="shared" si="247"/>
        <v>1</v>
      </c>
      <c r="BE1533" s="14" t="str">
        <f t="shared" si="248"/>
        <v/>
      </c>
      <c r="BF1533" s="14" t="str">
        <f t="shared" si="249"/>
        <v/>
      </c>
      <c r="BG1533" s="14">
        <f t="shared" si="250"/>
        <v>57.333333333333336</v>
      </c>
    </row>
    <row r="1534" spans="1:59" x14ac:dyDescent="0.2">
      <c r="A1534" t="str">
        <f t="shared" si="241"/>
        <v>Kym LeBois_2018</v>
      </c>
      <c r="B1534" t="s">
        <v>1016</v>
      </c>
      <c r="C1534" t="s">
        <v>84</v>
      </c>
      <c r="D1534">
        <v>2018</v>
      </c>
      <c r="E1534" s="13">
        <v>123900</v>
      </c>
      <c r="F1534" s="13">
        <v>123900</v>
      </c>
      <c r="G1534" s="13">
        <v>123900</v>
      </c>
      <c r="H1534" s="13">
        <v>123900</v>
      </c>
      <c r="I1534" s="13">
        <v>123900</v>
      </c>
      <c r="J1534" s="13">
        <v>123900</v>
      </c>
      <c r="K1534" s="13">
        <v>123900</v>
      </c>
      <c r="L1534" s="13">
        <v>123900</v>
      </c>
      <c r="M1534" s="13">
        <v>123900</v>
      </c>
      <c r="N1534" s="13">
        <v>123900</v>
      </c>
      <c r="O1534" s="13">
        <v>123900</v>
      </c>
      <c r="P1534" s="13">
        <v>123900</v>
      </c>
      <c r="Q1534" s="13">
        <v>123900</v>
      </c>
      <c r="R1534" s="13">
        <v>123900</v>
      </c>
      <c r="S1534" s="13">
        <v>123900</v>
      </c>
      <c r="T1534" s="13">
        <v>123900</v>
      </c>
      <c r="U1534" s="13">
        <v>123900</v>
      </c>
      <c r="V1534" s="13">
        <v>123900</v>
      </c>
      <c r="W1534" s="13">
        <v>123900</v>
      </c>
      <c r="X1534" s="13">
        <v>123900</v>
      </c>
      <c r="Y1534" s="13">
        <v>123900</v>
      </c>
      <c r="Z1534" s="13">
        <v>123900</v>
      </c>
      <c r="AA1534" s="13">
        <v>123900</v>
      </c>
      <c r="AB1534" s="13"/>
      <c r="AC1534" s="13"/>
      <c r="AD1534" s="13"/>
      <c r="AE1534" s="13"/>
      <c r="AF1534" s="13"/>
      <c r="AG1534" s="13"/>
      <c r="AH1534" s="13"/>
      <c r="AI1534" s="13"/>
      <c r="AJ1534" s="13"/>
      <c r="AK1534" s="13"/>
      <c r="AL1534" s="13"/>
      <c r="AM1534" s="13"/>
      <c r="AN1534" s="13"/>
      <c r="AO1534" s="13"/>
      <c r="AP1534" s="13"/>
      <c r="AQ1534" s="13"/>
      <c r="AR1534" s="13"/>
      <c r="AS1534" s="13"/>
      <c r="AT1534" s="13"/>
      <c r="AU1534" s="13"/>
      <c r="AV1534" s="13"/>
      <c r="AW1534" s="13"/>
      <c r="AX1534" s="13"/>
      <c r="AY1534" s="14" t="str">
        <f t="shared" si="244"/>
        <v/>
      </c>
      <c r="AZ1534" s="14">
        <f t="shared" si="242"/>
        <v>23</v>
      </c>
      <c r="BA1534" s="19">
        <f t="shared" si="245"/>
        <v>0</v>
      </c>
      <c r="BB1534" s="20" t="e">
        <f t="shared" si="243"/>
        <v>#DIV/0!</v>
      </c>
      <c r="BC1534">
        <f t="shared" si="246"/>
        <v>0</v>
      </c>
      <c r="BD1534" s="14">
        <f t="shared" si="247"/>
        <v>1</v>
      </c>
      <c r="BE1534" s="14" t="str">
        <f t="shared" si="248"/>
        <v/>
      </c>
      <c r="BF1534" s="14" t="str">
        <f t="shared" si="249"/>
        <v/>
      </c>
      <c r="BG1534" s="14" t="str">
        <f t="shared" si="250"/>
        <v/>
      </c>
    </row>
    <row r="1535" spans="1:59" x14ac:dyDescent="0.2">
      <c r="A1535" t="str">
        <f t="shared" si="241"/>
        <v>Kym LeBois_2017</v>
      </c>
      <c r="B1535" t="s">
        <v>1016</v>
      </c>
      <c r="C1535" t="s">
        <v>84</v>
      </c>
      <c r="D1535">
        <v>2017</v>
      </c>
      <c r="E1535" s="13">
        <v>123400</v>
      </c>
      <c r="F1535" s="13">
        <v>123400</v>
      </c>
      <c r="G1535" s="13">
        <v>123400</v>
      </c>
      <c r="H1535" s="13">
        <v>123400</v>
      </c>
      <c r="I1535" s="13">
        <v>123400</v>
      </c>
      <c r="J1535" s="13">
        <v>123400</v>
      </c>
      <c r="K1535" s="13">
        <v>123400</v>
      </c>
      <c r="L1535" s="13">
        <v>123400</v>
      </c>
      <c r="M1535" s="13">
        <v>123400</v>
      </c>
      <c r="N1535" s="13">
        <v>123400</v>
      </c>
      <c r="O1535" s="13">
        <v>123400</v>
      </c>
      <c r="P1535" s="13">
        <v>123400</v>
      </c>
      <c r="Q1535" s="13">
        <v>123400</v>
      </c>
      <c r="R1535" s="13">
        <v>123400</v>
      </c>
      <c r="S1535" s="13">
        <v>123400</v>
      </c>
      <c r="T1535" s="13">
        <v>123400</v>
      </c>
      <c r="U1535" s="13">
        <v>123400</v>
      </c>
      <c r="V1535" s="13">
        <v>123400</v>
      </c>
      <c r="W1535" s="13">
        <v>123400</v>
      </c>
      <c r="X1535" s="13">
        <v>123400</v>
      </c>
      <c r="Y1535" s="13">
        <v>123400</v>
      </c>
      <c r="Z1535" s="13">
        <v>123400</v>
      </c>
      <c r="AA1535" s="13">
        <v>123400</v>
      </c>
      <c r="AB1535" s="13"/>
      <c r="AC1535" s="13"/>
      <c r="AD1535" s="13"/>
      <c r="AE1535" s="13"/>
      <c r="AF1535" s="13"/>
      <c r="AG1535" s="13"/>
      <c r="AH1535" s="13"/>
      <c r="AI1535" s="13"/>
      <c r="AJ1535" s="13"/>
      <c r="AK1535" s="13"/>
      <c r="AL1535" s="13"/>
      <c r="AM1535" s="13"/>
      <c r="AN1535" s="13"/>
      <c r="AO1535" s="13"/>
      <c r="AP1535" s="13"/>
      <c r="AQ1535" s="13"/>
      <c r="AR1535" s="13"/>
      <c r="AS1535" s="13"/>
      <c r="AT1535" s="13"/>
      <c r="AU1535" s="13"/>
      <c r="AV1535" s="13"/>
      <c r="AW1535" s="13"/>
      <c r="AX1535" s="13"/>
      <c r="AY1535" s="14" t="str">
        <f t="shared" si="244"/>
        <v/>
      </c>
      <c r="AZ1535" s="14">
        <f t="shared" si="242"/>
        <v>23</v>
      </c>
      <c r="BA1535" s="19">
        <f t="shared" si="245"/>
        <v>0</v>
      </c>
      <c r="BB1535" s="20" t="e">
        <f t="shared" si="243"/>
        <v>#DIV/0!</v>
      </c>
      <c r="BC1535">
        <f t="shared" si="246"/>
        <v>0</v>
      </c>
      <c r="BD1535" s="14">
        <f t="shared" si="247"/>
        <v>1</v>
      </c>
      <c r="BE1535" s="14" t="str">
        <f t="shared" si="248"/>
        <v/>
      </c>
      <c r="BF1535" s="14" t="str">
        <f t="shared" si="249"/>
        <v/>
      </c>
      <c r="BG1535" s="14" t="str">
        <f t="shared" si="250"/>
        <v/>
      </c>
    </row>
    <row r="1536" spans="1:59" x14ac:dyDescent="0.2">
      <c r="A1536" t="str">
        <f t="shared" si="241"/>
        <v>Kym LeBois_2016</v>
      </c>
      <c r="B1536" t="s">
        <v>1016</v>
      </c>
      <c r="C1536" t="s">
        <v>84</v>
      </c>
      <c r="D1536">
        <v>2016</v>
      </c>
      <c r="E1536" s="13">
        <v>0</v>
      </c>
      <c r="F1536" s="13">
        <v>0</v>
      </c>
      <c r="G1536" s="13">
        <v>0</v>
      </c>
      <c r="H1536" s="13">
        <v>0</v>
      </c>
      <c r="I1536" s="13">
        <v>0</v>
      </c>
      <c r="J1536" s="13">
        <v>0</v>
      </c>
      <c r="K1536" s="13">
        <v>0</v>
      </c>
      <c r="L1536" s="13">
        <v>0</v>
      </c>
      <c r="M1536" s="13">
        <v>0</v>
      </c>
      <c r="N1536" s="13">
        <v>0</v>
      </c>
      <c r="O1536" s="13">
        <v>0</v>
      </c>
      <c r="P1536" s="13">
        <v>0</v>
      </c>
      <c r="Q1536" s="13">
        <v>0</v>
      </c>
      <c r="R1536" s="13">
        <v>0</v>
      </c>
      <c r="S1536" s="13">
        <v>0</v>
      </c>
      <c r="T1536" s="13">
        <v>0</v>
      </c>
      <c r="U1536" s="13">
        <v>0</v>
      </c>
      <c r="V1536" s="13">
        <v>0</v>
      </c>
      <c r="W1536" s="13">
        <v>0</v>
      </c>
      <c r="X1536" s="13">
        <v>0</v>
      </c>
      <c r="Y1536" s="13">
        <v>0</v>
      </c>
      <c r="Z1536" s="13">
        <v>0</v>
      </c>
      <c r="AA1536" s="13">
        <v>0</v>
      </c>
      <c r="AB1536" s="13"/>
      <c r="AC1536" s="13"/>
      <c r="AD1536" s="13"/>
      <c r="AE1536" s="13"/>
      <c r="AF1536" s="13"/>
      <c r="AG1536" s="13"/>
      <c r="AH1536" s="13"/>
      <c r="AI1536" s="13"/>
      <c r="AJ1536" s="13"/>
      <c r="AK1536" s="13"/>
      <c r="AL1536" s="13"/>
      <c r="AM1536" s="13"/>
      <c r="AN1536" s="13"/>
      <c r="AO1536" s="13"/>
      <c r="AP1536" s="13"/>
      <c r="AQ1536" s="13"/>
      <c r="AR1536" s="13"/>
      <c r="AS1536" s="13"/>
      <c r="AT1536" s="13"/>
      <c r="AU1536" s="13"/>
      <c r="AV1536" s="13"/>
      <c r="AW1536" s="13"/>
      <c r="AX1536" s="13"/>
      <c r="AY1536" s="14" t="str">
        <f t="shared" si="244"/>
        <v/>
      </c>
      <c r="AZ1536" s="14">
        <f t="shared" si="242"/>
        <v>23</v>
      </c>
      <c r="BA1536" s="19">
        <f t="shared" si="245"/>
        <v>0</v>
      </c>
      <c r="BB1536" s="20" t="e">
        <f t="shared" si="243"/>
        <v>#DIV/0!</v>
      </c>
      <c r="BC1536">
        <f t="shared" si="246"/>
        <v>23</v>
      </c>
      <c r="BD1536" s="14">
        <f t="shared" si="247"/>
        <v>1</v>
      </c>
      <c r="BE1536" s="14" t="str">
        <f t="shared" si="248"/>
        <v/>
      </c>
      <c r="BF1536" s="14" t="str">
        <f t="shared" si="249"/>
        <v/>
      </c>
      <c r="BG1536" s="14" t="str">
        <f t="shared" si="250"/>
        <v/>
      </c>
    </row>
    <row r="1537" spans="1:59" x14ac:dyDescent="0.2">
      <c r="A1537" t="str">
        <f t="shared" si="241"/>
        <v>Kym LeBois_2015</v>
      </c>
      <c r="B1537" t="s">
        <v>1016</v>
      </c>
      <c r="C1537" t="s">
        <v>84</v>
      </c>
      <c r="D1537">
        <v>2015</v>
      </c>
      <c r="E1537" s="13">
        <v>0</v>
      </c>
      <c r="F1537" s="13">
        <v>0</v>
      </c>
      <c r="G1537" s="13">
        <v>0</v>
      </c>
      <c r="H1537" s="13">
        <v>0</v>
      </c>
      <c r="I1537" s="13">
        <v>0</v>
      </c>
      <c r="J1537" s="13">
        <v>0</v>
      </c>
      <c r="K1537" s="13">
        <v>0</v>
      </c>
      <c r="L1537" s="13">
        <v>0</v>
      </c>
      <c r="M1537" s="13">
        <v>0</v>
      </c>
      <c r="N1537" s="13">
        <v>0</v>
      </c>
      <c r="O1537" s="13">
        <v>0</v>
      </c>
      <c r="P1537" s="13">
        <v>0</v>
      </c>
      <c r="Q1537" s="13">
        <v>0</v>
      </c>
      <c r="R1537" s="13">
        <v>0</v>
      </c>
      <c r="S1537" s="13">
        <v>0</v>
      </c>
      <c r="T1537" s="13">
        <v>0</v>
      </c>
      <c r="U1537" s="13">
        <v>0</v>
      </c>
      <c r="V1537" s="13">
        <v>0</v>
      </c>
      <c r="W1537" s="13">
        <v>0</v>
      </c>
      <c r="X1537" s="13">
        <v>0</v>
      </c>
      <c r="Y1537" s="13">
        <v>0</v>
      </c>
      <c r="Z1537" s="13">
        <v>0</v>
      </c>
      <c r="AA1537" s="13">
        <v>0</v>
      </c>
      <c r="AB1537" s="13"/>
      <c r="AC1537" s="13"/>
      <c r="AD1537" s="13"/>
      <c r="AE1537" s="13"/>
      <c r="AF1537" s="13"/>
      <c r="AG1537" s="13"/>
      <c r="AH1537" s="13"/>
      <c r="AI1537" s="13"/>
      <c r="AJ1537" s="13"/>
      <c r="AK1537" s="13"/>
      <c r="AL1537" s="13"/>
      <c r="AM1537" s="13"/>
      <c r="AN1537" s="13"/>
      <c r="AO1537" s="13"/>
      <c r="AP1537" s="13"/>
      <c r="AQ1537" s="13"/>
      <c r="AR1537" s="13"/>
      <c r="AS1537" s="13"/>
      <c r="AT1537" s="13"/>
      <c r="AU1537" s="13"/>
      <c r="AV1537" s="13"/>
      <c r="AW1537" s="13"/>
      <c r="AX1537" s="13"/>
      <c r="AY1537" s="14" t="str">
        <f t="shared" si="244"/>
        <v/>
      </c>
      <c r="AZ1537" s="14">
        <f t="shared" si="242"/>
        <v>23</v>
      </c>
      <c r="BA1537" s="19">
        <f t="shared" si="245"/>
        <v>0</v>
      </c>
      <c r="BB1537" s="20" t="e">
        <f t="shared" si="243"/>
        <v>#DIV/0!</v>
      </c>
      <c r="BC1537">
        <f t="shared" si="246"/>
        <v>23</v>
      </c>
      <c r="BD1537" s="14">
        <f t="shared" si="247"/>
        <v>1</v>
      </c>
      <c r="BE1537" s="14" t="str">
        <f t="shared" si="248"/>
        <v/>
      </c>
      <c r="BF1537" s="14" t="str">
        <f t="shared" si="249"/>
        <v/>
      </c>
      <c r="BG1537" s="14" t="str">
        <f t="shared" si="250"/>
        <v/>
      </c>
    </row>
    <row r="1538" spans="1:59" x14ac:dyDescent="0.2">
      <c r="A1538" t="str">
        <f t="shared" ref="A1538:A1601" si="251">B1538&amp;"_"&amp;D1538</f>
        <v>Sean Lemmens_2018</v>
      </c>
      <c r="B1538" t="s">
        <v>861</v>
      </c>
      <c r="C1538" t="s">
        <v>144</v>
      </c>
      <c r="D1538">
        <v>2018</v>
      </c>
      <c r="E1538" s="13">
        <v>283700</v>
      </c>
      <c r="F1538" s="13">
        <v>283700</v>
      </c>
      <c r="G1538" s="13">
        <v>283700</v>
      </c>
      <c r="H1538" s="13">
        <v>283700</v>
      </c>
      <c r="I1538" s="13">
        <v>283700</v>
      </c>
      <c r="J1538" s="13">
        <v>283700</v>
      </c>
      <c r="K1538" s="13">
        <v>283700</v>
      </c>
      <c r="L1538" s="13">
        <v>283700</v>
      </c>
      <c r="M1538" s="13">
        <v>283700</v>
      </c>
      <c r="N1538" s="13">
        <v>283700</v>
      </c>
      <c r="O1538" s="13">
        <v>283700</v>
      </c>
      <c r="P1538" s="13">
        <v>283700</v>
      </c>
      <c r="Q1538" s="13">
        <v>283700</v>
      </c>
      <c r="R1538" s="13">
        <v>283700</v>
      </c>
      <c r="S1538" s="13">
        <v>283700</v>
      </c>
      <c r="T1538" s="13">
        <v>281100</v>
      </c>
      <c r="U1538" s="13">
        <v>261500</v>
      </c>
      <c r="V1538" s="13">
        <v>253200</v>
      </c>
      <c r="W1538" s="13">
        <v>247400</v>
      </c>
      <c r="X1538" s="13">
        <v>247600</v>
      </c>
      <c r="Y1538" s="13">
        <v>232400</v>
      </c>
      <c r="Z1538" s="13">
        <v>232400</v>
      </c>
      <c r="AA1538" s="13">
        <v>173700</v>
      </c>
      <c r="AB1538" s="13"/>
      <c r="AC1538" s="13"/>
      <c r="AD1538" s="13"/>
      <c r="AE1538" s="13"/>
      <c r="AF1538" s="13"/>
      <c r="AG1538" s="13"/>
      <c r="AH1538" s="13"/>
      <c r="AI1538" s="13"/>
      <c r="AJ1538" s="13"/>
      <c r="AK1538" s="13"/>
      <c r="AL1538" s="13"/>
      <c r="AM1538" s="13"/>
      <c r="AN1538" s="13">
        <v>62</v>
      </c>
      <c r="AO1538" s="13">
        <v>45</v>
      </c>
      <c r="AP1538" s="13">
        <v>61</v>
      </c>
      <c r="AQ1538" s="13">
        <v>22</v>
      </c>
      <c r="AR1538" s="13">
        <v>58</v>
      </c>
      <c r="AS1538" s="13">
        <v>62</v>
      </c>
      <c r="AT1538" s="13">
        <v>32</v>
      </c>
      <c r="AU1538" s="13">
        <v>24</v>
      </c>
      <c r="AV1538" s="13"/>
      <c r="AW1538" s="13">
        <v>13</v>
      </c>
      <c r="AX1538" s="13">
        <v>29</v>
      </c>
      <c r="AY1538" s="14">
        <f t="shared" si="244"/>
        <v>40.799999999999997</v>
      </c>
      <c r="AZ1538" s="14">
        <f t="shared" si="242"/>
        <v>23</v>
      </c>
      <c r="BA1538" s="19">
        <f t="shared" si="245"/>
        <v>0.45454545454545453</v>
      </c>
      <c r="BB1538" s="20">
        <f t="shared" si="243"/>
        <v>18.990055877280142</v>
      </c>
      <c r="BC1538">
        <f t="shared" si="246"/>
        <v>0</v>
      </c>
      <c r="BD1538" s="14">
        <f t="shared" si="247"/>
        <v>23</v>
      </c>
      <c r="BE1538" s="14" t="str">
        <f t="shared" si="248"/>
        <v/>
      </c>
      <c r="BF1538" s="14" t="str">
        <f t="shared" si="249"/>
        <v/>
      </c>
      <c r="BG1538" s="14">
        <f t="shared" si="250"/>
        <v>37.625</v>
      </c>
    </row>
    <row r="1539" spans="1:59" x14ac:dyDescent="0.2">
      <c r="A1539" t="str">
        <f t="shared" si="251"/>
        <v>Sean Lemmens_2017</v>
      </c>
      <c r="B1539" t="s">
        <v>861</v>
      </c>
      <c r="C1539" t="s">
        <v>144</v>
      </c>
      <c r="D1539">
        <v>2017</v>
      </c>
      <c r="E1539" s="13">
        <v>261200</v>
      </c>
      <c r="F1539" s="13">
        <v>261200</v>
      </c>
      <c r="G1539" s="13">
        <v>261200</v>
      </c>
      <c r="H1539" s="13">
        <v>245400</v>
      </c>
      <c r="I1539" s="13">
        <v>234900</v>
      </c>
      <c r="J1539" s="13">
        <v>244700</v>
      </c>
      <c r="K1539" s="13">
        <v>259900</v>
      </c>
      <c r="L1539" s="13">
        <v>281800</v>
      </c>
      <c r="M1539" s="13">
        <v>294300</v>
      </c>
      <c r="N1539" s="13">
        <v>294300</v>
      </c>
      <c r="O1539" s="13">
        <v>299600</v>
      </c>
      <c r="P1539" s="13">
        <v>299600</v>
      </c>
      <c r="Q1539" s="13">
        <v>305100</v>
      </c>
      <c r="R1539" s="13">
        <v>304200</v>
      </c>
      <c r="S1539" s="13">
        <v>305300</v>
      </c>
      <c r="T1539" s="13">
        <v>297100</v>
      </c>
      <c r="U1539" s="13">
        <v>286000</v>
      </c>
      <c r="V1539" s="13">
        <v>267900</v>
      </c>
      <c r="W1539" s="13">
        <v>244100</v>
      </c>
      <c r="X1539" s="13">
        <v>239300</v>
      </c>
      <c r="Y1539" s="13">
        <v>234600</v>
      </c>
      <c r="Z1539" s="13">
        <v>236400</v>
      </c>
      <c r="AA1539" s="13">
        <v>236400</v>
      </c>
      <c r="AB1539" s="13">
        <v>50</v>
      </c>
      <c r="AC1539" s="13">
        <v>25</v>
      </c>
      <c r="AD1539" s="13">
        <v>42</v>
      </c>
      <c r="AE1539" s="13">
        <v>53</v>
      </c>
      <c r="AF1539" s="13">
        <v>64</v>
      </c>
      <c r="AG1539" s="13">
        <v>61</v>
      </c>
      <c r="AH1539" s="13">
        <v>76</v>
      </c>
      <c r="AI1539" s="13">
        <v>57</v>
      </c>
      <c r="AJ1539" s="13"/>
      <c r="AK1539" s="13">
        <v>52</v>
      </c>
      <c r="AL1539" s="13">
        <v>68</v>
      </c>
      <c r="AM1539" s="13">
        <v>68</v>
      </c>
      <c r="AN1539" s="13">
        <v>41</v>
      </c>
      <c r="AO1539" s="13">
        <v>72</v>
      </c>
      <c r="AP1539" s="13">
        <v>50</v>
      </c>
      <c r="AQ1539" s="13">
        <v>30</v>
      </c>
      <c r="AR1539" s="13">
        <v>50</v>
      </c>
      <c r="AS1539" s="13">
        <v>27</v>
      </c>
      <c r="AT1539" s="13">
        <v>59</v>
      </c>
      <c r="AU1539" s="13">
        <v>48</v>
      </c>
      <c r="AV1539" s="13">
        <v>39</v>
      </c>
      <c r="AW1539" s="13"/>
      <c r="AX1539" s="13"/>
      <c r="AY1539" s="14">
        <f t="shared" si="244"/>
        <v>51.6</v>
      </c>
      <c r="AZ1539" s="14">
        <f t="shared" si="242"/>
        <v>23</v>
      </c>
      <c r="BA1539" s="19">
        <f t="shared" si="245"/>
        <v>0.90909090909090906</v>
      </c>
      <c r="BB1539" s="20">
        <f t="shared" si="243"/>
        <v>14.583335839598787</v>
      </c>
      <c r="BC1539">
        <f t="shared" si="246"/>
        <v>0</v>
      </c>
      <c r="BD1539" s="14">
        <f t="shared" si="247"/>
        <v>21</v>
      </c>
      <c r="BE1539" s="14">
        <f t="shared" si="248"/>
        <v>49.166666666666664</v>
      </c>
      <c r="BF1539" s="14">
        <f t="shared" si="249"/>
        <v>64.2</v>
      </c>
      <c r="BG1539" s="14">
        <f t="shared" si="250"/>
        <v>43.285714285714285</v>
      </c>
    </row>
    <row r="1540" spans="1:59" x14ac:dyDescent="0.2">
      <c r="A1540" t="str">
        <f t="shared" si="251"/>
        <v>Sean Lemmens_2016</v>
      </c>
      <c r="B1540" t="s">
        <v>861</v>
      </c>
      <c r="C1540" t="s">
        <v>144</v>
      </c>
      <c r="D1540">
        <v>2016</v>
      </c>
      <c r="E1540" s="13">
        <v>237100</v>
      </c>
      <c r="F1540" s="13">
        <v>237100</v>
      </c>
      <c r="G1540" s="13">
        <v>237100</v>
      </c>
      <c r="H1540" s="13">
        <v>233800</v>
      </c>
      <c r="I1540" s="13">
        <v>236200</v>
      </c>
      <c r="J1540" s="13">
        <v>239600</v>
      </c>
      <c r="K1540" s="13">
        <v>245600</v>
      </c>
      <c r="L1540" s="13">
        <v>258500</v>
      </c>
      <c r="M1540" s="13">
        <v>261900</v>
      </c>
      <c r="N1540" s="13">
        <v>270400</v>
      </c>
      <c r="O1540" s="13">
        <v>281300</v>
      </c>
      <c r="P1540" s="13">
        <v>281300</v>
      </c>
      <c r="Q1540" s="13">
        <v>286100</v>
      </c>
      <c r="R1540" s="13">
        <v>286100</v>
      </c>
      <c r="S1540" s="13">
        <v>286100</v>
      </c>
      <c r="T1540" s="13">
        <v>286100</v>
      </c>
      <c r="U1540" s="13">
        <v>286100</v>
      </c>
      <c r="V1540" s="13">
        <v>286100</v>
      </c>
      <c r="W1540" s="13">
        <v>286100</v>
      </c>
      <c r="X1540" s="13">
        <v>286100</v>
      </c>
      <c r="Y1540" s="13">
        <v>270700</v>
      </c>
      <c r="Z1540" s="13">
        <v>270700</v>
      </c>
      <c r="AA1540" s="13">
        <v>238800</v>
      </c>
      <c r="AB1540" s="13">
        <v>24</v>
      </c>
      <c r="AC1540" s="13">
        <v>52</v>
      </c>
      <c r="AD1540" s="13">
        <v>56</v>
      </c>
      <c r="AE1540" s="13">
        <v>35</v>
      </c>
      <c r="AF1540" s="13">
        <v>55</v>
      </c>
      <c r="AG1540" s="13">
        <v>64</v>
      </c>
      <c r="AH1540" s="13">
        <v>56</v>
      </c>
      <c r="AI1540" s="13">
        <v>41</v>
      </c>
      <c r="AJ1540" s="13">
        <v>79</v>
      </c>
      <c r="AK1540" s="13">
        <v>67</v>
      </c>
      <c r="AL1540" s="13"/>
      <c r="AM1540" s="13">
        <v>34</v>
      </c>
      <c r="AN1540" s="13"/>
      <c r="AO1540" s="13"/>
      <c r="AP1540" s="13"/>
      <c r="AQ1540" s="13"/>
      <c r="AR1540" s="13"/>
      <c r="AS1540" s="13"/>
      <c r="AT1540" s="13"/>
      <c r="AU1540" s="13">
        <v>41</v>
      </c>
      <c r="AV1540" s="13"/>
      <c r="AW1540" s="13">
        <v>20</v>
      </c>
      <c r="AX1540" s="13"/>
      <c r="AY1540" s="14">
        <f t="shared" si="244"/>
        <v>48</v>
      </c>
      <c r="AZ1540" s="14">
        <f t="shared" si="242"/>
        <v>23</v>
      </c>
      <c r="BA1540" s="19">
        <f t="shared" si="245"/>
        <v>0.59090909090909094</v>
      </c>
      <c r="BB1540" s="20">
        <f t="shared" si="243"/>
        <v>17.306068299876781</v>
      </c>
      <c r="BC1540">
        <f t="shared" si="246"/>
        <v>0</v>
      </c>
      <c r="BD1540" s="14">
        <f t="shared" si="247"/>
        <v>4</v>
      </c>
      <c r="BE1540" s="14">
        <f t="shared" si="248"/>
        <v>47.666666666666664</v>
      </c>
      <c r="BF1540" s="14">
        <f t="shared" si="249"/>
        <v>55.4</v>
      </c>
      <c r="BG1540" s="14">
        <f t="shared" si="250"/>
        <v>30.5</v>
      </c>
    </row>
    <row r="1541" spans="1:59" x14ac:dyDescent="0.2">
      <c r="A1541" t="str">
        <f t="shared" si="251"/>
        <v>Sean Lemmens_2015</v>
      </c>
      <c r="B1541" t="s">
        <v>861</v>
      </c>
      <c r="C1541" t="s">
        <v>144</v>
      </c>
      <c r="D1541">
        <v>2015</v>
      </c>
      <c r="E1541" s="13">
        <v>250200</v>
      </c>
      <c r="F1541" s="13">
        <v>250200</v>
      </c>
      <c r="G1541" s="13">
        <v>250200</v>
      </c>
      <c r="H1541" s="13">
        <v>250200</v>
      </c>
      <c r="I1541" s="13">
        <v>234400</v>
      </c>
      <c r="J1541" s="13">
        <v>230300</v>
      </c>
      <c r="K1541" s="13">
        <v>228600</v>
      </c>
      <c r="L1541" s="13">
        <v>225200</v>
      </c>
      <c r="M1541" s="13">
        <v>214100</v>
      </c>
      <c r="N1541" s="13">
        <v>202400</v>
      </c>
      <c r="O1541" s="13">
        <v>202100</v>
      </c>
      <c r="P1541" s="13">
        <v>215500</v>
      </c>
      <c r="Q1541" s="13">
        <v>215500</v>
      </c>
      <c r="R1541" s="13">
        <v>216700</v>
      </c>
      <c r="S1541" s="13">
        <v>216700</v>
      </c>
      <c r="T1541" s="13">
        <v>206100</v>
      </c>
      <c r="U1541" s="13">
        <v>206100</v>
      </c>
      <c r="V1541" s="13">
        <v>186900</v>
      </c>
      <c r="W1541" s="13">
        <v>189100</v>
      </c>
      <c r="X1541" s="13">
        <v>190700</v>
      </c>
      <c r="Y1541" s="13">
        <v>190700</v>
      </c>
      <c r="Z1541" s="13">
        <v>204200</v>
      </c>
      <c r="AA1541" s="13">
        <v>229900</v>
      </c>
      <c r="AB1541" s="13"/>
      <c r="AC1541" s="13">
        <v>35</v>
      </c>
      <c r="AD1541" s="13">
        <v>42</v>
      </c>
      <c r="AE1541" s="13">
        <v>36</v>
      </c>
      <c r="AF1541" s="13">
        <v>53</v>
      </c>
      <c r="AG1541" s="13">
        <v>45</v>
      </c>
      <c r="AH1541" s="13">
        <v>31</v>
      </c>
      <c r="AI1541" s="13">
        <v>33</v>
      </c>
      <c r="AJ1541" s="13">
        <v>37</v>
      </c>
      <c r="AK1541" s="13">
        <v>49</v>
      </c>
      <c r="AL1541" s="13">
        <v>64</v>
      </c>
      <c r="AM1541" s="13"/>
      <c r="AN1541" s="13">
        <v>18</v>
      </c>
      <c r="AO1541" s="13"/>
      <c r="AP1541" s="13">
        <v>22</v>
      </c>
      <c r="AQ1541" s="13"/>
      <c r="AR1541" s="13">
        <v>41</v>
      </c>
      <c r="AS1541" s="13">
        <v>55</v>
      </c>
      <c r="AT1541" s="13">
        <v>22</v>
      </c>
      <c r="AU1541" s="13"/>
      <c r="AV1541" s="13">
        <v>71</v>
      </c>
      <c r="AW1541" s="13">
        <v>91</v>
      </c>
      <c r="AX1541" s="13">
        <v>46</v>
      </c>
      <c r="AY1541" s="14">
        <f t="shared" si="244"/>
        <v>43.944444444444443</v>
      </c>
      <c r="AZ1541" s="14">
        <f t="shared" si="242"/>
        <v>23</v>
      </c>
      <c r="BA1541" s="19">
        <f t="shared" si="245"/>
        <v>0.81818181818181823</v>
      </c>
      <c r="BB1541" s="20">
        <f t="shared" si="243"/>
        <v>18.328609016963945</v>
      </c>
      <c r="BC1541">
        <f t="shared" si="246"/>
        <v>0</v>
      </c>
      <c r="BD1541" s="14">
        <f t="shared" si="247"/>
        <v>18</v>
      </c>
      <c r="BE1541" s="14">
        <f t="shared" si="248"/>
        <v>42.2</v>
      </c>
      <c r="BF1541" s="14">
        <f t="shared" si="249"/>
        <v>42.8</v>
      </c>
      <c r="BG1541" s="14">
        <f t="shared" si="250"/>
        <v>49.714285714285715</v>
      </c>
    </row>
    <row r="1542" spans="1:59" x14ac:dyDescent="0.2">
      <c r="A1542" t="str">
        <f t="shared" si="251"/>
        <v>Jack Leslie_2018</v>
      </c>
      <c r="B1542" t="s">
        <v>671</v>
      </c>
      <c r="C1542" t="s">
        <v>144</v>
      </c>
      <c r="D1542">
        <v>2018</v>
      </c>
      <c r="E1542" s="13">
        <v>333200</v>
      </c>
      <c r="F1542" s="13">
        <v>333200</v>
      </c>
      <c r="G1542" s="13">
        <v>333200</v>
      </c>
      <c r="H1542" s="13">
        <v>333200</v>
      </c>
      <c r="I1542" s="13">
        <v>333200</v>
      </c>
      <c r="J1542" s="13">
        <v>333200</v>
      </c>
      <c r="K1542" s="13">
        <v>333200</v>
      </c>
      <c r="L1542" s="13">
        <v>333200</v>
      </c>
      <c r="M1542" s="13">
        <v>333200</v>
      </c>
      <c r="N1542" s="13">
        <v>333200</v>
      </c>
      <c r="O1542" s="13">
        <v>333200</v>
      </c>
      <c r="P1542" s="13">
        <v>333200</v>
      </c>
      <c r="Q1542" s="13">
        <v>313200</v>
      </c>
      <c r="R1542" s="13">
        <v>313900</v>
      </c>
      <c r="S1542" s="13">
        <v>330300</v>
      </c>
      <c r="T1542" s="13">
        <v>330300</v>
      </c>
      <c r="U1542" s="13">
        <v>330300</v>
      </c>
      <c r="V1542" s="13">
        <v>330300</v>
      </c>
      <c r="W1542" s="13">
        <v>330300</v>
      </c>
      <c r="X1542" s="13">
        <v>330300</v>
      </c>
      <c r="Y1542" s="13">
        <v>326600</v>
      </c>
      <c r="Z1542" s="13">
        <v>306900</v>
      </c>
      <c r="AA1542" s="13">
        <v>223500</v>
      </c>
      <c r="AB1542" s="13"/>
      <c r="AC1542" s="13"/>
      <c r="AD1542" s="13"/>
      <c r="AE1542" s="13"/>
      <c r="AF1542" s="13"/>
      <c r="AG1542" s="13"/>
      <c r="AH1542" s="13"/>
      <c r="AI1542" s="13">
        <v>43</v>
      </c>
      <c r="AJ1542" s="13">
        <v>33</v>
      </c>
      <c r="AK1542" s="13"/>
      <c r="AL1542" s="13"/>
      <c r="AM1542" s="13">
        <v>81</v>
      </c>
      <c r="AN1542" s="13">
        <v>76</v>
      </c>
      <c r="AO1542" s="13">
        <v>70</v>
      </c>
      <c r="AP1542" s="13"/>
      <c r="AQ1542" s="13"/>
      <c r="AR1542" s="13"/>
      <c r="AS1542" s="13"/>
      <c r="AT1542" s="13"/>
      <c r="AU1542" s="13">
        <v>49</v>
      </c>
      <c r="AV1542" s="13">
        <v>38</v>
      </c>
      <c r="AW1542" s="13">
        <v>19</v>
      </c>
      <c r="AX1542" s="13">
        <v>6</v>
      </c>
      <c r="AY1542" s="14">
        <f t="shared" si="244"/>
        <v>46.111111111111114</v>
      </c>
      <c r="AZ1542" s="14">
        <f t="shared" si="242"/>
        <v>23</v>
      </c>
      <c r="BA1542" s="19">
        <f t="shared" si="245"/>
        <v>0.40909090909090912</v>
      </c>
      <c r="BB1542" s="20">
        <f t="shared" si="243"/>
        <v>25.69262756339085</v>
      </c>
      <c r="BC1542">
        <f t="shared" si="246"/>
        <v>0</v>
      </c>
      <c r="BD1542" s="14">
        <f t="shared" si="247"/>
        <v>23</v>
      </c>
      <c r="BE1542" s="14" t="str">
        <f t="shared" si="248"/>
        <v/>
      </c>
      <c r="BF1542" s="14">
        <f t="shared" si="249"/>
        <v>52.333333333333336</v>
      </c>
      <c r="BG1542" s="14">
        <f t="shared" si="250"/>
        <v>28</v>
      </c>
    </row>
    <row r="1543" spans="1:59" x14ac:dyDescent="0.2">
      <c r="A1543" t="str">
        <f t="shared" si="251"/>
        <v>Jack Leslie_2017</v>
      </c>
      <c r="B1543" t="s">
        <v>671</v>
      </c>
      <c r="C1543" t="s">
        <v>144</v>
      </c>
      <c r="D1543">
        <v>2017</v>
      </c>
      <c r="E1543" s="13">
        <v>293800</v>
      </c>
      <c r="F1543" s="13">
        <v>293800</v>
      </c>
      <c r="G1543" s="13">
        <v>293800</v>
      </c>
      <c r="H1543" s="13">
        <v>293800</v>
      </c>
      <c r="I1543" s="13">
        <v>293800</v>
      </c>
      <c r="J1543" s="13">
        <v>297600</v>
      </c>
      <c r="K1543" s="13">
        <v>297200</v>
      </c>
      <c r="L1543" s="13">
        <v>286500</v>
      </c>
      <c r="M1543" s="13">
        <v>293800</v>
      </c>
      <c r="N1543" s="13">
        <v>293800</v>
      </c>
      <c r="O1543" s="13">
        <v>312200</v>
      </c>
      <c r="P1543" s="13">
        <v>345400</v>
      </c>
      <c r="Q1543" s="13">
        <v>349200</v>
      </c>
      <c r="R1543" s="13">
        <v>342100</v>
      </c>
      <c r="S1543" s="13">
        <v>329300</v>
      </c>
      <c r="T1543" s="13">
        <v>311600</v>
      </c>
      <c r="U1543" s="13">
        <v>311600</v>
      </c>
      <c r="V1543" s="13">
        <v>311600</v>
      </c>
      <c r="W1543" s="13">
        <v>311600</v>
      </c>
      <c r="X1543" s="13">
        <v>311600</v>
      </c>
      <c r="Y1543" s="13">
        <v>311600</v>
      </c>
      <c r="Z1543" s="13">
        <v>311600</v>
      </c>
      <c r="AA1543" s="13">
        <v>292300</v>
      </c>
      <c r="AB1543" s="13"/>
      <c r="AC1543" s="13">
        <v>66</v>
      </c>
      <c r="AD1543" s="13"/>
      <c r="AE1543" s="13">
        <v>55</v>
      </c>
      <c r="AF1543" s="13">
        <v>59</v>
      </c>
      <c r="AG1543" s="13">
        <v>60</v>
      </c>
      <c r="AH1543" s="13">
        <v>31</v>
      </c>
      <c r="AI1543" s="13">
        <v>94</v>
      </c>
      <c r="AJ1543" s="13"/>
      <c r="AK1543" s="13">
        <v>89</v>
      </c>
      <c r="AL1543" s="13">
        <v>76</v>
      </c>
      <c r="AM1543" s="13">
        <v>46</v>
      </c>
      <c r="AN1543" s="13">
        <v>67</v>
      </c>
      <c r="AO1543" s="13">
        <v>59</v>
      </c>
      <c r="AP1543" s="13">
        <v>30</v>
      </c>
      <c r="AQ1543" s="13"/>
      <c r="AR1543" s="13"/>
      <c r="AS1543" s="13"/>
      <c r="AT1543" s="13"/>
      <c r="AU1543" s="13"/>
      <c r="AV1543" s="13"/>
      <c r="AW1543" s="13">
        <v>56</v>
      </c>
      <c r="AX1543" s="13"/>
      <c r="AY1543" s="14">
        <f t="shared" si="244"/>
        <v>60.615384615384613</v>
      </c>
      <c r="AZ1543" s="14">
        <f t="shared" si="242"/>
        <v>23</v>
      </c>
      <c r="BA1543" s="19">
        <f t="shared" si="245"/>
        <v>0.59090909090909094</v>
      </c>
      <c r="BB1543" s="20">
        <f t="shared" si="243"/>
        <v>18.958456607094281</v>
      </c>
      <c r="BC1543">
        <f t="shared" si="246"/>
        <v>0</v>
      </c>
      <c r="BD1543" s="14">
        <f t="shared" si="247"/>
        <v>8</v>
      </c>
      <c r="BE1543" s="14">
        <f t="shared" si="248"/>
        <v>60</v>
      </c>
      <c r="BF1543" s="14">
        <f t="shared" si="249"/>
        <v>67.2</v>
      </c>
      <c r="BG1543" s="14">
        <f t="shared" si="250"/>
        <v>43</v>
      </c>
    </row>
    <row r="1544" spans="1:59" x14ac:dyDescent="0.2">
      <c r="A1544" t="str">
        <f t="shared" si="251"/>
        <v>Jack Leslie_2016</v>
      </c>
      <c r="B1544" t="s">
        <v>671</v>
      </c>
      <c r="C1544" t="s">
        <v>144</v>
      </c>
      <c r="D1544">
        <v>2016</v>
      </c>
      <c r="E1544" s="13">
        <v>253600</v>
      </c>
      <c r="F1544" s="13">
        <v>253600</v>
      </c>
      <c r="G1544" s="13">
        <v>253600</v>
      </c>
      <c r="H1544" s="13">
        <v>253600</v>
      </c>
      <c r="I1544" s="13">
        <v>253600</v>
      </c>
      <c r="J1544" s="13">
        <v>253600</v>
      </c>
      <c r="K1544" s="13">
        <v>253600</v>
      </c>
      <c r="L1544" s="13">
        <v>253600</v>
      </c>
      <c r="M1544" s="13">
        <v>253600</v>
      </c>
      <c r="N1544" s="13">
        <v>253600</v>
      </c>
      <c r="O1544" s="13">
        <v>253600</v>
      </c>
      <c r="P1544" s="13">
        <v>253600</v>
      </c>
      <c r="Q1544" s="13">
        <v>253600</v>
      </c>
      <c r="R1544" s="13">
        <v>253600</v>
      </c>
      <c r="S1544" s="13">
        <v>253600</v>
      </c>
      <c r="T1544" s="13">
        <v>253600</v>
      </c>
      <c r="U1544" s="13">
        <v>253600</v>
      </c>
      <c r="V1544" s="13">
        <v>253600</v>
      </c>
      <c r="W1544" s="13">
        <v>253600</v>
      </c>
      <c r="X1544" s="13">
        <v>253600</v>
      </c>
      <c r="Y1544" s="13">
        <v>253600</v>
      </c>
      <c r="Z1544" s="13">
        <v>253600</v>
      </c>
      <c r="AA1544" s="13">
        <v>253600</v>
      </c>
      <c r="AB1544" s="13"/>
      <c r="AC1544" s="13"/>
      <c r="AD1544" s="13"/>
      <c r="AE1544" s="13"/>
      <c r="AF1544" s="13"/>
      <c r="AG1544" s="13"/>
      <c r="AH1544" s="13"/>
      <c r="AI1544" s="13">
        <v>90</v>
      </c>
      <c r="AJ1544" s="13"/>
      <c r="AK1544" s="13"/>
      <c r="AL1544" s="13"/>
      <c r="AM1544" s="13"/>
      <c r="AN1544" s="13"/>
      <c r="AO1544" s="13"/>
      <c r="AP1544" s="13"/>
      <c r="AQ1544" s="13"/>
      <c r="AR1544" s="13"/>
      <c r="AS1544" s="13"/>
      <c r="AT1544" s="13"/>
      <c r="AU1544" s="13"/>
      <c r="AV1544" s="13"/>
      <c r="AW1544" s="13"/>
      <c r="AX1544" s="13"/>
      <c r="AY1544" s="14">
        <f t="shared" si="244"/>
        <v>90</v>
      </c>
      <c r="AZ1544" s="14">
        <f t="shared" si="242"/>
        <v>23</v>
      </c>
      <c r="BA1544" s="19">
        <f t="shared" si="245"/>
        <v>4.5454545454545456E-2</v>
      </c>
      <c r="BB1544" s="20" t="e">
        <f t="shared" si="243"/>
        <v>#DIV/0!</v>
      </c>
      <c r="BC1544">
        <f t="shared" si="246"/>
        <v>0</v>
      </c>
      <c r="BD1544" s="14">
        <f t="shared" si="247"/>
        <v>1</v>
      </c>
      <c r="BE1544" s="14" t="str">
        <f t="shared" si="248"/>
        <v/>
      </c>
      <c r="BF1544" s="14">
        <f t="shared" si="249"/>
        <v>90</v>
      </c>
      <c r="BG1544" s="14" t="str">
        <f t="shared" si="250"/>
        <v/>
      </c>
    </row>
    <row r="1545" spans="1:59" x14ac:dyDescent="0.2">
      <c r="A1545" t="str">
        <f t="shared" si="251"/>
        <v>Jack Leslie_2015</v>
      </c>
      <c r="B1545" t="s">
        <v>671</v>
      </c>
      <c r="C1545" t="s">
        <v>144</v>
      </c>
      <c r="D1545">
        <v>2015</v>
      </c>
      <c r="E1545" s="13">
        <v>148400</v>
      </c>
      <c r="F1545" s="13">
        <v>148400</v>
      </c>
      <c r="G1545" s="13">
        <v>148400</v>
      </c>
      <c r="H1545" s="13">
        <v>148400</v>
      </c>
      <c r="I1545" s="13">
        <v>148400</v>
      </c>
      <c r="J1545" s="13">
        <v>148400</v>
      </c>
      <c r="K1545" s="13">
        <v>148400</v>
      </c>
      <c r="L1545" s="13">
        <v>148400</v>
      </c>
      <c r="M1545" s="13">
        <v>148400</v>
      </c>
      <c r="N1545" s="13">
        <v>148400</v>
      </c>
      <c r="O1545" s="13">
        <v>148400</v>
      </c>
      <c r="P1545" s="13">
        <v>171900</v>
      </c>
      <c r="Q1545" s="13">
        <v>171900</v>
      </c>
      <c r="R1545" s="13">
        <v>171900</v>
      </c>
      <c r="S1545" s="13">
        <v>171900</v>
      </c>
      <c r="T1545" s="13">
        <v>171900</v>
      </c>
      <c r="U1545" s="13">
        <v>171900</v>
      </c>
      <c r="V1545" s="13">
        <v>171900</v>
      </c>
      <c r="W1545" s="13">
        <v>171900</v>
      </c>
      <c r="X1545" s="13">
        <v>171900</v>
      </c>
      <c r="Y1545" s="13">
        <v>171900</v>
      </c>
      <c r="Z1545" s="13">
        <v>171900</v>
      </c>
      <c r="AA1545" s="13">
        <v>171900</v>
      </c>
      <c r="AB1545" s="13"/>
      <c r="AC1545" s="13"/>
      <c r="AD1545" s="13"/>
      <c r="AE1545" s="13"/>
      <c r="AF1545" s="13"/>
      <c r="AG1545" s="13"/>
      <c r="AH1545" s="13">
        <v>54</v>
      </c>
      <c r="AI1545" s="13">
        <v>42</v>
      </c>
      <c r="AJ1545" s="13"/>
      <c r="AK1545" s="13"/>
      <c r="AL1545" s="13">
        <v>45</v>
      </c>
      <c r="AM1545" s="13"/>
      <c r="AN1545" s="13"/>
      <c r="AO1545" s="13"/>
      <c r="AP1545" s="13"/>
      <c r="AQ1545" s="13"/>
      <c r="AR1545" s="13"/>
      <c r="AS1545" s="13"/>
      <c r="AT1545" s="13"/>
      <c r="AU1545" s="13"/>
      <c r="AV1545" s="13"/>
      <c r="AW1545" s="13"/>
      <c r="AX1545" s="13"/>
      <c r="AY1545" s="14">
        <f t="shared" si="244"/>
        <v>47</v>
      </c>
      <c r="AZ1545" s="14">
        <f t="shared" si="242"/>
        <v>23</v>
      </c>
      <c r="BA1545" s="19">
        <f t="shared" si="245"/>
        <v>0.13636363636363635</v>
      </c>
      <c r="BB1545" s="20">
        <f t="shared" si="243"/>
        <v>6.2449979983983983</v>
      </c>
      <c r="BC1545">
        <f t="shared" si="246"/>
        <v>0</v>
      </c>
      <c r="BD1545" s="14">
        <f t="shared" si="247"/>
        <v>1</v>
      </c>
      <c r="BE1545" s="14" t="str">
        <f t="shared" si="248"/>
        <v/>
      </c>
      <c r="BF1545" s="14">
        <f t="shared" si="249"/>
        <v>47</v>
      </c>
      <c r="BG1545" s="14" t="str">
        <f t="shared" si="250"/>
        <v/>
      </c>
    </row>
    <row r="1546" spans="1:59" x14ac:dyDescent="0.2">
      <c r="A1546" t="str">
        <f t="shared" si="251"/>
        <v>Ryan Lester_2018</v>
      </c>
      <c r="B1546" t="s">
        <v>843</v>
      </c>
      <c r="C1546" t="s">
        <v>514</v>
      </c>
      <c r="D1546">
        <v>2018</v>
      </c>
      <c r="E1546" s="13">
        <v>434100</v>
      </c>
      <c r="F1546" s="13">
        <v>434100</v>
      </c>
      <c r="G1546" s="13">
        <v>434100</v>
      </c>
      <c r="H1546" s="13">
        <v>407600</v>
      </c>
      <c r="I1546" s="13">
        <v>407600</v>
      </c>
      <c r="J1546" s="13">
        <v>376800</v>
      </c>
      <c r="K1546" s="13">
        <v>341200</v>
      </c>
      <c r="L1546" s="13">
        <v>341200</v>
      </c>
      <c r="M1546" s="13">
        <v>341200</v>
      </c>
      <c r="N1546" s="13">
        <v>341200</v>
      </c>
      <c r="O1546" s="13">
        <v>341200</v>
      </c>
      <c r="P1546" s="13">
        <v>322600</v>
      </c>
      <c r="Q1546" s="13">
        <v>307700</v>
      </c>
      <c r="R1546" s="13">
        <v>307700</v>
      </c>
      <c r="S1546" s="13">
        <v>329900</v>
      </c>
      <c r="T1546" s="13">
        <v>347200</v>
      </c>
      <c r="U1546" s="13">
        <v>375300</v>
      </c>
      <c r="V1546" s="13">
        <v>378400</v>
      </c>
      <c r="W1546" s="13">
        <v>380200</v>
      </c>
      <c r="X1546" s="13">
        <v>362000</v>
      </c>
      <c r="Y1546" s="13">
        <v>362000</v>
      </c>
      <c r="Z1546" s="13">
        <v>362000</v>
      </c>
      <c r="AA1546" s="13">
        <v>342500</v>
      </c>
      <c r="AB1546" s="13">
        <v>88</v>
      </c>
      <c r="AC1546" s="13">
        <v>56</v>
      </c>
      <c r="AD1546" s="13">
        <v>55</v>
      </c>
      <c r="AE1546" s="13"/>
      <c r="AF1546" s="13">
        <v>59</v>
      </c>
      <c r="AG1546" s="13">
        <v>30</v>
      </c>
      <c r="AH1546" s="13"/>
      <c r="AI1546" s="13"/>
      <c r="AJ1546" s="13"/>
      <c r="AK1546" s="13"/>
      <c r="AL1546" s="13">
        <v>74</v>
      </c>
      <c r="AM1546" s="13">
        <v>58</v>
      </c>
      <c r="AN1546" s="13"/>
      <c r="AO1546" s="13">
        <v>104</v>
      </c>
      <c r="AP1546" s="13">
        <v>79</v>
      </c>
      <c r="AQ1546" s="13">
        <v>93</v>
      </c>
      <c r="AR1546" s="13">
        <v>64</v>
      </c>
      <c r="AS1546" s="13">
        <v>79</v>
      </c>
      <c r="AT1546" s="13">
        <v>49</v>
      </c>
      <c r="AU1546" s="13"/>
      <c r="AV1546" s="13"/>
      <c r="AW1546" s="13">
        <v>87</v>
      </c>
      <c r="AX1546" s="13">
        <v>51</v>
      </c>
      <c r="AY1546" s="14">
        <f t="shared" si="244"/>
        <v>68.400000000000006</v>
      </c>
      <c r="AZ1546" s="14">
        <f t="shared" si="242"/>
        <v>23</v>
      </c>
      <c r="BA1546" s="19">
        <f t="shared" si="245"/>
        <v>0.68181818181818177</v>
      </c>
      <c r="BB1546" s="20">
        <f t="shared" si="243"/>
        <v>19.931310615640488</v>
      </c>
      <c r="BC1546">
        <f t="shared" si="246"/>
        <v>0</v>
      </c>
      <c r="BD1546" s="14">
        <f t="shared" si="247"/>
        <v>13</v>
      </c>
      <c r="BE1546" s="14">
        <f t="shared" si="248"/>
        <v>57.6</v>
      </c>
      <c r="BF1546" s="14">
        <f t="shared" si="249"/>
        <v>66</v>
      </c>
      <c r="BG1546" s="14">
        <f t="shared" si="250"/>
        <v>71.714285714285708</v>
      </c>
    </row>
    <row r="1547" spans="1:59" x14ac:dyDescent="0.2">
      <c r="A1547" t="str">
        <f t="shared" si="251"/>
        <v>Ryan Lester_2017</v>
      </c>
      <c r="B1547" t="s">
        <v>843</v>
      </c>
      <c r="C1547" t="s">
        <v>514</v>
      </c>
      <c r="D1547">
        <v>2017</v>
      </c>
      <c r="E1547" s="13">
        <v>312400</v>
      </c>
      <c r="F1547" s="13">
        <v>312400</v>
      </c>
      <c r="G1547" s="13">
        <v>312400</v>
      </c>
      <c r="H1547" s="13">
        <v>333300</v>
      </c>
      <c r="I1547" s="13">
        <v>353300</v>
      </c>
      <c r="J1547" s="13">
        <v>355400</v>
      </c>
      <c r="K1547" s="13">
        <v>351900</v>
      </c>
      <c r="L1547" s="13">
        <v>360900</v>
      </c>
      <c r="M1547" s="13">
        <v>375400</v>
      </c>
      <c r="N1547" s="13">
        <v>400600</v>
      </c>
      <c r="O1547" s="13">
        <v>395500</v>
      </c>
      <c r="P1547" s="13">
        <v>395500</v>
      </c>
      <c r="Q1547" s="13">
        <v>389700</v>
      </c>
      <c r="R1547" s="13">
        <v>405800</v>
      </c>
      <c r="S1547" s="13">
        <v>432500</v>
      </c>
      <c r="T1547" s="13">
        <v>456800</v>
      </c>
      <c r="U1547" s="13">
        <v>440300</v>
      </c>
      <c r="V1547" s="13">
        <v>407500</v>
      </c>
      <c r="W1547" s="13">
        <v>395400</v>
      </c>
      <c r="X1547" s="13">
        <v>402300</v>
      </c>
      <c r="Y1547" s="13">
        <v>425700</v>
      </c>
      <c r="Z1547" s="13">
        <v>424600</v>
      </c>
      <c r="AA1547" s="13">
        <v>413600</v>
      </c>
      <c r="AB1547" s="13">
        <v>63</v>
      </c>
      <c r="AC1547" s="13">
        <v>107</v>
      </c>
      <c r="AD1547" s="13">
        <v>59</v>
      </c>
      <c r="AE1547" s="13">
        <v>74</v>
      </c>
      <c r="AF1547" s="13">
        <v>78</v>
      </c>
      <c r="AG1547" s="13">
        <v>49</v>
      </c>
      <c r="AH1547" s="13">
        <v>99</v>
      </c>
      <c r="AI1547" s="13">
        <v>97</v>
      </c>
      <c r="AJ1547" s="13">
        <v>81</v>
      </c>
      <c r="AK1547" s="13">
        <v>46</v>
      </c>
      <c r="AL1547" s="13"/>
      <c r="AM1547" s="13">
        <v>92</v>
      </c>
      <c r="AN1547" s="13">
        <v>127</v>
      </c>
      <c r="AO1547" s="13">
        <v>79</v>
      </c>
      <c r="AP1547" s="13">
        <v>106</v>
      </c>
      <c r="AQ1547" s="13">
        <v>50</v>
      </c>
      <c r="AR1547" s="13">
        <v>33</v>
      </c>
      <c r="AS1547" s="13">
        <v>134</v>
      </c>
      <c r="AT1547" s="13">
        <v>86</v>
      </c>
      <c r="AU1547" s="13">
        <v>76</v>
      </c>
      <c r="AV1547" s="13">
        <v>93</v>
      </c>
      <c r="AW1547" s="13">
        <v>63</v>
      </c>
      <c r="AX1547" s="13">
        <v>45</v>
      </c>
      <c r="AY1547" s="14">
        <f t="shared" si="244"/>
        <v>78.954545454545453</v>
      </c>
      <c r="AZ1547" s="14">
        <f t="shared" si="242"/>
        <v>23</v>
      </c>
      <c r="BA1547" s="19">
        <f t="shared" si="245"/>
        <v>1</v>
      </c>
      <c r="BB1547" s="20">
        <f t="shared" si="243"/>
        <v>26.755466326621537</v>
      </c>
      <c r="BC1547">
        <f t="shared" si="246"/>
        <v>0</v>
      </c>
      <c r="BD1547" s="14">
        <f t="shared" si="247"/>
        <v>1</v>
      </c>
      <c r="BE1547" s="14">
        <f t="shared" si="248"/>
        <v>71.666666666666671</v>
      </c>
      <c r="BF1547" s="14">
        <f t="shared" si="249"/>
        <v>83</v>
      </c>
      <c r="BG1547" s="14">
        <f t="shared" si="250"/>
        <v>76.222222222222229</v>
      </c>
    </row>
    <row r="1548" spans="1:59" x14ac:dyDescent="0.2">
      <c r="A1548" t="str">
        <f t="shared" si="251"/>
        <v>Ryan Lester_2016</v>
      </c>
      <c r="B1548" t="s">
        <v>843</v>
      </c>
      <c r="C1548" t="s">
        <v>514</v>
      </c>
      <c r="D1548">
        <v>2016</v>
      </c>
      <c r="E1548" s="13">
        <v>368700</v>
      </c>
      <c r="F1548" s="13">
        <v>368700</v>
      </c>
      <c r="G1548" s="13">
        <v>368700</v>
      </c>
      <c r="H1548" s="13">
        <v>345700</v>
      </c>
      <c r="I1548" s="13">
        <v>317200</v>
      </c>
      <c r="J1548" s="13">
        <v>309300</v>
      </c>
      <c r="K1548" s="13">
        <v>319300</v>
      </c>
      <c r="L1548" s="13">
        <v>330000</v>
      </c>
      <c r="M1548" s="13">
        <v>332700</v>
      </c>
      <c r="N1548" s="13">
        <v>339700</v>
      </c>
      <c r="O1548" s="13">
        <v>331400</v>
      </c>
      <c r="P1548" s="13">
        <v>331400</v>
      </c>
      <c r="Q1548" s="13">
        <v>331400</v>
      </c>
      <c r="R1548" s="13">
        <v>302300</v>
      </c>
      <c r="S1548" s="13">
        <v>273500</v>
      </c>
      <c r="T1548" s="13">
        <v>273500</v>
      </c>
      <c r="U1548" s="13">
        <v>279200</v>
      </c>
      <c r="V1548" s="13">
        <v>289800</v>
      </c>
      <c r="W1548" s="13">
        <v>289800</v>
      </c>
      <c r="X1548" s="13">
        <v>298000</v>
      </c>
      <c r="Y1548" s="13">
        <v>280700</v>
      </c>
      <c r="Z1548" s="13">
        <v>272300</v>
      </c>
      <c r="AA1548" s="13">
        <v>251900</v>
      </c>
      <c r="AB1548" s="13">
        <v>77</v>
      </c>
      <c r="AC1548" s="13">
        <v>60</v>
      </c>
      <c r="AD1548" s="13">
        <v>28</v>
      </c>
      <c r="AE1548" s="13">
        <v>51</v>
      </c>
      <c r="AF1548" s="13">
        <v>89</v>
      </c>
      <c r="AG1548" s="13">
        <v>64</v>
      </c>
      <c r="AH1548" s="13">
        <v>61</v>
      </c>
      <c r="AI1548" s="13">
        <v>77</v>
      </c>
      <c r="AJ1548" s="13">
        <v>77</v>
      </c>
      <c r="AK1548" s="13">
        <v>31</v>
      </c>
      <c r="AL1548" s="13"/>
      <c r="AM1548" s="13"/>
      <c r="AN1548" s="13">
        <v>30</v>
      </c>
      <c r="AO1548" s="13">
        <v>57</v>
      </c>
      <c r="AP1548" s="13"/>
      <c r="AQ1548" s="13">
        <v>91</v>
      </c>
      <c r="AR1548" s="13">
        <v>47</v>
      </c>
      <c r="AS1548" s="13"/>
      <c r="AT1548" s="13">
        <v>60</v>
      </c>
      <c r="AU1548" s="13">
        <v>38</v>
      </c>
      <c r="AV1548" s="13">
        <v>57</v>
      </c>
      <c r="AW1548" s="13">
        <v>27</v>
      </c>
      <c r="AX1548" s="13">
        <v>69</v>
      </c>
      <c r="AY1548" s="14">
        <f t="shared" si="244"/>
        <v>57.421052631578945</v>
      </c>
      <c r="AZ1548" s="14">
        <f t="shared" si="242"/>
        <v>23</v>
      </c>
      <c r="BA1548" s="19">
        <f t="shared" si="245"/>
        <v>0.86363636363636365</v>
      </c>
      <c r="BB1548" s="20">
        <f t="shared" si="243"/>
        <v>20.064661553957336</v>
      </c>
      <c r="BC1548">
        <f t="shared" si="246"/>
        <v>0</v>
      </c>
      <c r="BD1548" s="14">
        <f t="shared" si="247"/>
        <v>23</v>
      </c>
      <c r="BE1548" s="14">
        <f t="shared" si="248"/>
        <v>61.5</v>
      </c>
      <c r="BF1548" s="14">
        <f t="shared" si="249"/>
        <v>61.5</v>
      </c>
      <c r="BG1548" s="14">
        <f t="shared" si="250"/>
        <v>55.571428571428569</v>
      </c>
    </row>
    <row r="1549" spans="1:59" x14ac:dyDescent="0.2">
      <c r="A1549" t="str">
        <f t="shared" si="251"/>
        <v>Ryan Lester_2015</v>
      </c>
      <c r="B1549" t="s">
        <v>843</v>
      </c>
      <c r="C1549" t="s">
        <v>514</v>
      </c>
      <c r="D1549">
        <v>2015</v>
      </c>
      <c r="E1549" s="13">
        <v>422700</v>
      </c>
      <c r="F1549" s="13">
        <v>422700</v>
      </c>
      <c r="G1549" s="13">
        <v>422700</v>
      </c>
      <c r="H1549" s="13">
        <v>422700</v>
      </c>
      <c r="I1549" s="13">
        <v>422700</v>
      </c>
      <c r="J1549" s="13">
        <v>422700</v>
      </c>
      <c r="K1549" s="13">
        <v>391900</v>
      </c>
      <c r="L1549" s="13">
        <v>381200</v>
      </c>
      <c r="M1549" s="13">
        <v>391400</v>
      </c>
      <c r="N1549" s="13">
        <v>406300</v>
      </c>
      <c r="O1549" s="13">
        <v>422200</v>
      </c>
      <c r="P1549" s="13">
        <v>422200</v>
      </c>
      <c r="Q1549" s="13">
        <v>411500</v>
      </c>
      <c r="R1549" s="13">
        <v>411500</v>
      </c>
      <c r="S1549" s="13">
        <v>377100</v>
      </c>
      <c r="T1549" s="13">
        <v>377100</v>
      </c>
      <c r="U1549" s="13">
        <v>377100</v>
      </c>
      <c r="V1549" s="13">
        <v>377100</v>
      </c>
      <c r="W1549" s="13">
        <v>377100</v>
      </c>
      <c r="X1549" s="13">
        <v>377100</v>
      </c>
      <c r="Y1549" s="13">
        <v>377100</v>
      </c>
      <c r="Z1549" s="13">
        <v>377100</v>
      </c>
      <c r="AA1549" s="13">
        <v>377100</v>
      </c>
      <c r="AB1549" s="13">
        <v>36</v>
      </c>
      <c r="AC1549" s="13">
        <v>50</v>
      </c>
      <c r="AD1549" s="13"/>
      <c r="AE1549" s="13"/>
      <c r="AF1549" s="13"/>
      <c r="AG1549" s="13">
        <v>97</v>
      </c>
      <c r="AH1549" s="13">
        <v>63</v>
      </c>
      <c r="AI1549" s="13">
        <v>90</v>
      </c>
      <c r="AJ1549" s="13">
        <v>114</v>
      </c>
      <c r="AK1549" s="13">
        <v>72</v>
      </c>
      <c r="AL1549" s="13"/>
      <c r="AM1549" s="13">
        <v>41</v>
      </c>
      <c r="AN1549" s="13"/>
      <c r="AO1549" s="13">
        <v>52</v>
      </c>
      <c r="AP1549" s="13"/>
      <c r="AQ1549" s="13"/>
      <c r="AR1549" s="13"/>
      <c r="AS1549" s="13"/>
      <c r="AT1549" s="13"/>
      <c r="AU1549" s="13"/>
      <c r="AV1549" s="13"/>
      <c r="AW1549" s="13"/>
      <c r="AX1549" s="13"/>
      <c r="AY1549" s="14">
        <f t="shared" si="244"/>
        <v>68.333333333333329</v>
      </c>
      <c r="AZ1549" s="14">
        <f t="shared" si="242"/>
        <v>23</v>
      </c>
      <c r="BA1549" s="19">
        <f t="shared" si="245"/>
        <v>0.40909090909090912</v>
      </c>
      <c r="BB1549" s="20">
        <f t="shared" si="243"/>
        <v>26.958301133417141</v>
      </c>
      <c r="BC1549">
        <f t="shared" si="246"/>
        <v>0</v>
      </c>
      <c r="BD1549" s="14">
        <f t="shared" si="247"/>
        <v>15</v>
      </c>
      <c r="BE1549" s="14">
        <f t="shared" si="248"/>
        <v>61</v>
      </c>
      <c r="BF1549" s="14">
        <f t="shared" si="249"/>
        <v>76</v>
      </c>
      <c r="BG1549" s="14" t="str">
        <f t="shared" si="250"/>
        <v/>
      </c>
    </row>
    <row r="1550" spans="1:59" x14ac:dyDescent="0.2">
      <c r="A1550" t="str">
        <f t="shared" si="251"/>
        <v>Jake Lever_2018</v>
      </c>
      <c r="B1550" t="s">
        <v>685</v>
      </c>
      <c r="C1550" t="s">
        <v>288</v>
      </c>
      <c r="D1550">
        <v>2018</v>
      </c>
      <c r="E1550" s="13">
        <v>434300</v>
      </c>
      <c r="F1550" s="13">
        <v>434300</v>
      </c>
      <c r="G1550" s="13">
        <v>434300</v>
      </c>
      <c r="H1550" s="13">
        <v>401900</v>
      </c>
      <c r="I1550" s="13">
        <v>379900</v>
      </c>
      <c r="J1550" s="13">
        <v>387000</v>
      </c>
      <c r="K1550" s="13">
        <v>380900</v>
      </c>
      <c r="L1550" s="13">
        <v>373500</v>
      </c>
      <c r="M1550" s="13">
        <v>351700</v>
      </c>
      <c r="N1550" s="13">
        <v>365300</v>
      </c>
      <c r="O1550" s="13">
        <v>391500</v>
      </c>
      <c r="P1550" s="13">
        <v>383900</v>
      </c>
      <c r="Q1550" s="13">
        <v>383900</v>
      </c>
      <c r="R1550" s="13">
        <v>383900</v>
      </c>
      <c r="S1550" s="13">
        <v>383900</v>
      </c>
      <c r="T1550" s="13">
        <v>383900</v>
      </c>
      <c r="U1550" s="13">
        <v>383900</v>
      </c>
      <c r="V1550" s="13">
        <v>383900</v>
      </c>
      <c r="W1550" s="13">
        <v>383900</v>
      </c>
      <c r="X1550" s="13">
        <v>383900</v>
      </c>
      <c r="Y1550" s="13">
        <v>383900</v>
      </c>
      <c r="Z1550" s="13">
        <v>383900</v>
      </c>
      <c r="AA1550" s="13">
        <v>383900</v>
      </c>
      <c r="AB1550" s="13">
        <v>68</v>
      </c>
      <c r="AC1550" s="13">
        <v>59</v>
      </c>
      <c r="AD1550" s="13">
        <v>59</v>
      </c>
      <c r="AE1550" s="13">
        <v>69</v>
      </c>
      <c r="AF1550" s="13">
        <v>110</v>
      </c>
      <c r="AG1550" s="13">
        <v>37</v>
      </c>
      <c r="AH1550" s="13">
        <v>64</v>
      </c>
      <c r="AI1550" s="13">
        <v>75</v>
      </c>
      <c r="AJ1550" s="13">
        <v>104</v>
      </c>
      <c r="AK1550" s="13">
        <v>99</v>
      </c>
      <c r="AL1550" s="13">
        <v>15</v>
      </c>
      <c r="AM1550" s="13"/>
      <c r="AN1550" s="13"/>
      <c r="AO1550" s="13"/>
      <c r="AP1550" s="13"/>
      <c r="AQ1550" s="13"/>
      <c r="AR1550" s="13"/>
      <c r="AS1550" s="13"/>
      <c r="AT1550" s="13"/>
      <c r="AU1550" s="13"/>
      <c r="AV1550" s="13"/>
      <c r="AW1550" s="13"/>
      <c r="AX1550" s="13"/>
      <c r="AY1550" s="14">
        <f t="shared" si="244"/>
        <v>69</v>
      </c>
      <c r="AZ1550" s="14">
        <f t="shared" si="242"/>
        <v>23</v>
      </c>
      <c r="BA1550" s="19">
        <f t="shared" si="245"/>
        <v>0.5</v>
      </c>
      <c r="BB1550" s="20">
        <f t="shared" si="243"/>
        <v>28.298409849318389</v>
      </c>
      <c r="BC1550">
        <f t="shared" si="246"/>
        <v>0</v>
      </c>
      <c r="BD1550" s="14">
        <f t="shared" si="247"/>
        <v>9</v>
      </c>
      <c r="BE1550" s="14">
        <f t="shared" si="248"/>
        <v>67</v>
      </c>
      <c r="BF1550" s="14">
        <f t="shared" si="249"/>
        <v>71.400000000000006</v>
      </c>
      <c r="BG1550" s="14" t="str">
        <f t="shared" si="250"/>
        <v/>
      </c>
    </row>
    <row r="1551" spans="1:59" x14ac:dyDescent="0.2">
      <c r="A1551" t="str">
        <f t="shared" si="251"/>
        <v>Jake Lever_2017</v>
      </c>
      <c r="B1551" t="s">
        <v>685</v>
      </c>
      <c r="C1551" t="s">
        <v>288</v>
      </c>
      <c r="D1551">
        <v>2017</v>
      </c>
      <c r="E1551" s="13">
        <v>391200</v>
      </c>
      <c r="F1551" s="13">
        <v>391200</v>
      </c>
      <c r="G1551" s="13">
        <v>391200</v>
      </c>
      <c r="H1551" s="13">
        <v>391200</v>
      </c>
      <c r="I1551" s="13">
        <v>391200</v>
      </c>
      <c r="J1551" s="13">
        <v>374000</v>
      </c>
      <c r="K1551" s="13">
        <v>374600</v>
      </c>
      <c r="L1551" s="13">
        <v>383000</v>
      </c>
      <c r="M1551" s="13">
        <v>383000</v>
      </c>
      <c r="N1551" s="13">
        <v>388400</v>
      </c>
      <c r="O1551" s="13">
        <v>409600</v>
      </c>
      <c r="P1551" s="13">
        <v>420700</v>
      </c>
      <c r="Q1551" s="13">
        <v>445000</v>
      </c>
      <c r="R1551" s="13">
        <v>445000</v>
      </c>
      <c r="S1551" s="13">
        <v>440500</v>
      </c>
      <c r="T1551" s="13">
        <v>435200</v>
      </c>
      <c r="U1551" s="13">
        <v>436400</v>
      </c>
      <c r="V1551" s="13">
        <v>434800</v>
      </c>
      <c r="W1551" s="13">
        <v>434800</v>
      </c>
      <c r="X1551" s="13">
        <v>434800</v>
      </c>
      <c r="Y1551" s="13">
        <v>431000</v>
      </c>
      <c r="Z1551" s="13">
        <v>412100</v>
      </c>
      <c r="AA1551" s="13">
        <v>401800</v>
      </c>
      <c r="AB1551" s="13"/>
      <c r="AC1551" s="13"/>
      <c r="AD1551" s="13">
        <v>51</v>
      </c>
      <c r="AE1551" s="13">
        <v>73</v>
      </c>
      <c r="AF1551" s="13">
        <v>66</v>
      </c>
      <c r="AG1551" s="13">
        <v>82</v>
      </c>
      <c r="AH1551" s="13">
        <v>90</v>
      </c>
      <c r="AI1551" s="13"/>
      <c r="AJ1551" s="13">
        <v>65</v>
      </c>
      <c r="AK1551" s="13">
        <v>121</v>
      </c>
      <c r="AL1551" s="13">
        <v>81</v>
      </c>
      <c r="AM1551" s="13">
        <v>99</v>
      </c>
      <c r="AN1551" s="13"/>
      <c r="AO1551" s="13">
        <v>71</v>
      </c>
      <c r="AP1551" s="13">
        <v>80</v>
      </c>
      <c r="AQ1551" s="13">
        <v>111</v>
      </c>
      <c r="AR1551" s="13">
        <v>66</v>
      </c>
      <c r="AS1551" s="13"/>
      <c r="AT1551" s="13"/>
      <c r="AU1551" s="13">
        <v>77</v>
      </c>
      <c r="AV1551" s="13">
        <v>75</v>
      </c>
      <c r="AW1551" s="13">
        <v>74</v>
      </c>
      <c r="AX1551" s="13">
        <v>61</v>
      </c>
      <c r="AY1551" s="14">
        <f t="shared" si="244"/>
        <v>79</v>
      </c>
      <c r="AZ1551" s="14">
        <f t="shared" si="242"/>
        <v>23</v>
      </c>
      <c r="BA1551" s="19">
        <f t="shared" si="245"/>
        <v>0.77272727272727271</v>
      </c>
      <c r="BB1551" s="20">
        <f t="shared" si="243"/>
        <v>17.871066000661518</v>
      </c>
      <c r="BC1551">
        <f t="shared" si="246"/>
        <v>0</v>
      </c>
      <c r="BD1551" s="14">
        <f t="shared" si="247"/>
        <v>6</v>
      </c>
      <c r="BE1551" s="14">
        <f t="shared" si="248"/>
        <v>68</v>
      </c>
      <c r="BF1551" s="14">
        <f t="shared" si="249"/>
        <v>91.2</v>
      </c>
      <c r="BG1551" s="14">
        <f t="shared" si="250"/>
        <v>77.714285714285708</v>
      </c>
    </row>
    <row r="1552" spans="1:59" x14ac:dyDescent="0.2">
      <c r="A1552" t="str">
        <f t="shared" si="251"/>
        <v>Jake Lever_2016</v>
      </c>
      <c r="B1552" t="s">
        <v>685</v>
      </c>
      <c r="C1552" t="s">
        <v>288</v>
      </c>
      <c r="D1552">
        <v>2016</v>
      </c>
      <c r="E1552" s="13">
        <v>347100</v>
      </c>
      <c r="F1552" s="13">
        <v>347100</v>
      </c>
      <c r="G1552" s="13">
        <v>347100</v>
      </c>
      <c r="H1552" s="13">
        <v>348900</v>
      </c>
      <c r="I1552" s="13">
        <v>342600</v>
      </c>
      <c r="J1552" s="13">
        <v>330300</v>
      </c>
      <c r="K1552" s="13">
        <v>322500</v>
      </c>
      <c r="L1552" s="13">
        <v>324400</v>
      </c>
      <c r="M1552" s="13">
        <v>325000</v>
      </c>
      <c r="N1552" s="13">
        <v>319500</v>
      </c>
      <c r="O1552" s="13">
        <v>317400</v>
      </c>
      <c r="P1552" s="13">
        <v>335500</v>
      </c>
      <c r="Q1552" s="13">
        <v>359900</v>
      </c>
      <c r="R1552" s="13">
        <v>359900</v>
      </c>
      <c r="S1552" s="13">
        <v>389500</v>
      </c>
      <c r="T1552" s="13">
        <v>373900</v>
      </c>
      <c r="U1552" s="13">
        <v>368300</v>
      </c>
      <c r="V1552" s="13">
        <v>356400</v>
      </c>
      <c r="W1552" s="13">
        <v>370200</v>
      </c>
      <c r="X1552" s="13">
        <v>365800</v>
      </c>
      <c r="Y1552" s="13">
        <v>369400</v>
      </c>
      <c r="Z1552" s="13">
        <v>378900</v>
      </c>
      <c r="AA1552" s="13">
        <v>390800</v>
      </c>
      <c r="AB1552" s="13">
        <v>52</v>
      </c>
      <c r="AC1552" s="13">
        <v>91</v>
      </c>
      <c r="AD1552" s="13">
        <v>65</v>
      </c>
      <c r="AE1552" s="13">
        <v>35</v>
      </c>
      <c r="AF1552" s="13">
        <v>73</v>
      </c>
      <c r="AG1552" s="13">
        <v>68</v>
      </c>
      <c r="AH1552" s="13">
        <v>55</v>
      </c>
      <c r="AI1552" s="13">
        <v>71</v>
      </c>
      <c r="AJ1552" s="13">
        <v>56</v>
      </c>
      <c r="AK1552" s="13">
        <v>60</v>
      </c>
      <c r="AL1552" s="13">
        <v>115</v>
      </c>
      <c r="AM1552" s="13">
        <v>82</v>
      </c>
      <c r="AN1552" s="13"/>
      <c r="AO1552" s="13">
        <v>89</v>
      </c>
      <c r="AP1552" s="13">
        <v>27</v>
      </c>
      <c r="AQ1552" s="13">
        <v>97</v>
      </c>
      <c r="AR1552" s="13">
        <v>74</v>
      </c>
      <c r="AS1552" s="13">
        <v>80</v>
      </c>
      <c r="AT1552" s="13">
        <v>65</v>
      </c>
      <c r="AU1552" s="13">
        <v>90</v>
      </c>
      <c r="AV1552" s="13">
        <v>96</v>
      </c>
      <c r="AW1552" s="13">
        <v>76</v>
      </c>
      <c r="AX1552" s="13">
        <v>65</v>
      </c>
      <c r="AY1552" s="14">
        <f t="shared" si="244"/>
        <v>71.909090909090907</v>
      </c>
      <c r="AZ1552" s="14">
        <f t="shared" si="242"/>
        <v>23</v>
      </c>
      <c r="BA1552" s="19">
        <f t="shared" si="245"/>
        <v>1</v>
      </c>
      <c r="BB1552" s="20">
        <f t="shared" si="243"/>
        <v>20.535472424700327</v>
      </c>
      <c r="BC1552">
        <f t="shared" si="246"/>
        <v>0</v>
      </c>
      <c r="BD1552" s="14">
        <f t="shared" si="247"/>
        <v>11</v>
      </c>
      <c r="BE1552" s="14">
        <f t="shared" si="248"/>
        <v>64</v>
      </c>
      <c r="BF1552" s="14">
        <f t="shared" si="249"/>
        <v>73.166666666666671</v>
      </c>
      <c r="BG1552" s="14">
        <f t="shared" si="250"/>
        <v>74.444444444444443</v>
      </c>
    </row>
    <row r="1553" spans="1:59" x14ac:dyDescent="0.2">
      <c r="A1553" t="str">
        <f t="shared" si="251"/>
        <v>Jake Lever_2015</v>
      </c>
      <c r="B1553" t="s">
        <v>685</v>
      </c>
      <c r="C1553" t="s">
        <v>288</v>
      </c>
      <c r="D1553">
        <v>2015</v>
      </c>
      <c r="E1553" s="13">
        <v>157300</v>
      </c>
      <c r="F1553" s="13">
        <v>157300</v>
      </c>
      <c r="G1553" s="13">
        <v>157300</v>
      </c>
      <c r="H1553" s="13">
        <v>157300</v>
      </c>
      <c r="I1553" s="13">
        <v>157300</v>
      </c>
      <c r="J1553" s="13">
        <v>157300</v>
      </c>
      <c r="K1553" s="13">
        <v>157300</v>
      </c>
      <c r="L1553" s="13">
        <v>157300</v>
      </c>
      <c r="M1553" s="13">
        <v>206700</v>
      </c>
      <c r="N1553" s="13">
        <v>234000</v>
      </c>
      <c r="O1553" s="13">
        <v>234000</v>
      </c>
      <c r="P1553" s="13">
        <v>234000</v>
      </c>
      <c r="Q1553" s="13">
        <v>234000</v>
      </c>
      <c r="R1553" s="13">
        <v>234000</v>
      </c>
      <c r="S1553" s="13">
        <v>234000</v>
      </c>
      <c r="T1553" s="13">
        <v>266100</v>
      </c>
      <c r="U1553" s="13">
        <v>282500</v>
      </c>
      <c r="V1553" s="13">
        <v>309200</v>
      </c>
      <c r="W1553" s="13">
        <v>327200</v>
      </c>
      <c r="X1553" s="13">
        <v>342000</v>
      </c>
      <c r="Y1553" s="13">
        <v>326300</v>
      </c>
      <c r="Z1553" s="13">
        <v>326300</v>
      </c>
      <c r="AA1553" s="13">
        <v>313500</v>
      </c>
      <c r="AB1553" s="13"/>
      <c r="AC1553" s="13"/>
      <c r="AD1553" s="13"/>
      <c r="AE1553" s="13"/>
      <c r="AF1553" s="13"/>
      <c r="AG1553" s="13">
        <v>95</v>
      </c>
      <c r="AH1553" s="13">
        <v>38</v>
      </c>
      <c r="AI1553" s="13">
        <v>73</v>
      </c>
      <c r="AJ1553" s="13">
        <v>74</v>
      </c>
      <c r="AK1553" s="13"/>
      <c r="AL1553" s="13"/>
      <c r="AM1553" s="13"/>
      <c r="AN1553" s="13"/>
      <c r="AO1553" s="13"/>
      <c r="AP1553" s="13">
        <v>64</v>
      </c>
      <c r="AQ1553" s="13">
        <v>57</v>
      </c>
      <c r="AR1553" s="13">
        <v>111</v>
      </c>
      <c r="AS1553" s="13">
        <v>60</v>
      </c>
      <c r="AT1553" s="13">
        <v>61</v>
      </c>
      <c r="AU1553" s="13">
        <v>51</v>
      </c>
      <c r="AV1553" s="13"/>
      <c r="AW1553" s="13">
        <v>59</v>
      </c>
      <c r="AX1553" s="13">
        <v>29</v>
      </c>
      <c r="AY1553" s="14">
        <f t="shared" si="244"/>
        <v>64.333333333333329</v>
      </c>
      <c r="AZ1553" s="14">
        <f t="shared" si="242"/>
        <v>23</v>
      </c>
      <c r="BA1553" s="19">
        <f t="shared" si="245"/>
        <v>0.54545454545454541</v>
      </c>
      <c r="BB1553" s="20">
        <f t="shared" si="243"/>
        <v>22.398593029406321</v>
      </c>
      <c r="BC1553">
        <f t="shared" si="246"/>
        <v>0</v>
      </c>
      <c r="BD1553" s="14">
        <f t="shared" si="247"/>
        <v>1</v>
      </c>
      <c r="BE1553" s="14">
        <f t="shared" si="248"/>
        <v>95</v>
      </c>
      <c r="BF1553" s="14">
        <f t="shared" si="249"/>
        <v>61.666666666666664</v>
      </c>
      <c r="BG1553" s="14">
        <f t="shared" si="250"/>
        <v>61.5</v>
      </c>
    </row>
    <row r="1554" spans="1:59" x14ac:dyDescent="0.2">
      <c r="A1554" t="str">
        <f t="shared" si="251"/>
        <v>Jordan Lewis_2018</v>
      </c>
      <c r="B1554" t="s">
        <v>721</v>
      </c>
      <c r="C1554" t="s">
        <v>288</v>
      </c>
      <c r="D1554">
        <v>2018</v>
      </c>
      <c r="E1554" s="13">
        <v>479800</v>
      </c>
      <c r="F1554" s="13">
        <v>479800</v>
      </c>
      <c r="G1554" s="13">
        <v>479800</v>
      </c>
      <c r="H1554" s="13">
        <v>475700</v>
      </c>
      <c r="I1554" s="13">
        <v>452600</v>
      </c>
      <c r="J1554" s="13">
        <v>452600</v>
      </c>
      <c r="K1554" s="13">
        <v>426800</v>
      </c>
      <c r="L1554" s="13">
        <v>403100</v>
      </c>
      <c r="M1554" s="13">
        <v>410700</v>
      </c>
      <c r="N1554" s="13">
        <v>417400</v>
      </c>
      <c r="O1554" s="13">
        <v>418100</v>
      </c>
      <c r="P1554" s="13">
        <v>410600</v>
      </c>
      <c r="Q1554" s="13">
        <v>425400</v>
      </c>
      <c r="R1554" s="13">
        <v>425400</v>
      </c>
      <c r="S1554" s="13">
        <v>442600</v>
      </c>
      <c r="T1554" s="13">
        <v>454100</v>
      </c>
      <c r="U1554" s="13">
        <v>434800</v>
      </c>
      <c r="V1554" s="13">
        <v>420300</v>
      </c>
      <c r="W1554" s="13">
        <v>411200</v>
      </c>
      <c r="X1554" s="13">
        <v>420600</v>
      </c>
      <c r="Y1554" s="13">
        <v>420300</v>
      </c>
      <c r="Z1554" s="13">
        <v>416300</v>
      </c>
      <c r="AA1554" s="13">
        <v>402900</v>
      </c>
      <c r="AB1554" s="13">
        <v>90</v>
      </c>
      <c r="AC1554" s="13">
        <v>83</v>
      </c>
      <c r="AD1554" s="13">
        <v>103</v>
      </c>
      <c r="AE1554" s="13">
        <v>42</v>
      </c>
      <c r="AF1554" s="13"/>
      <c r="AG1554" s="13">
        <v>66</v>
      </c>
      <c r="AH1554" s="13">
        <v>94</v>
      </c>
      <c r="AI1554" s="13">
        <v>100</v>
      </c>
      <c r="AJ1554" s="13">
        <v>69</v>
      </c>
      <c r="AK1554" s="13">
        <v>83</v>
      </c>
      <c r="AL1554" s="13">
        <v>82</v>
      </c>
      <c r="AM1554" s="13">
        <v>117</v>
      </c>
      <c r="AN1554" s="13"/>
      <c r="AO1554" s="13">
        <v>97</v>
      </c>
      <c r="AP1554" s="13">
        <v>83</v>
      </c>
      <c r="AQ1554" s="13">
        <v>55</v>
      </c>
      <c r="AR1554" s="13">
        <v>95</v>
      </c>
      <c r="AS1554" s="13">
        <v>87</v>
      </c>
      <c r="AT1554" s="13">
        <v>91</v>
      </c>
      <c r="AU1554" s="13">
        <v>80</v>
      </c>
      <c r="AV1554" s="13">
        <v>79</v>
      </c>
      <c r="AW1554" s="13">
        <v>82</v>
      </c>
      <c r="AX1554" s="13">
        <v>79</v>
      </c>
      <c r="AY1554" s="14">
        <f t="shared" si="244"/>
        <v>83.666666666666671</v>
      </c>
      <c r="AZ1554" s="14">
        <f t="shared" si="242"/>
        <v>23</v>
      </c>
      <c r="BA1554" s="19">
        <f t="shared" si="245"/>
        <v>0.95454545454545459</v>
      </c>
      <c r="BB1554" s="20">
        <f t="shared" si="243"/>
        <v>16.46005265281168</v>
      </c>
      <c r="BC1554">
        <f t="shared" si="246"/>
        <v>0</v>
      </c>
      <c r="BD1554" s="14">
        <f t="shared" si="247"/>
        <v>23</v>
      </c>
      <c r="BE1554" s="14">
        <f t="shared" si="248"/>
        <v>76.8</v>
      </c>
      <c r="BF1554" s="14">
        <f t="shared" si="249"/>
        <v>90.833333333333329</v>
      </c>
      <c r="BG1554" s="14">
        <f t="shared" si="250"/>
        <v>81.222222222222229</v>
      </c>
    </row>
    <row r="1555" spans="1:59" x14ac:dyDescent="0.2">
      <c r="A1555" t="str">
        <f t="shared" si="251"/>
        <v>Jordan Lewis_2017</v>
      </c>
      <c r="B1555" t="s">
        <v>721</v>
      </c>
      <c r="C1555" t="s">
        <v>288</v>
      </c>
      <c r="D1555">
        <v>2017</v>
      </c>
      <c r="E1555" s="13">
        <v>540600</v>
      </c>
      <c r="F1555" s="13">
        <v>540600</v>
      </c>
      <c r="G1555" s="13">
        <v>540600</v>
      </c>
      <c r="H1555" s="13">
        <v>540600</v>
      </c>
      <c r="I1555" s="13">
        <v>540600</v>
      </c>
      <c r="J1555" s="13">
        <v>540600</v>
      </c>
      <c r="K1555" s="13">
        <v>519400</v>
      </c>
      <c r="L1555" s="13">
        <v>501500</v>
      </c>
      <c r="M1555" s="13">
        <v>490600</v>
      </c>
      <c r="N1555" s="13">
        <v>487500</v>
      </c>
      <c r="O1555" s="13">
        <v>482300</v>
      </c>
      <c r="P1555" s="13">
        <v>482300</v>
      </c>
      <c r="Q1555" s="13">
        <v>456100</v>
      </c>
      <c r="R1555" s="13">
        <v>428100</v>
      </c>
      <c r="S1555" s="13">
        <v>402100</v>
      </c>
      <c r="T1555" s="13">
        <v>385600</v>
      </c>
      <c r="U1555" s="13">
        <v>371100</v>
      </c>
      <c r="V1555" s="13">
        <v>375300</v>
      </c>
      <c r="W1555" s="13">
        <v>393500</v>
      </c>
      <c r="X1555" s="13">
        <v>426500</v>
      </c>
      <c r="Y1555" s="13">
        <v>449300</v>
      </c>
      <c r="Z1555" s="13">
        <v>478600</v>
      </c>
      <c r="AA1555" s="13">
        <v>484200</v>
      </c>
      <c r="AB1555" s="13">
        <v>104</v>
      </c>
      <c r="AC1555" s="13">
        <v>78</v>
      </c>
      <c r="AD1555" s="13"/>
      <c r="AE1555" s="13"/>
      <c r="AF1555" s="13"/>
      <c r="AG1555" s="13">
        <v>88</v>
      </c>
      <c r="AH1555" s="13">
        <v>98</v>
      </c>
      <c r="AI1555" s="13">
        <v>85</v>
      </c>
      <c r="AJ1555" s="13">
        <v>98</v>
      </c>
      <c r="AK1555" s="13">
        <v>92</v>
      </c>
      <c r="AL1555" s="13"/>
      <c r="AM1555" s="13">
        <v>34</v>
      </c>
      <c r="AN1555" s="13">
        <v>79</v>
      </c>
      <c r="AO1555" s="13">
        <v>80</v>
      </c>
      <c r="AP1555" s="13">
        <v>43</v>
      </c>
      <c r="AQ1555" s="13">
        <v>74</v>
      </c>
      <c r="AR1555" s="13">
        <v>114</v>
      </c>
      <c r="AS1555" s="13">
        <v>78</v>
      </c>
      <c r="AT1555" s="13">
        <v>119</v>
      </c>
      <c r="AU1555" s="13">
        <v>112</v>
      </c>
      <c r="AV1555" s="13">
        <v>107</v>
      </c>
      <c r="AW1555" s="13">
        <v>83</v>
      </c>
      <c r="AX1555" s="13">
        <v>92</v>
      </c>
      <c r="AY1555" s="14">
        <f t="shared" si="244"/>
        <v>87.263157894736835</v>
      </c>
      <c r="AZ1555" s="14">
        <f t="shared" si="242"/>
        <v>23</v>
      </c>
      <c r="BA1555" s="19">
        <f t="shared" si="245"/>
        <v>0.86363636363636365</v>
      </c>
      <c r="BB1555" s="20">
        <f t="shared" si="243"/>
        <v>21.817022164822383</v>
      </c>
      <c r="BC1555">
        <f t="shared" si="246"/>
        <v>0</v>
      </c>
      <c r="BD1555" s="14">
        <f t="shared" si="247"/>
        <v>17</v>
      </c>
      <c r="BE1555" s="14">
        <f t="shared" si="248"/>
        <v>90</v>
      </c>
      <c r="BF1555" s="14">
        <f t="shared" si="249"/>
        <v>81.400000000000006</v>
      </c>
      <c r="BG1555" s="14">
        <f t="shared" si="250"/>
        <v>91.333333333333329</v>
      </c>
    </row>
    <row r="1556" spans="1:59" x14ac:dyDescent="0.2">
      <c r="A1556" t="str">
        <f t="shared" si="251"/>
        <v>Jordan Lewis_2016</v>
      </c>
      <c r="B1556" t="s">
        <v>721</v>
      </c>
      <c r="C1556" t="s">
        <v>288</v>
      </c>
      <c r="D1556">
        <v>2016</v>
      </c>
      <c r="E1556" s="13">
        <v>555200</v>
      </c>
      <c r="F1556" s="13">
        <v>555200</v>
      </c>
      <c r="G1556" s="13">
        <v>555200</v>
      </c>
      <c r="H1556" s="13">
        <v>528400</v>
      </c>
      <c r="I1556" s="13">
        <v>512500</v>
      </c>
      <c r="J1556" s="13">
        <v>475700</v>
      </c>
      <c r="K1556" s="13">
        <v>454400</v>
      </c>
      <c r="L1556" s="13">
        <v>431400</v>
      </c>
      <c r="M1556" s="13">
        <v>443300</v>
      </c>
      <c r="N1556" s="13">
        <v>449000</v>
      </c>
      <c r="O1556" s="13">
        <v>469100</v>
      </c>
      <c r="P1556" s="13">
        <v>471400</v>
      </c>
      <c r="Q1556" s="13">
        <v>498100</v>
      </c>
      <c r="R1556" s="13">
        <v>509000</v>
      </c>
      <c r="S1556" s="13">
        <v>531800</v>
      </c>
      <c r="T1556" s="13">
        <v>531800</v>
      </c>
      <c r="U1556" s="13">
        <v>549800</v>
      </c>
      <c r="V1556" s="13">
        <v>555400</v>
      </c>
      <c r="W1556" s="13">
        <v>546200</v>
      </c>
      <c r="X1556" s="13">
        <v>539700</v>
      </c>
      <c r="Y1556" s="13">
        <v>523000</v>
      </c>
      <c r="Z1556" s="13">
        <v>513200</v>
      </c>
      <c r="AA1556" s="13">
        <v>499700</v>
      </c>
      <c r="AB1556" s="13">
        <v>108</v>
      </c>
      <c r="AC1556" s="13">
        <v>115</v>
      </c>
      <c r="AD1556" s="13">
        <v>43</v>
      </c>
      <c r="AE1556" s="13">
        <v>117</v>
      </c>
      <c r="AF1556" s="13">
        <v>57</v>
      </c>
      <c r="AG1556" s="13">
        <v>57</v>
      </c>
      <c r="AH1556" s="13">
        <v>104</v>
      </c>
      <c r="AI1556" s="13">
        <v>122</v>
      </c>
      <c r="AJ1556" s="13">
        <v>52</v>
      </c>
      <c r="AK1556" s="13">
        <v>141</v>
      </c>
      <c r="AL1556" s="13">
        <v>93</v>
      </c>
      <c r="AM1556" s="13">
        <v>110</v>
      </c>
      <c r="AN1556" s="13">
        <v>129</v>
      </c>
      <c r="AO1556" s="13">
        <v>122</v>
      </c>
      <c r="AP1556" s="13"/>
      <c r="AQ1556" s="13">
        <v>111</v>
      </c>
      <c r="AR1556" s="13">
        <v>116</v>
      </c>
      <c r="AS1556" s="13">
        <v>94</v>
      </c>
      <c r="AT1556" s="13">
        <v>113</v>
      </c>
      <c r="AU1556" s="13">
        <v>89</v>
      </c>
      <c r="AV1556" s="13">
        <v>100</v>
      </c>
      <c r="AW1556" s="13">
        <v>98</v>
      </c>
      <c r="AX1556" s="13">
        <v>95</v>
      </c>
      <c r="AY1556" s="14">
        <f t="shared" si="244"/>
        <v>99.36363636363636</v>
      </c>
      <c r="AZ1556" s="14">
        <f t="shared" si="242"/>
        <v>23</v>
      </c>
      <c r="BA1556" s="19">
        <f t="shared" si="245"/>
        <v>1</v>
      </c>
      <c r="BB1556" s="20">
        <f t="shared" si="243"/>
        <v>26.010154527186852</v>
      </c>
      <c r="BC1556">
        <f t="shared" si="246"/>
        <v>0</v>
      </c>
      <c r="BD1556" s="14">
        <f t="shared" si="247"/>
        <v>8</v>
      </c>
      <c r="BE1556" s="14">
        <f t="shared" si="248"/>
        <v>82.833333333333329</v>
      </c>
      <c r="BF1556" s="14">
        <f t="shared" si="249"/>
        <v>103.66666666666667</v>
      </c>
      <c r="BG1556" s="14">
        <f t="shared" si="250"/>
        <v>102</v>
      </c>
    </row>
    <row r="1557" spans="1:59" x14ac:dyDescent="0.2">
      <c r="A1557" t="str">
        <f t="shared" si="251"/>
        <v>Jordan Lewis_2015</v>
      </c>
      <c r="B1557" t="s">
        <v>721</v>
      </c>
      <c r="C1557" t="s">
        <v>288</v>
      </c>
      <c r="D1557">
        <v>2015</v>
      </c>
      <c r="E1557" s="13">
        <v>588200</v>
      </c>
      <c r="F1557" s="13">
        <v>588200</v>
      </c>
      <c r="G1557" s="13">
        <v>588200</v>
      </c>
      <c r="H1557" s="13">
        <v>598500</v>
      </c>
      <c r="I1557" s="13">
        <v>578100</v>
      </c>
      <c r="J1557" s="13">
        <v>552100</v>
      </c>
      <c r="K1557" s="13">
        <v>552100</v>
      </c>
      <c r="L1557" s="13">
        <v>552100</v>
      </c>
      <c r="M1557" s="13">
        <v>538100</v>
      </c>
      <c r="N1557" s="13">
        <v>538100</v>
      </c>
      <c r="O1557" s="13">
        <v>516000</v>
      </c>
      <c r="P1557" s="13">
        <v>516000</v>
      </c>
      <c r="Q1557" s="13">
        <v>485200</v>
      </c>
      <c r="R1557" s="13">
        <v>445200</v>
      </c>
      <c r="S1557" s="13">
        <v>444000</v>
      </c>
      <c r="T1557" s="13">
        <v>458300</v>
      </c>
      <c r="U1557" s="13">
        <v>476500</v>
      </c>
      <c r="V1557" s="13">
        <v>498200</v>
      </c>
      <c r="W1557" s="13">
        <v>527100</v>
      </c>
      <c r="X1557" s="13">
        <v>552000</v>
      </c>
      <c r="Y1557" s="13">
        <v>539500</v>
      </c>
      <c r="Z1557" s="13">
        <v>511000</v>
      </c>
      <c r="AA1557" s="13">
        <v>492300</v>
      </c>
      <c r="AB1557" s="13">
        <v>154</v>
      </c>
      <c r="AC1557" s="13">
        <v>111</v>
      </c>
      <c r="AD1557" s="13">
        <v>107</v>
      </c>
      <c r="AE1557" s="13">
        <v>92</v>
      </c>
      <c r="AF1557" s="13">
        <v>88</v>
      </c>
      <c r="AG1557" s="13"/>
      <c r="AH1557" s="13"/>
      <c r="AI1557" s="13">
        <v>117</v>
      </c>
      <c r="AJ1557" s="13"/>
      <c r="AK1557" s="13">
        <v>63</v>
      </c>
      <c r="AL1557" s="13"/>
      <c r="AM1557" s="13">
        <v>57</v>
      </c>
      <c r="AN1557" s="13">
        <v>78</v>
      </c>
      <c r="AO1557" s="13">
        <v>125</v>
      </c>
      <c r="AP1557" s="13">
        <v>92</v>
      </c>
      <c r="AQ1557" s="13">
        <v>96</v>
      </c>
      <c r="AR1557" s="13">
        <v>150</v>
      </c>
      <c r="AS1557" s="13">
        <v>121</v>
      </c>
      <c r="AT1557" s="13">
        <v>105</v>
      </c>
      <c r="AU1557" s="13">
        <v>81</v>
      </c>
      <c r="AV1557" s="13">
        <v>80</v>
      </c>
      <c r="AW1557" s="13">
        <v>110</v>
      </c>
      <c r="AX1557" s="13">
        <v>128</v>
      </c>
      <c r="AY1557" s="14">
        <f t="shared" si="244"/>
        <v>102.89473684210526</v>
      </c>
      <c r="AZ1557" s="14">
        <f t="shared" si="242"/>
        <v>23</v>
      </c>
      <c r="BA1557" s="19">
        <f t="shared" si="245"/>
        <v>0.86363636363636365</v>
      </c>
      <c r="BB1557" s="20">
        <f t="shared" si="243"/>
        <v>26.290882950479041</v>
      </c>
      <c r="BC1557">
        <f t="shared" si="246"/>
        <v>0</v>
      </c>
      <c r="BD1557" s="14">
        <f t="shared" si="247"/>
        <v>15</v>
      </c>
      <c r="BE1557" s="14">
        <f t="shared" si="248"/>
        <v>110.4</v>
      </c>
      <c r="BF1557" s="14">
        <f t="shared" si="249"/>
        <v>79</v>
      </c>
      <c r="BG1557" s="14">
        <f t="shared" si="250"/>
        <v>107</v>
      </c>
    </row>
    <row r="1558" spans="1:59" x14ac:dyDescent="0.2">
      <c r="A1558" t="str">
        <f t="shared" si="251"/>
        <v>Mitchell Lewis_2018</v>
      </c>
      <c r="B1558" t="s">
        <v>2681</v>
      </c>
      <c r="C1558" t="s">
        <v>260</v>
      </c>
      <c r="D1558">
        <v>2018</v>
      </c>
      <c r="E1558" s="13">
        <v>123900</v>
      </c>
      <c r="F1558" s="13">
        <v>123900</v>
      </c>
      <c r="G1558" s="13">
        <v>123900</v>
      </c>
      <c r="H1558" s="13">
        <v>123900</v>
      </c>
      <c r="I1558" s="13">
        <v>123900</v>
      </c>
      <c r="J1558" s="13">
        <v>123900</v>
      </c>
      <c r="K1558" s="13">
        <v>123900</v>
      </c>
      <c r="L1558" s="13">
        <v>123900</v>
      </c>
      <c r="M1558" s="13">
        <v>123900</v>
      </c>
      <c r="N1558" s="13">
        <v>123900</v>
      </c>
      <c r="O1558" s="13">
        <v>123900</v>
      </c>
      <c r="P1558" s="13">
        <v>123900</v>
      </c>
      <c r="Q1558" s="13">
        <v>123900</v>
      </c>
      <c r="R1558" s="13">
        <v>123900</v>
      </c>
      <c r="S1558" s="13">
        <v>123900</v>
      </c>
      <c r="T1558" s="13">
        <v>123900</v>
      </c>
      <c r="U1558" s="13">
        <v>123900</v>
      </c>
      <c r="V1558" s="13">
        <v>123900</v>
      </c>
      <c r="W1558" s="13">
        <v>123900</v>
      </c>
      <c r="X1558" s="13">
        <v>123900</v>
      </c>
      <c r="Y1558" s="13">
        <v>123900</v>
      </c>
      <c r="Z1558" s="13">
        <v>123900</v>
      </c>
      <c r="AA1558" s="13">
        <v>123900</v>
      </c>
      <c r="AB1558" s="13"/>
      <c r="AC1558" s="13"/>
      <c r="AD1558" s="13"/>
      <c r="AE1558" s="13"/>
      <c r="AF1558" s="13"/>
      <c r="AG1558" s="13"/>
      <c r="AH1558" s="13"/>
      <c r="AI1558" s="13"/>
      <c r="AJ1558" s="13">
        <v>39</v>
      </c>
      <c r="AK1558" s="13">
        <v>22</v>
      </c>
      <c r="AL1558" s="13"/>
      <c r="AM1558" s="13"/>
      <c r="AN1558" s="13"/>
      <c r="AO1558" s="13"/>
      <c r="AP1558" s="13"/>
      <c r="AQ1558" s="13"/>
      <c r="AR1558" s="13"/>
      <c r="AS1558" s="13"/>
      <c r="AT1558" s="13"/>
      <c r="AU1558" s="13"/>
      <c r="AV1558" s="13"/>
      <c r="AW1558" s="13"/>
      <c r="AX1558" s="13"/>
      <c r="AY1558" s="14">
        <f t="shared" si="244"/>
        <v>30.5</v>
      </c>
      <c r="AZ1558" s="14">
        <f t="shared" si="242"/>
        <v>23</v>
      </c>
      <c r="BA1558" s="19">
        <f t="shared" si="245"/>
        <v>9.0909090909090912E-2</v>
      </c>
      <c r="BB1558" s="20">
        <f t="shared" si="243"/>
        <v>12.020815280171307</v>
      </c>
      <c r="BC1558">
        <f t="shared" si="246"/>
        <v>0</v>
      </c>
      <c r="BD1558" s="14">
        <f t="shared" si="247"/>
        <v>1</v>
      </c>
      <c r="BE1558" s="14" t="str">
        <f t="shared" si="248"/>
        <v/>
      </c>
      <c r="BF1558" s="14">
        <f t="shared" si="249"/>
        <v>30.5</v>
      </c>
      <c r="BG1558" s="14" t="str">
        <f t="shared" si="250"/>
        <v/>
      </c>
    </row>
    <row r="1559" spans="1:59" x14ac:dyDescent="0.2">
      <c r="A1559" t="str">
        <f t="shared" si="251"/>
        <v>Mitchell Lewis_2017</v>
      </c>
      <c r="B1559" t="s">
        <v>2681</v>
      </c>
      <c r="C1559" t="s">
        <v>260</v>
      </c>
      <c r="D1559">
        <v>2017</v>
      </c>
      <c r="E1559" s="13">
        <v>117300</v>
      </c>
      <c r="F1559" s="13">
        <v>117300</v>
      </c>
      <c r="G1559" s="13">
        <v>117300</v>
      </c>
      <c r="H1559" s="13">
        <v>117300</v>
      </c>
      <c r="I1559" s="13">
        <v>117300</v>
      </c>
      <c r="J1559" s="13">
        <v>117300</v>
      </c>
      <c r="K1559" s="13">
        <v>117300</v>
      </c>
      <c r="L1559" s="13">
        <v>117300</v>
      </c>
      <c r="M1559" s="13">
        <v>117300</v>
      </c>
      <c r="N1559" s="13">
        <v>117300</v>
      </c>
      <c r="O1559" s="13">
        <v>117300</v>
      </c>
      <c r="P1559" s="13">
        <v>117300</v>
      </c>
      <c r="Q1559" s="13">
        <v>117300</v>
      </c>
      <c r="R1559" s="13">
        <v>117300</v>
      </c>
      <c r="S1559" s="13">
        <v>117300</v>
      </c>
      <c r="T1559" s="13">
        <v>117300</v>
      </c>
      <c r="U1559" s="13">
        <v>117300</v>
      </c>
      <c r="V1559" s="13">
        <v>117300</v>
      </c>
      <c r="W1559" s="13">
        <v>117300</v>
      </c>
      <c r="X1559" s="13">
        <v>117300</v>
      </c>
      <c r="Y1559" s="13">
        <v>117300</v>
      </c>
      <c r="Z1559" s="13">
        <v>117300</v>
      </c>
      <c r="AA1559" s="13">
        <v>117300</v>
      </c>
      <c r="AB1559" s="13"/>
      <c r="AC1559" s="13"/>
      <c r="AD1559" s="13"/>
      <c r="AE1559" s="13"/>
      <c r="AF1559" s="13"/>
      <c r="AG1559" s="13"/>
      <c r="AH1559" s="13"/>
      <c r="AI1559" s="13"/>
      <c r="AJ1559" s="13"/>
      <c r="AK1559" s="13"/>
      <c r="AL1559" s="13"/>
      <c r="AM1559" s="13"/>
      <c r="AN1559" s="13"/>
      <c r="AO1559" s="13"/>
      <c r="AP1559" s="13"/>
      <c r="AQ1559" s="13"/>
      <c r="AR1559" s="13"/>
      <c r="AS1559" s="13"/>
      <c r="AT1559" s="13"/>
      <c r="AU1559" s="13"/>
      <c r="AV1559" s="13"/>
      <c r="AW1559" s="13"/>
      <c r="AX1559" s="13"/>
      <c r="AY1559" s="14" t="str">
        <f t="shared" si="244"/>
        <v/>
      </c>
      <c r="AZ1559" s="14">
        <f t="shared" si="242"/>
        <v>23</v>
      </c>
      <c r="BA1559" s="19">
        <f t="shared" si="245"/>
        <v>0</v>
      </c>
      <c r="BB1559" s="20" t="e">
        <f t="shared" si="243"/>
        <v>#DIV/0!</v>
      </c>
      <c r="BC1559">
        <f t="shared" si="246"/>
        <v>0</v>
      </c>
      <c r="BD1559" s="14">
        <f t="shared" si="247"/>
        <v>1</v>
      </c>
      <c r="BE1559" s="14" t="str">
        <f t="shared" si="248"/>
        <v/>
      </c>
      <c r="BF1559" s="14" t="str">
        <f t="shared" si="249"/>
        <v/>
      </c>
      <c r="BG1559" s="14" t="str">
        <f t="shared" si="250"/>
        <v/>
      </c>
    </row>
    <row r="1560" spans="1:59" x14ac:dyDescent="0.2">
      <c r="A1560" t="str">
        <f t="shared" si="251"/>
        <v>Mitchell Lewis_2016</v>
      </c>
      <c r="B1560" t="s">
        <v>2681</v>
      </c>
      <c r="C1560" t="s">
        <v>260</v>
      </c>
      <c r="D1560">
        <v>2016</v>
      </c>
      <c r="E1560" s="13">
        <v>0</v>
      </c>
      <c r="F1560" s="13">
        <v>0</v>
      </c>
      <c r="G1560" s="13">
        <v>0</v>
      </c>
      <c r="H1560" s="13">
        <v>0</v>
      </c>
      <c r="I1560" s="13">
        <v>0</v>
      </c>
      <c r="J1560" s="13">
        <v>0</v>
      </c>
      <c r="K1560" s="13">
        <v>0</v>
      </c>
      <c r="L1560" s="13">
        <v>0</v>
      </c>
      <c r="M1560" s="13">
        <v>0</v>
      </c>
      <c r="N1560" s="13">
        <v>0</v>
      </c>
      <c r="O1560" s="13">
        <v>0</v>
      </c>
      <c r="P1560" s="13">
        <v>0</v>
      </c>
      <c r="Q1560" s="13">
        <v>0</v>
      </c>
      <c r="R1560" s="13">
        <v>0</v>
      </c>
      <c r="S1560" s="13">
        <v>0</v>
      </c>
      <c r="T1560" s="13">
        <v>0</v>
      </c>
      <c r="U1560" s="13">
        <v>0</v>
      </c>
      <c r="V1560" s="13">
        <v>0</v>
      </c>
      <c r="W1560" s="13">
        <v>0</v>
      </c>
      <c r="X1560" s="13">
        <v>0</v>
      </c>
      <c r="Y1560" s="13">
        <v>0</v>
      </c>
      <c r="Z1560" s="13">
        <v>0</v>
      </c>
      <c r="AA1560" s="13">
        <v>0</v>
      </c>
      <c r="AB1560" s="13"/>
      <c r="AC1560" s="13"/>
      <c r="AD1560" s="13"/>
      <c r="AE1560" s="13"/>
      <c r="AF1560" s="13"/>
      <c r="AG1560" s="13"/>
      <c r="AH1560" s="13"/>
      <c r="AI1560" s="13"/>
      <c r="AJ1560" s="13"/>
      <c r="AK1560" s="13"/>
      <c r="AL1560" s="13"/>
      <c r="AM1560" s="13"/>
      <c r="AN1560" s="13"/>
      <c r="AO1560" s="13"/>
      <c r="AP1560" s="13"/>
      <c r="AQ1560" s="13"/>
      <c r="AR1560" s="13"/>
      <c r="AS1560" s="13"/>
      <c r="AT1560" s="13"/>
      <c r="AU1560" s="13"/>
      <c r="AV1560" s="13"/>
      <c r="AW1560" s="13"/>
      <c r="AX1560" s="13"/>
      <c r="AY1560" s="14" t="str">
        <f t="shared" si="244"/>
        <v/>
      </c>
      <c r="AZ1560" s="14">
        <f t="shared" si="242"/>
        <v>23</v>
      </c>
      <c r="BA1560" s="19">
        <f t="shared" si="245"/>
        <v>0</v>
      </c>
      <c r="BB1560" s="20" t="e">
        <f t="shared" si="243"/>
        <v>#DIV/0!</v>
      </c>
      <c r="BC1560">
        <f t="shared" si="246"/>
        <v>23</v>
      </c>
      <c r="BD1560" s="14">
        <f t="shared" si="247"/>
        <v>1</v>
      </c>
      <c r="BE1560" s="14" t="str">
        <f t="shared" si="248"/>
        <v/>
      </c>
      <c r="BF1560" s="14" t="str">
        <f t="shared" si="249"/>
        <v/>
      </c>
      <c r="BG1560" s="14" t="str">
        <f t="shared" si="250"/>
        <v/>
      </c>
    </row>
    <row r="1561" spans="1:59" x14ac:dyDescent="0.2">
      <c r="A1561" t="str">
        <f t="shared" si="251"/>
        <v>Mitchell Lewis_2015</v>
      </c>
      <c r="B1561" t="s">
        <v>2681</v>
      </c>
      <c r="C1561" t="s">
        <v>260</v>
      </c>
      <c r="D1561">
        <v>2015</v>
      </c>
      <c r="E1561" s="13">
        <v>0</v>
      </c>
      <c r="F1561" s="13">
        <v>0</v>
      </c>
      <c r="G1561" s="13">
        <v>0</v>
      </c>
      <c r="H1561" s="13">
        <v>0</v>
      </c>
      <c r="I1561" s="13">
        <v>0</v>
      </c>
      <c r="J1561" s="13">
        <v>0</v>
      </c>
      <c r="K1561" s="13">
        <v>0</v>
      </c>
      <c r="L1561" s="13">
        <v>0</v>
      </c>
      <c r="M1561" s="13">
        <v>0</v>
      </c>
      <c r="N1561" s="13">
        <v>0</v>
      </c>
      <c r="O1561" s="13">
        <v>0</v>
      </c>
      <c r="P1561" s="13">
        <v>0</v>
      </c>
      <c r="Q1561" s="13">
        <v>0</v>
      </c>
      <c r="R1561" s="13">
        <v>0</v>
      </c>
      <c r="S1561" s="13">
        <v>0</v>
      </c>
      <c r="T1561" s="13">
        <v>0</v>
      </c>
      <c r="U1561" s="13">
        <v>0</v>
      </c>
      <c r="V1561" s="13">
        <v>0</v>
      </c>
      <c r="W1561" s="13">
        <v>0</v>
      </c>
      <c r="X1561" s="13">
        <v>0</v>
      </c>
      <c r="Y1561" s="13">
        <v>0</v>
      </c>
      <c r="Z1561" s="13">
        <v>0</v>
      </c>
      <c r="AA1561" s="13">
        <v>0</v>
      </c>
      <c r="AB1561" s="13"/>
      <c r="AC1561" s="13"/>
      <c r="AD1561" s="13"/>
      <c r="AE1561" s="13"/>
      <c r="AF1561" s="13"/>
      <c r="AG1561" s="13"/>
      <c r="AH1561" s="13"/>
      <c r="AI1561" s="13"/>
      <c r="AJ1561" s="13"/>
      <c r="AK1561" s="13"/>
      <c r="AL1561" s="13"/>
      <c r="AM1561" s="13"/>
      <c r="AN1561" s="13"/>
      <c r="AO1561" s="13"/>
      <c r="AP1561" s="13"/>
      <c r="AQ1561" s="13"/>
      <c r="AR1561" s="13"/>
      <c r="AS1561" s="13"/>
      <c r="AT1561" s="13"/>
      <c r="AU1561" s="13"/>
      <c r="AV1561" s="13"/>
      <c r="AW1561" s="13"/>
      <c r="AX1561" s="13"/>
      <c r="AY1561" s="14" t="str">
        <f t="shared" si="244"/>
        <v/>
      </c>
      <c r="AZ1561" s="14">
        <f t="shared" si="242"/>
        <v>23</v>
      </c>
      <c r="BA1561" s="19">
        <f t="shared" si="245"/>
        <v>0</v>
      </c>
      <c r="BB1561" s="20" t="e">
        <f t="shared" si="243"/>
        <v>#DIV/0!</v>
      </c>
      <c r="BC1561">
        <f t="shared" si="246"/>
        <v>23</v>
      </c>
      <c r="BD1561" s="14">
        <f t="shared" si="247"/>
        <v>1</v>
      </c>
      <c r="BE1561" s="14" t="str">
        <f t="shared" si="248"/>
        <v/>
      </c>
      <c r="BF1561" s="14" t="str">
        <f t="shared" si="249"/>
        <v/>
      </c>
      <c r="BG1561" s="14" t="str">
        <f t="shared" si="250"/>
        <v/>
      </c>
    </row>
    <row r="1562" spans="1:59" x14ac:dyDescent="0.2">
      <c r="A1562" t="str">
        <f t="shared" si="251"/>
        <v>Thomas Liberatore_2018</v>
      </c>
      <c r="B1562" t="s">
        <v>2682</v>
      </c>
      <c r="C1562" t="s">
        <v>443</v>
      </c>
      <c r="D1562">
        <v>2018</v>
      </c>
      <c r="E1562" s="13">
        <v>434600</v>
      </c>
      <c r="F1562" s="13">
        <v>434600</v>
      </c>
      <c r="G1562" s="13">
        <v>434600</v>
      </c>
      <c r="H1562" s="13">
        <v>434600</v>
      </c>
      <c r="I1562" s="13">
        <v>434600</v>
      </c>
      <c r="J1562" s="13">
        <v>434600</v>
      </c>
      <c r="K1562" s="13">
        <v>434600</v>
      </c>
      <c r="L1562" s="13">
        <v>434600</v>
      </c>
      <c r="M1562" s="13">
        <v>434600</v>
      </c>
      <c r="N1562" s="13">
        <v>434600</v>
      </c>
      <c r="O1562" s="13">
        <v>434600</v>
      </c>
      <c r="P1562" s="13">
        <v>434600</v>
      </c>
      <c r="Q1562" s="13">
        <v>434600</v>
      </c>
      <c r="R1562" s="13">
        <v>434600</v>
      </c>
      <c r="S1562" s="13">
        <v>434600</v>
      </c>
      <c r="T1562" s="13">
        <v>434600</v>
      </c>
      <c r="U1562" s="13">
        <v>434600</v>
      </c>
      <c r="V1562" s="13">
        <v>434600</v>
      </c>
      <c r="W1562" s="13">
        <v>434600</v>
      </c>
      <c r="X1562" s="13">
        <v>434600</v>
      </c>
      <c r="Y1562" s="13">
        <v>434600</v>
      </c>
      <c r="Z1562" s="13">
        <v>434600</v>
      </c>
      <c r="AA1562" s="13">
        <v>434600</v>
      </c>
      <c r="AB1562" s="13">
        <v>13</v>
      </c>
      <c r="AC1562" s="13"/>
      <c r="AD1562" s="13"/>
      <c r="AE1562" s="13"/>
      <c r="AF1562" s="13"/>
      <c r="AG1562" s="13"/>
      <c r="AH1562" s="13"/>
      <c r="AI1562" s="13"/>
      <c r="AJ1562" s="13"/>
      <c r="AK1562" s="13"/>
      <c r="AL1562" s="13"/>
      <c r="AM1562" s="13"/>
      <c r="AN1562" s="13"/>
      <c r="AO1562" s="13"/>
      <c r="AP1562" s="13"/>
      <c r="AQ1562" s="13"/>
      <c r="AR1562" s="13"/>
      <c r="AS1562" s="13"/>
      <c r="AT1562" s="13"/>
      <c r="AU1562" s="13"/>
      <c r="AV1562" s="13"/>
      <c r="AW1562" s="13"/>
      <c r="AX1562" s="13"/>
      <c r="AY1562" s="14">
        <f t="shared" si="244"/>
        <v>13</v>
      </c>
      <c r="AZ1562" s="14">
        <f t="shared" si="242"/>
        <v>23</v>
      </c>
      <c r="BA1562" s="19">
        <f t="shared" si="245"/>
        <v>4.5454545454545456E-2</v>
      </c>
      <c r="BB1562" s="20" t="e">
        <f t="shared" si="243"/>
        <v>#DIV/0!</v>
      </c>
      <c r="BC1562">
        <f t="shared" si="246"/>
        <v>0</v>
      </c>
      <c r="BD1562" s="14">
        <f t="shared" si="247"/>
        <v>1</v>
      </c>
      <c r="BE1562" s="14">
        <f t="shared" si="248"/>
        <v>13</v>
      </c>
      <c r="BF1562" s="14" t="str">
        <f t="shared" si="249"/>
        <v/>
      </c>
      <c r="BG1562" s="14" t="str">
        <f t="shared" si="250"/>
        <v/>
      </c>
    </row>
    <row r="1563" spans="1:59" x14ac:dyDescent="0.2">
      <c r="A1563" t="str">
        <f t="shared" si="251"/>
        <v>Thomas Liberatore_2017</v>
      </c>
      <c r="B1563" t="s">
        <v>2682</v>
      </c>
      <c r="C1563" t="s">
        <v>443</v>
      </c>
      <c r="D1563">
        <v>2017</v>
      </c>
      <c r="E1563" s="13">
        <v>494100</v>
      </c>
      <c r="F1563" s="13">
        <v>494100</v>
      </c>
      <c r="G1563" s="13">
        <v>494100</v>
      </c>
      <c r="H1563" s="13">
        <v>511100</v>
      </c>
      <c r="I1563" s="13">
        <v>515900</v>
      </c>
      <c r="J1563" s="13">
        <v>513500</v>
      </c>
      <c r="K1563" s="13">
        <v>481500</v>
      </c>
      <c r="L1563" s="13">
        <v>459300</v>
      </c>
      <c r="M1563" s="13">
        <v>422100</v>
      </c>
      <c r="N1563" s="13">
        <v>422100</v>
      </c>
      <c r="O1563" s="13">
        <v>422100</v>
      </c>
      <c r="P1563" s="13">
        <v>422100</v>
      </c>
      <c r="Q1563" s="13">
        <v>422100</v>
      </c>
      <c r="R1563" s="13">
        <v>408400</v>
      </c>
      <c r="S1563" s="13">
        <v>376800</v>
      </c>
      <c r="T1563" s="13">
        <v>376800</v>
      </c>
      <c r="U1563" s="13">
        <v>367700</v>
      </c>
      <c r="V1563" s="13">
        <v>360400</v>
      </c>
      <c r="W1563" s="13">
        <v>361200</v>
      </c>
      <c r="X1563" s="13">
        <v>363800</v>
      </c>
      <c r="Y1563" s="13">
        <v>359900</v>
      </c>
      <c r="Z1563" s="13">
        <v>350300</v>
      </c>
      <c r="AA1563" s="13">
        <v>356100</v>
      </c>
      <c r="AB1563" s="13">
        <v>102</v>
      </c>
      <c r="AC1563" s="13">
        <v>93</v>
      </c>
      <c r="AD1563" s="13">
        <v>131</v>
      </c>
      <c r="AE1563" s="13">
        <v>86</v>
      </c>
      <c r="AF1563" s="13">
        <v>79</v>
      </c>
      <c r="AG1563" s="13">
        <v>65</v>
      </c>
      <c r="AH1563" s="13">
        <v>88</v>
      </c>
      <c r="AI1563" s="13">
        <v>34</v>
      </c>
      <c r="AJ1563" s="13"/>
      <c r="AK1563" s="13"/>
      <c r="AL1563" s="13"/>
      <c r="AM1563" s="13"/>
      <c r="AN1563" s="13">
        <v>95</v>
      </c>
      <c r="AO1563" s="13">
        <v>40</v>
      </c>
      <c r="AP1563" s="13"/>
      <c r="AQ1563" s="13">
        <v>69</v>
      </c>
      <c r="AR1563" s="13">
        <v>94</v>
      </c>
      <c r="AS1563" s="13">
        <v>55</v>
      </c>
      <c r="AT1563" s="13">
        <v>74</v>
      </c>
      <c r="AU1563" s="13">
        <v>82</v>
      </c>
      <c r="AV1563" s="13">
        <v>40</v>
      </c>
      <c r="AW1563" s="13">
        <v>103</v>
      </c>
      <c r="AX1563" s="13">
        <v>93</v>
      </c>
      <c r="AY1563" s="14">
        <f t="shared" si="244"/>
        <v>79.055555555555557</v>
      </c>
      <c r="AZ1563" s="14">
        <f t="shared" si="242"/>
        <v>23</v>
      </c>
      <c r="BA1563" s="19">
        <f t="shared" si="245"/>
        <v>0.81818181818181823</v>
      </c>
      <c r="BB1563" s="20">
        <f t="shared" si="243"/>
        <v>25.18746705669361</v>
      </c>
      <c r="BC1563">
        <f t="shared" si="246"/>
        <v>0</v>
      </c>
      <c r="BD1563" s="14">
        <f t="shared" si="247"/>
        <v>22</v>
      </c>
      <c r="BE1563" s="14">
        <f t="shared" si="248"/>
        <v>92.666666666666671</v>
      </c>
      <c r="BF1563" s="14">
        <f t="shared" si="249"/>
        <v>61</v>
      </c>
      <c r="BG1563" s="14">
        <f t="shared" si="250"/>
        <v>76.25</v>
      </c>
    </row>
    <row r="1564" spans="1:59" x14ac:dyDescent="0.2">
      <c r="A1564" t="str">
        <f t="shared" si="251"/>
        <v>Thomas Liberatore_2016</v>
      </c>
      <c r="B1564" t="s">
        <v>2682</v>
      </c>
      <c r="C1564" t="s">
        <v>443</v>
      </c>
      <c r="D1564">
        <v>2016</v>
      </c>
      <c r="E1564" s="13">
        <v>357300</v>
      </c>
      <c r="F1564" s="13">
        <v>357300</v>
      </c>
      <c r="G1564" s="13">
        <v>357300</v>
      </c>
      <c r="H1564" s="13">
        <v>403800</v>
      </c>
      <c r="I1564" s="13">
        <v>426500</v>
      </c>
      <c r="J1564" s="13">
        <v>433800</v>
      </c>
      <c r="K1564" s="13">
        <v>433600</v>
      </c>
      <c r="L1564" s="13">
        <v>436400</v>
      </c>
      <c r="M1564" s="13">
        <v>453300</v>
      </c>
      <c r="N1564" s="13">
        <v>470000</v>
      </c>
      <c r="O1564" s="13">
        <v>477500</v>
      </c>
      <c r="P1564" s="13">
        <v>479800</v>
      </c>
      <c r="Q1564" s="13">
        <v>494200</v>
      </c>
      <c r="R1564" s="13">
        <v>494800</v>
      </c>
      <c r="S1564" s="13">
        <v>494800</v>
      </c>
      <c r="T1564" s="13">
        <v>487500</v>
      </c>
      <c r="U1564" s="13">
        <v>452600</v>
      </c>
      <c r="V1564" s="13">
        <v>452600</v>
      </c>
      <c r="W1564" s="13">
        <v>417700</v>
      </c>
      <c r="X1564" s="13">
        <v>382200</v>
      </c>
      <c r="Y1564" s="13">
        <v>382200</v>
      </c>
      <c r="Z1564" s="13">
        <v>382200</v>
      </c>
      <c r="AA1564" s="13">
        <v>382200</v>
      </c>
      <c r="AB1564" s="13">
        <v>115</v>
      </c>
      <c r="AC1564" s="13">
        <v>118</v>
      </c>
      <c r="AD1564" s="13">
        <v>82</v>
      </c>
      <c r="AE1564" s="13">
        <v>89</v>
      </c>
      <c r="AF1564" s="13">
        <v>95</v>
      </c>
      <c r="AG1564" s="13">
        <v>70</v>
      </c>
      <c r="AH1564" s="13">
        <v>99</v>
      </c>
      <c r="AI1564" s="13">
        <v>128</v>
      </c>
      <c r="AJ1564" s="13">
        <v>82</v>
      </c>
      <c r="AK1564" s="13">
        <v>89</v>
      </c>
      <c r="AL1564" s="13">
        <v>120</v>
      </c>
      <c r="AM1564" s="13">
        <v>112</v>
      </c>
      <c r="AN1564" s="13">
        <v>74</v>
      </c>
      <c r="AO1564" s="13"/>
      <c r="AP1564" s="13">
        <v>94</v>
      </c>
      <c r="AQ1564" s="13">
        <v>47</v>
      </c>
      <c r="AR1564" s="13"/>
      <c r="AS1564" s="13">
        <v>58</v>
      </c>
      <c r="AT1564" s="13">
        <v>72</v>
      </c>
      <c r="AU1564" s="13"/>
      <c r="AV1564" s="13"/>
      <c r="AW1564" s="13"/>
      <c r="AX1564" s="13"/>
      <c r="AY1564" s="14">
        <f t="shared" si="244"/>
        <v>90.82352941176471</v>
      </c>
      <c r="AZ1564" s="14">
        <f t="shared" si="242"/>
        <v>23</v>
      </c>
      <c r="BA1564" s="19">
        <f t="shared" si="245"/>
        <v>0.77272727272727271</v>
      </c>
      <c r="BB1564" s="20">
        <f t="shared" si="243"/>
        <v>22.817852917500943</v>
      </c>
      <c r="BC1564">
        <f t="shared" si="246"/>
        <v>0</v>
      </c>
      <c r="BD1564" s="14">
        <f t="shared" si="247"/>
        <v>1</v>
      </c>
      <c r="BE1564" s="14">
        <f t="shared" si="248"/>
        <v>94.833333333333329</v>
      </c>
      <c r="BF1564" s="14">
        <f t="shared" si="249"/>
        <v>105</v>
      </c>
      <c r="BG1564" s="14">
        <f t="shared" si="250"/>
        <v>67.75</v>
      </c>
    </row>
    <row r="1565" spans="1:59" x14ac:dyDescent="0.2">
      <c r="A1565" t="str">
        <f t="shared" si="251"/>
        <v>Thomas Liberatore_2015</v>
      </c>
      <c r="B1565" t="s">
        <v>2682</v>
      </c>
      <c r="C1565" t="s">
        <v>443</v>
      </c>
      <c r="D1565">
        <v>2015</v>
      </c>
      <c r="E1565" s="13">
        <v>593200</v>
      </c>
      <c r="F1565" s="13">
        <v>593200</v>
      </c>
      <c r="G1565" s="13">
        <v>593200</v>
      </c>
      <c r="H1565" s="13">
        <v>593200</v>
      </c>
      <c r="I1565" s="13">
        <v>593200</v>
      </c>
      <c r="J1565" s="13">
        <v>593200</v>
      </c>
      <c r="K1565" s="13">
        <v>593200</v>
      </c>
      <c r="L1565" s="13">
        <v>593200</v>
      </c>
      <c r="M1565" s="13">
        <v>593200</v>
      </c>
      <c r="N1565" s="13">
        <v>593200</v>
      </c>
      <c r="O1565" s="13">
        <v>593200</v>
      </c>
      <c r="P1565" s="13">
        <v>593200</v>
      </c>
      <c r="Q1565" s="13">
        <v>593200</v>
      </c>
      <c r="R1565" s="13">
        <v>593200</v>
      </c>
      <c r="S1565" s="13">
        <v>593200</v>
      </c>
      <c r="T1565" s="13">
        <v>593200</v>
      </c>
      <c r="U1565" s="13">
        <v>593200</v>
      </c>
      <c r="V1565" s="13">
        <v>593200</v>
      </c>
      <c r="W1565" s="13">
        <v>593200</v>
      </c>
      <c r="X1565" s="13">
        <v>593200</v>
      </c>
      <c r="Y1565" s="13">
        <v>593200</v>
      </c>
      <c r="Z1565" s="13">
        <v>593200</v>
      </c>
      <c r="AA1565" s="13">
        <v>593200</v>
      </c>
      <c r="AB1565" s="13"/>
      <c r="AC1565" s="13"/>
      <c r="AD1565" s="13"/>
      <c r="AE1565" s="13"/>
      <c r="AF1565" s="13"/>
      <c r="AG1565" s="13"/>
      <c r="AH1565" s="13"/>
      <c r="AI1565" s="13"/>
      <c r="AJ1565" s="13"/>
      <c r="AK1565" s="13"/>
      <c r="AL1565" s="13"/>
      <c r="AM1565" s="13"/>
      <c r="AN1565" s="13"/>
      <c r="AO1565" s="13"/>
      <c r="AP1565" s="13"/>
      <c r="AQ1565" s="13"/>
      <c r="AR1565" s="13"/>
      <c r="AS1565" s="13"/>
      <c r="AT1565" s="13"/>
      <c r="AU1565" s="13"/>
      <c r="AV1565" s="13"/>
      <c r="AW1565" s="13"/>
      <c r="AX1565" s="13"/>
      <c r="AY1565" s="14" t="str">
        <f t="shared" si="244"/>
        <v/>
      </c>
      <c r="AZ1565" s="14">
        <f t="shared" si="242"/>
        <v>23</v>
      </c>
      <c r="BA1565" s="19">
        <f t="shared" si="245"/>
        <v>0</v>
      </c>
      <c r="BB1565" s="20" t="e">
        <f t="shared" si="243"/>
        <v>#DIV/0!</v>
      </c>
      <c r="BC1565">
        <f t="shared" si="246"/>
        <v>0</v>
      </c>
      <c r="BD1565" s="14">
        <f t="shared" si="247"/>
        <v>1</v>
      </c>
      <c r="BE1565" s="14" t="str">
        <f t="shared" si="248"/>
        <v/>
      </c>
      <c r="BF1565" s="14" t="str">
        <f t="shared" si="249"/>
        <v/>
      </c>
      <c r="BG1565" s="14" t="str">
        <f t="shared" si="250"/>
        <v/>
      </c>
    </row>
    <row r="1566" spans="1:59" x14ac:dyDescent="0.2">
      <c r="A1566" t="str">
        <f t="shared" si="251"/>
        <v>Jarrod Lienert_2018</v>
      </c>
      <c r="B1566" t="s">
        <v>970</v>
      </c>
      <c r="C1566" t="s">
        <v>40</v>
      </c>
      <c r="D1566">
        <v>2018</v>
      </c>
      <c r="E1566" s="13">
        <v>123900</v>
      </c>
      <c r="F1566" s="13">
        <v>123900</v>
      </c>
      <c r="G1566" s="13">
        <v>123900</v>
      </c>
      <c r="H1566" s="13">
        <v>123900</v>
      </c>
      <c r="I1566" s="13">
        <v>123900</v>
      </c>
      <c r="J1566" s="13">
        <v>123900</v>
      </c>
      <c r="K1566" s="13">
        <v>123900</v>
      </c>
      <c r="L1566" s="13">
        <v>123900</v>
      </c>
      <c r="M1566" s="13">
        <v>123900</v>
      </c>
      <c r="N1566" s="13">
        <v>123900</v>
      </c>
      <c r="O1566" s="13">
        <v>123900</v>
      </c>
      <c r="P1566" s="13">
        <v>123900</v>
      </c>
      <c r="Q1566" s="13">
        <v>123900</v>
      </c>
      <c r="R1566" s="13">
        <v>123900</v>
      </c>
      <c r="S1566" s="13">
        <v>123900</v>
      </c>
      <c r="T1566" s="13">
        <v>123900</v>
      </c>
      <c r="U1566" s="13">
        <v>123900</v>
      </c>
      <c r="V1566" s="13">
        <v>123900</v>
      </c>
      <c r="W1566" s="13">
        <v>123900</v>
      </c>
      <c r="X1566" s="13">
        <v>123900</v>
      </c>
      <c r="Y1566" s="13">
        <v>207300</v>
      </c>
      <c r="Z1566" s="13">
        <v>260100</v>
      </c>
      <c r="AA1566" s="13">
        <v>288900</v>
      </c>
      <c r="AB1566" s="13"/>
      <c r="AC1566" s="13"/>
      <c r="AD1566" s="13"/>
      <c r="AE1566" s="13"/>
      <c r="AF1566" s="13"/>
      <c r="AG1566" s="13"/>
      <c r="AH1566" s="13"/>
      <c r="AI1566" s="13"/>
      <c r="AJ1566" s="13"/>
      <c r="AK1566" s="13"/>
      <c r="AL1566" s="13"/>
      <c r="AM1566" s="13"/>
      <c r="AN1566" s="13"/>
      <c r="AO1566" s="13"/>
      <c r="AP1566" s="13"/>
      <c r="AQ1566" s="13"/>
      <c r="AR1566" s="13"/>
      <c r="AS1566" s="13">
        <v>92</v>
      </c>
      <c r="AT1566" s="13">
        <v>83</v>
      </c>
      <c r="AU1566" s="13">
        <v>89</v>
      </c>
      <c r="AV1566" s="13">
        <v>75</v>
      </c>
      <c r="AW1566" s="13">
        <v>51</v>
      </c>
      <c r="AX1566" s="13">
        <v>61</v>
      </c>
      <c r="AY1566" s="14">
        <f t="shared" si="244"/>
        <v>75.166666666666671</v>
      </c>
      <c r="AZ1566" s="14">
        <f t="shared" si="242"/>
        <v>23</v>
      </c>
      <c r="BA1566" s="19">
        <f t="shared" si="245"/>
        <v>0.27272727272727271</v>
      </c>
      <c r="BB1566" s="20">
        <f t="shared" si="243"/>
        <v>16.253204812179877</v>
      </c>
      <c r="BC1566">
        <f t="shared" si="246"/>
        <v>0</v>
      </c>
      <c r="BD1566" s="14">
        <f t="shared" si="247"/>
        <v>1</v>
      </c>
      <c r="BE1566" s="14" t="str">
        <f t="shared" si="248"/>
        <v/>
      </c>
      <c r="BF1566" s="14" t="str">
        <f t="shared" si="249"/>
        <v/>
      </c>
      <c r="BG1566" s="14">
        <f t="shared" si="250"/>
        <v>75.166666666666671</v>
      </c>
    </row>
    <row r="1567" spans="1:59" x14ac:dyDescent="0.2">
      <c r="A1567" t="str">
        <f t="shared" si="251"/>
        <v>Jarrod Lienert_2017</v>
      </c>
      <c r="B1567" t="s">
        <v>970</v>
      </c>
      <c r="C1567" t="s">
        <v>40</v>
      </c>
      <c r="D1567">
        <v>2017</v>
      </c>
      <c r="E1567" s="13">
        <v>102400</v>
      </c>
      <c r="F1567" s="13">
        <v>102400</v>
      </c>
      <c r="G1567" s="13">
        <v>102400</v>
      </c>
      <c r="H1567" s="13">
        <v>102400</v>
      </c>
      <c r="I1567" s="13">
        <v>102400</v>
      </c>
      <c r="J1567" s="13">
        <v>102400</v>
      </c>
      <c r="K1567" s="13">
        <v>102400</v>
      </c>
      <c r="L1567" s="13">
        <v>102400</v>
      </c>
      <c r="M1567" s="13">
        <v>102400</v>
      </c>
      <c r="N1567" s="13">
        <v>102400</v>
      </c>
      <c r="O1567" s="13">
        <v>102400</v>
      </c>
      <c r="P1567" s="13">
        <v>102400</v>
      </c>
      <c r="Q1567" s="13">
        <v>102400</v>
      </c>
      <c r="R1567" s="13">
        <v>102400</v>
      </c>
      <c r="S1567" s="13">
        <v>102400</v>
      </c>
      <c r="T1567" s="13">
        <v>102400</v>
      </c>
      <c r="U1567" s="13">
        <v>102400</v>
      </c>
      <c r="V1567" s="13">
        <v>102400</v>
      </c>
      <c r="W1567" s="13">
        <v>102400</v>
      </c>
      <c r="X1567" s="13">
        <v>102400</v>
      </c>
      <c r="Y1567" s="13">
        <v>102400</v>
      </c>
      <c r="Z1567" s="13">
        <v>102400</v>
      </c>
      <c r="AA1567" s="13">
        <v>102400</v>
      </c>
      <c r="AB1567" s="13"/>
      <c r="AC1567" s="13"/>
      <c r="AD1567" s="13"/>
      <c r="AE1567" s="13"/>
      <c r="AF1567" s="13"/>
      <c r="AG1567" s="13"/>
      <c r="AH1567" s="13"/>
      <c r="AI1567" s="13"/>
      <c r="AJ1567" s="13"/>
      <c r="AK1567" s="13"/>
      <c r="AL1567" s="13"/>
      <c r="AM1567" s="13"/>
      <c r="AN1567" s="13"/>
      <c r="AO1567" s="13"/>
      <c r="AP1567" s="13"/>
      <c r="AQ1567" s="13"/>
      <c r="AR1567" s="13"/>
      <c r="AS1567" s="13"/>
      <c r="AT1567" s="13"/>
      <c r="AU1567" s="13"/>
      <c r="AV1567" s="13"/>
      <c r="AW1567" s="13"/>
      <c r="AX1567" s="13"/>
      <c r="AY1567" s="14" t="str">
        <f t="shared" si="244"/>
        <v/>
      </c>
      <c r="AZ1567" s="14">
        <f t="shared" si="242"/>
        <v>23</v>
      </c>
      <c r="BA1567" s="19">
        <f t="shared" si="245"/>
        <v>0</v>
      </c>
      <c r="BB1567" s="20" t="e">
        <f t="shared" si="243"/>
        <v>#DIV/0!</v>
      </c>
      <c r="BC1567">
        <f t="shared" si="246"/>
        <v>0</v>
      </c>
      <c r="BD1567" s="14">
        <f t="shared" si="247"/>
        <v>1</v>
      </c>
      <c r="BE1567" s="14" t="str">
        <f t="shared" si="248"/>
        <v/>
      </c>
      <c r="BF1567" s="14" t="str">
        <f t="shared" si="249"/>
        <v/>
      </c>
      <c r="BG1567" s="14" t="str">
        <f t="shared" si="250"/>
        <v/>
      </c>
    </row>
    <row r="1568" spans="1:59" x14ac:dyDescent="0.2">
      <c r="A1568" t="str">
        <f t="shared" si="251"/>
        <v>Jarrod Lienert_2016</v>
      </c>
      <c r="B1568" t="s">
        <v>970</v>
      </c>
      <c r="C1568" t="s">
        <v>40</v>
      </c>
      <c r="D1568">
        <v>2016</v>
      </c>
      <c r="E1568" s="13">
        <v>0</v>
      </c>
      <c r="F1568" s="13">
        <v>0</v>
      </c>
      <c r="G1568" s="13">
        <v>0</v>
      </c>
      <c r="H1568" s="13">
        <v>0</v>
      </c>
      <c r="I1568" s="13">
        <v>0</v>
      </c>
      <c r="J1568" s="13">
        <v>0</v>
      </c>
      <c r="K1568" s="13">
        <v>0</v>
      </c>
      <c r="L1568" s="13">
        <v>0</v>
      </c>
      <c r="M1568" s="13">
        <v>0</v>
      </c>
      <c r="N1568" s="13">
        <v>0</v>
      </c>
      <c r="O1568" s="13">
        <v>0</v>
      </c>
      <c r="P1568" s="13">
        <v>0</v>
      </c>
      <c r="Q1568" s="13">
        <v>0</v>
      </c>
      <c r="R1568" s="13">
        <v>0</v>
      </c>
      <c r="S1568" s="13">
        <v>0</v>
      </c>
      <c r="T1568" s="13">
        <v>0</v>
      </c>
      <c r="U1568" s="13">
        <v>0</v>
      </c>
      <c r="V1568" s="13">
        <v>0</v>
      </c>
      <c r="W1568" s="13">
        <v>0</v>
      </c>
      <c r="X1568" s="13">
        <v>0</v>
      </c>
      <c r="Y1568" s="13">
        <v>0</v>
      </c>
      <c r="Z1568" s="13">
        <v>0</v>
      </c>
      <c r="AA1568" s="13">
        <v>0</v>
      </c>
      <c r="AB1568" s="13"/>
      <c r="AC1568" s="13"/>
      <c r="AD1568" s="13"/>
      <c r="AE1568" s="13"/>
      <c r="AF1568" s="13"/>
      <c r="AG1568" s="13"/>
      <c r="AH1568" s="13"/>
      <c r="AI1568" s="13"/>
      <c r="AJ1568" s="13"/>
      <c r="AK1568" s="13"/>
      <c r="AL1568" s="13"/>
      <c r="AM1568" s="13"/>
      <c r="AN1568" s="13"/>
      <c r="AO1568" s="13"/>
      <c r="AP1568" s="13"/>
      <c r="AQ1568" s="13"/>
      <c r="AR1568" s="13"/>
      <c r="AS1568" s="13"/>
      <c r="AT1568" s="13"/>
      <c r="AU1568" s="13"/>
      <c r="AV1568" s="13"/>
      <c r="AW1568" s="13"/>
      <c r="AX1568" s="13"/>
      <c r="AY1568" s="14" t="str">
        <f t="shared" si="244"/>
        <v/>
      </c>
      <c r="AZ1568" s="14">
        <f t="shared" si="242"/>
        <v>23</v>
      </c>
      <c r="BA1568" s="19">
        <f t="shared" si="245"/>
        <v>0</v>
      </c>
      <c r="BB1568" s="20" t="e">
        <f t="shared" si="243"/>
        <v>#DIV/0!</v>
      </c>
      <c r="BC1568">
        <f t="shared" si="246"/>
        <v>23</v>
      </c>
      <c r="BD1568" s="14">
        <f t="shared" si="247"/>
        <v>1</v>
      </c>
      <c r="BE1568" s="14" t="str">
        <f t="shared" si="248"/>
        <v/>
      </c>
      <c r="BF1568" s="14" t="str">
        <f t="shared" si="249"/>
        <v/>
      </c>
      <c r="BG1568" s="14" t="str">
        <f t="shared" si="250"/>
        <v/>
      </c>
    </row>
    <row r="1569" spans="1:59" x14ac:dyDescent="0.2">
      <c r="A1569" t="str">
        <f t="shared" si="251"/>
        <v>Jarrod Lienert_2015</v>
      </c>
      <c r="B1569" t="s">
        <v>970</v>
      </c>
      <c r="C1569" t="s">
        <v>40</v>
      </c>
      <c r="D1569">
        <v>2015</v>
      </c>
      <c r="E1569" s="13">
        <v>0</v>
      </c>
      <c r="F1569" s="13">
        <v>0</v>
      </c>
      <c r="G1569" s="13">
        <v>0</v>
      </c>
      <c r="H1569" s="13">
        <v>0</v>
      </c>
      <c r="I1569" s="13">
        <v>0</v>
      </c>
      <c r="J1569" s="13">
        <v>0</v>
      </c>
      <c r="K1569" s="13">
        <v>0</v>
      </c>
      <c r="L1569" s="13">
        <v>0</v>
      </c>
      <c r="M1569" s="13">
        <v>0</v>
      </c>
      <c r="N1569" s="13">
        <v>0</v>
      </c>
      <c r="O1569" s="13">
        <v>0</v>
      </c>
      <c r="P1569" s="13">
        <v>0</v>
      </c>
      <c r="Q1569" s="13">
        <v>0</v>
      </c>
      <c r="R1569" s="13">
        <v>0</v>
      </c>
      <c r="S1569" s="13">
        <v>0</v>
      </c>
      <c r="T1569" s="13">
        <v>0</v>
      </c>
      <c r="U1569" s="13">
        <v>0</v>
      </c>
      <c r="V1569" s="13">
        <v>0</v>
      </c>
      <c r="W1569" s="13">
        <v>0</v>
      </c>
      <c r="X1569" s="13">
        <v>0</v>
      </c>
      <c r="Y1569" s="13">
        <v>0</v>
      </c>
      <c r="Z1569" s="13">
        <v>0</v>
      </c>
      <c r="AA1569" s="13">
        <v>0</v>
      </c>
      <c r="AB1569" s="13"/>
      <c r="AC1569" s="13"/>
      <c r="AD1569" s="13"/>
      <c r="AE1569" s="13"/>
      <c r="AF1569" s="13"/>
      <c r="AG1569" s="13"/>
      <c r="AH1569" s="13"/>
      <c r="AI1569" s="13"/>
      <c r="AJ1569" s="13"/>
      <c r="AK1569" s="13"/>
      <c r="AL1569" s="13"/>
      <c r="AM1569" s="13"/>
      <c r="AN1569" s="13"/>
      <c r="AO1569" s="13"/>
      <c r="AP1569" s="13"/>
      <c r="AQ1569" s="13"/>
      <c r="AR1569" s="13"/>
      <c r="AS1569" s="13"/>
      <c r="AT1569" s="13"/>
      <c r="AU1569" s="13"/>
      <c r="AV1569" s="13"/>
      <c r="AW1569" s="13"/>
      <c r="AX1569" s="13"/>
      <c r="AY1569" s="14" t="str">
        <f t="shared" si="244"/>
        <v/>
      </c>
      <c r="AZ1569" s="14">
        <f t="shared" si="242"/>
        <v>23</v>
      </c>
      <c r="BA1569" s="19">
        <f t="shared" si="245"/>
        <v>0</v>
      </c>
      <c r="BB1569" s="20" t="e">
        <f t="shared" si="243"/>
        <v>#DIV/0!</v>
      </c>
      <c r="BC1569">
        <f t="shared" si="246"/>
        <v>23</v>
      </c>
      <c r="BD1569" s="14">
        <f t="shared" si="247"/>
        <v>1</v>
      </c>
      <c r="BE1569" s="14" t="str">
        <f t="shared" si="248"/>
        <v/>
      </c>
      <c r="BF1569" s="14" t="str">
        <f t="shared" si="249"/>
        <v/>
      </c>
      <c r="BG1569" s="14" t="str">
        <f t="shared" si="250"/>
        <v/>
      </c>
    </row>
    <row r="1570" spans="1:59" x14ac:dyDescent="0.2">
      <c r="A1570" t="str">
        <f t="shared" si="251"/>
        <v>Matthew Ling_2018</v>
      </c>
      <c r="B1570" t="s">
        <v>1693</v>
      </c>
      <c r="C1570" t="s">
        <v>423</v>
      </c>
      <c r="D1570">
        <v>2018</v>
      </c>
      <c r="E1570" s="13">
        <v>144300</v>
      </c>
      <c r="F1570" s="13">
        <v>144300</v>
      </c>
      <c r="G1570" s="13">
        <v>144300</v>
      </c>
      <c r="H1570" s="13">
        <v>144300</v>
      </c>
      <c r="I1570" s="13">
        <v>144300</v>
      </c>
      <c r="J1570" s="13">
        <v>144300</v>
      </c>
      <c r="K1570" s="13">
        <v>144300</v>
      </c>
      <c r="L1570" s="13">
        <v>144300</v>
      </c>
      <c r="M1570" s="13">
        <v>144300</v>
      </c>
      <c r="N1570" s="13">
        <v>144300</v>
      </c>
      <c r="O1570" s="13">
        <v>144300</v>
      </c>
      <c r="P1570" s="13">
        <v>144300</v>
      </c>
      <c r="Q1570" s="13">
        <v>144300</v>
      </c>
      <c r="R1570" s="13">
        <v>144300</v>
      </c>
      <c r="S1570" s="13">
        <v>144300</v>
      </c>
      <c r="T1570" s="13">
        <v>144300</v>
      </c>
      <c r="U1570" s="13">
        <v>144300</v>
      </c>
      <c r="V1570" s="13">
        <v>144300</v>
      </c>
      <c r="W1570" s="13">
        <v>144300</v>
      </c>
      <c r="X1570" s="13">
        <v>144300</v>
      </c>
      <c r="Y1570" s="13">
        <v>144300</v>
      </c>
      <c r="Z1570" s="13">
        <v>144300</v>
      </c>
      <c r="AA1570" s="13">
        <v>144300</v>
      </c>
      <c r="AB1570" s="13"/>
      <c r="AC1570" s="13"/>
      <c r="AD1570" s="13"/>
      <c r="AE1570" s="13"/>
      <c r="AF1570" s="13"/>
      <c r="AG1570" s="13"/>
      <c r="AH1570" s="13"/>
      <c r="AI1570" s="13"/>
      <c r="AJ1570" s="13"/>
      <c r="AK1570" s="13"/>
      <c r="AL1570" s="13"/>
      <c r="AM1570" s="13"/>
      <c r="AN1570" s="13"/>
      <c r="AO1570" s="13"/>
      <c r="AP1570" s="13"/>
      <c r="AQ1570" s="13"/>
      <c r="AR1570" s="13"/>
      <c r="AS1570" s="13"/>
      <c r="AT1570" s="13"/>
      <c r="AU1570" s="13"/>
      <c r="AV1570" s="13"/>
      <c r="AW1570" s="13"/>
      <c r="AX1570" s="13"/>
      <c r="AY1570" s="14" t="str">
        <f t="shared" si="244"/>
        <v/>
      </c>
      <c r="AZ1570" s="14">
        <f t="shared" si="242"/>
        <v>23</v>
      </c>
      <c r="BA1570" s="19">
        <f t="shared" si="245"/>
        <v>0</v>
      </c>
      <c r="BB1570" s="20" t="e">
        <f t="shared" si="243"/>
        <v>#DIV/0!</v>
      </c>
      <c r="BC1570">
        <f t="shared" si="246"/>
        <v>0</v>
      </c>
      <c r="BD1570" s="14">
        <f t="shared" si="247"/>
        <v>1</v>
      </c>
      <c r="BE1570" s="14" t="str">
        <f t="shared" si="248"/>
        <v/>
      </c>
      <c r="BF1570" s="14" t="str">
        <f t="shared" si="249"/>
        <v/>
      </c>
      <c r="BG1570" s="14" t="str">
        <f t="shared" si="250"/>
        <v/>
      </c>
    </row>
    <row r="1571" spans="1:59" x14ac:dyDescent="0.2">
      <c r="A1571" t="str">
        <f t="shared" si="251"/>
        <v>Matthew Ling_2017</v>
      </c>
      <c r="B1571" t="s">
        <v>1693</v>
      </c>
      <c r="C1571" t="s">
        <v>423</v>
      </c>
      <c r="D1571">
        <v>2017</v>
      </c>
      <c r="E1571" s="13">
        <v>0</v>
      </c>
      <c r="F1571" s="13">
        <v>0</v>
      </c>
      <c r="G1571" s="13">
        <v>0</v>
      </c>
      <c r="H1571" s="13">
        <v>0</v>
      </c>
      <c r="I1571" s="13">
        <v>0</v>
      </c>
      <c r="J1571" s="13">
        <v>0</v>
      </c>
      <c r="K1571" s="13">
        <v>0</v>
      </c>
      <c r="L1571" s="13">
        <v>0</v>
      </c>
      <c r="M1571" s="13">
        <v>0</v>
      </c>
      <c r="N1571" s="13">
        <v>0</v>
      </c>
      <c r="O1571" s="13">
        <v>0</v>
      </c>
      <c r="P1571" s="13">
        <v>0</v>
      </c>
      <c r="Q1571" s="13">
        <v>0</v>
      </c>
      <c r="R1571" s="13">
        <v>0</v>
      </c>
      <c r="S1571" s="13">
        <v>0</v>
      </c>
      <c r="T1571" s="13">
        <v>0</v>
      </c>
      <c r="U1571" s="13">
        <v>0</v>
      </c>
      <c r="V1571" s="13">
        <v>0</v>
      </c>
      <c r="W1571" s="13">
        <v>0</v>
      </c>
      <c r="X1571" s="13">
        <v>0</v>
      </c>
      <c r="Y1571" s="13">
        <v>0</v>
      </c>
      <c r="Z1571" s="13">
        <v>0</v>
      </c>
      <c r="AA1571" s="13">
        <v>0</v>
      </c>
      <c r="AB1571" s="13"/>
      <c r="AC1571" s="13"/>
      <c r="AD1571" s="13"/>
      <c r="AE1571" s="13"/>
      <c r="AF1571" s="13"/>
      <c r="AG1571" s="13"/>
      <c r="AH1571" s="13"/>
      <c r="AI1571" s="13"/>
      <c r="AJ1571" s="13"/>
      <c r="AK1571" s="13"/>
      <c r="AL1571" s="13"/>
      <c r="AM1571" s="13"/>
      <c r="AN1571" s="13"/>
      <c r="AO1571" s="13"/>
      <c r="AP1571" s="13"/>
      <c r="AQ1571" s="13"/>
      <c r="AR1571" s="13"/>
      <c r="AS1571" s="13"/>
      <c r="AT1571" s="13"/>
      <c r="AU1571" s="13"/>
      <c r="AV1571" s="13"/>
      <c r="AW1571" s="13"/>
      <c r="AX1571" s="13"/>
      <c r="AY1571" s="14" t="str">
        <f t="shared" si="244"/>
        <v/>
      </c>
      <c r="AZ1571" s="14">
        <f t="shared" si="242"/>
        <v>23</v>
      </c>
      <c r="BA1571" s="19">
        <f t="shared" si="245"/>
        <v>0</v>
      </c>
      <c r="BB1571" s="20" t="e">
        <f t="shared" si="243"/>
        <v>#DIV/0!</v>
      </c>
      <c r="BC1571">
        <f t="shared" si="246"/>
        <v>23</v>
      </c>
      <c r="BD1571" s="14">
        <f t="shared" si="247"/>
        <v>1</v>
      </c>
      <c r="BE1571" s="14" t="str">
        <f t="shared" si="248"/>
        <v/>
      </c>
      <c r="BF1571" s="14" t="str">
        <f t="shared" si="249"/>
        <v/>
      </c>
      <c r="BG1571" s="14" t="str">
        <f t="shared" si="250"/>
        <v/>
      </c>
    </row>
    <row r="1572" spans="1:59" x14ac:dyDescent="0.2">
      <c r="A1572" t="str">
        <f t="shared" si="251"/>
        <v>Matthew Ling_2016</v>
      </c>
      <c r="B1572" t="s">
        <v>1693</v>
      </c>
      <c r="C1572" t="s">
        <v>423</v>
      </c>
      <c r="D1572">
        <v>2016</v>
      </c>
      <c r="E1572" s="13">
        <v>0</v>
      </c>
      <c r="F1572" s="13">
        <v>0</v>
      </c>
      <c r="G1572" s="13">
        <v>0</v>
      </c>
      <c r="H1572" s="13">
        <v>0</v>
      </c>
      <c r="I1572" s="13">
        <v>0</v>
      </c>
      <c r="J1572" s="13">
        <v>0</v>
      </c>
      <c r="K1572" s="13">
        <v>0</v>
      </c>
      <c r="L1572" s="13">
        <v>0</v>
      </c>
      <c r="M1572" s="13">
        <v>0</v>
      </c>
      <c r="N1572" s="13">
        <v>0</v>
      </c>
      <c r="O1572" s="13">
        <v>0</v>
      </c>
      <c r="P1572" s="13">
        <v>0</v>
      </c>
      <c r="Q1572" s="13">
        <v>0</v>
      </c>
      <c r="R1572" s="13">
        <v>0</v>
      </c>
      <c r="S1572" s="13">
        <v>0</v>
      </c>
      <c r="T1572" s="13">
        <v>0</v>
      </c>
      <c r="U1572" s="13">
        <v>0</v>
      </c>
      <c r="V1572" s="13">
        <v>0</v>
      </c>
      <c r="W1572" s="13">
        <v>0</v>
      </c>
      <c r="X1572" s="13">
        <v>0</v>
      </c>
      <c r="Y1572" s="13">
        <v>0</v>
      </c>
      <c r="Z1572" s="13">
        <v>0</v>
      </c>
      <c r="AA1572" s="13">
        <v>0</v>
      </c>
      <c r="AB1572" s="13"/>
      <c r="AC1572" s="13"/>
      <c r="AD1572" s="13"/>
      <c r="AE1572" s="13"/>
      <c r="AF1572" s="13"/>
      <c r="AG1572" s="13"/>
      <c r="AH1572" s="13"/>
      <c r="AI1572" s="13"/>
      <c r="AJ1572" s="13"/>
      <c r="AK1572" s="13"/>
      <c r="AL1572" s="13"/>
      <c r="AM1572" s="13"/>
      <c r="AN1572" s="13"/>
      <c r="AO1572" s="13"/>
      <c r="AP1572" s="13"/>
      <c r="AQ1572" s="13"/>
      <c r="AR1572" s="13"/>
      <c r="AS1572" s="13"/>
      <c r="AT1572" s="13"/>
      <c r="AU1572" s="13"/>
      <c r="AV1572" s="13"/>
      <c r="AW1572" s="13"/>
      <c r="AX1572" s="13"/>
      <c r="AY1572" s="14" t="str">
        <f t="shared" si="244"/>
        <v/>
      </c>
      <c r="AZ1572" s="14">
        <f t="shared" si="242"/>
        <v>23</v>
      </c>
      <c r="BA1572" s="19">
        <f t="shared" si="245"/>
        <v>0</v>
      </c>
      <c r="BB1572" s="20" t="e">
        <f t="shared" si="243"/>
        <v>#DIV/0!</v>
      </c>
      <c r="BC1572">
        <f t="shared" si="246"/>
        <v>23</v>
      </c>
      <c r="BD1572" s="14">
        <f t="shared" si="247"/>
        <v>1</v>
      </c>
      <c r="BE1572" s="14" t="str">
        <f t="shared" si="248"/>
        <v/>
      </c>
      <c r="BF1572" s="14" t="str">
        <f t="shared" si="249"/>
        <v/>
      </c>
      <c r="BG1572" s="14" t="str">
        <f t="shared" si="250"/>
        <v/>
      </c>
    </row>
    <row r="1573" spans="1:59" x14ac:dyDescent="0.2">
      <c r="A1573" t="str">
        <f t="shared" si="251"/>
        <v>Matthew Ling_2015</v>
      </c>
      <c r="B1573" t="s">
        <v>1693</v>
      </c>
      <c r="C1573" t="s">
        <v>423</v>
      </c>
      <c r="D1573">
        <v>2015</v>
      </c>
      <c r="E1573" s="13">
        <v>0</v>
      </c>
      <c r="F1573" s="13">
        <v>0</v>
      </c>
      <c r="G1573" s="13">
        <v>0</v>
      </c>
      <c r="H1573" s="13">
        <v>0</v>
      </c>
      <c r="I1573" s="13">
        <v>0</v>
      </c>
      <c r="J1573" s="13">
        <v>0</v>
      </c>
      <c r="K1573" s="13">
        <v>0</v>
      </c>
      <c r="L1573" s="13">
        <v>0</v>
      </c>
      <c r="M1573" s="13">
        <v>0</v>
      </c>
      <c r="N1573" s="13">
        <v>0</v>
      </c>
      <c r="O1573" s="13">
        <v>0</v>
      </c>
      <c r="P1573" s="13">
        <v>0</v>
      </c>
      <c r="Q1573" s="13">
        <v>0</v>
      </c>
      <c r="R1573" s="13">
        <v>0</v>
      </c>
      <c r="S1573" s="13">
        <v>0</v>
      </c>
      <c r="T1573" s="13">
        <v>0</v>
      </c>
      <c r="U1573" s="13">
        <v>0</v>
      </c>
      <c r="V1573" s="13">
        <v>0</v>
      </c>
      <c r="W1573" s="13">
        <v>0</v>
      </c>
      <c r="X1573" s="13">
        <v>0</v>
      </c>
      <c r="Y1573" s="13">
        <v>0</v>
      </c>
      <c r="Z1573" s="13">
        <v>0</v>
      </c>
      <c r="AA1573" s="13">
        <v>0</v>
      </c>
      <c r="AB1573" s="13"/>
      <c r="AC1573" s="13"/>
      <c r="AD1573" s="13"/>
      <c r="AE1573" s="13"/>
      <c r="AF1573" s="13"/>
      <c r="AG1573" s="13"/>
      <c r="AH1573" s="13"/>
      <c r="AI1573" s="13"/>
      <c r="AJ1573" s="13"/>
      <c r="AK1573" s="13"/>
      <c r="AL1573" s="13"/>
      <c r="AM1573" s="13"/>
      <c r="AN1573" s="13"/>
      <c r="AO1573" s="13"/>
      <c r="AP1573" s="13"/>
      <c r="AQ1573" s="13"/>
      <c r="AR1573" s="13"/>
      <c r="AS1573" s="13"/>
      <c r="AT1573" s="13"/>
      <c r="AU1573" s="13"/>
      <c r="AV1573" s="13"/>
      <c r="AW1573" s="13"/>
      <c r="AX1573" s="13"/>
      <c r="AY1573" s="14" t="str">
        <f t="shared" si="244"/>
        <v/>
      </c>
      <c r="AZ1573" s="14">
        <f t="shared" si="242"/>
        <v>23</v>
      </c>
      <c r="BA1573" s="19">
        <f t="shared" si="245"/>
        <v>0</v>
      </c>
      <c r="BB1573" s="20" t="e">
        <f t="shared" si="243"/>
        <v>#DIV/0!</v>
      </c>
      <c r="BC1573">
        <f t="shared" si="246"/>
        <v>23</v>
      </c>
      <c r="BD1573" s="14">
        <f t="shared" si="247"/>
        <v>1</v>
      </c>
      <c r="BE1573" s="14" t="str">
        <f t="shared" si="248"/>
        <v/>
      </c>
      <c r="BF1573" s="14" t="str">
        <f t="shared" si="249"/>
        <v/>
      </c>
      <c r="BG1573" s="14" t="str">
        <f t="shared" si="250"/>
        <v/>
      </c>
    </row>
    <row r="1574" spans="1:59" x14ac:dyDescent="0.2">
      <c r="A1574" t="str">
        <f t="shared" si="251"/>
        <v>Patrick Lipinski_2018</v>
      </c>
      <c r="B1574" t="s">
        <v>938</v>
      </c>
      <c r="C1574" t="s">
        <v>443</v>
      </c>
      <c r="D1574">
        <v>2018</v>
      </c>
      <c r="E1574" s="13">
        <v>204000</v>
      </c>
      <c r="F1574" s="13">
        <v>204000</v>
      </c>
      <c r="G1574" s="13">
        <v>204000</v>
      </c>
      <c r="H1574" s="13">
        <v>204000</v>
      </c>
      <c r="I1574" s="13">
        <v>204000</v>
      </c>
      <c r="J1574" s="13">
        <v>204000</v>
      </c>
      <c r="K1574" s="13">
        <v>204000</v>
      </c>
      <c r="L1574" s="13">
        <v>227300</v>
      </c>
      <c r="M1574" s="13">
        <v>257700</v>
      </c>
      <c r="N1574" s="13">
        <v>275700</v>
      </c>
      <c r="O1574" s="13">
        <v>283500</v>
      </c>
      <c r="P1574" s="13">
        <v>276700</v>
      </c>
      <c r="Q1574" s="13">
        <v>276700</v>
      </c>
      <c r="R1574" s="13">
        <v>263100</v>
      </c>
      <c r="S1574" s="13">
        <v>260700</v>
      </c>
      <c r="T1574" s="13">
        <v>264900</v>
      </c>
      <c r="U1574" s="13">
        <v>264800</v>
      </c>
      <c r="V1574" s="13">
        <v>257800</v>
      </c>
      <c r="W1574" s="13">
        <v>257800</v>
      </c>
      <c r="X1574" s="13">
        <v>248100</v>
      </c>
      <c r="Y1574" s="13">
        <v>275800</v>
      </c>
      <c r="Z1574" s="13">
        <v>309500</v>
      </c>
      <c r="AA1574" s="13">
        <v>328800</v>
      </c>
      <c r="AB1574" s="13"/>
      <c r="AC1574" s="13"/>
      <c r="AD1574" s="13"/>
      <c r="AE1574" s="13"/>
      <c r="AF1574" s="13">
        <v>51</v>
      </c>
      <c r="AG1574" s="13">
        <v>69</v>
      </c>
      <c r="AH1574" s="13">
        <v>54</v>
      </c>
      <c r="AI1574" s="13">
        <v>82</v>
      </c>
      <c r="AJ1574" s="13">
        <v>60</v>
      </c>
      <c r="AK1574" s="13">
        <v>41</v>
      </c>
      <c r="AL1574" s="13">
        <v>54</v>
      </c>
      <c r="AM1574" s="13"/>
      <c r="AN1574" s="13">
        <v>41</v>
      </c>
      <c r="AO1574" s="13">
        <v>59</v>
      </c>
      <c r="AP1574" s="13">
        <v>69</v>
      </c>
      <c r="AQ1574" s="13">
        <v>34</v>
      </c>
      <c r="AR1574" s="13">
        <v>43</v>
      </c>
      <c r="AS1574" s="13"/>
      <c r="AT1574" s="13">
        <v>59</v>
      </c>
      <c r="AU1574" s="13">
        <v>113</v>
      </c>
      <c r="AV1574" s="13">
        <v>74</v>
      </c>
      <c r="AW1574" s="13">
        <v>81</v>
      </c>
      <c r="AX1574" s="13">
        <v>25</v>
      </c>
      <c r="AY1574" s="14">
        <f t="shared" si="244"/>
        <v>59.352941176470587</v>
      </c>
      <c r="AZ1574" s="14">
        <f t="shared" si="242"/>
        <v>23</v>
      </c>
      <c r="BA1574" s="19">
        <f t="shared" si="245"/>
        <v>0.77272727272727271</v>
      </c>
      <c r="BB1574" s="20">
        <f t="shared" si="243"/>
        <v>21.142200620059008</v>
      </c>
      <c r="BC1574">
        <f t="shared" si="246"/>
        <v>0</v>
      </c>
      <c r="BD1574" s="14">
        <f t="shared" si="247"/>
        <v>1</v>
      </c>
      <c r="BE1574" s="14">
        <f t="shared" si="248"/>
        <v>60</v>
      </c>
      <c r="BF1574" s="14">
        <f t="shared" si="249"/>
        <v>58.2</v>
      </c>
      <c r="BG1574" s="14">
        <f t="shared" si="250"/>
        <v>62.25</v>
      </c>
    </row>
    <row r="1575" spans="1:59" x14ac:dyDescent="0.2">
      <c r="A1575" t="str">
        <f t="shared" si="251"/>
        <v>Patrick Lipinski_2017</v>
      </c>
      <c r="B1575" t="s">
        <v>938</v>
      </c>
      <c r="C1575" t="s">
        <v>443</v>
      </c>
      <c r="D1575">
        <v>2017</v>
      </c>
      <c r="E1575" s="13">
        <v>117300</v>
      </c>
      <c r="F1575" s="13">
        <v>117300</v>
      </c>
      <c r="G1575" s="13">
        <v>117300</v>
      </c>
      <c r="H1575" s="13">
        <v>117300</v>
      </c>
      <c r="I1575" s="13">
        <v>117300</v>
      </c>
      <c r="J1575" s="13">
        <v>117300</v>
      </c>
      <c r="K1575" s="13">
        <v>117300</v>
      </c>
      <c r="L1575" s="13">
        <v>117300</v>
      </c>
      <c r="M1575" s="13">
        <v>117300</v>
      </c>
      <c r="N1575" s="13">
        <v>117300</v>
      </c>
      <c r="O1575" s="13">
        <v>117300</v>
      </c>
      <c r="P1575" s="13">
        <v>117300</v>
      </c>
      <c r="Q1575" s="13">
        <v>117300</v>
      </c>
      <c r="R1575" s="13">
        <v>117300</v>
      </c>
      <c r="S1575" s="13">
        <v>117300</v>
      </c>
      <c r="T1575" s="13">
        <v>117300</v>
      </c>
      <c r="U1575" s="13">
        <v>117300</v>
      </c>
      <c r="V1575" s="13">
        <v>117300</v>
      </c>
      <c r="W1575" s="13">
        <v>117300</v>
      </c>
      <c r="X1575" s="13">
        <v>117300</v>
      </c>
      <c r="Y1575" s="13">
        <v>117300</v>
      </c>
      <c r="Z1575" s="13">
        <v>117300</v>
      </c>
      <c r="AA1575" s="13">
        <v>117300</v>
      </c>
      <c r="AB1575" s="13"/>
      <c r="AC1575" s="13"/>
      <c r="AD1575" s="13"/>
      <c r="AE1575" s="13"/>
      <c r="AF1575" s="13"/>
      <c r="AG1575" s="13"/>
      <c r="AH1575" s="13"/>
      <c r="AI1575" s="13"/>
      <c r="AJ1575" s="13"/>
      <c r="AK1575" s="13"/>
      <c r="AL1575" s="13"/>
      <c r="AM1575" s="13"/>
      <c r="AN1575" s="13"/>
      <c r="AO1575" s="13"/>
      <c r="AP1575" s="13"/>
      <c r="AQ1575" s="13"/>
      <c r="AR1575" s="13"/>
      <c r="AS1575" s="13"/>
      <c r="AT1575" s="13"/>
      <c r="AU1575" s="13"/>
      <c r="AV1575" s="13"/>
      <c r="AW1575" s="13"/>
      <c r="AX1575" s="13">
        <v>53</v>
      </c>
      <c r="AY1575" s="14">
        <f t="shared" si="244"/>
        <v>53</v>
      </c>
      <c r="AZ1575" s="14">
        <f t="shared" si="242"/>
        <v>23</v>
      </c>
      <c r="BA1575" s="19">
        <f t="shared" si="245"/>
        <v>4.5454545454545456E-2</v>
      </c>
      <c r="BB1575" s="20" t="e">
        <f t="shared" si="243"/>
        <v>#DIV/0!</v>
      </c>
      <c r="BC1575">
        <f t="shared" si="246"/>
        <v>0</v>
      </c>
      <c r="BD1575" s="14">
        <f t="shared" si="247"/>
        <v>1</v>
      </c>
      <c r="BE1575" s="14" t="str">
        <f t="shared" si="248"/>
        <v/>
      </c>
      <c r="BF1575" s="14" t="str">
        <f t="shared" si="249"/>
        <v/>
      </c>
      <c r="BG1575" s="14">
        <f t="shared" si="250"/>
        <v>53</v>
      </c>
    </row>
    <row r="1576" spans="1:59" x14ac:dyDescent="0.2">
      <c r="A1576" t="str">
        <f t="shared" si="251"/>
        <v>Patrick Lipinski_2016</v>
      </c>
      <c r="B1576" t="s">
        <v>938</v>
      </c>
      <c r="C1576" t="s">
        <v>443</v>
      </c>
      <c r="D1576">
        <v>2016</v>
      </c>
      <c r="E1576" s="13">
        <v>0</v>
      </c>
      <c r="F1576" s="13">
        <v>0</v>
      </c>
      <c r="G1576" s="13">
        <v>0</v>
      </c>
      <c r="H1576" s="13">
        <v>0</v>
      </c>
      <c r="I1576" s="13">
        <v>0</v>
      </c>
      <c r="J1576" s="13">
        <v>0</v>
      </c>
      <c r="K1576" s="13">
        <v>0</v>
      </c>
      <c r="L1576" s="13">
        <v>0</v>
      </c>
      <c r="M1576" s="13">
        <v>0</v>
      </c>
      <c r="N1576" s="13">
        <v>0</v>
      </c>
      <c r="O1576" s="13">
        <v>0</v>
      </c>
      <c r="P1576" s="13">
        <v>0</v>
      </c>
      <c r="Q1576" s="13">
        <v>0</v>
      </c>
      <c r="R1576" s="13">
        <v>0</v>
      </c>
      <c r="S1576" s="13">
        <v>0</v>
      </c>
      <c r="T1576" s="13">
        <v>0</v>
      </c>
      <c r="U1576" s="13">
        <v>0</v>
      </c>
      <c r="V1576" s="13">
        <v>0</v>
      </c>
      <c r="W1576" s="13">
        <v>0</v>
      </c>
      <c r="X1576" s="13">
        <v>0</v>
      </c>
      <c r="Y1576" s="13">
        <v>0</v>
      </c>
      <c r="Z1576" s="13">
        <v>0</v>
      </c>
      <c r="AA1576" s="13">
        <v>0</v>
      </c>
      <c r="AB1576" s="13"/>
      <c r="AC1576" s="13"/>
      <c r="AD1576" s="13"/>
      <c r="AE1576" s="13"/>
      <c r="AF1576" s="13"/>
      <c r="AG1576" s="13"/>
      <c r="AH1576" s="13"/>
      <c r="AI1576" s="13"/>
      <c r="AJ1576" s="13"/>
      <c r="AK1576" s="13"/>
      <c r="AL1576" s="13"/>
      <c r="AM1576" s="13"/>
      <c r="AN1576" s="13"/>
      <c r="AO1576" s="13"/>
      <c r="AP1576" s="13"/>
      <c r="AQ1576" s="13"/>
      <c r="AR1576" s="13"/>
      <c r="AS1576" s="13"/>
      <c r="AT1576" s="13"/>
      <c r="AU1576" s="13"/>
      <c r="AV1576" s="13"/>
      <c r="AW1576" s="13"/>
      <c r="AX1576" s="13"/>
      <c r="AY1576" s="14" t="str">
        <f t="shared" si="244"/>
        <v/>
      </c>
      <c r="AZ1576" s="14">
        <f t="shared" si="242"/>
        <v>23</v>
      </c>
      <c r="BA1576" s="19">
        <f t="shared" si="245"/>
        <v>0</v>
      </c>
      <c r="BB1576" s="20" t="e">
        <f t="shared" si="243"/>
        <v>#DIV/0!</v>
      </c>
      <c r="BC1576">
        <f t="shared" si="246"/>
        <v>23</v>
      </c>
      <c r="BD1576" s="14">
        <f t="shared" si="247"/>
        <v>1</v>
      </c>
      <c r="BE1576" s="14" t="str">
        <f t="shared" si="248"/>
        <v/>
      </c>
      <c r="BF1576" s="14" t="str">
        <f t="shared" si="249"/>
        <v/>
      </c>
      <c r="BG1576" s="14" t="str">
        <f t="shared" si="250"/>
        <v/>
      </c>
    </row>
    <row r="1577" spans="1:59" x14ac:dyDescent="0.2">
      <c r="A1577" t="str">
        <f t="shared" si="251"/>
        <v>Patrick Lipinski_2015</v>
      </c>
      <c r="B1577" t="s">
        <v>938</v>
      </c>
      <c r="C1577" t="s">
        <v>443</v>
      </c>
      <c r="D1577">
        <v>2015</v>
      </c>
      <c r="E1577" s="13">
        <v>0</v>
      </c>
      <c r="F1577" s="13">
        <v>0</v>
      </c>
      <c r="G1577" s="13">
        <v>0</v>
      </c>
      <c r="H1577" s="13">
        <v>0</v>
      </c>
      <c r="I1577" s="13">
        <v>0</v>
      </c>
      <c r="J1577" s="13">
        <v>0</v>
      </c>
      <c r="K1577" s="13">
        <v>0</v>
      </c>
      <c r="L1577" s="13">
        <v>0</v>
      </c>
      <c r="M1577" s="13">
        <v>0</v>
      </c>
      <c r="N1577" s="13">
        <v>0</v>
      </c>
      <c r="O1577" s="13">
        <v>0</v>
      </c>
      <c r="P1577" s="13">
        <v>0</v>
      </c>
      <c r="Q1577" s="13">
        <v>0</v>
      </c>
      <c r="R1577" s="13">
        <v>0</v>
      </c>
      <c r="S1577" s="13">
        <v>0</v>
      </c>
      <c r="T1577" s="13">
        <v>0</v>
      </c>
      <c r="U1577" s="13">
        <v>0</v>
      </c>
      <c r="V1577" s="13">
        <v>0</v>
      </c>
      <c r="W1577" s="13">
        <v>0</v>
      </c>
      <c r="X1577" s="13">
        <v>0</v>
      </c>
      <c r="Y1577" s="13">
        <v>0</v>
      </c>
      <c r="Z1577" s="13">
        <v>0</v>
      </c>
      <c r="AA1577" s="13">
        <v>0</v>
      </c>
      <c r="AB1577" s="13"/>
      <c r="AC1577" s="13"/>
      <c r="AD1577" s="13"/>
      <c r="AE1577" s="13"/>
      <c r="AF1577" s="13"/>
      <c r="AG1577" s="13"/>
      <c r="AH1577" s="13"/>
      <c r="AI1577" s="13"/>
      <c r="AJ1577" s="13"/>
      <c r="AK1577" s="13"/>
      <c r="AL1577" s="13"/>
      <c r="AM1577" s="13"/>
      <c r="AN1577" s="13"/>
      <c r="AO1577" s="13"/>
      <c r="AP1577" s="13"/>
      <c r="AQ1577" s="13"/>
      <c r="AR1577" s="13"/>
      <c r="AS1577" s="13"/>
      <c r="AT1577" s="13"/>
      <c r="AU1577" s="13"/>
      <c r="AV1577" s="13"/>
      <c r="AW1577" s="13"/>
      <c r="AX1577" s="13"/>
      <c r="AY1577" s="14" t="str">
        <f t="shared" si="244"/>
        <v/>
      </c>
      <c r="AZ1577" s="14">
        <f t="shared" si="242"/>
        <v>23</v>
      </c>
      <c r="BA1577" s="19">
        <f t="shared" si="245"/>
        <v>0</v>
      </c>
      <c r="BB1577" s="20" t="e">
        <f t="shared" si="243"/>
        <v>#DIV/0!</v>
      </c>
      <c r="BC1577">
        <f t="shared" si="246"/>
        <v>23</v>
      </c>
      <c r="BD1577" s="14">
        <f t="shared" si="247"/>
        <v>1</v>
      </c>
      <c r="BE1577" s="14" t="str">
        <f t="shared" si="248"/>
        <v/>
      </c>
      <c r="BF1577" s="14" t="str">
        <f t="shared" si="249"/>
        <v/>
      </c>
      <c r="BG1577" s="14" t="str">
        <f t="shared" si="250"/>
        <v/>
      </c>
    </row>
    <row r="1578" spans="1:59" x14ac:dyDescent="0.2">
      <c r="A1578" t="str">
        <f t="shared" si="251"/>
        <v>Daniel Lloyd_2018</v>
      </c>
      <c r="B1578" t="s">
        <v>1539</v>
      </c>
      <c r="C1578" t="s">
        <v>490</v>
      </c>
      <c r="D1578">
        <v>2018</v>
      </c>
      <c r="E1578" s="13">
        <v>214200</v>
      </c>
      <c r="F1578" s="13">
        <v>214200</v>
      </c>
      <c r="G1578" s="13">
        <v>214200</v>
      </c>
      <c r="H1578" s="13">
        <v>251300</v>
      </c>
      <c r="I1578" s="13">
        <v>283000</v>
      </c>
      <c r="J1578" s="13">
        <v>306500</v>
      </c>
      <c r="K1578" s="13">
        <v>322300</v>
      </c>
      <c r="L1578" s="13">
        <v>333300</v>
      </c>
      <c r="M1578" s="13">
        <v>340100</v>
      </c>
      <c r="N1578" s="13">
        <v>339100</v>
      </c>
      <c r="O1578" s="13">
        <v>327700</v>
      </c>
      <c r="P1578" s="13">
        <v>320200</v>
      </c>
      <c r="Q1578" s="13">
        <v>300100</v>
      </c>
      <c r="R1578" s="13">
        <v>300100</v>
      </c>
      <c r="S1578" s="13">
        <v>300100</v>
      </c>
      <c r="T1578" s="13">
        <v>300100</v>
      </c>
      <c r="U1578" s="13">
        <v>300100</v>
      </c>
      <c r="V1578" s="13">
        <v>300100</v>
      </c>
      <c r="W1578" s="13">
        <v>300100</v>
      </c>
      <c r="X1578" s="13">
        <v>300100</v>
      </c>
      <c r="Y1578" s="13">
        <v>300100</v>
      </c>
      <c r="Z1578" s="13">
        <v>300100</v>
      </c>
      <c r="AA1578" s="13">
        <v>288300</v>
      </c>
      <c r="AB1578" s="13">
        <v>61</v>
      </c>
      <c r="AC1578" s="13">
        <v>54</v>
      </c>
      <c r="AD1578" s="13">
        <v>95</v>
      </c>
      <c r="AE1578" s="13">
        <v>69</v>
      </c>
      <c r="AF1578" s="13">
        <v>54</v>
      </c>
      <c r="AG1578" s="13">
        <v>94</v>
      </c>
      <c r="AH1578" s="13">
        <v>69</v>
      </c>
      <c r="AI1578" s="13">
        <v>53</v>
      </c>
      <c r="AJ1578" s="13">
        <v>81</v>
      </c>
      <c r="AK1578" s="13">
        <v>44</v>
      </c>
      <c r="AL1578" s="13">
        <v>55</v>
      </c>
      <c r="AM1578" s="13">
        <v>50</v>
      </c>
      <c r="AN1578" s="13"/>
      <c r="AO1578" s="13"/>
      <c r="AP1578" s="13"/>
      <c r="AQ1578" s="13"/>
      <c r="AR1578" s="13"/>
      <c r="AS1578" s="13"/>
      <c r="AT1578" s="13"/>
      <c r="AU1578" s="13"/>
      <c r="AV1578" s="13"/>
      <c r="AW1578" s="13">
        <v>80</v>
      </c>
      <c r="AX1578" s="13">
        <v>30</v>
      </c>
      <c r="AY1578" s="14">
        <f t="shared" si="244"/>
        <v>63.5</v>
      </c>
      <c r="AZ1578" s="14">
        <f t="shared" si="242"/>
        <v>23</v>
      </c>
      <c r="BA1578" s="19">
        <f t="shared" si="245"/>
        <v>0.63636363636363635</v>
      </c>
      <c r="BB1578" s="20">
        <f t="shared" si="243"/>
        <v>18.842464317027684</v>
      </c>
      <c r="BC1578">
        <f t="shared" si="246"/>
        <v>0</v>
      </c>
      <c r="BD1578" s="14">
        <f t="shared" si="247"/>
        <v>1</v>
      </c>
      <c r="BE1578" s="14">
        <f t="shared" si="248"/>
        <v>71.166666666666671</v>
      </c>
      <c r="BF1578" s="14">
        <f t="shared" si="249"/>
        <v>58.666666666666664</v>
      </c>
      <c r="BG1578" s="14">
        <f t="shared" si="250"/>
        <v>55</v>
      </c>
    </row>
    <row r="1579" spans="1:59" x14ac:dyDescent="0.2">
      <c r="A1579" t="str">
        <f t="shared" si="251"/>
        <v>Daniel Lloyd_2017</v>
      </c>
      <c r="B1579" t="s">
        <v>1539</v>
      </c>
      <c r="C1579" t="s">
        <v>490</v>
      </c>
      <c r="D1579">
        <v>2017</v>
      </c>
      <c r="E1579" s="13">
        <v>117300</v>
      </c>
      <c r="F1579" s="13">
        <v>117300</v>
      </c>
      <c r="G1579" s="13">
        <v>117300</v>
      </c>
      <c r="H1579" s="13">
        <v>117300</v>
      </c>
      <c r="I1579" s="13">
        <v>117300</v>
      </c>
      <c r="J1579" s="13">
        <v>117300</v>
      </c>
      <c r="K1579" s="13">
        <v>117300</v>
      </c>
      <c r="L1579" s="13">
        <v>117300</v>
      </c>
      <c r="M1579" s="13">
        <v>117300</v>
      </c>
      <c r="N1579" s="13">
        <v>117300</v>
      </c>
      <c r="O1579" s="13">
        <v>155200</v>
      </c>
      <c r="P1579" s="13">
        <v>172700</v>
      </c>
      <c r="Q1579" s="13">
        <v>172700</v>
      </c>
      <c r="R1579" s="13">
        <v>172700</v>
      </c>
      <c r="S1579" s="13">
        <v>186400</v>
      </c>
      <c r="T1579" s="13">
        <v>183800</v>
      </c>
      <c r="U1579" s="13">
        <v>187600</v>
      </c>
      <c r="V1579" s="13">
        <v>187600</v>
      </c>
      <c r="W1579" s="13">
        <v>187600</v>
      </c>
      <c r="X1579" s="13">
        <v>187600</v>
      </c>
      <c r="Y1579" s="13">
        <v>187600</v>
      </c>
      <c r="Z1579" s="13">
        <v>187600</v>
      </c>
      <c r="AA1579" s="13">
        <v>187600</v>
      </c>
      <c r="AB1579" s="13"/>
      <c r="AC1579" s="13"/>
      <c r="AD1579" s="13"/>
      <c r="AE1579" s="13"/>
      <c r="AF1579" s="13"/>
      <c r="AG1579" s="13"/>
      <c r="AH1579" s="13"/>
      <c r="AI1579" s="13">
        <v>54</v>
      </c>
      <c r="AJ1579" s="13">
        <v>47</v>
      </c>
      <c r="AK1579" s="13">
        <v>53</v>
      </c>
      <c r="AL1579" s="13">
        <v>31</v>
      </c>
      <c r="AM1579" s="13"/>
      <c r="AN1579" s="13"/>
      <c r="AO1579" s="13">
        <v>48</v>
      </c>
      <c r="AP1579" s="13">
        <v>26</v>
      </c>
      <c r="AQ1579" s="13">
        <v>44</v>
      </c>
      <c r="AR1579" s="13"/>
      <c r="AS1579" s="13"/>
      <c r="AT1579" s="13"/>
      <c r="AU1579" s="13"/>
      <c r="AV1579" s="13"/>
      <c r="AW1579" s="13"/>
      <c r="AX1579" s="13"/>
      <c r="AY1579" s="14">
        <f t="shared" si="244"/>
        <v>43.285714285714285</v>
      </c>
      <c r="AZ1579" s="14">
        <f t="shared" si="242"/>
        <v>23</v>
      </c>
      <c r="BA1579" s="19">
        <f t="shared" si="245"/>
        <v>0.31818181818181818</v>
      </c>
      <c r="BB1579" s="20">
        <f t="shared" si="243"/>
        <v>10.765907388825234</v>
      </c>
      <c r="BC1579">
        <f t="shared" si="246"/>
        <v>0</v>
      </c>
      <c r="BD1579" s="14">
        <f t="shared" si="247"/>
        <v>1</v>
      </c>
      <c r="BE1579" s="14" t="str">
        <f t="shared" si="248"/>
        <v/>
      </c>
      <c r="BF1579" s="14">
        <f t="shared" si="249"/>
        <v>46.25</v>
      </c>
      <c r="BG1579" s="14">
        <f t="shared" si="250"/>
        <v>35</v>
      </c>
    </row>
    <row r="1580" spans="1:59" x14ac:dyDescent="0.2">
      <c r="A1580" t="str">
        <f t="shared" si="251"/>
        <v>Daniel Lloyd_2016</v>
      </c>
      <c r="B1580" t="s">
        <v>1539</v>
      </c>
      <c r="C1580" t="s">
        <v>490</v>
      </c>
      <c r="D1580">
        <v>2016</v>
      </c>
      <c r="E1580" s="13">
        <v>102400</v>
      </c>
      <c r="F1580" s="13">
        <v>102400</v>
      </c>
      <c r="G1580" s="13">
        <v>102400</v>
      </c>
      <c r="H1580" s="13">
        <v>102400</v>
      </c>
      <c r="I1580" s="13">
        <v>102400</v>
      </c>
      <c r="J1580" s="13">
        <v>102400</v>
      </c>
      <c r="K1580" s="13">
        <v>102400</v>
      </c>
      <c r="L1580" s="13">
        <v>102400</v>
      </c>
      <c r="M1580" s="13">
        <v>102400</v>
      </c>
      <c r="N1580" s="13">
        <v>102400</v>
      </c>
      <c r="O1580" s="13">
        <v>102400</v>
      </c>
      <c r="P1580" s="13">
        <v>102400</v>
      </c>
      <c r="Q1580" s="13">
        <v>102400</v>
      </c>
      <c r="R1580" s="13">
        <v>102400</v>
      </c>
      <c r="S1580" s="13">
        <v>102400</v>
      </c>
      <c r="T1580" s="13">
        <v>102400</v>
      </c>
      <c r="U1580" s="13">
        <v>102400</v>
      </c>
      <c r="V1580" s="13">
        <v>102400</v>
      </c>
      <c r="W1580" s="13">
        <v>102400</v>
      </c>
      <c r="X1580" s="13">
        <v>102400</v>
      </c>
      <c r="Y1580" s="13">
        <v>102400</v>
      </c>
      <c r="Z1580" s="13">
        <v>102400</v>
      </c>
      <c r="AA1580" s="13">
        <v>102400</v>
      </c>
      <c r="AB1580" s="13"/>
      <c r="AC1580" s="13"/>
      <c r="AD1580" s="13"/>
      <c r="AE1580" s="13"/>
      <c r="AF1580" s="13"/>
      <c r="AG1580" s="13"/>
      <c r="AH1580" s="13"/>
      <c r="AI1580" s="13"/>
      <c r="AJ1580" s="13"/>
      <c r="AK1580" s="13"/>
      <c r="AL1580" s="13"/>
      <c r="AM1580" s="13"/>
      <c r="AN1580" s="13"/>
      <c r="AO1580" s="13"/>
      <c r="AP1580" s="13"/>
      <c r="AQ1580" s="13"/>
      <c r="AR1580" s="13"/>
      <c r="AS1580" s="13"/>
      <c r="AT1580" s="13"/>
      <c r="AU1580" s="13"/>
      <c r="AV1580" s="13"/>
      <c r="AW1580" s="13"/>
      <c r="AX1580" s="13"/>
      <c r="AY1580" s="14" t="str">
        <f t="shared" si="244"/>
        <v/>
      </c>
      <c r="AZ1580" s="14">
        <f t="shared" si="242"/>
        <v>23</v>
      </c>
      <c r="BA1580" s="19">
        <f t="shared" si="245"/>
        <v>0</v>
      </c>
      <c r="BB1580" s="20" t="e">
        <f t="shared" si="243"/>
        <v>#DIV/0!</v>
      </c>
      <c r="BC1580">
        <f t="shared" si="246"/>
        <v>0</v>
      </c>
      <c r="BD1580" s="14">
        <f t="shared" si="247"/>
        <v>1</v>
      </c>
      <c r="BE1580" s="14" t="str">
        <f t="shared" si="248"/>
        <v/>
      </c>
      <c r="BF1580" s="14" t="str">
        <f t="shared" si="249"/>
        <v/>
      </c>
      <c r="BG1580" s="14" t="str">
        <f t="shared" si="250"/>
        <v/>
      </c>
    </row>
    <row r="1581" spans="1:59" x14ac:dyDescent="0.2">
      <c r="A1581" t="str">
        <f t="shared" si="251"/>
        <v>Daniel Lloyd_2015</v>
      </c>
      <c r="B1581" t="s">
        <v>1539</v>
      </c>
      <c r="C1581" t="s">
        <v>490</v>
      </c>
      <c r="D1581">
        <v>2015</v>
      </c>
      <c r="E1581" s="13">
        <v>0</v>
      </c>
      <c r="F1581" s="13">
        <v>0</v>
      </c>
      <c r="G1581" s="13">
        <v>0</v>
      </c>
      <c r="H1581" s="13">
        <v>0</v>
      </c>
      <c r="I1581" s="13">
        <v>0</v>
      </c>
      <c r="J1581" s="13">
        <v>0</v>
      </c>
      <c r="K1581" s="13">
        <v>0</v>
      </c>
      <c r="L1581" s="13">
        <v>0</v>
      </c>
      <c r="M1581" s="13">
        <v>0</v>
      </c>
      <c r="N1581" s="13">
        <v>0</v>
      </c>
      <c r="O1581" s="13">
        <v>0</v>
      </c>
      <c r="P1581" s="13">
        <v>0</v>
      </c>
      <c r="Q1581" s="13">
        <v>0</v>
      </c>
      <c r="R1581" s="13">
        <v>0</v>
      </c>
      <c r="S1581" s="13">
        <v>0</v>
      </c>
      <c r="T1581" s="13">
        <v>0</v>
      </c>
      <c r="U1581" s="13">
        <v>0</v>
      </c>
      <c r="V1581" s="13">
        <v>0</v>
      </c>
      <c r="W1581" s="13">
        <v>0</v>
      </c>
      <c r="X1581" s="13">
        <v>0</v>
      </c>
      <c r="Y1581" s="13">
        <v>0</v>
      </c>
      <c r="Z1581" s="13">
        <v>0</v>
      </c>
      <c r="AA1581" s="13">
        <v>0</v>
      </c>
      <c r="AB1581" s="13"/>
      <c r="AC1581" s="13"/>
      <c r="AD1581" s="13"/>
      <c r="AE1581" s="13"/>
      <c r="AF1581" s="13"/>
      <c r="AG1581" s="13"/>
      <c r="AH1581" s="13"/>
      <c r="AI1581" s="13"/>
      <c r="AJ1581" s="13"/>
      <c r="AK1581" s="13"/>
      <c r="AL1581" s="13"/>
      <c r="AM1581" s="13"/>
      <c r="AN1581" s="13"/>
      <c r="AO1581" s="13"/>
      <c r="AP1581" s="13"/>
      <c r="AQ1581" s="13"/>
      <c r="AR1581" s="13"/>
      <c r="AS1581" s="13"/>
      <c r="AT1581" s="13"/>
      <c r="AU1581" s="13"/>
      <c r="AV1581" s="13"/>
      <c r="AW1581" s="13"/>
      <c r="AX1581" s="13"/>
      <c r="AY1581" s="14" t="str">
        <f t="shared" si="244"/>
        <v/>
      </c>
      <c r="AZ1581" s="14">
        <f t="shared" si="242"/>
        <v>23</v>
      </c>
      <c r="BA1581" s="19">
        <f t="shared" si="245"/>
        <v>0</v>
      </c>
      <c r="BB1581" s="20" t="e">
        <f t="shared" si="243"/>
        <v>#DIV/0!</v>
      </c>
      <c r="BC1581">
        <f t="shared" si="246"/>
        <v>23</v>
      </c>
      <c r="BD1581" s="14">
        <f t="shared" si="247"/>
        <v>1</v>
      </c>
      <c r="BE1581" s="14" t="str">
        <f t="shared" si="248"/>
        <v/>
      </c>
      <c r="BF1581" s="14" t="str">
        <f t="shared" si="249"/>
        <v/>
      </c>
      <c r="BG1581" s="14" t="str">
        <f t="shared" si="250"/>
        <v/>
      </c>
    </row>
    <row r="1582" spans="1:59" x14ac:dyDescent="0.2">
      <c r="A1582" t="str">
        <f t="shared" si="251"/>
        <v>Jake Lloyd_2018</v>
      </c>
      <c r="B1582" t="s">
        <v>683</v>
      </c>
      <c r="C1582" t="s">
        <v>423</v>
      </c>
      <c r="D1582">
        <v>2018</v>
      </c>
      <c r="E1582" s="13">
        <v>479900</v>
      </c>
      <c r="F1582" s="13">
        <v>479900</v>
      </c>
      <c r="G1582" s="13">
        <v>479900</v>
      </c>
      <c r="H1582" s="13">
        <v>475300</v>
      </c>
      <c r="I1582" s="13">
        <v>460000</v>
      </c>
      <c r="J1582" s="13">
        <v>459500</v>
      </c>
      <c r="K1582" s="13">
        <v>459700</v>
      </c>
      <c r="L1582" s="13">
        <v>455000</v>
      </c>
      <c r="M1582" s="13">
        <v>466600</v>
      </c>
      <c r="N1582" s="13">
        <v>511700</v>
      </c>
      <c r="O1582" s="13">
        <v>562700</v>
      </c>
      <c r="P1582" s="13">
        <v>582100</v>
      </c>
      <c r="Q1582" s="13">
        <v>564800</v>
      </c>
      <c r="R1582" s="13">
        <v>555200</v>
      </c>
      <c r="S1582" s="13">
        <v>555200</v>
      </c>
      <c r="T1582" s="13">
        <v>565900</v>
      </c>
      <c r="U1582" s="13">
        <v>589100</v>
      </c>
      <c r="V1582" s="13">
        <v>595000</v>
      </c>
      <c r="W1582" s="13">
        <v>584000</v>
      </c>
      <c r="X1582" s="13">
        <v>565800</v>
      </c>
      <c r="Y1582" s="13">
        <v>559900</v>
      </c>
      <c r="Z1582" s="13">
        <v>561600</v>
      </c>
      <c r="AA1582" s="13">
        <v>582500</v>
      </c>
      <c r="AB1582" s="13">
        <v>119</v>
      </c>
      <c r="AC1582" s="13">
        <v>71</v>
      </c>
      <c r="AD1582" s="13">
        <v>85</v>
      </c>
      <c r="AE1582" s="13">
        <v>89</v>
      </c>
      <c r="AF1582" s="13">
        <v>94</v>
      </c>
      <c r="AG1582" s="13">
        <v>90</v>
      </c>
      <c r="AH1582" s="13">
        <v>80</v>
      </c>
      <c r="AI1582" s="13">
        <v>130</v>
      </c>
      <c r="AJ1582" s="13">
        <v>173</v>
      </c>
      <c r="AK1582" s="13">
        <v>118</v>
      </c>
      <c r="AL1582" s="13">
        <v>90</v>
      </c>
      <c r="AM1582" s="13">
        <v>106</v>
      </c>
      <c r="AN1582" s="13">
        <v>122</v>
      </c>
      <c r="AO1582" s="13"/>
      <c r="AP1582" s="13">
        <v>136</v>
      </c>
      <c r="AQ1582" s="13">
        <v>141</v>
      </c>
      <c r="AR1582" s="13">
        <v>96</v>
      </c>
      <c r="AS1582" s="13">
        <v>103</v>
      </c>
      <c r="AT1582" s="13">
        <v>118</v>
      </c>
      <c r="AU1582" s="13">
        <v>114</v>
      </c>
      <c r="AV1582" s="13">
        <v>117</v>
      </c>
      <c r="AW1582" s="13">
        <v>124</v>
      </c>
      <c r="AX1582" s="13">
        <v>149</v>
      </c>
      <c r="AY1582" s="14">
        <f t="shared" si="244"/>
        <v>112.04545454545455</v>
      </c>
      <c r="AZ1582" s="14">
        <f t="shared" si="242"/>
        <v>23</v>
      </c>
      <c r="BA1582" s="19">
        <f t="shared" si="245"/>
        <v>1</v>
      </c>
      <c r="BB1582" s="20">
        <f t="shared" si="243"/>
        <v>24.739552432197591</v>
      </c>
      <c r="BC1582">
        <f t="shared" si="246"/>
        <v>0</v>
      </c>
      <c r="BD1582" s="14">
        <f t="shared" si="247"/>
        <v>8</v>
      </c>
      <c r="BE1582" s="14">
        <f t="shared" si="248"/>
        <v>91.333333333333329</v>
      </c>
      <c r="BF1582" s="14">
        <f t="shared" si="249"/>
        <v>116.16666666666667</v>
      </c>
      <c r="BG1582" s="14">
        <f t="shared" si="250"/>
        <v>122</v>
      </c>
    </row>
    <row r="1583" spans="1:59" x14ac:dyDescent="0.2">
      <c r="A1583" t="str">
        <f t="shared" si="251"/>
        <v>Jake Lloyd_2017</v>
      </c>
      <c r="B1583" t="s">
        <v>683</v>
      </c>
      <c r="C1583" t="s">
        <v>423</v>
      </c>
      <c r="D1583">
        <v>2017</v>
      </c>
      <c r="E1583" s="13">
        <v>460200</v>
      </c>
      <c r="F1583" s="13">
        <v>460200</v>
      </c>
      <c r="G1583" s="13">
        <v>460200</v>
      </c>
      <c r="H1583" s="13">
        <v>475300</v>
      </c>
      <c r="I1583" s="13">
        <v>489900</v>
      </c>
      <c r="J1583" s="13">
        <v>487600</v>
      </c>
      <c r="K1583" s="13">
        <v>485700</v>
      </c>
      <c r="L1583" s="13">
        <v>488300</v>
      </c>
      <c r="M1583" s="13">
        <v>496900</v>
      </c>
      <c r="N1583" s="13">
        <v>508200</v>
      </c>
      <c r="O1583" s="13">
        <v>470800</v>
      </c>
      <c r="P1583" s="13">
        <v>470800</v>
      </c>
      <c r="Q1583" s="13">
        <v>439500</v>
      </c>
      <c r="R1583" s="13">
        <v>411800</v>
      </c>
      <c r="S1583" s="13">
        <v>433800</v>
      </c>
      <c r="T1583" s="13">
        <v>446700</v>
      </c>
      <c r="U1583" s="13">
        <v>447500</v>
      </c>
      <c r="V1583" s="13">
        <v>447000</v>
      </c>
      <c r="W1583" s="13">
        <v>439000</v>
      </c>
      <c r="X1583" s="13">
        <v>439000</v>
      </c>
      <c r="Y1583" s="13">
        <v>422500</v>
      </c>
      <c r="Z1583" s="13">
        <v>403600</v>
      </c>
      <c r="AA1583" s="13">
        <v>393900</v>
      </c>
      <c r="AB1583" s="13">
        <v>89</v>
      </c>
      <c r="AC1583" s="13">
        <v>114</v>
      </c>
      <c r="AD1583" s="13">
        <v>99</v>
      </c>
      <c r="AE1583" s="13">
        <v>98</v>
      </c>
      <c r="AF1583" s="13">
        <v>84</v>
      </c>
      <c r="AG1583" s="13">
        <v>100</v>
      </c>
      <c r="AH1583" s="13">
        <v>106</v>
      </c>
      <c r="AI1583" s="13">
        <v>101</v>
      </c>
      <c r="AJ1583" s="13">
        <v>110</v>
      </c>
      <c r="AK1583" s="13">
        <v>4</v>
      </c>
      <c r="AL1583" s="13"/>
      <c r="AM1583" s="13">
        <v>92</v>
      </c>
      <c r="AN1583" s="13">
        <v>100</v>
      </c>
      <c r="AO1583" s="13">
        <v>99</v>
      </c>
      <c r="AP1583" s="13">
        <v>88</v>
      </c>
      <c r="AQ1583" s="13">
        <v>81</v>
      </c>
      <c r="AR1583" s="13">
        <v>97</v>
      </c>
      <c r="AS1583" s="13">
        <v>72</v>
      </c>
      <c r="AT1583" s="13"/>
      <c r="AU1583" s="13">
        <v>59</v>
      </c>
      <c r="AV1583" s="13">
        <v>82</v>
      </c>
      <c r="AW1583" s="13">
        <v>81</v>
      </c>
      <c r="AX1583" s="13">
        <v>77</v>
      </c>
      <c r="AY1583" s="14">
        <f t="shared" si="244"/>
        <v>87.285714285714292</v>
      </c>
      <c r="AZ1583" s="14">
        <f t="shared" ref="AZ1583:AZ1634" si="252">COUNTIF(AB1583:AX1583,"&lt;&gt;0")</f>
        <v>23</v>
      </c>
      <c r="BA1583" s="19">
        <f t="shared" si="245"/>
        <v>0.95454545454545459</v>
      </c>
      <c r="BB1583" s="20">
        <f t="shared" ref="BB1583:BB1634" si="253">STDEV(AB1583:AX1583)</f>
        <v>23.231751671242648</v>
      </c>
      <c r="BC1583">
        <f t="shared" si="246"/>
        <v>0</v>
      </c>
      <c r="BD1583" s="14">
        <f t="shared" si="247"/>
        <v>23</v>
      </c>
      <c r="BE1583" s="14">
        <f t="shared" si="248"/>
        <v>97.333333333333329</v>
      </c>
      <c r="BF1583" s="14">
        <f t="shared" si="249"/>
        <v>82.6</v>
      </c>
      <c r="BG1583" s="14">
        <f t="shared" si="250"/>
        <v>79.625</v>
      </c>
    </row>
    <row r="1584" spans="1:59" x14ac:dyDescent="0.2">
      <c r="A1584" t="str">
        <f t="shared" si="251"/>
        <v>Jake Lloyd_2016</v>
      </c>
      <c r="B1584" t="s">
        <v>683</v>
      </c>
      <c r="C1584" t="s">
        <v>423</v>
      </c>
      <c r="D1584">
        <v>2016</v>
      </c>
      <c r="E1584" s="13">
        <v>374200</v>
      </c>
      <c r="F1584" s="13">
        <v>374200</v>
      </c>
      <c r="G1584" s="13">
        <v>374200</v>
      </c>
      <c r="H1584" s="13">
        <v>400800</v>
      </c>
      <c r="I1584" s="13">
        <v>389300</v>
      </c>
      <c r="J1584" s="13">
        <v>383100</v>
      </c>
      <c r="K1584" s="13">
        <v>372200</v>
      </c>
      <c r="L1584" s="13">
        <v>370800</v>
      </c>
      <c r="M1584" s="13">
        <v>381900</v>
      </c>
      <c r="N1584" s="13">
        <v>397500</v>
      </c>
      <c r="O1584" s="13">
        <v>424100</v>
      </c>
      <c r="P1584" s="13">
        <v>433400</v>
      </c>
      <c r="Q1584" s="13">
        <v>425600</v>
      </c>
      <c r="R1584" s="13">
        <v>396100</v>
      </c>
      <c r="S1584" s="13">
        <v>396100</v>
      </c>
      <c r="T1584" s="13">
        <v>379600</v>
      </c>
      <c r="U1584" s="13">
        <v>383500</v>
      </c>
      <c r="V1584" s="13">
        <v>384600</v>
      </c>
      <c r="W1584" s="13">
        <v>389000</v>
      </c>
      <c r="X1584" s="13">
        <v>381300</v>
      </c>
      <c r="Y1584" s="13">
        <v>398200</v>
      </c>
      <c r="Z1584" s="13">
        <v>413500</v>
      </c>
      <c r="AA1584" s="13">
        <v>440500</v>
      </c>
      <c r="AB1584" s="13">
        <v>128</v>
      </c>
      <c r="AC1584" s="13">
        <v>67</v>
      </c>
      <c r="AD1584" s="13">
        <v>85</v>
      </c>
      <c r="AE1584" s="13">
        <v>58</v>
      </c>
      <c r="AF1584" s="13">
        <v>71</v>
      </c>
      <c r="AG1584" s="13">
        <v>71</v>
      </c>
      <c r="AH1584" s="13">
        <v>76</v>
      </c>
      <c r="AI1584" s="13">
        <v>98</v>
      </c>
      <c r="AJ1584" s="13">
        <v>90</v>
      </c>
      <c r="AK1584" s="13">
        <v>111</v>
      </c>
      <c r="AL1584" s="13">
        <v>74</v>
      </c>
      <c r="AM1584" s="13">
        <v>58</v>
      </c>
      <c r="AN1584" s="13">
        <v>63</v>
      </c>
      <c r="AO1584" s="13"/>
      <c r="AP1584" s="13">
        <v>79</v>
      </c>
      <c r="AQ1584" s="13">
        <v>96</v>
      </c>
      <c r="AR1584" s="13">
        <v>62</v>
      </c>
      <c r="AS1584" s="13">
        <v>89</v>
      </c>
      <c r="AT1584" s="13">
        <v>72</v>
      </c>
      <c r="AU1584" s="13">
        <v>114</v>
      </c>
      <c r="AV1584" s="13">
        <v>96</v>
      </c>
      <c r="AW1584" s="13">
        <v>108</v>
      </c>
      <c r="AX1584" s="13">
        <v>95</v>
      </c>
      <c r="AY1584" s="14">
        <f t="shared" si="244"/>
        <v>84.590909090909093</v>
      </c>
      <c r="AZ1584" s="14">
        <f t="shared" si="252"/>
        <v>23</v>
      </c>
      <c r="BA1584" s="19">
        <f t="shared" si="245"/>
        <v>1</v>
      </c>
      <c r="BB1584" s="20">
        <f t="shared" si="253"/>
        <v>19.563472013664573</v>
      </c>
      <c r="BC1584">
        <f t="shared" si="246"/>
        <v>0</v>
      </c>
      <c r="BD1584" s="14">
        <f t="shared" si="247"/>
        <v>8</v>
      </c>
      <c r="BE1584" s="14">
        <f t="shared" si="248"/>
        <v>80</v>
      </c>
      <c r="BF1584" s="14">
        <f t="shared" si="249"/>
        <v>84.5</v>
      </c>
      <c r="BG1584" s="14">
        <f t="shared" si="250"/>
        <v>90.111111111111114</v>
      </c>
    </row>
    <row r="1585" spans="1:59" x14ac:dyDescent="0.2">
      <c r="A1585" t="str">
        <f t="shared" si="251"/>
        <v>Jake Lloyd_2015</v>
      </c>
      <c r="B1585" t="s">
        <v>683</v>
      </c>
      <c r="C1585" t="s">
        <v>423</v>
      </c>
      <c r="D1585">
        <v>2015</v>
      </c>
      <c r="E1585" s="13">
        <v>313800</v>
      </c>
      <c r="F1585" s="13">
        <v>313800</v>
      </c>
      <c r="G1585" s="13">
        <v>313800</v>
      </c>
      <c r="H1585" s="13">
        <v>318700</v>
      </c>
      <c r="I1585" s="13">
        <v>359800</v>
      </c>
      <c r="J1585" s="13">
        <v>392600</v>
      </c>
      <c r="K1585" s="13">
        <v>397000</v>
      </c>
      <c r="L1585" s="13">
        <v>374400</v>
      </c>
      <c r="M1585" s="13">
        <v>348000</v>
      </c>
      <c r="N1585" s="13">
        <v>348000</v>
      </c>
      <c r="O1585" s="13">
        <v>349500</v>
      </c>
      <c r="P1585" s="13">
        <v>343700</v>
      </c>
      <c r="Q1585" s="13">
        <v>343700</v>
      </c>
      <c r="R1585" s="13">
        <v>341700</v>
      </c>
      <c r="S1585" s="13">
        <v>344400</v>
      </c>
      <c r="T1585" s="13">
        <v>364000</v>
      </c>
      <c r="U1585" s="13">
        <v>373800</v>
      </c>
      <c r="V1585" s="13">
        <v>370500</v>
      </c>
      <c r="W1585" s="13">
        <v>369600</v>
      </c>
      <c r="X1585" s="13">
        <v>365300</v>
      </c>
      <c r="Y1585" s="13">
        <v>343000</v>
      </c>
      <c r="Z1585" s="13">
        <v>320000</v>
      </c>
      <c r="AA1585" s="13">
        <v>320000</v>
      </c>
      <c r="AB1585" s="13">
        <v>27</v>
      </c>
      <c r="AC1585" s="13">
        <v>75</v>
      </c>
      <c r="AD1585" s="13">
        <v>95</v>
      </c>
      <c r="AE1585" s="13">
        <v>113</v>
      </c>
      <c r="AF1585" s="13">
        <v>82</v>
      </c>
      <c r="AG1585" s="13">
        <v>50</v>
      </c>
      <c r="AH1585" s="13">
        <v>54</v>
      </c>
      <c r="AI1585" s="13">
        <v>59</v>
      </c>
      <c r="AJ1585" s="13"/>
      <c r="AK1585" s="13">
        <v>96</v>
      </c>
      <c r="AL1585" s="13">
        <v>39</v>
      </c>
      <c r="AM1585" s="13"/>
      <c r="AN1585" s="13">
        <v>65</v>
      </c>
      <c r="AO1585" s="13">
        <v>104</v>
      </c>
      <c r="AP1585" s="13">
        <v>79</v>
      </c>
      <c r="AQ1585" s="13">
        <v>55</v>
      </c>
      <c r="AR1585" s="13">
        <v>85</v>
      </c>
      <c r="AS1585" s="13">
        <v>82</v>
      </c>
      <c r="AT1585" s="13">
        <v>47</v>
      </c>
      <c r="AU1585" s="13">
        <v>42</v>
      </c>
      <c r="AV1585" s="13">
        <v>69</v>
      </c>
      <c r="AW1585" s="13"/>
      <c r="AX1585" s="13">
        <v>69</v>
      </c>
      <c r="AY1585" s="14">
        <f t="shared" si="244"/>
        <v>69.349999999999994</v>
      </c>
      <c r="AZ1585" s="14">
        <f t="shared" si="252"/>
        <v>23</v>
      </c>
      <c r="BA1585" s="19">
        <f t="shared" si="245"/>
        <v>0.90909090909090906</v>
      </c>
      <c r="BB1585" s="20">
        <f t="shared" si="253"/>
        <v>23.020071333741051</v>
      </c>
      <c r="BC1585">
        <f t="shared" si="246"/>
        <v>0</v>
      </c>
      <c r="BD1585" s="14">
        <f t="shared" si="247"/>
        <v>1</v>
      </c>
      <c r="BE1585" s="14">
        <f t="shared" si="248"/>
        <v>73.666666666666671</v>
      </c>
      <c r="BF1585" s="14">
        <f t="shared" si="249"/>
        <v>62</v>
      </c>
      <c r="BG1585" s="14">
        <f t="shared" si="250"/>
        <v>66</v>
      </c>
    </row>
    <row r="1586" spans="1:59" x14ac:dyDescent="0.2">
      <c r="A1586" t="str">
        <f t="shared" si="251"/>
        <v>Sam Lloyd_2018</v>
      </c>
      <c r="B1586" t="s">
        <v>854</v>
      </c>
      <c r="C1586" t="s">
        <v>443</v>
      </c>
      <c r="D1586">
        <v>2018</v>
      </c>
      <c r="E1586" s="13">
        <v>345700</v>
      </c>
      <c r="F1586" s="13">
        <v>345700</v>
      </c>
      <c r="G1586" s="13">
        <v>345700</v>
      </c>
      <c r="H1586" s="13">
        <v>345700</v>
      </c>
      <c r="I1586" s="13">
        <v>345700</v>
      </c>
      <c r="J1586" s="13">
        <v>345700</v>
      </c>
      <c r="K1586" s="13">
        <v>345700</v>
      </c>
      <c r="L1586" s="13">
        <v>361200</v>
      </c>
      <c r="M1586" s="13">
        <v>384100</v>
      </c>
      <c r="N1586" s="13">
        <v>389500</v>
      </c>
      <c r="O1586" s="13">
        <v>389500</v>
      </c>
      <c r="P1586" s="13">
        <v>389500</v>
      </c>
      <c r="Q1586" s="13">
        <v>389500</v>
      </c>
      <c r="R1586" s="13">
        <v>389500</v>
      </c>
      <c r="S1586" s="13">
        <v>389500</v>
      </c>
      <c r="T1586" s="13">
        <v>389500</v>
      </c>
      <c r="U1586" s="13">
        <v>389500</v>
      </c>
      <c r="V1586" s="13">
        <v>389500</v>
      </c>
      <c r="W1586" s="13">
        <v>389500</v>
      </c>
      <c r="X1586" s="13">
        <v>389500</v>
      </c>
      <c r="Y1586" s="13">
        <v>391400</v>
      </c>
      <c r="Z1586" s="13">
        <v>391400</v>
      </c>
      <c r="AA1586" s="13">
        <v>381500</v>
      </c>
      <c r="AB1586" s="13"/>
      <c r="AC1586" s="13"/>
      <c r="AD1586" s="13">
        <v>64</v>
      </c>
      <c r="AE1586" s="13"/>
      <c r="AF1586" s="13">
        <v>78</v>
      </c>
      <c r="AG1586" s="13"/>
      <c r="AH1586" s="13">
        <v>99</v>
      </c>
      <c r="AI1586" s="13">
        <v>92</v>
      </c>
      <c r="AJ1586" s="13">
        <v>53</v>
      </c>
      <c r="AK1586" s="13"/>
      <c r="AL1586" s="13"/>
      <c r="AM1586" s="13"/>
      <c r="AN1586" s="13"/>
      <c r="AO1586" s="13"/>
      <c r="AP1586" s="13"/>
      <c r="AQ1586" s="13"/>
      <c r="AR1586" s="13"/>
      <c r="AS1586" s="13"/>
      <c r="AT1586" s="13"/>
      <c r="AU1586" s="13">
        <v>99</v>
      </c>
      <c r="AV1586" s="13"/>
      <c r="AW1586" s="13">
        <v>68</v>
      </c>
      <c r="AX1586" s="13"/>
      <c r="AY1586" s="14">
        <f t="shared" si="244"/>
        <v>79</v>
      </c>
      <c r="AZ1586" s="14">
        <f t="shared" si="252"/>
        <v>23</v>
      </c>
      <c r="BA1586" s="19">
        <f t="shared" si="245"/>
        <v>0.31818181818181818</v>
      </c>
      <c r="BB1586" s="20">
        <f t="shared" si="253"/>
        <v>18.220867158288598</v>
      </c>
      <c r="BC1586">
        <f t="shared" si="246"/>
        <v>0</v>
      </c>
      <c r="BD1586" s="14">
        <f t="shared" si="247"/>
        <v>1</v>
      </c>
      <c r="BE1586" s="14">
        <f t="shared" si="248"/>
        <v>71</v>
      </c>
      <c r="BF1586" s="14">
        <f t="shared" si="249"/>
        <v>81.333333333333329</v>
      </c>
      <c r="BG1586" s="14">
        <f t="shared" si="250"/>
        <v>83.5</v>
      </c>
    </row>
    <row r="1587" spans="1:59" x14ac:dyDescent="0.2">
      <c r="A1587" t="str">
        <f t="shared" si="251"/>
        <v>Sam Lloyd_2017</v>
      </c>
      <c r="B1587" t="s">
        <v>854</v>
      </c>
      <c r="C1587" t="s">
        <v>443</v>
      </c>
      <c r="D1587">
        <v>2017</v>
      </c>
      <c r="E1587" s="13">
        <v>381100</v>
      </c>
      <c r="F1587" s="13">
        <v>381100</v>
      </c>
      <c r="G1587" s="13">
        <v>381100</v>
      </c>
      <c r="H1587" s="13">
        <v>381100</v>
      </c>
      <c r="I1587" s="13">
        <v>381100</v>
      </c>
      <c r="J1587" s="13">
        <v>381100</v>
      </c>
      <c r="K1587" s="13">
        <v>381100</v>
      </c>
      <c r="L1587" s="13">
        <v>381100</v>
      </c>
      <c r="M1587" s="13">
        <v>381100</v>
      </c>
      <c r="N1587" s="13">
        <v>381100</v>
      </c>
      <c r="O1587" s="13">
        <v>355600</v>
      </c>
      <c r="P1587" s="13">
        <v>342200</v>
      </c>
      <c r="Q1587" s="13">
        <v>342200</v>
      </c>
      <c r="R1587" s="13">
        <v>329800</v>
      </c>
      <c r="S1587" s="13">
        <v>336300</v>
      </c>
      <c r="T1587" s="13">
        <v>348300</v>
      </c>
      <c r="U1587" s="13">
        <v>355200</v>
      </c>
      <c r="V1587" s="13">
        <v>355200</v>
      </c>
      <c r="W1587" s="13">
        <v>355200</v>
      </c>
      <c r="X1587" s="13">
        <v>355200</v>
      </c>
      <c r="Y1587" s="13">
        <v>355200</v>
      </c>
      <c r="Z1587" s="13">
        <v>355200</v>
      </c>
      <c r="AA1587" s="13">
        <v>355200</v>
      </c>
      <c r="AB1587" s="13">
        <v>38</v>
      </c>
      <c r="AC1587" s="13"/>
      <c r="AD1587" s="13"/>
      <c r="AE1587" s="13"/>
      <c r="AF1587" s="13"/>
      <c r="AG1587" s="13"/>
      <c r="AH1587" s="13"/>
      <c r="AI1587" s="13"/>
      <c r="AJ1587" s="13">
        <v>69</v>
      </c>
      <c r="AK1587" s="13">
        <v>60</v>
      </c>
      <c r="AL1587" s="13">
        <v>51</v>
      </c>
      <c r="AM1587" s="13"/>
      <c r="AN1587" s="13">
        <v>62</v>
      </c>
      <c r="AO1587" s="13">
        <v>95</v>
      </c>
      <c r="AP1587" s="13">
        <v>70</v>
      </c>
      <c r="AQ1587" s="13">
        <v>58</v>
      </c>
      <c r="AR1587" s="13"/>
      <c r="AS1587" s="13"/>
      <c r="AT1587" s="13"/>
      <c r="AU1587" s="13"/>
      <c r="AV1587" s="13"/>
      <c r="AW1587" s="13"/>
      <c r="AX1587" s="13"/>
      <c r="AY1587" s="14">
        <f t="shared" si="244"/>
        <v>62.875</v>
      </c>
      <c r="AZ1587" s="14">
        <f t="shared" si="252"/>
        <v>23</v>
      </c>
      <c r="BA1587" s="19">
        <f t="shared" si="245"/>
        <v>0.36363636363636365</v>
      </c>
      <c r="BB1587" s="20">
        <f t="shared" si="253"/>
        <v>16.53081538046013</v>
      </c>
      <c r="BC1587">
        <f t="shared" si="246"/>
        <v>0</v>
      </c>
      <c r="BD1587" s="14">
        <f t="shared" si="247"/>
        <v>14</v>
      </c>
      <c r="BE1587" s="14">
        <f t="shared" si="248"/>
        <v>38</v>
      </c>
      <c r="BF1587" s="14">
        <f t="shared" si="249"/>
        <v>60</v>
      </c>
      <c r="BG1587" s="14">
        <f t="shared" si="250"/>
        <v>64</v>
      </c>
    </row>
    <row r="1588" spans="1:59" x14ac:dyDescent="0.2">
      <c r="A1588" t="str">
        <f t="shared" si="251"/>
        <v>Sam Lloyd_2016</v>
      </c>
      <c r="B1588" t="s">
        <v>854</v>
      </c>
      <c r="C1588" t="s">
        <v>443</v>
      </c>
      <c r="D1588">
        <v>2016</v>
      </c>
      <c r="E1588" s="13">
        <v>274800</v>
      </c>
      <c r="F1588" s="13">
        <v>274800</v>
      </c>
      <c r="G1588" s="13">
        <v>274800</v>
      </c>
      <c r="H1588" s="13">
        <v>306900</v>
      </c>
      <c r="I1588" s="13">
        <v>330600</v>
      </c>
      <c r="J1588" s="13">
        <v>353400</v>
      </c>
      <c r="K1588" s="13">
        <v>356400</v>
      </c>
      <c r="L1588" s="13">
        <v>361400</v>
      </c>
      <c r="M1588" s="13">
        <v>361600</v>
      </c>
      <c r="N1588" s="13">
        <v>374300</v>
      </c>
      <c r="O1588" s="13">
        <v>376700</v>
      </c>
      <c r="P1588" s="13">
        <v>361100</v>
      </c>
      <c r="Q1588" s="13">
        <v>347400</v>
      </c>
      <c r="R1588" s="13">
        <v>347400</v>
      </c>
      <c r="S1588" s="13">
        <v>341700</v>
      </c>
      <c r="T1588" s="13">
        <v>351500</v>
      </c>
      <c r="U1588" s="13">
        <v>359800</v>
      </c>
      <c r="V1588" s="13">
        <v>373400</v>
      </c>
      <c r="W1588" s="13">
        <v>362000</v>
      </c>
      <c r="X1588" s="13">
        <v>345400</v>
      </c>
      <c r="Y1588" s="13">
        <v>322700</v>
      </c>
      <c r="Z1588" s="13">
        <v>316000</v>
      </c>
      <c r="AA1588" s="13">
        <v>310800</v>
      </c>
      <c r="AB1588" s="13">
        <v>70</v>
      </c>
      <c r="AC1588" s="13">
        <v>91</v>
      </c>
      <c r="AD1588" s="13">
        <v>73</v>
      </c>
      <c r="AE1588" s="13">
        <v>70</v>
      </c>
      <c r="AF1588" s="13">
        <v>102</v>
      </c>
      <c r="AG1588" s="13">
        <v>42</v>
      </c>
      <c r="AH1588" s="13">
        <v>79</v>
      </c>
      <c r="AI1588" s="13">
        <v>94</v>
      </c>
      <c r="AJ1588" s="13">
        <v>72</v>
      </c>
      <c r="AK1588" s="13">
        <v>64</v>
      </c>
      <c r="AL1588" s="13">
        <v>54</v>
      </c>
      <c r="AM1588" s="13">
        <v>68</v>
      </c>
      <c r="AN1588" s="13"/>
      <c r="AO1588" s="13">
        <v>76</v>
      </c>
      <c r="AP1588" s="13">
        <v>83</v>
      </c>
      <c r="AQ1588" s="13">
        <v>72</v>
      </c>
      <c r="AR1588" s="13">
        <v>96</v>
      </c>
      <c r="AS1588" s="13">
        <v>36</v>
      </c>
      <c r="AT1588" s="13">
        <v>54</v>
      </c>
      <c r="AU1588" s="13">
        <v>72</v>
      </c>
      <c r="AV1588" s="13">
        <v>59</v>
      </c>
      <c r="AW1588" s="13">
        <v>53</v>
      </c>
      <c r="AX1588" s="13">
        <v>61</v>
      </c>
      <c r="AY1588" s="14">
        <f t="shared" si="244"/>
        <v>70.045454545454547</v>
      </c>
      <c r="AZ1588" s="14">
        <f t="shared" si="252"/>
        <v>23</v>
      </c>
      <c r="BA1588" s="19">
        <f t="shared" si="245"/>
        <v>1</v>
      </c>
      <c r="BB1588" s="20">
        <f t="shared" si="253"/>
        <v>16.912878363704223</v>
      </c>
      <c r="BC1588">
        <f t="shared" si="246"/>
        <v>0</v>
      </c>
      <c r="BD1588" s="14">
        <f t="shared" si="247"/>
        <v>1</v>
      </c>
      <c r="BE1588" s="14">
        <f t="shared" si="248"/>
        <v>74.666666666666671</v>
      </c>
      <c r="BF1588" s="14">
        <f t="shared" si="249"/>
        <v>71.833333333333329</v>
      </c>
      <c r="BG1588" s="14">
        <f t="shared" si="250"/>
        <v>65.111111111111114</v>
      </c>
    </row>
    <row r="1589" spans="1:59" x14ac:dyDescent="0.2">
      <c r="A1589" t="str">
        <f t="shared" si="251"/>
        <v>Sam Lloyd_2015</v>
      </c>
      <c r="B1589" t="s">
        <v>854</v>
      </c>
      <c r="C1589" t="s">
        <v>443</v>
      </c>
      <c r="D1589">
        <v>2015</v>
      </c>
      <c r="E1589" s="13">
        <v>326500</v>
      </c>
      <c r="F1589" s="13">
        <v>326500</v>
      </c>
      <c r="G1589" s="13">
        <v>326500</v>
      </c>
      <c r="H1589" s="13">
        <v>332800</v>
      </c>
      <c r="I1589" s="13">
        <v>320800</v>
      </c>
      <c r="J1589" s="13">
        <v>289200</v>
      </c>
      <c r="K1589" s="13">
        <v>289200</v>
      </c>
      <c r="L1589" s="13">
        <v>289200</v>
      </c>
      <c r="M1589" s="13">
        <v>289200</v>
      </c>
      <c r="N1589" s="13">
        <v>289200</v>
      </c>
      <c r="O1589" s="13">
        <v>289200</v>
      </c>
      <c r="P1589" s="13">
        <v>289200</v>
      </c>
      <c r="Q1589" s="13">
        <v>289200</v>
      </c>
      <c r="R1589" s="13">
        <v>289200</v>
      </c>
      <c r="S1589" s="13">
        <v>289200</v>
      </c>
      <c r="T1589" s="13">
        <v>289200</v>
      </c>
      <c r="U1589" s="13">
        <v>289200</v>
      </c>
      <c r="V1589" s="13">
        <v>271100</v>
      </c>
      <c r="W1589" s="13">
        <v>242700</v>
      </c>
      <c r="X1589" s="13">
        <v>221700</v>
      </c>
      <c r="Y1589" s="13">
        <v>216600</v>
      </c>
      <c r="Z1589" s="13">
        <v>251600</v>
      </c>
      <c r="AA1589" s="13">
        <v>275400</v>
      </c>
      <c r="AB1589" s="13">
        <v>92</v>
      </c>
      <c r="AC1589" s="13">
        <v>74</v>
      </c>
      <c r="AD1589" s="13">
        <v>42</v>
      </c>
      <c r="AE1589" s="13">
        <v>55</v>
      </c>
      <c r="AF1589" s="13">
        <v>23</v>
      </c>
      <c r="AG1589" s="13"/>
      <c r="AH1589" s="13"/>
      <c r="AI1589" s="13"/>
      <c r="AJ1589" s="13"/>
      <c r="AK1589" s="13"/>
      <c r="AL1589" s="13"/>
      <c r="AM1589" s="13"/>
      <c r="AN1589" s="13"/>
      <c r="AO1589" s="13"/>
      <c r="AP1589" s="13"/>
      <c r="AQ1589" s="13"/>
      <c r="AR1589" s="13">
        <v>56</v>
      </c>
      <c r="AS1589" s="13">
        <v>20</v>
      </c>
      <c r="AT1589" s="13">
        <v>23</v>
      </c>
      <c r="AU1589" s="13">
        <v>80</v>
      </c>
      <c r="AV1589" s="13">
        <v>110</v>
      </c>
      <c r="AW1589" s="13">
        <v>19</v>
      </c>
      <c r="AX1589" s="13">
        <v>17</v>
      </c>
      <c r="AY1589" s="14">
        <f t="shared" si="244"/>
        <v>50.916666666666664</v>
      </c>
      <c r="AZ1589" s="14">
        <f t="shared" si="252"/>
        <v>23</v>
      </c>
      <c r="BA1589" s="19">
        <f t="shared" si="245"/>
        <v>0.54545454545454541</v>
      </c>
      <c r="BB1589" s="20">
        <f t="shared" si="253"/>
        <v>32.140199505330145</v>
      </c>
      <c r="BC1589">
        <f t="shared" si="246"/>
        <v>0</v>
      </c>
      <c r="BD1589" s="14">
        <f t="shared" si="247"/>
        <v>21</v>
      </c>
      <c r="BE1589" s="14">
        <f t="shared" si="248"/>
        <v>57.2</v>
      </c>
      <c r="BF1589" s="14" t="str">
        <f t="shared" si="249"/>
        <v/>
      </c>
      <c r="BG1589" s="14">
        <f t="shared" si="250"/>
        <v>46.428571428571431</v>
      </c>
    </row>
    <row r="1590" spans="1:59" x14ac:dyDescent="0.2">
      <c r="A1590" t="str">
        <f t="shared" si="251"/>
        <v>Rory Lobb_2018</v>
      </c>
      <c r="B1590" t="s">
        <v>839</v>
      </c>
      <c r="C1590" t="s">
        <v>184</v>
      </c>
      <c r="D1590">
        <v>2018</v>
      </c>
      <c r="E1590" s="13">
        <v>396500</v>
      </c>
      <c r="F1590" s="13">
        <v>396500</v>
      </c>
      <c r="G1590" s="13">
        <v>396500</v>
      </c>
      <c r="H1590" s="13">
        <v>386800</v>
      </c>
      <c r="I1590" s="13">
        <v>386800</v>
      </c>
      <c r="J1590" s="13">
        <v>386800</v>
      </c>
      <c r="K1590" s="13">
        <v>386800</v>
      </c>
      <c r="L1590" s="13">
        <v>386800</v>
      </c>
      <c r="M1590" s="13">
        <v>382800</v>
      </c>
      <c r="N1590" s="13">
        <v>382300</v>
      </c>
      <c r="O1590" s="13">
        <v>408900</v>
      </c>
      <c r="P1590" s="13">
        <v>415000</v>
      </c>
      <c r="Q1590" s="13">
        <v>406300</v>
      </c>
      <c r="R1590" s="13">
        <v>406300</v>
      </c>
      <c r="S1590" s="13">
        <v>406300</v>
      </c>
      <c r="T1590" s="13">
        <v>370900</v>
      </c>
      <c r="U1590" s="13">
        <v>341000</v>
      </c>
      <c r="V1590" s="13">
        <v>319100</v>
      </c>
      <c r="W1590" s="13">
        <v>305100</v>
      </c>
      <c r="X1590" s="13">
        <v>301200</v>
      </c>
      <c r="Y1590" s="13">
        <v>306800</v>
      </c>
      <c r="Z1590" s="13">
        <v>350600</v>
      </c>
      <c r="AA1590" s="13">
        <v>414100</v>
      </c>
      <c r="AB1590" s="13">
        <v>97</v>
      </c>
      <c r="AC1590" s="13">
        <v>58</v>
      </c>
      <c r="AD1590" s="13">
        <v>59</v>
      </c>
      <c r="AE1590" s="13"/>
      <c r="AF1590" s="13"/>
      <c r="AG1590" s="13"/>
      <c r="AH1590" s="13"/>
      <c r="AI1590" s="13">
        <v>107</v>
      </c>
      <c r="AJ1590" s="13">
        <v>64</v>
      </c>
      <c r="AK1590" s="13">
        <v>118</v>
      </c>
      <c r="AL1590" s="13">
        <v>77</v>
      </c>
      <c r="AM1590" s="13">
        <v>37</v>
      </c>
      <c r="AN1590" s="13"/>
      <c r="AO1590" s="13"/>
      <c r="AP1590" s="13">
        <v>55</v>
      </c>
      <c r="AQ1590" s="13">
        <v>68</v>
      </c>
      <c r="AR1590" s="13">
        <v>36</v>
      </c>
      <c r="AS1590" s="13">
        <v>60</v>
      </c>
      <c r="AT1590" s="13">
        <v>82</v>
      </c>
      <c r="AU1590" s="13">
        <v>56</v>
      </c>
      <c r="AV1590" s="13">
        <v>150</v>
      </c>
      <c r="AW1590" s="13">
        <v>74</v>
      </c>
      <c r="AX1590" s="13">
        <v>91</v>
      </c>
      <c r="AY1590" s="14">
        <f t="shared" si="244"/>
        <v>75.82352941176471</v>
      </c>
      <c r="AZ1590" s="14">
        <f t="shared" si="252"/>
        <v>23</v>
      </c>
      <c r="BA1590" s="19">
        <f t="shared" si="245"/>
        <v>0.77272727272727271</v>
      </c>
      <c r="BB1590" s="20">
        <f t="shared" si="253"/>
        <v>29.523793993399735</v>
      </c>
      <c r="BC1590">
        <f t="shared" si="246"/>
        <v>0</v>
      </c>
      <c r="BD1590" s="14">
        <f t="shared" si="247"/>
        <v>20</v>
      </c>
      <c r="BE1590" s="14">
        <f t="shared" si="248"/>
        <v>71.333333333333329</v>
      </c>
      <c r="BF1590" s="14">
        <f t="shared" si="249"/>
        <v>80.599999999999994</v>
      </c>
      <c r="BG1590" s="14">
        <f t="shared" si="250"/>
        <v>74.666666666666671</v>
      </c>
    </row>
    <row r="1591" spans="1:59" x14ac:dyDescent="0.2">
      <c r="A1591" t="str">
        <f t="shared" si="251"/>
        <v>Rory Lobb_2017</v>
      </c>
      <c r="B1591" t="s">
        <v>839</v>
      </c>
      <c r="C1591" t="s">
        <v>184</v>
      </c>
      <c r="D1591">
        <v>2017</v>
      </c>
      <c r="E1591" s="13">
        <v>406100</v>
      </c>
      <c r="F1591" s="13">
        <v>406100</v>
      </c>
      <c r="G1591" s="13">
        <v>406100</v>
      </c>
      <c r="H1591" s="13">
        <v>398600</v>
      </c>
      <c r="I1591" s="13">
        <v>410500</v>
      </c>
      <c r="J1591" s="13">
        <v>409300</v>
      </c>
      <c r="K1591" s="13">
        <v>411800</v>
      </c>
      <c r="L1591" s="13">
        <v>396600</v>
      </c>
      <c r="M1591" s="13">
        <v>385600</v>
      </c>
      <c r="N1591" s="13">
        <v>366300</v>
      </c>
      <c r="O1591" s="13">
        <v>366300</v>
      </c>
      <c r="P1591" s="13">
        <v>366300</v>
      </c>
      <c r="Q1591" s="13">
        <v>366300</v>
      </c>
      <c r="R1591" s="13">
        <v>366300</v>
      </c>
      <c r="S1591" s="13">
        <v>366300</v>
      </c>
      <c r="T1591" s="13">
        <v>349900</v>
      </c>
      <c r="U1591" s="13">
        <v>336800</v>
      </c>
      <c r="V1591" s="13">
        <v>337600</v>
      </c>
      <c r="W1591" s="13">
        <v>330300</v>
      </c>
      <c r="X1591" s="13">
        <v>342500</v>
      </c>
      <c r="Y1591" s="13">
        <v>352800</v>
      </c>
      <c r="Z1591" s="13">
        <v>363700</v>
      </c>
      <c r="AA1591" s="13">
        <v>363700</v>
      </c>
      <c r="AB1591" s="13">
        <v>74</v>
      </c>
      <c r="AC1591" s="13">
        <v>84</v>
      </c>
      <c r="AD1591" s="13">
        <v>62</v>
      </c>
      <c r="AE1591" s="13">
        <v>114</v>
      </c>
      <c r="AF1591" s="13">
        <v>61</v>
      </c>
      <c r="AG1591" s="13">
        <v>71</v>
      </c>
      <c r="AH1591" s="13">
        <v>75</v>
      </c>
      <c r="AI1591" s="13">
        <v>63</v>
      </c>
      <c r="AJ1591" s="13">
        <v>45</v>
      </c>
      <c r="AK1591" s="13"/>
      <c r="AL1591" s="13"/>
      <c r="AM1591" s="13"/>
      <c r="AN1591" s="13"/>
      <c r="AO1591" s="13"/>
      <c r="AP1591" s="13">
        <v>73</v>
      </c>
      <c r="AQ1591" s="13">
        <v>61</v>
      </c>
      <c r="AR1591" s="13">
        <v>69</v>
      </c>
      <c r="AS1591" s="13">
        <v>56</v>
      </c>
      <c r="AT1591" s="13">
        <v>101</v>
      </c>
      <c r="AU1591" s="13">
        <v>73</v>
      </c>
      <c r="AV1591" s="13">
        <v>64</v>
      </c>
      <c r="AW1591" s="13"/>
      <c r="AX1591" s="13">
        <v>80</v>
      </c>
      <c r="AY1591" s="14">
        <f t="shared" si="244"/>
        <v>72.117647058823536</v>
      </c>
      <c r="AZ1591" s="14">
        <f t="shared" si="252"/>
        <v>23</v>
      </c>
      <c r="BA1591" s="19">
        <f t="shared" si="245"/>
        <v>0.77272727272727271</v>
      </c>
      <c r="BB1591" s="20">
        <f t="shared" si="253"/>
        <v>16.412199551481418</v>
      </c>
      <c r="BC1591">
        <f t="shared" si="246"/>
        <v>0</v>
      </c>
      <c r="BD1591" s="14">
        <f t="shared" si="247"/>
        <v>19</v>
      </c>
      <c r="BE1591" s="14">
        <f t="shared" si="248"/>
        <v>77.666666666666671</v>
      </c>
      <c r="BF1591" s="14">
        <f t="shared" si="249"/>
        <v>61</v>
      </c>
      <c r="BG1591" s="14">
        <f t="shared" si="250"/>
        <v>72.125</v>
      </c>
    </row>
    <row r="1592" spans="1:59" x14ac:dyDescent="0.2">
      <c r="A1592" t="str">
        <f t="shared" si="251"/>
        <v>Rory Lobb_2016</v>
      </c>
      <c r="B1592" t="s">
        <v>839</v>
      </c>
      <c r="C1592" t="s">
        <v>184</v>
      </c>
      <c r="D1592">
        <v>2016</v>
      </c>
      <c r="E1592" s="13">
        <v>335800</v>
      </c>
      <c r="F1592" s="13">
        <v>335800</v>
      </c>
      <c r="G1592" s="13">
        <v>335800</v>
      </c>
      <c r="H1592" s="13">
        <v>338700</v>
      </c>
      <c r="I1592" s="13">
        <v>342100</v>
      </c>
      <c r="J1592" s="13">
        <v>337100</v>
      </c>
      <c r="K1592" s="13">
        <v>369600</v>
      </c>
      <c r="L1592" s="13">
        <v>376800</v>
      </c>
      <c r="M1592" s="13">
        <v>380100</v>
      </c>
      <c r="N1592" s="13">
        <v>356500</v>
      </c>
      <c r="O1592" s="13">
        <v>339700</v>
      </c>
      <c r="P1592" s="13">
        <v>332500</v>
      </c>
      <c r="Q1592" s="13">
        <v>333000</v>
      </c>
      <c r="R1592" s="13">
        <v>341500</v>
      </c>
      <c r="S1592" s="13">
        <v>358000</v>
      </c>
      <c r="T1592" s="13">
        <v>358000</v>
      </c>
      <c r="U1592" s="13">
        <v>374700</v>
      </c>
      <c r="V1592" s="13">
        <v>383800</v>
      </c>
      <c r="W1592" s="13">
        <v>387600</v>
      </c>
      <c r="X1592" s="13">
        <v>379800</v>
      </c>
      <c r="Y1592" s="13">
        <v>370900</v>
      </c>
      <c r="Z1592" s="13">
        <v>387000</v>
      </c>
      <c r="AA1592" s="13">
        <v>404100</v>
      </c>
      <c r="AB1592" s="13">
        <v>100</v>
      </c>
      <c r="AC1592" s="13">
        <v>66</v>
      </c>
      <c r="AD1592" s="13">
        <v>38</v>
      </c>
      <c r="AE1592" s="13">
        <v>103</v>
      </c>
      <c r="AF1592" s="13">
        <v>48</v>
      </c>
      <c r="AG1592" s="13">
        <v>120</v>
      </c>
      <c r="AH1592" s="13">
        <v>68</v>
      </c>
      <c r="AI1592" s="13">
        <v>43</v>
      </c>
      <c r="AJ1592" s="13">
        <v>63</v>
      </c>
      <c r="AK1592" s="13">
        <v>70</v>
      </c>
      <c r="AL1592" s="13">
        <v>54</v>
      </c>
      <c r="AM1592" s="13">
        <v>77</v>
      </c>
      <c r="AN1592" s="13">
        <v>94</v>
      </c>
      <c r="AO1592" s="13">
        <v>74</v>
      </c>
      <c r="AP1592" s="13"/>
      <c r="AQ1592" s="13">
        <v>86</v>
      </c>
      <c r="AR1592" s="13">
        <v>90</v>
      </c>
      <c r="AS1592" s="13">
        <v>69</v>
      </c>
      <c r="AT1592" s="13">
        <v>63</v>
      </c>
      <c r="AU1592" s="13">
        <v>83</v>
      </c>
      <c r="AV1592" s="13">
        <v>121</v>
      </c>
      <c r="AW1592" s="13">
        <v>75</v>
      </c>
      <c r="AX1592" s="13">
        <v>37</v>
      </c>
      <c r="AY1592" s="14">
        <f t="shared" si="244"/>
        <v>74.63636363636364</v>
      </c>
      <c r="AZ1592" s="14">
        <f t="shared" si="252"/>
        <v>23</v>
      </c>
      <c r="BA1592" s="19">
        <f t="shared" si="245"/>
        <v>1</v>
      </c>
      <c r="BB1592" s="20">
        <f t="shared" si="253"/>
        <v>23.713659825882264</v>
      </c>
      <c r="BC1592">
        <f t="shared" si="246"/>
        <v>0</v>
      </c>
      <c r="BD1592" s="14">
        <f t="shared" si="247"/>
        <v>12</v>
      </c>
      <c r="BE1592" s="14">
        <f t="shared" si="248"/>
        <v>79.166666666666671</v>
      </c>
      <c r="BF1592" s="14">
        <f t="shared" si="249"/>
        <v>62.5</v>
      </c>
      <c r="BG1592" s="14">
        <f t="shared" si="250"/>
        <v>78</v>
      </c>
    </row>
    <row r="1593" spans="1:59" x14ac:dyDescent="0.2">
      <c r="A1593" t="str">
        <f t="shared" si="251"/>
        <v>Rory Lobb_2015</v>
      </c>
      <c r="B1593" t="s">
        <v>839</v>
      </c>
      <c r="C1593" t="s">
        <v>184</v>
      </c>
      <c r="D1593">
        <v>2015</v>
      </c>
      <c r="E1593" s="13">
        <v>176300</v>
      </c>
      <c r="F1593" s="13">
        <v>176300</v>
      </c>
      <c r="G1593" s="13">
        <v>176300</v>
      </c>
      <c r="H1593" s="13">
        <v>176300</v>
      </c>
      <c r="I1593" s="13">
        <v>176300</v>
      </c>
      <c r="J1593" s="13">
        <v>176300</v>
      </c>
      <c r="K1593" s="13">
        <v>176300</v>
      </c>
      <c r="L1593" s="13">
        <v>176300</v>
      </c>
      <c r="M1593" s="13">
        <v>176300</v>
      </c>
      <c r="N1593" s="13">
        <v>176300</v>
      </c>
      <c r="O1593" s="13">
        <v>176300</v>
      </c>
      <c r="P1593" s="13">
        <v>176300</v>
      </c>
      <c r="Q1593" s="13">
        <v>176300</v>
      </c>
      <c r="R1593" s="13">
        <v>176300</v>
      </c>
      <c r="S1593" s="13">
        <v>176300</v>
      </c>
      <c r="T1593" s="13">
        <v>210200</v>
      </c>
      <c r="U1593" s="13">
        <v>250100</v>
      </c>
      <c r="V1593" s="13">
        <v>288000</v>
      </c>
      <c r="W1593" s="13">
        <v>311300</v>
      </c>
      <c r="X1593" s="13">
        <v>324700</v>
      </c>
      <c r="Y1593" s="13">
        <v>317600</v>
      </c>
      <c r="Z1593" s="13">
        <v>298800</v>
      </c>
      <c r="AA1593" s="13">
        <v>298800</v>
      </c>
      <c r="AB1593" s="13"/>
      <c r="AC1593" s="13"/>
      <c r="AD1593" s="13"/>
      <c r="AE1593" s="13"/>
      <c r="AF1593" s="13"/>
      <c r="AG1593" s="13"/>
      <c r="AH1593" s="13"/>
      <c r="AI1593" s="13"/>
      <c r="AJ1593" s="13"/>
      <c r="AK1593" s="13"/>
      <c r="AL1593" s="13"/>
      <c r="AM1593" s="13">
        <v>43</v>
      </c>
      <c r="AN1593" s="13"/>
      <c r="AO1593" s="13">
        <v>64</v>
      </c>
      <c r="AP1593" s="13">
        <v>74</v>
      </c>
      <c r="AQ1593" s="13">
        <v>77</v>
      </c>
      <c r="AR1593" s="13">
        <v>87</v>
      </c>
      <c r="AS1593" s="13">
        <v>63</v>
      </c>
      <c r="AT1593" s="13">
        <v>69</v>
      </c>
      <c r="AU1593" s="13">
        <v>49</v>
      </c>
      <c r="AV1593" s="13">
        <v>34</v>
      </c>
      <c r="AW1593" s="13"/>
      <c r="AX1593" s="13"/>
      <c r="AY1593" s="14">
        <f t="shared" si="244"/>
        <v>62.222222222222221</v>
      </c>
      <c r="AZ1593" s="14">
        <f t="shared" si="252"/>
        <v>23</v>
      </c>
      <c r="BA1593" s="19">
        <f t="shared" si="245"/>
        <v>0.40909090909090912</v>
      </c>
      <c r="BB1593" s="20">
        <f t="shared" si="253"/>
        <v>17.181223601491379</v>
      </c>
      <c r="BC1593">
        <f t="shared" si="246"/>
        <v>0</v>
      </c>
      <c r="BD1593" s="14">
        <f t="shared" si="247"/>
        <v>1</v>
      </c>
      <c r="BE1593" s="14" t="str">
        <f t="shared" si="248"/>
        <v/>
      </c>
      <c r="BF1593" s="14">
        <f t="shared" si="249"/>
        <v>43</v>
      </c>
      <c r="BG1593" s="14">
        <f t="shared" si="250"/>
        <v>64.714285714285708</v>
      </c>
    </row>
    <row r="1594" spans="1:59" x14ac:dyDescent="0.2">
      <c r="A1594" t="str">
        <f t="shared" si="251"/>
        <v>Matthew Lobbe_2018</v>
      </c>
      <c r="B1594" t="s">
        <v>787</v>
      </c>
      <c r="C1594" t="s">
        <v>84</v>
      </c>
      <c r="D1594">
        <v>2018</v>
      </c>
      <c r="E1594" s="13">
        <v>253000</v>
      </c>
      <c r="F1594" s="13">
        <v>253000</v>
      </c>
      <c r="G1594" s="13">
        <v>253000</v>
      </c>
      <c r="H1594" s="13">
        <v>253000</v>
      </c>
      <c r="I1594" s="13">
        <v>253000</v>
      </c>
      <c r="J1594" s="13">
        <v>253000</v>
      </c>
      <c r="K1594" s="13">
        <v>253000</v>
      </c>
      <c r="L1594" s="13">
        <v>253000</v>
      </c>
      <c r="M1594" s="13">
        <v>253000</v>
      </c>
      <c r="N1594" s="13">
        <v>253000</v>
      </c>
      <c r="O1594" s="13">
        <v>253000</v>
      </c>
      <c r="P1594" s="13">
        <v>253000</v>
      </c>
      <c r="Q1594" s="13">
        <v>253000</v>
      </c>
      <c r="R1594" s="13">
        <v>253000</v>
      </c>
      <c r="S1594" s="13">
        <v>253000</v>
      </c>
      <c r="T1594" s="13">
        <v>253000</v>
      </c>
      <c r="U1594" s="13">
        <v>253000</v>
      </c>
      <c r="V1594" s="13">
        <v>253000</v>
      </c>
      <c r="W1594" s="13">
        <v>253000</v>
      </c>
      <c r="X1594" s="13">
        <v>253000</v>
      </c>
      <c r="Y1594" s="13">
        <v>258000</v>
      </c>
      <c r="Z1594" s="13">
        <v>281100</v>
      </c>
      <c r="AA1594" s="13">
        <v>343800</v>
      </c>
      <c r="AB1594" s="13"/>
      <c r="AC1594" s="13"/>
      <c r="AD1594" s="13"/>
      <c r="AE1594" s="13"/>
      <c r="AF1594" s="13"/>
      <c r="AG1594" s="13"/>
      <c r="AH1594" s="13"/>
      <c r="AI1594" s="13"/>
      <c r="AJ1594" s="13"/>
      <c r="AK1594" s="13"/>
      <c r="AL1594" s="13"/>
      <c r="AM1594" s="13"/>
      <c r="AN1594" s="13"/>
      <c r="AO1594" s="13"/>
      <c r="AP1594" s="13"/>
      <c r="AQ1594" s="13"/>
      <c r="AR1594" s="13"/>
      <c r="AS1594" s="13">
        <v>77</v>
      </c>
      <c r="AT1594" s="13">
        <v>55</v>
      </c>
      <c r="AU1594" s="13">
        <v>35</v>
      </c>
      <c r="AV1594" s="13">
        <v>121</v>
      </c>
      <c r="AW1594" s="13">
        <v>70</v>
      </c>
      <c r="AX1594" s="13">
        <v>87</v>
      </c>
      <c r="AY1594" s="14">
        <f t="shared" si="244"/>
        <v>74.166666666666671</v>
      </c>
      <c r="AZ1594" s="14">
        <f t="shared" si="252"/>
        <v>23</v>
      </c>
      <c r="BA1594" s="19">
        <f t="shared" si="245"/>
        <v>0.27272727272727271</v>
      </c>
      <c r="BB1594" s="20">
        <f t="shared" si="253"/>
        <v>29.273993008584721</v>
      </c>
      <c r="BC1594">
        <f t="shared" si="246"/>
        <v>0</v>
      </c>
      <c r="BD1594" s="14">
        <f t="shared" si="247"/>
        <v>1</v>
      </c>
      <c r="BE1594" s="14" t="str">
        <f t="shared" si="248"/>
        <v/>
      </c>
      <c r="BF1594" s="14" t="str">
        <f t="shared" si="249"/>
        <v/>
      </c>
      <c r="BG1594" s="14">
        <f t="shared" si="250"/>
        <v>74.166666666666671</v>
      </c>
    </row>
    <row r="1595" spans="1:59" x14ac:dyDescent="0.2">
      <c r="A1595" t="str">
        <f t="shared" si="251"/>
        <v>Matthew Lobbe_2017</v>
      </c>
      <c r="B1595" t="s">
        <v>787</v>
      </c>
      <c r="C1595" t="s">
        <v>84</v>
      </c>
      <c r="D1595">
        <v>2017</v>
      </c>
      <c r="E1595" s="13">
        <v>357700</v>
      </c>
      <c r="F1595" s="13">
        <v>357700</v>
      </c>
      <c r="G1595" s="13">
        <v>357700</v>
      </c>
      <c r="H1595" s="13">
        <v>357700</v>
      </c>
      <c r="I1595" s="13">
        <v>357700</v>
      </c>
      <c r="J1595" s="13">
        <v>357700</v>
      </c>
      <c r="K1595" s="13">
        <v>357700</v>
      </c>
      <c r="L1595" s="13">
        <v>357700</v>
      </c>
      <c r="M1595" s="13">
        <v>357700</v>
      </c>
      <c r="N1595" s="13">
        <v>357700</v>
      </c>
      <c r="O1595" s="13">
        <v>357700</v>
      </c>
      <c r="P1595" s="13">
        <v>357700</v>
      </c>
      <c r="Q1595" s="13">
        <v>357700</v>
      </c>
      <c r="R1595" s="13">
        <v>357700</v>
      </c>
      <c r="S1595" s="13">
        <v>357700</v>
      </c>
      <c r="T1595" s="13">
        <v>357700</v>
      </c>
      <c r="U1595" s="13">
        <v>357700</v>
      </c>
      <c r="V1595" s="13">
        <v>357700</v>
      </c>
      <c r="W1595" s="13">
        <v>357700</v>
      </c>
      <c r="X1595" s="13">
        <v>357700</v>
      </c>
      <c r="Y1595" s="13">
        <v>357700</v>
      </c>
      <c r="Z1595" s="13">
        <v>357700</v>
      </c>
      <c r="AA1595" s="13">
        <v>357700</v>
      </c>
      <c r="AB1595" s="13"/>
      <c r="AC1595" s="13"/>
      <c r="AD1595" s="13"/>
      <c r="AE1595" s="13"/>
      <c r="AF1595" s="13"/>
      <c r="AG1595" s="13"/>
      <c r="AH1595" s="13"/>
      <c r="AI1595" s="13"/>
      <c r="AJ1595" s="13"/>
      <c r="AK1595" s="13"/>
      <c r="AL1595" s="13"/>
      <c r="AM1595" s="13"/>
      <c r="AN1595" s="13"/>
      <c r="AO1595" s="13"/>
      <c r="AP1595" s="13"/>
      <c r="AQ1595" s="13"/>
      <c r="AR1595" s="13"/>
      <c r="AS1595" s="13"/>
      <c r="AT1595" s="13"/>
      <c r="AU1595" s="13"/>
      <c r="AV1595" s="13"/>
      <c r="AW1595" s="13"/>
      <c r="AX1595" s="13"/>
      <c r="AY1595" s="14" t="str">
        <f t="shared" ref="AY1595:AY1654" si="254">IFERROR(AVERAGEIFS(AB1595:AX1595,AB1595:AX1595,"&lt;&gt;"),"")</f>
        <v/>
      </c>
      <c r="AZ1595" s="14">
        <f t="shared" si="252"/>
        <v>23</v>
      </c>
      <c r="BA1595" s="19">
        <f t="shared" ref="BA1595:BA1654" si="255">COUNTIF(AB1595:AX1595,"&lt;&gt;")/22</f>
        <v>0</v>
      </c>
      <c r="BB1595" s="20" t="e">
        <f t="shared" si="253"/>
        <v>#DIV/0!</v>
      </c>
      <c r="BC1595">
        <f t="shared" ref="BC1595:BC1654" si="256">COUNTIFS(E1595:AA1595,0)</f>
        <v>0</v>
      </c>
      <c r="BD1595" s="14">
        <f t="shared" ref="BD1595:BD1654" si="257">MATCH(MIN(E1595:AA1595),E1595:AA1595,0)</f>
        <v>1</v>
      </c>
      <c r="BE1595" s="14" t="str">
        <f t="shared" ref="BE1595:BE1654" si="258">IFERROR(AVERAGE(AB1595:AG1595),"")</f>
        <v/>
      </c>
      <c r="BF1595" s="14" t="str">
        <f t="shared" ref="BF1595:BF1654" si="259">IFERROR(AVERAGE(AH1595:AM1595),"")</f>
        <v/>
      </c>
      <c r="BG1595" s="14" t="str">
        <f t="shared" ref="BG1595:BG1654" si="260">IFERROR(AVERAGE(AP1595:AX1595),"")</f>
        <v/>
      </c>
    </row>
    <row r="1596" spans="1:59" x14ac:dyDescent="0.2">
      <c r="A1596" t="str">
        <f t="shared" si="251"/>
        <v>Matthew Lobbe_2016</v>
      </c>
      <c r="B1596" t="s">
        <v>787</v>
      </c>
      <c r="C1596" t="s">
        <v>84</v>
      </c>
      <c r="D1596">
        <v>2016</v>
      </c>
      <c r="E1596" s="13">
        <v>389500</v>
      </c>
      <c r="F1596" s="13">
        <v>389500</v>
      </c>
      <c r="G1596" s="13">
        <v>389500</v>
      </c>
      <c r="H1596" s="13">
        <v>373500</v>
      </c>
      <c r="I1596" s="13">
        <v>348800</v>
      </c>
      <c r="J1596" s="13">
        <v>334500</v>
      </c>
      <c r="K1596" s="13">
        <v>334500</v>
      </c>
      <c r="L1596" s="13">
        <v>334500</v>
      </c>
      <c r="M1596" s="13">
        <v>334500</v>
      </c>
      <c r="N1596" s="13">
        <v>334500</v>
      </c>
      <c r="O1596" s="13">
        <v>334500</v>
      </c>
      <c r="P1596" s="13">
        <v>334500</v>
      </c>
      <c r="Q1596" s="13">
        <v>334500</v>
      </c>
      <c r="R1596" s="13">
        <v>334500</v>
      </c>
      <c r="S1596" s="13">
        <v>334500</v>
      </c>
      <c r="T1596" s="13">
        <v>334500</v>
      </c>
      <c r="U1596" s="13">
        <v>334500</v>
      </c>
      <c r="V1596" s="13">
        <v>334500</v>
      </c>
      <c r="W1596" s="13">
        <v>334500</v>
      </c>
      <c r="X1596" s="13">
        <v>334500</v>
      </c>
      <c r="Y1596" s="13">
        <v>334500</v>
      </c>
      <c r="Z1596" s="13">
        <v>322900</v>
      </c>
      <c r="AA1596" s="13">
        <v>313200</v>
      </c>
      <c r="AB1596" s="13">
        <v>82</v>
      </c>
      <c r="AC1596" s="13">
        <v>51</v>
      </c>
      <c r="AD1596" s="13">
        <v>60</v>
      </c>
      <c r="AE1596" s="13">
        <v>53</v>
      </c>
      <c r="AF1596" s="13">
        <v>59</v>
      </c>
      <c r="AG1596" s="13"/>
      <c r="AH1596" s="13"/>
      <c r="AI1596" s="13"/>
      <c r="AJ1596" s="13"/>
      <c r="AK1596" s="13"/>
      <c r="AL1596" s="13"/>
      <c r="AM1596" s="13"/>
      <c r="AN1596" s="13"/>
      <c r="AO1596" s="13"/>
      <c r="AP1596" s="13"/>
      <c r="AQ1596" s="13"/>
      <c r="AR1596" s="13"/>
      <c r="AS1596" s="13"/>
      <c r="AT1596" s="13"/>
      <c r="AU1596" s="13"/>
      <c r="AV1596" s="13">
        <v>69</v>
      </c>
      <c r="AW1596" s="13">
        <v>50</v>
      </c>
      <c r="AX1596" s="13">
        <v>102</v>
      </c>
      <c r="AY1596" s="14">
        <f t="shared" si="254"/>
        <v>65.75</v>
      </c>
      <c r="AZ1596" s="14">
        <f t="shared" si="252"/>
        <v>23</v>
      </c>
      <c r="BA1596" s="19">
        <f t="shared" si="255"/>
        <v>0.36363636363636365</v>
      </c>
      <c r="BB1596" s="20">
        <f t="shared" si="253"/>
        <v>18.108798177365927</v>
      </c>
      <c r="BC1596">
        <f t="shared" si="256"/>
        <v>0</v>
      </c>
      <c r="BD1596" s="14">
        <f t="shared" si="257"/>
        <v>23</v>
      </c>
      <c r="BE1596" s="14">
        <f t="shared" si="258"/>
        <v>61</v>
      </c>
      <c r="BF1596" s="14" t="str">
        <f t="shared" si="259"/>
        <v/>
      </c>
      <c r="BG1596" s="14">
        <f t="shared" si="260"/>
        <v>73.666666666666671</v>
      </c>
    </row>
    <row r="1597" spans="1:59" x14ac:dyDescent="0.2">
      <c r="A1597" t="str">
        <f t="shared" si="251"/>
        <v>Matthew Lobbe_2015</v>
      </c>
      <c r="B1597" t="s">
        <v>787</v>
      </c>
      <c r="C1597" t="s">
        <v>84</v>
      </c>
      <c r="D1597">
        <v>2015</v>
      </c>
      <c r="E1597" s="13">
        <v>541300</v>
      </c>
      <c r="F1597" s="13">
        <v>541300</v>
      </c>
      <c r="G1597" s="13">
        <v>541300</v>
      </c>
      <c r="H1597" s="13">
        <v>541300</v>
      </c>
      <c r="I1597" s="13">
        <v>541300</v>
      </c>
      <c r="J1597" s="13">
        <v>541300</v>
      </c>
      <c r="K1597" s="13">
        <v>477500</v>
      </c>
      <c r="L1597" s="13">
        <v>447000</v>
      </c>
      <c r="M1597" s="13">
        <v>451800</v>
      </c>
      <c r="N1597" s="13">
        <v>459400</v>
      </c>
      <c r="O1597" s="13">
        <v>459600</v>
      </c>
      <c r="P1597" s="13">
        <v>448900</v>
      </c>
      <c r="Q1597" s="13">
        <v>454600</v>
      </c>
      <c r="R1597" s="13">
        <v>454600</v>
      </c>
      <c r="S1597" s="13">
        <v>438600</v>
      </c>
      <c r="T1597" s="13">
        <v>401000</v>
      </c>
      <c r="U1597" s="13">
        <v>359700</v>
      </c>
      <c r="V1597" s="13">
        <v>344800</v>
      </c>
      <c r="W1597" s="13">
        <v>351200</v>
      </c>
      <c r="X1597" s="13">
        <v>348700</v>
      </c>
      <c r="Y1597" s="13">
        <v>348700</v>
      </c>
      <c r="Z1597" s="13">
        <v>348700</v>
      </c>
      <c r="AA1597" s="13">
        <v>346100</v>
      </c>
      <c r="AB1597" s="13"/>
      <c r="AC1597" s="13"/>
      <c r="AD1597" s="13"/>
      <c r="AE1597" s="13">
        <v>61</v>
      </c>
      <c r="AF1597" s="13">
        <v>43</v>
      </c>
      <c r="AG1597" s="13">
        <v>74</v>
      </c>
      <c r="AH1597" s="13">
        <v>99</v>
      </c>
      <c r="AI1597" s="13">
        <v>104</v>
      </c>
      <c r="AJ1597" s="13">
        <v>83</v>
      </c>
      <c r="AK1597" s="13">
        <v>85</v>
      </c>
      <c r="AL1597" s="13">
        <v>80</v>
      </c>
      <c r="AM1597" s="13">
        <v>115</v>
      </c>
      <c r="AN1597" s="13"/>
      <c r="AO1597" s="13">
        <v>37</v>
      </c>
      <c r="AP1597" s="13">
        <v>22</v>
      </c>
      <c r="AQ1597" s="13">
        <v>85</v>
      </c>
      <c r="AR1597" s="13">
        <v>77</v>
      </c>
      <c r="AS1597" s="13">
        <v>61</v>
      </c>
      <c r="AT1597" s="13">
        <v>69</v>
      </c>
      <c r="AU1597" s="13"/>
      <c r="AV1597" s="13"/>
      <c r="AW1597" s="13">
        <v>78</v>
      </c>
      <c r="AX1597" s="13">
        <v>53</v>
      </c>
      <c r="AY1597" s="14">
        <f t="shared" si="254"/>
        <v>72.117647058823536</v>
      </c>
      <c r="AZ1597" s="14">
        <f t="shared" si="252"/>
        <v>23</v>
      </c>
      <c r="BA1597" s="19">
        <f t="shared" si="255"/>
        <v>0.77272727272727271</v>
      </c>
      <c r="BB1597" s="20">
        <f t="shared" si="253"/>
        <v>24.196803386349337</v>
      </c>
      <c r="BC1597">
        <f t="shared" si="256"/>
        <v>0</v>
      </c>
      <c r="BD1597" s="14">
        <f t="shared" si="257"/>
        <v>18</v>
      </c>
      <c r="BE1597" s="14">
        <f t="shared" si="258"/>
        <v>59.333333333333336</v>
      </c>
      <c r="BF1597" s="14">
        <f t="shared" si="259"/>
        <v>94.333333333333329</v>
      </c>
      <c r="BG1597" s="14">
        <f t="shared" si="260"/>
        <v>63.571428571428569</v>
      </c>
    </row>
    <row r="1598" spans="1:59" x14ac:dyDescent="0.2">
      <c r="A1598" t="str">
        <f t="shared" si="251"/>
        <v>Griffin Logue_2018</v>
      </c>
      <c r="B1598" t="s">
        <v>989</v>
      </c>
      <c r="C1598" t="s">
        <v>184</v>
      </c>
      <c r="D1598">
        <v>2018</v>
      </c>
      <c r="E1598" s="13">
        <v>237700</v>
      </c>
      <c r="F1598" s="13">
        <v>237700</v>
      </c>
      <c r="G1598" s="13">
        <v>237700</v>
      </c>
      <c r="H1598" s="13">
        <v>237700</v>
      </c>
      <c r="I1598" s="13">
        <v>237700</v>
      </c>
      <c r="J1598" s="13">
        <v>237700</v>
      </c>
      <c r="K1598" s="13">
        <v>237700</v>
      </c>
      <c r="L1598" s="13">
        <v>237700</v>
      </c>
      <c r="M1598" s="13">
        <v>237700</v>
      </c>
      <c r="N1598" s="13">
        <v>237700</v>
      </c>
      <c r="O1598" s="13">
        <v>237700</v>
      </c>
      <c r="P1598" s="13">
        <v>237700</v>
      </c>
      <c r="Q1598" s="13">
        <v>237700</v>
      </c>
      <c r="R1598" s="13">
        <v>237700</v>
      </c>
      <c r="S1598" s="13">
        <v>237700</v>
      </c>
      <c r="T1598" s="13">
        <v>237700</v>
      </c>
      <c r="U1598" s="13">
        <v>237700</v>
      </c>
      <c r="V1598" s="13">
        <v>237700</v>
      </c>
      <c r="W1598" s="13">
        <v>237700</v>
      </c>
      <c r="X1598" s="13">
        <v>237700</v>
      </c>
      <c r="Y1598" s="13">
        <v>237700</v>
      </c>
      <c r="Z1598" s="13">
        <v>237700</v>
      </c>
      <c r="AA1598" s="13">
        <v>237700</v>
      </c>
      <c r="AB1598" s="13"/>
      <c r="AC1598" s="13"/>
      <c r="AD1598" s="13"/>
      <c r="AE1598" s="13"/>
      <c r="AF1598" s="13"/>
      <c r="AG1598" s="13"/>
      <c r="AH1598" s="13"/>
      <c r="AI1598" s="13"/>
      <c r="AJ1598" s="13"/>
      <c r="AK1598" s="13"/>
      <c r="AL1598" s="13"/>
      <c r="AM1598" s="13"/>
      <c r="AN1598" s="13"/>
      <c r="AO1598" s="13"/>
      <c r="AP1598" s="13"/>
      <c r="AQ1598" s="13"/>
      <c r="AR1598" s="13"/>
      <c r="AS1598" s="13"/>
      <c r="AT1598" s="13"/>
      <c r="AU1598" s="13"/>
      <c r="AV1598" s="13"/>
      <c r="AW1598" s="13"/>
      <c r="AX1598" s="13"/>
      <c r="AY1598" s="14" t="str">
        <f t="shared" si="254"/>
        <v/>
      </c>
      <c r="AZ1598" s="14">
        <f t="shared" si="252"/>
        <v>23</v>
      </c>
      <c r="BA1598" s="19">
        <f t="shared" si="255"/>
        <v>0</v>
      </c>
      <c r="BB1598" s="20" t="e">
        <f t="shared" si="253"/>
        <v>#DIV/0!</v>
      </c>
      <c r="BC1598">
        <f t="shared" si="256"/>
        <v>0</v>
      </c>
      <c r="BD1598" s="14">
        <f t="shared" si="257"/>
        <v>1</v>
      </c>
      <c r="BE1598" s="14" t="str">
        <f t="shared" si="258"/>
        <v/>
      </c>
      <c r="BF1598" s="14" t="str">
        <f t="shared" si="259"/>
        <v/>
      </c>
      <c r="BG1598" s="14" t="str">
        <f t="shared" si="260"/>
        <v/>
      </c>
    </row>
    <row r="1599" spans="1:59" x14ac:dyDescent="0.2">
      <c r="A1599" t="str">
        <f t="shared" si="251"/>
        <v>Griffin Logue_2017</v>
      </c>
      <c r="B1599" t="s">
        <v>989</v>
      </c>
      <c r="C1599" t="s">
        <v>184</v>
      </c>
      <c r="D1599">
        <v>2017</v>
      </c>
      <c r="E1599" s="13">
        <v>180300</v>
      </c>
      <c r="F1599" s="13">
        <v>180300</v>
      </c>
      <c r="G1599" s="13">
        <v>180300</v>
      </c>
      <c r="H1599" s="13">
        <v>180300</v>
      </c>
      <c r="I1599" s="13">
        <v>180300</v>
      </c>
      <c r="J1599" s="13">
        <v>185600</v>
      </c>
      <c r="K1599" s="13">
        <v>173600</v>
      </c>
      <c r="L1599" s="13">
        <v>173600</v>
      </c>
      <c r="M1599" s="13">
        <v>173600</v>
      </c>
      <c r="N1599" s="13">
        <v>173600</v>
      </c>
      <c r="O1599" s="13">
        <v>173600</v>
      </c>
      <c r="P1599" s="13">
        <v>173600</v>
      </c>
      <c r="Q1599" s="13">
        <v>173600</v>
      </c>
      <c r="R1599" s="13">
        <v>173600</v>
      </c>
      <c r="S1599" s="13">
        <v>181300</v>
      </c>
      <c r="T1599" s="13">
        <v>174300</v>
      </c>
      <c r="U1599" s="13">
        <v>185100</v>
      </c>
      <c r="V1599" s="13">
        <v>184000</v>
      </c>
      <c r="W1599" s="13">
        <v>204300</v>
      </c>
      <c r="X1599" s="13">
        <v>220800</v>
      </c>
      <c r="Y1599" s="13">
        <v>240200</v>
      </c>
      <c r="Z1599" s="13">
        <v>253800</v>
      </c>
      <c r="AA1599" s="13">
        <v>247800</v>
      </c>
      <c r="AB1599" s="13"/>
      <c r="AC1599" s="13"/>
      <c r="AD1599" s="13">
        <v>52</v>
      </c>
      <c r="AE1599" s="13">
        <v>21</v>
      </c>
      <c r="AF1599" s="13">
        <v>44</v>
      </c>
      <c r="AG1599" s="13">
        <v>17</v>
      </c>
      <c r="AH1599" s="13"/>
      <c r="AI1599" s="13"/>
      <c r="AJ1599" s="13"/>
      <c r="AK1599" s="13"/>
      <c r="AL1599" s="13"/>
      <c r="AM1599" s="13"/>
      <c r="AN1599" s="13"/>
      <c r="AO1599" s="13">
        <v>58</v>
      </c>
      <c r="AP1599" s="13">
        <v>17</v>
      </c>
      <c r="AQ1599" s="13">
        <v>53</v>
      </c>
      <c r="AR1599" s="13">
        <v>38</v>
      </c>
      <c r="AS1599" s="13">
        <v>65</v>
      </c>
      <c r="AT1599" s="13">
        <v>57</v>
      </c>
      <c r="AU1599" s="13">
        <v>55</v>
      </c>
      <c r="AV1599" s="13">
        <v>64</v>
      </c>
      <c r="AW1599" s="13">
        <v>21</v>
      </c>
      <c r="AX1599" s="13"/>
      <c r="AY1599" s="14">
        <f t="shared" si="254"/>
        <v>43.230769230769234</v>
      </c>
      <c r="AZ1599" s="14">
        <f t="shared" si="252"/>
        <v>23</v>
      </c>
      <c r="BA1599" s="19">
        <f t="shared" si="255"/>
        <v>0.59090909090909094</v>
      </c>
      <c r="BB1599" s="20">
        <f t="shared" si="253"/>
        <v>18.294597773449617</v>
      </c>
      <c r="BC1599">
        <f t="shared" si="256"/>
        <v>0</v>
      </c>
      <c r="BD1599" s="14">
        <f t="shared" si="257"/>
        <v>7</v>
      </c>
      <c r="BE1599" s="14">
        <f t="shared" si="258"/>
        <v>33.5</v>
      </c>
      <c r="BF1599" s="14" t="str">
        <f t="shared" si="259"/>
        <v/>
      </c>
      <c r="BG1599" s="14">
        <f t="shared" si="260"/>
        <v>46.25</v>
      </c>
    </row>
    <row r="1600" spans="1:59" x14ac:dyDescent="0.2">
      <c r="A1600" t="str">
        <f t="shared" si="251"/>
        <v>Griffin Logue_2016</v>
      </c>
      <c r="B1600" t="s">
        <v>989</v>
      </c>
      <c r="C1600" t="s">
        <v>184</v>
      </c>
      <c r="D1600">
        <v>2016</v>
      </c>
      <c r="E1600" s="13">
        <v>0</v>
      </c>
      <c r="F1600" s="13">
        <v>0</v>
      </c>
      <c r="G1600" s="13">
        <v>0</v>
      </c>
      <c r="H1600" s="13">
        <v>0</v>
      </c>
      <c r="I1600" s="13">
        <v>0</v>
      </c>
      <c r="J1600" s="13">
        <v>0</v>
      </c>
      <c r="K1600" s="13">
        <v>0</v>
      </c>
      <c r="L1600" s="13">
        <v>0</v>
      </c>
      <c r="M1600" s="13">
        <v>0</v>
      </c>
      <c r="N1600" s="13">
        <v>0</v>
      </c>
      <c r="O1600" s="13">
        <v>0</v>
      </c>
      <c r="P1600" s="13">
        <v>0</v>
      </c>
      <c r="Q1600" s="13">
        <v>0</v>
      </c>
      <c r="R1600" s="13">
        <v>0</v>
      </c>
      <c r="S1600" s="13">
        <v>0</v>
      </c>
      <c r="T1600" s="13">
        <v>0</v>
      </c>
      <c r="U1600" s="13">
        <v>0</v>
      </c>
      <c r="V1600" s="13">
        <v>0</v>
      </c>
      <c r="W1600" s="13">
        <v>0</v>
      </c>
      <c r="X1600" s="13">
        <v>0</v>
      </c>
      <c r="Y1600" s="13">
        <v>0</v>
      </c>
      <c r="Z1600" s="13">
        <v>0</v>
      </c>
      <c r="AA1600" s="13">
        <v>0</v>
      </c>
      <c r="AB1600" s="13"/>
      <c r="AC1600" s="13"/>
      <c r="AD1600" s="13"/>
      <c r="AE1600" s="13"/>
      <c r="AF1600" s="13"/>
      <c r="AG1600" s="13"/>
      <c r="AH1600" s="13"/>
      <c r="AI1600" s="13"/>
      <c r="AJ1600" s="13"/>
      <c r="AK1600" s="13"/>
      <c r="AL1600" s="13"/>
      <c r="AM1600" s="13"/>
      <c r="AN1600" s="13"/>
      <c r="AO1600" s="13"/>
      <c r="AP1600" s="13"/>
      <c r="AQ1600" s="13"/>
      <c r="AR1600" s="13"/>
      <c r="AS1600" s="13"/>
      <c r="AT1600" s="13"/>
      <c r="AU1600" s="13"/>
      <c r="AV1600" s="13"/>
      <c r="AW1600" s="13"/>
      <c r="AX1600" s="13"/>
      <c r="AY1600" s="14" t="str">
        <f t="shared" si="254"/>
        <v/>
      </c>
      <c r="AZ1600" s="14">
        <f t="shared" si="252"/>
        <v>23</v>
      </c>
      <c r="BA1600" s="19">
        <f t="shared" si="255"/>
        <v>0</v>
      </c>
      <c r="BB1600" s="20" t="e">
        <f t="shared" si="253"/>
        <v>#DIV/0!</v>
      </c>
      <c r="BC1600">
        <f t="shared" si="256"/>
        <v>23</v>
      </c>
      <c r="BD1600" s="14">
        <f t="shared" si="257"/>
        <v>1</v>
      </c>
      <c r="BE1600" s="14" t="str">
        <f t="shared" si="258"/>
        <v/>
      </c>
      <c r="BF1600" s="14" t="str">
        <f t="shared" si="259"/>
        <v/>
      </c>
      <c r="BG1600" s="14" t="str">
        <f t="shared" si="260"/>
        <v/>
      </c>
    </row>
    <row r="1601" spans="1:59" x14ac:dyDescent="0.2">
      <c r="A1601" t="str">
        <f t="shared" si="251"/>
        <v>Griffin Logue_2015</v>
      </c>
      <c r="B1601" t="s">
        <v>989</v>
      </c>
      <c r="C1601" t="s">
        <v>184</v>
      </c>
      <c r="D1601">
        <v>2015</v>
      </c>
      <c r="E1601" s="13">
        <v>0</v>
      </c>
      <c r="F1601" s="13">
        <v>0</v>
      </c>
      <c r="G1601" s="13">
        <v>0</v>
      </c>
      <c r="H1601" s="13">
        <v>0</v>
      </c>
      <c r="I1601" s="13">
        <v>0</v>
      </c>
      <c r="J1601" s="13">
        <v>0</v>
      </c>
      <c r="K1601" s="13">
        <v>0</v>
      </c>
      <c r="L1601" s="13">
        <v>0</v>
      </c>
      <c r="M1601" s="13">
        <v>0</v>
      </c>
      <c r="N1601" s="13">
        <v>0</v>
      </c>
      <c r="O1601" s="13">
        <v>0</v>
      </c>
      <c r="P1601" s="13">
        <v>0</v>
      </c>
      <c r="Q1601" s="13">
        <v>0</v>
      </c>
      <c r="R1601" s="13">
        <v>0</v>
      </c>
      <c r="S1601" s="13">
        <v>0</v>
      </c>
      <c r="T1601" s="13">
        <v>0</v>
      </c>
      <c r="U1601" s="13">
        <v>0</v>
      </c>
      <c r="V1601" s="13">
        <v>0</v>
      </c>
      <c r="W1601" s="13">
        <v>0</v>
      </c>
      <c r="X1601" s="13">
        <v>0</v>
      </c>
      <c r="Y1601" s="13">
        <v>0</v>
      </c>
      <c r="Z1601" s="13">
        <v>0</v>
      </c>
      <c r="AA1601" s="13">
        <v>0</v>
      </c>
      <c r="AB1601" s="13"/>
      <c r="AC1601" s="13"/>
      <c r="AD1601" s="13"/>
      <c r="AE1601" s="13"/>
      <c r="AF1601" s="13"/>
      <c r="AG1601" s="13"/>
      <c r="AH1601" s="13"/>
      <c r="AI1601" s="13"/>
      <c r="AJ1601" s="13"/>
      <c r="AK1601" s="13"/>
      <c r="AL1601" s="13"/>
      <c r="AM1601" s="13"/>
      <c r="AN1601" s="13"/>
      <c r="AO1601" s="13"/>
      <c r="AP1601" s="13"/>
      <c r="AQ1601" s="13"/>
      <c r="AR1601" s="13"/>
      <c r="AS1601" s="13"/>
      <c r="AT1601" s="13"/>
      <c r="AU1601" s="13"/>
      <c r="AV1601" s="13"/>
      <c r="AW1601" s="13"/>
      <c r="AX1601" s="13"/>
      <c r="AY1601" s="14" t="str">
        <f t="shared" si="254"/>
        <v/>
      </c>
      <c r="AZ1601" s="14">
        <f t="shared" si="252"/>
        <v>23</v>
      </c>
      <c r="BA1601" s="19">
        <f t="shared" si="255"/>
        <v>0</v>
      </c>
      <c r="BB1601" s="20" t="e">
        <f t="shared" si="253"/>
        <v>#DIV/0!</v>
      </c>
      <c r="BC1601">
        <f t="shared" si="256"/>
        <v>23</v>
      </c>
      <c r="BD1601" s="14">
        <f t="shared" si="257"/>
        <v>1</v>
      </c>
      <c r="BE1601" s="14" t="str">
        <f t="shared" si="258"/>
        <v/>
      </c>
      <c r="BF1601" s="14" t="str">
        <f t="shared" si="259"/>
        <v/>
      </c>
      <c r="BG1601" s="14" t="str">
        <f t="shared" si="260"/>
        <v/>
      </c>
    </row>
    <row r="1602" spans="1:59" x14ac:dyDescent="0.2">
      <c r="A1602" t="str">
        <f t="shared" ref="A1602:A1665" si="261">B1602&amp;"_"&amp;D1602</f>
        <v>Ben Long_2018</v>
      </c>
      <c r="B1602" t="s">
        <v>949</v>
      </c>
      <c r="C1602" t="s">
        <v>399</v>
      </c>
      <c r="D1602">
        <v>2018</v>
      </c>
      <c r="E1602" s="13">
        <v>168200</v>
      </c>
      <c r="F1602" s="13">
        <v>168200</v>
      </c>
      <c r="G1602" s="13">
        <v>168200</v>
      </c>
      <c r="H1602" s="13">
        <v>189300</v>
      </c>
      <c r="I1602" s="13">
        <v>207300</v>
      </c>
      <c r="J1602" s="13">
        <v>241300</v>
      </c>
      <c r="K1602" s="13">
        <v>269900</v>
      </c>
      <c r="L1602" s="13">
        <v>290500</v>
      </c>
      <c r="M1602" s="13">
        <v>290500</v>
      </c>
      <c r="N1602" s="13">
        <v>290500</v>
      </c>
      <c r="O1602" s="13">
        <v>290500</v>
      </c>
      <c r="P1602" s="13">
        <v>290500</v>
      </c>
      <c r="Q1602" s="13">
        <v>290500</v>
      </c>
      <c r="R1602" s="13">
        <v>290500</v>
      </c>
      <c r="S1602" s="13">
        <v>290500</v>
      </c>
      <c r="T1602" s="13">
        <v>290500</v>
      </c>
      <c r="U1602" s="13">
        <v>290500</v>
      </c>
      <c r="V1602" s="13">
        <v>290500</v>
      </c>
      <c r="W1602" s="13">
        <v>290500</v>
      </c>
      <c r="X1602" s="13">
        <v>290500</v>
      </c>
      <c r="Y1602" s="13">
        <v>290500</v>
      </c>
      <c r="Z1602" s="13">
        <v>279300</v>
      </c>
      <c r="AA1602" s="13">
        <v>248400</v>
      </c>
      <c r="AB1602" s="13">
        <v>61</v>
      </c>
      <c r="AC1602" s="13">
        <v>51</v>
      </c>
      <c r="AD1602" s="13">
        <v>35</v>
      </c>
      <c r="AE1602" s="13">
        <v>65</v>
      </c>
      <c r="AF1602" s="13">
        <v>97</v>
      </c>
      <c r="AG1602" s="13">
        <v>45</v>
      </c>
      <c r="AH1602" s="13">
        <v>65</v>
      </c>
      <c r="AI1602" s="13"/>
      <c r="AJ1602" s="13"/>
      <c r="AK1602" s="13"/>
      <c r="AL1602" s="13"/>
      <c r="AM1602" s="13"/>
      <c r="AN1602" s="13"/>
      <c r="AO1602" s="13"/>
      <c r="AP1602" s="13"/>
      <c r="AQ1602" s="13"/>
      <c r="AR1602" s="13"/>
      <c r="AS1602" s="13"/>
      <c r="AT1602" s="13"/>
      <c r="AU1602" s="13"/>
      <c r="AV1602" s="13">
        <v>44</v>
      </c>
      <c r="AW1602" s="13">
        <v>41</v>
      </c>
      <c r="AX1602" s="13">
        <v>35</v>
      </c>
      <c r="AY1602" s="14">
        <f t="shared" si="254"/>
        <v>53.9</v>
      </c>
      <c r="AZ1602" s="14">
        <f t="shared" si="252"/>
        <v>23</v>
      </c>
      <c r="BA1602" s="19">
        <f t="shared" si="255"/>
        <v>0.45454545454545453</v>
      </c>
      <c r="BB1602" s="20">
        <f t="shared" si="253"/>
        <v>18.917657830127332</v>
      </c>
      <c r="BC1602">
        <f t="shared" si="256"/>
        <v>0</v>
      </c>
      <c r="BD1602" s="14">
        <f t="shared" si="257"/>
        <v>1</v>
      </c>
      <c r="BE1602" s="14">
        <f t="shared" si="258"/>
        <v>59</v>
      </c>
      <c r="BF1602" s="14">
        <f t="shared" si="259"/>
        <v>65</v>
      </c>
      <c r="BG1602" s="14">
        <f t="shared" si="260"/>
        <v>40</v>
      </c>
    </row>
    <row r="1603" spans="1:59" x14ac:dyDescent="0.2">
      <c r="A1603" t="str">
        <f t="shared" si="261"/>
        <v>Ben Long_2017</v>
      </c>
      <c r="B1603" t="s">
        <v>949</v>
      </c>
      <c r="C1603" t="s">
        <v>399</v>
      </c>
      <c r="D1603">
        <v>2017</v>
      </c>
      <c r="E1603" s="13">
        <v>117300</v>
      </c>
      <c r="F1603" s="13">
        <v>117300</v>
      </c>
      <c r="G1603" s="13">
        <v>117300</v>
      </c>
      <c r="H1603" s="13">
        <v>117300</v>
      </c>
      <c r="I1603" s="13">
        <v>117300</v>
      </c>
      <c r="J1603" s="13">
        <v>117300</v>
      </c>
      <c r="K1603" s="13">
        <v>117300</v>
      </c>
      <c r="L1603" s="13">
        <v>117300</v>
      </c>
      <c r="M1603" s="13">
        <v>117300</v>
      </c>
      <c r="N1603" s="13">
        <v>117300</v>
      </c>
      <c r="O1603" s="13">
        <v>117300</v>
      </c>
      <c r="P1603" s="13">
        <v>117300</v>
      </c>
      <c r="Q1603" s="13">
        <v>117300</v>
      </c>
      <c r="R1603" s="13">
        <v>117300</v>
      </c>
      <c r="S1603" s="13">
        <v>117300</v>
      </c>
      <c r="T1603" s="13">
        <v>117300</v>
      </c>
      <c r="U1603" s="13">
        <v>134200</v>
      </c>
      <c r="V1603" s="13">
        <v>154100</v>
      </c>
      <c r="W1603" s="13">
        <v>154100</v>
      </c>
      <c r="X1603" s="13">
        <v>154100</v>
      </c>
      <c r="Y1603" s="13">
        <v>154100</v>
      </c>
      <c r="Z1603" s="13">
        <v>154100</v>
      </c>
      <c r="AA1603" s="13">
        <v>154100</v>
      </c>
      <c r="AB1603" s="13"/>
      <c r="AC1603" s="13"/>
      <c r="AD1603" s="13"/>
      <c r="AE1603" s="13">
        <v>28</v>
      </c>
      <c r="AF1603" s="13">
        <v>22</v>
      </c>
      <c r="AG1603" s="13"/>
      <c r="AH1603" s="13"/>
      <c r="AI1603" s="13"/>
      <c r="AJ1603" s="13"/>
      <c r="AK1603" s="13"/>
      <c r="AL1603" s="13"/>
      <c r="AM1603" s="13"/>
      <c r="AN1603" s="13"/>
      <c r="AO1603" s="13"/>
      <c r="AP1603" s="13"/>
      <c r="AQ1603" s="13">
        <v>58</v>
      </c>
      <c r="AR1603" s="13">
        <v>45</v>
      </c>
      <c r="AS1603" s="13"/>
      <c r="AT1603" s="13"/>
      <c r="AU1603" s="13"/>
      <c r="AV1603" s="13"/>
      <c r="AW1603" s="13"/>
      <c r="AX1603" s="13"/>
      <c r="AY1603" s="14">
        <f t="shared" si="254"/>
        <v>38.25</v>
      </c>
      <c r="AZ1603" s="14">
        <f t="shared" si="252"/>
        <v>23</v>
      </c>
      <c r="BA1603" s="19">
        <f t="shared" si="255"/>
        <v>0.18181818181818182</v>
      </c>
      <c r="BB1603" s="20">
        <f t="shared" si="253"/>
        <v>16.378339354159198</v>
      </c>
      <c r="BC1603">
        <f t="shared" si="256"/>
        <v>0</v>
      </c>
      <c r="BD1603" s="14">
        <f t="shared" si="257"/>
        <v>1</v>
      </c>
      <c r="BE1603" s="14">
        <f t="shared" si="258"/>
        <v>25</v>
      </c>
      <c r="BF1603" s="14" t="str">
        <f t="shared" si="259"/>
        <v/>
      </c>
      <c r="BG1603" s="14">
        <f t="shared" si="260"/>
        <v>51.5</v>
      </c>
    </row>
    <row r="1604" spans="1:59" x14ac:dyDescent="0.2">
      <c r="A1604" t="str">
        <f t="shared" si="261"/>
        <v>Ben Long_2016</v>
      </c>
      <c r="B1604" t="s">
        <v>949</v>
      </c>
      <c r="C1604" t="s">
        <v>399</v>
      </c>
      <c r="D1604">
        <v>2016</v>
      </c>
      <c r="E1604" s="13">
        <v>0</v>
      </c>
      <c r="F1604" s="13">
        <v>0</v>
      </c>
      <c r="G1604" s="13">
        <v>0</v>
      </c>
      <c r="H1604" s="13">
        <v>0</v>
      </c>
      <c r="I1604" s="13">
        <v>0</v>
      </c>
      <c r="J1604" s="13">
        <v>0</v>
      </c>
      <c r="K1604" s="13">
        <v>0</v>
      </c>
      <c r="L1604" s="13">
        <v>0</v>
      </c>
      <c r="M1604" s="13">
        <v>0</v>
      </c>
      <c r="N1604" s="13">
        <v>0</v>
      </c>
      <c r="O1604" s="13">
        <v>0</v>
      </c>
      <c r="P1604" s="13">
        <v>0</v>
      </c>
      <c r="Q1604" s="13">
        <v>0</v>
      </c>
      <c r="R1604" s="13">
        <v>0</v>
      </c>
      <c r="S1604" s="13">
        <v>0</v>
      </c>
      <c r="T1604" s="13">
        <v>0</v>
      </c>
      <c r="U1604" s="13">
        <v>0</v>
      </c>
      <c r="V1604" s="13">
        <v>0</v>
      </c>
      <c r="W1604" s="13">
        <v>0</v>
      </c>
      <c r="X1604" s="13">
        <v>0</v>
      </c>
      <c r="Y1604" s="13">
        <v>0</v>
      </c>
      <c r="Z1604" s="13">
        <v>0</v>
      </c>
      <c r="AA1604" s="13">
        <v>0</v>
      </c>
      <c r="AB1604" s="13"/>
      <c r="AC1604" s="13"/>
      <c r="AD1604" s="13"/>
      <c r="AE1604" s="13"/>
      <c r="AF1604" s="13"/>
      <c r="AG1604" s="13"/>
      <c r="AH1604" s="13"/>
      <c r="AI1604" s="13"/>
      <c r="AJ1604" s="13"/>
      <c r="AK1604" s="13"/>
      <c r="AL1604" s="13"/>
      <c r="AM1604" s="13"/>
      <c r="AN1604" s="13"/>
      <c r="AO1604" s="13"/>
      <c r="AP1604" s="13"/>
      <c r="AQ1604" s="13"/>
      <c r="AR1604" s="13"/>
      <c r="AS1604" s="13"/>
      <c r="AT1604" s="13"/>
      <c r="AU1604" s="13"/>
      <c r="AV1604" s="13"/>
      <c r="AW1604" s="13"/>
      <c r="AX1604" s="13"/>
      <c r="AY1604" s="14" t="str">
        <f t="shared" si="254"/>
        <v/>
      </c>
      <c r="AZ1604" s="14">
        <f t="shared" si="252"/>
        <v>23</v>
      </c>
      <c r="BA1604" s="19">
        <f t="shared" si="255"/>
        <v>0</v>
      </c>
      <c r="BB1604" s="20" t="e">
        <f t="shared" si="253"/>
        <v>#DIV/0!</v>
      </c>
      <c r="BC1604">
        <f t="shared" si="256"/>
        <v>23</v>
      </c>
      <c r="BD1604" s="14">
        <f t="shared" si="257"/>
        <v>1</v>
      </c>
      <c r="BE1604" s="14" t="str">
        <f t="shared" si="258"/>
        <v/>
      </c>
      <c r="BF1604" s="14" t="str">
        <f t="shared" si="259"/>
        <v/>
      </c>
      <c r="BG1604" s="14" t="str">
        <f t="shared" si="260"/>
        <v/>
      </c>
    </row>
    <row r="1605" spans="1:59" x14ac:dyDescent="0.2">
      <c r="A1605" t="str">
        <f t="shared" si="261"/>
        <v>Ben Long_2015</v>
      </c>
      <c r="B1605" t="s">
        <v>949</v>
      </c>
      <c r="C1605" t="s">
        <v>399</v>
      </c>
      <c r="D1605">
        <v>2015</v>
      </c>
      <c r="E1605" s="13">
        <v>0</v>
      </c>
      <c r="F1605" s="13">
        <v>0</v>
      </c>
      <c r="G1605" s="13">
        <v>0</v>
      </c>
      <c r="H1605" s="13">
        <v>0</v>
      </c>
      <c r="I1605" s="13">
        <v>0</v>
      </c>
      <c r="J1605" s="13">
        <v>0</v>
      </c>
      <c r="K1605" s="13">
        <v>0</v>
      </c>
      <c r="L1605" s="13">
        <v>0</v>
      </c>
      <c r="M1605" s="13">
        <v>0</v>
      </c>
      <c r="N1605" s="13">
        <v>0</v>
      </c>
      <c r="O1605" s="13">
        <v>0</v>
      </c>
      <c r="P1605" s="13">
        <v>0</v>
      </c>
      <c r="Q1605" s="13">
        <v>0</v>
      </c>
      <c r="R1605" s="13">
        <v>0</v>
      </c>
      <c r="S1605" s="13">
        <v>0</v>
      </c>
      <c r="T1605" s="13">
        <v>0</v>
      </c>
      <c r="U1605" s="13">
        <v>0</v>
      </c>
      <c r="V1605" s="13">
        <v>0</v>
      </c>
      <c r="W1605" s="13">
        <v>0</v>
      </c>
      <c r="X1605" s="13">
        <v>0</v>
      </c>
      <c r="Y1605" s="13">
        <v>0</v>
      </c>
      <c r="Z1605" s="13">
        <v>0</v>
      </c>
      <c r="AA1605" s="13">
        <v>0</v>
      </c>
      <c r="AB1605" s="13"/>
      <c r="AC1605" s="13"/>
      <c r="AD1605" s="13"/>
      <c r="AE1605" s="13"/>
      <c r="AF1605" s="13"/>
      <c r="AG1605" s="13"/>
      <c r="AH1605" s="13"/>
      <c r="AI1605" s="13"/>
      <c r="AJ1605" s="13"/>
      <c r="AK1605" s="13"/>
      <c r="AL1605" s="13"/>
      <c r="AM1605" s="13"/>
      <c r="AN1605" s="13"/>
      <c r="AO1605" s="13"/>
      <c r="AP1605" s="13"/>
      <c r="AQ1605" s="13"/>
      <c r="AR1605" s="13"/>
      <c r="AS1605" s="13"/>
      <c r="AT1605" s="13"/>
      <c r="AU1605" s="13"/>
      <c r="AV1605" s="13"/>
      <c r="AW1605" s="13"/>
      <c r="AX1605" s="13"/>
      <c r="AY1605" s="14" t="str">
        <f t="shared" si="254"/>
        <v/>
      </c>
      <c r="AZ1605" s="14">
        <f t="shared" si="252"/>
        <v>23</v>
      </c>
      <c r="BA1605" s="19">
        <f t="shared" si="255"/>
        <v>0</v>
      </c>
      <c r="BB1605" s="20" t="e">
        <f t="shared" si="253"/>
        <v>#DIV/0!</v>
      </c>
      <c r="BC1605">
        <f t="shared" si="256"/>
        <v>23</v>
      </c>
      <c r="BD1605" s="14">
        <f t="shared" si="257"/>
        <v>1</v>
      </c>
      <c r="BE1605" s="14" t="str">
        <f t="shared" si="258"/>
        <v/>
      </c>
      <c r="BF1605" s="14" t="str">
        <f t="shared" si="259"/>
        <v/>
      </c>
      <c r="BG1605" s="14" t="str">
        <f t="shared" si="260"/>
        <v/>
      </c>
    </row>
    <row r="1606" spans="1:59" x14ac:dyDescent="0.2">
      <c r="A1606" t="str">
        <f t="shared" si="261"/>
        <v>Jake Long_2018</v>
      </c>
      <c r="B1606" t="s">
        <v>686</v>
      </c>
      <c r="C1606" t="s">
        <v>150</v>
      </c>
      <c r="D1606">
        <v>2018</v>
      </c>
      <c r="E1606" s="13">
        <v>149500</v>
      </c>
      <c r="F1606" s="13">
        <v>149500</v>
      </c>
      <c r="G1606" s="13">
        <v>149500</v>
      </c>
      <c r="H1606" s="13">
        <v>149500</v>
      </c>
      <c r="I1606" s="13">
        <v>149500</v>
      </c>
      <c r="J1606" s="13">
        <v>149500</v>
      </c>
      <c r="K1606" s="13">
        <v>149500</v>
      </c>
      <c r="L1606" s="13">
        <v>149500</v>
      </c>
      <c r="M1606" s="13">
        <v>149500</v>
      </c>
      <c r="N1606" s="13">
        <v>149500</v>
      </c>
      <c r="O1606" s="13">
        <v>149500</v>
      </c>
      <c r="P1606" s="13">
        <v>149500</v>
      </c>
      <c r="Q1606" s="13">
        <v>149500</v>
      </c>
      <c r="R1606" s="13">
        <v>149500</v>
      </c>
      <c r="S1606" s="13">
        <v>149500</v>
      </c>
      <c r="T1606" s="13">
        <v>149500</v>
      </c>
      <c r="U1606" s="13">
        <v>149500</v>
      </c>
      <c r="V1606" s="13">
        <v>149500</v>
      </c>
      <c r="W1606" s="13">
        <v>149500</v>
      </c>
      <c r="X1606" s="13">
        <v>149500</v>
      </c>
      <c r="Y1606" s="13">
        <v>149500</v>
      </c>
      <c r="Z1606" s="13">
        <v>149500</v>
      </c>
      <c r="AA1606" s="13">
        <v>149500</v>
      </c>
      <c r="AB1606" s="13"/>
      <c r="AC1606" s="13"/>
      <c r="AD1606" s="13"/>
      <c r="AE1606" s="13"/>
      <c r="AF1606" s="13"/>
      <c r="AG1606" s="13"/>
      <c r="AH1606" s="13"/>
      <c r="AI1606" s="13"/>
      <c r="AJ1606" s="13"/>
      <c r="AK1606" s="13"/>
      <c r="AL1606" s="13"/>
      <c r="AM1606" s="13"/>
      <c r="AN1606" s="13"/>
      <c r="AO1606" s="13"/>
      <c r="AP1606" s="13"/>
      <c r="AQ1606" s="13">
        <v>63</v>
      </c>
      <c r="AR1606" s="13">
        <v>61</v>
      </c>
      <c r="AS1606" s="13"/>
      <c r="AT1606" s="13"/>
      <c r="AU1606" s="13"/>
      <c r="AV1606" s="13"/>
      <c r="AW1606" s="13"/>
      <c r="AX1606" s="13"/>
      <c r="AY1606" s="14">
        <f t="shared" si="254"/>
        <v>62</v>
      </c>
      <c r="AZ1606" s="14">
        <f t="shared" si="252"/>
        <v>23</v>
      </c>
      <c r="BA1606" s="19">
        <f t="shared" si="255"/>
        <v>9.0909090909090912E-2</v>
      </c>
      <c r="BB1606" s="20">
        <f t="shared" si="253"/>
        <v>1.4142135623730951</v>
      </c>
      <c r="BC1606">
        <f t="shared" si="256"/>
        <v>0</v>
      </c>
      <c r="BD1606" s="14">
        <f t="shared" si="257"/>
        <v>1</v>
      </c>
      <c r="BE1606" s="14" t="str">
        <f t="shared" si="258"/>
        <v/>
      </c>
      <c r="BF1606" s="14" t="str">
        <f t="shared" si="259"/>
        <v/>
      </c>
      <c r="BG1606" s="14">
        <f t="shared" si="260"/>
        <v>62</v>
      </c>
    </row>
    <row r="1607" spans="1:59" x14ac:dyDescent="0.2">
      <c r="A1607" t="str">
        <f t="shared" si="261"/>
        <v>Jake Long_2017</v>
      </c>
      <c r="B1607" t="s">
        <v>686</v>
      </c>
      <c r="C1607" t="s">
        <v>150</v>
      </c>
      <c r="D1607">
        <v>2017</v>
      </c>
      <c r="E1607" s="13">
        <v>222000</v>
      </c>
      <c r="F1607" s="13">
        <v>222000</v>
      </c>
      <c r="G1607" s="13">
        <v>222000</v>
      </c>
      <c r="H1607" s="13">
        <v>222000</v>
      </c>
      <c r="I1607" s="13">
        <v>222000</v>
      </c>
      <c r="J1607" s="13">
        <v>222000</v>
      </c>
      <c r="K1607" s="13">
        <v>222000</v>
      </c>
      <c r="L1607" s="13">
        <v>222000</v>
      </c>
      <c r="M1607" s="13">
        <v>222000</v>
      </c>
      <c r="N1607" s="13">
        <v>222000</v>
      </c>
      <c r="O1607" s="13">
        <v>222000</v>
      </c>
      <c r="P1607" s="13">
        <v>222000</v>
      </c>
      <c r="Q1607" s="13">
        <v>222000</v>
      </c>
      <c r="R1607" s="13">
        <v>222000</v>
      </c>
      <c r="S1607" s="13">
        <v>222000</v>
      </c>
      <c r="T1607" s="13">
        <v>222000</v>
      </c>
      <c r="U1607" s="13">
        <v>222000</v>
      </c>
      <c r="V1607" s="13">
        <v>222000</v>
      </c>
      <c r="W1607" s="13">
        <v>222000</v>
      </c>
      <c r="X1607" s="13">
        <v>222000</v>
      </c>
      <c r="Y1607" s="13">
        <v>222000</v>
      </c>
      <c r="Z1607" s="13">
        <v>222000</v>
      </c>
      <c r="AA1607" s="13">
        <v>222000</v>
      </c>
      <c r="AB1607" s="13"/>
      <c r="AC1607" s="13"/>
      <c r="AD1607" s="13"/>
      <c r="AE1607" s="13"/>
      <c r="AF1607" s="13"/>
      <c r="AG1607" s="13"/>
      <c r="AH1607" s="13"/>
      <c r="AI1607" s="13"/>
      <c r="AJ1607" s="13"/>
      <c r="AK1607" s="13"/>
      <c r="AL1607" s="13"/>
      <c r="AM1607" s="13"/>
      <c r="AN1607" s="13"/>
      <c r="AO1607" s="13"/>
      <c r="AP1607" s="13"/>
      <c r="AQ1607" s="13"/>
      <c r="AR1607" s="13"/>
      <c r="AS1607" s="13"/>
      <c r="AT1607" s="13"/>
      <c r="AU1607" s="13"/>
      <c r="AV1607" s="13"/>
      <c r="AW1607" s="13"/>
      <c r="AX1607" s="13"/>
      <c r="AY1607" s="14" t="str">
        <f t="shared" si="254"/>
        <v/>
      </c>
      <c r="AZ1607" s="14">
        <f t="shared" si="252"/>
        <v>23</v>
      </c>
      <c r="BA1607" s="19">
        <f t="shared" si="255"/>
        <v>0</v>
      </c>
      <c r="BB1607" s="20" t="e">
        <f t="shared" si="253"/>
        <v>#DIV/0!</v>
      </c>
      <c r="BC1607">
        <f t="shared" si="256"/>
        <v>0</v>
      </c>
      <c r="BD1607" s="14">
        <f t="shared" si="257"/>
        <v>1</v>
      </c>
      <c r="BE1607" s="14" t="str">
        <f t="shared" si="258"/>
        <v/>
      </c>
      <c r="BF1607" s="14" t="str">
        <f t="shared" si="259"/>
        <v/>
      </c>
      <c r="BG1607" s="14" t="str">
        <f t="shared" si="260"/>
        <v/>
      </c>
    </row>
    <row r="1608" spans="1:59" x14ac:dyDescent="0.2">
      <c r="A1608" t="str">
        <f t="shared" si="261"/>
        <v>Jake Long_2016</v>
      </c>
      <c r="B1608" t="s">
        <v>686</v>
      </c>
      <c r="C1608" t="s">
        <v>150</v>
      </c>
      <c r="D1608">
        <v>2016</v>
      </c>
      <c r="E1608" s="13">
        <v>117300</v>
      </c>
      <c r="F1608" s="13">
        <v>117300</v>
      </c>
      <c r="G1608" s="13">
        <v>117300</v>
      </c>
      <c r="H1608" s="13">
        <v>117300</v>
      </c>
      <c r="I1608" s="13">
        <v>117300</v>
      </c>
      <c r="J1608" s="13">
        <v>117300</v>
      </c>
      <c r="K1608" s="13">
        <v>117300</v>
      </c>
      <c r="L1608" s="13">
        <v>117300</v>
      </c>
      <c r="M1608" s="13">
        <v>117300</v>
      </c>
      <c r="N1608" s="13">
        <v>117300</v>
      </c>
      <c r="O1608" s="13">
        <v>117300</v>
      </c>
      <c r="P1608" s="13">
        <v>117300</v>
      </c>
      <c r="Q1608" s="13">
        <v>117300</v>
      </c>
      <c r="R1608" s="13">
        <v>117300</v>
      </c>
      <c r="S1608" s="13">
        <v>117300</v>
      </c>
      <c r="T1608" s="13">
        <v>117300</v>
      </c>
      <c r="U1608" s="13">
        <v>117300</v>
      </c>
      <c r="V1608" s="13">
        <v>117300</v>
      </c>
      <c r="W1608" s="13">
        <v>117300</v>
      </c>
      <c r="X1608" s="13">
        <v>117300</v>
      </c>
      <c r="Y1608" s="13">
        <v>117300</v>
      </c>
      <c r="Z1608" s="13">
        <v>117300</v>
      </c>
      <c r="AA1608" s="13">
        <v>117300</v>
      </c>
      <c r="AB1608" s="13"/>
      <c r="AC1608" s="13"/>
      <c r="AD1608" s="13"/>
      <c r="AE1608" s="13"/>
      <c r="AF1608" s="13"/>
      <c r="AG1608" s="13"/>
      <c r="AH1608" s="13"/>
      <c r="AI1608" s="13"/>
      <c r="AJ1608" s="13"/>
      <c r="AK1608" s="13"/>
      <c r="AL1608" s="13"/>
      <c r="AM1608" s="13"/>
      <c r="AN1608" s="13"/>
      <c r="AO1608" s="13"/>
      <c r="AP1608" s="13"/>
      <c r="AQ1608" s="13"/>
      <c r="AR1608" s="13"/>
      <c r="AS1608" s="13"/>
      <c r="AT1608" s="13"/>
      <c r="AU1608" s="13"/>
      <c r="AV1608" s="13">
        <v>59</v>
      </c>
      <c r="AW1608" s="13">
        <v>48</v>
      </c>
      <c r="AX1608" s="13">
        <v>29</v>
      </c>
      <c r="AY1608" s="14">
        <f t="shared" si="254"/>
        <v>45.333333333333336</v>
      </c>
      <c r="AZ1608" s="14">
        <f t="shared" si="252"/>
        <v>23</v>
      </c>
      <c r="BA1608" s="19">
        <f t="shared" si="255"/>
        <v>0.13636363636363635</v>
      </c>
      <c r="BB1608" s="20">
        <f t="shared" si="253"/>
        <v>15.176736583776286</v>
      </c>
      <c r="BC1608">
        <f t="shared" si="256"/>
        <v>0</v>
      </c>
      <c r="BD1608" s="14">
        <f t="shared" si="257"/>
        <v>1</v>
      </c>
      <c r="BE1608" s="14" t="str">
        <f t="shared" si="258"/>
        <v/>
      </c>
      <c r="BF1608" s="14" t="str">
        <f t="shared" si="259"/>
        <v/>
      </c>
      <c r="BG1608" s="14">
        <f t="shared" si="260"/>
        <v>45.333333333333336</v>
      </c>
    </row>
    <row r="1609" spans="1:59" x14ac:dyDescent="0.2">
      <c r="A1609" t="str">
        <f t="shared" si="261"/>
        <v>Jake Long_2015</v>
      </c>
      <c r="B1609" t="s">
        <v>686</v>
      </c>
      <c r="C1609" t="s">
        <v>150</v>
      </c>
      <c r="D1609">
        <v>2015</v>
      </c>
      <c r="E1609" s="13">
        <v>102400</v>
      </c>
      <c r="F1609" s="13">
        <v>102400</v>
      </c>
      <c r="G1609" s="13">
        <v>102400</v>
      </c>
      <c r="H1609" s="13">
        <v>102400</v>
      </c>
      <c r="I1609" s="13">
        <v>102400</v>
      </c>
      <c r="J1609" s="13">
        <v>102400</v>
      </c>
      <c r="K1609" s="13">
        <v>102400</v>
      </c>
      <c r="L1609" s="13">
        <v>102400</v>
      </c>
      <c r="M1609" s="13">
        <v>102400</v>
      </c>
      <c r="N1609" s="13">
        <v>102400</v>
      </c>
      <c r="O1609" s="13">
        <v>102400</v>
      </c>
      <c r="P1609" s="13">
        <v>102400</v>
      </c>
      <c r="Q1609" s="13">
        <v>102400</v>
      </c>
      <c r="R1609" s="13">
        <v>102400</v>
      </c>
      <c r="S1609" s="13">
        <v>102400</v>
      </c>
      <c r="T1609" s="13">
        <v>102400</v>
      </c>
      <c r="U1609" s="13">
        <v>102400</v>
      </c>
      <c r="V1609" s="13">
        <v>102400</v>
      </c>
      <c r="W1609" s="13">
        <v>102400</v>
      </c>
      <c r="X1609" s="13">
        <v>102400</v>
      </c>
      <c r="Y1609" s="13">
        <v>102400</v>
      </c>
      <c r="Z1609" s="13">
        <v>102400</v>
      </c>
      <c r="AA1609" s="13">
        <v>102400</v>
      </c>
      <c r="AB1609" s="13"/>
      <c r="AC1609" s="13"/>
      <c r="AD1609" s="13"/>
      <c r="AE1609" s="13"/>
      <c r="AF1609" s="13"/>
      <c r="AG1609" s="13"/>
      <c r="AH1609" s="13"/>
      <c r="AI1609" s="13"/>
      <c r="AJ1609" s="13"/>
      <c r="AK1609" s="13"/>
      <c r="AL1609" s="13"/>
      <c r="AM1609" s="13"/>
      <c r="AN1609" s="13"/>
      <c r="AO1609" s="13"/>
      <c r="AP1609" s="13"/>
      <c r="AQ1609" s="13"/>
      <c r="AR1609" s="13"/>
      <c r="AS1609" s="13"/>
      <c r="AT1609" s="13"/>
      <c r="AU1609" s="13"/>
      <c r="AV1609" s="13"/>
      <c r="AW1609" s="13"/>
      <c r="AX1609" s="13"/>
      <c r="AY1609" s="14" t="str">
        <f t="shared" si="254"/>
        <v/>
      </c>
      <c r="AZ1609" s="14">
        <f t="shared" si="252"/>
        <v>23</v>
      </c>
      <c r="BA1609" s="19">
        <f t="shared" si="255"/>
        <v>0</v>
      </c>
      <c r="BB1609" s="20" t="e">
        <f t="shared" si="253"/>
        <v>#DIV/0!</v>
      </c>
      <c r="BC1609">
        <f t="shared" si="256"/>
        <v>0</v>
      </c>
      <c r="BD1609" s="14">
        <f t="shared" si="257"/>
        <v>1</v>
      </c>
      <c r="BE1609" s="14" t="str">
        <f t="shared" si="258"/>
        <v/>
      </c>
      <c r="BF1609" s="14" t="str">
        <f t="shared" si="259"/>
        <v/>
      </c>
      <c r="BG1609" s="14" t="str">
        <f t="shared" si="260"/>
        <v/>
      </c>
    </row>
    <row r="1610" spans="1:59" x14ac:dyDescent="0.2">
      <c r="A1610" t="str">
        <f t="shared" si="261"/>
        <v>Billy Longer_2018</v>
      </c>
      <c r="B1610" t="s">
        <v>922</v>
      </c>
      <c r="C1610" t="s">
        <v>399</v>
      </c>
      <c r="D1610">
        <v>2018</v>
      </c>
      <c r="E1610" s="13">
        <v>429500</v>
      </c>
      <c r="F1610" s="13">
        <v>429500</v>
      </c>
      <c r="G1610" s="13">
        <v>429500</v>
      </c>
      <c r="H1610" s="13">
        <v>429500</v>
      </c>
      <c r="I1610" s="13">
        <v>429500</v>
      </c>
      <c r="J1610" s="13">
        <v>429500</v>
      </c>
      <c r="K1610" s="13">
        <v>429500</v>
      </c>
      <c r="L1610" s="13">
        <v>429500</v>
      </c>
      <c r="M1610" s="13">
        <v>429500</v>
      </c>
      <c r="N1610" s="13">
        <v>429500</v>
      </c>
      <c r="O1610" s="13">
        <v>429500</v>
      </c>
      <c r="P1610" s="13">
        <v>429500</v>
      </c>
      <c r="Q1610" s="13">
        <v>429500</v>
      </c>
      <c r="R1610" s="13">
        <v>379400</v>
      </c>
      <c r="S1610" s="13">
        <v>379400</v>
      </c>
      <c r="T1610" s="13">
        <v>343700</v>
      </c>
      <c r="U1610" s="13">
        <v>345700</v>
      </c>
      <c r="V1610" s="13">
        <v>345700</v>
      </c>
      <c r="W1610" s="13">
        <v>345700</v>
      </c>
      <c r="X1610" s="13">
        <v>345700</v>
      </c>
      <c r="Y1610" s="13">
        <v>345700</v>
      </c>
      <c r="Z1610" s="13">
        <v>345700</v>
      </c>
      <c r="AA1610" s="13">
        <v>345700</v>
      </c>
      <c r="AB1610" s="13">
        <v>34</v>
      </c>
      <c r="AC1610" s="13">
        <v>18</v>
      </c>
      <c r="AD1610" s="13"/>
      <c r="AE1610" s="13"/>
      <c r="AF1610" s="13"/>
      <c r="AG1610" s="13"/>
      <c r="AH1610" s="13"/>
      <c r="AI1610" s="13"/>
      <c r="AJ1610" s="13"/>
      <c r="AK1610" s="13"/>
      <c r="AL1610" s="13"/>
      <c r="AM1610" s="13"/>
      <c r="AN1610" s="13">
        <v>94</v>
      </c>
      <c r="AO1610" s="13"/>
      <c r="AP1610" s="13">
        <v>40</v>
      </c>
      <c r="AQ1610" s="13">
        <v>81</v>
      </c>
      <c r="AR1610" s="13"/>
      <c r="AS1610" s="13"/>
      <c r="AT1610" s="13"/>
      <c r="AU1610" s="13"/>
      <c r="AV1610" s="13"/>
      <c r="AW1610" s="13"/>
      <c r="AX1610" s="13"/>
      <c r="AY1610" s="14">
        <f t="shared" si="254"/>
        <v>53.4</v>
      </c>
      <c r="AZ1610" s="14">
        <f t="shared" si="252"/>
        <v>23</v>
      </c>
      <c r="BA1610" s="19">
        <f t="shared" si="255"/>
        <v>0.22727272727272727</v>
      </c>
      <c r="BB1610" s="20">
        <f t="shared" si="253"/>
        <v>32.477684646538464</v>
      </c>
      <c r="BC1610">
        <f t="shared" si="256"/>
        <v>0</v>
      </c>
      <c r="BD1610" s="14">
        <f t="shared" si="257"/>
        <v>16</v>
      </c>
      <c r="BE1610" s="14">
        <f t="shared" si="258"/>
        <v>26</v>
      </c>
      <c r="BF1610" s="14" t="str">
        <f t="shared" si="259"/>
        <v/>
      </c>
      <c r="BG1610" s="14">
        <f t="shared" si="260"/>
        <v>60.5</v>
      </c>
    </row>
    <row r="1611" spans="1:59" x14ac:dyDescent="0.2">
      <c r="A1611" t="str">
        <f t="shared" si="261"/>
        <v>Billy Longer_2017</v>
      </c>
      <c r="B1611" t="s">
        <v>922</v>
      </c>
      <c r="C1611" t="s">
        <v>399</v>
      </c>
      <c r="D1611">
        <v>2017</v>
      </c>
      <c r="E1611" s="13">
        <v>260200</v>
      </c>
      <c r="F1611" s="13">
        <v>260200</v>
      </c>
      <c r="G1611" s="13">
        <v>260200</v>
      </c>
      <c r="H1611" s="13">
        <v>260200</v>
      </c>
      <c r="I1611" s="13">
        <v>260200</v>
      </c>
      <c r="J1611" s="13">
        <v>260200</v>
      </c>
      <c r="K1611" s="13">
        <v>260200</v>
      </c>
      <c r="L1611" s="13">
        <v>259200</v>
      </c>
      <c r="M1611" s="13">
        <v>263800</v>
      </c>
      <c r="N1611" s="13">
        <v>255900</v>
      </c>
      <c r="O1611" s="13">
        <v>286500</v>
      </c>
      <c r="P1611" s="13">
        <v>286500</v>
      </c>
      <c r="Q1611" s="13">
        <v>322200</v>
      </c>
      <c r="R1611" s="13">
        <v>338600</v>
      </c>
      <c r="S1611" s="13">
        <v>333800</v>
      </c>
      <c r="T1611" s="13">
        <v>319800</v>
      </c>
      <c r="U1611" s="13">
        <v>352900</v>
      </c>
      <c r="V1611" s="13">
        <v>352900</v>
      </c>
      <c r="W1611" s="13">
        <v>382000</v>
      </c>
      <c r="X1611" s="13">
        <v>402600</v>
      </c>
      <c r="Y1611" s="13">
        <v>418900</v>
      </c>
      <c r="Z1611" s="13">
        <v>442700</v>
      </c>
      <c r="AA1611" s="13">
        <v>460100</v>
      </c>
      <c r="AB1611" s="13"/>
      <c r="AC1611" s="13"/>
      <c r="AD1611" s="13"/>
      <c r="AE1611" s="13"/>
      <c r="AF1611" s="13">
        <v>56</v>
      </c>
      <c r="AG1611" s="13">
        <v>69</v>
      </c>
      <c r="AH1611" s="13">
        <v>25</v>
      </c>
      <c r="AI1611" s="13">
        <v>69</v>
      </c>
      <c r="AJ1611" s="13">
        <v>43</v>
      </c>
      <c r="AK1611" s="13">
        <v>107</v>
      </c>
      <c r="AL1611" s="13"/>
      <c r="AM1611" s="13">
        <v>98</v>
      </c>
      <c r="AN1611" s="13">
        <v>21</v>
      </c>
      <c r="AO1611" s="13">
        <v>69</v>
      </c>
      <c r="AP1611" s="13">
        <v>77</v>
      </c>
      <c r="AQ1611" s="13">
        <v>119</v>
      </c>
      <c r="AR1611" s="13"/>
      <c r="AS1611" s="13">
        <v>81</v>
      </c>
      <c r="AT1611" s="13">
        <v>76</v>
      </c>
      <c r="AU1611" s="13">
        <v>123</v>
      </c>
      <c r="AV1611" s="13">
        <v>108</v>
      </c>
      <c r="AW1611" s="13">
        <v>76</v>
      </c>
      <c r="AX1611" s="13">
        <v>111</v>
      </c>
      <c r="AY1611" s="14">
        <f t="shared" si="254"/>
        <v>78.117647058823536</v>
      </c>
      <c r="AZ1611" s="14">
        <f t="shared" si="252"/>
        <v>23</v>
      </c>
      <c r="BA1611" s="19">
        <f t="shared" si="255"/>
        <v>0.77272727272727271</v>
      </c>
      <c r="BB1611" s="20">
        <f t="shared" si="253"/>
        <v>30.581616931052661</v>
      </c>
      <c r="BC1611">
        <f t="shared" si="256"/>
        <v>0</v>
      </c>
      <c r="BD1611" s="14">
        <f t="shared" si="257"/>
        <v>10</v>
      </c>
      <c r="BE1611" s="14">
        <f t="shared" si="258"/>
        <v>62.5</v>
      </c>
      <c r="BF1611" s="14">
        <f t="shared" si="259"/>
        <v>68.400000000000006</v>
      </c>
      <c r="BG1611" s="14">
        <f t="shared" si="260"/>
        <v>96.375</v>
      </c>
    </row>
    <row r="1612" spans="1:59" x14ac:dyDescent="0.2">
      <c r="A1612" t="str">
        <f t="shared" si="261"/>
        <v>Billy Longer_2016</v>
      </c>
      <c r="B1612" t="s">
        <v>922</v>
      </c>
      <c r="C1612" t="s">
        <v>399</v>
      </c>
      <c r="D1612">
        <v>2016</v>
      </c>
      <c r="E1612" s="13">
        <v>368700</v>
      </c>
      <c r="F1612" s="13">
        <v>368700</v>
      </c>
      <c r="G1612" s="13">
        <v>368700</v>
      </c>
      <c r="H1612" s="13">
        <v>368700</v>
      </c>
      <c r="I1612" s="13">
        <v>368700</v>
      </c>
      <c r="J1612" s="13">
        <v>368700</v>
      </c>
      <c r="K1612" s="13">
        <v>368700</v>
      </c>
      <c r="L1612" s="13">
        <v>368700</v>
      </c>
      <c r="M1612" s="13">
        <v>368700</v>
      </c>
      <c r="N1612" s="13">
        <v>368700</v>
      </c>
      <c r="O1612" s="13">
        <v>368700</v>
      </c>
      <c r="P1612" s="13">
        <v>368700</v>
      </c>
      <c r="Q1612" s="13">
        <v>368700</v>
      </c>
      <c r="R1612" s="13">
        <v>368700</v>
      </c>
      <c r="S1612" s="13">
        <v>368700</v>
      </c>
      <c r="T1612" s="13">
        <v>368700</v>
      </c>
      <c r="U1612" s="13">
        <v>368700</v>
      </c>
      <c r="V1612" s="13">
        <v>368700</v>
      </c>
      <c r="W1612" s="13">
        <v>368700</v>
      </c>
      <c r="X1612" s="13">
        <v>368700</v>
      </c>
      <c r="Y1612" s="13">
        <v>368700</v>
      </c>
      <c r="Z1612" s="13">
        <v>368700</v>
      </c>
      <c r="AA1612" s="13">
        <v>368700</v>
      </c>
      <c r="AB1612" s="13"/>
      <c r="AC1612" s="13"/>
      <c r="AD1612" s="13"/>
      <c r="AE1612" s="13"/>
      <c r="AF1612" s="13"/>
      <c r="AG1612" s="13"/>
      <c r="AH1612" s="13"/>
      <c r="AI1612" s="13"/>
      <c r="AJ1612" s="13"/>
      <c r="AK1612" s="13"/>
      <c r="AL1612" s="13"/>
      <c r="AM1612" s="13"/>
      <c r="AN1612" s="13"/>
      <c r="AO1612" s="13"/>
      <c r="AP1612" s="13"/>
      <c r="AQ1612" s="13"/>
      <c r="AR1612" s="13"/>
      <c r="AS1612" s="13"/>
      <c r="AT1612" s="13"/>
      <c r="AU1612" s="13"/>
      <c r="AV1612" s="13"/>
      <c r="AW1612" s="13"/>
      <c r="AX1612" s="13"/>
      <c r="AY1612" s="14" t="str">
        <f t="shared" si="254"/>
        <v/>
      </c>
      <c r="AZ1612" s="14">
        <f t="shared" si="252"/>
        <v>23</v>
      </c>
      <c r="BA1612" s="19">
        <f t="shared" si="255"/>
        <v>0</v>
      </c>
      <c r="BB1612" s="20" t="e">
        <f t="shared" si="253"/>
        <v>#DIV/0!</v>
      </c>
      <c r="BC1612">
        <f t="shared" si="256"/>
        <v>0</v>
      </c>
      <c r="BD1612" s="14">
        <f t="shared" si="257"/>
        <v>1</v>
      </c>
      <c r="BE1612" s="14" t="str">
        <f t="shared" si="258"/>
        <v/>
      </c>
      <c r="BF1612" s="14" t="str">
        <f t="shared" si="259"/>
        <v/>
      </c>
      <c r="BG1612" s="14" t="str">
        <f t="shared" si="260"/>
        <v/>
      </c>
    </row>
    <row r="1613" spans="1:59" x14ac:dyDescent="0.2">
      <c r="A1613" t="str">
        <f t="shared" si="261"/>
        <v>Billy Longer_2015</v>
      </c>
      <c r="B1613" t="s">
        <v>922</v>
      </c>
      <c r="C1613" t="s">
        <v>399</v>
      </c>
      <c r="D1613">
        <v>2015</v>
      </c>
      <c r="E1613" s="13">
        <v>351100</v>
      </c>
      <c r="F1613" s="13">
        <v>351100</v>
      </c>
      <c r="G1613" s="13">
        <v>351100</v>
      </c>
      <c r="H1613" s="13">
        <v>344000</v>
      </c>
      <c r="I1613" s="13">
        <v>373600</v>
      </c>
      <c r="J1613" s="13">
        <v>386100</v>
      </c>
      <c r="K1613" s="13">
        <v>399700</v>
      </c>
      <c r="L1613" s="13">
        <v>372500</v>
      </c>
      <c r="M1613" s="13">
        <v>364200</v>
      </c>
      <c r="N1613" s="13">
        <v>355900</v>
      </c>
      <c r="O1613" s="13">
        <v>353100</v>
      </c>
      <c r="P1613" s="13">
        <v>349500</v>
      </c>
      <c r="Q1613" s="13">
        <v>349500</v>
      </c>
      <c r="R1613" s="13">
        <v>348200</v>
      </c>
      <c r="S1613" s="13">
        <v>378500</v>
      </c>
      <c r="T1613" s="13">
        <v>404200</v>
      </c>
      <c r="U1613" s="13">
        <v>413700</v>
      </c>
      <c r="V1613" s="13">
        <v>388900</v>
      </c>
      <c r="W1613" s="13">
        <v>342400</v>
      </c>
      <c r="X1613" s="13">
        <v>342400</v>
      </c>
      <c r="Y1613" s="13">
        <v>300300</v>
      </c>
      <c r="Z1613" s="13">
        <v>300300</v>
      </c>
      <c r="AA1613" s="13">
        <v>300300</v>
      </c>
      <c r="AB1613" s="13">
        <v>60</v>
      </c>
      <c r="AC1613" s="13">
        <v>67</v>
      </c>
      <c r="AD1613" s="13">
        <v>65</v>
      </c>
      <c r="AE1613" s="13">
        <v>140</v>
      </c>
      <c r="AF1613" s="13">
        <v>47</v>
      </c>
      <c r="AG1613" s="13">
        <v>75</v>
      </c>
      <c r="AH1613" s="13">
        <v>55</v>
      </c>
      <c r="AI1613" s="13">
        <v>73</v>
      </c>
      <c r="AJ1613" s="13">
        <v>70</v>
      </c>
      <c r="AK1613" s="13">
        <v>61</v>
      </c>
      <c r="AL1613" s="13">
        <v>70</v>
      </c>
      <c r="AM1613" s="13"/>
      <c r="AN1613" s="13">
        <v>74</v>
      </c>
      <c r="AO1613" s="13">
        <v>130</v>
      </c>
      <c r="AP1613" s="13">
        <v>78</v>
      </c>
      <c r="AQ1613" s="13">
        <v>53</v>
      </c>
      <c r="AR1613" s="13">
        <v>63</v>
      </c>
      <c r="AS1613" s="13">
        <v>13</v>
      </c>
      <c r="AT1613" s="13"/>
      <c r="AU1613" s="13">
        <v>36</v>
      </c>
      <c r="AV1613" s="13"/>
      <c r="AW1613" s="13"/>
      <c r="AX1613" s="13"/>
      <c r="AY1613" s="14">
        <f t="shared" si="254"/>
        <v>68.333333333333329</v>
      </c>
      <c r="AZ1613" s="14">
        <f t="shared" si="252"/>
        <v>23</v>
      </c>
      <c r="BA1613" s="19">
        <f t="shared" si="255"/>
        <v>0.81818181818181823</v>
      </c>
      <c r="BB1613" s="20">
        <f t="shared" si="253"/>
        <v>28.97869399890811</v>
      </c>
      <c r="BC1613">
        <f t="shared" si="256"/>
        <v>0</v>
      </c>
      <c r="BD1613" s="14">
        <f t="shared" si="257"/>
        <v>21</v>
      </c>
      <c r="BE1613" s="14">
        <f t="shared" si="258"/>
        <v>75.666666666666671</v>
      </c>
      <c r="BF1613" s="14">
        <f t="shared" si="259"/>
        <v>65.8</v>
      </c>
      <c r="BG1613" s="14">
        <f t="shared" si="260"/>
        <v>48.6</v>
      </c>
    </row>
    <row r="1614" spans="1:59" x14ac:dyDescent="0.2">
      <c r="A1614" t="str">
        <f t="shared" si="261"/>
        <v>Jack Lukosius_2018</v>
      </c>
      <c r="B1614" t="s">
        <v>2683</v>
      </c>
      <c r="C1614" t="s">
        <v>144</v>
      </c>
      <c r="D1614">
        <v>2018</v>
      </c>
      <c r="E1614" s="13">
        <v>0</v>
      </c>
      <c r="F1614" s="13">
        <v>0</v>
      </c>
      <c r="G1614" s="13">
        <v>0</v>
      </c>
      <c r="H1614" s="13">
        <v>0</v>
      </c>
      <c r="I1614" s="13">
        <v>0</v>
      </c>
      <c r="J1614" s="13">
        <v>0</v>
      </c>
      <c r="K1614" s="13">
        <v>0</v>
      </c>
      <c r="L1614" s="13">
        <v>0</v>
      </c>
      <c r="M1614" s="13">
        <v>0</v>
      </c>
      <c r="N1614" s="13">
        <v>0</v>
      </c>
      <c r="O1614" s="13">
        <v>0</v>
      </c>
      <c r="P1614" s="13">
        <v>0</v>
      </c>
      <c r="Q1614" s="13">
        <v>0</v>
      </c>
      <c r="R1614" s="13">
        <v>0</v>
      </c>
      <c r="S1614" s="13">
        <v>0</v>
      </c>
      <c r="T1614" s="13">
        <v>0</v>
      </c>
      <c r="U1614" s="13">
        <v>0</v>
      </c>
      <c r="V1614" s="13">
        <v>0</v>
      </c>
      <c r="W1614" s="13">
        <v>0</v>
      </c>
      <c r="X1614" s="13">
        <v>0</v>
      </c>
      <c r="Y1614" s="13">
        <v>0</v>
      </c>
      <c r="Z1614" s="13">
        <v>0</v>
      </c>
      <c r="AA1614" s="13">
        <v>0</v>
      </c>
      <c r="AB1614" s="13"/>
      <c r="AC1614" s="13"/>
      <c r="AD1614" s="13"/>
      <c r="AE1614" s="13"/>
      <c r="AF1614" s="13"/>
      <c r="AG1614" s="13"/>
      <c r="AH1614" s="13"/>
      <c r="AI1614" s="13"/>
      <c r="AJ1614" s="13"/>
      <c r="AK1614" s="13"/>
      <c r="AL1614" s="13"/>
      <c r="AM1614" s="13"/>
      <c r="AN1614" s="13"/>
      <c r="AO1614" s="13"/>
      <c r="AP1614" s="13"/>
      <c r="AQ1614" s="13"/>
      <c r="AR1614" s="13"/>
      <c r="AS1614" s="13"/>
      <c r="AT1614" s="13"/>
      <c r="AU1614" s="13"/>
      <c r="AV1614" s="13"/>
      <c r="AW1614" s="13"/>
      <c r="AX1614" s="13"/>
      <c r="AY1614" s="14" t="str">
        <f t="shared" si="254"/>
        <v/>
      </c>
      <c r="AZ1614" s="14">
        <f t="shared" si="252"/>
        <v>23</v>
      </c>
      <c r="BA1614" s="19">
        <f t="shared" si="255"/>
        <v>0</v>
      </c>
      <c r="BB1614" s="20" t="e">
        <f t="shared" si="253"/>
        <v>#DIV/0!</v>
      </c>
      <c r="BC1614">
        <f t="shared" si="256"/>
        <v>23</v>
      </c>
      <c r="BD1614" s="14">
        <f t="shared" si="257"/>
        <v>1</v>
      </c>
      <c r="BE1614" s="14" t="str">
        <f t="shared" si="258"/>
        <v/>
      </c>
      <c r="BF1614" s="14" t="str">
        <f t="shared" si="259"/>
        <v/>
      </c>
      <c r="BG1614" s="14" t="str">
        <f t="shared" si="260"/>
        <v/>
      </c>
    </row>
    <row r="1615" spans="1:59" x14ac:dyDescent="0.2">
      <c r="A1615" t="str">
        <f t="shared" si="261"/>
        <v>Jack Lukosius_2017</v>
      </c>
      <c r="B1615" t="s">
        <v>2683</v>
      </c>
      <c r="C1615" t="s">
        <v>144</v>
      </c>
      <c r="D1615">
        <v>2017</v>
      </c>
      <c r="E1615" s="13">
        <v>0</v>
      </c>
      <c r="F1615" s="13">
        <v>0</v>
      </c>
      <c r="G1615" s="13">
        <v>0</v>
      </c>
      <c r="H1615" s="13">
        <v>0</v>
      </c>
      <c r="I1615" s="13">
        <v>0</v>
      </c>
      <c r="J1615" s="13">
        <v>0</v>
      </c>
      <c r="K1615" s="13">
        <v>0</v>
      </c>
      <c r="L1615" s="13">
        <v>0</v>
      </c>
      <c r="M1615" s="13">
        <v>0</v>
      </c>
      <c r="N1615" s="13">
        <v>0</v>
      </c>
      <c r="O1615" s="13">
        <v>0</v>
      </c>
      <c r="P1615" s="13">
        <v>0</v>
      </c>
      <c r="Q1615" s="13">
        <v>0</v>
      </c>
      <c r="R1615" s="13">
        <v>0</v>
      </c>
      <c r="S1615" s="13">
        <v>0</v>
      </c>
      <c r="T1615" s="13">
        <v>0</v>
      </c>
      <c r="U1615" s="13">
        <v>0</v>
      </c>
      <c r="V1615" s="13">
        <v>0</v>
      </c>
      <c r="W1615" s="13">
        <v>0</v>
      </c>
      <c r="X1615" s="13">
        <v>0</v>
      </c>
      <c r="Y1615" s="13">
        <v>0</v>
      </c>
      <c r="Z1615" s="13">
        <v>0</v>
      </c>
      <c r="AA1615" s="13">
        <v>0</v>
      </c>
      <c r="AB1615" s="13"/>
      <c r="AC1615" s="13"/>
      <c r="AD1615" s="13"/>
      <c r="AE1615" s="13"/>
      <c r="AF1615" s="13"/>
      <c r="AG1615" s="13"/>
      <c r="AH1615" s="13"/>
      <c r="AI1615" s="13"/>
      <c r="AJ1615" s="13"/>
      <c r="AK1615" s="13"/>
      <c r="AL1615" s="13"/>
      <c r="AM1615" s="13"/>
      <c r="AN1615" s="13"/>
      <c r="AO1615" s="13"/>
      <c r="AP1615" s="13"/>
      <c r="AQ1615" s="13"/>
      <c r="AR1615" s="13"/>
      <c r="AS1615" s="13"/>
      <c r="AT1615" s="13"/>
      <c r="AU1615" s="13"/>
      <c r="AV1615" s="13"/>
      <c r="AW1615" s="13"/>
      <c r="AX1615" s="13"/>
      <c r="AY1615" s="14" t="str">
        <f t="shared" si="254"/>
        <v/>
      </c>
      <c r="AZ1615" s="14">
        <f t="shared" si="252"/>
        <v>23</v>
      </c>
      <c r="BA1615" s="19">
        <f t="shared" si="255"/>
        <v>0</v>
      </c>
      <c r="BB1615" s="20" t="e">
        <f t="shared" si="253"/>
        <v>#DIV/0!</v>
      </c>
      <c r="BC1615">
        <f t="shared" si="256"/>
        <v>23</v>
      </c>
      <c r="BD1615" s="14">
        <f t="shared" si="257"/>
        <v>1</v>
      </c>
      <c r="BE1615" s="14" t="str">
        <f t="shared" si="258"/>
        <v/>
      </c>
      <c r="BF1615" s="14" t="str">
        <f t="shared" si="259"/>
        <v/>
      </c>
      <c r="BG1615" s="14" t="str">
        <f t="shared" si="260"/>
        <v/>
      </c>
    </row>
    <row r="1616" spans="1:59" x14ac:dyDescent="0.2">
      <c r="A1616" t="str">
        <f t="shared" si="261"/>
        <v>Jack Lukosius_2016</v>
      </c>
      <c r="B1616" t="s">
        <v>2683</v>
      </c>
      <c r="C1616" t="s">
        <v>144</v>
      </c>
      <c r="D1616">
        <v>2016</v>
      </c>
      <c r="E1616" s="13">
        <v>0</v>
      </c>
      <c r="F1616" s="13">
        <v>0</v>
      </c>
      <c r="G1616" s="13">
        <v>0</v>
      </c>
      <c r="H1616" s="13">
        <v>0</v>
      </c>
      <c r="I1616" s="13">
        <v>0</v>
      </c>
      <c r="J1616" s="13">
        <v>0</v>
      </c>
      <c r="K1616" s="13">
        <v>0</v>
      </c>
      <c r="L1616" s="13">
        <v>0</v>
      </c>
      <c r="M1616" s="13">
        <v>0</v>
      </c>
      <c r="N1616" s="13">
        <v>0</v>
      </c>
      <c r="O1616" s="13">
        <v>0</v>
      </c>
      <c r="P1616" s="13">
        <v>0</v>
      </c>
      <c r="Q1616" s="13">
        <v>0</v>
      </c>
      <c r="R1616" s="13">
        <v>0</v>
      </c>
      <c r="S1616" s="13">
        <v>0</v>
      </c>
      <c r="T1616" s="13">
        <v>0</v>
      </c>
      <c r="U1616" s="13">
        <v>0</v>
      </c>
      <c r="V1616" s="13">
        <v>0</v>
      </c>
      <c r="W1616" s="13">
        <v>0</v>
      </c>
      <c r="X1616" s="13">
        <v>0</v>
      </c>
      <c r="Y1616" s="13">
        <v>0</v>
      </c>
      <c r="Z1616" s="13">
        <v>0</v>
      </c>
      <c r="AA1616" s="13">
        <v>0</v>
      </c>
      <c r="AB1616" s="13"/>
      <c r="AC1616" s="13"/>
      <c r="AD1616" s="13"/>
      <c r="AE1616" s="13"/>
      <c r="AF1616" s="13"/>
      <c r="AG1616" s="13"/>
      <c r="AH1616" s="13"/>
      <c r="AI1616" s="13"/>
      <c r="AJ1616" s="13"/>
      <c r="AK1616" s="13"/>
      <c r="AL1616" s="13"/>
      <c r="AM1616" s="13"/>
      <c r="AN1616" s="13"/>
      <c r="AO1616" s="13"/>
      <c r="AP1616" s="13"/>
      <c r="AQ1616" s="13"/>
      <c r="AR1616" s="13"/>
      <c r="AS1616" s="13"/>
      <c r="AT1616" s="13"/>
      <c r="AU1616" s="13"/>
      <c r="AV1616" s="13"/>
      <c r="AW1616" s="13"/>
      <c r="AX1616" s="13"/>
      <c r="AY1616" s="14" t="str">
        <f t="shared" si="254"/>
        <v/>
      </c>
      <c r="AZ1616" s="14">
        <f t="shared" si="252"/>
        <v>23</v>
      </c>
      <c r="BA1616" s="19">
        <f t="shared" si="255"/>
        <v>0</v>
      </c>
      <c r="BB1616" s="20" t="e">
        <f t="shared" si="253"/>
        <v>#DIV/0!</v>
      </c>
      <c r="BC1616">
        <f t="shared" si="256"/>
        <v>23</v>
      </c>
      <c r="BD1616" s="14">
        <f t="shared" si="257"/>
        <v>1</v>
      </c>
      <c r="BE1616" s="14" t="str">
        <f t="shared" si="258"/>
        <v/>
      </c>
      <c r="BF1616" s="14" t="str">
        <f t="shared" si="259"/>
        <v/>
      </c>
      <c r="BG1616" s="14" t="str">
        <f t="shared" si="260"/>
        <v/>
      </c>
    </row>
    <row r="1617" spans="1:59" x14ac:dyDescent="0.2">
      <c r="A1617" t="str">
        <f t="shared" si="261"/>
        <v>Jack Lukosius_2015</v>
      </c>
      <c r="B1617" t="s">
        <v>2683</v>
      </c>
      <c r="C1617" t="s">
        <v>144</v>
      </c>
      <c r="D1617">
        <v>2015</v>
      </c>
      <c r="E1617" s="13">
        <v>0</v>
      </c>
      <c r="F1617" s="13">
        <v>0</v>
      </c>
      <c r="G1617" s="13">
        <v>0</v>
      </c>
      <c r="H1617" s="13">
        <v>0</v>
      </c>
      <c r="I1617" s="13">
        <v>0</v>
      </c>
      <c r="J1617" s="13">
        <v>0</v>
      </c>
      <c r="K1617" s="13">
        <v>0</v>
      </c>
      <c r="L1617" s="13">
        <v>0</v>
      </c>
      <c r="M1617" s="13">
        <v>0</v>
      </c>
      <c r="N1617" s="13">
        <v>0</v>
      </c>
      <c r="O1617" s="13">
        <v>0</v>
      </c>
      <c r="P1617" s="13">
        <v>0</v>
      </c>
      <c r="Q1617" s="13">
        <v>0</v>
      </c>
      <c r="R1617" s="13">
        <v>0</v>
      </c>
      <c r="S1617" s="13">
        <v>0</v>
      </c>
      <c r="T1617" s="13">
        <v>0</v>
      </c>
      <c r="U1617" s="13">
        <v>0</v>
      </c>
      <c r="V1617" s="13">
        <v>0</v>
      </c>
      <c r="W1617" s="13">
        <v>0</v>
      </c>
      <c r="X1617" s="13">
        <v>0</v>
      </c>
      <c r="Y1617" s="13">
        <v>0</v>
      </c>
      <c r="Z1617" s="13">
        <v>0</v>
      </c>
      <c r="AA1617" s="13">
        <v>0</v>
      </c>
      <c r="AB1617" s="13"/>
      <c r="AC1617" s="13"/>
      <c r="AD1617" s="13"/>
      <c r="AE1617" s="13"/>
      <c r="AF1617" s="13"/>
      <c r="AG1617" s="13"/>
      <c r="AH1617" s="13"/>
      <c r="AI1617" s="13"/>
      <c r="AJ1617" s="13"/>
      <c r="AK1617" s="13"/>
      <c r="AL1617" s="13"/>
      <c r="AM1617" s="13"/>
      <c r="AN1617" s="13"/>
      <c r="AO1617" s="13"/>
      <c r="AP1617" s="13"/>
      <c r="AQ1617" s="13"/>
      <c r="AR1617" s="13"/>
      <c r="AS1617" s="13"/>
      <c r="AT1617" s="13"/>
      <c r="AU1617" s="13"/>
      <c r="AV1617" s="13"/>
      <c r="AW1617" s="13"/>
      <c r="AX1617" s="13"/>
      <c r="AY1617" s="14" t="str">
        <f t="shared" si="254"/>
        <v/>
      </c>
      <c r="AZ1617" s="14">
        <f t="shared" si="252"/>
        <v>23</v>
      </c>
      <c r="BA1617" s="19">
        <f t="shared" si="255"/>
        <v>0</v>
      </c>
      <c r="BB1617" s="20" t="e">
        <f t="shared" si="253"/>
        <v>#DIV/0!</v>
      </c>
      <c r="BC1617">
        <f t="shared" si="256"/>
        <v>23</v>
      </c>
      <c r="BD1617" s="14">
        <f t="shared" si="257"/>
        <v>1</v>
      </c>
      <c r="BE1617" s="14" t="str">
        <f t="shared" si="258"/>
        <v/>
      </c>
      <c r="BF1617" s="14" t="str">
        <f t="shared" si="259"/>
        <v/>
      </c>
      <c r="BG1617" s="14" t="str">
        <f t="shared" si="260"/>
        <v/>
      </c>
    </row>
    <row r="1618" spans="1:59" x14ac:dyDescent="0.2">
      <c r="A1618" t="str">
        <f t="shared" si="261"/>
        <v>Scott Lycett_2018</v>
      </c>
      <c r="B1618" t="s">
        <v>860</v>
      </c>
      <c r="C1618" t="s">
        <v>40</v>
      </c>
      <c r="D1618">
        <v>2018</v>
      </c>
      <c r="E1618" s="13">
        <v>277100</v>
      </c>
      <c r="F1618" s="13">
        <v>277100</v>
      </c>
      <c r="G1618" s="13">
        <v>277100</v>
      </c>
      <c r="H1618" s="13">
        <v>287600</v>
      </c>
      <c r="I1618" s="13">
        <v>318300</v>
      </c>
      <c r="J1618" s="13">
        <v>354200</v>
      </c>
      <c r="K1618" s="13">
        <v>397700</v>
      </c>
      <c r="L1618" s="13">
        <v>422500</v>
      </c>
      <c r="M1618" s="13">
        <v>426300</v>
      </c>
      <c r="N1618" s="13">
        <v>412300</v>
      </c>
      <c r="O1618" s="13">
        <v>410800</v>
      </c>
      <c r="P1618" s="13">
        <v>418200</v>
      </c>
      <c r="Q1618" s="13">
        <v>418200</v>
      </c>
      <c r="R1618" s="13">
        <v>429700</v>
      </c>
      <c r="S1618" s="13">
        <v>427400</v>
      </c>
      <c r="T1618" s="13">
        <v>407600</v>
      </c>
      <c r="U1618" s="13">
        <v>387700</v>
      </c>
      <c r="V1618" s="13">
        <v>377200</v>
      </c>
      <c r="W1618" s="13">
        <v>379300</v>
      </c>
      <c r="X1618" s="13">
        <v>388000</v>
      </c>
      <c r="Y1618" s="13">
        <v>414200</v>
      </c>
      <c r="Z1618" s="13">
        <v>448600</v>
      </c>
      <c r="AA1618" s="13">
        <v>427200</v>
      </c>
      <c r="AB1618" s="13">
        <v>33</v>
      </c>
      <c r="AC1618" s="13">
        <v>87</v>
      </c>
      <c r="AD1618" s="13">
        <v>68</v>
      </c>
      <c r="AE1618" s="13">
        <v>82</v>
      </c>
      <c r="AF1618" s="13">
        <v>116</v>
      </c>
      <c r="AG1618" s="13">
        <v>109</v>
      </c>
      <c r="AH1618" s="13">
        <v>68</v>
      </c>
      <c r="AI1618" s="13">
        <v>86</v>
      </c>
      <c r="AJ1618" s="13">
        <v>72</v>
      </c>
      <c r="AK1618" s="13">
        <v>86</v>
      </c>
      <c r="AL1618" s="13">
        <v>105</v>
      </c>
      <c r="AM1618" s="13"/>
      <c r="AN1618" s="13">
        <v>86</v>
      </c>
      <c r="AO1618" s="13">
        <v>64</v>
      </c>
      <c r="AP1618" s="13">
        <v>67</v>
      </c>
      <c r="AQ1618" s="13">
        <v>74</v>
      </c>
      <c r="AR1618" s="13">
        <v>72</v>
      </c>
      <c r="AS1618" s="13">
        <v>90</v>
      </c>
      <c r="AT1618" s="13">
        <v>90</v>
      </c>
      <c r="AU1618" s="13">
        <v>118</v>
      </c>
      <c r="AV1618" s="13">
        <v>125</v>
      </c>
      <c r="AW1618" s="13">
        <v>55</v>
      </c>
      <c r="AX1618" s="13">
        <v>35</v>
      </c>
      <c r="AY1618" s="14">
        <f t="shared" si="254"/>
        <v>81.272727272727266</v>
      </c>
      <c r="AZ1618" s="14">
        <f t="shared" si="252"/>
        <v>23</v>
      </c>
      <c r="BA1618" s="19">
        <f t="shared" si="255"/>
        <v>1</v>
      </c>
      <c r="BB1618" s="20">
        <f t="shared" si="253"/>
        <v>24.194020942180114</v>
      </c>
      <c r="BC1618">
        <f t="shared" si="256"/>
        <v>0</v>
      </c>
      <c r="BD1618" s="14">
        <f t="shared" si="257"/>
        <v>1</v>
      </c>
      <c r="BE1618" s="14">
        <f t="shared" si="258"/>
        <v>82.5</v>
      </c>
      <c r="BF1618" s="14">
        <f t="shared" si="259"/>
        <v>83.4</v>
      </c>
      <c r="BG1618" s="14">
        <f t="shared" si="260"/>
        <v>80.666666666666671</v>
      </c>
    </row>
    <row r="1619" spans="1:59" x14ac:dyDescent="0.2">
      <c r="A1619" t="str">
        <f t="shared" si="261"/>
        <v>Scott Lycett_2017</v>
      </c>
      <c r="B1619" t="s">
        <v>860</v>
      </c>
      <c r="C1619" t="s">
        <v>40</v>
      </c>
      <c r="D1619">
        <v>2017</v>
      </c>
      <c r="E1619" s="13">
        <v>452700</v>
      </c>
      <c r="F1619" s="13">
        <v>452700</v>
      </c>
      <c r="G1619" s="13">
        <v>452700</v>
      </c>
      <c r="H1619" s="13">
        <v>452700</v>
      </c>
      <c r="I1619" s="13">
        <v>452700</v>
      </c>
      <c r="J1619" s="13">
        <v>452700</v>
      </c>
      <c r="K1619" s="13">
        <v>452700</v>
      </c>
      <c r="L1619" s="13">
        <v>452700</v>
      </c>
      <c r="M1619" s="13">
        <v>452700</v>
      </c>
      <c r="N1619" s="13">
        <v>452700</v>
      </c>
      <c r="O1619" s="13">
        <v>452700</v>
      </c>
      <c r="P1619" s="13">
        <v>452700</v>
      </c>
      <c r="Q1619" s="13">
        <v>452700</v>
      </c>
      <c r="R1619" s="13">
        <v>452700</v>
      </c>
      <c r="S1619" s="13">
        <v>452700</v>
      </c>
      <c r="T1619" s="13">
        <v>452700</v>
      </c>
      <c r="U1619" s="13">
        <v>452700</v>
      </c>
      <c r="V1619" s="13">
        <v>452700</v>
      </c>
      <c r="W1619" s="13">
        <v>452700</v>
      </c>
      <c r="X1619" s="13">
        <v>452700</v>
      </c>
      <c r="Y1619" s="13">
        <v>452700</v>
      </c>
      <c r="Z1619" s="13">
        <v>452700</v>
      </c>
      <c r="AA1619" s="13">
        <v>452700</v>
      </c>
      <c r="AB1619" s="13"/>
      <c r="AC1619" s="13"/>
      <c r="AD1619" s="13"/>
      <c r="AE1619" s="13"/>
      <c r="AF1619" s="13"/>
      <c r="AG1619" s="13"/>
      <c r="AH1619" s="13"/>
      <c r="AI1619" s="13"/>
      <c r="AJ1619" s="13"/>
      <c r="AK1619" s="13"/>
      <c r="AL1619" s="13"/>
      <c r="AM1619" s="13"/>
      <c r="AN1619" s="13"/>
      <c r="AO1619" s="13"/>
      <c r="AP1619" s="13"/>
      <c r="AQ1619" s="13">
        <v>63</v>
      </c>
      <c r="AR1619" s="13"/>
      <c r="AS1619" s="13"/>
      <c r="AT1619" s="13"/>
      <c r="AU1619" s="13"/>
      <c r="AV1619" s="13"/>
      <c r="AW1619" s="13"/>
      <c r="AX1619" s="13"/>
      <c r="AY1619" s="14">
        <f t="shared" si="254"/>
        <v>63</v>
      </c>
      <c r="AZ1619" s="14">
        <f t="shared" si="252"/>
        <v>23</v>
      </c>
      <c r="BA1619" s="19">
        <f t="shared" si="255"/>
        <v>4.5454545454545456E-2</v>
      </c>
      <c r="BB1619" s="20" t="e">
        <f t="shared" si="253"/>
        <v>#DIV/0!</v>
      </c>
      <c r="BC1619">
        <f t="shared" si="256"/>
        <v>0</v>
      </c>
      <c r="BD1619" s="14">
        <f t="shared" si="257"/>
        <v>1</v>
      </c>
      <c r="BE1619" s="14" t="str">
        <f t="shared" si="258"/>
        <v/>
      </c>
      <c r="BF1619" s="14" t="str">
        <f t="shared" si="259"/>
        <v/>
      </c>
      <c r="BG1619" s="14">
        <f t="shared" si="260"/>
        <v>63</v>
      </c>
    </row>
    <row r="1620" spans="1:59" x14ac:dyDescent="0.2">
      <c r="A1620" t="str">
        <f t="shared" si="261"/>
        <v>Scott Lycett_2016</v>
      </c>
      <c r="B1620" t="s">
        <v>860</v>
      </c>
      <c r="C1620" t="s">
        <v>40</v>
      </c>
      <c r="D1620">
        <v>2016</v>
      </c>
      <c r="E1620" s="13">
        <v>348900</v>
      </c>
      <c r="F1620" s="13">
        <v>348900</v>
      </c>
      <c r="G1620" s="13">
        <v>348900</v>
      </c>
      <c r="H1620" s="13">
        <v>368800</v>
      </c>
      <c r="I1620" s="13">
        <v>394500</v>
      </c>
      <c r="J1620" s="13">
        <v>394500</v>
      </c>
      <c r="K1620" s="13">
        <v>436500</v>
      </c>
      <c r="L1620" s="13">
        <v>457200</v>
      </c>
      <c r="M1620" s="13">
        <v>458000</v>
      </c>
      <c r="N1620" s="13">
        <v>458000</v>
      </c>
      <c r="O1620" s="13">
        <v>469100</v>
      </c>
      <c r="P1620" s="13">
        <v>475400</v>
      </c>
      <c r="Q1620" s="13">
        <v>446400</v>
      </c>
      <c r="R1620" s="13">
        <v>446400</v>
      </c>
      <c r="S1620" s="13">
        <v>446400</v>
      </c>
      <c r="T1620" s="13">
        <v>419700</v>
      </c>
      <c r="U1620" s="13">
        <v>408600</v>
      </c>
      <c r="V1620" s="13">
        <v>423100</v>
      </c>
      <c r="W1620" s="13">
        <v>440000</v>
      </c>
      <c r="X1620" s="13">
        <v>445700</v>
      </c>
      <c r="Y1620" s="13">
        <v>433800</v>
      </c>
      <c r="Z1620" s="13">
        <v>375200</v>
      </c>
      <c r="AA1620" s="13">
        <v>350900</v>
      </c>
      <c r="AB1620" s="13">
        <v>79</v>
      </c>
      <c r="AC1620" s="13">
        <v>64</v>
      </c>
      <c r="AD1620" s="13">
        <v>107</v>
      </c>
      <c r="AE1620" s="13">
        <v>104</v>
      </c>
      <c r="AF1620" s="13"/>
      <c r="AG1620" s="13">
        <v>115</v>
      </c>
      <c r="AH1620" s="13">
        <v>87</v>
      </c>
      <c r="AI1620" s="13">
        <v>74</v>
      </c>
      <c r="AJ1620" s="13">
        <v>113</v>
      </c>
      <c r="AK1620" s="13">
        <v>113</v>
      </c>
      <c r="AL1620" s="13">
        <v>69</v>
      </c>
      <c r="AM1620" s="13">
        <v>38</v>
      </c>
      <c r="AN1620" s="13"/>
      <c r="AO1620" s="13"/>
      <c r="AP1620" s="13">
        <v>100</v>
      </c>
      <c r="AQ1620" s="13">
        <v>90</v>
      </c>
      <c r="AR1620" s="13">
        <v>93</v>
      </c>
      <c r="AS1620" s="13">
        <v>116</v>
      </c>
      <c r="AT1620" s="13">
        <v>76</v>
      </c>
      <c r="AU1620" s="13">
        <v>57</v>
      </c>
      <c r="AV1620" s="13">
        <v>2</v>
      </c>
      <c r="AW1620" s="13">
        <v>118</v>
      </c>
      <c r="AX1620" s="13">
        <v>49</v>
      </c>
      <c r="AY1620" s="14">
        <f t="shared" si="254"/>
        <v>83.2</v>
      </c>
      <c r="AZ1620" s="14">
        <f t="shared" si="252"/>
        <v>23</v>
      </c>
      <c r="BA1620" s="19">
        <f t="shared" si="255"/>
        <v>0.90909090909090906</v>
      </c>
      <c r="BB1620" s="20">
        <f t="shared" si="253"/>
        <v>30.546944028391529</v>
      </c>
      <c r="BC1620">
        <f t="shared" si="256"/>
        <v>0</v>
      </c>
      <c r="BD1620" s="14">
        <f t="shared" si="257"/>
        <v>1</v>
      </c>
      <c r="BE1620" s="14">
        <f t="shared" si="258"/>
        <v>93.8</v>
      </c>
      <c r="BF1620" s="14">
        <f t="shared" si="259"/>
        <v>82.333333333333329</v>
      </c>
      <c r="BG1620" s="14">
        <f t="shared" si="260"/>
        <v>77.888888888888886</v>
      </c>
    </row>
    <row r="1621" spans="1:59" x14ac:dyDescent="0.2">
      <c r="A1621" t="str">
        <f t="shared" si="261"/>
        <v>Scott Lycett_2015</v>
      </c>
      <c r="B1621" t="s">
        <v>860</v>
      </c>
      <c r="C1621" t="s">
        <v>40</v>
      </c>
      <c r="D1621">
        <v>2015</v>
      </c>
      <c r="E1621" s="13">
        <v>418400</v>
      </c>
      <c r="F1621" s="13">
        <v>418400</v>
      </c>
      <c r="G1621" s="13">
        <v>418400</v>
      </c>
      <c r="H1621" s="13">
        <v>400800</v>
      </c>
      <c r="I1621" s="13">
        <v>385600</v>
      </c>
      <c r="J1621" s="13">
        <v>385600</v>
      </c>
      <c r="K1621" s="13">
        <v>385600</v>
      </c>
      <c r="L1621" s="13">
        <v>385600</v>
      </c>
      <c r="M1621" s="13">
        <v>385600</v>
      </c>
      <c r="N1621" s="13">
        <v>385600</v>
      </c>
      <c r="O1621" s="13">
        <v>385600</v>
      </c>
      <c r="P1621" s="13">
        <v>385600</v>
      </c>
      <c r="Q1621" s="13">
        <v>385600</v>
      </c>
      <c r="R1621" s="13">
        <v>385600</v>
      </c>
      <c r="S1621" s="13">
        <v>385600</v>
      </c>
      <c r="T1621" s="13">
        <v>385600</v>
      </c>
      <c r="U1621" s="13">
        <v>385600</v>
      </c>
      <c r="V1621" s="13">
        <v>385600</v>
      </c>
      <c r="W1621" s="13">
        <v>385600</v>
      </c>
      <c r="X1621" s="13">
        <v>384500</v>
      </c>
      <c r="Y1621" s="13">
        <v>379900</v>
      </c>
      <c r="Z1621" s="13">
        <v>379900</v>
      </c>
      <c r="AA1621" s="13">
        <v>379900</v>
      </c>
      <c r="AB1621" s="13">
        <v>64</v>
      </c>
      <c r="AC1621" s="13">
        <v>96</v>
      </c>
      <c r="AD1621" s="13">
        <v>48</v>
      </c>
      <c r="AE1621" s="13">
        <v>60</v>
      </c>
      <c r="AF1621" s="13"/>
      <c r="AG1621" s="13"/>
      <c r="AH1621" s="13"/>
      <c r="AI1621" s="13"/>
      <c r="AJ1621" s="13"/>
      <c r="AK1621" s="13"/>
      <c r="AL1621" s="13"/>
      <c r="AM1621" s="13"/>
      <c r="AN1621" s="13"/>
      <c r="AO1621" s="13"/>
      <c r="AP1621" s="13"/>
      <c r="AQ1621" s="13"/>
      <c r="AR1621" s="13"/>
      <c r="AS1621" s="13"/>
      <c r="AT1621" s="13">
        <v>123</v>
      </c>
      <c r="AU1621" s="13">
        <v>40</v>
      </c>
      <c r="AV1621" s="13"/>
      <c r="AW1621" s="13"/>
      <c r="AX1621" s="13"/>
      <c r="AY1621" s="14">
        <f t="shared" si="254"/>
        <v>71.833333333333329</v>
      </c>
      <c r="AZ1621" s="14">
        <f t="shared" si="252"/>
        <v>23</v>
      </c>
      <c r="BA1621" s="19">
        <f t="shared" si="255"/>
        <v>0.27272727272727271</v>
      </c>
      <c r="BB1621" s="20">
        <f t="shared" si="253"/>
        <v>31.57477896465257</v>
      </c>
      <c r="BC1621">
        <f t="shared" si="256"/>
        <v>0</v>
      </c>
      <c r="BD1621" s="14">
        <f t="shared" si="257"/>
        <v>21</v>
      </c>
      <c r="BE1621" s="14">
        <f t="shared" si="258"/>
        <v>67</v>
      </c>
      <c r="BF1621" s="14" t="str">
        <f t="shared" si="259"/>
        <v/>
      </c>
      <c r="BG1621" s="14">
        <f t="shared" si="260"/>
        <v>81.5</v>
      </c>
    </row>
    <row r="1622" spans="1:59" x14ac:dyDescent="0.2">
      <c r="A1622" t="str">
        <f t="shared" si="261"/>
        <v>Max Lynch_2018</v>
      </c>
      <c r="B1622" t="s">
        <v>962</v>
      </c>
      <c r="C1622" t="s">
        <v>116</v>
      </c>
      <c r="D1622">
        <v>2018</v>
      </c>
      <c r="E1622" s="13">
        <v>123900</v>
      </c>
      <c r="F1622" s="13">
        <v>123900</v>
      </c>
      <c r="G1622" s="13">
        <v>123900</v>
      </c>
      <c r="H1622" s="13">
        <v>123900</v>
      </c>
      <c r="I1622" s="13">
        <v>123900</v>
      </c>
      <c r="J1622" s="13">
        <v>123900</v>
      </c>
      <c r="K1622" s="13">
        <v>123900</v>
      </c>
      <c r="L1622" s="13">
        <v>123900</v>
      </c>
      <c r="M1622" s="13">
        <v>123900</v>
      </c>
      <c r="N1622" s="13">
        <v>123900</v>
      </c>
      <c r="O1622" s="13">
        <v>123900</v>
      </c>
      <c r="P1622" s="13">
        <v>123900</v>
      </c>
      <c r="Q1622" s="13">
        <v>123900</v>
      </c>
      <c r="R1622" s="13">
        <v>123900</v>
      </c>
      <c r="S1622" s="13">
        <v>123900</v>
      </c>
      <c r="T1622" s="13">
        <v>123900</v>
      </c>
      <c r="U1622" s="13">
        <v>123900</v>
      </c>
      <c r="V1622" s="13">
        <v>123900</v>
      </c>
      <c r="W1622" s="13">
        <v>123900</v>
      </c>
      <c r="X1622" s="13">
        <v>123900</v>
      </c>
      <c r="Y1622" s="13">
        <v>123900</v>
      </c>
      <c r="Z1622" s="13">
        <v>123900</v>
      </c>
      <c r="AA1622" s="13">
        <v>123900</v>
      </c>
      <c r="AB1622" s="13"/>
      <c r="AC1622" s="13"/>
      <c r="AD1622" s="13"/>
      <c r="AE1622" s="13"/>
      <c r="AF1622" s="13"/>
      <c r="AG1622" s="13"/>
      <c r="AH1622" s="13"/>
      <c r="AI1622" s="13"/>
      <c r="AJ1622" s="13"/>
      <c r="AK1622" s="13"/>
      <c r="AL1622" s="13"/>
      <c r="AM1622" s="13"/>
      <c r="AN1622" s="13"/>
      <c r="AO1622" s="13"/>
      <c r="AP1622" s="13"/>
      <c r="AQ1622" s="13"/>
      <c r="AR1622" s="13"/>
      <c r="AS1622" s="13"/>
      <c r="AT1622" s="13"/>
      <c r="AU1622" s="13"/>
      <c r="AV1622" s="13"/>
      <c r="AW1622" s="13"/>
      <c r="AX1622" s="13"/>
      <c r="AY1622" s="14" t="str">
        <f t="shared" si="254"/>
        <v/>
      </c>
      <c r="AZ1622" s="14">
        <f t="shared" si="252"/>
        <v>23</v>
      </c>
      <c r="BA1622" s="19">
        <f t="shared" si="255"/>
        <v>0</v>
      </c>
      <c r="BB1622" s="20" t="e">
        <f t="shared" si="253"/>
        <v>#DIV/0!</v>
      </c>
      <c r="BC1622">
        <f t="shared" si="256"/>
        <v>0</v>
      </c>
      <c r="BD1622" s="14">
        <f t="shared" si="257"/>
        <v>1</v>
      </c>
      <c r="BE1622" s="14" t="str">
        <f t="shared" si="258"/>
        <v/>
      </c>
      <c r="BF1622" s="14" t="str">
        <f t="shared" si="259"/>
        <v/>
      </c>
      <c r="BG1622" s="14" t="str">
        <f t="shared" si="260"/>
        <v/>
      </c>
    </row>
    <row r="1623" spans="1:59" x14ac:dyDescent="0.2">
      <c r="A1623" t="str">
        <f t="shared" si="261"/>
        <v>Max Lynch_2017</v>
      </c>
      <c r="B1623" t="s">
        <v>962</v>
      </c>
      <c r="C1623" t="s">
        <v>116</v>
      </c>
      <c r="D1623">
        <v>2017</v>
      </c>
      <c r="E1623" s="13">
        <v>102400</v>
      </c>
      <c r="F1623" s="13">
        <v>102400</v>
      </c>
      <c r="G1623" s="13">
        <v>102400</v>
      </c>
      <c r="H1623" s="13">
        <v>102400</v>
      </c>
      <c r="I1623" s="13">
        <v>102400</v>
      </c>
      <c r="J1623" s="13">
        <v>102400</v>
      </c>
      <c r="K1623" s="13">
        <v>102400</v>
      </c>
      <c r="L1623" s="13">
        <v>102400</v>
      </c>
      <c r="M1623" s="13">
        <v>102400</v>
      </c>
      <c r="N1623" s="13">
        <v>102400</v>
      </c>
      <c r="O1623" s="13">
        <v>102400</v>
      </c>
      <c r="P1623" s="13">
        <v>102400</v>
      </c>
      <c r="Q1623" s="13">
        <v>102400</v>
      </c>
      <c r="R1623" s="13">
        <v>102400</v>
      </c>
      <c r="S1623" s="13">
        <v>102400</v>
      </c>
      <c r="T1623" s="13">
        <v>102400</v>
      </c>
      <c r="U1623" s="13">
        <v>102400</v>
      </c>
      <c r="V1623" s="13">
        <v>102400</v>
      </c>
      <c r="W1623" s="13">
        <v>102400</v>
      </c>
      <c r="X1623" s="13">
        <v>102400</v>
      </c>
      <c r="Y1623" s="13">
        <v>102400</v>
      </c>
      <c r="Z1623" s="13">
        <v>102400</v>
      </c>
      <c r="AA1623" s="13">
        <v>102400</v>
      </c>
      <c r="AB1623" s="13"/>
      <c r="AC1623" s="13"/>
      <c r="AD1623" s="13"/>
      <c r="AE1623" s="13"/>
      <c r="AF1623" s="13"/>
      <c r="AG1623" s="13"/>
      <c r="AH1623" s="13"/>
      <c r="AI1623" s="13"/>
      <c r="AJ1623" s="13"/>
      <c r="AK1623" s="13"/>
      <c r="AL1623" s="13"/>
      <c r="AM1623" s="13"/>
      <c r="AN1623" s="13"/>
      <c r="AO1623" s="13"/>
      <c r="AP1623" s="13"/>
      <c r="AQ1623" s="13"/>
      <c r="AR1623" s="13"/>
      <c r="AS1623" s="13"/>
      <c r="AT1623" s="13"/>
      <c r="AU1623" s="13"/>
      <c r="AV1623" s="13"/>
      <c r="AW1623" s="13"/>
      <c r="AX1623" s="13"/>
      <c r="AY1623" s="14" t="str">
        <f t="shared" si="254"/>
        <v/>
      </c>
      <c r="AZ1623" s="14">
        <f t="shared" si="252"/>
        <v>23</v>
      </c>
      <c r="BA1623" s="19">
        <f t="shared" si="255"/>
        <v>0</v>
      </c>
      <c r="BB1623" s="20" t="e">
        <f t="shared" si="253"/>
        <v>#DIV/0!</v>
      </c>
      <c r="BC1623">
        <f t="shared" si="256"/>
        <v>0</v>
      </c>
      <c r="BD1623" s="14">
        <f t="shared" si="257"/>
        <v>1</v>
      </c>
      <c r="BE1623" s="14" t="str">
        <f t="shared" si="258"/>
        <v/>
      </c>
      <c r="BF1623" s="14" t="str">
        <f t="shared" si="259"/>
        <v/>
      </c>
      <c r="BG1623" s="14" t="str">
        <f t="shared" si="260"/>
        <v/>
      </c>
    </row>
    <row r="1624" spans="1:59" x14ac:dyDescent="0.2">
      <c r="A1624" t="str">
        <f t="shared" si="261"/>
        <v>Max Lynch_2016</v>
      </c>
      <c r="B1624" t="s">
        <v>962</v>
      </c>
      <c r="C1624" t="s">
        <v>116</v>
      </c>
      <c r="D1624">
        <v>2016</v>
      </c>
      <c r="E1624" s="13">
        <v>0</v>
      </c>
      <c r="F1624" s="13">
        <v>0</v>
      </c>
      <c r="G1624" s="13">
        <v>0</v>
      </c>
      <c r="H1624" s="13">
        <v>0</v>
      </c>
      <c r="I1624" s="13">
        <v>0</v>
      </c>
      <c r="J1624" s="13">
        <v>0</v>
      </c>
      <c r="K1624" s="13">
        <v>0</v>
      </c>
      <c r="L1624" s="13">
        <v>0</v>
      </c>
      <c r="M1624" s="13">
        <v>0</v>
      </c>
      <c r="N1624" s="13">
        <v>0</v>
      </c>
      <c r="O1624" s="13">
        <v>0</v>
      </c>
      <c r="P1624" s="13">
        <v>0</v>
      </c>
      <c r="Q1624" s="13">
        <v>0</v>
      </c>
      <c r="R1624" s="13">
        <v>0</v>
      </c>
      <c r="S1624" s="13">
        <v>0</v>
      </c>
      <c r="T1624" s="13">
        <v>0</v>
      </c>
      <c r="U1624" s="13">
        <v>0</v>
      </c>
      <c r="V1624" s="13">
        <v>0</v>
      </c>
      <c r="W1624" s="13">
        <v>0</v>
      </c>
      <c r="X1624" s="13">
        <v>0</v>
      </c>
      <c r="Y1624" s="13">
        <v>0</v>
      </c>
      <c r="Z1624" s="13">
        <v>0</v>
      </c>
      <c r="AA1624" s="13">
        <v>0</v>
      </c>
      <c r="AB1624" s="13"/>
      <c r="AC1624" s="13"/>
      <c r="AD1624" s="13"/>
      <c r="AE1624" s="13"/>
      <c r="AF1624" s="13"/>
      <c r="AG1624" s="13"/>
      <c r="AH1624" s="13"/>
      <c r="AI1624" s="13"/>
      <c r="AJ1624" s="13"/>
      <c r="AK1624" s="13"/>
      <c r="AL1624" s="13"/>
      <c r="AM1624" s="13"/>
      <c r="AN1624" s="13"/>
      <c r="AO1624" s="13"/>
      <c r="AP1624" s="13"/>
      <c r="AQ1624" s="13"/>
      <c r="AR1624" s="13"/>
      <c r="AS1624" s="13"/>
      <c r="AT1624" s="13"/>
      <c r="AU1624" s="13"/>
      <c r="AV1624" s="13"/>
      <c r="AW1624" s="13"/>
      <c r="AX1624" s="13"/>
      <c r="AY1624" s="14" t="str">
        <f t="shared" si="254"/>
        <v/>
      </c>
      <c r="AZ1624" s="14">
        <f t="shared" si="252"/>
        <v>23</v>
      </c>
      <c r="BA1624" s="19">
        <f t="shared" si="255"/>
        <v>0</v>
      </c>
      <c r="BB1624" s="20" t="e">
        <f t="shared" si="253"/>
        <v>#DIV/0!</v>
      </c>
      <c r="BC1624">
        <f t="shared" si="256"/>
        <v>23</v>
      </c>
      <c r="BD1624" s="14">
        <f t="shared" si="257"/>
        <v>1</v>
      </c>
      <c r="BE1624" s="14" t="str">
        <f t="shared" si="258"/>
        <v/>
      </c>
      <c r="BF1624" s="14" t="str">
        <f t="shared" si="259"/>
        <v/>
      </c>
      <c r="BG1624" s="14" t="str">
        <f t="shared" si="260"/>
        <v/>
      </c>
    </row>
    <row r="1625" spans="1:59" x14ac:dyDescent="0.2">
      <c r="A1625" t="str">
        <f t="shared" si="261"/>
        <v>Max Lynch_2015</v>
      </c>
      <c r="B1625" t="s">
        <v>962</v>
      </c>
      <c r="C1625" t="s">
        <v>116</v>
      </c>
      <c r="D1625">
        <v>2015</v>
      </c>
      <c r="E1625" s="13">
        <v>0</v>
      </c>
      <c r="F1625" s="13">
        <v>0</v>
      </c>
      <c r="G1625" s="13">
        <v>0</v>
      </c>
      <c r="H1625" s="13">
        <v>0</v>
      </c>
      <c r="I1625" s="13">
        <v>0</v>
      </c>
      <c r="J1625" s="13">
        <v>0</v>
      </c>
      <c r="K1625" s="13">
        <v>0</v>
      </c>
      <c r="L1625" s="13">
        <v>0</v>
      </c>
      <c r="M1625" s="13">
        <v>0</v>
      </c>
      <c r="N1625" s="13">
        <v>0</v>
      </c>
      <c r="O1625" s="13">
        <v>0</v>
      </c>
      <c r="P1625" s="13">
        <v>0</v>
      </c>
      <c r="Q1625" s="13">
        <v>0</v>
      </c>
      <c r="R1625" s="13">
        <v>0</v>
      </c>
      <c r="S1625" s="13">
        <v>0</v>
      </c>
      <c r="T1625" s="13">
        <v>0</v>
      </c>
      <c r="U1625" s="13">
        <v>0</v>
      </c>
      <c r="V1625" s="13">
        <v>0</v>
      </c>
      <c r="W1625" s="13">
        <v>0</v>
      </c>
      <c r="X1625" s="13">
        <v>0</v>
      </c>
      <c r="Y1625" s="13">
        <v>0</v>
      </c>
      <c r="Z1625" s="13">
        <v>0</v>
      </c>
      <c r="AA1625" s="13">
        <v>0</v>
      </c>
      <c r="AB1625" s="13"/>
      <c r="AC1625" s="13"/>
      <c r="AD1625" s="13"/>
      <c r="AE1625" s="13"/>
      <c r="AF1625" s="13"/>
      <c r="AG1625" s="13"/>
      <c r="AH1625" s="13"/>
      <c r="AI1625" s="13"/>
      <c r="AJ1625" s="13"/>
      <c r="AK1625" s="13"/>
      <c r="AL1625" s="13"/>
      <c r="AM1625" s="13"/>
      <c r="AN1625" s="13"/>
      <c r="AO1625" s="13"/>
      <c r="AP1625" s="13"/>
      <c r="AQ1625" s="13"/>
      <c r="AR1625" s="13"/>
      <c r="AS1625" s="13"/>
      <c r="AT1625" s="13"/>
      <c r="AU1625" s="13"/>
      <c r="AV1625" s="13"/>
      <c r="AW1625" s="13"/>
      <c r="AX1625" s="13"/>
      <c r="AY1625" s="14" t="str">
        <f t="shared" si="254"/>
        <v/>
      </c>
      <c r="AZ1625" s="14">
        <f t="shared" si="252"/>
        <v>23</v>
      </c>
      <c r="BA1625" s="19">
        <f t="shared" si="255"/>
        <v>0</v>
      </c>
      <c r="BB1625" s="20" t="e">
        <f t="shared" si="253"/>
        <v>#DIV/0!</v>
      </c>
      <c r="BC1625">
        <f t="shared" si="256"/>
        <v>23</v>
      </c>
      <c r="BD1625" s="14">
        <f t="shared" si="257"/>
        <v>1</v>
      </c>
      <c r="BE1625" s="14" t="str">
        <f t="shared" si="258"/>
        <v/>
      </c>
      <c r="BF1625" s="14" t="str">
        <f t="shared" si="259"/>
        <v/>
      </c>
      <c r="BG1625" s="14" t="str">
        <f t="shared" si="260"/>
        <v/>
      </c>
    </row>
    <row r="1626" spans="1:59" x14ac:dyDescent="0.2">
      <c r="A1626" t="str">
        <f t="shared" si="261"/>
        <v>Corey Lyons_2018</v>
      </c>
      <c r="B1626" t="s">
        <v>1007</v>
      </c>
      <c r="C1626" t="s">
        <v>514</v>
      </c>
      <c r="D1626">
        <v>2018</v>
      </c>
      <c r="E1626" s="13">
        <v>123900</v>
      </c>
      <c r="F1626" s="13">
        <v>123900</v>
      </c>
      <c r="G1626" s="13">
        <v>123900</v>
      </c>
      <c r="H1626" s="13">
        <v>123900</v>
      </c>
      <c r="I1626" s="13">
        <v>123900</v>
      </c>
      <c r="J1626" s="13">
        <v>123900</v>
      </c>
      <c r="K1626" s="13">
        <v>123900</v>
      </c>
      <c r="L1626" s="13">
        <v>123900</v>
      </c>
      <c r="M1626" s="13">
        <v>123900</v>
      </c>
      <c r="N1626" s="13">
        <v>123900</v>
      </c>
      <c r="O1626" s="13">
        <v>123900</v>
      </c>
      <c r="P1626" s="13">
        <v>123900</v>
      </c>
      <c r="Q1626" s="13">
        <v>123900</v>
      </c>
      <c r="R1626" s="13">
        <v>123900</v>
      </c>
      <c r="S1626" s="13">
        <v>123900</v>
      </c>
      <c r="T1626" s="13">
        <v>123900</v>
      </c>
      <c r="U1626" s="13">
        <v>123900</v>
      </c>
      <c r="V1626" s="13">
        <v>123900</v>
      </c>
      <c r="W1626" s="13">
        <v>123900</v>
      </c>
      <c r="X1626" s="13">
        <v>123900</v>
      </c>
      <c r="Y1626" s="13">
        <v>123900</v>
      </c>
      <c r="Z1626" s="13">
        <v>123900</v>
      </c>
      <c r="AA1626" s="13">
        <v>123900</v>
      </c>
      <c r="AB1626" s="13"/>
      <c r="AC1626" s="13"/>
      <c r="AD1626" s="13"/>
      <c r="AE1626" s="13"/>
      <c r="AF1626" s="13"/>
      <c r="AG1626" s="13"/>
      <c r="AH1626" s="13"/>
      <c r="AI1626" s="13"/>
      <c r="AJ1626" s="13"/>
      <c r="AK1626" s="13"/>
      <c r="AL1626" s="13"/>
      <c r="AM1626" s="13"/>
      <c r="AN1626" s="13"/>
      <c r="AO1626" s="13"/>
      <c r="AP1626" s="13"/>
      <c r="AQ1626" s="13"/>
      <c r="AR1626" s="13"/>
      <c r="AS1626" s="13"/>
      <c r="AT1626" s="13"/>
      <c r="AU1626" s="13"/>
      <c r="AV1626" s="13"/>
      <c r="AW1626" s="13"/>
      <c r="AX1626" s="13"/>
      <c r="AY1626" s="14" t="str">
        <f t="shared" si="254"/>
        <v/>
      </c>
      <c r="AZ1626" s="14">
        <f t="shared" si="252"/>
        <v>23</v>
      </c>
      <c r="BA1626" s="19">
        <f t="shared" si="255"/>
        <v>0</v>
      </c>
      <c r="BB1626" s="20" t="e">
        <f t="shared" si="253"/>
        <v>#DIV/0!</v>
      </c>
      <c r="BC1626">
        <f t="shared" si="256"/>
        <v>0</v>
      </c>
      <c r="BD1626" s="14">
        <f t="shared" si="257"/>
        <v>1</v>
      </c>
      <c r="BE1626" s="14" t="str">
        <f t="shared" si="258"/>
        <v/>
      </c>
      <c r="BF1626" s="14" t="str">
        <f t="shared" si="259"/>
        <v/>
      </c>
      <c r="BG1626" s="14" t="str">
        <f t="shared" si="260"/>
        <v/>
      </c>
    </row>
    <row r="1627" spans="1:59" x14ac:dyDescent="0.2">
      <c r="A1627" t="str">
        <f t="shared" si="261"/>
        <v>Corey Lyons_2017</v>
      </c>
      <c r="B1627" t="s">
        <v>1007</v>
      </c>
      <c r="C1627" t="s">
        <v>514</v>
      </c>
      <c r="D1627">
        <v>2017</v>
      </c>
      <c r="E1627" s="13">
        <v>117300</v>
      </c>
      <c r="F1627" s="13">
        <v>117300</v>
      </c>
      <c r="G1627" s="13">
        <v>117300</v>
      </c>
      <c r="H1627" s="13">
        <v>117300</v>
      </c>
      <c r="I1627" s="13">
        <v>117300</v>
      </c>
      <c r="J1627" s="13">
        <v>117300</v>
      </c>
      <c r="K1627" s="13">
        <v>117300</v>
      </c>
      <c r="L1627" s="13">
        <v>117300</v>
      </c>
      <c r="M1627" s="13">
        <v>117300</v>
      </c>
      <c r="N1627" s="13">
        <v>117300</v>
      </c>
      <c r="O1627" s="13">
        <v>117300</v>
      </c>
      <c r="P1627" s="13">
        <v>117300</v>
      </c>
      <c r="Q1627" s="13">
        <v>117300</v>
      </c>
      <c r="R1627" s="13">
        <v>117300</v>
      </c>
      <c r="S1627" s="13">
        <v>117300</v>
      </c>
      <c r="T1627" s="13">
        <v>117300</v>
      </c>
      <c r="U1627" s="13">
        <v>117300</v>
      </c>
      <c r="V1627" s="13">
        <v>117300</v>
      </c>
      <c r="W1627" s="13">
        <v>117300</v>
      </c>
      <c r="X1627" s="13">
        <v>117300</v>
      </c>
      <c r="Y1627" s="13">
        <v>117300</v>
      </c>
      <c r="Z1627" s="13">
        <v>117300</v>
      </c>
      <c r="AA1627" s="13">
        <v>117300</v>
      </c>
      <c r="AB1627" s="13"/>
      <c r="AC1627" s="13"/>
      <c r="AD1627" s="13"/>
      <c r="AE1627" s="13"/>
      <c r="AF1627" s="13"/>
      <c r="AG1627" s="13"/>
      <c r="AH1627" s="13"/>
      <c r="AI1627" s="13"/>
      <c r="AJ1627" s="13"/>
      <c r="AK1627" s="13"/>
      <c r="AL1627" s="13"/>
      <c r="AM1627" s="13"/>
      <c r="AN1627" s="13"/>
      <c r="AO1627" s="13"/>
      <c r="AP1627" s="13"/>
      <c r="AQ1627" s="13"/>
      <c r="AR1627" s="13"/>
      <c r="AS1627" s="13"/>
      <c r="AT1627" s="13"/>
      <c r="AU1627" s="13"/>
      <c r="AV1627" s="13"/>
      <c r="AW1627" s="13"/>
      <c r="AX1627" s="13"/>
      <c r="AY1627" s="14" t="str">
        <f t="shared" si="254"/>
        <v/>
      </c>
      <c r="AZ1627" s="14">
        <f t="shared" si="252"/>
        <v>23</v>
      </c>
      <c r="BA1627" s="19">
        <f t="shared" si="255"/>
        <v>0</v>
      </c>
      <c r="BB1627" s="20" t="e">
        <f t="shared" si="253"/>
        <v>#DIV/0!</v>
      </c>
      <c r="BC1627">
        <f t="shared" si="256"/>
        <v>0</v>
      </c>
      <c r="BD1627" s="14">
        <f t="shared" si="257"/>
        <v>1</v>
      </c>
      <c r="BE1627" s="14" t="str">
        <f t="shared" si="258"/>
        <v/>
      </c>
      <c r="BF1627" s="14" t="str">
        <f t="shared" si="259"/>
        <v/>
      </c>
      <c r="BG1627" s="14" t="str">
        <f t="shared" si="260"/>
        <v/>
      </c>
    </row>
    <row r="1628" spans="1:59" x14ac:dyDescent="0.2">
      <c r="A1628" t="str">
        <f t="shared" si="261"/>
        <v>Corey Lyons_2016</v>
      </c>
      <c r="B1628" t="s">
        <v>1007</v>
      </c>
      <c r="C1628" t="s">
        <v>514</v>
      </c>
      <c r="D1628">
        <v>2016</v>
      </c>
      <c r="E1628" s="13">
        <v>0</v>
      </c>
      <c r="F1628" s="13">
        <v>0</v>
      </c>
      <c r="G1628" s="13">
        <v>0</v>
      </c>
      <c r="H1628" s="13">
        <v>0</v>
      </c>
      <c r="I1628" s="13">
        <v>0</v>
      </c>
      <c r="J1628" s="13">
        <v>0</v>
      </c>
      <c r="K1628" s="13">
        <v>0</v>
      </c>
      <c r="L1628" s="13">
        <v>0</v>
      </c>
      <c r="M1628" s="13">
        <v>0</v>
      </c>
      <c r="N1628" s="13">
        <v>0</v>
      </c>
      <c r="O1628" s="13">
        <v>0</v>
      </c>
      <c r="P1628" s="13">
        <v>0</v>
      </c>
      <c r="Q1628" s="13">
        <v>0</v>
      </c>
      <c r="R1628" s="13">
        <v>0</v>
      </c>
      <c r="S1628" s="13">
        <v>0</v>
      </c>
      <c r="T1628" s="13">
        <v>0</v>
      </c>
      <c r="U1628" s="13">
        <v>0</v>
      </c>
      <c r="V1628" s="13">
        <v>0</v>
      </c>
      <c r="W1628" s="13">
        <v>0</v>
      </c>
      <c r="X1628" s="13">
        <v>0</v>
      </c>
      <c r="Y1628" s="13">
        <v>0</v>
      </c>
      <c r="Z1628" s="13">
        <v>0</v>
      </c>
      <c r="AA1628" s="13">
        <v>0</v>
      </c>
      <c r="AB1628" s="13"/>
      <c r="AC1628" s="13"/>
      <c r="AD1628" s="13"/>
      <c r="AE1628" s="13"/>
      <c r="AF1628" s="13"/>
      <c r="AG1628" s="13"/>
      <c r="AH1628" s="13"/>
      <c r="AI1628" s="13"/>
      <c r="AJ1628" s="13"/>
      <c r="AK1628" s="13"/>
      <c r="AL1628" s="13"/>
      <c r="AM1628" s="13"/>
      <c r="AN1628" s="13"/>
      <c r="AO1628" s="13"/>
      <c r="AP1628" s="13"/>
      <c r="AQ1628" s="13"/>
      <c r="AR1628" s="13"/>
      <c r="AS1628" s="13"/>
      <c r="AT1628" s="13"/>
      <c r="AU1628" s="13"/>
      <c r="AV1628" s="13"/>
      <c r="AW1628" s="13"/>
      <c r="AX1628" s="13"/>
      <c r="AY1628" s="14" t="str">
        <f t="shared" si="254"/>
        <v/>
      </c>
      <c r="AZ1628" s="14">
        <f t="shared" si="252"/>
        <v>23</v>
      </c>
      <c r="BA1628" s="19">
        <f t="shared" si="255"/>
        <v>0</v>
      </c>
      <c r="BB1628" s="20" t="e">
        <f t="shared" si="253"/>
        <v>#DIV/0!</v>
      </c>
      <c r="BC1628">
        <f t="shared" si="256"/>
        <v>23</v>
      </c>
      <c r="BD1628" s="14">
        <f t="shared" si="257"/>
        <v>1</v>
      </c>
      <c r="BE1628" s="14" t="str">
        <f t="shared" si="258"/>
        <v/>
      </c>
      <c r="BF1628" s="14" t="str">
        <f t="shared" si="259"/>
        <v/>
      </c>
      <c r="BG1628" s="14" t="str">
        <f t="shared" si="260"/>
        <v/>
      </c>
    </row>
    <row r="1629" spans="1:59" x14ac:dyDescent="0.2">
      <c r="A1629" t="str">
        <f t="shared" si="261"/>
        <v>Corey Lyons_2015</v>
      </c>
      <c r="B1629" t="s">
        <v>1007</v>
      </c>
      <c r="C1629" t="s">
        <v>514</v>
      </c>
      <c r="D1629">
        <v>2015</v>
      </c>
      <c r="E1629" s="13">
        <v>0</v>
      </c>
      <c r="F1629" s="13">
        <v>0</v>
      </c>
      <c r="G1629" s="13">
        <v>0</v>
      </c>
      <c r="H1629" s="13">
        <v>0</v>
      </c>
      <c r="I1629" s="13">
        <v>0</v>
      </c>
      <c r="J1629" s="13">
        <v>0</v>
      </c>
      <c r="K1629" s="13">
        <v>0</v>
      </c>
      <c r="L1629" s="13">
        <v>0</v>
      </c>
      <c r="M1629" s="13">
        <v>0</v>
      </c>
      <c r="N1629" s="13">
        <v>0</v>
      </c>
      <c r="O1629" s="13">
        <v>0</v>
      </c>
      <c r="P1629" s="13">
        <v>0</v>
      </c>
      <c r="Q1629" s="13">
        <v>0</v>
      </c>
      <c r="R1629" s="13">
        <v>0</v>
      </c>
      <c r="S1629" s="13">
        <v>0</v>
      </c>
      <c r="T1629" s="13">
        <v>0</v>
      </c>
      <c r="U1629" s="13">
        <v>0</v>
      </c>
      <c r="V1629" s="13">
        <v>0</v>
      </c>
      <c r="W1629" s="13">
        <v>0</v>
      </c>
      <c r="X1629" s="13">
        <v>0</v>
      </c>
      <c r="Y1629" s="13">
        <v>0</v>
      </c>
      <c r="Z1629" s="13">
        <v>0</v>
      </c>
      <c r="AA1629" s="13">
        <v>0</v>
      </c>
      <c r="AB1629" s="13"/>
      <c r="AC1629" s="13"/>
      <c r="AD1629" s="13"/>
      <c r="AE1629" s="13"/>
      <c r="AF1629" s="13"/>
      <c r="AG1629" s="13"/>
      <c r="AH1629" s="13"/>
      <c r="AI1629" s="13"/>
      <c r="AJ1629" s="13"/>
      <c r="AK1629" s="13"/>
      <c r="AL1629" s="13"/>
      <c r="AM1629" s="13"/>
      <c r="AN1629" s="13"/>
      <c r="AO1629" s="13"/>
      <c r="AP1629" s="13"/>
      <c r="AQ1629" s="13"/>
      <c r="AR1629" s="13"/>
      <c r="AS1629" s="13"/>
      <c r="AT1629" s="13"/>
      <c r="AU1629" s="13"/>
      <c r="AV1629" s="13"/>
      <c r="AW1629" s="13"/>
      <c r="AX1629" s="13"/>
      <c r="AY1629" s="14" t="str">
        <f t="shared" si="254"/>
        <v/>
      </c>
      <c r="AZ1629" s="14">
        <f t="shared" si="252"/>
        <v>23</v>
      </c>
      <c r="BA1629" s="19">
        <f t="shared" si="255"/>
        <v>0</v>
      </c>
      <c r="BB1629" s="20" t="e">
        <f t="shared" si="253"/>
        <v>#DIV/0!</v>
      </c>
      <c r="BC1629">
        <f t="shared" si="256"/>
        <v>23</v>
      </c>
      <c r="BD1629" s="14">
        <f t="shared" si="257"/>
        <v>1</v>
      </c>
      <c r="BE1629" s="14" t="str">
        <f t="shared" si="258"/>
        <v/>
      </c>
      <c r="BF1629" s="14" t="str">
        <f t="shared" si="259"/>
        <v/>
      </c>
      <c r="BG1629" s="14" t="str">
        <f t="shared" si="260"/>
        <v/>
      </c>
    </row>
    <row r="1630" spans="1:59" x14ac:dyDescent="0.2">
      <c r="A1630" t="str">
        <f t="shared" si="261"/>
        <v>Jarryd Lyons_2018</v>
      </c>
      <c r="B1630" t="s">
        <v>699</v>
      </c>
      <c r="C1630" t="s">
        <v>514</v>
      </c>
      <c r="D1630">
        <v>2018</v>
      </c>
      <c r="E1630" s="13">
        <v>493900</v>
      </c>
      <c r="F1630" s="13">
        <v>493900</v>
      </c>
      <c r="G1630" s="13">
        <v>493900</v>
      </c>
      <c r="H1630" s="13">
        <v>521900</v>
      </c>
      <c r="I1630" s="13">
        <v>552300</v>
      </c>
      <c r="J1630" s="13">
        <v>541000</v>
      </c>
      <c r="K1630" s="13">
        <v>514100</v>
      </c>
      <c r="L1630" s="13">
        <v>477500</v>
      </c>
      <c r="M1630" s="13">
        <v>445500</v>
      </c>
      <c r="N1630" s="13">
        <v>413400</v>
      </c>
      <c r="O1630" s="13">
        <v>413400</v>
      </c>
      <c r="P1630" s="13">
        <v>413400</v>
      </c>
      <c r="Q1630" s="13">
        <v>413400</v>
      </c>
      <c r="R1630" s="13">
        <v>414500</v>
      </c>
      <c r="S1630" s="13">
        <v>424700</v>
      </c>
      <c r="T1630" s="13">
        <v>444700</v>
      </c>
      <c r="U1630" s="13">
        <v>457800</v>
      </c>
      <c r="V1630" s="13">
        <v>471800</v>
      </c>
      <c r="W1630" s="13">
        <v>469900</v>
      </c>
      <c r="X1630" s="13">
        <v>469100</v>
      </c>
      <c r="Y1630" s="13">
        <v>469100</v>
      </c>
      <c r="Z1630" s="13">
        <v>462800</v>
      </c>
      <c r="AA1630" s="13">
        <v>448000</v>
      </c>
      <c r="AB1630" s="13">
        <v>66</v>
      </c>
      <c r="AC1630" s="13">
        <v>152</v>
      </c>
      <c r="AD1630" s="13">
        <v>138</v>
      </c>
      <c r="AE1630" s="13">
        <v>84</v>
      </c>
      <c r="AF1630" s="13">
        <v>76</v>
      </c>
      <c r="AG1630" s="13">
        <v>101</v>
      </c>
      <c r="AH1630" s="13">
        <v>48</v>
      </c>
      <c r="AI1630" s="13">
        <v>67</v>
      </c>
      <c r="AJ1630" s="13">
        <v>82</v>
      </c>
      <c r="AK1630" s="13"/>
      <c r="AL1630" s="13"/>
      <c r="AM1630" s="13"/>
      <c r="AN1630" s="13">
        <v>102</v>
      </c>
      <c r="AO1630" s="13">
        <v>90</v>
      </c>
      <c r="AP1630" s="13">
        <v>113</v>
      </c>
      <c r="AQ1630" s="13">
        <v>99</v>
      </c>
      <c r="AR1630" s="13">
        <v>99</v>
      </c>
      <c r="AS1630" s="13">
        <v>87</v>
      </c>
      <c r="AT1630" s="13">
        <v>100</v>
      </c>
      <c r="AU1630" s="13"/>
      <c r="AV1630" s="13">
        <v>88</v>
      </c>
      <c r="AW1630" s="13">
        <v>99</v>
      </c>
      <c r="AX1630" s="13">
        <v>66</v>
      </c>
      <c r="AY1630" s="14">
        <f t="shared" si="254"/>
        <v>92.473684210526315</v>
      </c>
      <c r="AZ1630" s="14">
        <f t="shared" si="252"/>
        <v>23</v>
      </c>
      <c r="BA1630" s="19">
        <f t="shared" si="255"/>
        <v>0.86363636363636365</v>
      </c>
      <c r="BB1630" s="20">
        <f t="shared" si="253"/>
        <v>24.63369061773513</v>
      </c>
      <c r="BC1630">
        <f t="shared" si="256"/>
        <v>0</v>
      </c>
      <c r="BD1630" s="14">
        <f t="shared" si="257"/>
        <v>10</v>
      </c>
      <c r="BE1630" s="14">
        <f t="shared" si="258"/>
        <v>102.83333333333333</v>
      </c>
      <c r="BF1630" s="14">
        <f t="shared" si="259"/>
        <v>65.666666666666671</v>
      </c>
      <c r="BG1630" s="14">
        <f t="shared" si="260"/>
        <v>93.875</v>
      </c>
    </row>
    <row r="1631" spans="1:59" x14ac:dyDescent="0.2">
      <c r="A1631" t="str">
        <f t="shared" si="261"/>
        <v>Jarryd Lyons_2017</v>
      </c>
      <c r="B1631" t="s">
        <v>699</v>
      </c>
      <c r="C1631" t="s">
        <v>514</v>
      </c>
      <c r="D1631">
        <v>2017</v>
      </c>
      <c r="E1631" s="13">
        <v>490900</v>
      </c>
      <c r="F1631" s="13">
        <v>490900</v>
      </c>
      <c r="G1631" s="13">
        <v>490900</v>
      </c>
      <c r="H1631" s="13">
        <v>477800</v>
      </c>
      <c r="I1631" s="13">
        <v>468600</v>
      </c>
      <c r="J1631" s="13">
        <v>450000</v>
      </c>
      <c r="K1631" s="13">
        <v>447200</v>
      </c>
      <c r="L1631" s="13">
        <v>454900</v>
      </c>
      <c r="M1631" s="13">
        <v>468700</v>
      </c>
      <c r="N1631" s="13">
        <v>468700</v>
      </c>
      <c r="O1631" s="13">
        <v>457300</v>
      </c>
      <c r="P1631" s="13">
        <v>452300</v>
      </c>
      <c r="Q1631" s="13">
        <v>454400</v>
      </c>
      <c r="R1631" s="13">
        <v>485200</v>
      </c>
      <c r="S1631" s="13">
        <v>497800</v>
      </c>
      <c r="T1631" s="13">
        <v>519600</v>
      </c>
      <c r="U1631" s="13">
        <v>530900</v>
      </c>
      <c r="V1631" s="13">
        <v>518100</v>
      </c>
      <c r="W1631" s="13">
        <v>518100</v>
      </c>
      <c r="X1631" s="13">
        <v>518100</v>
      </c>
      <c r="Y1631" s="13">
        <v>518100</v>
      </c>
      <c r="Z1631" s="13">
        <v>475000</v>
      </c>
      <c r="AA1631" s="13">
        <v>475000</v>
      </c>
      <c r="AB1631" s="13">
        <v>81</v>
      </c>
      <c r="AC1631" s="13">
        <v>102</v>
      </c>
      <c r="AD1631" s="13">
        <v>74</v>
      </c>
      <c r="AE1631" s="13">
        <v>83</v>
      </c>
      <c r="AF1631" s="13">
        <v>75</v>
      </c>
      <c r="AG1631" s="13">
        <v>100</v>
      </c>
      <c r="AH1631" s="13">
        <v>104</v>
      </c>
      <c r="AI1631" s="13">
        <v>95</v>
      </c>
      <c r="AJ1631" s="13"/>
      <c r="AK1631" s="13">
        <v>51</v>
      </c>
      <c r="AL1631" s="13">
        <v>113</v>
      </c>
      <c r="AM1631" s="13">
        <v>106</v>
      </c>
      <c r="AN1631" s="13">
        <v>117</v>
      </c>
      <c r="AO1631" s="13">
        <v>90</v>
      </c>
      <c r="AP1631" s="13">
        <v>138</v>
      </c>
      <c r="AQ1631" s="13">
        <v>107</v>
      </c>
      <c r="AR1631" s="13">
        <v>43</v>
      </c>
      <c r="AS1631" s="13"/>
      <c r="AT1631" s="13"/>
      <c r="AU1631" s="13"/>
      <c r="AV1631" s="13">
        <v>66</v>
      </c>
      <c r="AW1631" s="13"/>
      <c r="AX1631" s="13">
        <v>72</v>
      </c>
      <c r="AY1631" s="14">
        <f t="shared" si="254"/>
        <v>89.833333333333329</v>
      </c>
      <c r="AZ1631" s="14">
        <f t="shared" si="252"/>
        <v>23</v>
      </c>
      <c r="BA1631" s="19">
        <f t="shared" si="255"/>
        <v>0.81818181818181823</v>
      </c>
      <c r="BB1631" s="20">
        <f t="shared" si="253"/>
        <v>24.025109413963992</v>
      </c>
      <c r="BC1631">
        <f t="shared" si="256"/>
        <v>0</v>
      </c>
      <c r="BD1631" s="14">
        <f t="shared" si="257"/>
        <v>7</v>
      </c>
      <c r="BE1631" s="14">
        <f t="shared" si="258"/>
        <v>85.833333333333329</v>
      </c>
      <c r="BF1631" s="14">
        <f t="shared" si="259"/>
        <v>93.8</v>
      </c>
      <c r="BG1631" s="14">
        <f t="shared" si="260"/>
        <v>85.2</v>
      </c>
    </row>
    <row r="1632" spans="1:59" x14ac:dyDescent="0.2">
      <c r="A1632" t="str">
        <f t="shared" si="261"/>
        <v>Jarryd Lyons_2016</v>
      </c>
      <c r="B1632" t="s">
        <v>699</v>
      </c>
      <c r="C1632" t="s">
        <v>514</v>
      </c>
      <c r="D1632">
        <v>2016</v>
      </c>
      <c r="E1632" s="13">
        <v>241900</v>
      </c>
      <c r="F1632" s="13">
        <v>241900</v>
      </c>
      <c r="G1632" s="13">
        <v>241900</v>
      </c>
      <c r="H1632" s="13">
        <v>241900</v>
      </c>
      <c r="I1632" s="13">
        <v>241900</v>
      </c>
      <c r="J1632" s="13">
        <v>298500</v>
      </c>
      <c r="K1632" s="13">
        <v>330400</v>
      </c>
      <c r="L1632" s="13">
        <v>330400</v>
      </c>
      <c r="M1632" s="13">
        <v>330400</v>
      </c>
      <c r="N1632" s="13">
        <v>359700</v>
      </c>
      <c r="O1632" s="13">
        <v>373400</v>
      </c>
      <c r="P1632" s="13">
        <v>394000</v>
      </c>
      <c r="Q1632" s="13">
        <v>414400</v>
      </c>
      <c r="R1632" s="13">
        <v>414400</v>
      </c>
      <c r="S1632" s="13">
        <v>423800</v>
      </c>
      <c r="T1632" s="13">
        <v>426900</v>
      </c>
      <c r="U1632" s="13">
        <v>414300</v>
      </c>
      <c r="V1632" s="13">
        <v>418900</v>
      </c>
      <c r="W1632" s="13">
        <v>425900</v>
      </c>
      <c r="X1632" s="13">
        <v>436600</v>
      </c>
      <c r="Y1632" s="13">
        <v>453400</v>
      </c>
      <c r="Z1632" s="13">
        <v>462900</v>
      </c>
      <c r="AA1632" s="13">
        <v>475600</v>
      </c>
      <c r="AB1632" s="13"/>
      <c r="AC1632" s="13"/>
      <c r="AD1632" s="13">
        <v>97</v>
      </c>
      <c r="AE1632" s="13">
        <v>79</v>
      </c>
      <c r="AF1632" s="13">
        <v>93</v>
      </c>
      <c r="AG1632" s="13">
        <v>75</v>
      </c>
      <c r="AH1632" s="13"/>
      <c r="AI1632" s="13"/>
      <c r="AJ1632" s="13">
        <v>96</v>
      </c>
      <c r="AK1632" s="13">
        <v>76</v>
      </c>
      <c r="AL1632" s="13">
        <v>98</v>
      </c>
      <c r="AM1632" s="13">
        <v>109</v>
      </c>
      <c r="AN1632" s="13"/>
      <c r="AO1632" s="13">
        <v>66</v>
      </c>
      <c r="AP1632" s="13">
        <v>86</v>
      </c>
      <c r="AQ1632" s="13">
        <v>77</v>
      </c>
      <c r="AR1632" s="13">
        <v>101</v>
      </c>
      <c r="AS1632" s="13">
        <v>96</v>
      </c>
      <c r="AT1632" s="13">
        <v>91</v>
      </c>
      <c r="AU1632" s="13">
        <v>122</v>
      </c>
      <c r="AV1632" s="13">
        <v>90</v>
      </c>
      <c r="AW1632" s="13">
        <v>104</v>
      </c>
      <c r="AX1632" s="13">
        <v>68</v>
      </c>
      <c r="AY1632" s="14">
        <f t="shared" si="254"/>
        <v>90.222222222222229</v>
      </c>
      <c r="AZ1632" s="14">
        <f t="shared" si="252"/>
        <v>23</v>
      </c>
      <c r="BA1632" s="19">
        <f t="shared" si="255"/>
        <v>0.81818181818181823</v>
      </c>
      <c r="BB1632" s="20">
        <f t="shared" si="253"/>
        <v>14.719157406972812</v>
      </c>
      <c r="BC1632">
        <f t="shared" si="256"/>
        <v>0</v>
      </c>
      <c r="BD1632" s="14">
        <f t="shared" si="257"/>
        <v>1</v>
      </c>
      <c r="BE1632" s="14">
        <f t="shared" si="258"/>
        <v>86</v>
      </c>
      <c r="BF1632" s="14">
        <f t="shared" si="259"/>
        <v>94.75</v>
      </c>
      <c r="BG1632" s="14">
        <f t="shared" si="260"/>
        <v>92.777777777777771</v>
      </c>
    </row>
    <row r="1633" spans="1:59" x14ac:dyDescent="0.2">
      <c r="A1633" t="str">
        <f t="shared" si="261"/>
        <v>Jarryd Lyons_2015</v>
      </c>
      <c r="B1633" t="s">
        <v>699</v>
      </c>
      <c r="C1633" t="s">
        <v>514</v>
      </c>
      <c r="D1633">
        <v>2015</v>
      </c>
      <c r="E1633" s="13">
        <v>322500</v>
      </c>
      <c r="F1633" s="13">
        <v>322500</v>
      </c>
      <c r="G1633" s="13">
        <v>322500</v>
      </c>
      <c r="H1633" s="13">
        <v>322500</v>
      </c>
      <c r="I1633" s="13">
        <v>322500</v>
      </c>
      <c r="J1633" s="13">
        <v>322500</v>
      </c>
      <c r="K1633" s="13">
        <v>281100</v>
      </c>
      <c r="L1633" s="13">
        <v>256400</v>
      </c>
      <c r="M1633" s="13">
        <v>243700</v>
      </c>
      <c r="N1633" s="13">
        <v>223400</v>
      </c>
      <c r="O1633" s="13">
        <v>223400</v>
      </c>
      <c r="P1633" s="13">
        <v>223400</v>
      </c>
      <c r="Q1633" s="13">
        <v>223400</v>
      </c>
      <c r="R1633" s="13">
        <v>223400</v>
      </c>
      <c r="S1633" s="13">
        <v>223400</v>
      </c>
      <c r="T1633" s="13">
        <v>223400</v>
      </c>
      <c r="U1633" s="13">
        <v>223400</v>
      </c>
      <c r="V1633" s="13">
        <v>223400</v>
      </c>
      <c r="W1633" s="13">
        <v>228700</v>
      </c>
      <c r="X1633" s="13">
        <v>266200</v>
      </c>
      <c r="Y1633" s="13">
        <v>312800</v>
      </c>
      <c r="Z1633" s="13">
        <v>317500</v>
      </c>
      <c r="AA1633" s="13">
        <v>281700</v>
      </c>
      <c r="AB1633" s="13">
        <v>33</v>
      </c>
      <c r="AC1633" s="13"/>
      <c r="AD1633" s="13"/>
      <c r="AE1633" s="13">
        <v>18</v>
      </c>
      <c r="AF1633" s="13"/>
      <c r="AG1633" s="13">
        <v>48</v>
      </c>
      <c r="AH1633" s="13">
        <v>46</v>
      </c>
      <c r="AI1633" s="13">
        <v>30</v>
      </c>
      <c r="AJ1633" s="13">
        <v>23</v>
      </c>
      <c r="AK1633" s="13"/>
      <c r="AL1633" s="13"/>
      <c r="AM1633" s="13"/>
      <c r="AN1633" s="13"/>
      <c r="AO1633" s="13"/>
      <c r="AP1633" s="13"/>
      <c r="AQ1633" s="13"/>
      <c r="AR1633" s="13"/>
      <c r="AS1633" s="13">
        <v>94</v>
      </c>
      <c r="AT1633" s="13">
        <v>107</v>
      </c>
      <c r="AU1633" s="13">
        <v>67</v>
      </c>
      <c r="AV1633" s="13">
        <v>29</v>
      </c>
      <c r="AW1633" s="13">
        <v>17</v>
      </c>
      <c r="AX1633" s="13">
        <v>26</v>
      </c>
      <c r="AY1633" s="14">
        <f t="shared" si="254"/>
        <v>44.833333333333336</v>
      </c>
      <c r="AZ1633" s="14">
        <f t="shared" si="252"/>
        <v>23</v>
      </c>
      <c r="BA1633" s="19">
        <f t="shared" si="255"/>
        <v>0.54545454545454541</v>
      </c>
      <c r="BB1633" s="20">
        <f t="shared" si="253"/>
        <v>29.728570076407625</v>
      </c>
      <c r="BC1633">
        <f t="shared" si="256"/>
        <v>0</v>
      </c>
      <c r="BD1633" s="14">
        <f t="shared" si="257"/>
        <v>10</v>
      </c>
      <c r="BE1633" s="14">
        <f t="shared" si="258"/>
        <v>33</v>
      </c>
      <c r="BF1633" s="14">
        <f t="shared" si="259"/>
        <v>33</v>
      </c>
      <c r="BG1633" s="14">
        <f t="shared" si="260"/>
        <v>56.666666666666664</v>
      </c>
    </row>
    <row r="1634" spans="1:59" x14ac:dyDescent="0.2">
      <c r="A1634" t="str">
        <f t="shared" si="261"/>
        <v>David MacKay_2018</v>
      </c>
      <c r="B1634" t="s">
        <v>2684</v>
      </c>
      <c r="C1634" t="s">
        <v>1</v>
      </c>
      <c r="D1634">
        <v>2018</v>
      </c>
      <c r="E1634" s="13">
        <v>346400</v>
      </c>
      <c r="F1634" s="13">
        <v>346400</v>
      </c>
      <c r="G1634" s="13">
        <v>346400</v>
      </c>
      <c r="H1634" s="13">
        <v>352200</v>
      </c>
      <c r="I1634" s="13">
        <v>339300</v>
      </c>
      <c r="J1634" s="13">
        <v>339300</v>
      </c>
      <c r="K1634" s="13">
        <v>341500</v>
      </c>
      <c r="L1634" s="13">
        <v>349600</v>
      </c>
      <c r="M1634" s="13">
        <v>351100</v>
      </c>
      <c r="N1634" s="13">
        <v>359600</v>
      </c>
      <c r="O1634" s="13">
        <v>344900</v>
      </c>
      <c r="P1634" s="13">
        <v>335100</v>
      </c>
      <c r="Q1634" s="13">
        <v>307900</v>
      </c>
      <c r="R1634" s="13">
        <v>308800</v>
      </c>
      <c r="S1634" s="13">
        <v>308800</v>
      </c>
      <c r="T1634" s="13">
        <v>306100</v>
      </c>
      <c r="U1634" s="13">
        <v>306100</v>
      </c>
      <c r="V1634" s="13">
        <v>306100</v>
      </c>
      <c r="W1634" s="13">
        <v>306100</v>
      </c>
      <c r="X1634" s="13">
        <v>306100</v>
      </c>
      <c r="Y1634" s="13">
        <v>309000</v>
      </c>
      <c r="Z1634" s="13">
        <v>310100</v>
      </c>
      <c r="AA1634" s="13">
        <v>329900</v>
      </c>
      <c r="AB1634" s="13">
        <v>96</v>
      </c>
      <c r="AC1634" s="13">
        <v>49</v>
      </c>
      <c r="AD1634" s="13">
        <v>74</v>
      </c>
      <c r="AE1634" s="13">
        <v>55</v>
      </c>
      <c r="AF1634" s="13"/>
      <c r="AG1634" s="13">
        <v>77</v>
      </c>
      <c r="AH1634" s="13">
        <v>90</v>
      </c>
      <c r="AI1634" s="13">
        <v>47</v>
      </c>
      <c r="AJ1634" s="13">
        <v>94</v>
      </c>
      <c r="AK1634" s="13">
        <v>42</v>
      </c>
      <c r="AL1634" s="13">
        <v>49</v>
      </c>
      <c r="AM1634" s="13">
        <v>51</v>
      </c>
      <c r="AN1634" s="13">
        <v>87</v>
      </c>
      <c r="AO1634" s="13"/>
      <c r="AP1634" s="13">
        <v>45</v>
      </c>
      <c r="AQ1634" s="13"/>
      <c r="AR1634" s="13"/>
      <c r="AS1634" s="13"/>
      <c r="AT1634" s="13"/>
      <c r="AU1634" s="13">
        <v>63</v>
      </c>
      <c r="AV1634" s="13">
        <v>85</v>
      </c>
      <c r="AW1634" s="13">
        <v>74</v>
      </c>
      <c r="AX1634" s="13">
        <v>56</v>
      </c>
      <c r="AY1634" s="14">
        <f t="shared" si="254"/>
        <v>66.705882352941174</v>
      </c>
      <c r="AZ1634" s="14">
        <f t="shared" si="252"/>
        <v>23</v>
      </c>
      <c r="BA1634" s="19">
        <f t="shared" si="255"/>
        <v>0.77272727272727271</v>
      </c>
      <c r="BB1634" s="20">
        <f t="shared" si="253"/>
        <v>18.896972991336302</v>
      </c>
      <c r="BC1634">
        <f t="shared" si="256"/>
        <v>0</v>
      </c>
      <c r="BD1634" s="14">
        <f t="shared" si="257"/>
        <v>16</v>
      </c>
      <c r="BE1634" s="14">
        <f t="shared" si="258"/>
        <v>70.2</v>
      </c>
      <c r="BF1634" s="14">
        <f t="shared" si="259"/>
        <v>62.166666666666664</v>
      </c>
      <c r="BG1634" s="14">
        <f t="shared" si="260"/>
        <v>64.599999999999994</v>
      </c>
    </row>
    <row r="1635" spans="1:59" x14ac:dyDescent="0.2">
      <c r="A1635" t="str">
        <f t="shared" si="261"/>
        <v>David MacKay_2017</v>
      </c>
      <c r="B1635" t="s">
        <v>2684</v>
      </c>
      <c r="C1635" t="s">
        <v>1</v>
      </c>
      <c r="D1635">
        <v>2017</v>
      </c>
      <c r="E1635" s="13">
        <v>397200</v>
      </c>
      <c r="F1635" s="13">
        <v>397200</v>
      </c>
      <c r="G1635" s="13">
        <v>397200</v>
      </c>
      <c r="H1635" s="13">
        <v>399200</v>
      </c>
      <c r="I1635" s="13">
        <v>381000</v>
      </c>
      <c r="J1635" s="13">
        <v>374100</v>
      </c>
      <c r="K1635" s="13">
        <v>370100</v>
      </c>
      <c r="L1635" s="13">
        <v>358200</v>
      </c>
      <c r="M1635" s="13">
        <v>325200</v>
      </c>
      <c r="N1635" s="13">
        <v>325200</v>
      </c>
      <c r="O1635" s="13">
        <v>302800</v>
      </c>
      <c r="P1635" s="13">
        <v>285000</v>
      </c>
      <c r="Q1635" s="13">
        <v>285000</v>
      </c>
      <c r="R1635" s="13">
        <v>285000</v>
      </c>
      <c r="S1635" s="13">
        <v>285000</v>
      </c>
      <c r="T1635" s="13">
        <v>286100</v>
      </c>
      <c r="U1635" s="13">
        <v>290400</v>
      </c>
      <c r="V1635" s="13">
        <v>315100</v>
      </c>
      <c r="W1635" s="13">
        <v>322700</v>
      </c>
      <c r="X1635" s="13">
        <v>326800</v>
      </c>
      <c r="Y1635" s="13">
        <v>289900</v>
      </c>
      <c r="Z1635" s="13">
        <v>284400</v>
      </c>
      <c r="AA1635" s="13">
        <v>286200</v>
      </c>
      <c r="AB1635" s="13">
        <v>110</v>
      </c>
      <c r="AC1635" s="13">
        <v>72</v>
      </c>
      <c r="AD1635" s="13">
        <v>54</v>
      </c>
      <c r="AE1635" s="13">
        <v>67</v>
      </c>
      <c r="AF1635" s="13">
        <v>86</v>
      </c>
      <c r="AG1635" s="13">
        <v>58</v>
      </c>
      <c r="AH1635" s="13">
        <v>46</v>
      </c>
      <c r="AI1635" s="13">
        <v>33</v>
      </c>
      <c r="AJ1635" s="13"/>
      <c r="AK1635" s="13">
        <v>62</v>
      </c>
      <c r="AL1635" s="13">
        <v>44</v>
      </c>
      <c r="AM1635" s="13"/>
      <c r="AN1635" s="13"/>
      <c r="AO1635" s="13"/>
      <c r="AP1635" s="13">
        <v>66</v>
      </c>
      <c r="AQ1635" s="13">
        <v>70</v>
      </c>
      <c r="AR1635" s="13">
        <v>93</v>
      </c>
      <c r="AS1635" s="13">
        <v>43</v>
      </c>
      <c r="AT1635" s="13">
        <v>67</v>
      </c>
      <c r="AU1635" s="13">
        <v>4</v>
      </c>
      <c r="AV1635" s="13">
        <v>92</v>
      </c>
      <c r="AW1635" s="13">
        <v>80</v>
      </c>
      <c r="AX1635" s="13">
        <v>50</v>
      </c>
      <c r="AY1635" s="14">
        <f t="shared" si="254"/>
        <v>63</v>
      </c>
      <c r="AZ1635" s="14">
        <f t="shared" ref="AZ1635:AZ1698" si="262">COUNTIF(AB1635:AX1635,"&lt;&gt;0")</f>
        <v>23</v>
      </c>
      <c r="BA1635" s="19">
        <f t="shared" si="255"/>
        <v>0.86363636363636365</v>
      </c>
      <c r="BB1635" s="20">
        <f t="shared" ref="BB1635:BB1698" si="263">STDEV(AB1635:AX1635)</f>
        <v>24.319630845151504</v>
      </c>
      <c r="BC1635">
        <f t="shared" si="256"/>
        <v>0</v>
      </c>
      <c r="BD1635" s="14">
        <f t="shared" si="257"/>
        <v>22</v>
      </c>
      <c r="BE1635" s="14">
        <f t="shared" si="258"/>
        <v>74.5</v>
      </c>
      <c r="BF1635" s="14">
        <f t="shared" si="259"/>
        <v>46.25</v>
      </c>
      <c r="BG1635" s="14">
        <f t="shared" si="260"/>
        <v>62.777777777777779</v>
      </c>
    </row>
    <row r="1636" spans="1:59" x14ac:dyDescent="0.2">
      <c r="A1636" t="str">
        <f t="shared" si="261"/>
        <v>David MacKay_2016</v>
      </c>
      <c r="B1636" t="s">
        <v>2684</v>
      </c>
      <c r="C1636" t="s">
        <v>1</v>
      </c>
      <c r="D1636">
        <v>2016</v>
      </c>
      <c r="E1636" s="13">
        <v>326800</v>
      </c>
      <c r="F1636" s="13">
        <v>326800</v>
      </c>
      <c r="G1636" s="13">
        <v>326800</v>
      </c>
      <c r="H1636" s="13">
        <v>334300</v>
      </c>
      <c r="I1636" s="13">
        <v>339300</v>
      </c>
      <c r="J1636" s="13">
        <v>345200</v>
      </c>
      <c r="K1636" s="13">
        <v>361400</v>
      </c>
      <c r="L1636" s="13">
        <v>358000</v>
      </c>
      <c r="M1636" s="13">
        <v>358000</v>
      </c>
      <c r="N1636" s="13">
        <v>358000</v>
      </c>
      <c r="O1636" s="13">
        <v>358000</v>
      </c>
      <c r="P1636" s="13">
        <v>358000</v>
      </c>
      <c r="Q1636" s="13">
        <v>350900</v>
      </c>
      <c r="R1636" s="13">
        <v>350900</v>
      </c>
      <c r="S1636" s="13">
        <v>335400</v>
      </c>
      <c r="T1636" s="13">
        <v>350000</v>
      </c>
      <c r="U1636" s="13">
        <v>359600</v>
      </c>
      <c r="V1636" s="13">
        <v>350400</v>
      </c>
      <c r="W1636" s="13">
        <v>350400</v>
      </c>
      <c r="X1636" s="13">
        <v>340900</v>
      </c>
      <c r="Y1636" s="13">
        <v>328600</v>
      </c>
      <c r="Z1636" s="13">
        <v>346100</v>
      </c>
      <c r="AA1636" s="13">
        <v>358100</v>
      </c>
      <c r="AB1636" s="13">
        <v>63</v>
      </c>
      <c r="AC1636" s="13">
        <v>84</v>
      </c>
      <c r="AD1636" s="13">
        <v>62</v>
      </c>
      <c r="AE1636" s="13">
        <v>62</v>
      </c>
      <c r="AF1636" s="13">
        <v>88</v>
      </c>
      <c r="AG1636" s="13">
        <v>89</v>
      </c>
      <c r="AH1636" s="13">
        <v>30</v>
      </c>
      <c r="AI1636" s="13"/>
      <c r="AJ1636" s="13"/>
      <c r="AK1636" s="13"/>
      <c r="AL1636" s="13"/>
      <c r="AM1636" s="13">
        <v>80</v>
      </c>
      <c r="AN1636" s="13"/>
      <c r="AO1636" s="13">
        <v>68</v>
      </c>
      <c r="AP1636" s="13">
        <v>86</v>
      </c>
      <c r="AQ1636" s="13">
        <v>79</v>
      </c>
      <c r="AR1636" s="13">
        <v>34</v>
      </c>
      <c r="AS1636" s="13"/>
      <c r="AT1636" s="13">
        <v>82</v>
      </c>
      <c r="AU1636" s="13">
        <v>67</v>
      </c>
      <c r="AV1636" s="13">
        <v>95</v>
      </c>
      <c r="AW1636" s="13">
        <v>80</v>
      </c>
      <c r="AX1636" s="13">
        <v>92</v>
      </c>
      <c r="AY1636" s="14">
        <f t="shared" si="254"/>
        <v>73</v>
      </c>
      <c r="AZ1636" s="14">
        <f t="shared" si="262"/>
        <v>23</v>
      </c>
      <c r="BA1636" s="19">
        <f t="shared" si="255"/>
        <v>0.77272727272727271</v>
      </c>
      <c r="BB1636" s="20">
        <f t="shared" si="263"/>
        <v>18.714967272212903</v>
      </c>
      <c r="BC1636">
        <f t="shared" si="256"/>
        <v>0</v>
      </c>
      <c r="BD1636" s="14">
        <f t="shared" si="257"/>
        <v>1</v>
      </c>
      <c r="BE1636" s="14">
        <f t="shared" si="258"/>
        <v>74.666666666666671</v>
      </c>
      <c r="BF1636" s="14">
        <f t="shared" si="259"/>
        <v>55</v>
      </c>
      <c r="BG1636" s="14">
        <f t="shared" si="260"/>
        <v>76.875</v>
      </c>
    </row>
    <row r="1637" spans="1:59" x14ac:dyDescent="0.2">
      <c r="A1637" t="str">
        <f t="shared" si="261"/>
        <v>David MacKay_2015</v>
      </c>
      <c r="B1637" t="s">
        <v>2684</v>
      </c>
      <c r="C1637" t="s">
        <v>1</v>
      </c>
      <c r="D1637">
        <v>2015</v>
      </c>
      <c r="E1637" s="13">
        <v>436500</v>
      </c>
      <c r="F1637" s="13">
        <v>436500</v>
      </c>
      <c r="G1637" s="13">
        <v>436500</v>
      </c>
      <c r="H1637" s="13">
        <v>428700</v>
      </c>
      <c r="I1637" s="13">
        <v>406100</v>
      </c>
      <c r="J1637" s="13">
        <v>399500</v>
      </c>
      <c r="K1637" s="13">
        <v>367300</v>
      </c>
      <c r="L1637" s="13">
        <v>368800</v>
      </c>
      <c r="M1637" s="13">
        <v>377800</v>
      </c>
      <c r="N1637" s="13">
        <v>381400</v>
      </c>
      <c r="O1637" s="13">
        <v>368000</v>
      </c>
      <c r="P1637" s="13">
        <v>368000</v>
      </c>
      <c r="Q1637" s="13">
        <v>343000</v>
      </c>
      <c r="R1637" s="13">
        <v>331500</v>
      </c>
      <c r="S1637" s="13">
        <v>331500</v>
      </c>
      <c r="T1637" s="13">
        <v>318700</v>
      </c>
      <c r="U1637" s="13">
        <v>318700</v>
      </c>
      <c r="V1637" s="13">
        <v>306800</v>
      </c>
      <c r="W1637" s="13">
        <v>303100</v>
      </c>
      <c r="X1637" s="13">
        <v>280500</v>
      </c>
      <c r="Y1637" s="13">
        <v>252300</v>
      </c>
      <c r="Z1637" s="13">
        <v>252300</v>
      </c>
      <c r="AA1637" s="13">
        <v>252300</v>
      </c>
      <c r="AB1637" s="13">
        <v>71</v>
      </c>
      <c r="AC1637" s="13">
        <v>41</v>
      </c>
      <c r="AD1637" s="13">
        <v>129</v>
      </c>
      <c r="AE1637" s="13">
        <v>34</v>
      </c>
      <c r="AF1637" s="13">
        <v>65</v>
      </c>
      <c r="AG1637" s="13">
        <v>67</v>
      </c>
      <c r="AH1637" s="13">
        <v>91</v>
      </c>
      <c r="AI1637" s="13">
        <v>82</v>
      </c>
      <c r="AJ1637" s="13">
        <v>60</v>
      </c>
      <c r="AK1637" s="13">
        <v>53</v>
      </c>
      <c r="AL1637" s="13"/>
      <c r="AM1637" s="13">
        <v>49</v>
      </c>
      <c r="AN1637" s="13">
        <v>76</v>
      </c>
      <c r="AO1637" s="13"/>
      <c r="AP1637" s="13">
        <v>42</v>
      </c>
      <c r="AQ1637" s="13">
        <v>71</v>
      </c>
      <c r="AR1637" s="13">
        <v>53</v>
      </c>
      <c r="AS1637" s="13">
        <v>53</v>
      </c>
      <c r="AT1637" s="13">
        <v>26</v>
      </c>
      <c r="AU1637" s="13">
        <v>27</v>
      </c>
      <c r="AV1637" s="13"/>
      <c r="AW1637" s="13"/>
      <c r="AX1637" s="13"/>
      <c r="AY1637" s="14">
        <f t="shared" si="254"/>
        <v>60.555555555555557</v>
      </c>
      <c r="AZ1637" s="14">
        <f t="shared" si="262"/>
        <v>23</v>
      </c>
      <c r="BA1637" s="19">
        <f t="shared" si="255"/>
        <v>0.81818181818181823</v>
      </c>
      <c r="BB1637" s="20">
        <f t="shared" si="263"/>
        <v>25.025216041195254</v>
      </c>
      <c r="BC1637">
        <f t="shared" si="256"/>
        <v>0</v>
      </c>
      <c r="BD1637" s="14">
        <f t="shared" si="257"/>
        <v>21</v>
      </c>
      <c r="BE1637" s="14">
        <f t="shared" si="258"/>
        <v>67.833333333333329</v>
      </c>
      <c r="BF1637" s="14">
        <f t="shared" si="259"/>
        <v>67</v>
      </c>
      <c r="BG1637" s="14">
        <f t="shared" si="260"/>
        <v>45.333333333333336</v>
      </c>
    </row>
    <row r="1638" spans="1:59" x14ac:dyDescent="0.2">
      <c r="A1638" t="str">
        <f t="shared" si="261"/>
        <v>Jamie MacMillan_2018</v>
      </c>
      <c r="B1638" t="s">
        <v>2685</v>
      </c>
      <c r="C1638" t="s">
        <v>316</v>
      </c>
      <c r="D1638">
        <v>2018</v>
      </c>
      <c r="E1638" s="13">
        <v>424600</v>
      </c>
      <c r="F1638" s="13">
        <v>424600</v>
      </c>
      <c r="G1638" s="13">
        <v>424600</v>
      </c>
      <c r="H1638" s="13">
        <v>418600</v>
      </c>
      <c r="I1638" s="13">
        <v>411500</v>
      </c>
      <c r="J1638" s="13">
        <v>418300</v>
      </c>
      <c r="K1638" s="13">
        <v>405700</v>
      </c>
      <c r="L1638" s="13">
        <v>388500</v>
      </c>
      <c r="M1638" s="13">
        <v>392500</v>
      </c>
      <c r="N1638" s="13">
        <v>403200</v>
      </c>
      <c r="O1638" s="13">
        <v>427300</v>
      </c>
      <c r="P1638" s="13">
        <v>416800</v>
      </c>
      <c r="Q1638" s="13">
        <v>420600</v>
      </c>
      <c r="R1638" s="13">
        <v>420600</v>
      </c>
      <c r="S1638" s="13">
        <v>411800</v>
      </c>
      <c r="T1638" s="13">
        <v>420200</v>
      </c>
      <c r="U1638" s="13">
        <v>416900</v>
      </c>
      <c r="V1638" s="13">
        <v>419800</v>
      </c>
      <c r="W1638" s="13">
        <v>407300</v>
      </c>
      <c r="X1638" s="13">
        <v>411500</v>
      </c>
      <c r="Y1638" s="13">
        <v>404300</v>
      </c>
      <c r="Z1638" s="13">
        <v>397100</v>
      </c>
      <c r="AA1638" s="13">
        <v>376600</v>
      </c>
      <c r="AB1638" s="13">
        <v>98</v>
      </c>
      <c r="AC1638" s="13">
        <v>69</v>
      </c>
      <c r="AD1638" s="13">
        <v>72</v>
      </c>
      <c r="AE1638" s="13">
        <v>89</v>
      </c>
      <c r="AF1638" s="13">
        <v>95</v>
      </c>
      <c r="AG1638" s="13">
        <v>36</v>
      </c>
      <c r="AH1638" s="13">
        <v>73</v>
      </c>
      <c r="AI1638" s="13">
        <v>134</v>
      </c>
      <c r="AJ1638" s="13">
        <v>54</v>
      </c>
      <c r="AK1638" s="13">
        <v>108</v>
      </c>
      <c r="AL1638" s="13">
        <v>71</v>
      </c>
      <c r="AM1638" s="13">
        <v>82</v>
      </c>
      <c r="AN1638" s="13"/>
      <c r="AO1638" s="13">
        <v>82</v>
      </c>
      <c r="AP1638" s="13">
        <v>107</v>
      </c>
      <c r="AQ1638" s="13">
        <v>61</v>
      </c>
      <c r="AR1638" s="13">
        <v>93</v>
      </c>
      <c r="AS1638" s="13">
        <v>75</v>
      </c>
      <c r="AT1638" s="13">
        <v>91</v>
      </c>
      <c r="AU1638" s="13">
        <v>71</v>
      </c>
      <c r="AV1638" s="13">
        <v>71</v>
      </c>
      <c r="AW1638" s="13">
        <v>72</v>
      </c>
      <c r="AX1638" s="13">
        <v>80</v>
      </c>
      <c r="AY1638" s="14">
        <f t="shared" si="254"/>
        <v>81.090909090909093</v>
      </c>
      <c r="AZ1638" s="14">
        <f t="shared" si="262"/>
        <v>23</v>
      </c>
      <c r="BA1638" s="19">
        <f t="shared" si="255"/>
        <v>1</v>
      </c>
      <c r="BB1638" s="20">
        <f t="shared" si="263"/>
        <v>20.551698089751469</v>
      </c>
      <c r="BC1638">
        <f t="shared" si="256"/>
        <v>0</v>
      </c>
      <c r="BD1638" s="14">
        <f t="shared" si="257"/>
        <v>23</v>
      </c>
      <c r="BE1638" s="14">
        <f t="shared" si="258"/>
        <v>76.5</v>
      </c>
      <c r="BF1638" s="14">
        <f t="shared" si="259"/>
        <v>87</v>
      </c>
      <c r="BG1638" s="14">
        <f t="shared" si="260"/>
        <v>80.111111111111114</v>
      </c>
    </row>
    <row r="1639" spans="1:59" x14ac:dyDescent="0.2">
      <c r="A1639" t="str">
        <f t="shared" si="261"/>
        <v>Jamie MacMillan_2017</v>
      </c>
      <c r="B1639" t="s">
        <v>2685</v>
      </c>
      <c r="C1639" t="s">
        <v>316</v>
      </c>
      <c r="D1639">
        <v>2017</v>
      </c>
      <c r="E1639" s="13">
        <v>438500</v>
      </c>
      <c r="F1639" s="13">
        <v>438500</v>
      </c>
      <c r="G1639" s="13">
        <v>438500</v>
      </c>
      <c r="H1639" s="13">
        <v>424800</v>
      </c>
      <c r="I1639" s="13">
        <v>416900</v>
      </c>
      <c r="J1639" s="13">
        <v>423400</v>
      </c>
      <c r="K1639" s="13">
        <v>425300</v>
      </c>
      <c r="L1639" s="13">
        <v>429400</v>
      </c>
      <c r="M1639" s="13">
        <v>414200</v>
      </c>
      <c r="N1639" s="13">
        <v>411500</v>
      </c>
      <c r="O1639" s="13">
        <v>405800</v>
      </c>
      <c r="P1639" s="13">
        <v>415200</v>
      </c>
      <c r="Q1639" s="13">
        <v>415200</v>
      </c>
      <c r="R1639" s="13">
        <v>415200</v>
      </c>
      <c r="S1639" s="13">
        <v>412600</v>
      </c>
      <c r="T1639" s="13">
        <v>402200</v>
      </c>
      <c r="U1639" s="13">
        <v>402200</v>
      </c>
      <c r="V1639" s="13">
        <v>402200</v>
      </c>
      <c r="W1639" s="13">
        <v>402200</v>
      </c>
      <c r="X1639" s="13">
        <v>402200</v>
      </c>
      <c r="Y1639" s="13">
        <v>402200</v>
      </c>
      <c r="Z1639" s="13">
        <v>402200</v>
      </c>
      <c r="AA1639" s="13">
        <v>402200</v>
      </c>
      <c r="AB1639" s="13">
        <v>64</v>
      </c>
      <c r="AC1639" s="13">
        <v>87</v>
      </c>
      <c r="AD1639" s="13">
        <v>74</v>
      </c>
      <c r="AE1639" s="13">
        <v>70</v>
      </c>
      <c r="AF1639" s="13">
        <v>114</v>
      </c>
      <c r="AG1639" s="13">
        <v>69</v>
      </c>
      <c r="AH1639" s="13">
        <v>75</v>
      </c>
      <c r="AI1639" s="13">
        <v>75</v>
      </c>
      <c r="AJ1639" s="13">
        <v>87</v>
      </c>
      <c r="AK1639" s="13">
        <v>67</v>
      </c>
      <c r="AL1639" s="13">
        <v>107</v>
      </c>
      <c r="AM1639" s="13"/>
      <c r="AN1639" s="13"/>
      <c r="AO1639" s="13">
        <v>64</v>
      </c>
      <c r="AP1639" s="13">
        <v>51</v>
      </c>
      <c r="AQ1639" s="13"/>
      <c r="AR1639" s="13"/>
      <c r="AS1639" s="13"/>
      <c r="AT1639" s="13"/>
      <c r="AU1639" s="13"/>
      <c r="AV1639" s="13"/>
      <c r="AW1639" s="13"/>
      <c r="AX1639" s="13"/>
      <c r="AY1639" s="14">
        <f t="shared" si="254"/>
        <v>77.230769230769226</v>
      </c>
      <c r="AZ1639" s="14">
        <f t="shared" si="262"/>
        <v>23</v>
      </c>
      <c r="BA1639" s="19">
        <f t="shared" si="255"/>
        <v>0.59090909090909094</v>
      </c>
      <c r="BB1639" s="20">
        <f t="shared" si="263"/>
        <v>17.588603536351997</v>
      </c>
      <c r="BC1639">
        <f t="shared" si="256"/>
        <v>0</v>
      </c>
      <c r="BD1639" s="14">
        <f t="shared" si="257"/>
        <v>16</v>
      </c>
      <c r="BE1639" s="14">
        <f t="shared" si="258"/>
        <v>79.666666666666671</v>
      </c>
      <c r="BF1639" s="14">
        <f t="shared" si="259"/>
        <v>82.2</v>
      </c>
      <c r="BG1639" s="14">
        <f t="shared" si="260"/>
        <v>51</v>
      </c>
    </row>
    <row r="1640" spans="1:59" x14ac:dyDescent="0.2">
      <c r="A1640" t="str">
        <f t="shared" si="261"/>
        <v>Jamie MacMillan_2016</v>
      </c>
      <c r="B1640" t="s">
        <v>2685</v>
      </c>
      <c r="C1640" t="s">
        <v>316</v>
      </c>
      <c r="D1640">
        <v>2016</v>
      </c>
      <c r="E1640" s="13">
        <v>478700</v>
      </c>
      <c r="F1640" s="13">
        <v>478700</v>
      </c>
      <c r="G1640" s="13">
        <v>478700</v>
      </c>
      <c r="H1640" s="13">
        <v>456800</v>
      </c>
      <c r="I1640" s="13">
        <v>450700</v>
      </c>
      <c r="J1640" s="13">
        <v>435200</v>
      </c>
      <c r="K1640" s="13">
        <v>433300</v>
      </c>
      <c r="L1640" s="13">
        <v>419900</v>
      </c>
      <c r="M1640" s="13">
        <v>411500</v>
      </c>
      <c r="N1640" s="13">
        <v>395100</v>
      </c>
      <c r="O1640" s="13">
        <v>375600</v>
      </c>
      <c r="P1640" s="13">
        <v>353100</v>
      </c>
      <c r="Q1640" s="13">
        <v>348600</v>
      </c>
      <c r="R1640" s="13">
        <v>340300</v>
      </c>
      <c r="S1640" s="13">
        <v>343100</v>
      </c>
      <c r="T1640" s="13">
        <v>343100</v>
      </c>
      <c r="U1640" s="13">
        <v>353600</v>
      </c>
      <c r="V1640" s="13">
        <v>367100</v>
      </c>
      <c r="W1640" s="13">
        <v>381900</v>
      </c>
      <c r="X1640" s="13">
        <v>408000</v>
      </c>
      <c r="Y1640" s="13">
        <v>447000</v>
      </c>
      <c r="Z1640" s="13">
        <v>471300</v>
      </c>
      <c r="AA1640" s="13">
        <v>487400</v>
      </c>
      <c r="AB1640" s="13">
        <v>75</v>
      </c>
      <c r="AC1640" s="13">
        <v>97</v>
      </c>
      <c r="AD1640" s="13">
        <v>60</v>
      </c>
      <c r="AE1640" s="13">
        <v>98</v>
      </c>
      <c r="AF1640" s="13">
        <v>71</v>
      </c>
      <c r="AG1640" s="13">
        <v>82</v>
      </c>
      <c r="AH1640" s="13">
        <v>74</v>
      </c>
      <c r="AI1640" s="13">
        <v>74</v>
      </c>
      <c r="AJ1640" s="13">
        <v>61</v>
      </c>
      <c r="AK1640" s="13">
        <v>58</v>
      </c>
      <c r="AL1640" s="13">
        <v>55</v>
      </c>
      <c r="AM1640" s="13">
        <v>89</v>
      </c>
      <c r="AN1640" s="13">
        <v>52</v>
      </c>
      <c r="AO1640" s="13">
        <v>72</v>
      </c>
      <c r="AP1640" s="13"/>
      <c r="AQ1640" s="13">
        <v>107</v>
      </c>
      <c r="AR1640" s="13">
        <v>68</v>
      </c>
      <c r="AS1640" s="13">
        <v>85</v>
      </c>
      <c r="AT1640" s="13">
        <v>143</v>
      </c>
      <c r="AU1640" s="13">
        <v>114</v>
      </c>
      <c r="AV1640" s="13">
        <v>76</v>
      </c>
      <c r="AW1640" s="13">
        <v>139</v>
      </c>
      <c r="AX1640" s="13">
        <v>23</v>
      </c>
      <c r="AY1640" s="14">
        <f t="shared" si="254"/>
        <v>80.590909090909093</v>
      </c>
      <c r="AZ1640" s="14">
        <f t="shared" si="262"/>
        <v>23</v>
      </c>
      <c r="BA1640" s="19">
        <f t="shared" si="255"/>
        <v>1</v>
      </c>
      <c r="BB1640" s="20">
        <f t="shared" si="263"/>
        <v>27.9074304679717</v>
      </c>
      <c r="BC1640">
        <f t="shared" si="256"/>
        <v>0</v>
      </c>
      <c r="BD1640" s="14">
        <f t="shared" si="257"/>
        <v>14</v>
      </c>
      <c r="BE1640" s="14">
        <f t="shared" si="258"/>
        <v>80.5</v>
      </c>
      <c r="BF1640" s="14">
        <f t="shared" si="259"/>
        <v>68.5</v>
      </c>
      <c r="BG1640" s="14">
        <f t="shared" si="260"/>
        <v>94.375</v>
      </c>
    </row>
    <row r="1641" spans="1:59" x14ac:dyDescent="0.2">
      <c r="A1641" t="str">
        <f t="shared" si="261"/>
        <v>Jamie MacMillan_2015</v>
      </c>
      <c r="B1641" t="s">
        <v>2685</v>
      </c>
      <c r="C1641" t="s">
        <v>316</v>
      </c>
      <c r="D1641">
        <v>2015</v>
      </c>
      <c r="E1641" s="13">
        <v>270900</v>
      </c>
      <c r="F1641" s="13">
        <v>270900</v>
      </c>
      <c r="G1641" s="13">
        <v>270900</v>
      </c>
      <c r="H1641" s="13">
        <v>270900</v>
      </c>
      <c r="I1641" s="13">
        <v>270900</v>
      </c>
      <c r="J1641" s="13">
        <v>270900</v>
      </c>
      <c r="K1641" s="13">
        <v>270900</v>
      </c>
      <c r="L1641" s="13">
        <v>289000</v>
      </c>
      <c r="M1641" s="13">
        <v>311900</v>
      </c>
      <c r="N1641" s="13">
        <v>333700</v>
      </c>
      <c r="O1641" s="13">
        <v>368500</v>
      </c>
      <c r="P1641" s="13">
        <v>385100</v>
      </c>
      <c r="Q1641" s="13">
        <v>418100</v>
      </c>
      <c r="R1641" s="13">
        <v>418100</v>
      </c>
      <c r="S1641" s="13">
        <v>450400</v>
      </c>
      <c r="T1641" s="13">
        <v>486900</v>
      </c>
      <c r="U1641" s="13">
        <v>477800</v>
      </c>
      <c r="V1641" s="13">
        <v>477800</v>
      </c>
      <c r="W1641" s="13">
        <v>477800</v>
      </c>
      <c r="X1641" s="13">
        <v>477800</v>
      </c>
      <c r="Y1641" s="13">
        <v>477800</v>
      </c>
      <c r="Z1641" s="13">
        <v>449200</v>
      </c>
      <c r="AA1641" s="13">
        <v>425300</v>
      </c>
      <c r="AB1641" s="13">
        <v>71</v>
      </c>
      <c r="AC1641" s="13"/>
      <c r="AD1641" s="13"/>
      <c r="AE1641" s="13"/>
      <c r="AF1641" s="13">
        <v>81</v>
      </c>
      <c r="AG1641" s="13"/>
      <c r="AH1641" s="13">
        <v>51</v>
      </c>
      <c r="AI1641" s="13">
        <v>92</v>
      </c>
      <c r="AJ1641" s="13">
        <v>92</v>
      </c>
      <c r="AK1641" s="13">
        <v>92</v>
      </c>
      <c r="AL1641" s="13">
        <v>72</v>
      </c>
      <c r="AM1641" s="13">
        <v>140</v>
      </c>
      <c r="AN1641" s="13"/>
      <c r="AO1641" s="13">
        <v>108</v>
      </c>
      <c r="AP1641" s="13">
        <v>101</v>
      </c>
      <c r="AQ1641" s="13">
        <v>59</v>
      </c>
      <c r="AR1641" s="13"/>
      <c r="AS1641" s="13"/>
      <c r="AT1641" s="13"/>
      <c r="AU1641" s="13"/>
      <c r="AV1641" s="13">
        <v>68</v>
      </c>
      <c r="AW1641" s="13">
        <v>94</v>
      </c>
      <c r="AX1641" s="13">
        <v>121</v>
      </c>
      <c r="AY1641" s="14">
        <f t="shared" si="254"/>
        <v>88.714285714285708</v>
      </c>
      <c r="AZ1641" s="14">
        <f t="shared" si="262"/>
        <v>23</v>
      </c>
      <c r="BA1641" s="19">
        <f t="shared" si="255"/>
        <v>0.63636363636363635</v>
      </c>
      <c r="BB1641" s="20">
        <f t="shared" si="263"/>
        <v>24.246898521503489</v>
      </c>
      <c r="BC1641">
        <f t="shared" si="256"/>
        <v>0</v>
      </c>
      <c r="BD1641" s="14">
        <f t="shared" si="257"/>
        <v>1</v>
      </c>
      <c r="BE1641" s="14">
        <f t="shared" si="258"/>
        <v>76</v>
      </c>
      <c r="BF1641" s="14">
        <f t="shared" si="259"/>
        <v>89.833333333333329</v>
      </c>
      <c r="BG1641" s="14">
        <f t="shared" si="260"/>
        <v>88.6</v>
      </c>
    </row>
    <row r="1642" spans="1:59" x14ac:dyDescent="0.2">
      <c r="A1642" t="str">
        <f t="shared" si="261"/>
        <v>Darcy Macpherson_2018</v>
      </c>
      <c r="B1642" t="s">
        <v>2686</v>
      </c>
      <c r="C1642" t="s">
        <v>144</v>
      </c>
      <c r="D1642">
        <v>2018</v>
      </c>
      <c r="E1642" s="13">
        <v>257000</v>
      </c>
      <c r="F1642" s="13">
        <v>257000</v>
      </c>
      <c r="G1642" s="13">
        <v>257000</v>
      </c>
      <c r="H1642" s="13">
        <v>283100</v>
      </c>
      <c r="I1642" s="13">
        <v>285700</v>
      </c>
      <c r="J1642" s="13">
        <v>273900</v>
      </c>
      <c r="K1642" s="13">
        <v>273900</v>
      </c>
      <c r="L1642" s="13">
        <v>273900</v>
      </c>
      <c r="M1642" s="13">
        <v>273900</v>
      </c>
      <c r="N1642" s="13">
        <v>273900</v>
      </c>
      <c r="O1642" s="13">
        <v>273900</v>
      </c>
      <c r="P1642" s="13">
        <v>273900</v>
      </c>
      <c r="Q1642" s="13">
        <v>273900</v>
      </c>
      <c r="R1642" s="13">
        <v>273900</v>
      </c>
      <c r="S1642" s="13">
        <v>273900</v>
      </c>
      <c r="T1642" s="13">
        <v>273900</v>
      </c>
      <c r="U1642" s="13">
        <v>273900</v>
      </c>
      <c r="V1642" s="13">
        <v>273900</v>
      </c>
      <c r="W1642" s="13">
        <v>273900</v>
      </c>
      <c r="X1642" s="13">
        <v>273900</v>
      </c>
      <c r="Y1642" s="13">
        <v>273900</v>
      </c>
      <c r="Z1642" s="13">
        <v>273900</v>
      </c>
      <c r="AA1642" s="13">
        <v>273900</v>
      </c>
      <c r="AB1642" s="13">
        <v>81</v>
      </c>
      <c r="AC1642" s="13">
        <v>78</v>
      </c>
      <c r="AD1642" s="13">
        <v>52</v>
      </c>
      <c r="AE1642" s="13">
        <v>42</v>
      </c>
      <c r="AF1642" s="13">
        <v>47</v>
      </c>
      <c r="AG1642" s="13"/>
      <c r="AH1642" s="13"/>
      <c r="AI1642" s="13"/>
      <c r="AJ1642" s="13"/>
      <c r="AK1642" s="13"/>
      <c r="AL1642" s="13"/>
      <c r="AM1642" s="13"/>
      <c r="AN1642" s="13"/>
      <c r="AO1642" s="13"/>
      <c r="AP1642" s="13"/>
      <c r="AQ1642" s="13"/>
      <c r="AR1642" s="13"/>
      <c r="AS1642" s="13"/>
      <c r="AT1642" s="13"/>
      <c r="AU1642" s="13"/>
      <c r="AV1642" s="13"/>
      <c r="AW1642" s="13"/>
      <c r="AX1642" s="13"/>
      <c r="AY1642" s="14">
        <f t="shared" si="254"/>
        <v>60</v>
      </c>
      <c r="AZ1642" s="14">
        <f t="shared" si="262"/>
        <v>23</v>
      </c>
      <c r="BA1642" s="19">
        <f t="shared" si="255"/>
        <v>0.22727272727272727</v>
      </c>
      <c r="BB1642" s="20">
        <f t="shared" si="263"/>
        <v>18.179658962697843</v>
      </c>
      <c r="BC1642">
        <f t="shared" si="256"/>
        <v>0</v>
      </c>
      <c r="BD1642" s="14">
        <f t="shared" si="257"/>
        <v>1</v>
      </c>
      <c r="BE1642" s="14">
        <f t="shared" si="258"/>
        <v>60</v>
      </c>
      <c r="BF1642" s="14" t="str">
        <f t="shared" si="259"/>
        <v/>
      </c>
      <c r="BG1642" s="14" t="str">
        <f t="shared" si="260"/>
        <v/>
      </c>
    </row>
    <row r="1643" spans="1:59" x14ac:dyDescent="0.2">
      <c r="A1643" t="str">
        <f t="shared" si="261"/>
        <v>Darcy Macpherson_2017</v>
      </c>
      <c r="B1643" t="s">
        <v>2686</v>
      </c>
      <c r="C1643" t="s">
        <v>144</v>
      </c>
      <c r="D1643">
        <v>2017</v>
      </c>
      <c r="E1643" s="13">
        <v>279100</v>
      </c>
      <c r="F1643" s="13">
        <v>279100</v>
      </c>
      <c r="G1643" s="13">
        <v>279100</v>
      </c>
      <c r="H1643" s="13">
        <v>279100</v>
      </c>
      <c r="I1643" s="13">
        <v>279100</v>
      </c>
      <c r="J1643" s="13">
        <v>279100</v>
      </c>
      <c r="K1643" s="13">
        <v>279100</v>
      </c>
      <c r="L1643" s="13">
        <v>279100</v>
      </c>
      <c r="M1643" s="13">
        <v>279100</v>
      </c>
      <c r="N1643" s="13">
        <v>279100</v>
      </c>
      <c r="O1643" s="13">
        <v>279100</v>
      </c>
      <c r="P1643" s="13">
        <v>279100</v>
      </c>
      <c r="Q1643" s="13">
        <v>279100</v>
      </c>
      <c r="R1643" s="13">
        <v>279100</v>
      </c>
      <c r="S1643" s="13">
        <v>279100</v>
      </c>
      <c r="T1643" s="13">
        <v>279100</v>
      </c>
      <c r="U1643" s="13">
        <v>279100</v>
      </c>
      <c r="V1643" s="13">
        <v>279100</v>
      </c>
      <c r="W1643" s="13">
        <v>270500</v>
      </c>
      <c r="X1643" s="13">
        <v>264500</v>
      </c>
      <c r="Y1643" s="13">
        <v>265500</v>
      </c>
      <c r="Z1643" s="13">
        <v>264400</v>
      </c>
      <c r="AA1643" s="13">
        <v>258700</v>
      </c>
      <c r="AB1643" s="13"/>
      <c r="AC1643" s="13"/>
      <c r="AD1643" s="13"/>
      <c r="AE1643" s="13"/>
      <c r="AF1643" s="13"/>
      <c r="AG1643" s="13"/>
      <c r="AH1643" s="13"/>
      <c r="AI1643" s="13"/>
      <c r="AJ1643" s="13"/>
      <c r="AK1643" s="13"/>
      <c r="AL1643" s="13"/>
      <c r="AM1643" s="13"/>
      <c r="AN1643" s="13"/>
      <c r="AO1643" s="13">
        <v>41</v>
      </c>
      <c r="AP1643" s="13"/>
      <c r="AQ1643" s="13">
        <v>48</v>
      </c>
      <c r="AR1643" s="13"/>
      <c r="AS1643" s="13">
        <v>59</v>
      </c>
      <c r="AT1643" s="13">
        <v>42</v>
      </c>
      <c r="AU1643" s="13">
        <v>61</v>
      </c>
      <c r="AV1643" s="13">
        <v>55</v>
      </c>
      <c r="AW1643" s="13">
        <v>31</v>
      </c>
      <c r="AX1643" s="13">
        <v>37</v>
      </c>
      <c r="AY1643" s="14">
        <f t="shared" si="254"/>
        <v>46.75</v>
      </c>
      <c r="AZ1643" s="14">
        <f t="shared" si="262"/>
        <v>23</v>
      </c>
      <c r="BA1643" s="19">
        <f t="shared" si="255"/>
        <v>0.36363636363636365</v>
      </c>
      <c r="BB1643" s="20">
        <f t="shared" si="263"/>
        <v>10.833150181601972</v>
      </c>
      <c r="BC1643">
        <f t="shared" si="256"/>
        <v>0</v>
      </c>
      <c r="BD1643" s="14">
        <f t="shared" si="257"/>
        <v>23</v>
      </c>
      <c r="BE1643" s="14" t="str">
        <f t="shared" si="258"/>
        <v/>
      </c>
      <c r="BF1643" s="14" t="str">
        <f t="shared" si="259"/>
        <v/>
      </c>
      <c r="BG1643" s="14">
        <f t="shared" si="260"/>
        <v>47.571428571428569</v>
      </c>
    </row>
    <row r="1644" spans="1:59" x14ac:dyDescent="0.2">
      <c r="A1644" t="str">
        <f t="shared" si="261"/>
        <v>Darcy Macpherson_2016</v>
      </c>
      <c r="B1644" t="s">
        <v>2686</v>
      </c>
      <c r="C1644" t="s">
        <v>144</v>
      </c>
      <c r="D1644">
        <v>2016</v>
      </c>
      <c r="E1644" s="13">
        <v>102400</v>
      </c>
      <c r="F1644" s="13">
        <v>102400</v>
      </c>
      <c r="G1644" s="13">
        <v>102400</v>
      </c>
      <c r="H1644" s="13">
        <v>102400</v>
      </c>
      <c r="I1644" s="13">
        <v>102400</v>
      </c>
      <c r="J1644" s="13">
        <v>102400</v>
      </c>
      <c r="K1644" s="13">
        <v>102400</v>
      </c>
      <c r="L1644" s="13">
        <v>102400</v>
      </c>
      <c r="M1644" s="13">
        <v>102400</v>
      </c>
      <c r="N1644" s="13">
        <v>154800</v>
      </c>
      <c r="O1644" s="13">
        <v>154800</v>
      </c>
      <c r="P1644" s="13">
        <v>154800</v>
      </c>
      <c r="Q1644" s="13">
        <v>154800</v>
      </c>
      <c r="R1644" s="13">
        <v>154800</v>
      </c>
      <c r="S1644" s="13">
        <v>154800</v>
      </c>
      <c r="T1644" s="13">
        <v>154800</v>
      </c>
      <c r="U1644" s="13">
        <v>154800</v>
      </c>
      <c r="V1644" s="13">
        <v>154800</v>
      </c>
      <c r="W1644" s="13">
        <v>154800</v>
      </c>
      <c r="X1644" s="13">
        <v>154800</v>
      </c>
      <c r="Y1644" s="13">
        <v>154800</v>
      </c>
      <c r="Z1644" s="13">
        <v>154800</v>
      </c>
      <c r="AA1644" s="13">
        <v>154800</v>
      </c>
      <c r="AB1644" s="13"/>
      <c r="AC1644" s="13"/>
      <c r="AD1644" s="13"/>
      <c r="AE1644" s="13"/>
      <c r="AF1644" s="13"/>
      <c r="AG1644" s="13"/>
      <c r="AH1644" s="13">
        <v>77</v>
      </c>
      <c r="AI1644" s="13">
        <v>59</v>
      </c>
      <c r="AJ1644" s="13">
        <v>44</v>
      </c>
      <c r="AK1644" s="13"/>
      <c r="AL1644" s="13"/>
      <c r="AM1644" s="13"/>
      <c r="AN1644" s="13"/>
      <c r="AO1644" s="13"/>
      <c r="AP1644" s="13"/>
      <c r="AQ1644" s="13"/>
      <c r="AR1644" s="13"/>
      <c r="AS1644" s="13"/>
      <c r="AT1644" s="13"/>
      <c r="AU1644" s="13"/>
      <c r="AV1644" s="13"/>
      <c r="AW1644" s="13"/>
      <c r="AX1644" s="13">
        <v>48</v>
      </c>
      <c r="AY1644" s="14">
        <f t="shared" si="254"/>
        <v>57</v>
      </c>
      <c r="AZ1644" s="14">
        <f t="shared" si="262"/>
        <v>23</v>
      </c>
      <c r="BA1644" s="19">
        <f t="shared" si="255"/>
        <v>0.18181818181818182</v>
      </c>
      <c r="BB1644" s="20">
        <f t="shared" si="263"/>
        <v>14.7648230602334</v>
      </c>
      <c r="BC1644">
        <f t="shared" si="256"/>
        <v>0</v>
      </c>
      <c r="BD1644" s="14">
        <f t="shared" si="257"/>
        <v>1</v>
      </c>
      <c r="BE1644" s="14" t="str">
        <f t="shared" si="258"/>
        <v/>
      </c>
      <c r="BF1644" s="14">
        <f t="shared" si="259"/>
        <v>60</v>
      </c>
      <c r="BG1644" s="14">
        <f t="shared" si="260"/>
        <v>48</v>
      </c>
    </row>
    <row r="1645" spans="1:59" x14ac:dyDescent="0.2">
      <c r="A1645" t="str">
        <f t="shared" si="261"/>
        <v>Darcy Macpherson_2015</v>
      </c>
      <c r="B1645" t="s">
        <v>2686</v>
      </c>
      <c r="C1645" t="s">
        <v>144</v>
      </c>
      <c r="D1645">
        <v>2015</v>
      </c>
      <c r="E1645" s="13">
        <v>0</v>
      </c>
      <c r="F1645" s="13">
        <v>0</v>
      </c>
      <c r="G1645" s="13">
        <v>0</v>
      </c>
      <c r="H1645" s="13">
        <v>0</v>
      </c>
      <c r="I1645" s="13">
        <v>0</v>
      </c>
      <c r="J1645" s="13">
        <v>0</v>
      </c>
      <c r="K1645" s="13">
        <v>0</v>
      </c>
      <c r="L1645" s="13">
        <v>0</v>
      </c>
      <c r="M1645" s="13">
        <v>0</v>
      </c>
      <c r="N1645" s="13">
        <v>0</v>
      </c>
      <c r="O1645" s="13">
        <v>0</v>
      </c>
      <c r="P1645" s="13">
        <v>0</v>
      </c>
      <c r="Q1645" s="13">
        <v>0</v>
      </c>
      <c r="R1645" s="13">
        <v>0</v>
      </c>
      <c r="S1645" s="13">
        <v>0</v>
      </c>
      <c r="T1645" s="13">
        <v>0</v>
      </c>
      <c r="U1645" s="13">
        <v>0</v>
      </c>
      <c r="V1645" s="13">
        <v>0</v>
      </c>
      <c r="W1645" s="13">
        <v>0</v>
      </c>
      <c r="X1645" s="13">
        <v>0</v>
      </c>
      <c r="Y1645" s="13">
        <v>0</v>
      </c>
      <c r="Z1645" s="13">
        <v>0</v>
      </c>
      <c r="AA1645" s="13">
        <v>0</v>
      </c>
      <c r="AB1645" s="13"/>
      <c r="AC1645" s="13"/>
      <c r="AD1645" s="13"/>
      <c r="AE1645" s="13"/>
      <c r="AF1645" s="13"/>
      <c r="AG1645" s="13"/>
      <c r="AH1645" s="13"/>
      <c r="AI1645" s="13"/>
      <c r="AJ1645" s="13"/>
      <c r="AK1645" s="13"/>
      <c r="AL1645" s="13"/>
      <c r="AM1645" s="13"/>
      <c r="AN1645" s="13"/>
      <c r="AO1645" s="13"/>
      <c r="AP1645" s="13"/>
      <c r="AQ1645" s="13"/>
      <c r="AR1645" s="13"/>
      <c r="AS1645" s="13"/>
      <c r="AT1645" s="13"/>
      <c r="AU1645" s="13"/>
      <c r="AV1645" s="13"/>
      <c r="AW1645" s="13"/>
      <c r="AX1645" s="13"/>
      <c r="AY1645" s="14" t="str">
        <f t="shared" si="254"/>
        <v/>
      </c>
      <c r="AZ1645" s="14">
        <f t="shared" si="262"/>
        <v>23</v>
      </c>
      <c r="BA1645" s="19">
        <f t="shared" si="255"/>
        <v>0</v>
      </c>
      <c r="BB1645" s="20" t="e">
        <f t="shared" si="263"/>
        <v>#DIV/0!</v>
      </c>
      <c r="BC1645">
        <f t="shared" si="256"/>
        <v>23</v>
      </c>
      <c r="BD1645" s="14">
        <f t="shared" si="257"/>
        <v>1</v>
      </c>
      <c r="BE1645" s="14" t="str">
        <f t="shared" si="258"/>
        <v/>
      </c>
      <c r="BF1645" s="14" t="str">
        <f t="shared" si="259"/>
        <v/>
      </c>
      <c r="BG1645" s="14" t="str">
        <f t="shared" si="260"/>
        <v/>
      </c>
    </row>
    <row r="1646" spans="1:59" x14ac:dyDescent="0.2">
      <c r="A1646" t="str">
        <f t="shared" si="261"/>
        <v>Jackson Macrae_2018</v>
      </c>
      <c r="B1646" t="s">
        <v>1968</v>
      </c>
      <c r="C1646" t="s">
        <v>443</v>
      </c>
      <c r="D1646">
        <v>2018</v>
      </c>
      <c r="E1646" s="13">
        <v>587800</v>
      </c>
      <c r="F1646" s="13">
        <v>587800</v>
      </c>
      <c r="G1646" s="13">
        <v>587800</v>
      </c>
      <c r="H1646" s="13">
        <v>607300</v>
      </c>
      <c r="I1646" s="13">
        <v>616000</v>
      </c>
      <c r="J1646" s="13">
        <v>603100</v>
      </c>
      <c r="K1646" s="13">
        <v>596100</v>
      </c>
      <c r="L1646" s="13">
        <v>628400</v>
      </c>
      <c r="M1646" s="13">
        <v>676400</v>
      </c>
      <c r="N1646" s="13">
        <v>727100</v>
      </c>
      <c r="O1646" s="13">
        <v>726500</v>
      </c>
      <c r="P1646" s="13">
        <v>703300</v>
      </c>
      <c r="Q1646" s="13">
        <v>703300</v>
      </c>
      <c r="R1646" s="13">
        <v>629700</v>
      </c>
      <c r="S1646" s="13">
        <v>629700</v>
      </c>
      <c r="T1646" s="13">
        <v>629700</v>
      </c>
      <c r="U1646" s="13">
        <v>629700</v>
      </c>
      <c r="V1646" s="13">
        <v>586400</v>
      </c>
      <c r="W1646" s="13">
        <v>540500</v>
      </c>
      <c r="X1646" s="13">
        <v>549700</v>
      </c>
      <c r="Y1646" s="13">
        <v>551400</v>
      </c>
      <c r="Z1646" s="13">
        <v>587300</v>
      </c>
      <c r="AA1646" s="13">
        <v>621400</v>
      </c>
      <c r="AB1646" s="13">
        <v>120</v>
      </c>
      <c r="AC1646" s="13">
        <v>142</v>
      </c>
      <c r="AD1646" s="13">
        <v>131</v>
      </c>
      <c r="AE1646" s="13">
        <v>103</v>
      </c>
      <c r="AF1646" s="13">
        <v>98</v>
      </c>
      <c r="AG1646" s="13">
        <v>141</v>
      </c>
      <c r="AH1646" s="13">
        <v>189</v>
      </c>
      <c r="AI1646" s="13">
        <v>156</v>
      </c>
      <c r="AJ1646" s="13">
        <v>177</v>
      </c>
      <c r="AK1646" s="13">
        <v>102</v>
      </c>
      <c r="AL1646" s="13">
        <v>105</v>
      </c>
      <c r="AM1646" s="13"/>
      <c r="AN1646" s="13">
        <v>51</v>
      </c>
      <c r="AO1646" s="13"/>
      <c r="AP1646" s="13"/>
      <c r="AQ1646" s="13"/>
      <c r="AR1646" s="13">
        <v>131</v>
      </c>
      <c r="AS1646" s="13">
        <v>74</v>
      </c>
      <c r="AT1646" s="13">
        <v>147</v>
      </c>
      <c r="AU1646" s="13">
        <v>121</v>
      </c>
      <c r="AV1646" s="13">
        <v>153</v>
      </c>
      <c r="AW1646" s="13">
        <v>110</v>
      </c>
      <c r="AX1646" s="13">
        <v>163</v>
      </c>
      <c r="AY1646" s="14">
        <f t="shared" si="254"/>
        <v>127.05263157894737</v>
      </c>
      <c r="AZ1646" s="14">
        <f t="shared" si="262"/>
        <v>23</v>
      </c>
      <c r="BA1646" s="19">
        <f t="shared" si="255"/>
        <v>0.86363636363636365</v>
      </c>
      <c r="BB1646" s="20">
        <f t="shared" si="263"/>
        <v>34.556674358075306</v>
      </c>
      <c r="BC1646">
        <f t="shared" si="256"/>
        <v>0</v>
      </c>
      <c r="BD1646" s="14">
        <f t="shared" si="257"/>
        <v>19</v>
      </c>
      <c r="BE1646" s="14">
        <f t="shared" si="258"/>
        <v>122.5</v>
      </c>
      <c r="BF1646" s="14">
        <f t="shared" si="259"/>
        <v>145.80000000000001</v>
      </c>
      <c r="BG1646" s="14">
        <f t="shared" si="260"/>
        <v>128.42857142857142</v>
      </c>
    </row>
    <row r="1647" spans="1:59" x14ac:dyDescent="0.2">
      <c r="A1647" t="str">
        <f t="shared" si="261"/>
        <v>Jackson Macrae_2017</v>
      </c>
      <c r="B1647" t="s">
        <v>1968</v>
      </c>
      <c r="C1647" t="s">
        <v>443</v>
      </c>
      <c r="D1647">
        <v>2017</v>
      </c>
      <c r="E1647" s="13">
        <v>511700</v>
      </c>
      <c r="F1647" s="13">
        <v>511700</v>
      </c>
      <c r="G1647" s="13">
        <v>511700</v>
      </c>
      <c r="H1647" s="13">
        <v>511600</v>
      </c>
      <c r="I1647" s="13">
        <v>517600</v>
      </c>
      <c r="J1647" s="13">
        <v>532600</v>
      </c>
      <c r="K1647" s="13">
        <v>540300</v>
      </c>
      <c r="L1647" s="13">
        <v>551000</v>
      </c>
      <c r="M1647" s="13">
        <v>550800</v>
      </c>
      <c r="N1647" s="13">
        <v>543000</v>
      </c>
      <c r="O1647" s="13">
        <v>522900</v>
      </c>
      <c r="P1647" s="13">
        <v>522900</v>
      </c>
      <c r="Q1647" s="13">
        <v>516400</v>
      </c>
      <c r="R1647" s="13">
        <v>505100</v>
      </c>
      <c r="S1647" s="13">
        <v>513300</v>
      </c>
      <c r="T1647" s="13">
        <v>499000</v>
      </c>
      <c r="U1647" s="13">
        <v>509600</v>
      </c>
      <c r="V1647" s="13">
        <v>517900</v>
      </c>
      <c r="W1647" s="13">
        <v>535400</v>
      </c>
      <c r="X1647" s="13">
        <v>540000</v>
      </c>
      <c r="Y1647" s="13">
        <v>559400</v>
      </c>
      <c r="Z1647" s="13">
        <v>552600</v>
      </c>
      <c r="AA1647" s="13">
        <v>567600</v>
      </c>
      <c r="AB1647" s="13">
        <v>92</v>
      </c>
      <c r="AC1647" s="13">
        <v>98</v>
      </c>
      <c r="AD1647" s="13">
        <v>108</v>
      </c>
      <c r="AE1647" s="13">
        <v>107</v>
      </c>
      <c r="AF1647" s="13">
        <v>121</v>
      </c>
      <c r="AG1647" s="13">
        <v>102</v>
      </c>
      <c r="AH1647" s="13">
        <v>117</v>
      </c>
      <c r="AI1647" s="13">
        <v>105</v>
      </c>
      <c r="AJ1647" s="13">
        <v>84</v>
      </c>
      <c r="AK1647" s="13">
        <v>85</v>
      </c>
      <c r="AL1647" s="13"/>
      <c r="AM1647" s="13">
        <v>123</v>
      </c>
      <c r="AN1647" s="13">
        <v>70</v>
      </c>
      <c r="AO1647" s="13">
        <v>122</v>
      </c>
      <c r="AP1647" s="13">
        <v>81</v>
      </c>
      <c r="AQ1647" s="13">
        <v>118</v>
      </c>
      <c r="AR1647" s="13">
        <v>124</v>
      </c>
      <c r="AS1647" s="13">
        <v>108</v>
      </c>
      <c r="AT1647" s="13">
        <v>100</v>
      </c>
      <c r="AU1647" s="13">
        <v>162</v>
      </c>
      <c r="AV1647" s="13">
        <v>61</v>
      </c>
      <c r="AW1647" s="13">
        <v>145</v>
      </c>
      <c r="AX1647" s="13">
        <v>119</v>
      </c>
      <c r="AY1647" s="14">
        <f t="shared" si="254"/>
        <v>106.90909090909091</v>
      </c>
      <c r="AZ1647" s="14">
        <f t="shared" si="262"/>
        <v>23</v>
      </c>
      <c r="BA1647" s="19">
        <f t="shared" si="255"/>
        <v>1</v>
      </c>
      <c r="BB1647" s="20">
        <f t="shared" si="263"/>
        <v>23.258196897948103</v>
      </c>
      <c r="BC1647">
        <f t="shared" si="256"/>
        <v>0</v>
      </c>
      <c r="BD1647" s="14">
        <f t="shared" si="257"/>
        <v>16</v>
      </c>
      <c r="BE1647" s="14">
        <f t="shared" si="258"/>
        <v>104.66666666666667</v>
      </c>
      <c r="BF1647" s="14">
        <f t="shared" si="259"/>
        <v>102.8</v>
      </c>
      <c r="BG1647" s="14">
        <f t="shared" si="260"/>
        <v>113.11111111111111</v>
      </c>
    </row>
    <row r="1648" spans="1:59" x14ac:dyDescent="0.2">
      <c r="A1648" t="str">
        <f t="shared" si="261"/>
        <v>Jackson Macrae_2016</v>
      </c>
      <c r="B1648" t="s">
        <v>1968</v>
      </c>
      <c r="C1648" t="s">
        <v>443</v>
      </c>
      <c r="D1648">
        <v>2016</v>
      </c>
      <c r="E1648" s="13">
        <v>539100</v>
      </c>
      <c r="F1648" s="13">
        <v>539100</v>
      </c>
      <c r="G1648" s="13">
        <v>539100</v>
      </c>
      <c r="H1648" s="13">
        <v>513400</v>
      </c>
      <c r="I1648" s="13">
        <v>494300</v>
      </c>
      <c r="J1648" s="13">
        <v>487100</v>
      </c>
      <c r="K1648" s="13">
        <v>495700</v>
      </c>
      <c r="L1648" s="13">
        <v>494600</v>
      </c>
      <c r="M1648" s="13">
        <v>493500</v>
      </c>
      <c r="N1648" s="13">
        <v>475700</v>
      </c>
      <c r="O1648" s="13">
        <v>471900</v>
      </c>
      <c r="P1648" s="13">
        <v>477900</v>
      </c>
      <c r="Q1648" s="13">
        <v>482200</v>
      </c>
      <c r="R1648" s="13">
        <v>481100</v>
      </c>
      <c r="S1648" s="13">
        <v>481100</v>
      </c>
      <c r="T1648" s="13">
        <v>463700</v>
      </c>
      <c r="U1648" s="13">
        <v>470800</v>
      </c>
      <c r="V1648" s="13">
        <v>470400</v>
      </c>
      <c r="W1648" s="13">
        <v>488100</v>
      </c>
      <c r="X1648" s="13">
        <v>478900</v>
      </c>
      <c r="Y1648" s="13">
        <v>478900</v>
      </c>
      <c r="Z1648" s="13">
        <v>478900</v>
      </c>
      <c r="AA1648" s="13">
        <v>478900</v>
      </c>
      <c r="AB1648" s="13">
        <v>95</v>
      </c>
      <c r="AC1648" s="13">
        <v>82</v>
      </c>
      <c r="AD1648" s="13">
        <v>82</v>
      </c>
      <c r="AE1648" s="13">
        <v>95</v>
      </c>
      <c r="AF1648" s="13">
        <v>96</v>
      </c>
      <c r="AG1648" s="13">
        <v>114</v>
      </c>
      <c r="AH1648" s="13">
        <v>82</v>
      </c>
      <c r="AI1648" s="13">
        <v>95</v>
      </c>
      <c r="AJ1648" s="13">
        <v>78</v>
      </c>
      <c r="AK1648" s="13">
        <v>104</v>
      </c>
      <c r="AL1648" s="13">
        <v>114</v>
      </c>
      <c r="AM1648" s="13">
        <v>79</v>
      </c>
      <c r="AN1648" s="13">
        <v>102</v>
      </c>
      <c r="AO1648" s="13"/>
      <c r="AP1648" s="13">
        <v>68</v>
      </c>
      <c r="AQ1648" s="13">
        <v>126</v>
      </c>
      <c r="AR1648" s="13">
        <v>93</v>
      </c>
      <c r="AS1648" s="13">
        <v>111</v>
      </c>
      <c r="AT1648" s="13">
        <v>77</v>
      </c>
      <c r="AU1648" s="13"/>
      <c r="AV1648" s="13"/>
      <c r="AW1648" s="13"/>
      <c r="AX1648" s="13"/>
      <c r="AY1648" s="14">
        <f t="shared" si="254"/>
        <v>94.055555555555557</v>
      </c>
      <c r="AZ1648" s="14">
        <f t="shared" si="262"/>
        <v>23</v>
      </c>
      <c r="BA1648" s="19">
        <f t="shared" si="255"/>
        <v>0.81818181818181823</v>
      </c>
      <c r="BB1648" s="20">
        <f t="shared" si="263"/>
        <v>15.648612876779842</v>
      </c>
      <c r="BC1648">
        <f t="shared" si="256"/>
        <v>0</v>
      </c>
      <c r="BD1648" s="14">
        <f t="shared" si="257"/>
        <v>16</v>
      </c>
      <c r="BE1648" s="14">
        <f t="shared" si="258"/>
        <v>94</v>
      </c>
      <c r="BF1648" s="14">
        <f t="shared" si="259"/>
        <v>92</v>
      </c>
      <c r="BG1648" s="14">
        <f t="shared" si="260"/>
        <v>95</v>
      </c>
    </row>
    <row r="1649" spans="1:59" x14ac:dyDescent="0.2">
      <c r="A1649" t="str">
        <f t="shared" si="261"/>
        <v>Jackson Macrae_2015</v>
      </c>
      <c r="B1649" t="s">
        <v>1968</v>
      </c>
      <c r="C1649" t="s">
        <v>443</v>
      </c>
      <c r="D1649">
        <v>2015</v>
      </c>
      <c r="E1649" s="13">
        <v>538000</v>
      </c>
      <c r="F1649" s="13">
        <v>538000</v>
      </c>
      <c r="G1649" s="13">
        <v>538000</v>
      </c>
      <c r="H1649" s="13">
        <v>501000</v>
      </c>
      <c r="I1649" s="13">
        <v>494300</v>
      </c>
      <c r="J1649" s="13">
        <v>477200</v>
      </c>
      <c r="K1649" s="13">
        <v>469400</v>
      </c>
      <c r="L1649" s="13">
        <v>469400</v>
      </c>
      <c r="M1649" s="13">
        <v>469400</v>
      </c>
      <c r="N1649" s="13">
        <v>449400</v>
      </c>
      <c r="O1649" s="13">
        <v>462800</v>
      </c>
      <c r="P1649" s="13">
        <v>462800</v>
      </c>
      <c r="Q1649" s="13">
        <v>492200</v>
      </c>
      <c r="R1649" s="13">
        <v>522300</v>
      </c>
      <c r="S1649" s="13">
        <v>537700</v>
      </c>
      <c r="T1649" s="13">
        <v>561200</v>
      </c>
      <c r="U1649" s="13">
        <v>570100</v>
      </c>
      <c r="V1649" s="13">
        <v>581400</v>
      </c>
      <c r="W1649" s="13">
        <v>562000</v>
      </c>
      <c r="X1649" s="13">
        <v>549600</v>
      </c>
      <c r="Y1649" s="13">
        <v>525500</v>
      </c>
      <c r="Z1649" s="13">
        <v>508100</v>
      </c>
      <c r="AA1649" s="13">
        <v>499900</v>
      </c>
      <c r="AB1649" s="13">
        <v>80</v>
      </c>
      <c r="AC1649" s="13">
        <v>86</v>
      </c>
      <c r="AD1649" s="13">
        <v>69</v>
      </c>
      <c r="AE1649" s="13">
        <v>128</v>
      </c>
      <c r="AF1649" s="13">
        <v>60</v>
      </c>
      <c r="AG1649" s="13">
        <v>80</v>
      </c>
      <c r="AH1649" s="13"/>
      <c r="AI1649" s="13"/>
      <c r="AJ1649" s="13">
        <v>94</v>
      </c>
      <c r="AK1649" s="13">
        <v>122</v>
      </c>
      <c r="AL1649" s="13"/>
      <c r="AM1649" s="13">
        <v>126</v>
      </c>
      <c r="AN1649" s="13">
        <v>113</v>
      </c>
      <c r="AO1649" s="13">
        <v>104</v>
      </c>
      <c r="AP1649" s="13">
        <v>154</v>
      </c>
      <c r="AQ1649" s="13">
        <v>95</v>
      </c>
      <c r="AR1649" s="13">
        <v>122</v>
      </c>
      <c r="AS1649" s="13">
        <v>90</v>
      </c>
      <c r="AT1649" s="13">
        <v>100</v>
      </c>
      <c r="AU1649" s="13">
        <v>89</v>
      </c>
      <c r="AV1649" s="13">
        <v>94</v>
      </c>
      <c r="AW1649" s="13">
        <v>110</v>
      </c>
      <c r="AX1649" s="13">
        <v>82</v>
      </c>
      <c r="AY1649" s="14">
        <f t="shared" si="254"/>
        <v>99.9</v>
      </c>
      <c r="AZ1649" s="14">
        <f t="shared" si="262"/>
        <v>23</v>
      </c>
      <c r="BA1649" s="19">
        <f t="shared" si="255"/>
        <v>0.90909090909090906</v>
      </c>
      <c r="BB1649" s="20">
        <f t="shared" si="263"/>
        <v>22.743188685383295</v>
      </c>
      <c r="BC1649">
        <f t="shared" si="256"/>
        <v>0</v>
      </c>
      <c r="BD1649" s="14">
        <f t="shared" si="257"/>
        <v>10</v>
      </c>
      <c r="BE1649" s="14">
        <f t="shared" si="258"/>
        <v>83.833333333333329</v>
      </c>
      <c r="BF1649" s="14">
        <f t="shared" si="259"/>
        <v>114</v>
      </c>
      <c r="BG1649" s="14">
        <f t="shared" si="260"/>
        <v>104</v>
      </c>
    </row>
    <row r="1650" spans="1:59" x14ac:dyDescent="0.2">
      <c r="A1650" t="str">
        <f t="shared" si="261"/>
        <v>Harrison Macreadie_2018</v>
      </c>
      <c r="B1650" t="s">
        <v>1003</v>
      </c>
      <c r="C1650" t="s">
        <v>84</v>
      </c>
      <c r="D1650">
        <v>2018</v>
      </c>
      <c r="E1650" s="13">
        <v>212400</v>
      </c>
      <c r="F1650" s="13">
        <v>212400</v>
      </c>
      <c r="G1650" s="13">
        <v>212400</v>
      </c>
      <c r="H1650" s="13">
        <v>212400</v>
      </c>
      <c r="I1650" s="13">
        <v>212400</v>
      </c>
      <c r="J1650" s="13">
        <v>212400</v>
      </c>
      <c r="K1650" s="13">
        <v>212400</v>
      </c>
      <c r="L1650" s="13">
        <v>212400</v>
      </c>
      <c r="M1650" s="13">
        <v>212400</v>
      </c>
      <c r="N1650" s="13">
        <v>212400</v>
      </c>
      <c r="O1650" s="13">
        <v>212400</v>
      </c>
      <c r="P1650" s="13">
        <v>212400</v>
      </c>
      <c r="Q1650" s="13">
        <v>212400</v>
      </c>
      <c r="R1650" s="13">
        <v>212400</v>
      </c>
      <c r="S1650" s="13">
        <v>212400</v>
      </c>
      <c r="T1650" s="13">
        <v>212400</v>
      </c>
      <c r="U1650" s="13">
        <v>212400</v>
      </c>
      <c r="V1650" s="13">
        <v>212400</v>
      </c>
      <c r="W1650" s="13">
        <v>212400</v>
      </c>
      <c r="X1650" s="13">
        <v>212400</v>
      </c>
      <c r="Y1650" s="13">
        <v>212400</v>
      </c>
      <c r="Z1650" s="13">
        <v>212400</v>
      </c>
      <c r="AA1650" s="13">
        <v>212400</v>
      </c>
      <c r="AB1650" s="13"/>
      <c r="AC1650" s="13"/>
      <c r="AD1650" s="13"/>
      <c r="AE1650" s="13"/>
      <c r="AF1650" s="13"/>
      <c r="AG1650" s="13"/>
      <c r="AH1650" s="13"/>
      <c r="AI1650" s="13"/>
      <c r="AJ1650" s="13"/>
      <c r="AK1650" s="13"/>
      <c r="AL1650" s="13"/>
      <c r="AM1650" s="13"/>
      <c r="AN1650" s="13"/>
      <c r="AO1650" s="13"/>
      <c r="AP1650" s="13"/>
      <c r="AQ1650" s="13"/>
      <c r="AR1650" s="13"/>
      <c r="AS1650" s="13"/>
      <c r="AT1650" s="13"/>
      <c r="AU1650" s="13"/>
      <c r="AV1650" s="13"/>
      <c r="AW1650" s="13"/>
      <c r="AX1650" s="13"/>
      <c r="AY1650" s="14" t="str">
        <f t="shared" si="254"/>
        <v/>
      </c>
      <c r="AZ1650" s="14">
        <f t="shared" si="262"/>
        <v>23</v>
      </c>
      <c r="BA1650" s="19">
        <f t="shared" si="255"/>
        <v>0</v>
      </c>
      <c r="BB1650" s="20" t="e">
        <f t="shared" si="263"/>
        <v>#DIV/0!</v>
      </c>
      <c r="BC1650">
        <f t="shared" si="256"/>
        <v>0</v>
      </c>
      <c r="BD1650" s="14">
        <f t="shared" si="257"/>
        <v>1</v>
      </c>
      <c r="BE1650" s="14" t="str">
        <f t="shared" si="258"/>
        <v/>
      </c>
      <c r="BF1650" s="14" t="str">
        <f t="shared" si="259"/>
        <v/>
      </c>
      <c r="BG1650" s="14" t="str">
        <f t="shared" si="260"/>
        <v/>
      </c>
    </row>
    <row r="1651" spans="1:59" x14ac:dyDescent="0.2">
      <c r="A1651" t="str">
        <f t="shared" si="261"/>
        <v>Harrison Macreadie_2017</v>
      </c>
      <c r="B1651" t="s">
        <v>1003</v>
      </c>
      <c r="C1651" t="s">
        <v>84</v>
      </c>
      <c r="D1651">
        <v>2017</v>
      </c>
      <c r="E1651" s="13">
        <v>117300</v>
      </c>
      <c r="F1651" s="13">
        <v>117300</v>
      </c>
      <c r="G1651" s="13">
        <v>117300</v>
      </c>
      <c r="H1651" s="13">
        <v>148900</v>
      </c>
      <c r="I1651" s="13">
        <v>170300</v>
      </c>
      <c r="J1651" s="13">
        <v>173600</v>
      </c>
      <c r="K1651" s="13">
        <v>173600</v>
      </c>
      <c r="L1651" s="13">
        <v>173600</v>
      </c>
      <c r="M1651" s="13">
        <v>173600</v>
      </c>
      <c r="N1651" s="13">
        <v>173600</v>
      </c>
      <c r="O1651" s="13">
        <v>171400</v>
      </c>
      <c r="P1651" s="13">
        <v>171400</v>
      </c>
      <c r="Q1651" s="13">
        <v>171400</v>
      </c>
      <c r="R1651" s="13">
        <v>171400</v>
      </c>
      <c r="S1651" s="13">
        <v>171400</v>
      </c>
      <c r="T1651" s="13">
        <v>171400</v>
      </c>
      <c r="U1651" s="13">
        <v>173100</v>
      </c>
      <c r="V1651" s="13">
        <v>173100</v>
      </c>
      <c r="W1651" s="13">
        <v>176400</v>
      </c>
      <c r="X1651" s="13">
        <v>176400</v>
      </c>
      <c r="Y1651" s="13">
        <v>176400</v>
      </c>
      <c r="Z1651" s="13">
        <v>176400</v>
      </c>
      <c r="AA1651" s="13">
        <v>176400</v>
      </c>
      <c r="AB1651" s="13">
        <v>36</v>
      </c>
      <c r="AC1651" s="13">
        <v>55</v>
      </c>
      <c r="AD1651" s="13">
        <v>48</v>
      </c>
      <c r="AE1651" s="13">
        <v>32</v>
      </c>
      <c r="AF1651" s="13">
        <v>27</v>
      </c>
      <c r="AG1651" s="13"/>
      <c r="AH1651" s="13"/>
      <c r="AI1651" s="13"/>
      <c r="AJ1651" s="13"/>
      <c r="AK1651" s="13">
        <v>38</v>
      </c>
      <c r="AL1651" s="13"/>
      <c r="AM1651" s="13"/>
      <c r="AN1651" s="13"/>
      <c r="AO1651" s="13"/>
      <c r="AP1651" s="13"/>
      <c r="AQ1651" s="13">
        <v>41</v>
      </c>
      <c r="AR1651" s="13"/>
      <c r="AS1651" s="13">
        <v>32</v>
      </c>
      <c r="AT1651" s="13"/>
      <c r="AU1651" s="13"/>
      <c r="AV1651" s="13"/>
      <c r="AW1651" s="13"/>
      <c r="AX1651" s="13"/>
      <c r="AY1651" s="14">
        <f t="shared" si="254"/>
        <v>38.625</v>
      </c>
      <c r="AZ1651" s="14">
        <f t="shared" si="262"/>
        <v>23</v>
      </c>
      <c r="BA1651" s="19">
        <f t="shared" si="255"/>
        <v>0.36363636363636365</v>
      </c>
      <c r="BB1651" s="20">
        <f t="shared" si="263"/>
        <v>9.1953015953024302</v>
      </c>
      <c r="BC1651">
        <f t="shared" si="256"/>
        <v>0</v>
      </c>
      <c r="BD1651" s="14">
        <f t="shared" si="257"/>
        <v>1</v>
      </c>
      <c r="BE1651" s="14">
        <f t="shared" si="258"/>
        <v>39.6</v>
      </c>
      <c r="BF1651" s="14">
        <f t="shared" si="259"/>
        <v>38</v>
      </c>
      <c r="BG1651" s="14">
        <f t="shared" si="260"/>
        <v>36.5</v>
      </c>
    </row>
    <row r="1652" spans="1:59" x14ac:dyDescent="0.2">
      <c r="A1652" t="str">
        <f t="shared" si="261"/>
        <v>Harrison Macreadie_2016</v>
      </c>
      <c r="B1652" t="s">
        <v>1003</v>
      </c>
      <c r="C1652" t="s">
        <v>84</v>
      </c>
      <c r="D1652">
        <v>2016</v>
      </c>
      <c r="E1652" s="13">
        <v>0</v>
      </c>
      <c r="F1652" s="13">
        <v>0</v>
      </c>
      <c r="G1652" s="13">
        <v>0</v>
      </c>
      <c r="H1652" s="13">
        <v>0</v>
      </c>
      <c r="I1652" s="13">
        <v>0</v>
      </c>
      <c r="J1652" s="13">
        <v>0</v>
      </c>
      <c r="K1652" s="13">
        <v>0</v>
      </c>
      <c r="L1652" s="13">
        <v>0</v>
      </c>
      <c r="M1652" s="13">
        <v>0</v>
      </c>
      <c r="N1652" s="13">
        <v>0</v>
      </c>
      <c r="O1652" s="13">
        <v>0</v>
      </c>
      <c r="P1652" s="13">
        <v>0</v>
      </c>
      <c r="Q1652" s="13">
        <v>0</v>
      </c>
      <c r="R1652" s="13">
        <v>0</v>
      </c>
      <c r="S1652" s="13">
        <v>0</v>
      </c>
      <c r="T1652" s="13">
        <v>0</v>
      </c>
      <c r="U1652" s="13">
        <v>0</v>
      </c>
      <c r="V1652" s="13">
        <v>0</v>
      </c>
      <c r="W1652" s="13">
        <v>0</v>
      </c>
      <c r="X1652" s="13">
        <v>0</v>
      </c>
      <c r="Y1652" s="13">
        <v>0</v>
      </c>
      <c r="Z1652" s="13">
        <v>0</v>
      </c>
      <c r="AA1652" s="13">
        <v>0</v>
      </c>
      <c r="AB1652" s="13"/>
      <c r="AC1652" s="13"/>
      <c r="AD1652" s="13"/>
      <c r="AE1652" s="13"/>
      <c r="AF1652" s="13"/>
      <c r="AG1652" s="13"/>
      <c r="AH1652" s="13"/>
      <c r="AI1652" s="13"/>
      <c r="AJ1652" s="13"/>
      <c r="AK1652" s="13"/>
      <c r="AL1652" s="13"/>
      <c r="AM1652" s="13"/>
      <c r="AN1652" s="13"/>
      <c r="AO1652" s="13"/>
      <c r="AP1652" s="13"/>
      <c r="AQ1652" s="13"/>
      <c r="AR1652" s="13"/>
      <c r="AS1652" s="13"/>
      <c r="AT1652" s="13"/>
      <c r="AU1652" s="13"/>
      <c r="AV1652" s="13"/>
      <c r="AW1652" s="13"/>
      <c r="AX1652" s="13"/>
      <c r="AY1652" s="14" t="str">
        <f t="shared" si="254"/>
        <v/>
      </c>
      <c r="AZ1652" s="14">
        <f t="shared" si="262"/>
        <v>23</v>
      </c>
      <c r="BA1652" s="19">
        <f t="shared" si="255"/>
        <v>0</v>
      </c>
      <c r="BB1652" s="20" t="e">
        <f t="shared" si="263"/>
        <v>#DIV/0!</v>
      </c>
      <c r="BC1652">
        <f t="shared" si="256"/>
        <v>23</v>
      </c>
      <c r="BD1652" s="14">
        <f t="shared" si="257"/>
        <v>1</v>
      </c>
      <c r="BE1652" s="14" t="str">
        <f t="shared" si="258"/>
        <v/>
      </c>
      <c r="BF1652" s="14" t="str">
        <f t="shared" si="259"/>
        <v/>
      </c>
      <c r="BG1652" s="14" t="str">
        <f t="shared" si="260"/>
        <v/>
      </c>
    </row>
    <row r="1653" spans="1:59" x14ac:dyDescent="0.2">
      <c r="A1653" t="str">
        <f t="shared" si="261"/>
        <v>Harrison Macreadie_2015</v>
      </c>
      <c r="B1653" t="s">
        <v>1003</v>
      </c>
      <c r="C1653" t="s">
        <v>84</v>
      </c>
      <c r="D1653">
        <v>2015</v>
      </c>
      <c r="E1653" s="13">
        <v>0</v>
      </c>
      <c r="F1653" s="13">
        <v>0</v>
      </c>
      <c r="G1653" s="13">
        <v>0</v>
      </c>
      <c r="H1653" s="13">
        <v>0</v>
      </c>
      <c r="I1653" s="13">
        <v>0</v>
      </c>
      <c r="J1653" s="13">
        <v>0</v>
      </c>
      <c r="K1653" s="13">
        <v>0</v>
      </c>
      <c r="L1653" s="13">
        <v>0</v>
      </c>
      <c r="M1653" s="13">
        <v>0</v>
      </c>
      <c r="N1653" s="13">
        <v>0</v>
      </c>
      <c r="O1653" s="13">
        <v>0</v>
      </c>
      <c r="P1653" s="13">
        <v>0</v>
      </c>
      <c r="Q1653" s="13">
        <v>0</v>
      </c>
      <c r="R1653" s="13">
        <v>0</v>
      </c>
      <c r="S1653" s="13">
        <v>0</v>
      </c>
      <c r="T1653" s="13">
        <v>0</v>
      </c>
      <c r="U1653" s="13">
        <v>0</v>
      </c>
      <c r="V1653" s="13">
        <v>0</v>
      </c>
      <c r="W1653" s="13">
        <v>0</v>
      </c>
      <c r="X1653" s="13">
        <v>0</v>
      </c>
      <c r="Y1653" s="13">
        <v>0</v>
      </c>
      <c r="Z1653" s="13">
        <v>0</v>
      </c>
      <c r="AA1653" s="13">
        <v>0</v>
      </c>
      <c r="AB1653" s="13"/>
      <c r="AC1653" s="13"/>
      <c r="AD1653" s="13"/>
      <c r="AE1653" s="13"/>
      <c r="AF1653" s="13"/>
      <c r="AG1653" s="13"/>
      <c r="AH1653" s="13"/>
      <c r="AI1653" s="13"/>
      <c r="AJ1653" s="13"/>
      <c r="AK1653" s="13"/>
      <c r="AL1653" s="13"/>
      <c r="AM1653" s="13"/>
      <c r="AN1653" s="13"/>
      <c r="AO1653" s="13"/>
      <c r="AP1653" s="13"/>
      <c r="AQ1653" s="13"/>
      <c r="AR1653" s="13"/>
      <c r="AS1653" s="13"/>
      <c r="AT1653" s="13"/>
      <c r="AU1653" s="13"/>
      <c r="AV1653" s="13"/>
      <c r="AW1653" s="13"/>
      <c r="AX1653" s="13"/>
      <c r="AY1653" s="14" t="str">
        <f t="shared" si="254"/>
        <v/>
      </c>
      <c r="AZ1653" s="14">
        <f t="shared" si="262"/>
        <v>23</v>
      </c>
      <c r="BA1653" s="19">
        <f t="shared" si="255"/>
        <v>0</v>
      </c>
      <c r="BB1653" s="20" t="e">
        <f t="shared" si="263"/>
        <v>#DIV/0!</v>
      </c>
      <c r="BC1653">
        <f t="shared" si="256"/>
        <v>23</v>
      </c>
      <c r="BD1653" s="14">
        <f t="shared" si="257"/>
        <v>1</v>
      </c>
      <c r="BE1653" s="14" t="str">
        <f t="shared" si="258"/>
        <v/>
      </c>
      <c r="BF1653" s="14" t="str">
        <f t="shared" si="259"/>
        <v/>
      </c>
      <c r="BG1653" s="14" t="str">
        <f t="shared" si="260"/>
        <v/>
      </c>
    </row>
    <row r="1654" spans="1:59" x14ac:dyDescent="0.2">
      <c r="A1654" t="str">
        <f t="shared" si="261"/>
        <v>James Madden_2018</v>
      </c>
      <c r="B1654" t="s">
        <v>2687</v>
      </c>
      <c r="C1654" t="s">
        <v>514</v>
      </c>
      <c r="D1654">
        <v>2018</v>
      </c>
      <c r="E1654" s="13">
        <v>0</v>
      </c>
      <c r="F1654" s="13">
        <v>0</v>
      </c>
      <c r="G1654" s="13">
        <v>0</v>
      </c>
      <c r="H1654" s="13">
        <v>0</v>
      </c>
      <c r="I1654" s="13">
        <v>0</v>
      </c>
      <c r="J1654" s="13">
        <v>0</v>
      </c>
      <c r="K1654" s="13">
        <v>0</v>
      </c>
      <c r="L1654" s="13">
        <v>0</v>
      </c>
      <c r="M1654" s="13">
        <v>0</v>
      </c>
      <c r="N1654" s="13">
        <v>0</v>
      </c>
      <c r="O1654" s="13">
        <v>0</v>
      </c>
      <c r="P1654" s="13">
        <v>0</v>
      </c>
      <c r="Q1654" s="13">
        <v>0</v>
      </c>
      <c r="R1654" s="13">
        <v>0</v>
      </c>
      <c r="S1654" s="13">
        <v>0</v>
      </c>
      <c r="T1654" s="13">
        <v>0</v>
      </c>
      <c r="U1654" s="13">
        <v>0</v>
      </c>
      <c r="V1654" s="13">
        <v>0</v>
      </c>
      <c r="W1654" s="13">
        <v>0</v>
      </c>
      <c r="X1654" s="13">
        <v>0</v>
      </c>
      <c r="Y1654" s="13">
        <v>0</v>
      </c>
      <c r="Z1654" s="13">
        <v>0</v>
      </c>
      <c r="AA1654" s="13">
        <v>0</v>
      </c>
      <c r="AB1654" s="13"/>
      <c r="AC1654" s="13"/>
      <c r="AD1654" s="13"/>
      <c r="AE1654" s="13"/>
      <c r="AF1654" s="13"/>
      <c r="AG1654" s="13"/>
      <c r="AH1654" s="13"/>
      <c r="AI1654" s="13"/>
      <c r="AJ1654" s="13"/>
      <c r="AK1654" s="13"/>
      <c r="AL1654" s="13"/>
      <c r="AM1654" s="13"/>
      <c r="AN1654" s="13"/>
      <c r="AO1654" s="13"/>
      <c r="AP1654" s="13"/>
      <c r="AQ1654" s="13"/>
      <c r="AR1654" s="13"/>
      <c r="AS1654" s="13"/>
      <c r="AT1654" s="13"/>
      <c r="AU1654" s="13"/>
      <c r="AV1654" s="13"/>
      <c r="AW1654" s="13"/>
      <c r="AX1654" s="13"/>
      <c r="AY1654" s="14" t="str">
        <f t="shared" si="254"/>
        <v/>
      </c>
      <c r="AZ1654" s="14">
        <f t="shared" si="262"/>
        <v>23</v>
      </c>
      <c r="BA1654" s="19">
        <f t="shared" si="255"/>
        <v>0</v>
      </c>
      <c r="BB1654" s="20" t="e">
        <f t="shared" si="263"/>
        <v>#DIV/0!</v>
      </c>
      <c r="BC1654">
        <f t="shared" si="256"/>
        <v>23</v>
      </c>
      <c r="BD1654" s="14">
        <f t="shared" si="257"/>
        <v>1</v>
      </c>
      <c r="BE1654" s="14" t="str">
        <f t="shared" si="258"/>
        <v/>
      </c>
      <c r="BF1654" s="14" t="str">
        <f t="shared" si="259"/>
        <v/>
      </c>
      <c r="BG1654" s="14" t="str">
        <f t="shared" si="260"/>
        <v/>
      </c>
    </row>
    <row r="1655" spans="1:59" x14ac:dyDescent="0.2">
      <c r="A1655" t="str">
        <f t="shared" si="261"/>
        <v>James Madden_2017</v>
      </c>
      <c r="B1655" t="s">
        <v>2687</v>
      </c>
      <c r="C1655" t="s">
        <v>514</v>
      </c>
      <c r="D1655">
        <v>2017</v>
      </c>
      <c r="E1655" s="13">
        <v>0</v>
      </c>
      <c r="F1655" s="13">
        <v>0</v>
      </c>
      <c r="G1655" s="13">
        <v>0</v>
      </c>
      <c r="H1655" s="13">
        <v>0</v>
      </c>
      <c r="I1655" s="13">
        <v>0</v>
      </c>
      <c r="J1655" s="13">
        <v>0</v>
      </c>
      <c r="K1655" s="13">
        <v>0</v>
      </c>
      <c r="L1655" s="13">
        <v>0</v>
      </c>
      <c r="M1655" s="13">
        <v>0</v>
      </c>
      <c r="N1655" s="13">
        <v>0</v>
      </c>
      <c r="O1655" s="13">
        <v>0</v>
      </c>
      <c r="P1655" s="13">
        <v>0</v>
      </c>
      <c r="Q1655" s="13">
        <v>0</v>
      </c>
      <c r="R1655" s="13">
        <v>0</v>
      </c>
      <c r="S1655" s="13">
        <v>0</v>
      </c>
      <c r="T1655" s="13">
        <v>0</v>
      </c>
      <c r="U1655" s="13">
        <v>0</v>
      </c>
      <c r="V1655" s="13">
        <v>0</v>
      </c>
      <c r="W1655" s="13">
        <v>0</v>
      </c>
      <c r="X1655" s="13">
        <v>0</v>
      </c>
      <c r="Y1655" s="13">
        <v>0</v>
      </c>
      <c r="Z1655" s="13">
        <v>0</v>
      </c>
      <c r="AA1655" s="13">
        <v>0</v>
      </c>
      <c r="AB1655" s="13"/>
      <c r="AC1655" s="13"/>
      <c r="AD1655" s="13"/>
      <c r="AE1655" s="13"/>
      <c r="AF1655" s="13"/>
      <c r="AG1655" s="13"/>
      <c r="AH1655" s="13"/>
      <c r="AI1655" s="13"/>
      <c r="AJ1655" s="13"/>
      <c r="AK1655" s="13"/>
      <c r="AL1655" s="13"/>
      <c r="AM1655" s="13"/>
      <c r="AN1655" s="13"/>
      <c r="AO1655" s="13"/>
      <c r="AP1655" s="13"/>
      <c r="AQ1655" s="13"/>
      <c r="AR1655" s="13"/>
      <c r="AS1655" s="13"/>
      <c r="AT1655" s="13"/>
      <c r="AU1655" s="13"/>
      <c r="AV1655" s="13"/>
      <c r="AW1655" s="13"/>
      <c r="AX1655" s="13"/>
      <c r="AY1655" s="14" t="str">
        <f t="shared" ref="AY1655:AY1718" si="264">IFERROR(AVERAGEIFS(AB1655:AX1655,AB1655:AX1655,"&lt;&gt;"),"")</f>
        <v/>
      </c>
      <c r="AZ1655" s="14">
        <f t="shared" si="262"/>
        <v>23</v>
      </c>
      <c r="BA1655" s="19">
        <f t="shared" ref="BA1655:BA1718" si="265">COUNTIF(AB1655:AX1655,"&lt;&gt;")/22</f>
        <v>0</v>
      </c>
      <c r="BB1655" s="20" t="e">
        <f t="shared" si="263"/>
        <v>#DIV/0!</v>
      </c>
      <c r="BC1655">
        <f t="shared" ref="BC1655:BC1718" si="266">COUNTIFS(E1655:AA1655,0)</f>
        <v>23</v>
      </c>
      <c r="BD1655" s="14">
        <f t="shared" ref="BD1655:BD1718" si="267">MATCH(MIN(E1655:AA1655),E1655:AA1655,0)</f>
        <v>1</v>
      </c>
      <c r="BE1655" s="14" t="str">
        <f t="shared" ref="BE1655:BE1718" si="268">IFERROR(AVERAGE(AB1655:AG1655),"")</f>
        <v/>
      </c>
      <c r="BF1655" s="14" t="str">
        <f t="shared" ref="BF1655:BF1718" si="269">IFERROR(AVERAGE(AH1655:AM1655),"")</f>
        <v/>
      </c>
      <c r="BG1655" s="14" t="str">
        <f t="shared" ref="BG1655:BG1718" si="270">IFERROR(AVERAGE(AP1655:AX1655),"")</f>
        <v/>
      </c>
    </row>
    <row r="1656" spans="1:59" x14ac:dyDescent="0.2">
      <c r="A1656" t="str">
        <f t="shared" si="261"/>
        <v>James Madden_2016</v>
      </c>
      <c r="B1656" t="s">
        <v>2687</v>
      </c>
      <c r="C1656" t="s">
        <v>514</v>
      </c>
      <c r="D1656">
        <v>2016</v>
      </c>
      <c r="E1656" s="13">
        <v>0</v>
      </c>
      <c r="F1656" s="13">
        <v>0</v>
      </c>
      <c r="G1656" s="13">
        <v>0</v>
      </c>
      <c r="H1656" s="13">
        <v>0</v>
      </c>
      <c r="I1656" s="13">
        <v>0</v>
      </c>
      <c r="J1656" s="13">
        <v>0</v>
      </c>
      <c r="K1656" s="13">
        <v>0</v>
      </c>
      <c r="L1656" s="13">
        <v>0</v>
      </c>
      <c r="M1656" s="13">
        <v>0</v>
      </c>
      <c r="N1656" s="13">
        <v>0</v>
      </c>
      <c r="O1656" s="13">
        <v>0</v>
      </c>
      <c r="P1656" s="13">
        <v>0</v>
      </c>
      <c r="Q1656" s="13">
        <v>0</v>
      </c>
      <c r="R1656" s="13">
        <v>0</v>
      </c>
      <c r="S1656" s="13">
        <v>0</v>
      </c>
      <c r="T1656" s="13">
        <v>0</v>
      </c>
      <c r="U1656" s="13">
        <v>0</v>
      </c>
      <c r="V1656" s="13">
        <v>0</v>
      </c>
      <c r="W1656" s="13">
        <v>0</v>
      </c>
      <c r="X1656" s="13">
        <v>0</v>
      </c>
      <c r="Y1656" s="13">
        <v>0</v>
      </c>
      <c r="Z1656" s="13">
        <v>0</v>
      </c>
      <c r="AA1656" s="13">
        <v>0</v>
      </c>
      <c r="AB1656" s="13"/>
      <c r="AC1656" s="13"/>
      <c r="AD1656" s="13"/>
      <c r="AE1656" s="13"/>
      <c r="AF1656" s="13"/>
      <c r="AG1656" s="13"/>
      <c r="AH1656" s="13"/>
      <c r="AI1656" s="13"/>
      <c r="AJ1656" s="13"/>
      <c r="AK1656" s="13"/>
      <c r="AL1656" s="13"/>
      <c r="AM1656" s="13"/>
      <c r="AN1656" s="13"/>
      <c r="AO1656" s="13"/>
      <c r="AP1656" s="13"/>
      <c r="AQ1656" s="13"/>
      <c r="AR1656" s="13"/>
      <c r="AS1656" s="13"/>
      <c r="AT1656" s="13"/>
      <c r="AU1656" s="13"/>
      <c r="AV1656" s="13"/>
      <c r="AW1656" s="13"/>
      <c r="AX1656" s="13"/>
      <c r="AY1656" s="14" t="str">
        <f t="shared" si="264"/>
        <v/>
      </c>
      <c r="AZ1656" s="14">
        <f t="shared" si="262"/>
        <v>23</v>
      </c>
      <c r="BA1656" s="19">
        <f t="shared" si="265"/>
        <v>0</v>
      </c>
      <c r="BB1656" s="20" t="e">
        <f t="shared" si="263"/>
        <v>#DIV/0!</v>
      </c>
      <c r="BC1656">
        <f t="shared" si="266"/>
        <v>23</v>
      </c>
      <c r="BD1656" s="14">
        <f t="shared" si="267"/>
        <v>1</v>
      </c>
      <c r="BE1656" s="14" t="str">
        <f t="shared" si="268"/>
        <v/>
      </c>
      <c r="BF1656" s="14" t="str">
        <f t="shared" si="269"/>
        <v/>
      </c>
      <c r="BG1656" s="14" t="str">
        <f t="shared" si="270"/>
        <v/>
      </c>
    </row>
    <row r="1657" spans="1:59" x14ac:dyDescent="0.2">
      <c r="A1657" t="str">
        <f t="shared" si="261"/>
        <v>James Madden_2015</v>
      </c>
      <c r="B1657" t="s">
        <v>2687</v>
      </c>
      <c r="C1657" t="s">
        <v>514</v>
      </c>
      <c r="D1657">
        <v>2015</v>
      </c>
      <c r="E1657" s="13">
        <v>0</v>
      </c>
      <c r="F1657" s="13">
        <v>0</v>
      </c>
      <c r="G1657" s="13">
        <v>0</v>
      </c>
      <c r="H1657" s="13">
        <v>0</v>
      </c>
      <c r="I1657" s="13">
        <v>0</v>
      </c>
      <c r="J1657" s="13">
        <v>0</v>
      </c>
      <c r="K1657" s="13">
        <v>0</v>
      </c>
      <c r="L1657" s="13">
        <v>0</v>
      </c>
      <c r="M1657" s="13">
        <v>0</v>
      </c>
      <c r="N1657" s="13">
        <v>0</v>
      </c>
      <c r="O1657" s="13">
        <v>0</v>
      </c>
      <c r="P1657" s="13">
        <v>0</v>
      </c>
      <c r="Q1657" s="13">
        <v>0</v>
      </c>
      <c r="R1657" s="13">
        <v>0</v>
      </c>
      <c r="S1657" s="13">
        <v>0</v>
      </c>
      <c r="T1657" s="13">
        <v>0</v>
      </c>
      <c r="U1657" s="13">
        <v>0</v>
      </c>
      <c r="V1657" s="13">
        <v>0</v>
      </c>
      <c r="W1657" s="13">
        <v>0</v>
      </c>
      <c r="X1657" s="13">
        <v>0</v>
      </c>
      <c r="Y1657" s="13">
        <v>0</v>
      </c>
      <c r="Z1657" s="13">
        <v>0</v>
      </c>
      <c r="AA1657" s="13">
        <v>0</v>
      </c>
      <c r="AB1657" s="13"/>
      <c r="AC1657" s="13"/>
      <c r="AD1657" s="13"/>
      <c r="AE1657" s="13"/>
      <c r="AF1657" s="13"/>
      <c r="AG1657" s="13"/>
      <c r="AH1657" s="13"/>
      <c r="AI1657" s="13"/>
      <c r="AJ1657" s="13"/>
      <c r="AK1657" s="13"/>
      <c r="AL1657" s="13"/>
      <c r="AM1657" s="13"/>
      <c r="AN1657" s="13"/>
      <c r="AO1657" s="13"/>
      <c r="AP1657" s="13"/>
      <c r="AQ1657" s="13"/>
      <c r="AR1657" s="13"/>
      <c r="AS1657" s="13"/>
      <c r="AT1657" s="13"/>
      <c r="AU1657" s="13"/>
      <c r="AV1657" s="13"/>
      <c r="AW1657" s="13"/>
      <c r="AX1657" s="13"/>
      <c r="AY1657" s="14" t="str">
        <f t="shared" si="264"/>
        <v/>
      </c>
      <c r="AZ1657" s="14">
        <f t="shared" si="262"/>
        <v>23</v>
      </c>
      <c r="BA1657" s="19">
        <f t="shared" si="265"/>
        <v>0</v>
      </c>
      <c r="BB1657" s="20" t="e">
        <f t="shared" si="263"/>
        <v>#DIV/0!</v>
      </c>
      <c r="BC1657">
        <f t="shared" si="266"/>
        <v>23</v>
      </c>
      <c r="BD1657" s="14">
        <f t="shared" si="267"/>
        <v>1</v>
      </c>
      <c r="BE1657" s="14" t="str">
        <f t="shared" si="268"/>
        <v/>
      </c>
      <c r="BF1657" s="14" t="str">
        <f t="shared" si="269"/>
        <v/>
      </c>
      <c r="BG1657" s="14" t="str">
        <f t="shared" si="270"/>
        <v/>
      </c>
    </row>
    <row r="1658" spans="1:59" x14ac:dyDescent="0.2">
      <c r="A1658" t="str">
        <f t="shared" si="261"/>
        <v>Jack Madgen_2018</v>
      </c>
      <c r="B1658" t="s">
        <v>1631</v>
      </c>
      <c r="C1658" t="s">
        <v>116</v>
      </c>
      <c r="D1658">
        <v>2018</v>
      </c>
      <c r="E1658" s="13">
        <v>102400</v>
      </c>
      <c r="F1658" s="13">
        <v>102400</v>
      </c>
      <c r="G1658" s="13">
        <v>102400</v>
      </c>
      <c r="H1658" s="13">
        <v>102400</v>
      </c>
      <c r="I1658" s="13">
        <v>102400</v>
      </c>
      <c r="J1658" s="13">
        <v>102400</v>
      </c>
      <c r="K1658" s="13">
        <v>102400</v>
      </c>
      <c r="L1658" s="13">
        <v>102400</v>
      </c>
      <c r="M1658" s="13">
        <v>102400</v>
      </c>
      <c r="N1658" s="13">
        <v>102400</v>
      </c>
      <c r="O1658" s="13">
        <v>102400</v>
      </c>
      <c r="P1658" s="13">
        <v>102400</v>
      </c>
      <c r="Q1658" s="13">
        <v>102400</v>
      </c>
      <c r="R1658" s="13">
        <v>102400</v>
      </c>
      <c r="S1658" s="13">
        <v>102400</v>
      </c>
      <c r="T1658" s="13">
        <v>102400</v>
      </c>
      <c r="U1658" s="13">
        <v>102400</v>
      </c>
      <c r="V1658" s="13">
        <v>102400</v>
      </c>
      <c r="W1658" s="13">
        <v>102400</v>
      </c>
      <c r="X1658" s="13">
        <v>102400</v>
      </c>
      <c r="Y1658" s="13">
        <v>102400</v>
      </c>
      <c r="Z1658" s="13">
        <v>102400</v>
      </c>
      <c r="AA1658" s="13">
        <v>175500</v>
      </c>
      <c r="AB1658" s="13"/>
      <c r="AC1658" s="13"/>
      <c r="AD1658" s="13"/>
      <c r="AE1658" s="13"/>
      <c r="AF1658" s="13"/>
      <c r="AG1658" s="13"/>
      <c r="AH1658" s="13"/>
      <c r="AI1658" s="13"/>
      <c r="AJ1658" s="13"/>
      <c r="AK1658" s="13"/>
      <c r="AL1658" s="13"/>
      <c r="AM1658" s="13"/>
      <c r="AN1658" s="13"/>
      <c r="AO1658" s="13"/>
      <c r="AP1658" s="13"/>
      <c r="AQ1658" s="13"/>
      <c r="AR1658" s="13"/>
      <c r="AS1658" s="13"/>
      <c r="AT1658" s="13"/>
      <c r="AU1658" s="13">
        <v>66</v>
      </c>
      <c r="AV1658" s="13">
        <v>74</v>
      </c>
      <c r="AW1658" s="13">
        <v>40</v>
      </c>
      <c r="AX1658" s="13">
        <v>30</v>
      </c>
      <c r="AY1658" s="14">
        <f t="shared" si="264"/>
        <v>52.5</v>
      </c>
      <c r="AZ1658" s="14">
        <f t="shared" si="262"/>
        <v>23</v>
      </c>
      <c r="BA1658" s="19">
        <f t="shared" si="265"/>
        <v>0.18181818181818182</v>
      </c>
      <c r="BB1658" s="20">
        <f t="shared" si="263"/>
        <v>20.872629605937693</v>
      </c>
      <c r="BC1658">
        <f t="shared" si="266"/>
        <v>0</v>
      </c>
      <c r="BD1658" s="14">
        <f t="shared" si="267"/>
        <v>1</v>
      </c>
      <c r="BE1658" s="14" t="str">
        <f t="shared" si="268"/>
        <v/>
      </c>
      <c r="BF1658" s="14" t="str">
        <f t="shared" si="269"/>
        <v/>
      </c>
      <c r="BG1658" s="14">
        <f t="shared" si="270"/>
        <v>52.5</v>
      </c>
    </row>
    <row r="1659" spans="1:59" x14ac:dyDescent="0.2">
      <c r="A1659" t="str">
        <f t="shared" si="261"/>
        <v>Jack Madgen_2017</v>
      </c>
      <c r="B1659" t="s">
        <v>1631</v>
      </c>
      <c r="C1659" t="s">
        <v>116</v>
      </c>
      <c r="D1659">
        <v>2017</v>
      </c>
      <c r="E1659" s="13">
        <v>0</v>
      </c>
      <c r="F1659" s="13">
        <v>0</v>
      </c>
      <c r="G1659" s="13">
        <v>0</v>
      </c>
      <c r="H1659" s="13">
        <v>0</v>
      </c>
      <c r="I1659" s="13">
        <v>0</v>
      </c>
      <c r="J1659" s="13">
        <v>0</v>
      </c>
      <c r="K1659" s="13">
        <v>0</v>
      </c>
      <c r="L1659" s="13">
        <v>0</v>
      </c>
      <c r="M1659" s="13">
        <v>0</v>
      </c>
      <c r="N1659" s="13">
        <v>0</v>
      </c>
      <c r="O1659" s="13">
        <v>0</v>
      </c>
      <c r="P1659" s="13">
        <v>0</v>
      </c>
      <c r="Q1659" s="13">
        <v>0</v>
      </c>
      <c r="R1659" s="13">
        <v>0</v>
      </c>
      <c r="S1659" s="13">
        <v>0</v>
      </c>
      <c r="T1659" s="13">
        <v>0</v>
      </c>
      <c r="U1659" s="13">
        <v>0</v>
      </c>
      <c r="V1659" s="13">
        <v>0</v>
      </c>
      <c r="W1659" s="13">
        <v>0</v>
      </c>
      <c r="X1659" s="13">
        <v>0</v>
      </c>
      <c r="Y1659" s="13">
        <v>0</v>
      </c>
      <c r="Z1659" s="13">
        <v>0</v>
      </c>
      <c r="AA1659" s="13">
        <v>0</v>
      </c>
      <c r="AB1659" s="13"/>
      <c r="AC1659" s="13"/>
      <c r="AD1659" s="13"/>
      <c r="AE1659" s="13"/>
      <c r="AF1659" s="13"/>
      <c r="AG1659" s="13"/>
      <c r="AH1659" s="13"/>
      <c r="AI1659" s="13"/>
      <c r="AJ1659" s="13"/>
      <c r="AK1659" s="13"/>
      <c r="AL1659" s="13"/>
      <c r="AM1659" s="13"/>
      <c r="AN1659" s="13"/>
      <c r="AO1659" s="13"/>
      <c r="AP1659" s="13"/>
      <c r="AQ1659" s="13"/>
      <c r="AR1659" s="13"/>
      <c r="AS1659" s="13"/>
      <c r="AT1659" s="13"/>
      <c r="AU1659" s="13"/>
      <c r="AV1659" s="13"/>
      <c r="AW1659" s="13"/>
      <c r="AX1659" s="13"/>
      <c r="AY1659" s="14" t="str">
        <f t="shared" si="264"/>
        <v/>
      </c>
      <c r="AZ1659" s="14">
        <f t="shared" si="262"/>
        <v>23</v>
      </c>
      <c r="BA1659" s="19">
        <f t="shared" si="265"/>
        <v>0</v>
      </c>
      <c r="BB1659" s="20" t="e">
        <f t="shared" si="263"/>
        <v>#DIV/0!</v>
      </c>
      <c r="BC1659">
        <f t="shared" si="266"/>
        <v>23</v>
      </c>
      <c r="BD1659" s="14">
        <f t="shared" si="267"/>
        <v>1</v>
      </c>
      <c r="BE1659" s="14" t="str">
        <f t="shared" si="268"/>
        <v/>
      </c>
      <c r="BF1659" s="14" t="str">
        <f t="shared" si="269"/>
        <v/>
      </c>
      <c r="BG1659" s="14" t="str">
        <f t="shared" si="270"/>
        <v/>
      </c>
    </row>
    <row r="1660" spans="1:59" x14ac:dyDescent="0.2">
      <c r="A1660" t="str">
        <f t="shared" si="261"/>
        <v>Jack Madgen_2016</v>
      </c>
      <c r="B1660" t="s">
        <v>1631</v>
      </c>
      <c r="C1660" t="s">
        <v>116</v>
      </c>
      <c r="D1660">
        <v>2016</v>
      </c>
      <c r="E1660" s="13">
        <v>0</v>
      </c>
      <c r="F1660" s="13">
        <v>0</v>
      </c>
      <c r="G1660" s="13">
        <v>0</v>
      </c>
      <c r="H1660" s="13">
        <v>0</v>
      </c>
      <c r="I1660" s="13">
        <v>0</v>
      </c>
      <c r="J1660" s="13">
        <v>0</v>
      </c>
      <c r="K1660" s="13">
        <v>0</v>
      </c>
      <c r="L1660" s="13">
        <v>0</v>
      </c>
      <c r="M1660" s="13">
        <v>0</v>
      </c>
      <c r="N1660" s="13">
        <v>0</v>
      </c>
      <c r="O1660" s="13">
        <v>0</v>
      </c>
      <c r="P1660" s="13">
        <v>0</v>
      </c>
      <c r="Q1660" s="13">
        <v>0</v>
      </c>
      <c r="R1660" s="13">
        <v>0</v>
      </c>
      <c r="S1660" s="13">
        <v>0</v>
      </c>
      <c r="T1660" s="13">
        <v>0</v>
      </c>
      <c r="U1660" s="13">
        <v>0</v>
      </c>
      <c r="V1660" s="13">
        <v>0</v>
      </c>
      <c r="W1660" s="13">
        <v>0</v>
      </c>
      <c r="X1660" s="13">
        <v>0</v>
      </c>
      <c r="Y1660" s="13">
        <v>0</v>
      </c>
      <c r="Z1660" s="13">
        <v>0</v>
      </c>
      <c r="AA1660" s="13">
        <v>0</v>
      </c>
      <c r="AB1660" s="13"/>
      <c r="AC1660" s="13"/>
      <c r="AD1660" s="13"/>
      <c r="AE1660" s="13"/>
      <c r="AF1660" s="13"/>
      <c r="AG1660" s="13"/>
      <c r="AH1660" s="13"/>
      <c r="AI1660" s="13"/>
      <c r="AJ1660" s="13"/>
      <c r="AK1660" s="13"/>
      <c r="AL1660" s="13"/>
      <c r="AM1660" s="13"/>
      <c r="AN1660" s="13"/>
      <c r="AO1660" s="13"/>
      <c r="AP1660" s="13"/>
      <c r="AQ1660" s="13"/>
      <c r="AR1660" s="13"/>
      <c r="AS1660" s="13"/>
      <c r="AT1660" s="13"/>
      <c r="AU1660" s="13"/>
      <c r="AV1660" s="13"/>
      <c r="AW1660" s="13"/>
      <c r="AX1660" s="13"/>
      <c r="AY1660" s="14" t="str">
        <f t="shared" si="264"/>
        <v/>
      </c>
      <c r="AZ1660" s="14">
        <f t="shared" si="262"/>
        <v>23</v>
      </c>
      <c r="BA1660" s="19">
        <f t="shared" si="265"/>
        <v>0</v>
      </c>
      <c r="BB1660" s="20" t="e">
        <f t="shared" si="263"/>
        <v>#DIV/0!</v>
      </c>
      <c r="BC1660">
        <f t="shared" si="266"/>
        <v>23</v>
      </c>
      <c r="BD1660" s="14">
        <f t="shared" si="267"/>
        <v>1</v>
      </c>
      <c r="BE1660" s="14" t="str">
        <f t="shared" si="268"/>
        <v/>
      </c>
      <c r="BF1660" s="14" t="str">
        <f t="shared" si="269"/>
        <v/>
      </c>
      <c r="BG1660" s="14" t="str">
        <f t="shared" si="270"/>
        <v/>
      </c>
    </row>
    <row r="1661" spans="1:59" x14ac:dyDescent="0.2">
      <c r="A1661" t="str">
        <f t="shared" si="261"/>
        <v>Jack Madgen_2015</v>
      </c>
      <c r="B1661" t="s">
        <v>1631</v>
      </c>
      <c r="C1661" t="s">
        <v>116</v>
      </c>
      <c r="D1661">
        <v>2015</v>
      </c>
      <c r="E1661" s="13">
        <v>0</v>
      </c>
      <c r="F1661" s="13">
        <v>0</v>
      </c>
      <c r="G1661" s="13">
        <v>0</v>
      </c>
      <c r="H1661" s="13">
        <v>0</v>
      </c>
      <c r="I1661" s="13">
        <v>0</v>
      </c>
      <c r="J1661" s="13">
        <v>0</v>
      </c>
      <c r="K1661" s="13">
        <v>0</v>
      </c>
      <c r="L1661" s="13">
        <v>0</v>
      </c>
      <c r="M1661" s="13">
        <v>0</v>
      </c>
      <c r="N1661" s="13">
        <v>0</v>
      </c>
      <c r="O1661" s="13">
        <v>0</v>
      </c>
      <c r="P1661" s="13">
        <v>0</v>
      </c>
      <c r="Q1661" s="13">
        <v>0</v>
      </c>
      <c r="R1661" s="13">
        <v>0</v>
      </c>
      <c r="S1661" s="13">
        <v>0</v>
      </c>
      <c r="T1661" s="13">
        <v>0</v>
      </c>
      <c r="U1661" s="13">
        <v>0</v>
      </c>
      <c r="V1661" s="13">
        <v>0</v>
      </c>
      <c r="W1661" s="13">
        <v>0</v>
      </c>
      <c r="X1661" s="13">
        <v>0</v>
      </c>
      <c r="Y1661" s="13">
        <v>0</v>
      </c>
      <c r="Z1661" s="13">
        <v>0</v>
      </c>
      <c r="AA1661" s="13">
        <v>0</v>
      </c>
      <c r="AB1661" s="13"/>
      <c r="AC1661" s="13"/>
      <c r="AD1661" s="13"/>
      <c r="AE1661" s="13"/>
      <c r="AF1661" s="13"/>
      <c r="AG1661" s="13"/>
      <c r="AH1661" s="13"/>
      <c r="AI1661" s="13"/>
      <c r="AJ1661" s="13"/>
      <c r="AK1661" s="13"/>
      <c r="AL1661" s="13"/>
      <c r="AM1661" s="13"/>
      <c r="AN1661" s="13"/>
      <c r="AO1661" s="13"/>
      <c r="AP1661" s="13"/>
      <c r="AQ1661" s="13"/>
      <c r="AR1661" s="13"/>
      <c r="AS1661" s="13"/>
      <c r="AT1661" s="13"/>
      <c r="AU1661" s="13"/>
      <c r="AV1661" s="13"/>
      <c r="AW1661" s="13"/>
      <c r="AX1661" s="13"/>
      <c r="AY1661" s="14" t="str">
        <f t="shared" si="264"/>
        <v/>
      </c>
      <c r="AZ1661" s="14">
        <f t="shared" si="262"/>
        <v>23</v>
      </c>
      <c r="BA1661" s="19">
        <f t="shared" si="265"/>
        <v>0</v>
      </c>
      <c r="BB1661" s="20" t="e">
        <f t="shared" si="263"/>
        <v>#DIV/0!</v>
      </c>
      <c r="BC1661">
        <f t="shared" si="266"/>
        <v>23</v>
      </c>
      <c r="BD1661" s="14">
        <f t="shared" si="267"/>
        <v>1</v>
      </c>
      <c r="BE1661" s="14" t="str">
        <f t="shared" si="268"/>
        <v/>
      </c>
      <c r="BF1661" s="14" t="str">
        <f t="shared" si="269"/>
        <v/>
      </c>
      <c r="BG1661" s="14" t="str">
        <f t="shared" si="270"/>
        <v/>
      </c>
    </row>
    <row r="1662" spans="1:59" x14ac:dyDescent="0.2">
      <c r="A1662" t="str">
        <f t="shared" si="261"/>
        <v>Jack Maibaum_2018</v>
      </c>
      <c r="B1662" t="s">
        <v>944</v>
      </c>
      <c r="C1662" t="s">
        <v>423</v>
      </c>
      <c r="D1662">
        <v>2018</v>
      </c>
      <c r="E1662" s="13">
        <v>123900</v>
      </c>
      <c r="F1662" s="13">
        <v>123900</v>
      </c>
      <c r="G1662" s="13">
        <v>123900</v>
      </c>
      <c r="H1662" s="13">
        <v>123900</v>
      </c>
      <c r="I1662" s="13">
        <v>123900</v>
      </c>
      <c r="J1662" s="13">
        <v>123900</v>
      </c>
      <c r="K1662" s="13">
        <v>123900</v>
      </c>
      <c r="L1662" s="13">
        <v>123900</v>
      </c>
      <c r="M1662" s="13">
        <v>123900</v>
      </c>
      <c r="N1662" s="13">
        <v>123900</v>
      </c>
      <c r="O1662" s="13">
        <v>123900</v>
      </c>
      <c r="P1662" s="13">
        <v>123900</v>
      </c>
      <c r="Q1662" s="13">
        <v>123900</v>
      </c>
      <c r="R1662" s="13">
        <v>123900</v>
      </c>
      <c r="S1662" s="13">
        <v>123900</v>
      </c>
      <c r="T1662" s="13">
        <v>123900</v>
      </c>
      <c r="U1662" s="13">
        <v>123900</v>
      </c>
      <c r="V1662" s="13">
        <v>123900</v>
      </c>
      <c r="W1662" s="13">
        <v>123900</v>
      </c>
      <c r="X1662" s="13">
        <v>123900</v>
      </c>
      <c r="Y1662" s="13">
        <v>123900</v>
      </c>
      <c r="Z1662" s="13">
        <v>123900</v>
      </c>
      <c r="AA1662" s="13">
        <v>123900</v>
      </c>
      <c r="AB1662" s="13"/>
      <c r="AC1662" s="13"/>
      <c r="AD1662" s="13"/>
      <c r="AE1662" s="13"/>
      <c r="AF1662" s="13"/>
      <c r="AG1662" s="13"/>
      <c r="AH1662" s="13"/>
      <c r="AI1662" s="13"/>
      <c r="AJ1662" s="13"/>
      <c r="AK1662" s="13"/>
      <c r="AL1662" s="13"/>
      <c r="AM1662" s="13"/>
      <c r="AN1662" s="13"/>
      <c r="AO1662" s="13"/>
      <c r="AP1662" s="13"/>
      <c r="AQ1662" s="13"/>
      <c r="AR1662" s="13"/>
      <c r="AS1662" s="13"/>
      <c r="AT1662" s="13"/>
      <c r="AU1662" s="13"/>
      <c r="AV1662" s="13"/>
      <c r="AW1662" s="13"/>
      <c r="AX1662" s="13"/>
      <c r="AY1662" s="14" t="str">
        <f t="shared" si="264"/>
        <v/>
      </c>
      <c r="AZ1662" s="14">
        <f t="shared" si="262"/>
        <v>23</v>
      </c>
      <c r="BA1662" s="19">
        <f t="shared" si="265"/>
        <v>0</v>
      </c>
      <c r="BB1662" s="20" t="e">
        <f t="shared" si="263"/>
        <v>#DIV/0!</v>
      </c>
      <c r="BC1662">
        <f t="shared" si="266"/>
        <v>0</v>
      </c>
      <c r="BD1662" s="14">
        <f t="shared" si="267"/>
        <v>1</v>
      </c>
      <c r="BE1662" s="14" t="str">
        <f t="shared" si="268"/>
        <v/>
      </c>
      <c r="BF1662" s="14" t="str">
        <f t="shared" si="269"/>
        <v/>
      </c>
      <c r="BG1662" s="14" t="str">
        <f t="shared" si="270"/>
        <v/>
      </c>
    </row>
    <row r="1663" spans="1:59" x14ac:dyDescent="0.2">
      <c r="A1663" t="str">
        <f t="shared" si="261"/>
        <v>Jack Maibaum_2017</v>
      </c>
      <c r="B1663" t="s">
        <v>944</v>
      </c>
      <c r="C1663" t="s">
        <v>423</v>
      </c>
      <c r="D1663">
        <v>2017</v>
      </c>
      <c r="E1663" s="13">
        <v>117300</v>
      </c>
      <c r="F1663" s="13">
        <v>117300</v>
      </c>
      <c r="G1663" s="13">
        <v>117300</v>
      </c>
      <c r="H1663" s="13">
        <v>117300</v>
      </c>
      <c r="I1663" s="13">
        <v>117300</v>
      </c>
      <c r="J1663" s="13">
        <v>117300</v>
      </c>
      <c r="K1663" s="13">
        <v>117300</v>
      </c>
      <c r="L1663" s="13">
        <v>117300</v>
      </c>
      <c r="M1663" s="13">
        <v>117300</v>
      </c>
      <c r="N1663" s="13">
        <v>117300</v>
      </c>
      <c r="O1663" s="13">
        <v>117300</v>
      </c>
      <c r="P1663" s="13">
        <v>117300</v>
      </c>
      <c r="Q1663" s="13">
        <v>117300</v>
      </c>
      <c r="R1663" s="13">
        <v>117300</v>
      </c>
      <c r="S1663" s="13">
        <v>117300</v>
      </c>
      <c r="T1663" s="13">
        <v>117300</v>
      </c>
      <c r="U1663" s="13">
        <v>117300</v>
      </c>
      <c r="V1663" s="13">
        <v>117300</v>
      </c>
      <c r="W1663" s="13">
        <v>117300</v>
      </c>
      <c r="X1663" s="13">
        <v>117300</v>
      </c>
      <c r="Y1663" s="13">
        <v>117300</v>
      </c>
      <c r="Z1663" s="13">
        <v>117300</v>
      </c>
      <c r="AA1663" s="13">
        <v>117300</v>
      </c>
      <c r="AB1663" s="13"/>
      <c r="AC1663" s="13"/>
      <c r="AD1663" s="13"/>
      <c r="AE1663" s="13"/>
      <c r="AF1663" s="13"/>
      <c r="AG1663" s="13"/>
      <c r="AH1663" s="13"/>
      <c r="AI1663" s="13"/>
      <c r="AJ1663" s="13"/>
      <c r="AK1663" s="13"/>
      <c r="AL1663" s="13"/>
      <c r="AM1663" s="13"/>
      <c r="AN1663" s="13"/>
      <c r="AO1663" s="13"/>
      <c r="AP1663" s="13"/>
      <c r="AQ1663" s="13"/>
      <c r="AR1663" s="13"/>
      <c r="AS1663" s="13"/>
      <c r="AT1663" s="13"/>
      <c r="AU1663" s="13"/>
      <c r="AV1663" s="13"/>
      <c r="AW1663" s="13"/>
      <c r="AX1663" s="13"/>
      <c r="AY1663" s="14" t="str">
        <f t="shared" si="264"/>
        <v/>
      </c>
      <c r="AZ1663" s="14">
        <f t="shared" si="262"/>
        <v>23</v>
      </c>
      <c r="BA1663" s="19">
        <f t="shared" si="265"/>
        <v>0</v>
      </c>
      <c r="BB1663" s="20" t="e">
        <f t="shared" si="263"/>
        <v>#DIV/0!</v>
      </c>
      <c r="BC1663">
        <f t="shared" si="266"/>
        <v>0</v>
      </c>
      <c r="BD1663" s="14">
        <f t="shared" si="267"/>
        <v>1</v>
      </c>
      <c r="BE1663" s="14" t="str">
        <f t="shared" si="268"/>
        <v/>
      </c>
      <c r="BF1663" s="14" t="str">
        <f t="shared" si="269"/>
        <v/>
      </c>
      <c r="BG1663" s="14" t="str">
        <f t="shared" si="270"/>
        <v/>
      </c>
    </row>
    <row r="1664" spans="1:59" x14ac:dyDescent="0.2">
      <c r="A1664" t="str">
        <f t="shared" si="261"/>
        <v>Jack Maibaum_2016</v>
      </c>
      <c r="B1664" t="s">
        <v>944</v>
      </c>
      <c r="C1664" t="s">
        <v>423</v>
      </c>
      <c r="D1664">
        <v>2016</v>
      </c>
      <c r="E1664" s="13">
        <v>0</v>
      </c>
      <c r="F1664" s="13">
        <v>0</v>
      </c>
      <c r="G1664" s="13">
        <v>0</v>
      </c>
      <c r="H1664" s="13">
        <v>0</v>
      </c>
      <c r="I1664" s="13">
        <v>0</v>
      </c>
      <c r="J1664" s="13">
        <v>0</v>
      </c>
      <c r="K1664" s="13">
        <v>0</v>
      </c>
      <c r="L1664" s="13">
        <v>0</v>
      </c>
      <c r="M1664" s="13">
        <v>0</v>
      </c>
      <c r="N1664" s="13">
        <v>0</v>
      </c>
      <c r="O1664" s="13">
        <v>0</v>
      </c>
      <c r="P1664" s="13">
        <v>0</v>
      </c>
      <c r="Q1664" s="13">
        <v>0</v>
      </c>
      <c r="R1664" s="13">
        <v>0</v>
      </c>
      <c r="S1664" s="13">
        <v>0</v>
      </c>
      <c r="T1664" s="13">
        <v>0</v>
      </c>
      <c r="U1664" s="13">
        <v>0</v>
      </c>
      <c r="V1664" s="13">
        <v>0</v>
      </c>
      <c r="W1664" s="13">
        <v>0</v>
      </c>
      <c r="X1664" s="13">
        <v>0</v>
      </c>
      <c r="Y1664" s="13">
        <v>0</v>
      </c>
      <c r="Z1664" s="13">
        <v>0</v>
      </c>
      <c r="AA1664" s="13">
        <v>0</v>
      </c>
      <c r="AB1664" s="13"/>
      <c r="AC1664" s="13"/>
      <c r="AD1664" s="13"/>
      <c r="AE1664" s="13"/>
      <c r="AF1664" s="13"/>
      <c r="AG1664" s="13"/>
      <c r="AH1664" s="13"/>
      <c r="AI1664" s="13"/>
      <c r="AJ1664" s="13"/>
      <c r="AK1664" s="13"/>
      <c r="AL1664" s="13"/>
      <c r="AM1664" s="13"/>
      <c r="AN1664" s="13"/>
      <c r="AO1664" s="13"/>
      <c r="AP1664" s="13"/>
      <c r="AQ1664" s="13"/>
      <c r="AR1664" s="13"/>
      <c r="AS1664" s="13"/>
      <c r="AT1664" s="13"/>
      <c r="AU1664" s="13"/>
      <c r="AV1664" s="13"/>
      <c r="AW1664" s="13"/>
      <c r="AX1664" s="13"/>
      <c r="AY1664" s="14" t="str">
        <f t="shared" si="264"/>
        <v/>
      </c>
      <c r="AZ1664" s="14">
        <f t="shared" si="262"/>
        <v>23</v>
      </c>
      <c r="BA1664" s="19">
        <f t="shared" si="265"/>
        <v>0</v>
      </c>
      <c r="BB1664" s="20" t="e">
        <f t="shared" si="263"/>
        <v>#DIV/0!</v>
      </c>
      <c r="BC1664">
        <f t="shared" si="266"/>
        <v>23</v>
      </c>
      <c r="BD1664" s="14">
        <f t="shared" si="267"/>
        <v>1</v>
      </c>
      <c r="BE1664" s="14" t="str">
        <f t="shared" si="268"/>
        <v/>
      </c>
      <c r="BF1664" s="14" t="str">
        <f t="shared" si="269"/>
        <v/>
      </c>
      <c r="BG1664" s="14" t="str">
        <f t="shared" si="270"/>
        <v/>
      </c>
    </row>
    <row r="1665" spans="1:59" x14ac:dyDescent="0.2">
      <c r="A1665" t="str">
        <f t="shared" si="261"/>
        <v>Jack Maibaum_2015</v>
      </c>
      <c r="B1665" t="s">
        <v>944</v>
      </c>
      <c r="C1665" t="s">
        <v>423</v>
      </c>
      <c r="D1665">
        <v>2015</v>
      </c>
      <c r="E1665" s="13">
        <v>0</v>
      </c>
      <c r="F1665" s="13">
        <v>0</v>
      </c>
      <c r="G1665" s="13">
        <v>0</v>
      </c>
      <c r="H1665" s="13">
        <v>0</v>
      </c>
      <c r="I1665" s="13">
        <v>0</v>
      </c>
      <c r="J1665" s="13">
        <v>0</v>
      </c>
      <c r="K1665" s="13">
        <v>0</v>
      </c>
      <c r="L1665" s="13">
        <v>0</v>
      </c>
      <c r="M1665" s="13">
        <v>0</v>
      </c>
      <c r="N1665" s="13">
        <v>0</v>
      </c>
      <c r="O1665" s="13">
        <v>0</v>
      </c>
      <c r="P1665" s="13">
        <v>0</v>
      </c>
      <c r="Q1665" s="13">
        <v>0</v>
      </c>
      <c r="R1665" s="13">
        <v>0</v>
      </c>
      <c r="S1665" s="13">
        <v>0</v>
      </c>
      <c r="T1665" s="13">
        <v>0</v>
      </c>
      <c r="U1665" s="13">
        <v>0</v>
      </c>
      <c r="V1665" s="13">
        <v>0</v>
      </c>
      <c r="W1665" s="13">
        <v>0</v>
      </c>
      <c r="X1665" s="13">
        <v>0</v>
      </c>
      <c r="Y1665" s="13">
        <v>0</v>
      </c>
      <c r="Z1665" s="13">
        <v>0</v>
      </c>
      <c r="AA1665" s="13">
        <v>0</v>
      </c>
      <c r="AB1665" s="13"/>
      <c r="AC1665" s="13"/>
      <c r="AD1665" s="13"/>
      <c r="AE1665" s="13"/>
      <c r="AF1665" s="13"/>
      <c r="AG1665" s="13"/>
      <c r="AH1665" s="13"/>
      <c r="AI1665" s="13"/>
      <c r="AJ1665" s="13"/>
      <c r="AK1665" s="13"/>
      <c r="AL1665" s="13"/>
      <c r="AM1665" s="13"/>
      <c r="AN1665" s="13"/>
      <c r="AO1665" s="13"/>
      <c r="AP1665" s="13"/>
      <c r="AQ1665" s="13"/>
      <c r="AR1665" s="13"/>
      <c r="AS1665" s="13"/>
      <c r="AT1665" s="13"/>
      <c r="AU1665" s="13"/>
      <c r="AV1665" s="13"/>
      <c r="AW1665" s="13"/>
      <c r="AX1665" s="13"/>
      <c r="AY1665" s="14" t="str">
        <f t="shared" si="264"/>
        <v/>
      </c>
      <c r="AZ1665" s="14">
        <f t="shared" si="262"/>
        <v>23</v>
      </c>
      <c r="BA1665" s="19">
        <f t="shared" si="265"/>
        <v>0</v>
      </c>
      <c r="BB1665" s="20" t="e">
        <f t="shared" si="263"/>
        <v>#DIV/0!</v>
      </c>
      <c r="BC1665">
        <f t="shared" si="266"/>
        <v>23</v>
      </c>
      <c r="BD1665" s="14">
        <f t="shared" si="267"/>
        <v>1</v>
      </c>
      <c r="BE1665" s="14" t="str">
        <f t="shared" si="268"/>
        <v/>
      </c>
      <c r="BF1665" s="14" t="str">
        <f t="shared" si="269"/>
        <v/>
      </c>
      <c r="BG1665" s="14" t="str">
        <f t="shared" si="270"/>
        <v/>
      </c>
    </row>
    <row r="1666" spans="1:59" x14ac:dyDescent="0.2">
      <c r="A1666" t="str">
        <f t="shared" ref="A1666:A1729" si="271">B1666&amp;"_"&amp;D1666</f>
        <v>Caleb Marchbank_2018</v>
      </c>
      <c r="B1666" t="s">
        <v>573</v>
      </c>
      <c r="C1666" t="s">
        <v>84</v>
      </c>
      <c r="D1666">
        <v>2018</v>
      </c>
      <c r="E1666" s="13">
        <v>381400</v>
      </c>
      <c r="F1666" s="13">
        <v>381400</v>
      </c>
      <c r="G1666" s="13">
        <v>381400</v>
      </c>
      <c r="H1666" s="13">
        <v>381100</v>
      </c>
      <c r="I1666" s="13">
        <v>381100</v>
      </c>
      <c r="J1666" s="13">
        <v>381100</v>
      </c>
      <c r="K1666" s="13">
        <v>353300</v>
      </c>
      <c r="L1666" s="13">
        <v>353300</v>
      </c>
      <c r="M1666" s="13">
        <v>353300</v>
      </c>
      <c r="N1666" s="13">
        <v>353300</v>
      </c>
      <c r="O1666" s="13">
        <v>353300</v>
      </c>
      <c r="P1666" s="13">
        <v>353300</v>
      </c>
      <c r="Q1666" s="13">
        <v>353300</v>
      </c>
      <c r="R1666" s="13">
        <v>353300</v>
      </c>
      <c r="S1666" s="13">
        <v>353300</v>
      </c>
      <c r="T1666" s="13">
        <v>353300</v>
      </c>
      <c r="U1666" s="13">
        <v>321500</v>
      </c>
      <c r="V1666" s="13">
        <v>298700</v>
      </c>
      <c r="W1666" s="13">
        <v>293400</v>
      </c>
      <c r="X1666" s="13">
        <v>301900</v>
      </c>
      <c r="Y1666" s="13">
        <v>321500</v>
      </c>
      <c r="Z1666" s="13">
        <v>317900</v>
      </c>
      <c r="AA1666" s="13">
        <v>313200</v>
      </c>
      <c r="AB1666" s="13">
        <v>105</v>
      </c>
      <c r="AC1666" s="13">
        <v>81</v>
      </c>
      <c r="AD1666" s="13">
        <v>40</v>
      </c>
      <c r="AE1666" s="13"/>
      <c r="AF1666" s="13"/>
      <c r="AG1666" s="13">
        <v>43</v>
      </c>
      <c r="AH1666" s="13"/>
      <c r="AI1666" s="13"/>
      <c r="AJ1666" s="13"/>
      <c r="AK1666" s="13"/>
      <c r="AL1666" s="13"/>
      <c r="AM1666" s="13"/>
      <c r="AN1666" s="13"/>
      <c r="AO1666" s="13"/>
      <c r="AP1666" s="13"/>
      <c r="AQ1666" s="13">
        <v>62</v>
      </c>
      <c r="AR1666" s="13">
        <v>40</v>
      </c>
      <c r="AS1666" s="13">
        <v>69</v>
      </c>
      <c r="AT1666" s="13">
        <v>90</v>
      </c>
      <c r="AU1666" s="13">
        <v>71</v>
      </c>
      <c r="AV1666" s="13">
        <v>29</v>
      </c>
      <c r="AW1666" s="13">
        <v>99</v>
      </c>
      <c r="AX1666" s="13">
        <v>57</v>
      </c>
      <c r="AY1666" s="14">
        <f t="shared" si="264"/>
        <v>65.5</v>
      </c>
      <c r="AZ1666" s="14">
        <f t="shared" si="262"/>
        <v>23</v>
      </c>
      <c r="BA1666" s="19">
        <f t="shared" si="265"/>
        <v>0.54545454545454541</v>
      </c>
      <c r="BB1666" s="20">
        <f t="shared" si="263"/>
        <v>24.843144289357138</v>
      </c>
      <c r="BC1666">
        <f t="shared" si="266"/>
        <v>0</v>
      </c>
      <c r="BD1666" s="14">
        <f t="shared" si="267"/>
        <v>19</v>
      </c>
      <c r="BE1666" s="14">
        <f t="shared" si="268"/>
        <v>67.25</v>
      </c>
      <c r="BF1666" s="14" t="str">
        <f t="shared" si="269"/>
        <v/>
      </c>
      <c r="BG1666" s="14">
        <f t="shared" si="270"/>
        <v>64.625</v>
      </c>
    </row>
    <row r="1667" spans="1:59" x14ac:dyDescent="0.2">
      <c r="A1667" t="str">
        <f t="shared" si="271"/>
        <v>Caleb Marchbank_2017</v>
      </c>
      <c r="B1667" t="s">
        <v>573</v>
      </c>
      <c r="C1667" t="s">
        <v>84</v>
      </c>
      <c r="D1667">
        <v>2017</v>
      </c>
      <c r="E1667" s="13">
        <v>236100</v>
      </c>
      <c r="F1667" s="13">
        <v>236100</v>
      </c>
      <c r="G1667" s="13">
        <v>236100</v>
      </c>
      <c r="H1667" s="13">
        <v>279600</v>
      </c>
      <c r="I1667" s="13">
        <v>301100</v>
      </c>
      <c r="J1667" s="13">
        <v>314600</v>
      </c>
      <c r="K1667" s="13">
        <v>329800</v>
      </c>
      <c r="L1667" s="13">
        <v>356700</v>
      </c>
      <c r="M1667" s="13">
        <v>370000</v>
      </c>
      <c r="N1667" s="13">
        <v>376600</v>
      </c>
      <c r="O1667" s="13">
        <v>364400</v>
      </c>
      <c r="P1667" s="13">
        <v>364400</v>
      </c>
      <c r="Q1667" s="13">
        <v>369900</v>
      </c>
      <c r="R1667" s="13">
        <v>371200</v>
      </c>
      <c r="S1667" s="13">
        <v>367700</v>
      </c>
      <c r="T1667" s="13">
        <v>347000</v>
      </c>
      <c r="U1667" s="13">
        <v>347000</v>
      </c>
      <c r="V1667" s="13">
        <v>347000</v>
      </c>
      <c r="W1667" s="13">
        <v>347000</v>
      </c>
      <c r="X1667" s="13">
        <v>325500</v>
      </c>
      <c r="Y1667" s="13">
        <v>302200</v>
      </c>
      <c r="Z1667" s="13">
        <v>302200</v>
      </c>
      <c r="AA1667" s="13">
        <v>302200</v>
      </c>
      <c r="AB1667" s="13">
        <v>97</v>
      </c>
      <c r="AC1667" s="13">
        <v>82</v>
      </c>
      <c r="AD1667" s="13">
        <v>56</v>
      </c>
      <c r="AE1667" s="13">
        <v>74</v>
      </c>
      <c r="AF1667" s="13">
        <v>76</v>
      </c>
      <c r="AG1667" s="13">
        <v>69</v>
      </c>
      <c r="AH1667" s="13">
        <v>108</v>
      </c>
      <c r="AI1667" s="13">
        <v>63</v>
      </c>
      <c r="AJ1667" s="13">
        <v>61</v>
      </c>
      <c r="AK1667" s="13">
        <v>70</v>
      </c>
      <c r="AL1667" s="13"/>
      <c r="AM1667" s="13">
        <v>95</v>
      </c>
      <c r="AN1667" s="13">
        <v>55</v>
      </c>
      <c r="AO1667" s="13">
        <v>60</v>
      </c>
      <c r="AP1667" s="13">
        <v>57</v>
      </c>
      <c r="AQ1667" s="13"/>
      <c r="AR1667" s="13"/>
      <c r="AS1667" s="13"/>
      <c r="AT1667" s="13">
        <v>43</v>
      </c>
      <c r="AU1667" s="13">
        <v>44</v>
      </c>
      <c r="AV1667" s="13"/>
      <c r="AW1667" s="13"/>
      <c r="AX1667" s="13"/>
      <c r="AY1667" s="14">
        <f t="shared" si="264"/>
        <v>69.375</v>
      </c>
      <c r="AZ1667" s="14">
        <f t="shared" si="262"/>
        <v>23</v>
      </c>
      <c r="BA1667" s="19">
        <f t="shared" si="265"/>
        <v>0.72727272727272729</v>
      </c>
      <c r="BB1667" s="20">
        <f t="shared" si="263"/>
        <v>18.64358692240668</v>
      </c>
      <c r="BC1667">
        <f t="shared" si="266"/>
        <v>0</v>
      </c>
      <c r="BD1667" s="14">
        <f t="shared" si="267"/>
        <v>1</v>
      </c>
      <c r="BE1667" s="14">
        <f t="shared" si="268"/>
        <v>75.666666666666671</v>
      </c>
      <c r="BF1667" s="14">
        <f t="shared" si="269"/>
        <v>79.400000000000006</v>
      </c>
      <c r="BG1667" s="14">
        <f t="shared" si="270"/>
        <v>48</v>
      </c>
    </row>
    <row r="1668" spans="1:59" x14ac:dyDescent="0.2">
      <c r="A1668" t="str">
        <f t="shared" si="271"/>
        <v>Caleb Marchbank_2016</v>
      </c>
      <c r="B1668" t="s">
        <v>573</v>
      </c>
      <c r="C1668" t="s">
        <v>84</v>
      </c>
      <c r="D1668">
        <v>2016</v>
      </c>
      <c r="E1668" s="13">
        <v>215800</v>
      </c>
      <c r="F1668" s="13">
        <v>215800</v>
      </c>
      <c r="G1668" s="13">
        <v>215800</v>
      </c>
      <c r="H1668" s="13">
        <v>215800</v>
      </c>
      <c r="I1668" s="13">
        <v>215800</v>
      </c>
      <c r="J1668" s="13">
        <v>215800</v>
      </c>
      <c r="K1668" s="13">
        <v>215800</v>
      </c>
      <c r="L1668" s="13">
        <v>215800</v>
      </c>
      <c r="M1668" s="13">
        <v>215800</v>
      </c>
      <c r="N1668" s="13">
        <v>215800</v>
      </c>
      <c r="O1668" s="13">
        <v>215800</v>
      </c>
      <c r="P1668" s="13">
        <v>215800</v>
      </c>
      <c r="Q1668" s="13">
        <v>215800</v>
      </c>
      <c r="R1668" s="13">
        <v>215800</v>
      </c>
      <c r="S1668" s="13">
        <v>215800</v>
      </c>
      <c r="T1668" s="13">
        <v>215800</v>
      </c>
      <c r="U1668" s="13">
        <v>215800</v>
      </c>
      <c r="V1668" s="13">
        <v>215800</v>
      </c>
      <c r="W1668" s="13">
        <v>215800</v>
      </c>
      <c r="X1668" s="13">
        <v>215800</v>
      </c>
      <c r="Y1668" s="13">
        <v>215800</v>
      </c>
      <c r="Z1668" s="13">
        <v>215800</v>
      </c>
      <c r="AA1668" s="13">
        <v>215800</v>
      </c>
      <c r="AB1668" s="13">
        <v>93</v>
      </c>
      <c r="AC1668" s="13">
        <v>31</v>
      </c>
      <c r="AD1668" s="13"/>
      <c r="AE1668" s="13"/>
      <c r="AF1668" s="13"/>
      <c r="AG1668" s="13"/>
      <c r="AH1668" s="13"/>
      <c r="AI1668" s="13"/>
      <c r="AJ1668" s="13"/>
      <c r="AK1668" s="13"/>
      <c r="AL1668" s="13"/>
      <c r="AM1668" s="13"/>
      <c r="AN1668" s="13"/>
      <c r="AO1668" s="13"/>
      <c r="AP1668" s="13"/>
      <c r="AQ1668" s="13"/>
      <c r="AR1668" s="13"/>
      <c r="AS1668" s="13"/>
      <c r="AT1668" s="13"/>
      <c r="AU1668" s="13"/>
      <c r="AV1668" s="13"/>
      <c r="AW1668" s="13"/>
      <c r="AX1668" s="13"/>
      <c r="AY1668" s="14">
        <f t="shared" si="264"/>
        <v>62</v>
      </c>
      <c r="AZ1668" s="14">
        <f t="shared" si="262"/>
        <v>23</v>
      </c>
      <c r="BA1668" s="19">
        <f t="shared" si="265"/>
        <v>9.0909090909090912E-2</v>
      </c>
      <c r="BB1668" s="20">
        <f t="shared" si="263"/>
        <v>43.840620433565945</v>
      </c>
      <c r="BC1668">
        <f t="shared" si="266"/>
        <v>0</v>
      </c>
      <c r="BD1668" s="14">
        <f t="shared" si="267"/>
        <v>1</v>
      </c>
      <c r="BE1668" s="14">
        <f t="shared" si="268"/>
        <v>62</v>
      </c>
      <c r="BF1668" s="14" t="str">
        <f t="shared" si="269"/>
        <v/>
      </c>
      <c r="BG1668" s="14" t="str">
        <f t="shared" si="270"/>
        <v/>
      </c>
    </row>
    <row r="1669" spans="1:59" x14ac:dyDescent="0.2">
      <c r="A1669" t="str">
        <f t="shared" si="271"/>
        <v>Caleb Marchbank_2015</v>
      </c>
      <c r="B1669" t="s">
        <v>573</v>
      </c>
      <c r="C1669" t="s">
        <v>84</v>
      </c>
      <c r="D1669">
        <v>2015</v>
      </c>
      <c r="E1669" s="13">
        <v>197300</v>
      </c>
      <c r="F1669" s="13">
        <v>197300</v>
      </c>
      <c r="G1669" s="13">
        <v>197300</v>
      </c>
      <c r="H1669" s="13">
        <v>197300</v>
      </c>
      <c r="I1669" s="13">
        <v>197300</v>
      </c>
      <c r="J1669" s="13">
        <v>197300</v>
      </c>
      <c r="K1669" s="13">
        <v>197300</v>
      </c>
      <c r="L1669" s="13">
        <v>197300</v>
      </c>
      <c r="M1669" s="13">
        <v>197300</v>
      </c>
      <c r="N1669" s="13">
        <v>197300</v>
      </c>
      <c r="O1669" s="13">
        <v>197300</v>
      </c>
      <c r="P1669" s="13">
        <v>197300</v>
      </c>
      <c r="Q1669" s="13">
        <v>197300</v>
      </c>
      <c r="R1669" s="13">
        <v>197300</v>
      </c>
      <c r="S1669" s="13">
        <v>197300</v>
      </c>
      <c r="T1669" s="13">
        <v>197300</v>
      </c>
      <c r="U1669" s="13">
        <v>197300</v>
      </c>
      <c r="V1669" s="13">
        <v>197300</v>
      </c>
      <c r="W1669" s="13">
        <v>197300</v>
      </c>
      <c r="X1669" s="13">
        <v>197300</v>
      </c>
      <c r="Y1669" s="13">
        <v>197300</v>
      </c>
      <c r="Z1669" s="13">
        <v>205100</v>
      </c>
      <c r="AA1669" s="13">
        <v>213900</v>
      </c>
      <c r="AB1669" s="13"/>
      <c r="AC1669" s="13"/>
      <c r="AD1669" s="13"/>
      <c r="AE1669" s="13"/>
      <c r="AF1669" s="13"/>
      <c r="AG1669" s="13"/>
      <c r="AH1669" s="13"/>
      <c r="AI1669" s="13"/>
      <c r="AJ1669" s="13"/>
      <c r="AK1669" s="13"/>
      <c r="AL1669" s="13"/>
      <c r="AM1669" s="13">
        <v>48</v>
      </c>
      <c r="AN1669" s="13"/>
      <c r="AO1669" s="13">
        <v>37</v>
      </c>
      <c r="AP1669" s="13"/>
      <c r="AQ1669" s="13"/>
      <c r="AR1669" s="13"/>
      <c r="AS1669" s="13"/>
      <c r="AT1669" s="13"/>
      <c r="AU1669" s="13"/>
      <c r="AV1669" s="13">
        <v>54</v>
      </c>
      <c r="AW1669" s="13">
        <v>55</v>
      </c>
      <c r="AX1669" s="13">
        <v>6</v>
      </c>
      <c r="AY1669" s="14">
        <f t="shared" si="264"/>
        <v>40</v>
      </c>
      <c r="AZ1669" s="14">
        <f t="shared" si="262"/>
        <v>23</v>
      </c>
      <c r="BA1669" s="19">
        <f t="shared" si="265"/>
        <v>0.22727272727272727</v>
      </c>
      <c r="BB1669" s="20">
        <f t="shared" si="263"/>
        <v>20.310096011589902</v>
      </c>
      <c r="BC1669">
        <f t="shared" si="266"/>
        <v>0</v>
      </c>
      <c r="BD1669" s="14">
        <f t="shared" si="267"/>
        <v>1</v>
      </c>
      <c r="BE1669" s="14" t="str">
        <f t="shared" si="268"/>
        <v/>
      </c>
      <c r="BF1669" s="14">
        <f t="shared" si="269"/>
        <v>48</v>
      </c>
      <c r="BG1669" s="14">
        <f t="shared" si="270"/>
        <v>38.333333333333336</v>
      </c>
    </row>
    <row r="1670" spans="1:59" x14ac:dyDescent="0.2">
      <c r="A1670" t="str">
        <f t="shared" si="271"/>
        <v>Oleg Markov_2018</v>
      </c>
      <c r="B1670" t="s">
        <v>812</v>
      </c>
      <c r="C1670" t="s">
        <v>369</v>
      </c>
      <c r="D1670">
        <v>2018</v>
      </c>
      <c r="E1670" s="13">
        <v>205700</v>
      </c>
      <c r="F1670" s="13">
        <v>205700</v>
      </c>
      <c r="G1670" s="13">
        <v>205700</v>
      </c>
      <c r="H1670" s="13">
        <v>205700</v>
      </c>
      <c r="I1670" s="13">
        <v>205700</v>
      </c>
      <c r="J1670" s="13">
        <v>205700</v>
      </c>
      <c r="K1670" s="13">
        <v>205700</v>
      </c>
      <c r="L1670" s="13">
        <v>205700</v>
      </c>
      <c r="M1670" s="13">
        <v>205700</v>
      </c>
      <c r="N1670" s="13">
        <v>205700</v>
      </c>
      <c r="O1670" s="13">
        <v>205700</v>
      </c>
      <c r="P1670" s="13">
        <v>205700</v>
      </c>
      <c r="Q1670" s="13">
        <v>205700</v>
      </c>
      <c r="R1670" s="13">
        <v>205700</v>
      </c>
      <c r="S1670" s="13">
        <v>205700</v>
      </c>
      <c r="T1670" s="13">
        <v>205700</v>
      </c>
      <c r="U1670" s="13">
        <v>205700</v>
      </c>
      <c r="V1670" s="13">
        <v>205700</v>
      </c>
      <c r="W1670" s="13">
        <v>205700</v>
      </c>
      <c r="X1670" s="13">
        <v>205700</v>
      </c>
      <c r="Y1670" s="13">
        <v>205700</v>
      </c>
      <c r="Z1670" s="13">
        <v>205700</v>
      </c>
      <c r="AA1670" s="13">
        <v>205700</v>
      </c>
      <c r="AB1670" s="13"/>
      <c r="AC1670" s="13"/>
      <c r="AD1670" s="13"/>
      <c r="AE1670" s="13"/>
      <c r="AF1670" s="13"/>
      <c r="AG1670" s="13"/>
      <c r="AH1670" s="13"/>
      <c r="AI1670" s="13"/>
      <c r="AJ1670" s="13"/>
      <c r="AK1670" s="13"/>
      <c r="AL1670" s="13"/>
      <c r="AM1670" s="13"/>
      <c r="AN1670" s="13"/>
      <c r="AO1670" s="13"/>
      <c r="AP1670" s="13"/>
      <c r="AQ1670" s="13"/>
      <c r="AR1670" s="13"/>
      <c r="AS1670" s="13"/>
      <c r="AT1670" s="13"/>
      <c r="AU1670" s="13"/>
      <c r="AV1670" s="13"/>
      <c r="AW1670" s="13"/>
      <c r="AX1670" s="13"/>
      <c r="AY1670" s="14" t="str">
        <f t="shared" si="264"/>
        <v/>
      </c>
      <c r="AZ1670" s="14">
        <f t="shared" si="262"/>
        <v>23</v>
      </c>
      <c r="BA1670" s="19">
        <f t="shared" si="265"/>
        <v>0</v>
      </c>
      <c r="BB1670" s="20" t="e">
        <f t="shared" si="263"/>
        <v>#DIV/0!</v>
      </c>
      <c r="BC1670">
        <f t="shared" si="266"/>
        <v>0</v>
      </c>
      <c r="BD1670" s="14">
        <f t="shared" si="267"/>
        <v>1</v>
      </c>
      <c r="BE1670" s="14" t="str">
        <f t="shared" si="268"/>
        <v/>
      </c>
      <c r="BF1670" s="14" t="str">
        <f t="shared" si="269"/>
        <v/>
      </c>
      <c r="BG1670" s="14" t="str">
        <f t="shared" si="270"/>
        <v/>
      </c>
    </row>
    <row r="1671" spans="1:59" x14ac:dyDescent="0.2">
      <c r="A1671" t="str">
        <f t="shared" si="271"/>
        <v>Oleg Markov_2017</v>
      </c>
      <c r="B1671" t="s">
        <v>812</v>
      </c>
      <c r="C1671" t="s">
        <v>369</v>
      </c>
      <c r="D1671">
        <v>2017</v>
      </c>
      <c r="E1671" s="13">
        <v>345500</v>
      </c>
      <c r="F1671" s="13">
        <v>345500</v>
      </c>
      <c r="G1671" s="13">
        <v>345500</v>
      </c>
      <c r="H1671" s="13">
        <v>345500</v>
      </c>
      <c r="I1671" s="13">
        <v>345500</v>
      </c>
      <c r="J1671" s="13">
        <v>345500</v>
      </c>
      <c r="K1671" s="13">
        <v>345500</v>
      </c>
      <c r="L1671" s="13">
        <v>311500</v>
      </c>
      <c r="M1671" s="13">
        <v>279200</v>
      </c>
      <c r="N1671" s="13">
        <v>279200</v>
      </c>
      <c r="O1671" s="13">
        <v>279200</v>
      </c>
      <c r="P1671" s="13">
        <v>279200</v>
      </c>
      <c r="Q1671" s="13">
        <v>279200</v>
      </c>
      <c r="R1671" s="13">
        <v>279200</v>
      </c>
      <c r="S1671" s="13">
        <v>279200</v>
      </c>
      <c r="T1671" s="13">
        <v>243600</v>
      </c>
      <c r="U1671" s="13">
        <v>243600</v>
      </c>
      <c r="V1671" s="13">
        <v>243600</v>
      </c>
      <c r="W1671" s="13">
        <v>243600</v>
      </c>
      <c r="X1671" s="13">
        <v>243600</v>
      </c>
      <c r="Y1671" s="13">
        <v>243600</v>
      </c>
      <c r="Z1671" s="13">
        <v>243600</v>
      </c>
      <c r="AA1671" s="13">
        <v>228900</v>
      </c>
      <c r="AB1671" s="13"/>
      <c r="AC1671" s="13"/>
      <c r="AD1671" s="13"/>
      <c r="AE1671" s="13"/>
      <c r="AF1671" s="13">
        <v>33</v>
      </c>
      <c r="AG1671" s="13">
        <v>49</v>
      </c>
      <c r="AH1671" s="13">
        <v>44</v>
      </c>
      <c r="AI1671" s="13">
        <v>18</v>
      </c>
      <c r="AJ1671" s="13"/>
      <c r="AK1671" s="13"/>
      <c r="AL1671" s="13"/>
      <c r="AM1671" s="13"/>
      <c r="AN1671" s="13"/>
      <c r="AO1671" s="13"/>
      <c r="AP1671" s="13">
        <v>24</v>
      </c>
      <c r="AQ1671" s="13"/>
      <c r="AR1671" s="13"/>
      <c r="AS1671" s="13"/>
      <c r="AT1671" s="13"/>
      <c r="AU1671" s="13"/>
      <c r="AV1671" s="13"/>
      <c r="AW1671" s="13">
        <v>72</v>
      </c>
      <c r="AX1671" s="13">
        <v>51</v>
      </c>
      <c r="AY1671" s="14">
        <f t="shared" si="264"/>
        <v>41.571428571428569</v>
      </c>
      <c r="AZ1671" s="14">
        <f t="shared" si="262"/>
        <v>23</v>
      </c>
      <c r="BA1671" s="19">
        <f t="shared" si="265"/>
        <v>0.31818181818181818</v>
      </c>
      <c r="BB1671" s="20">
        <f t="shared" si="263"/>
        <v>18.319908504658198</v>
      </c>
      <c r="BC1671">
        <f t="shared" si="266"/>
        <v>0</v>
      </c>
      <c r="BD1671" s="14">
        <f t="shared" si="267"/>
        <v>23</v>
      </c>
      <c r="BE1671" s="14">
        <f t="shared" si="268"/>
        <v>41</v>
      </c>
      <c r="BF1671" s="14">
        <f t="shared" si="269"/>
        <v>31</v>
      </c>
      <c r="BG1671" s="14">
        <f t="shared" si="270"/>
        <v>49</v>
      </c>
    </row>
    <row r="1672" spans="1:59" x14ac:dyDescent="0.2">
      <c r="A1672" t="str">
        <f t="shared" si="271"/>
        <v>Oleg Markov_2016</v>
      </c>
      <c r="B1672" t="s">
        <v>812</v>
      </c>
      <c r="C1672" t="s">
        <v>369</v>
      </c>
      <c r="D1672">
        <v>2016</v>
      </c>
      <c r="E1672" s="13">
        <v>117300</v>
      </c>
      <c r="F1672" s="13">
        <v>117300</v>
      </c>
      <c r="G1672" s="13">
        <v>117300</v>
      </c>
      <c r="H1672" s="13">
        <v>117300</v>
      </c>
      <c r="I1672" s="13">
        <v>117300</v>
      </c>
      <c r="J1672" s="13">
        <v>117300</v>
      </c>
      <c r="K1672" s="13">
        <v>117300</v>
      </c>
      <c r="L1672" s="13">
        <v>117300</v>
      </c>
      <c r="M1672" s="13">
        <v>117300</v>
      </c>
      <c r="N1672" s="13">
        <v>117300</v>
      </c>
      <c r="O1672" s="13">
        <v>117300</v>
      </c>
      <c r="P1672" s="13">
        <v>117300</v>
      </c>
      <c r="Q1672" s="13">
        <v>117300</v>
      </c>
      <c r="R1672" s="13">
        <v>117300</v>
      </c>
      <c r="S1672" s="13">
        <v>117300</v>
      </c>
      <c r="T1672" s="13">
        <v>117300</v>
      </c>
      <c r="U1672" s="13">
        <v>117300</v>
      </c>
      <c r="V1672" s="13">
        <v>117300</v>
      </c>
      <c r="W1672" s="13">
        <v>164100</v>
      </c>
      <c r="X1672" s="13">
        <v>188400</v>
      </c>
      <c r="Y1672" s="13">
        <v>217800</v>
      </c>
      <c r="Z1672" s="13">
        <v>253500</v>
      </c>
      <c r="AA1672" s="13">
        <v>284000</v>
      </c>
      <c r="AB1672" s="13"/>
      <c r="AC1672" s="13"/>
      <c r="AD1672" s="13"/>
      <c r="AE1672" s="13"/>
      <c r="AF1672" s="13"/>
      <c r="AG1672" s="13"/>
      <c r="AH1672" s="13"/>
      <c r="AI1672" s="13"/>
      <c r="AJ1672" s="13"/>
      <c r="AK1672" s="13"/>
      <c r="AL1672" s="13"/>
      <c r="AM1672" s="13"/>
      <c r="AN1672" s="13"/>
      <c r="AO1672" s="13"/>
      <c r="AP1672" s="13"/>
      <c r="AQ1672" s="13">
        <v>75</v>
      </c>
      <c r="AR1672" s="13">
        <v>62</v>
      </c>
      <c r="AS1672" s="13">
        <v>42</v>
      </c>
      <c r="AT1672" s="13">
        <v>53</v>
      </c>
      <c r="AU1672" s="13">
        <v>89</v>
      </c>
      <c r="AV1672" s="13">
        <v>75</v>
      </c>
      <c r="AW1672" s="13">
        <v>63</v>
      </c>
      <c r="AX1672" s="13">
        <v>49</v>
      </c>
      <c r="AY1672" s="14">
        <f t="shared" si="264"/>
        <v>63.5</v>
      </c>
      <c r="AZ1672" s="14">
        <f t="shared" si="262"/>
        <v>23</v>
      </c>
      <c r="BA1672" s="19">
        <f t="shared" si="265"/>
        <v>0.36363636363636365</v>
      </c>
      <c r="BB1672" s="20">
        <f t="shared" si="263"/>
        <v>15.583874449479593</v>
      </c>
      <c r="BC1672">
        <f t="shared" si="266"/>
        <v>0</v>
      </c>
      <c r="BD1672" s="14">
        <f t="shared" si="267"/>
        <v>1</v>
      </c>
      <c r="BE1672" s="14" t="str">
        <f t="shared" si="268"/>
        <v/>
      </c>
      <c r="BF1672" s="14" t="str">
        <f t="shared" si="269"/>
        <v/>
      </c>
      <c r="BG1672" s="14">
        <f t="shared" si="270"/>
        <v>63.5</v>
      </c>
    </row>
    <row r="1673" spans="1:59" x14ac:dyDescent="0.2">
      <c r="A1673" t="str">
        <f t="shared" si="271"/>
        <v>Oleg Markov_2015</v>
      </c>
      <c r="B1673" t="s">
        <v>812</v>
      </c>
      <c r="C1673" t="s">
        <v>369</v>
      </c>
      <c r="D1673">
        <v>2015</v>
      </c>
      <c r="E1673" s="13">
        <v>0</v>
      </c>
      <c r="F1673" s="13">
        <v>0</v>
      </c>
      <c r="G1673" s="13">
        <v>0</v>
      </c>
      <c r="H1673" s="13">
        <v>0</v>
      </c>
      <c r="I1673" s="13">
        <v>0</v>
      </c>
      <c r="J1673" s="13">
        <v>0</v>
      </c>
      <c r="K1673" s="13">
        <v>0</v>
      </c>
      <c r="L1673" s="13">
        <v>0</v>
      </c>
      <c r="M1673" s="13">
        <v>0</v>
      </c>
      <c r="N1673" s="13">
        <v>0</v>
      </c>
      <c r="O1673" s="13">
        <v>0</v>
      </c>
      <c r="P1673" s="13">
        <v>0</v>
      </c>
      <c r="Q1673" s="13">
        <v>0</v>
      </c>
      <c r="R1673" s="13">
        <v>0</v>
      </c>
      <c r="S1673" s="13">
        <v>0</v>
      </c>
      <c r="T1673" s="13">
        <v>0</v>
      </c>
      <c r="U1673" s="13">
        <v>0</v>
      </c>
      <c r="V1673" s="13">
        <v>0</v>
      </c>
      <c r="W1673" s="13">
        <v>0</v>
      </c>
      <c r="X1673" s="13">
        <v>0</v>
      </c>
      <c r="Y1673" s="13">
        <v>0</v>
      </c>
      <c r="Z1673" s="13">
        <v>0</v>
      </c>
      <c r="AA1673" s="13">
        <v>0</v>
      </c>
      <c r="AB1673" s="13"/>
      <c r="AC1673" s="13"/>
      <c r="AD1673" s="13"/>
      <c r="AE1673" s="13"/>
      <c r="AF1673" s="13"/>
      <c r="AG1673" s="13"/>
      <c r="AH1673" s="13"/>
      <c r="AI1673" s="13"/>
      <c r="AJ1673" s="13"/>
      <c r="AK1673" s="13"/>
      <c r="AL1673" s="13"/>
      <c r="AM1673" s="13"/>
      <c r="AN1673" s="13"/>
      <c r="AO1673" s="13"/>
      <c r="AP1673" s="13"/>
      <c r="AQ1673" s="13"/>
      <c r="AR1673" s="13"/>
      <c r="AS1673" s="13"/>
      <c r="AT1673" s="13"/>
      <c r="AU1673" s="13"/>
      <c r="AV1673" s="13"/>
      <c r="AW1673" s="13"/>
      <c r="AX1673" s="13"/>
      <c r="AY1673" s="14" t="str">
        <f t="shared" si="264"/>
        <v/>
      </c>
      <c r="AZ1673" s="14">
        <f t="shared" si="262"/>
        <v>23</v>
      </c>
      <c r="BA1673" s="19">
        <f t="shared" si="265"/>
        <v>0</v>
      </c>
      <c r="BB1673" s="20" t="e">
        <f t="shared" si="263"/>
        <v>#DIV/0!</v>
      </c>
      <c r="BC1673">
        <f t="shared" si="266"/>
        <v>23</v>
      </c>
      <c r="BD1673" s="14">
        <f t="shared" si="267"/>
        <v>1</v>
      </c>
      <c r="BE1673" s="14" t="str">
        <f t="shared" si="268"/>
        <v/>
      </c>
      <c r="BF1673" s="14" t="str">
        <f t="shared" si="269"/>
        <v/>
      </c>
      <c r="BG1673" s="14" t="str">
        <f t="shared" si="270"/>
        <v/>
      </c>
    </row>
    <row r="1674" spans="1:59" x14ac:dyDescent="0.2">
      <c r="A1674" t="str">
        <f t="shared" si="271"/>
        <v>Rowan Marshall_2018</v>
      </c>
      <c r="B1674" t="s">
        <v>1008</v>
      </c>
      <c r="C1674" t="s">
        <v>399</v>
      </c>
      <c r="D1674">
        <v>2018</v>
      </c>
      <c r="E1674" s="13">
        <v>219400</v>
      </c>
      <c r="F1674" s="13">
        <v>219400</v>
      </c>
      <c r="G1674" s="13">
        <v>219400</v>
      </c>
      <c r="H1674" s="13">
        <v>219400</v>
      </c>
      <c r="I1674" s="13">
        <v>219400</v>
      </c>
      <c r="J1674" s="13">
        <v>219400</v>
      </c>
      <c r="K1674" s="13">
        <v>219400</v>
      </c>
      <c r="L1674" s="13">
        <v>226600</v>
      </c>
      <c r="M1674" s="13">
        <v>214300</v>
      </c>
      <c r="N1674" s="13">
        <v>203900</v>
      </c>
      <c r="O1674" s="13">
        <v>203900</v>
      </c>
      <c r="P1674" s="13">
        <v>213600</v>
      </c>
      <c r="Q1674" s="13">
        <v>213600</v>
      </c>
      <c r="R1674" s="13">
        <v>213600</v>
      </c>
      <c r="S1674" s="13">
        <v>213600</v>
      </c>
      <c r="T1674" s="13">
        <v>213600</v>
      </c>
      <c r="U1674" s="13">
        <v>213600</v>
      </c>
      <c r="V1674" s="13">
        <v>240600</v>
      </c>
      <c r="W1674" s="13">
        <v>274200</v>
      </c>
      <c r="X1674" s="13">
        <v>291500</v>
      </c>
      <c r="Y1674" s="13">
        <v>291500</v>
      </c>
      <c r="Z1674" s="13">
        <v>299200</v>
      </c>
      <c r="AA1674" s="13">
        <v>339600</v>
      </c>
      <c r="AB1674" s="13"/>
      <c r="AC1674" s="13"/>
      <c r="AD1674" s="13">
        <v>79</v>
      </c>
      <c r="AE1674" s="13">
        <v>39</v>
      </c>
      <c r="AF1674" s="13"/>
      <c r="AG1674" s="13"/>
      <c r="AH1674" s="13">
        <v>29</v>
      </c>
      <c r="AI1674" s="13">
        <v>41</v>
      </c>
      <c r="AJ1674" s="13">
        <v>36</v>
      </c>
      <c r="AK1674" s="13"/>
      <c r="AL1674" s="13">
        <v>67</v>
      </c>
      <c r="AM1674" s="13"/>
      <c r="AN1674" s="13"/>
      <c r="AO1674" s="13"/>
      <c r="AP1674" s="13"/>
      <c r="AQ1674" s="13"/>
      <c r="AR1674" s="13">
        <v>88</v>
      </c>
      <c r="AS1674" s="13">
        <v>68</v>
      </c>
      <c r="AT1674" s="13">
        <v>51</v>
      </c>
      <c r="AU1674" s="13"/>
      <c r="AV1674" s="13">
        <v>78</v>
      </c>
      <c r="AW1674" s="13">
        <v>85</v>
      </c>
      <c r="AX1674" s="13">
        <v>93</v>
      </c>
      <c r="AY1674" s="14">
        <f t="shared" si="264"/>
        <v>62.833333333333336</v>
      </c>
      <c r="AZ1674" s="14">
        <f t="shared" si="262"/>
        <v>23</v>
      </c>
      <c r="BA1674" s="19">
        <f t="shared" si="265"/>
        <v>0.54545454545454541</v>
      </c>
      <c r="BB1674" s="20">
        <f t="shared" si="263"/>
        <v>22.602627897631454</v>
      </c>
      <c r="BC1674">
        <f t="shared" si="266"/>
        <v>0</v>
      </c>
      <c r="BD1674" s="14">
        <f t="shared" si="267"/>
        <v>10</v>
      </c>
      <c r="BE1674" s="14">
        <f t="shared" si="268"/>
        <v>59</v>
      </c>
      <c r="BF1674" s="14">
        <f t="shared" si="269"/>
        <v>43.25</v>
      </c>
      <c r="BG1674" s="14">
        <f t="shared" si="270"/>
        <v>77.166666666666671</v>
      </c>
    </row>
    <row r="1675" spans="1:59" x14ac:dyDescent="0.2">
      <c r="A1675" t="str">
        <f t="shared" si="271"/>
        <v>Rowan Marshall_2017</v>
      </c>
      <c r="B1675" t="s">
        <v>1008</v>
      </c>
      <c r="C1675" t="s">
        <v>399</v>
      </c>
      <c r="D1675">
        <v>2017</v>
      </c>
      <c r="E1675" s="13">
        <v>115900</v>
      </c>
      <c r="F1675" s="13">
        <v>115900</v>
      </c>
      <c r="G1675" s="13">
        <v>115900</v>
      </c>
      <c r="H1675" s="13">
        <v>115900</v>
      </c>
      <c r="I1675" s="13">
        <v>115900</v>
      </c>
      <c r="J1675" s="13">
        <v>115900</v>
      </c>
      <c r="K1675" s="13">
        <v>115900</v>
      </c>
      <c r="L1675" s="13">
        <v>115900</v>
      </c>
      <c r="M1675" s="13">
        <v>115900</v>
      </c>
      <c r="N1675" s="13">
        <v>115900</v>
      </c>
      <c r="O1675" s="13">
        <v>115900</v>
      </c>
      <c r="P1675" s="13">
        <v>115900</v>
      </c>
      <c r="Q1675" s="13">
        <v>115900</v>
      </c>
      <c r="R1675" s="13">
        <v>115900</v>
      </c>
      <c r="S1675" s="13">
        <v>115900</v>
      </c>
      <c r="T1675" s="13">
        <v>115900</v>
      </c>
      <c r="U1675" s="13">
        <v>115900</v>
      </c>
      <c r="V1675" s="13">
        <v>115900</v>
      </c>
      <c r="W1675" s="13">
        <v>115900</v>
      </c>
      <c r="X1675" s="13">
        <v>115900</v>
      </c>
      <c r="Y1675" s="13">
        <v>115900</v>
      </c>
      <c r="Z1675" s="13">
        <v>115900</v>
      </c>
      <c r="AA1675" s="13">
        <v>115900</v>
      </c>
      <c r="AB1675" s="13"/>
      <c r="AC1675" s="13"/>
      <c r="AD1675" s="13"/>
      <c r="AE1675" s="13"/>
      <c r="AF1675" s="13"/>
      <c r="AG1675" s="13"/>
      <c r="AH1675" s="13"/>
      <c r="AI1675" s="13"/>
      <c r="AJ1675" s="13"/>
      <c r="AK1675" s="13"/>
      <c r="AL1675" s="13"/>
      <c r="AM1675" s="13"/>
      <c r="AN1675" s="13"/>
      <c r="AO1675" s="13"/>
      <c r="AP1675" s="13"/>
      <c r="AQ1675" s="13"/>
      <c r="AR1675" s="13"/>
      <c r="AS1675" s="13">
        <v>57</v>
      </c>
      <c r="AT1675" s="13"/>
      <c r="AU1675" s="13"/>
      <c r="AV1675" s="13"/>
      <c r="AW1675" s="13"/>
      <c r="AX1675" s="13"/>
      <c r="AY1675" s="14">
        <f t="shared" si="264"/>
        <v>57</v>
      </c>
      <c r="AZ1675" s="14">
        <f t="shared" si="262"/>
        <v>23</v>
      </c>
      <c r="BA1675" s="19">
        <f t="shared" si="265"/>
        <v>4.5454545454545456E-2</v>
      </c>
      <c r="BB1675" s="20" t="e">
        <f t="shared" si="263"/>
        <v>#DIV/0!</v>
      </c>
      <c r="BC1675">
        <f t="shared" si="266"/>
        <v>0</v>
      </c>
      <c r="BD1675" s="14">
        <f t="shared" si="267"/>
        <v>1</v>
      </c>
      <c r="BE1675" s="14" t="str">
        <f t="shared" si="268"/>
        <v/>
      </c>
      <c r="BF1675" s="14" t="str">
        <f t="shared" si="269"/>
        <v/>
      </c>
      <c r="BG1675" s="14">
        <f t="shared" si="270"/>
        <v>57</v>
      </c>
    </row>
    <row r="1676" spans="1:59" x14ac:dyDescent="0.2">
      <c r="A1676" t="str">
        <f t="shared" si="271"/>
        <v>Rowan Marshall_2016</v>
      </c>
      <c r="B1676" t="s">
        <v>1008</v>
      </c>
      <c r="C1676" t="s">
        <v>399</v>
      </c>
      <c r="D1676">
        <v>2016</v>
      </c>
      <c r="E1676" s="13">
        <v>0</v>
      </c>
      <c r="F1676" s="13">
        <v>0</v>
      </c>
      <c r="G1676" s="13">
        <v>0</v>
      </c>
      <c r="H1676" s="13">
        <v>0</v>
      </c>
      <c r="I1676" s="13">
        <v>0</v>
      </c>
      <c r="J1676" s="13">
        <v>0</v>
      </c>
      <c r="K1676" s="13">
        <v>0</v>
      </c>
      <c r="L1676" s="13">
        <v>0</v>
      </c>
      <c r="M1676" s="13">
        <v>0</v>
      </c>
      <c r="N1676" s="13">
        <v>0</v>
      </c>
      <c r="O1676" s="13">
        <v>0</v>
      </c>
      <c r="P1676" s="13">
        <v>0</v>
      </c>
      <c r="Q1676" s="13">
        <v>0</v>
      </c>
      <c r="R1676" s="13">
        <v>0</v>
      </c>
      <c r="S1676" s="13">
        <v>0</v>
      </c>
      <c r="T1676" s="13">
        <v>0</v>
      </c>
      <c r="U1676" s="13">
        <v>0</v>
      </c>
      <c r="V1676" s="13">
        <v>0</v>
      </c>
      <c r="W1676" s="13">
        <v>0</v>
      </c>
      <c r="X1676" s="13">
        <v>0</v>
      </c>
      <c r="Y1676" s="13">
        <v>0</v>
      </c>
      <c r="Z1676" s="13">
        <v>0</v>
      </c>
      <c r="AA1676" s="13">
        <v>0</v>
      </c>
      <c r="AB1676" s="13"/>
      <c r="AC1676" s="13"/>
      <c r="AD1676" s="13"/>
      <c r="AE1676" s="13"/>
      <c r="AF1676" s="13"/>
      <c r="AG1676" s="13"/>
      <c r="AH1676" s="13"/>
      <c r="AI1676" s="13"/>
      <c r="AJ1676" s="13"/>
      <c r="AK1676" s="13"/>
      <c r="AL1676" s="13"/>
      <c r="AM1676" s="13"/>
      <c r="AN1676" s="13"/>
      <c r="AO1676" s="13"/>
      <c r="AP1676" s="13"/>
      <c r="AQ1676" s="13"/>
      <c r="AR1676" s="13"/>
      <c r="AS1676" s="13"/>
      <c r="AT1676" s="13"/>
      <c r="AU1676" s="13"/>
      <c r="AV1676" s="13"/>
      <c r="AW1676" s="13"/>
      <c r="AX1676" s="13"/>
      <c r="AY1676" s="14" t="str">
        <f t="shared" si="264"/>
        <v/>
      </c>
      <c r="AZ1676" s="14">
        <f t="shared" si="262"/>
        <v>23</v>
      </c>
      <c r="BA1676" s="19">
        <f t="shared" si="265"/>
        <v>0</v>
      </c>
      <c r="BB1676" s="20" t="e">
        <f t="shared" si="263"/>
        <v>#DIV/0!</v>
      </c>
      <c r="BC1676">
        <f t="shared" si="266"/>
        <v>23</v>
      </c>
      <c r="BD1676" s="14">
        <f t="shared" si="267"/>
        <v>1</v>
      </c>
      <c r="BE1676" s="14" t="str">
        <f t="shared" si="268"/>
        <v/>
      </c>
      <c r="BF1676" s="14" t="str">
        <f t="shared" si="269"/>
        <v/>
      </c>
      <c r="BG1676" s="14" t="str">
        <f t="shared" si="270"/>
        <v/>
      </c>
    </row>
    <row r="1677" spans="1:59" x14ac:dyDescent="0.2">
      <c r="A1677" t="str">
        <f t="shared" si="271"/>
        <v>Rowan Marshall_2015</v>
      </c>
      <c r="B1677" t="s">
        <v>1008</v>
      </c>
      <c r="C1677" t="s">
        <v>399</v>
      </c>
      <c r="D1677">
        <v>2015</v>
      </c>
      <c r="E1677" s="13">
        <v>0</v>
      </c>
      <c r="F1677" s="13">
        <v>0</v>
      </c>
      <c r="G1677" s="13">
        <v>0</v>
      </c>
      <c r="H1677" s="13">
        <v>0</v>
      </c>
      <c r="I1677" s="13">
        <v>0</v>
      </c>
      <c r="J1677" s="13">
        <v>0</v>
      </c>
      <c r="K1677" s="13">
        <v>0</v>
      </c>
      <c r="L1677" s="13">
        <v>0</v>
      </c>
      <c r="M1677" s="13">
        <v>0</v>
      </c>
      <c r="N1677" s="13">
        <v>0</v>
      </c>
      <c r="O1677" s="13">
        <v>0</v>
      </c>
      <c r="P1677" s="13">
        <v>0</v>
      </c>
      <c r="Q1677" s="13">
        <v>0</v>
      </c>
      <c r="R1677" s="13">
        <v>0</v>
      </c>
      <c r="S1677" s="13">
        <v>0</v>
      </c>
      <c r="T1677" s="13">
        <v>0</v>
      </c>
      <c r="U1677" s="13">
        <v>0</v>
      </c>
      <c r="V1677" s="13">
        <v>0</v>
      </c>
      <c r="W1677" s="13">
        <v>0</v>
      </c>
      <c r="X1677" s="13">
        <v>0</v>
      </c>
      <c r="Y1677" s="13">
        <v>0</v>
      </c>
      <c r="Z1677" s="13">
        <v>0</v>
      </c>
      <c r="AA1677" s="13">
        <v>0</v>
      </c>
      <c r="AB1677" s="13"/>
      <c r="AC1677" s="13"/>
      <c r="AD1677" s="13"/>
      <c r="AE1677" s="13"/>
      <c r="AF1677" s="13"/>
      <c r="AG1677" s="13"/>
      <c r="AH1677" s="13"/>
      <c r="AI1677" s="13"/>
      <c r="AJ1677" s="13"/>
      <c r="AK1677" s="13"/>
      <c r="AL1677" s="13"/>
      <c r="AM1677" s="13"/>
      <c r="AN1677" s="13"/>
      <c r="AO1677" s="13"/>
      <c r="AP1677" s="13"/>
      <c r="AQ1677" s="13"/>
      <c r="AR1677" s="13"/>
      <c r="AS1677" s="13"/>
      <c r="AT1677" s="13"/>
      <c r="AU1677" s="13"/>
      <c r="AV1677" s="13"/>
      <c r="AW1677" s="13"/>
      <c r="AX1677" s="13"/>
      <c r="AY1677" s="14" t="str">
        <f t="shared" si="264"/>
        <v/>
      </c>
      <c r="AZ1677" s="14">
        <f t="shared" si="262"/>
        <v>23</v>
      </c>
      <c r="BA1677" s="19">
        <f t="shared" si="265"/>
        <v>0</v>
      </c>
      <c r="BB1677" s="20" t="e">
        <f t="shared" si="263"/>
        <v>#DIV/0!</v>
      </c>
      <c r="BC1677">
        <f t="shared" si="266"/>
        <v>23</v>
      </c>
      <c r="BD1677" s="14">
        <f t="shared" si="267"/>
        <v>1</v>
      </c>
      <c r="BE1677" s="14" t="str">
        <f t="shared" si="268"/>
        <v/>
      </c>
      <c r="BF1677" s="14" t="str">
        <f t="shared" si="269"/>
        <v/>
      </c>
      <c r="BG1677" s="14" t="str">
        <f t="shared" si="270"/>
        <v/>
      </c>
    </row>
    <row r="1678" spans="1:59" x14ac:dyDescent="0.2">
      <c r="A1678" t="str">
        <f t="shared" si="271"/>
        <v>Todd Marshall_2018</v>
      </c>
      <c r="B1678" t="s">
        <v>956</v>
      </c>
      <c r="C1678" t="s">
        <v>40</v>
      </c>
      <c r="D1678">
        <v>2018</v>
      </c>
      <c r="E1678" s="13">
        <v>194300</v>
      </c>
      <c r="F1678" s="13">
        <v>194300</v>
      </c>
      <c r="G1678" s="13">
        <v>194300</v>
      </c>
      <c r="H1678" s="13">
        <v>241600</v>
      </c>
      <c r="I1678" s="13">
        <v>271300</v>
      </c>
      <c r="J1678" s="13">
        <v>271300</v>
      </c>
      <c r="K1678" s="13">
        <v>271300</v>
      </c>
      <c r="L1678" s="13">
        <v>271300</v>
      </c>
      <c r="M1678" s="13">
        <v>271300</v>
      </c>
      <c r="N1678" s="13">
        <v>271300</v>
      </c>
      <c r="O1678" s="13">
        <v>271300</v>
      </c>
      <c r="P1678" s="13">
        <v>271300</v>
      </c>
      <c r="Q1678" s="13">
        <v>271300</v>
      </c>
      <c r="R1678" s="13">
        <v>267700</v>
      </c>
      <c r="S1678" s="13">
        <v>254700</v>
      </c>
      <c r="T1678" s="13">
        <v>245800</v>
      </c>
      <c r="U1678" s="13">
        <v>245800</v>
      </c>
      <c r="V1678" s="13">
        <v>245800</v>
      </c>
      <c r="W1678" s="13">
        <v>245800</v>
      </c>
      <c r="X1678" s="13">
        <v>245800</v>
      </c>
      <c r="Y1678" s="13">
        <v>245800</v>
      </c>
      <c r="Z1678" s="13">
        <v>245800</v>
      </c>
      <c r="AA1678" s="13">
        <v>245800</v>
      </c>
      <c r="AB1678" s="13">
        <v>59</v>
      </c>
      <c r="AC1678" s="13">
        <v>93</v>
      </c>
      <c r="AD1678" s="13">
        <v>69</v>
      </c>
      <c r="AE1678" s="13">
        <v>46</v>
      </c>
      <c r="AF1678" s="13"/>
      <c r="AG1678" s="13"/>
      <c r="AH1678" s="13"/>
      <c r="AI1678" s="13"/>
      <c r="AJ1678" s="13"/>
      <c r="AK1678" s="13"/>
      <c r="AL1678" s="13"/>
      <c r="AM1678" s="13"/>
      <c r="AN1678" s="13">
        <v>40</v>
      </c>
      <c r="AO1678" s="13">
        <v>47</v>
      </c>
      <c r="AP1678" s="13">
        <v>49</v>
      </c>
      <c r="AQ1678" s="13"/>
      <c r="AR1678" s="13"/>
      <c r="AS1678" s="13"/>
      <c r="AT1678" s="13"/>
      <c r="AU1678" s="13"/>
      <c r="AV1678" s="13"/>
      <c r="AW1678" s="13"/>
      <c r="AX1678" s="13"/>
      <c r="AY1678" s="14">
        <f t="shared" si="264"/>
        <v>57.571428571428569</v>
      </c>
      <c r="AZ1678" s="14">
        <f t="shared" si="262"/>
        <v>23</v>
      </c>
      <c r="BA1678" s="19">
        <f t="shared" si="265"/>
        <v>0.31818181818181818</v>
      </c>
      <c r="BB1678" s="20">
        <f t="shared" si="263"/>
        <v>18.329003817785107</v>
      </c>
      <c r="BC1678">
        <f t="shared" si="266"/>
        <v>0</v>
      </c>
      <c r="BD1678" s="14">
        <f t="shared" si="267"/>
        <v>1</v>
      </c>
      <c r="BE1678" s="14">
        <f t="shared" si="268"/>
        <v>66.75</v>
      </c>
      <c r="BF1678" s="14" t="str">
        <f t="shared" si="269"/>
        <v/>
      </c>
      <c r="BG1678" s="14">
        <f t="shared" si="270"/>
        <v>49</v>
      </c>
    </row>
    <row r="1679" spans="1:59" x14ac:dyDescent="0.2">
      <c r="A1679" t="str">
        <f t="shared" si="271"/>
        <v>Todd Marshall_2017</v>
      </c>
      <c r="B1679" t="s">
        <v>956</v>
      </c>
      <c r="C1679" t="s">
        <v>40</v>
      </c>
      <c r="D1679">
        <v>2017</v>
      </c>
      <c r="E1679" s="13">
        <v>144300</v>
      </c>
      <c r="F1679" s="13">
        <v>144300</v>
      </c>
      <c r="G1679" s="13">
        <v>144300</v>
      </c>
      <c r="H1679" s="13">
        <v>144300</v>
      </c>
      <c r="I1679" s="13">
        <v>144300</v>
      </c>
      <c r="J1679" s="13">
        <v>144300</v>
      </c>
      <c r="K1679" s="13">
        <v>144300</v>
      </c>
      <c r="L1679" s="13">
        <v>144300</v>
      </c>
      <c r="M1679" s="13">
        <v>144300</v>
      </c>
      <c r="N1679" s="13">
        <v>144300</v>
      </c>
      <c r="O1679" s="13">
        <v>144300</v>
      </c>
      <c r="P1679" s="13">
        <v>144300</v>
      </c>
      <c r="Q1679" s="13">
        <v>144300</v>
      </c>
      <c r="R1679" s="13">
        <v>144300</v>
      </c>
      <c r="S1679" s="13">
        <v>144300</v>
      </c>
      <c r="T1679" s="13">
        <v>144300</v>
      </c>
      <c r="U1679" s="13">
        <v>144300</v>
      </c>
      <c r="V1679" s="13">
        <v>144300</v>
      </c>
      <c r="W1679" s="13">
        <v>144300</v>
      </c>
      <c r="X1679" s="13">
        <v>144300</v>
      </c>
      <c r="Y1679" s="13">
        <v>144300</v>
      </c>
      <c r="Z1679" s="13">
        <v>144300</v>
      </c>
      <c r="AA1679" s="13">
        <v>144300</v>
      </c>
      <c r="AB1679" s="13"/>
      <c r="AC1679" s="13"/>
      <c r="AD1679" s="13"/>
      <c r="AE1679" s="13"/>
      <c r="AF1679" s="13"/>
      <c r="AG1679" s="13"/>
      <c r="AH1679" s="13"/>
      <c r="AI1679" s="13"/>
      <c r="AJ1679" s="13"/>
      <c r="AK1679" s="13"/>
      <c r="AL1679" s="13"/>
      <c r="AM1679" s="13"/>
      <c r="AN1679" s="13"/>
      <c r="AO1679" s="13"/>
      <c r="AP1679" s="13"/>
      <c r="AQ1679" s="13"/>
      <c r="AR1679" s="13"/>
      <c r="AS1679" s="13"/>
      <c r="AT1679" s="13"/>
      <c r="AU1679" s="13"/>
      <c r="AV1679" s="13"/>
      <c r="AW1679" s="13">
        <v>50</v>
      </c>
      <c r="AX1679" s="13">
        <v>51</v>
      </c>
      <c r="AY1679" s="14">
        <f t="shared" si="264"/>
        <v>50.5</v>
      </c>
      <c r="AZ1679" s="14">
        <f t="shared" si="262"/>
        <v>23</v>
      </c>
      <c r="BA1679" s="19">
        <f t="shared" si="265"/>
        <v>9.0909090909090912E-2</v>
      </c>
      <c r="BB1679" s="20">
        <f t="shared" si="263"/>
        <v>0.70710678118654757</v>
      </c>
      <c r="BC1679">
        <f t="shared" si="266"/>
        <v>0</v>
      </c>
      <c r="BD1679" s="14">
        <f t="shared" si="267"/>
        <v>1</v>
      </c>
      <c r="BE1679" s="14" t="str">
        <f t="shared" si="268"/>
        <v/>
      </c>
      <c r="BF1679" s="14" t="str">
        <f t="shared" si="269"/>
        <v/>
      </c>
      <c r="BG1679" s="14">
        <f t="shared" si="270"/>
        <v>50.5</v>
      </c>
    </row>
    <row r="1680" spans="1:59" x14ac:dyDescent="0.2">
      <c r="A1680" t="str">
        <f t="shared" si="271"/>
        <v>Todd Marshall_2016</v>
      </c>
      <c r="B1680" t="s">
        <v>956</v>
      </c>
      <c r="C1680" t="s">
        <v>40</v>
      </c>
      <c r="D1680">
        <v>2016</v>
      </c>
      <c r="E1680" s="13">
        <v>0</v>
      </c>
      <c r="F1680" s="13">
        <v>0</v>
      </c>
      <c r="G1680" s="13">
        <v>0</v>
      </c>
      <c r="H1680" s="13">
        <v>0</v>
      </c>
      <c r="I1680" s="13">
        <v>0</v>
      </c>
      <c r="J1680" s="13">
        <v>0</v>
      </c>
      <c r="K1680" s="13">
        <v>0</v>
      </c>
      <c r="L1680" s="13">
        <v>0</v>
      </c>
      <c r="M1680" s="13">
        <v>0</v>
      </c>
      <c r="N1680" s="13">
        <v>0</v>
      </c>
      <c r="O1680" s="13">
        <v>0</v>
      </c>
      <c r="P1680" s="13">
        <v>0</v>
      </c>
      <c r="Q1680" s="13">
        <v>0</v>
      </c>
      <c r="R1680" s="13">
        <v>0</v>
      </c>
      <c r="S1680" s="13">
        <v>0</v>
      </c>
      <c r="T1680" s="13">
        <v>0</v>
      </c>
      <c r="U1680" s="13">
        <v>0</v>
      </c>
      <c r="V1680" s="13">
        <v>0</v>
      </c>
      <c r="W1680" s="13">
        <v>0</v>
      </c>
      <c r="X1680" s="13">
        <v>0</v>
      </c>
      <c r="Y1680" s="13">
        <v>0</v>
      </c>
      <c r="Z1680" s="13">
        <v>0</v>
      </c>
      <c r="AA1680" s="13">
        <v>0</v>
      </c>
      <c r="AB1680" s="13"/>
      <c r="AC1680" s="13"/>
      <c r="AD1680" s="13"/>
      <c r="AE1680" s="13"/>
      <c r="AF1680" s="13"/>
      <c r="AG1680" s="13"/>
      <c r="AH1680" s="13"/>
      <c r="AI1680" s="13"/>
      <c r="AJ1680" s="13"/>
      <c r="AK1680" s="13"/>
      <c r="AL1680" s="13"/>
      <c r="AM1680" s="13"/>
      <c r="AN1680" s="13"/>
      <c r="AO1680" s="13"/>
      <c r="AP1680" s="13"/>
      <c r="AQ1680" s="13"/>
      <c r="AR1680" s="13"/>
      <c r="AS1680" s="13"/>
      <c r="AT1680" s="13"/>
      <c r="AU1680" s="13"/>
      <c r="AV1680" s="13"/>
      <c r="AW1680" s="13"/>
      <c r="AX1680" s="13"/>
      <c r="AY1680" s="14" t="str">
        <f t="shared" si="264"/>
        <v/>
      </c>
      <c r="AZ1680" s="14">
        <f t="shared" si="262"/>
        <v>23</v>
      </c>
      <c r="BA1680" s="19">
        <f t="shared" si="265"/>
        <v>0</v>
      </c>
      <c r="BB1680" s="20" t="e">
        <f t="shared" si="263"/>
        <v>#DIV/0!</v>
      </c>
      <c r="BC1680">
        <f t="shared" si="266"/>
        <v>23</v>
      </c>
      <c r="BD1680" s="14">
        <f t="shared" si="267"/>
        <v>1</v>
      </c>
      <c r="BE1680" s="14" t="str">
        <f t="shared" si="268"/>
        <v/>
      </c>
      <c r="BF1680" s="14" t="str">
        <f t="shared" si="269"/>
        <v/>
      </c>
      <c r="BG1680" s="14" t="str">
        <f t="shared" si="270"/>
        <v/>
      </c>
    </row>
    <row r="1681" spans="1:59" x14ac:dyDescent="0.2">
      <c r="A1681" t="str">
        <f t="shared" si="271"/>
        <v>Todd Marshall_2015</v>
      </c>
      <c r="B1681" t="s">
        <v>956</v>
      </c>
      <c r="C1681" t="s">
        <v>40</v>
      </c>
      <c r="D1681">
        <v>2015</v>
      </c>
      <c r="E1681" s="13">
        <v>0</v>
      </c>
      <c r="F1681" s="13">
        <v>0</v>
      </c>
      <c r="G1681" s="13">
        <v>0</v>
      </c>
      <c r="H1681" s="13">
        <v>0</v>
      </c>
      <c r="I1681" s="13">
        <v>0</v>
      </c>
      <c r="J1681" s="13">
        <v>0</v>
      </c>
      <c r="K1681" s="13">
        <v>0</v>
      </c>
      <c r="L1681" s="13">
        <v>0</v>
      </c>
      <c r="M1681" s="13">
        <v>0</v>
      </c>
      <c r="N1681" s="13">
        <v>0</v>
      </c>
      <c r="O1681" s="13">
        <v>0</v>
      </c>
      <c r="P1681" s="13">
        <v>0</v>
      </c>
      <c r="Q1681" s="13">
        <v>0</v>
      </c>
      <c r="R1681" s="13">
        <v>0</v>
      </c>
      <c r="S1681" s="13">
        <v>0</v>
      </c>
      <c r="T1681" s="13">
        <v>0</v>
      </c>
      <c r="U1681" s="13">
        <v>0</v>
      </c>
      <c r="V1681" s="13">
        <v>0</v>
      </c>
      <c r="W1681" s="13">
        <v>0</v>
      </c>
      <c r="X1681" s="13">
        <v>0</v>
      </c>
      <c r="Y1681" s="13">
        <v>0</v>
      </c>
      <c r="Z1681" s="13">
        <v>0</v>
      </c>
      <c r="AA1681" s="13">
        <v>0</v>
      </c>
      <c r="AB1681" s="13"/>
      <c r="AC1681" s="13"/>
      <c r="AD1681" s="13"/>
      <c r="AE1681" s="13"/>
      <c r="AF1681" s="13"/>
      <c r="AG1681" s="13"/>
      <c r="AH1681" s="13"/>
      <c r="AI1681" s="13"/>
      <c r="AJ1681" s="13"/>
      <c r="AK1681" s="13"/>
      <c r="AL1681" s="13"/>
      <c r="AM1681" s="13"/>
      <c r="AN1681" s="13"/>
      <c r="AO1681" s="13"/>
      <c r="AP1681" s="13"/>
      <c r="AQ1681" s="13"/>
      <c r="AR1681" s="13"/>
      <c r="AS1681" s="13"/>
      <c r="AT1681" s="13"/>
      <c r="AU1681" s="13"/>
      <c r="AV1681" s="13"/>
      <c r="AW1681" s="13"/>
      <c r="AX1681" s="13"/>
      <c r="AY1681" s="14" t="str">
        <f t="shared" si="264"/>
        <v/>
      </c>
      <c r="AZ1681" s="14">
        <f t="shared" si="262"/>
        <v>23</v>
      </c>
      <c r="BA1681" s="19">
        <f t="shared" si="265"/>
        <v>0</v>
      </c>
      <c r="BB1681" s="20" t="e">
        <f t="shared" si="263"/>
        <v>#DIV/0!</v>
      </c>
      <c r="BC1681">
        <f t="shared" si="266"/>
        <v>23</v>
      </c>
      <c r="BD1681" s="14">
        <f t="shared" si="267"/>
        <v>1</v>
      </c>
      <c r="BE1681" s="14" t="str">
        <f t="shared" si="268"/>
        <v/>
      </c>
      <c r="BF1681" s="14" t="str">
        <f t="shared" si="269"/>
        <v/>
      </c>
      <c r="BG1681" s="14" t="str">
        <f t="shared" si="270"/>
        <v/>
      </c>
    </row>
    <row r="1682" spans="1:59" x14ac:dyDescent="0.2">
      <c r="A1682" t="str">
        <f t="shared" si="271"/>
        <v>Dustin Martin_2018</v>
      </c>
      <c r="B1682" t="s">
        <v>627</v>
      </c>
      <c r="C1682" t="s">
        <v>369</v>
      </c>
      <c r="D1682">
        <v>2018</v>
      </c>
      <c r="E1682" s="13">
        <v>656000</v>
      </c>
      <c r="F1682" s="13">
        <v>656000</v>
      </c>
      <c r="G1682" s="13">
        <v>656000</v>
      </c>
      <c r="H1682" s="13">
        <v>656900</v>
      </c>
      <c r="I1682" s="13">
        <v>660600</v>
      </c>
      <c r="J1682" s="13">
        <v>632800</v>
      </c>
      <c r="K1682" s="13">
        <v>608000</v>
      </c>
      <c r="L1682" s="13">
        <v>564600</v>
      </c>
      <c r="M1682" s="13">
        <v>519400</v>
      </c>
      <c r="N1682" s="13">
        <v>492700</v>
      </c>
      <c r="O1682" s="13">
        <v>482100</v>
      </c>
      <c r="P1682" s="13">
        <v>483700</v>
      </c>
      <c r="Q1682" s="13">
        <v>483700</v>
      </c>
      <c r="R1682" s="13">
        <v>478000</v>
      </c>
      <c r="S1682" s="13">
        <v>478000</v>
      </c>
      <c r="T1682" s="13">
        <v>452400</v>
      </c>
      <c r="U1682" s="13">
        <v>439900</v>
      </c>
      <c r="V1682" s="13">
        <v>441000</v>
      </c>
      <c r="W1682" s="13">
        <v>475600</v>
      </c>
      <c r="X1682" s="13">
        <v>493600</v>
      </c>
      <c r="Y1682" s="13">
        <v>506600</v>
      </c>
      <c r="Z1682" s="13">
        <v>494400</v>
      </c>
      <c r="AA1682" s="13">
        <v>517100</v>
      </c>
      <c r="AB1682" s="13">
        <v>139</v>
      </c>
      <c r="AC1682" s="13">
        <v>160</v>
      </c>
      <c r="AD1682" s="13">
        <v>93</v>
      </c>
      <c r="AE1682" s="13">
        <v>141</v>
      </c>
      <c r="AF1682" s="13">
        <v>91</v>
      </c>
      <c r="AG1682" s="13">
        <v>88</v>
      </c>
      <c r="AH1682" s="13">
        <v>87</v>
      </c>
      <c r="AI1682" s="13">
        <v>64</v>
      </c>
      <c r="AJ1682" s="13">
        <v>103</v>
      </c>
      <c r="AK1682" s="13">
        <v>105</v>
      </c>
      <c r="AL1682" s="13">
        <v>85</v>
      </c>
      <c r="AM1682" s="13"/>
      <c r="AN1682" s="13">
        <v>88</v>
      </c>
      <c r="AO1682" s="13"/>
      <c r="AP1682" s="13">
        <v>62</v>
      </c>
      <c r="AQ1682" s="13">
        <v>99</v>
      </c>
      <c r="AR1682" s="13">
        <v>110</v>
      </c>
      <c r="AS1682" s="13">
        <v>139</v>
      </c>
      <c r="AT1682" s="13">
        <v>83</v>
      </c>
      <c r="AU1682" s="13">
        <v>111</v>
      </c>
      <c r="AV1682" s="13">
        <v>91</v>
      </c>
      <c r="AW1682" s="13">
        <v>138</v>
      </c>
      <c r="AX1682" s="13">
        <v>104</v>
      </c>
      <c r="AY1682" s="14">
        <f t="shared" si="264"/>
        <v>103.85714285714286</v>
      </c>
      <c r="AZ1682" s="14">
        <f t="shared" si="262"/>
        <v>23</v>
      </c>
      <c r="BA1682" s="19">
        <f t="shared" si="265"/>
        <v>0.95454545454545459</v>
      </c>
      <c r="BB1682" s="20">
        <f t="shared" si="263"/>
        <v>26.123333849808891</v>
      </c>
      <c r="BC1682">
        <f t="shared" si="266"/>
        <v>0</v>
      </c>
      <c r="BD1682" s="14">
        <f t="shared" si="267"/>
        <v>17</v>
      </c>
      <c r="BE1682" s="14">
        <f t="shared" si="268"/>
        <v>118.66666666666667</v>
      </c>
      <c r="BF1682" s="14">
        <f t="shared" si="269"/>
        <v>88.8</v>
      </c>
      <c r="BG1682" s="14">
        <f t="shared" si="270"/>
        <v>104.11111111111111</v>
      </c>
    </row>
    <row r="1683" spans="1:59" x14ac:dyDescent="0.2">
      <c r="A1683" t="str">
        <f t="shared" si="271"/>
        <v>Dustin Martin_2017</v>
      </c>
      <c r="B1683" t="s">
        <v>627</v>
      </c>
      <c r="C1683" t="s">
        <v>369</v>
      </c>
      <c r="D1683">
        <v>2017</v>
      </c>
      <c r="E1683" s="13">
        <v>588300</v>
      </c>
      <c r="F1683" s="13">
        <v>588300</v>
      </c>
      <c r="G1683" s="13">
        <v>588300</v>
      </c>
      <c r="H1683" s="13">
        <v>628100</v>
      </c>
      <c r="I1683" s="13">
        <v>609900</v>
      </c>
      <c r="J1683" s="13">
        <v>585300</v>
      </c>
      <c r="K1683" s="13">
        <v>538500</v>
      </c>
      <c r="L1683" s="13">
        <v>519300</v>
      </c>
      <c r="M1683" s="13">
        <v>510000</v>
      </c>
      <c r="N1683" s="13">
        <v>526300</v>
      </c>
      <c r="O1683" s="13">
        <v>555100</v>
      </c>
      <c r="P1683" s="13">
        <v>602300</v>
      </c>
      <c r="Q1683" s="13">
        <v>602300</v>
      </c>
      <c r="R1683" s="13">
        <v>621200</v>
      </c>
      <c r="S1683" s="13">
        <v>633400</v>
      </c>
      <c r="T1683" s="13">
        <v>620600</v>
      </c>
      <c r="U1683" s="13">
        <v>596700</v>
      </c>
      <c r="V1683" s="13">
        <v>574400</v>
      </c>
      <c r="W1683" s="13">
        <v>570300</v>
      </c>
      <c r="X1683" s="13">
        <v>597000</v>
      </c>
      <c r="Y1683" s="13">
        <v>619300</v>
      </c>
      <c r="Z1683" s="13">
        <v>616900</v>
      </c>
      <c r="AA1683" s="13">
        <v>609800</v>
      </c>
      <c r="AB1683" s="13">
        <v>159</v>
      </c>
      <c r="AC1683" s="13">
        <v>118</v>
      </c>
      <c r="AD1683" s="13">
        <v>155</v>
      </c>
      <c r="AE1683" s="13">
        <v>54</v>
      </c>
      <c r="AF1683" s="13">
        <v>92</v>
      </c>
      <c r="AG1683" s="13">
        <v>93</v>
      </c>
      <c r="AH1683" s="13">
        <v>87</v>
      </c>
      <c r="AI1683" s="13">
        <v>105</v>
      </c>
      <c r="AJ1683" s="13">
        <v>144</v>
      </c>
      <c r="AK1683" s="13">
        <v>125</v>
      </c>
      <c r="AL1683" s="13">
        <v>165</v>
      </c>
      <c r="AM1683" s="13"/>
      <c r="AN1683" s="13">
        <v>106</v>
      </c>
      <c r="AO1683" s="13">
        <v>121</v>
      </c>
      <c r="AP1683" s="13">
        <v>121</v>
      </c>
      <c r="AQ1683" s="13">
        <v>74</v>
      </c>
      <c r="AR1683" s="13">
        <v>111</v>
      </c>
      <c r="AS1683" s="13">
        <v>150</v>
      </c>
      <c r="AT1683" s="13">
        <v>142</v>
      </c>
      <c r="AU1683" s="13">
        <v>119</v>
      </c>
      <c r="AV1683" s="13">
        <v>108</v>
      </c>
      <c r="AW1683" s="13">
        <v>130</v>
      </c>
      <c r="AX1683" s="13">
        <v>146</v>
      </c>
      <c r="AY1683" s="14">
        <f t="shared" si="264"/>
        <v>119.31818181818181</v>
      </c>
      <c r="AZ1683" s="14">
        <f t="shared" si="262"/>
        <v>23</v>
      </c>
      <c r="BA1683" s="19">
        <f t="shared" si="265"/>
        <v>1</v>
      </c>
      <c r="BB1683" s="20">
        <f t="shared" si="263"/>
        <v>28.659555646766904</v>
      </c>
      <c r="BC1683">
        <f t="shared" si="266"/>
        <v>0</v>
      </c>
      <c r="BD1683" s="14">
        <f t="shared" si="267"/>
        <v>9</v>
      </c>
      <c r="BE1683" s="14">
        <f t="shared" si="268"/>
        <v>111.83333333333333</v>
      </c>
      <c r="BF1683" s="14">
        <f t="shared" si="269"/>
        <v>125.2</v>
      </c>
      <c r="BG1683" s="14">
        <f t="shared" si="270"/>
        <v>122.33333333333333</v>
      </c>
    </row>
    <row r="1684" spans="1:59" x14ac:dyDescent="0.2">
      <c r="A1684" t="str">
        <f t="shared" si="271"/>
        <v>Dustin Martin_2016</v>
      </c>
      <c r="B1684" t="s">
        <v>627</v>
      </c>
      <c r="C1684" t="s">
        <v>369</v>
      </c>
      <c r="D1684">
        <v>2016</v>
      </c>
      <c r="E1684" s="13">
        <v>569300</v>
      </c>
      <c r="F1684" s="13">
        <v>569300</v>
      </c>
      <c r="G1684" s="13">
        <v>569300</v>
      </c>
      <c r="H1684" s="13">
        <v>554300</v>
      </c>
      <c r="I1684" s="13">
        <v>541800</v>
      </c>
      <c r="J1684" s="13">
        <v>508900</v>
      </c>
      <c r="K1684" s="13">
        <v>504700</v>
      </c>
      <c r="L1684" s="13">
        <v>514100</v>
      </c>
      <c r="M1684" s="13">
        <v>538400</v>
      </c>
      <c r="N1684" s="13">
        <v>557800</v>
      </c>
      <c r="O1684" s="13">
        <v>569700</v>
      </c>
      <c r="P1684" s="13">
        <v>559600</v>
      </c>
      <c r="Q1684" s="13">
        <v>566500</v>
      </c>
      <c r="R1684" s="13">
        <v>566500</v>
      </c>
      <c r="S1684" s="13">
        <v>577900</v>
      </c>
      <c r="T1684" s="13">
        <v>592700</v>
      </c>
      <c r="U1684" s="13">
        <v>577800</v>
      </c>
      <c r="V1684" s="13">
        <v>575000</v>
      </c>
      <c r="W1684" s="13">
        <v>585000</v>
      </c>
      <c r="X1684" s="13">
        <v>583300</v>
      </c>
      <c r="Y1684" s="13">
        <v>569100</v>
      </c>
      <c r="Z1684" s="13">
        <v>551100</v>
      </c>
      <c r="AA1684" s="13">
        <v>533800</v>
      </c>
      <c r="AB1684" s="13">
        <v>86</v>
      </c>
      <c r="AC1684" s="13">
        <v>134</v>
      </c>
      <c r="AD1684" s="13">
        <v>81</v>
      </c>
      <c r="AE1684" s="13">
        <v>83</v>
      </c>
      <c r="AF1684" s="13">
        <v>79</v>
      </c>
      <c r="AG1684" s="13">
        <v>127</v>
      </c>
      <c r="AH1684" s="13">
        <v>115</v>
      </c>
      <c r="AI1684" s="13">
        <v>118</v>
      </c>
      <c r="AJ1684" s="13">
        <v>133</v>
      </c>
      <c r="AK1684" s="13">
        <v>111</v>
      </c>
      <c r="AL1684" s="13">
        <v>74</v>
      </c>
      <c r="AM1684" s="13">
        <v>167</v>
      </c>
      <c r="AN1684" s="13"/>
      <c r="AO1684" s="13">
        <v>129</v>
      </c>
      <c r="AP1684" s="13">
        <v>84</v>
      </c>
      <c r="AQ1684" s="13">
        <v>111</v>
      </c>
      <c r="AR1684" s="13">
        <v>152</v>
      </c>
      <c r="AS1684" s="13">
        <v>114</v>
      </c>
      <c r="AT1684" s="13">
        <v>92</v>
      </c>
      <c r="AU1684" s="13">
        <v>123</v>
      </c>
      <c r="AV1684" s="13">
        <v>97</v>
      </c>
      <c r="AW1684" s="13">
        <v>82</v>
      </c>
      <c r="AX1684" s="13">
        <v>87</v>
      </c>
      <c r="AY1684" s="14">
        <f t="shared" si="264"/>
        <v>108.13636363636364</v>
      </c>
      <c r="AZ1684" s="14">
        <f t="shared" si="262"/>
        <v>23</v>
      </c>
      <c r="BA1684" s="19">
        <f t="shared" si="265"/>
        <v>1</v>
      </c>
      <c r="BB1684" s="20">
        <f t="shared" si="263"/>
        <v>25.68359760911984</v>
      </c>
      <c r="BC1684">
        <f t="shared" si="266"/>
        <v>0</v>
      </c>
      <c r="BD1684" s="14">
        <f t="shared" si="267"/>
        <v>7</v>
      </c>
      <c r="BE1684" s="14">
        <f t="shared" si="268"/>
        <v>98.333333333333329</v>
      </c>
      <c r="BF1684" s="14">
        <f t="shared" si="269"/>
        <v>119.66666666666667</v>
      </c>
      <c r="BG1684" s="14">
        <f t="shared" si="270"/>
        <v>104.66666666666667</v>
      </c>
    </row>
    <row r="1685" spans="1:59" x14ac:dyDescent="0.2">
      <c r="A1685" t="str">
        <f t="shared" si="271"/>
        <v>Dustin Martin_2015</v>
      </c>
      <c r="B1685" t="s">
        <v>627</v>
      </c>
      <c r="C1685" t="s">
        <v>369</v>
      </c>
      <c r="D1685">
        <v>2015</v>
      </c>
      <c r="E1685" s="13">
        <v>534900</v>
      </c>
      <c r="F1685" s="13">
        <v>534900</v>
      </c>
      <c r="G1685" s="13">
        <v>534900</v>
      </c>
      <c r="H1685" s="13">
        <v>527400</v>
      </c>
      <c r="I1685" s="13">
        <v>536300</v>
      </c>
      <c r="J1685" s="13">
        <v>530600</v>
      </c>
      <c r="K1685" s="13">
        <v>532500</v>
      </c>
      <c r="L1685" s="13">
        <v>538900</v>
      </c>
      <c r="M1685" s="13">
        <v>547800</v>
      </c>
      <c r="N1685" s="13">
        <v>547300</v>
      </c>
      <c r="O1685" s="13">
        <v>569200</v>
      </c>
      <c r="P1685" s="13">
        <v>569200</v>
      </c>
      <c r="Q1685" s="13">
        <v>596300</v>
      </c>
      <c r="R1685" s="13">
        <v>595900</v>
      </c>
      <c r="S1685" s="13">
        <v>583200</v>
      </c>
      <c r="T1685" s="13">
        <v>538200</v>
      </c>
      <c r="U1685" s="13">
        <v>518300</v>
      </c>
      <c r="V1685" s="13">
        <v>491600</v>
      </c>
      <c r="W1685" s="13">
        <v>485000</v>
      </c>
      <c r="X1685" s="13">
        <v>505300</v>
      </c>
      <c r="Y1685" s="13">
        <v>533400</v>
      </c>
      <c r="Z1685" s="13">
        <v>558500</v>
      </c>
      <c r="AA1685" s="13">
        <v>533200</v>
      </c>
      <c r="AB1685" s="13">
        <v>51</v>
      </c>
      <c r="AC1685" s="13">
        <v>139</v>
      </c>
      <c r="AD1685" s="13">
        <v>110</v>
      </c>
      <c r="AE1685" s="13">
        <v>85</v>
      </c>
      <c r="AF1685" s="13">
        <v>113</v>
      </c>
      <c r="AG1685" s="13">
        <v>124</v>
      </c>
      <c r="AH1685" s="13">
        <v>96</v>
      </c>
      <c r="AI1685" s="13">
        <v>121</v>
      </c>
      <c r="AJ1685" s="13">
        <v>108</v>
      </c>
      <c r="AK1685" s="13">
        <v>144</v>
      </c>
      <c r="AL1685" s="13"/>
      <c r="AM1685" s="13">
        <v>148</v>
      </c>
      <c r="AN1685" s="13">
        <v>62</v>
      </c>
      <c r="AO1685" s="13">
        <v>113</v>
      </c>
      <c r="AP1685" s="13">
        <v>68</v>
      </c>
      <c r="AQ1685" s="13">
        <v>93</v>
      </c>
      <c r="AR1685" s="13">
        <v>92</v>
      </c>
      <c r="AS1685" s="13">
        <v>97</v>
      </c>
      <c r="AT1685" s="13">
        <v>151</v>
      </c>
      <c r="AU1685" s="13">
        <v>123</v>
      </c>
      <c r="AV1685" s="13">
        <v>111</v>
      </c>
      <c r="AW1685" s="13">
        <v>51</v>
      </c>
      <c r="AX1685" s="13">
        <v>121</v>
      </c>
      <c r="AY1685" s="14">
        <f t="shared" si="264"/>
        <v>105.5</v>
      </c>
      <c r="AZ1685" s="14">
        <f t="shared" si="262"/>
        <v>23</v>
      </c>
      <c r="BA1685" s="19">
        <f t="shared" si="265"/>
        <v>1</v>
      </c>
      <c r="BB1685" s="20">
        <f t="shared" si="263"/>
        <v>29.2277591471174</v>
      </c>
      <c r="BC1685">
        <f t="shared" si="266"/>
        <v>0</v>
      </c>
      <c r="BD1685" s="14">
        <f t="shared" si="267"/>
        <v>19</v>
      </c>
      <c r="BE1685" s="14">
        <f t="shared" si="268"/>
        <v>103.66666666666667</v>
      </c>
      <c r="BF1685" s="14">
        <f t="shared" si="269"/>
        <v>123.4</v>
      </c>
      <c r="BG1685" s="14">
        <f t="shared" si="270"/>
        <v>100.77777777777777</v>
      </c>
    </row>
    <row r="1686" spans="1:59" x14ac:dyDescent="0.2">
      <c r="A1686" t="str">
        <f t="shared" si="271"/>
        <v>Jack Martin_2018</v>
      </c>
      <c r="B1686" t="s">
        <v>669</v>
      </c>
      <c r="C1686" t="s">
        <v>144</v>
      </c>
      <c r="D1686">
        <v>2018</v>
      </c>
      <c r="E1686" s="13">
        <v>447800</v>
      </c>
      <c r="F1686" s="13">
        <v>447800</v>
      </c>
      <c r="G1686" s="13">
        <v>447800</v>
      </c>
      <c r="H1686" s="13">
        <v>459400</v>
      </c>
      <c r="I1686" s="13">
        <v>463100</v>
      </c>
      <c r="J1686" s="13">
        <v>457700</v>
      </c>
      <c r="K1686" s="13">
        <v>429700</v>
      </c>
      <c r="L1686" s="13">
        <v>421400</v>
      </c>
      <c r="M1686" s="13">
        <v>412600</v>
      </c>
      <c r="N1686" s="13">
        <v>412600</v>
      </c>
      <c r="O1686" s="13">
        <v>412600</v>
      </c>
      <c r="P1686" s="13">
        <v>410100</v>
      </c>
      <c r="Q1686" s="13">
        <v>378600</v>
      </c>
      <c r="R1686" s="13">
        <v>357300</v>
      </c>
      <c r="S1686" s="13">
        <v>349500</v>
      </c>
      <c r="T1686" s="13">
        <v>371300</v>
      </c>
      <c r="U1686" s="13">
        <v>381300</v>
      </c>
      <c r="V1686" s="13">
        <v>398300</v>
      </c>
      <c r="W1686" s="13">
        <v>398300</v>
      </c>
      <c r="X1686" s="13">
        <v>398300</v>
      </c>
      <c r="Y1686" s="13">
        <v>398300</v>
      </c>
      <c r="Z1686" s="13">
        <v>398300</v>
      </c>
      <c r="AA1686" s="13">
        <v>398300</v>
      </c>
      <c r="AB1686" s="13">
        <v>76</v>
      </c>
      <c r="AC1686" s="13">
        <v>117</v>
      </c>
      <c r="AD1686" s="13">
        <v>99</v>
      </c>
      <c r="AE1686" s="13">
        <v>62</v>
      </c>
      <c r="AF1686" s="13">
        <v>98</v>
      </c>
      <c r="AG1686" s="13">
        <v>49</v>
      </c>
      <c r="AH1686" s="13">
        <v>91</v>
      </c>
      <c r="AI1686" s="13">
        <v>94</v>
      </c>
      <c r="AJ1686" s="13"/>
      <c r="AK1686" s="13"/>
      <c r="AL1686" s="13">
        <v>57</v>
      </c>
      <c r="AM1686" s="13">
        <v>27</v>
      </c>
      <c r="AN1686" s="13">
        <v>96</v>
      </c>
      <c r="AO1686" s="13">
        <v>76</v>
      </c>
      <c r="AP1686" s="13">
        <v>91</v>
      </c>
      <c r="AQ1686" s="13">
        <v>83</v>
      </c>
      <c r="AR1686" s="13">
        <v>97</v>
      </c>
      <c r="AS1686" s="13"/>
      <c r="AT1686" s="13"/>
      <c r="AU1686" s="13"/>
      <c r="AV1686" s="13"/>
      <c r="AW1686" s="13"/>
      <c r="AX1686" s="13"/>
      <c r="AY1686" s="14">
        <f t="shared" si="264"/>
        <v>80.86666666666666</v>
      </c>
      <c r="AZ1686" s="14">
        <f t="shared" si="262"/>
        <v>23</v>
      </c>
      <c r="BA1686" s="19">
        <f t="shared" si="265"/>
        <v>0.68181818181818177</v>
      </c>
      <c r="BB1686" s="20">
        <f t="shared" si="263"/>
        <v>23.436438864867398</v>
      </c>
      <c r="BC1686">
        <f t="shared" si="266"/>
        <v>0</v>
      </c>
      <c r="BD1686" s="14">
        <f t="shared" si="267"/>
        <v>15</v>
      </c>
      <c r="BE1686" s="14">
        <f t="shared" si="268"/>
        <v>83.5</v>
      </c>
      <c r="BF1686" s="14">
        <f t="shared" si="269"/>
        <v>67.25</v>
      </c>
      <c r="BG1686" s="14">
        <f t="shared" si="270"/>
        <v>90.333333333333329</v>
      </c>
    </row>
    <row r="1687" spans="1:59" x14ac:dyDescent="0.2">
      <c r="A1687" t="str">
        <f t="shared" si="271"/>
        <v>Jack Martin_2017</v>
      </c>
      <c r="B1687" t="s">
        <v>669</v>
      </c>
      <c r="C1687" t="s">
        <v>144</v>
      </c>
      <c r="D1687">
        <v>2017</v>
      </c>
      <c r="E1687" s="13">
        <v>404200</v>
      </c>
      <c r="F1687" s="13">
        <v>404200</v>
      </c>
      <c r="G1687" s="13">
        <v>404200</v>
      </c>
      <c r="H1687" s="13">
        <v>418700</v>
      </c>
      <c r="I1687" s="13">
        <v>452100</v>
      </c>
      <c r="J1687" s="13">
        <v>471300</v>
      </c>
      <c r="K1687" s="13">
        <v>453500</v>
      </c>
      <c r="L1687" s="13">
        <v>419400</v>
      </c>
      <c r="M1687" s="13">
        <v>383200</v>
      </c>
      <c r="N1687" s="13">
        <v>383200</v>
      </c>
      <c r="O1687" s="13">
        <v>361200</v>
      </c>
      <c r="P1687" s="13">
        <v>341900</v>
      </c>
      <c r="Q1687" s="13">
        <v>340300</v>
      </c>
      <c r="R1687" s="13">
        <v>340000</v>
      </c>
      <c r="S1687" s="13">
        <v>358900</v>
      </c>
      <c r="T1687" s="13">
        <v>395600</v>
      </c>
      <c r="U1687" s="13">
        <v>431700</v>
      </c>
      <c r="V1687" s="13">
        <v>450500</v>
      </c>
      <c r="W1687" s="13">
        <v>456700</v>
      </c>
      <c r="X1687" s="13">
        <v>461800</v>
      </c>
      <c r="Y1687" s="13">
        <v>461400</v>
      </c>
      <c r="Z1687" s="13">
        <v>470200</v>
      </c>
      <c r="AA1687" s="13">
        <v>464300</v>
      </c>
      <c r="AB1687" s="13">
        <v>58</v>
      </c>
      <c r="AC1687" s="13">
        <v>77</v>
      </c>
      <c r="AD1687" s="13">
        <v>133</v>
      </c>
      <c r="AE1687" s="13">
        <v>110</v>
      </c>
      <c r="AF1687" s="13">
        <v>64</v>
      </c>
      <c r="AG1687" s="13">
        <v>63</v>
      </c>
      <c r="AH1687" s="13">
        <v>62</v>
      </c>
      <c r="AI1687" s="13">
        <v>41</v>
      </c>
      <c r="AJ1687" s="13"/>
      <c r="AK1687" s="13">
        <v>73</v>
      </c>
      <c r="AL1687" s="13">
        <v>56</v>
      </c>
      <c r="AM1687" s="13">
        <v>68</v>
      </c>
      <c r="AN1687" s="13">
        <v>75</v>
      </c>
      <c r="AO1687" s="13">
        <v>99</v>
      </c>
      <c r="AP1687" s="13">
        <v>122</v>
      </c>
      <c r="AQ1687" s="13">
        <v>96</v>
      </c>
      <c r="AR1687" s="13">
        <v>82</v>
      </c>
      <c r="AS1687" s="13">
        <v>106</v>
      </c>
      <c r="AT1687" s="13">
        <v>98</v>
      </c>
      <c r="AU1687" s="13">
        <v>74</v>
      </c>
      <c r="AV1687" s="13">
        <v>127</v>
      </c>
      <c r="AW1687" s="13">
        <v>70</v>
      </c>
      <c r="AX1687" s="13">
        <v>38</v>
      </c>
      <c r="AY1687" s="14">
        <f t="shared" si="264"/>
        <v>81.454545454545453</v>
      </c>
      <c r="AZ1687" s="14">
        <f t="shared" si="262"/>
        <v>23</v>
      </c>
      <c r="BA1687" s="19">
        <f t="shared" si="265"/>
        <v>1</v>
      </c>
      <c r="BB1687" s="20">
        <f t="shared" si="263"/>
        <v>26.577339565031316</v>
      </c>
      <c r="BC1687">
        <f t="shared" si="266"/>
        <v>0</v>
      </c>
      <c r="BD1687" s="14">
        <f t="shared" si="267"/>
        <v>14</v>
      </c>
      <c r="BE1687" s="14">
        <f t="shared" si="268"/>
        <v>84.166666666666671</v>
      </c>
      <c r="BF1687" s="14">
        <f t="shared" si="269"/>
        <v>60</v>
      </c>
      <c r="BG1687" s="14">
        <f t="shared" si="270"/>
        <v>90.333333333333329</v>
      </c>
    </row>
    <row r="1688" spans="1:59" x14ac:dyDescent="0.2">
      <c r="A1688" t="str">
        <f t="shared" si="271"/>
        <v>Jack Martin_2016</v>
      </c>
      <c r="B1688" t="s">
        <v>669</v>
      </c>
      <c r="C1688" t="s">
        <v>144</v>
      </c>
      <c r="D1688">
        <v>2016</v>
      </c>
      <c r="E1688" s="13">
        <v>386300</v>
      </c>
      <c r="F1688" s="13">
        <v>386300</v>
      </c>
      <c r="G1688" s="13">
        <v>386300</v>
      </c>
      <c r="H1688" s="13">
        <v>415000</v>
      </c>
      <c r="I1688" s="13">
        <v>413100</v>
      </c>
      <c r="J1688" s="13">
        <v>391000</v>
      </c>
      <c r="K1688" s="13">
        <v>354000</v>
      </c>
      <c r="L1688" s="13">
        <v>319400</v>
      </c>
      <c r="M1688" s="13">
        <v>291800</v>
      </c>
      <c r="N1688" s="13">
        <v>288400</v>
      </c>
      <c r="O1688" s="13">
        <v>312600</v>
      </c>
      <c r="P1688" s="13">
        <v>327100</v>
      </c>
      <c r="Q1688" s="13">
        <v>320200</v>
      </c>
      <c r="R1688" s="13">
        <v>320200</v>
      </c>
      <c r="S1688" s="13">
        <v>320200</v>
      </c>
      <c r="T1688" s="13">
        <v>322900</v>
      </c>
      <c r="U1688" s="13">
        <v>353300</v>
      </c>
      <c r="V1688" s="13">
        <v>387000</v>
      </c>
      <c r="W1688" s="13">
        <v>398700</v>
      </c>
      <c r="X1688" s="13">
        <v>387500</v>
      </c>
      <c r="Y1688" s="13">
        <v>382700</v>
      </c>
      <c r="Z1688" s="13">
        <v>380400</v>
      </c>
      <c r="AA1688" s="13">
        <v>382700</v>
      </c>
      <c r="AB1688" s="13">
        <v>91</v>
      </c>
      <c r="AC1688" s="13">
        <v>111</v>
      </c>
      <c r="AD1688" s="13">
        <v>90</v>
      </c>
      <c r="AE1688" s="13">
        <v>39</v>
      </c>
      <c r="AF1688" s="13">
        <v>63</v>
      </c>
      <c r="AG1688" s="13">
        <v>44</v>
      </c>
      <c r="AH1688" s="13">
        <v>25</v>
      </c>
      <c r="AI1688" s="13">
        <v>58</v>
      </c>
      <c r="AJ1688" s="13">
        <v>84</v>
      </c>
      <c r="AK1688" s="13">
        <v>86</v>
      </c>
      <c r="AL1688" s="13">
        <v>50</v>
      </c>
      <c r="AM1688" s="13">
        <v>45</v>
      </c>
      <c r="AN1688" s="13"/>
      <c r="AO1688" s="13"/>
      <c r="AP1688" s="13">
        <v>103</v>
      </c>
      <c r="AQ1688" s="13">
        <v>116</v>
      </c>
      <c r="AR1688" s="13">
        <v>74</v>
      </c>
      <c r="AS1688" s="13">
        <v>75</v>
      </c>
      <c r="AT1688" s="13">
        <v>72</v>
      </c>
      <c r="AU1688" s="13">
        <v>82</v>
      </c>
      <c r="AV1688" s="13">
        <v>78</v>
      </c>
      <c r="AW1688" s="13">
        <v>81</v>
      </c>
      <c r="AX1688" s="13">
        <v>93</v>
      </c>
      <c r="AY1688" s="14">
        <f t="shared" si="264"/>
        <v>74.285714285714292</v>
      </c>
      <c r="AZ1688" s="14">
        <f t="shared" si="262"/>
        <v>23</v>
      </c>
      <c r="BA1688" s="19">
        <f t="shared" si="265"/>
        <v>0.95454545454545459</v>
      </c>
      <c r="BB1688" s="20">
        <f t="shared" si="263"/>
        <v>24.058559510375627</v>
      </c>
      <c r="BC1688">
        <f t="shared" si="266"/>
        <v>0</v>
      </c>
      <c r="BD1688" s="14">
        <f t="shared" si="267"/>
        <v>10</v>
      </c>
      <c r="BE1688" s="14">
        <f t="shared" si="268"/>
        <v>73</v>
      </c>
      <c r="BF1688" s="14">
        <f t="shared" si="269"/>
        <v>58</v>
      </c>
      <c r="BG1688" s="14">
        <f t="shared" si="270"/>
        <v>86</v>
      </c>
    </row>
    <row r="1689" spans="1:59" x14ac:dyDescent="0.2">
      <c r="A1689" t="str">
        <f t="shared" si="271"/>
        <v>Jack Martin_2015</v>
      </c>
      <c r="B1689" t="s">
        <v>669</v>
      </c>
      <c r="C1689" t="s">
        <v>144</v>
      </c>
      <c r="D1689">
        <v>2015</v>
      </c>
      <c r="E1689" s="13">
        <v>303400</v>
      </c>
      <c r="F1689" s="13">
        <v>303400</v>
      </c>
      <c r="G1689" s="13">
        <v>303400</v>
      </c>
      <c r="H1689" s="13">
        <v>349400</v>
      </c>
      <c r="I1689" s="13">
        <v>370500</v>
      </c>
      <c r="J1689" s="13">
        <v>386900</v>
      </c>
      <c r="K1689" s="13">
        <v>386900</v>
      </c>
      <c r="L1689" s="13">
        <v>386900</v>
      </c>
      <c r="M1689" s="13">
        <v>386900</v>
      </c>
      <c r="N1689" s="13">
        <v>350200</v>
      </c>
      <c r="O1689" s="13">
        <v>350200</v>
      </c>
      <c r="P1689" s="13">
        <v>350200</v>
      </c>
      <c r="Q1689" s="13">
        <v>350200</v>
      </c>
      <c r="R1689" s="13">
        <v>350200</v>
      </c>
      <c r="S1689" s="13">
        <v>350200</v>
      </c>
      <c r="T1689" s="13">
        <v>350200</v>
      </c>
      <c r="U1689" s="13">
        <v>350200</v>
      </c>
      <c r="V1689" s="13">
        <v>350200</v>
      </c>
      <c r="W1689" s="13">
        <v>344200</v>
      </c>
      <c r="X1689" s="13">
        <v>326500</v>
      </c>
      <c r="Y1689" s="13">
        <v>325000</v>
      </c>
      <c r="Z1689" s="13">
        <v>327400</v>
      </c>
      <c r="AA1689" s="13">
        <v>328300</v>
      </c>
      <c r="AB1689" s="13">
        <v>64</v>
      </c>
      <c r="AC1689" s="13">
        <v>103</v>
      </c>
      <c r="AD1689" s="13">
        <v>117</v>
      </c>
      <c r="AE1689" s="13">
        <v>36</v>
      </c>
      <c r="AF1689" s="13">
        <v>106</v>
      </c>
      <c r="AG1689" s="13"/>
      <c r="AH1689" s="13"/>
      <c r="AI1689" s="13"/>
      <c r="AJ1689" s="13">
        <v>5</v>
      </c>
      <c r="AK1689" s="13"/>
      <c r="AL1689" s="13"/>
      <c r="AM1689" s="13"/>
      <c r="AN1689" s="13"/>
      <c r="AO1689" s="13"/>
      <c r="AP1689" s="13"/>
      <c r="AQ1689" s="13"/>
      <c r="AR1689" s="13"/>
      <c r="AS1689" s="13">
        <v>87</v>
      </c>
      <c r="AT1689" s="13">
        <v>76</v>
      </c>
      <c r="AU1689" s="13">
        <v>32</v>
      </c>
      <c r="AV1689" s="13">
        <v>97</v>
      </c>
      <c r="AW1689" s="13">
        <v>74</v>
      </c>
      <c r="AX1689" s="13">
        <v>62</v>
      </c>
      <c r="AY1689" s="14">
        <f t="shared" si="264"/>
        <v>71.583333333333329</v>
      </c>
      <c r="AZ1689" s="14">
        <f t="shared" si="262"/>
        <v>23</v>
      </c>
      <c r="BA1689" s="19">
        <f t="shared" si="265"/>
        <v>0.54545454545454541</v>
      </c>
      <c r="BB1689" s="20">
        <f t="shared" si="263"/>
        <v>33.789342949659392</v>
      </c>
      <c r="BC1689">
        <f t="shared" si="266"/>
        <v>0</v>
      </c>
      <c r="BD1689" s="14">
        <f t="shared" si="267"/>
        <v>1</v>
      </c>
      <c r="BE1689" s="14">
        <f t="shared" si="268"/>
        <v>85.2</v>
      </c>
      <c r="BF1689" s="14">
        <f t="shared" si="269"/>
        <v>5</v>
      </c>
      <c r="BG1689" s="14">
        <f t="shared" si="270"/>
        <v>71.333333333333329</v>
      </c>
    </row>
    <row r="1690" spans="1:59" x14ac:dyDescent="0.2">
      <c r="A1690" t="str">
        <f t="shared" si="271"/>
        <v>Stefan Martin_2018</v>
      </c>
      <c r="B1690" t="s">
        <v>873</v>
      </c>
      <c r="C1690" t="s">
        <v>514</v>
      </c>
      <c r="D1690">
        <v>2018</v>
      </c>
      <c r="E1690" s="13">
        <v>540000</v>
      </c>
      <c r="F1690" s="13">
        <v>540000</v>
      </c>
      <c r="G1690" s="13">
        <v>540000</v>
      </c>
      <c r="H1690" s="13">
        <v>543200</v>
      </c>
      <c r="I1690" s="13">
        <v>539600</v>
      </c>
      <c r="J1690" s="13">
        <v>552800</v>
      </c>
      <c r="K1690" s="13">
        <v>532700</v>
      </c>
      <c r="L1690" s="13">
        <v>525900</v>
      </c>
      <c r="M1690" s="13">
        <v>526400</v>
      </c>
      <c r="N1690" s="13">
        <v>520600</v>
      </c>
      <c r="O1690" s="13">
        <v>526200</v>
      </c>
      <c r="P1690" s="13">
        <v>527700</v>
      </c>
      <c r="Q1690" s="13">
        <v>541200</v>
      </c>
      <c r="R1690" s="13">
        <v>541200</v>
      </c>
      <c r="S1690" s="13">
        <v>521700</v>
      </c>
      <c r="T1690" s="13">
        <v>522000</v>
      </c>
      <c r="U1690" s="13">
        <v>522100</v>
      </c>
      <c r="V1690" s="13">
        <v>555600</v>
      </c>
      <c r="W1690" s="13">
        <v>568300</v>
      </c>
      <c r="X1690" s="13">
        <v>565100</v>
      </c>
      <c r="Y1690" s="13">
        <v>531000</v>
      </c>
      <c r="Z1690" s="13">
        <v>499800</v>
      </c>
      <c r="AA1690" s="13">
        <v>506600</v>
      </c>
      <c r="AB1690" s="13">
        <v>111</v>
      </c>
      <c r="AC1690" s="13">
        <v>63</v>
      </c>
      <c r="AD1690" s="13">
        <v>154</v>
      </c>
      <c r="AE1690" s="13">
        <v>94</v>
      </c>
      <c r="AF1690" s="13">
        <v>97</v>
      </c>
      <c r="AG1690" s="13">
        <v>92</v>
      </c>
      <c r="AH1690" s="13">
        <v>114</v>
      </c>
      <c r="AI1690" s="13">
        <v>112</v>
      </c>
      <c r="AJ1690" s="13">
        <v>79</v>
      </c>
      <c r="AK1690" s="13">
        <v>134</v>
      </c>
      <c r="AL1690" s="13">
        <v>106</v>
      </c>
      <c r="AM1690" s="13">
        <v>110</v>
      </c>
      <c r="AN1690" s="13"/>
      <c r="AO1690" s="13">
        <v>68</v>
      </c>
      <c r="AP1690" s="13">
        <v>142</v>
      </c>
      <c r="AQ1690" s="13">
        <v>110</v>
      </c>
      <c r="AR1690" s="13">
        <v>142</v>
      </c>
      <c r="AS1690" s="13">
        <v>117</v>
      </c>
      <c r="AT1690" s="13">
        <v>82</v>
      </c>
      <c r="AU1690" s="13">
        <v>72</v>
      </c>
      <c r="AV1690" s="13">
        <v>103</v>
      </c>
      <c r="AW1690" s="13">
        <v>133</v>
      </c>
      <c r="AX1690" s="13">
        <v>90</v>
      </c>
      <c r="AY1690" s="14">
        <f t="shared" si="264"/>
        <v>105.68181818181819</v>
      </c>
      <c r="AZ1690" s="14">
        <f t="shared" si="262"/>
        <v>23</v>
      </c>
      <c r="BA1690" s="19">
        <f t="shared" si="265"/>
        <v>1</v>
      </c>
      <c r="BB1690" s="20">
        <f t="shared" si="263"/>
        <v>24.999783548846537</v>
      </c>
      <c r="BC1690">
        <f t="shared" si="266"/>
        <v>0</v>
      </c>
      <c r="BD1690" s="14">
        <f t="shared" si="267"/>
        <v>22</v>
      </c>
      <c r="BE1690" s="14">
        <f t="shared" si="268"/>
        <v>101.83333333333333</v>
      </c>
      <c r="BF1690" s="14">
        <f t="shared" si="269"/>
        <v>109.16666666666667</v>
      </c>
      <c r="BG1690" s="14">
        <f t="shared" si="270"/>
        <v>110.11111111111111</v>
      </c>
    </row>
    <row r="1691" spans="1:59" x14ac:dyDescent="0.2">
      <c r="A1691" t="str">
        <f t="shared" si="271"/>
        <v>Stefan Martin_2017</v>
      </c>
      <c r="B1691" t="s">
        <v>873</v>
      </c>
      <c r="C1691" t="s">
        <v>514</v>
      </c>
      <c r="D1691">
        <v>2017</v>
      </c>
      <c r="E1691" s="13">
        <v>488000</v>
      </c>
      <c r="F1691" s="13">
        <v>488000</v>
      </c>
      <c r="G1691" s="13">
        <v>488000</v>
      </c>
      <c r="H1691" s="13">
        <v>516800</v>
      </c>
      <c r="I1691" s="13">
        <v>552300</v>
      </c>
      <c r="J1691" s="13">
        <v>570400</v>
      </c>
      <c r="K1691" s="13">
        <v>557400</v>
      </c>
      <c r="L1691" s="13">
        <v>531500</v>
      </c>
      <c r="M1691" s="13">
        <v>519400</v>
      </c>
      <c r="N1691" s="13">
        <v>528400</v>
      </c>
      <c r="O1691" s="13">
        <v>521000</v>
      </c>
      <c r="P1691" s="13">
        <v>521000</v>
      </c>
      <c r="Q1691" s="13">
        <v>510100</v>
      </c>
      <c r="R1691" s="13">
        <v>486200</v>
      </c>
      <c r="S1691" s="13">
        <v>498100</v>
      </c>
      <c r="T1691" s="13">
        <v>497500</v>
      </c>
      <c r="U1691" s="13">
        <v>490300</v>
      </c>
      <c r="V1691" s="13">
        <v>466000</v>
      </c>
      <c r="W1691" s="13">
        <v>451700</v>
      </c>
      <c r="X1691" s="13">
        <v>458100</v>
      </c>
      <c r="Y1691" s="13">
        <v>463100</v>
      </c>
      <c r="Z1691" s="13">
        <v>477600</v>
      </c>
      <c r="AA1691" s="13">
        <v>477700</v>
      </c>
      <c r="AB1691" s="13">
        <v>98</v>
      </c>
      <c r="AC1691" s="13">
        <v>126</v>
      </c>
      <c r="AD1691" s="13">
        <v>125</v>
      </c>
      <c r="AE1691" s="13">
        <v>131</v>
      </c>
      <c r="AF1691" s="13">
        <v>107</v>
      </c>
      <c r="AG1691" s="13">
        <v>68</v>
      </c>
      <c r="AH1691" s="13">
        <v>93</v>
      </c>
      <c r="AI1691" s="13">
        <v>125</v>
      </c>
      <c r="AJ1691" s="13">
        <v>107</v>
      </c>
      <c r="AK1691" s="13">
        <v>62</v>
      </c>
      <c r="AL1691" s="13"/>
      <c r="AM1691" s="13">
        <v>112</v>
      </c>
      <c r="AN1691" s="13">
        <v>72</v>
      </c>
      <c r="AO1691" s="13">
        <v>128</v>
      </c>
      <c r="AP1691" s="13">
        <v>95</v>
      </c>
      <c r="AQ1691" s="13">
        <v>57</v>
      </c>
      <c r="AR1691" s="13">
        <v>86</v>
      </c>
      <c r="AS1691" s="13">
        <v>104</v>
      </c>
      <c r="AT1691" s="13">
        <v>96</v>
      </c>
      <c r="AU1691" s="13">
        <v>88</v>
      </c>
      <c r="AV1691" s="13">
        <v>129</v>
      </c>
      <c r="AW1691" s="13">
        <v>72</v>
      </c>
      <c r="AX1691" s="13">
        <v>80</v>
      </c>
      <c r="AY1691" s="14">
        <f t="shared" si="264"/>
        <v>98.227272727272734</v>
      </c>
      <c r="AZ1691" s="14">
        <f t="shared" si="262"/>
        <v>23</v>
      </c>
      <c r="BA1691" s="19">
        <f t="shared" si="265"/>
        <v>1</v>
      </c>
      <c r="BB1691" s="20">
        <f t="shared" si="263"/>
        <v>23.319584694051283</v>
      </c>
      <c r="BC1691">
        <f t="shared" si="266"/>
        <v>0</v>
      </c>
      <c r="BD1691" s="14">
        <f t="shared" si="267"/>
        <v>19</v>
      </c>
      <c r="BE1691" s="14">
        <f t="shared" si="268"/>
        <v>109.16666666666667</v>
      </c>
      <c r="BF1691" s="14">
        <f t="shared" si="269"/>
        <v>99.8</v>
      </c>
      <c r="BG1691" s="14">
        <f t="shared" si="270"/>
        <v>89.666666666666671</v>
      </c>
    </row>
    <row r="1692" spans="1:59" x14ac:dyDescent="0.2">
      <c r="A1692" t="str">
        <f t="shared" si="271"/>
        <v>Stefan Martin_2016</v>
      </c>
      <c r="B1692" t="s">
        <v>873</v>
      </c>
      <c r="C1692" t="s">
        <v>514</v>
      </c>
      <c r="D1692">
        <v>2016</v>
      </c>
      <c r="E1692" s="13">
        <v>597600</v>
      </c>
      <c r="F1692" s="13">
        <v>597600</v>
      </c>
      <c r="G1692" s="13">
        <v>597600</v>
      </c>
      <c r="H1692" s="13">
        <v>580600</v>
      </c>
      <c r="I1692" s="13">
        <v>553700</v>
      </c>
      <c r="J1692" s="13">
        <v>515500</v>
      </c>
      <c r="K1692" s="13">
        <v>475800</v>
      </c>
      <c r="L1692" s="13">
        <v>469800</v>
      </c>
      <c r="M1692" s="13">
        <v>472200</v>
      </c>
      <c r="N1692" s="13">
        <v>458300</v>
      </c>
      <c r="O1692" s="13">
        <v>412900</v>
      </c>
      <c r="P1692" s="13">
        <v>373200</v>
      </c>
      <c r="Q1692" s="13">
        <v>347000</v>
      </c>
      <c r="R1692" s="13">
        <v>370200</v>
      </c>
      <c r="S1692" s="13">
        <v>404500</v>
      </c>
      <c r="T1692" s="13">
        <v>404500</v>
      </c>
      <c r="U1692" s="13">
        <v>446300</v>
      </c>
      <c r="V1692" s="13">
        <v>444600</v>
      </c>
      <c r="W1692" s="13">
        <v>467400</v>
      </c>
      <c r="X1692" s="13">
        <v>467400</v>
      </c>
      <c r="Y1692" s="13">
        <v>467400</v>
      </c>
      <c r="Z1692" s="13">
        <v>473500</v>
      </c>
      <c r="AA1692" s="13">
        <v>495200</v>
      </c>
      <c r="AB1692" s="13">
        <v>95</v>
      </c>
      <c r="AC1692" s="13">
        <v>112</v>
      </c>
      <c r="AD1692" s="13">
        <v>106</v>
      </c>
      <c r="AE1692" s="13">
        <v>63</v>
      </c>
      <c r="AF1692" s="13">
        <v>69</v>
      </c>
      <c r="AG1692" s="13">
        <v>81</v>
      </c>
      <c r="AH1692" s="13">
        <v>119</v>
      </c>
      <c r="AI1692" s="13">
        <v>84</v>
      </c>
      <c r="AJ1692" s="13">
        <v>48</v>
      </c>
      <c r="AK1692" s="13">
        <v>40</v>
      </c>
      <c r="AL1692" s="13">
        <v>69</v>
      </c>
      <c r="AM1692" s="13">
        <v>56</v>
      </c>
      <c r="AN1692" s="13">
        <v>142</v>
      </c>
      <c r="AO1692" s="13">
        <v>105</v>
      </c>
      <c r="AP1692" s="13"/>
      <c r="AQ1692" s="13">
        <v>92</v>
      </c>
      <c r="AR1692" s="13">
        <v>72</v>
      </c>
      <c r="AS1692" s="13">
        <v>162</v>
      </c>
      <c r="AT1692" s="13"/>
      <c r="AU1692" s="13"/>
      <c r="AV1692" s="13">
        <v>70</v>
      </c>
      <c r="AW1692" s="13">
        <v>111</v>
      </c>
      <c r="AX1692" s="13">
        <v>98</v>
      </c>
      <c r="AY1692" s="14">
        <f t="shared" si="264"/>
        <v>89.7</v>
      </c>
      <c r="AZ1692" s="14">
        <f t="shared" si="262"/>
        <v>23</v>
      </c>
      <c r="BA1692" s="19">
        <f t="shared" si="265"/>
        <v>0.90909090909090906</v>
      </c>
      <c r="BB1692" s="20">
        <f t="shared" si="263"/>
        <v>30.863195591274469</v>
      </c>
      <c r="BC1692">
        <f t="shared" si="266"/>
        <v>0</v>
      </c>
      <c r="BD1692" s="14">
        <f t="shared" si="267"/>
        <v>13</v>
      </c>
      <c r="BE1692" s="14">
        <f t="shared" si="268"/>
        <v>87.666666666666671</v>
      </c>
      <c r="BF1692" s="14">
        <f t="shared" si="269"/>
        <v>69.333333333333329</v>
      </c>
      <c r="BG1692" s="14">
        <f t="shared" si="270"/>
        <v>100.83333333333333</v>
      </c>
    </row>
    <row r="1693" spans="1:59" x14ac:dyDescent="0.2">
      <c r="A1693" t="str">
        <f t="shared" si="271"/>
        <v>Stefan Martin_2015</v>
      </c>
      <c r="B1693" t="s">
        <v>873</v>
      </c>
      <c r="C1693" t="s">
        <v>514</v>
      </c>
      <c r="D1693">
        <v>2015</v>
      </c>
      <c r="E1693" s="13">
        <v>600200</v>
      </c>
      <c r="F1693" s="13">
        <v>600200</v>
      </c>
      <c r="G1693" s="13">
        <v>600200</v>
      </c>
      <c r="H1693" s="13">
        <v>558000</v>
      </c>
      <c r="I1693" s="13">
        <v>558400</v>
      </c>
      <c r="J1693" s="13">
        <v>569800</v>
      </c>
      <c r="K1693" s="13">
        <v>600100</v>
      </c>
      <c r="L1693" s="13">
        <v>594500</v>
      </c>
      <c r="M1693" s="13">
        <v>585200</v>
      </c>
      <c r="N1693" s="13">
        <v>572700</v>
      </c>
      <c r="O1693" s="13">
        <v>574200</v>
      </c>
      <c r="P1693" s="13">
        <v>574200</v>
      </c>
      <c r="Q1693" s="13">
        <v>566900</v>
      </c>
      <c r="R1693" s="13">
        <v>556200</v>
      </c>
      <c r="S1693" s="13">
        <v>556200</v>
      </c>
      <c r="T1693" s="13">
        <v>556200</v>
      </c>
      <c r="U1693" s="13">
        <v>548900</v>
      </c>
      <c r="V1693" s="13">
        <v>541200</v>
      </c>
      <c r="W1693" s="13">
        <v>542500</v>
      </c>
      <c r="X1693" s="13">
        <v>549300</v>
      </c>
      <c r="Y1693" s="13">
        <v>563400</v>
      </c>
      <c r="Z1693" s="13">
        <v>560300</v>
      </c>
      <c r="AA1693" s="13">
        <v>545900</v>
      </c>
      <c r="AB1693" s="13">
        <v>67</v>
      </c>
      <c r="AC1693" s="13">
        <v>98</v>
      </c>
      <c r="AD1693" s="13">
        <v>95</v>
      </c>
      <c r="AE1693" s="13">
        <v>140</v>
      </c>
      <c r="AF1693" s="13">
        <v>125</v>
      </c>
      <c r="AG1693" s="13">
        <v>145</v>
      </c>
      <c r="AH1693" s="13">
        <v>76</v>
      </c>
      <c r="AI1693" s="13">
        <v>112</v>
      </c>
      <c r="AJ1693" s="13">
        <v>132</v>
      </c>
      <c r="AK1693" s="13">
        <v>98</v>
      </c>
      <c r="AL1693" s="13"/>
      <c r="AM1693" s="13">
        <v>95</v>
      </c>
      <c r="AN1693" s="13">
        <v>120</v>
      </c>
      <c r="AO1693" s="13"/>
      <c r="AP1693" s="13"/>
      <c r="AQ1693" s="13">
        <v>98</v>
      </c>
      <c r="AR1693" s="13">
        <v>97</v>
      </c>
      <c r="AS1693" s="13">
        <v>135</v>
      </c>
      <c r="AT1693" s="13">
        <v>112</v>
      </c>
      <c r="AU1693" s="13">
        <v>119</v>
      </c>
      <c r="AV1693" s="13">
        <v>108</v>
      </c>
      <c r="AW1693" s="13">
        <v>84</v>
      </c>
      <c r="AX1693" s="13">
        <v>159</v>
      </c>
      <c r="AY1693" s="14">
        <f t="shared" si="264"/>
        <v>110.75</v>
      </c>
      <c r="AZ1693" s="14">
        <f t="shared" si="262"/>
        <v>23</v>
      </c>
      <c r="BA1693" s="19">
        <f t="shared" si="265"/>
        <v>0.90909090909090906</v>
      </c>
      <c r="BB1693" s="20">
        <f t="shared" si="263"/>
        <v>23.812590654614009</v>
      </c>
      <c r="BC1693">
        <f t="shared" si="266"/>
        <v>0</v>
      </c>
      <c r="BD1693" s="14">
        <f t="shared" si="267"/>
        <v>18</v>
      </c>
      <c r="BE1693" s="14">
        <f t="shared" si="268"/>
        <v>111.66666666666667</v>
      </c>
      <c r="BF1693" s="14">
        <f t="shared" si="269"/>
        <v>102.6</v>
      </c>
      <c r="BG1693" s="14">
        <f t="shared" si="270"/>
        <v>114</v>
      </c>
    </row>
    <row r="1694" spans="1:59" x14ac:dyDescent="0.2">
      <c r="A1694" t="str">
        <f t="shared" si="271"/>
        <v>Chris Masten_2018</v>
      </c>
      <c r="B1694" t="s">
        <v>584</v>
      </c>
      <c r="C1694" t="s">
        <v>465</v>
      </c>
      <c r="D1694">
        <v>2018</v>
      </c>
      <c r="E1694" s="13">
        <v>403900</v>
      </c>
      <c r="F1694" s="13">
        <v>403900</v>
      </c>
      <c r="G1694" s="13">
        <v>403900</v>
      </c>
      <c r="H1694" s="13">
        <v>379200</v>
      </c>
      <c r="I1694" s="13">
        <v>390200</v>
      </c>
      <c r="J1694" s="13">
        <v>420700</v>
      </c>
      <c r="K1694" s="13">
        <v>450500</v>
      </c>
      <c r="L1694" s="13">
        <v>451900</v>
      </c>
      <c r="M1694" s="13">
        <v>431700</v>
      </c>
      <c r="N1694" s="13">
        <v>410000</v>
      </c>
      <c r="O1694" s="13">
        <v>385900</v>
      </c>
      <c r="P1694" s="13">
        <v>385900</v>
      </c>
      <c r="Q1694" s="13">
        <v>385900</v>
      </c>
      <c r="R1694" s="13">
        <v>377400</v>
      </c>
      <c r="S1694" s="13">
        <v>376800</v>
      </c>
      <c r="T1694" s="13">
        <v>385300</v>
      </c>
      <c r="U1694" s="13">
        <v>373700</v>
      </c>
      <c r="V1694" s="13">
        <v>369600</v>
      </c>
      <c r="W1694" s="13">
        <v>373400</v>
      </c>
      <c r="X1694" s="13">
        <v>368200</v>
      </c>
      <c r="Y1694" s="13">
        <v>366200</v>
      </c>
      <c r="Z1694" s="13">
        <v>362300</v>
      </c>
      <c r="AA1694" s="13">
        <v>380500</v>
      </c>
      <c r="AB1694" s="13">
        <v>54</v>
      </c>
      <c r="AC1694" s="13">
        <v>75</v>
      </c>
      <c r="AD1694" s="13">
        <v>56</v>
      </c>
      <c r="AE1694" s="13">
        <v>116</v>
      </c>
      <c r="AF1694" s="13">
        <v>124</v>
      </c>
      <c r="AG1694" s="13">
        <v>76</v>
      </c>
      <c r="AH1694" s="13">
        <v>72</v>
      </c>
      <c r="AI1694" s="13">
        <v>79</v>
      </c>
      <c r="AJ1694" s="13">
        <v>61</v>
      </c>
      <c r="AK1694" s="13">
        <v>52</v>
      </c>
      <c r="AL1694" s="13"/>
      <c r="AM1694" s="13"/>
      <c r="AN1694" s="13">
        <v>100</v>
      </c>
      <c r="AO1694" s="13">
        <v>75</v>
      </c>
      <c r="AP1694" s="13">
        <v>75</v>
      </c>
      <c r="AQ1694" s="13">
        <v>60</v>
      </c>
      <c r="AR1694" s="13">
        <v>84</v>
      </c>
      <c r="AS1694" s="13">
        <v>91</v>
      </c>
      <c r="AT1694" s="13">
        <v>42</v>
      </c>
      <c r="AU1694" s="13">
        <v>89</v>
      </c>
      <c r="AV1694" s="13">
        <v>86</v>
      </c>
      <c r="AW1694" s="13">
        <v>86</v>
      </c>
      <c r="AX1694" s="13">
        <v>67</v>
      </c>
      <c r="AY1694" s="14">
        <f t="shared" si="264"/>
        <v>77.142857142857139</v>
      </c>
      <c r="AZ1694" s="14">
        <f t="shared" si="262"/>
        <v>23</v>
      </c>
      <c r="BA1694" s="19">
        <f t="shared" si="265"/>
        <v>0.95454545454545459</v>
      </c>
      <c r="BB1694" s="20">
        <f t="shared" si="263"/>
        <v>20.391875132723126</v>
      </c>
      <c r="BC1694">
        <f t="shared" si="266"/>
        <v>0</v>
      </c>
      <c r="BD1694" s="14">
        <f t="shared" si="267"/>
        <v>22</v>
      </c>
      <c r="BE1694" s="14">
        <f t="shared" si="268"/>
        <v>83.5</v>
      </c>
      <c r="BF1694" s="14">
        <f t="shared" si="269"/>
        <v>66</v>
      </c>
      <c r="BG1694" s="14">
        <f t="shared" si="270"/>
        <v>75.555555555555557</v>
      </c>
    </row>
    <row r="1695" spans="1:59" x14ac:dyDescent="0.2">
      <c r="A1695" t="str">
        <f t="shared" si="271"/>
        <v>Chris Masten_2017</v>
      </c>
      <c r="B1695" t="s">
        <v>584</v>
      </c>
      <c r="C1695" t="s">
        <v>465</v>
      </c>
      <c r="D1695">
        <v>2017</v>
      </c>
      <c r="E1695" s="13">
        <v>408900</v>
      </c>
      <c r="F1695" s="13">
        <v>408900</v>
      </c>
      <c r="G1695" s="13">
        <v>408900</v>
      </c>
      <c r="H1695" s="13">
        <v>415400</v>
      </c>
      <c r="I1695" s="13">
        <v>423700</v>
      </c>
      <c r="J1695" s="13">
        <v>430200</v>
      </c>
      <c r="K1695" s="13">
        <v>430800</v>
      </c>
      <c r="L1695" s="13">
        <v>421000</v>
      </c>
      <c r="M1695" s="13">
        <v>425900</v>
      </c>
      <c r="N1695" s="13">
        <v>421400</v>
      </c>
      <c r="O1695" s="13">
        <v>414800</v>
      </c>
      <c r="P1695" s="13">
        <v>414800</v>
      </c>
      <c r="Q1695" s="13">
        <v>414800</v>
      </c>
      <c r="R1695" s="13">
        <v>414800</v>
      </c>
      <c r="S1695" s="13">
        <v>414800</v>
      </c>
      <c r="T1695" s="13">
        <v>381600</v>
      </c>
      <c r="U1695" s="13">
        <v>381600</v>
      </c>
      <c r="V1695" s="13">
        <v>352400</v>
      </c>
      <c r="W1695" s="13">
        <v>352400</v>
      </c>
      <c r="X1695" s="13">
        <v>352400</v>
      </c>
      <c r="Y1695" s="13">
        <v>323200</v>
      </c>
      <c r="Z1695" s="13">
        <v>323200</v>
      </c>
      <c r="AA1695" s="13">
        <v>323200</v>
      </c>
      <c r="AB1695" s="13">
        <v>83</v>
      </c>
      <c r="AC1695" s="13">
        <v>74</v>
      </c>
      <c r="AD1695" s="13">
        <v>96</v>
      </c>
      <c r="AE1695" s="13">
        <v>92</v>
      </c>
      <c r="AF1695" s="13">
        <v>74</v>
      </c>
      <c r="AG1695" s="13">
        <v>88</v>
      </c>
      <c r="AH1695" s="13">
        <v>68</v>
      </c>
      <c r="AI1695" s="13">
        <v>103</v>
      </c>
      <c r="AJ1695" s="13">
        <v>69</v>
      </c>
      <c r="AK1695" s="13">
        <v>61</v>
      </c>
      <c r="AL1695" s="13"/>
      <c r="AM1695" s="13"/>
      <c r="AN1695" s="13"/>
      <c r="AO1695" s="13"/>
      <c r="AP1695" s="13">
        <v>42</v>
      </c>
      <c r="AQ1695" s="13"/>
      <c r="AR1695" s="13">
        <v>59</v>
      </c>
      <c r="AS1695" s="13"/>
      <c r="AT1695" s="13"/>
      <c r="AU1695" s="13">
        <v>46</v>
      </c>
      <c r="AV1695" s="13"/>
      <c r="AW1695" s="13"/>
      <c r="AX1695" s="13"/>
      <c r="AY1695" s="14">
        <f t="shared" si="264"/>
        <v>73.461538461538467</v>
      </c>
      <c r="AZ1695" s="14">
        <f t="shared" si="262"/>
        <v>23</v>
      </c>
      <c r="BA1695" s="19">
        <f t="shared" si="265"/>
        <v>0.59090909090909094</v>
      </c>
      <c r="BB1695" s="20">
        <f t="shared" si="263"/>
        <v>18.675364274070546</v>
      </c>
      <c r="BC1695">
        <f t="shared" si="266"/>
        <v>0</v>
      </c>
      <c r="BD1695" s="14">
        <f t="shared" si="267"/>
        <v>21</v>
      </c>
      <c r="BE1695" s="14">
        <f t="shared" si="268"/>
        <v>84.5</v>
      </c>
      <c r="BF1695" s="14">
        <f t="shared" si="269"/>
        <v>75.25</v>
      </c>
      <c r="BG1695" s="14">
        <f t="shared" si="270"/>
        <v>49</v>
      </c>
    </row>
    <row r="1696" spans="1:59" x14ac:dyDescent="0.2">
      <c r="A1696" t="str">
        <f t="shared" si="271"/>
        <v>Chris Masten_2016</v>
      </c>
      <c r="B1696" t="s">
        <v>584</v>
      </c>
      <c r="C1696" t="s">
        <v>465</v>
      </c>
      <c r="D1696">
        <v>2016</v>
      </c>
      <c r="E1696" s="13">
        <v>479200</v>
      </c>
      <c r="F1696" s="13">
        <v>479200</v>
      </c>
      <c r="G1696" s="13">
        <v>479200</v>
      </c>
      <c r="H1696" s="13">
        <v>479200</v>
      </c>
      <c r="I1696" s="13">
        <v>479200</v>
      </c>
      <c r="J1696" s="13">
        <v>449700</v>
      </c>
      <c r="K1696" s="13">
        <v>416600</v>
      </c>
      <c r="L1696" s="13">
        <v>399600</v>
      </c>
      <c r="M1696" s="13">
        <v>389000</v>
      </c>
      <c r="N1696" s="13">
        <v>391700</v>
      </c>
      <c r="O1696" s="13">
        <v>395100</v>
      </c>
      <c r="P1696" s="13">
        <v>383900</v>
      </c>
      <c r="Q1696" s="13">
        <v>380100</v>
      </c>
      <c r="R1696" s="13">
        <v>373800</v>
      </c>
      <c r="S1696" s="13">
        <v>373800</v>
      </c>
      <c r="T1696" s="13">
        <v>386500</v>
      </c>
      <c r="U1696" s="13">
        <v>414100</v>
      </c>
      <c r="V1696" s="13">
        <v>421500</v>
      </c>
      <c r="W1696" s="13">
        <v>399000</v>
      </c>
      <c r="X1696" s="13">
        <v>361900</v>
      </c>
      <c r="Y1696" s="13">
        <v>362300</v>
      </c>
      <c r="Z1696" s="13">
        <v>365500</v>
      </c>
      <c r="AA1696" s="13">
        <v>387100</v>
      </c>
      <c r="AB1696" s="13"/>
      <c r="AC1696" s="13"/>
      <c r="AD1696" s="13">
        <v>60</v>
      </c>
      <c r="AE1696" s="13">
        <v>51</v>
      </c>
      <c r="AF1696" s="13">
        <v>103</v>
      </c>
      <c r="AG1696" s="13">
        <v>35</v>
      </c>
      <c r="AH1696" s="13">
        <v>71</v>
      </c>
      <c r="AI1696" s="13">
        <v>109</v>
      </c>
      <c r="AJ1696" s="13">
        <v>59</v>
      </c>
      <c r="AK1696" s="13">
        <v>75</v>
      </c>
      <c r="AL1696" s="13">
        <v>77</v>
      </c>
      <c r="AM1696" s="13">
        <v>70</v>
      </c>
      <c r="AN1696" s="13">
        <v>73</v>
      </c>
      <c r="AO1696" s="13"/>
      <c r="AP1696" s="13">
        <v>110</v>
      </c>
      <c r="AQ1696" s="13">
        <v>113</v>
      </c>
      <c r="AR1696" s="13">
        <v>47</v>
      </c>
      <c r="AS1696" s="13">
        <v>48</v>
      </c>
      <c r="AT1696" s="13">
        <v>67</v>
      </c>
      <c r="AU1696" s="13">
        <v>110</v>
      </c>
      <c r="AV1696" s="13">
        <v>55</v>
      </c>
      <c r="AW1696" s="13">
        <v>111</v>
      </c>
      <c r="AX1696" s="13">
        <v>59</v>
      </c>
      <c r="AY1696" s="14">
        <f t="shared" si="264"/>
        <v>75.150000000000006</v>
      </c>
      <c r="AZ1696" s="14">
        <f t="shared" si="262"/>
        <v>23</v>
      </c>
      <c r="BA1696" s="19">
        <f t="shared" si="265"/>
        <v>0.90909090909090906</v>
      </c>
      <c r="BB1696" s="20">
        <f t="shared" si="263"/>
        <v>25.202913365427879</v>
      </c>
      <c r="BC1696">
        <f t="shared" si="266"/>
        <v>0</v>
      </c>
      <c r="BD1696" s="14">
        <f t="shared" si="267"/>
        <v>20</v>
      </c>
      <c r="BE1696" s="14">
        <f t="shared" si="268"/>
        <v>62.25</v>
      </c>
      <c r="BF1696" s="14">
        <f t="shared" si="269"/>
        <v>76.833333333333329</v>
      </c>
      <c r="BG1696" s="14">
        <f t="shared" si="270"/>
        <v>80</v>
      </c>
    </row>
    <row r="1697" spans="1:59" x14ac:dyDescent="0.2">
      <c r="A1697" t="str">
        <f t="shared" si="271"/>
        <v>Chris Masten_2015</v>
      </c>
      <c r="B1697" t="s">
        <v>584</v>
      </c>
      <c r="C1697" t="s">
        <v>465</v>
      </c>
      <c r="D1697">
        <v>2015</v>
      </c>
      <c r="E1697" s="13">
        <v>454100</v>
      </c>
      <c r="F1697" s="13">
        <v>454100</v>
      </c>
      <c r="G1697" s="13">
        <v>454100</v>
      </c>
      <c r="H1697" s="13">
        <v>450000</v>
      </c>
      <c r="I1697" s="13">
        <v>432000</v>
      </c>
      <c r="J1697" s="13">
        <v>432700</v>
      </c>
      <c r="K1697" s="13">
        <v>445400</v>
      </c>
      <c r="L1697" s="13">
        <v>487500</v>
      </c>
      <c r="M1697" s="13">
        <v>494800</v>
      </c>
      <c r="N1697" s="13">
        <v>501200</v>
      </c>
      <c r="O1697" s="13">
        <v>488700</v>
      </c>
      <c r="P1697" s="13">
        <v>478800</v>
      </c>
      <c r="Q1697" s="13">
        <v>462600</v>
      </c>
      <c r="R1697" s="13">
        <v>462600</v>
      </c>
      <c r="S1697" s="13">
        <v>461700</v>
      </c>
      <c r="T1697" s="13">
        <v>478900</v>
      </c>
      <c r="U1697" s="13">
        <v>496600</v>
      </c>
      <c r="V1697" s="13">
        <v>492300</v>
      </c>
      <c r="W1697" s="13">
        <v>491200</v>
      </c>
      <c r="X1697" s="13">
        <v>473400</v>
      </c>
      <c r="Y1697" s="13">
        <v>448200</v>
      </c>
      <c r="Z1697" s="13">
        <v>448200</v>
      </c>
      <c r="AA1697" s="13">
        <v>448200</v>
      </c>
      <c r="AB1697" s="13">
        <v>93</v>
      </c>
      <c r="AC1697" s="13">
        <v>86</v>
      </c>
      <c r="AD1697" s="13">
        <v>81</v>
      </c>
      <c r="AE1697" s="13">
        <v>60</v>
      </c>
      <c r="AF1697" s="13">
        <v>119</v>
      </c>
      <c r="AG1697" s="13">
        <v>109</v>
      </c>
      <c r="AH1697" s="13">
        <v>134</v>
      </c>
      <c r="AI1697" s="13">
        <v>64</v>
      </c>
      <c r="AJ1697" s="13">
        <v>111</v>
      </c>
      <c r="AK1697" s="13">
        <v>93</v>
      </c>
      <c r="AL1697" s="13">
        <v>63</v>
      </c>
      <c r="AM1697" s="13">
        <v>92</v>
      </c>
      <c r="AN1697" s="13"/>
      <c r="AO1697" s="13">
        <v>116</v>
      </c>
      <c r="AP1697" s="13">
        <v>104</v>
      </c>
      <c r="AQ1697" s="13">
        <v>104</v>
      </c>
      <c r="AR1697" s="13">
        <v>83</v>
      </c>
      <c r="AS1697" s="13">
        <v>108</v>
      </c>
      <c r="AT1697" s="13">
        <v>66</v>
      </c>
      <c r="AU1697" s="13">
        <v>56</v>
      </c>
      <c r="AV1697" s="13"/>
      <c r="AW1697" s="13"/>
      <c r="AX1697" s="13">
        <v>34</v>
      </c>
      <c r="AY1697" s="14">
        <f t="shared" si="264"/>
        <v>88.8</v>
      </c>
      <c r="AZ1697" s="14">
        <f t="shared" si="262"/>
        <v>23</v>
      </c>
      <c r="BA1697" s="19">
        <f t="shared" si="265"/>
        <v>0.90909090909090906</v>
      </c>
      <c r="BB1697" s="20">
        <f t="shared" si="263"/>
        <v>25.426053774156863</v>
      </c>
      <c r="BC1697">
        <f t="shared" si="266"/>
        <v>0</v>
      </c>
      <c r="BD1697" s="14">
        <f t="shared" si="267"/>
        <v>5</v>
      </c>
      <c r="BE1697" s="14">
        <f t="shared" si="268"/>
        <v>91.333333333333329</v>
      </c>
      <c r="BF1697" s="14">
        <f t="shared" si="269"/>
        <v>92.833333333333329</v>
      </c>
      <c r="BG1697" s="14">
        <f t="shared" si="270"/>
        <v>79.285714285714292</v>
      </c>
    </row>
    <row r="1698" spans="1:59" x14ac:dyDescent="0.2">
      <c r="A1698" t="str">
        <f t="shared" si="271"/>
        <v>Brandon Matera_2018</v>
      </c>
      <c r="B1698" t="s">
        <v>564</v>
      </c>
      <c r="C1698" t="s">
        <v>184</v>
      </c>
      <c r="D1698">
        <v>2018</v>
      </c>
      <c r="E1698" s="13">
        <v>417800</v>
      </c>
      <c r="F1698" s="13">
        <v>417800</v>
      </c>
      <c r="G1698" s="13">
        <v>417800</v>
      </c>
      <c r="H1698" s="13">
        <v>405600</v>
      </c>
      <c r="I1698" s="13">
        <v>388400</v>
      </c>
      <c r="J1698" s="13">
        <v>378300</v>
      </c>
      <c r="K1698" s="13">
        <v>370900</v>
      </c>
      <c r="L1698" s="13">
        <v>358700</v>
      </c>
      <c r="M1698" s="13">
        <v>348800</v>
      </c>
      <c r="N1698" s="13">
        <v>325300</v>
      </c>
      <c r="O1698" s="13">
        <v>310900</v>
      </c>
      <c r="P1698" s="13">
        <v>310900</v>
      </c>
      <c r="Q1698" s="13">
        <v>294700</v>
      </c>
      <c r="R1698" s="13">
        <v>296000</v>
      </c>
      <c r="S1698" s="13">
        <v>296000</v>
      </c>
      <c r="T1698" s="13">
        <v>295900</v>
      </c>
      <c r="U1698" s="13">
        <v>284200</v>
      </c>
      <c r="V1698" s="13">
        <v>269300</v>
      </c>
      <c r="W1698" s="13">
        <v>266600</v>
      </c>
      <c r="X1698" s="13">
        <v>273600</v>
      </c>
      <c r="Y1698" s="13">
        <v>286700</v>
      </c>
      <c r="Z1698" s="13">
        <v>286700</v>
      </c>
      <c r="AA1698" s="13">
        <v>286700</v>
      </c>
      <c r="AB1698" s="13">
        <v>79</v>
      </c>
      <c r="AC1698" s="13">
        <v>66</v>
      </c>
      <c r="AD1698" s="13">
        <v>76</v>
      </c>
      <c r="AE1698" s="13">
        <v>58</v>
      </c>
      <c r="AF1698" s="13">
        <v>71</v>
      </c>
      <c r="AG1698" s="13">
        <v>79</v>
      </c>
      <c r="AH1698" s="13">
        <v>44</v>
      </c>
      <c r="AI1698" s="13">
        <v>71</v>
      </c>
      <c r="AJ1698" s="13">
        <v>43</v>
      </c>
      <c r="AK1698" s="13">
        <v>49</v>
      </c>
      <c r="AL1698" s="13"/>
      <c r="AM1698" s="13">
        <v>60</v>
      </c>
      <c r="AN1698" s="13">
        <v>71</v>
      </c>
      <c r="AO1698" s="13"/>
      <c r="AP1698" s="13">
        <v>50</v>
      </c>
      <c r="AQ1698" s="13">
        <v>34</v>
      </c>
      <c r="AR1698" s="13">
        <v>56</v>
      </c>
      <c r="AS1698" s="13">
        <v>69</v>
      </c>
      <c r="AT1698" s="13">
        <v>54</v>
      </c>
      <c r="AU1698" s="13">
        <v>75</v>
      </c>
      <c r="AV1698" s="13"/>
      <c r="AW1698" s="13"/>
      <c r="AX1698" s="13"/>
      <c r="AY1698" s="14">
        <f t="shared" si="264"/>
        <v>61.388888888888886</v>
      </c>
      <c r="AZ1698" s="14">
        <f t="shared" si="262"/>
        <v>23</v>
      </c>
      <c r="BA1698" s="19">
        <f t="shared" si="265"/>
        <v>0.81818181818181823</v>
      </c>
      <c r="BB1698" s="20">
        <f t="shared" si="263"/>
        <v>13.604233289630585</v>
      </c>
      <c r="BC1698">
        <f t="shared" si="266"/>
        <v>0</v>
      </c>
      <c r="BD1698" s="14">
        <f t="shared" si="267"/>
        <v>19</v>
      </c>
      <c r="BE1698" s="14">
        <f t="shared" si="268"/>
        <v>71.5</v>
      </c>
      <c r="BF1698" s="14">
        <f t="shared" si="269"/>
        <v>53.4</v>
      </c>
      <c r="BG1698" s="14">
        <f t="shared" si="270"/>
        <v>56.333333333333336</v>
      </c>
    </row>
    <row r="1699" spans="1:59" x14ac:dyDescent="0.2">
      <c r="A1699" t="str">
        <f t="shared" si="271"/>
        <v>Brandon Matera_2017</v>
      </c>
      <c r="B1699" t="s">
        <v>564</v>
      </c>
      <c r="C1699" t="s">
        <v>184</v>
      </c>
      <c r="D1699">
        <v>2017</v>
      </c>
      <c r="E1699" s="13">
        <v>331900</v>
      </c>
      <c r="F1699" s="13">
        <v>331900</v>
      </c>
      <c r="G1699" s="13">
        <v>331900</v>
      </c>
      <c r="H1699" s="13">
        <v>331900</v>
      </c>
      <c r="I1699" s="13">
        <v>331900</v>
      </c>
      <c r="J1699" s="13">
        <v>380700</v>
      </c>
      <c r="K1699" s="13">
        <v>398700</v>
      </c>
      <c r="L1699" s="13">
        <v>370400</v>
      </c>
      <c r="M1699" s="13">
        <v>360500</v>
      </c>
      <c r="N1699" s="13">
        <v>360500</v>
      </c>
      <c r="O1699" s="13">
        <v>360100</v>
      </c>
      <c r="P1699" s="13">
        <v>365000</v>
      </c>
      <c r="Q1699" s="13">
        <v>366300</v>
      </c>
      <c r="R1699" s="13">
        <v>353800</v>
      </c>
      <c r="S1699" s="13">
        <v>353800</v>
      </c>
      <c r="T1699" s="13">
        <v>353800</v>
      </c>
      <c r="U1699" s="13">
        <v>353800</v>
      </c>
      <c r="V1699" s="13">
        <v>353800</v>
      </c>
      <c r="W1699" s="13">
        <v>353800</v>
      </c>
      <c r="X1699" s="13">
        <v>353800</v>
      </c>
      <c r="Y1699" s="13">
        <v>353800</v>
      </c>
      <c r="Z1699" s="13">
        <v>353800</v>
      </c>
      <c r="AA1699" s="13">
        <v>353800</v>
      </c>
      <c r="AB1699" s="13"/>
      <c r="AC1699" s="13"/>
      <c r="AD1699" s="13">
        <v>98</v>
      </c>
      <c r="AE1699" s="13">
        <v>159</v>
      </c>
      <c r="AF1699" s="13">
        <v>46</v>
      </c>
      <c r="AG1699" s="13">
        <v>59</v>
      </c>
      <c r="AH1699" s="13">
        <v>65</v>
      </c>
      <c r="AI1699" s="13">
        <v>72</v>
      </c>
      <c r="AJ1699" s="13"/>
      <c r="AK1699" s="13">
        <v>74</v>
      </c>
      <c r="AL1699" s="13">
        <v>78</v>
      </c>
      <c r="AM1699" s="13">
        <v>65</v>
      </c>
      <c r="AN1699" s="13">
        <v>44</v>
      </c>
      <c r="AO1699" s="13"/>
      <c r="AP1699" s="13"/>
      <c r="AQ1699" s="13"/>
      <c r="AR1699" s="13"/>
      <c r="AS1699" s="13"/>
      <c r="AT1699" s="13"/>
      <c r="AU1699" s="13"/>
      <c r="AV1699" s="13"/>
      <c r="AW1699" s="13"/>
      <c r="AX1699" s="13"/>
      <c r="AY1699" s="14">
        <f t="shared" si="264"/>
        <v>76</v>
      </c>
      <c r="AZ1699" s="14">
        <f t="shared" ref="AZ1699:AZ1762" si="272">COUNTIF(AB1699:AX1699,"&lt;&gt;0")</f>
        <v>23</v>
      </c>
      <c r="BA1699" s="19">
        <f t="shared" si="265"/>
        <v>0.45454545454545453</v>
      </c>
      <c r="BB1699" s="20">
        <f t="shared" ref="BB1699:BB1762" si="273">STDEV(AB1699:AX1699)</f>
        <v>33.085747183140157</v>
      </c>
      <c r="BC1699">
        <f t="shared" si="266"/>
        <v>0</v>
      </c>
      <c r="BD1699" s="14">
        <f t="shared" si="267"/>
        <v>1</v>
      </c>
      <c r="BE1699" s="14">
        <f t="shared" si="268"/>
        <v>90.5</v>
      </c>
      <c r="BF1699" s="14">
        <f t="shared" si="269"/>
        <v>70.8</v>
      </c>
      <c r="BG1699" s="14" t="str">
        <f t="shared" si="270"/>
        <v/>
      </c>
    </row>
    <row r="1700" spans="1:59" x14ac:dyDescent="0.2">
      <c r="A1700" t="str">
        <f t="shared" si="271"/>
        <v>Brandon Matera_2016</v>
      </c>
      <c r="B1700" t="s">
        <v>564</v>
      </c>
      <c r="C1700" t="s">
        <v>184</v>
      </c>
      <c r="D1700">
        <v>2016</v>
      </c>
      <c r="E1700" s="13">
        <v>370600</v>
      </c>
      <c r="F1700" s="13">
        <v>370600</v>
      </c>
      <c r="G1700" s="13">
        <v>370600</v>
      </c>
      <c r="H1700" s="13">
        <v>370600</v>
      </c>
      <c r="I1700" s="13">
        <v>370600</v>
      </c>
      <c r="J1700" s="13">
        <v>370600</v>
      </c>
      <c r="K1700" s="13">
        <v>370600</v>
      </c>
      <c r="L1700" s="13">
        <v>370600</v>
      </c>
      <c r="M1700" s="13">
        <v>352100</v>
      </c>
      <c r="N1700" s="13">
        <v>332900</v>
      </c>
      <c r="O1700" s="13">
        <v>316200</v>
      </c>
      <c r="P1700" s="13">
        <v>294100</v>
      </c>
      <c r="Q1700" s="13">
        <v>282700</v>
      </c>
      <c r="R1700" s="13">
        <v>282700</v>
      </c>
      <c r="S1700" s="13">
        <v>264800</v>
      </c>
      <c r="T1700" s="13">
        <v>279000</v>
      </c>
      <c r="U1700" s="13">
        <v>303000</v>
      </c>
      <c r="V1700" s="13">
        <v>339700</v>
      </c>
      <c r="W1700" s="13">
        <v>348800</v>
      </c>
      <c r="X1700" s="13">
        <v>341000</v>
      </c>
      <c r="Y1700" s="13">
        <v>338700</v>
      </c>
      <c r="Z1700" s="13">
        <v>331700</v>
      </c>
      <c r="AA1700" s="13">
        <v>314400</v>
      </c>
      <c r="AB1700" s="13"/>
      <c r="AC1700" s="13">
        <v>62</v>
      </c>
      <c r="AD1700" s="13">
        <v>52</v>
      </c>
      <c r="AE1700" s="13"/>
      <c r="AF1700" s="13"/>
      <c r="AG1700" s="13"/>
      <c r="AH1700" s="13"/>
      <c r="AI1700" s="13">
        <v>64</v>
      </c>
      <c r="AJ1700" s="13">
        <v>51</v>
      </c>
      <c r="AK1700" s="13">
        <v>47</v>
      </c>
      <c r="AL1700" s="13">
        <v>41</v>
      </c>
      <c r="AM1700" s="13">
        <v>63</v>
      </c>
      <c r="AN1700" s="13"/>
      <c r="AO1700" s="13">
        <v>27</v>
      </c>
      <c r="AP1700" s="13">
        <v>101</v>
      </c>
      <c r="AQ1700" s="13">
        <v>95</v>
      </c>
      <c r="AR1700" s="13">
        <v>73</v>
      </c>
      <c r="AS1700" s="13">
        <v>62</v>
      </c>
      <c r="AT1700" s="13">
        <v>63</v>
      </c>
      <c r="AU1700" s="13">
        <v>81</v>
      </c>
      <c r="AV1700" s="13">
        <v>50</v>
      </c>
      <c r="AW1700" s="13">
        <v>35</v>
      </c>
      <c r="AX1700" s="13">
        <v>70</v>
      </c>
      <c r="AY1700" s="14">
        <f t="shared" si="264"/>
        <v>61</v>
      </c>
      <c r="AZ1700" s="14">
        <f t="shared" si="272"/>
        <v>23</v>
      </c>
      <c r="BA1700" s="19">
        <f t="shared" si="265"/>
        <v>0.77272727272727271</v>
      </c>
      <c r="BB1700" s="20">
        <f t="shared" si="273"/>
        <v>19.573579131063383</v>
      </c>
      <c r="BC1700">
        <f t="shared" si="266"/>
        <v>0</v>
      </c>
      <c r="BD1700" s="14">
        <f t="shared" si="267"/>
        <v>15</v>
      </c>
      <c r="BE1700" s="14">
        <f t="shared" si="268"/>
        <v>57</v>
      </c>
      <c r="BF1700" s="14">
        <f t="shared" si="269"/>
        <v>53.2</v>
      </c>
      <c r="BG1700" s="14">
        <f t="shared" si="270"/>
        <v>70</v>
      </c>
    </row>
    <row r="1701" spans="1:59" x14ac:dyDescent="0.2">
      <c r="A1701" t="str">
        <f t="shared" si="271"/>
        <v>Brandon Matera_2015</v>
      </c>
      <c r="B1701" t="s">
        <v>564</v>
      </c>
      <c r="C1701" t="s">
        <v>184</v>
      </c>
      <c r="D1701">
        <v>2015</v>
      </c>
      <c r="E1701" s="13">
        <v>401100</v>
      </c>
      <c r="F1701" s="13">
        <v>401100</v>
      </c>
      <c r="G1701" s="13">
        <v>401100</v>
      </c>
      <c r="H1701" s="13">
        <v>401100</v>
      </c>
      <c r="I1701" s="13">
        <v>401100</v>
      </c>
      <c r="J1701" s="13">
        <v>384800</v>
      </c>
      <c r="K1701" s="13">
        <v>384800</v>
      </c>
      <c r="L1701" s="13">
        <v>356200</v>
      </c>
      <c r="M1701" s="13">
        <v>326600</v>
      </c>
      <c r="N1701" s="13">
        <v>301800</v>
      </c>
      <c r="O1701" s="13">
        <v>297600</v>
      </c>
      <c r="P1701" s="13">
        <v>298800</v>
      </c>
      <c r="Q1701" s="13">
        <v>298800</v>
      </c>
      <c r="R1701" s="13">
        <v>304700</v>
      </c>
      <c r="S1701" s="13">
        <v>307000</v>
      </c>
      <c r="T1701" s="13">
        <v>307600</v>
      </c>
      <c r="U1701" s="13">
        <v>305300</v>
      </c>
      <c r="V1701" s="13">
        <v>314100</v>
      </c>
      <c r="W1701" s="13">
        <v>340900</v>
      </c>
      <c r="X1701" s="13">
        <v>380600</v>
      </c>
      <c r="Y1701" s="13">
        <v>394900</v>
      </c>
      <c r="Z1701" s="13">
        <v>395100</v>
      </c>
      <c r="AA1701" s="13">
        <v>395700</v>
      </c>
      <c r="AB1701" s="13"/>
      <c r="AC1701" s="13"/>
      <c r="AD1701" s="13">
        <v>75</v>
      </c>
      <c r="AE1701" s="13">
        <v>72</v>
      </c>
      <c r="AF1701" s="13">
        <v>56</v>
      </c>
      <c r="AG1701" s="13"/>
      <c r="AH1701" s="13">
        <v>37</v>
      </c>
      <c r="AI1701" s="13">
        <v>52</v>
      </c>
      <c r="AJ1701" s="13">
        <v>49</v>
      </c>
      <c r="AK1701" s="13">
        <v>68</v>
      </c>
      <c r="AL1701" s="13">
        <v>62</v>
      </c>
      <c r="AM1701" s="13"/>
      <c r="AN1701" s="13">
        <v>61</v>
      </c>
      <c r="AO1701" s="13">
        <v>62</v>
      </c>
      <c r="AP1701" s="13">
        <v>60</v>
      </c>
      <c r="AQ1701" s="13">
        <v>55</v>
      </c>
      <c r="AR1701" s="13">
        <v>90</v>
      </c>
      <c r="AS1701" s="13">
        <v>106</v>
      </c>
      <c r="AT1701" s="13">
        <v>101</v>
      </c>
      <c r="AU1701" s="13">
        <v>57</v>
      </c>
      <c r="AV1701" s="13">
        <v>85</v>
      </c>
      <c r="AW1701" s="13">
        <v>102</v>
      </c>
      <c r="AX1701" s="13">
        <v>55</v>
      </c>
      <c r="AY1701" s="14">
        <f t="shared" si="264"/>
        <v>68.684210526315795</v>
      </c>
      <c r="AZ1701" s="14">
        <f t="shared" si="272"/>
        <v>23</v>
      </c>
      <c r="BA1701" s="19">
        <f t="shared" si="265"/>
        <v>0.86363636363636365</v>
      </c>
      <c r="BB1701" s="20">
        <f t="shared" si="273"/>
        <v>19.556336374629598</v>
      </c>
      <c r="BC1701">
        <f t="shared" si="266"/>
        <v>0</v>
      </c>
      <c r="BD1701" s="14">
        <f t="shared" si="267"/>
        <v>11</v>
      </c>
      <c r="BE1701" s="14">
        <f t="shared" si="268"/>
        <v>67.666666666666671</v>
      </c>
      <c r="BF1701" s="14">
        <f t="shared" si="269"/>
        <v>53.6</v>
      </c>
      <c r="BG1701" s="14">
        <f t="shared" si="270"/>
        <v>79</v>
      </c>
    </row>
    <row r="1702" spans="1:59" x14ac:dyDescent="0.2">
      <c r="A1702" t="str">
        <f t="shared" si="271"/>
        <v>Rhys Mathieson_2018</v>
      </c>
      <c r="B1702" t="s">
        <v>827</v>
      </c>
      <c r="C1702" t="s">
        <v>514</v>
      </c>
      <c r="D1702">
        <v>2018</v>
      </c>
      <c r="E1702" s="13">
        <v>400100</v>
      </c>
      <c r="F1702" s="13">
        <v>400100</v>
      </c>
      <c r="G1702" s="13">
        <v>400100</v>
      </c>
      <c r="H1702" s="13">
        <v>400100</v>
      </c>
      <c r="I1702" s="13">
        <v>385800</v>
      </c>
      <c r="J1702" s="13">
        <v>385800</v>
      </c>
      <c r="K1702" s="13">
        <v>385800</v>
      </c>
      <c r="L1702" s="13">
        <v>385800</v>
      </c>
      <c r="M1702" s="13">
        <v>385800</v>
      </c>
      <c r="N1702" s="13">
        <v>385800</v>
      </c>
      <c r="O1702" s="13">
        <v>385800</v>
      </c>
      <c r="P1702" s="13">
        <v>385800</v>
      </c>
      <c r="Q1702" s="13">
        <v>385800</v>
      </c>
      <c r="R1702" s="13">
        <v>385800</v>
      </c>
      <c r="S1702" s="13">
        <v>359600</v>
      </c>
      <c r="T1702" s="13">
        <v>337700</v>
      </c>
      <c r="U1702" s="13">
        <v>336900</v>
      </c>
      <c r="V1702" s="13">
        <v>338000</v>
      </c>
      <c r="W1702" s="13">
        <v>349900</v>
      </c>
      <c r="X1702" s="13">
        <v>343900</v>
      </c>
      <c r="Y1702" s="13">
        <v>345800</v>
      </c>
      <c r="Z1702" s="13">
        <v>345300</v>
      </c>
      <c r="AA1702" s="13">
        <v>326100</v>
      </c>
      <c r="AB1702" s="13"/>
      <c r="AC1702" s="13">
        <v>97</v>
      </c>
      <c r="AD1702" s="13">
        <v>44</v>
      </c>
      <c r="AE1702" s="13">
        <v>62</v>
      </c>
      <c r="AF1702" s="13"/>
      <c r="AG1702" s="13"/>
      <c r="AH1702" s="13"/>
      <c r="AI1702" s="13"/>
      <c r="AJ1702" s="13"/>
      <c r="AK1702" s="13"/>
      <c r="AL1702" s="13"/>
      <c r="AM1702" s="13"/>
      <c r="AN1702" s="13"/>
      <c r="AO1702" s="13">
        <v>69</v>
      </c>
      <c r="AP1702" s="13">
        <v>40</v>
      </c>
      <c r="AQ1702" s="13">
        <v>96</v>
      </c>
      <c r="AR1702" s="13">
        <v>72</v>
      </c>
      <c r="AS1702" s="13">
        <v>66</v>
      </c>
      <c r="AT1702" s="13">
        <v>63</v>
      </c>
      <c r="AU1702" s="13">
        <v>87</v>
      </c>
      <c r="AV1702" s="13">
        <v>62</v>
      </c>
      <c r="AW1702" s="13">
        <v>55</v>
      </c>
      <c r="AX1702" s="13">
        <v>61</v>
      </c>
      <c r="AY1702" s="14">
        <f t="shared" si="264"/>
        <v>67.230769230769226</v>
      </c>
      <c r="AZ1702" s="14">
        <f t="shared" si="272"/>
        <v>23</v>
      </c>
      <c r="BA1702" s="19">
        <f t="shared" si="265"/>
        <v>0.59090909090909094</v>
      </c>
      <c r="BB1702" s="20">
        <f t="shared" si="273"/>
        <v>17.498351570713965</v>
      </c>
      <c r="BC1702">
        <f t="shared" si="266"/>
        <v>0</v>
      </c>
      <c r="BD1702" s="14">
        <f t="shared" si="267"/>
        <v>23</v>
      </c>
      <c r="BE1702" s="14">
        <f t="shared" si="268"/>
        <v>67.666666666666671</v>
      </c>
      <c r="BF1702" s="14" t="str">
        <f t="shared" si="269"/>
        <v/>
      </c>
      <c r="BG1702" s="14">
        <f t="shared" si="270"/>
        <v>66.888888888888886</v>
      </c>
    </row>
    <row r="1703" spans="1:59" x14ac:dyDescent="0.2">
      <c r="A1703" t="str">
        <f t="shared" si="271"/>
        <v>Rhys Mathieson_2017</v>
      </c>
      <c r="B1703" t="s">
        <v>827</v>
      </c>
      <c r="C1703" t="s">
        <v>514</v>
      </c>
      <c r="D1703">
        <v>2017</v>
      </c>
      <c r="E1703" s="13">
        <v>384800</v>
      </c>
      <c r="F1703" s="13">
        <v>384800</v>
      </c>
      <c r="G1703" s="13">
        <v>384800</v>
      </c>
      <c r="H1703" s="13">
        <v>384800</v>
      </c>
      <c r="I1703" s="13">
        <v>384800</v>
      </c>
      <c r="J1703" s="13">
        <v>384800</v>
      </c>
      <c r="K1703" s="13">
        <v>384800</v>
      </c>
      <c r="L1703" s="13">
        <v>384800</v>
      </c>
      <c r="M1703" s="13">
        <v>384800</v>
      </c>
      <c r="N1703" s="13">
        <v>384800</v>
      </c>
      <c r="O1703" s="13">
        <v>384800</v>
      </c>
      <c r="P1703" s="13">
        <v>384800</v>
      </c>
      <c r="Q1703" s="13">
        <v>384800</v>
      </c>
      <c r="R1703" s="13">
        <v>366100</v>
      </c>
      <c r="S1703" s="13">
        <v>381700</v>
      </c>
      <c r="T1703" s="13">
        <v>397700</v>
      </c>
      <c r="U1703" s="13">
        <v>418600</v>
      </c>
      <c r="V1703" s="13">
        <v>408000</v>
      </c>
      <c r="W1703" s="13">
        <v>398000</v>
      </c>
      <c r="X1703" s="13">
        <v>364200</v>
      </c>
      <c r="Y1703" s="13">
        <v>344300</v>
      </c>
      <c r="Z1703" s="13">
        <v>337100</v>
      </c>
      <c r="AA1703" s="13">
        <v>354900</v>
      </c>
      <c r="AB1703" s="13"/>
      <c r="AC1703" s="13"/>
      <c r="AD1703" s="13"/>
      <c r="AE1703" s="13"/>
      <c r="AF1703" s="13"/>
      <c r="AG1703" s="13"/>
      <c r="AH1703" s="13"/>
      <c r="AI1703" s="13"/>
      <c r="AJ1703" s="13"/>
      <c r="AK1703" s="13">
        <v>56</v>
      </c>
      <c r="AL1703" s="13"/>
      <c r="AM1703" s="13">
        <v>62</v>
      </c>
      <c r="AN1703" s="13">
        <v>66</v>
      </c>
      <c r="AO1703" s="13">
        <v>122</v>
      </c>
      <c r="AP1703" s="13">
        <v>75</v>
      </c>
      <c r="AQ1703" s="13">
        <v>87</v>
      </c>
      <c r="AR1703" s="13">
        <v>64</v>
      </c>
      <c r="AS1703" s="13">
        <v>71</v>
      </c>
      <c r="AT1703" s="13">
        <v>28</v>
      </c>
      <c r="AU1703" s="13">
        <v>76</v>
      </c>
      <c r="AV1703" s="13">
        <v>88</v>
      </c>
      <c r="AW1703" s="13">
        <v>80</v>
      </c>
      <c r="AX1703" s="13">
        <v>71</v>
      </c>
      <c r="AY1703" s="14">
        <f t="shared" si="264"/>
        <v>72.769230769230774</v>
      </c>
      <c r="AZ1703" s="14">
        <f t="shared" si="272"/>
        <v>23</v>
      </c>
      <c r="BA1703" s="19">
        <f t="shared" si="265"/>
        <v>0.59090909090909094</v>
      </c>
      <c r="BB1703" s="20">
        <f t="shared" si="273"/>
        <v>21.323515369007694</v>
      </c>
      <c r="BC1703">
        <f t="shared" si="266"/>
        <v>0</v>
      </c>
      <c r="BD1703" s="14">
        <f t="shared" si="267"/>
        <v>22</v>
      </c>
      <c r="BE1703" s="14" t="str">
        <f t="shared" si="268"/>
        <v/>
      </c>
      <c r="BF1703" s="14">
        <f t="shared" si="269"/>
        <v>59</v>
      </c>
      <c r="BG1703" s="14">
        <f t="shared" si="270"/>
        <v>71.111111111111114</v>
      </c>
    </row>
    <row r="1704" spans="1:59" x14ac:dyDescent="0.2">
      <c r="A1704" t="str">
        <f t="shared" si="271"/>
        <v>Rhys Mathieson_2016</v>
      </c>
      <c r="B1704" t="s">
        <v>827</v>
      </c>
      <c r="C1704" t="s">
        <v>514</v>
      </c>
      <c r="D1704">
        <v>2016</v>
      </c>
      <c r="E1704" s="13">
        <v>117300</v>
      </c>
      <c r="F1704" s="13">
        <v>117300</v>
      </c>
      <c r="G1704" s="13">
        <v>117300</v>
      </c>
      <c r="H1704" s="13">
        <v>117300</v>
      </c>
      <c r="I1704" s="13">
        <v>117300</v>
      </c>
      <c r="J1704" s="13">
        <v>117300</v>
      </c>
      <c r="K1704" s="13">
        <v>117300</v>
      </c>
      <c r="L1704" s="13">
        <v>117300</v>
      </c>
      <c r="M1704" s="13">
        <v>117300</v>
      </c>
      <c r="N1704" s="13">
        <v>117300</v>
      </c>
      <c r="O1704" s="13">
        <v>117300</v>
      </c>
      <c r="P1704" s="13">
        <v>117300</v>
      </c>
      <c r="Q1704" s="13">
        <v>117300</v>
      </c>
      <c r="R1704" s="13">
        <v>117300</v>
      </c>
      <c r="S1704" s="13">
        <v>174400</v>
      </c>
      <c r="T1704" s="13">
        <v>174400</v>
      </c>
      <c r="U1704" s="13">
        <v>222200</v>
      </c>
      <c r="V1704" s="13">
        <v>271400</v>
      </c>
      <c r="W1704" s="13">
        <v>299300</v>
      </c>
      <c r="X1704" s="13">
        <v>310700</v>
      </c>
      <c r="Y1704" s="13">
        <v>317000</v>
      </c>
      <c r="Z1704" s="13">
        <v>318500</v>
      </c>
      <c r="AA1704" s="13">
        <v>331500</v>
      </c>
      <c r="AB1704" s="13"/>
      <c r="AC1704" s="13"/>
      <c r="AD1704" s="13"/>
      <c r="AE1704" s="13"/>
      <c r="AF1704" s="13"/>
      <c r="AG1704" s="13"/>
      <c r="AH1704" s="13"/>
      <c r="AI1704" s="13"/>
      <c r="AJ1704" s="13">
        <v>59</v>
      </c>
      <c r="AK1704" s="13">
        <v>53</v>
      </c>
      <c r="AL1704" s="13"/>
      <c r="AM1704" s="13"/>
      <c r="AN1704" s="13"/>
      <c r="AO1704" s="13">
        <v>89</v>
      </c>
      <c r="AP1704" s="13"/>
      <c r="AQ1704" s="13">
        <v>72</v>
      </c>
      <c r="AR1704" s="13">
        <v>87</v>
      </c>
      <c r="AS1704" s="13">
        <v>72</v>
      </c>
      <c r="AT1704" s="13">
        <v>52</v>
      </c>
      <c r="AU1704" s="13">
        <v>83</v>
      </c>
      <c r="AV1704" s="13">
        <v>65</v>
      </c>
      <c r="AW1704" s="13">
        <v>79</v>
      </c>
      <c r="AX1704" s="13">
        <v>67</v>
      </c>
      <c r="AY1704" s="14">
        <f t="shared" si="264"/>
        <v>70.727272727272734</v>
      </c>
      <c r="AZ1704" s="14">
        <f t="shared" si="272"/>
        <v>23</v>
      </c>
      <c r="BA1704" s="19">
        <f t="shared" si="265"/>
        <v>0.5</v>
      </c>
      <c r="BB1704" s="20">
        <f t="shared" si="273"/>
        <v>12.923551439839656</v>
      </c>
      <c r="BC1704">
        <f t="shared" si="266"/>
        <v>0</v>
      </c>
      <c r="BD1704" s="14">
        <f t="shared" si="267"/>
        <v>1</v>
      </c>
      <c r="BE1704" s="14" t="str">
        <f t="shared" si="268"/>
        <v/>
      </c>
      <c r="BF1704" s="14">
        <f t="shared" si="269"/>
        <v>56</v>
      </c>
      <c r="BG1704" s="14">
        <f t="shared" si="270"/>
        <v>72.125</v>
      </c>
    </row>
    <row r="1705" spans="1:59" x14ac:dyDescent="0.2">
      <c r="A1705" t="str">
        <f t="shared" si="271"/>
        <v>Rhys Mathieson_2015</v>
      </c>
      <c r="B1705" t="s">
        <v>827</v>
      </c>
      <c r="C1705" t="s">
        <v>514</v>
      </c>
      <c r="D1705">
        <v>2015</v>
      </c>
      <c r="E1705" s="13">
        <v>0</v>
      </c>
      <c r="F1705" s="13">
        <v>0</v>
      </c>
      <c r="G1705" s="13">
        <v>0</v>
      </c>
      <c r="H1705" s="13">
        <v>0</v>
      </c>
      <c r="I1705" s="13">
        <v>0</v>
      </c>
      <c r="J1705" s="13">
        <v>0</v>
      </c>
      <c r="K1705" s="13">
        <v>0</v>
      </c>
      <c r="L1705" s="13">
        <v>0</v>
      </c>
      <c r="M1705" s="13">
        <v>0</v>
      </c>
      <c r="N1705" s="13">
        <v>0</v>
      </c>
      <c r="O1705" s="13">
        <v>0</v>
      </c>
      <c r="P1705" s="13">
        <v>0</v>
      </c>
      <c r="Q1705" s="13">
        <v>0</v>
      </c>
      <c r="R1705" s="13">
        <v>0</v>
      </c>
      <c r="S1705" s="13">
        <v>0</v>
      </c>
      <c r="T1705" s="13">
        <v>0</v>
      </c>
      <c r="U1705" s="13">
        <v>0</v>
      </c>
      <c r="V1705" s="13">
        <v>0</v>
      </c>
      <c r="W1705" s="13">
        <v>0</v>
      </c>
      <c r="X1705" s="13">
        <v>0</v>
      </c>
      <c r="Y1705" s="13">
        <v>0</v>
      </c>
      <c r="Z1705" s="13">
        <v>0</v>
      </c>
      <c r="AA1705" s="13">
        <v>0</v>
      </c>
      <c r="AB1705" s="13"/>
      <c r="AC1705" s="13"/>
      <c r="AD1705" s="13"/>
      <c r="AE1705" s="13"/>
      <c r="AF1705" s="13"/>
      <c r="AG1705" s="13"/>
      <c r="AH1705" s="13"/>
      <c r="AI1705" s="13"/>
      <c r="AJ1705" s="13"/>
      <c r="AK1705" s="13"/>
      <c r="AL1705" s="13"/>
      <c r="AM1705" s="13"/>
      <c r="AN1705" s="13"/>
      <c r="AO1705" s="13"/>
      <c r="AP1705" s="13"/>
      <c r="AQ1705" s="13"/>
      <c r="AR1705" s="13"/>
      <c r="AS1705" s="13"/>
      <c r="AT1705" s="13"/>
      <c r="AU1705" s="13"/>
      <c r="AV1705" s="13"/>
      <c r="AW1705" s="13"/>
      <c r="AX1705" s="13"/>
      <c r="AY1705" s="14" t="str">
        <f t="shared" si="264"/>
        <v/>
      </c>
      <c r="AZ1705" s="14">
        <f t="shared" si="272"/>
        <v>23</v>
      </c>
      <c r="BA1705" s="19">
        <f t="shared" si="265"/>
        <v>0</v>
      </c>
      <c r="BB1705" s="20" t="e">
        <f t="shared" si="273"/>
        <v>#DIV/0!</v>
      </c>
      <c r="BC1705">
        <f t="shared" si="266"/>
        <v>23</v>
      </c>
      <c r="BD1705" s="14">
        <f t="shared" si="267"/>
        <v>1</v>
      </c>
      <c r="BE1705" s="14" t="str">
        <f t="shared" si="268"/>
        <v/>
      </c>
      <c r="BF1705" s="14" t="str">
        <f t="shared" si="269"/>
        <v/>
      </c>
      <c r="BG1705" s="14" t="str">
        <f t="shared" si="270"/>
        <v/>
      </c>
    </row>
    <row r="1706" spans="1:59" x14ac:dyDescent="0.2">
      <c r="A1706" t="str">
        <f t="shared" si="271"/>
        <v>Steven May_2018</v>
      </c>
      <c r="B1706" t="s">
        <v>877</v>
      </c>
      <c r="C1706" t="s">
        <v>288</v>
      </c>
      <c r="D1706">
        <v>2018</v>
      </c>
      <c r="E1706" s="13">
        <v>462100</v>
      </c>
      <c r="F1706" s="13">
        <v>462100</v>
      </c>
      <c r="G1706" s="13">
        <v>462100</v>
      </c>
      <c r="H1706" s="13">
        <v>431800</v>
      </c>
      <c r="I1706" s="13">
        <v>397000</v>
      </c>
      <c r="J1706" s="13">
        <v>378800</v>
      </c>
      <c r="K1706" s="13">
        <v>366800</v>
      </c>
      <c r="L1706" s="13">
        <v>366800</v>
      </c>
      <c r="M1706" s="13">
        <v>389600</v>
      </c>
      <c r="N1706" s="13">
        <v>402500</v>
      </c>
      <c r="O1706" s="13">
        <v>402500</v>
      </c>
      <c r="P1706" s="13">
        <v>424100</v>
      </c>
      <c r="Q1706" s="13">
        <v>424100</v>
      </c>
      <c r="R1706" s="13">
        <v>424100</v>
      </c>
      <c r="S1706" s="13">
        <v>424100</v>
      </c>
      <c r="T1706" s="13">
        <v>424700</v>
      </c>
      <c r="U1706" s="13">
        <v>421900</v>
      </c>
      <c r="V1706" s="13">
        <v>411000</v>
      </c>
      <c r="W1706" s="13">
        <v>416900</v>
      </c>
      <c r="X1706" s="13">
        <v>442000</v>
      </c>
      <c r="Y1706" s="13">
        <v>442000</v>
      </c>
      <c r="Z1706" s="13">
        <v>455100</v>
      </c>
      <c r="AA1706" s="13">
        <v>423200</v>
      </c>
      <c r="AB1706" s="13">
        <v>73</v>
      </c>
      <c r="AC1706" s="13">
        <v>68</v>
      </c>
      <c r="AD1706" s="13">
        <v>66</v>
      </c>
      <c r="AE1706" s="13">
        <v>42</v>
      </c>
      <c r="AF1706" s="13">
        <v>84</v>
      </c>
      <c r="AG1706" s="13">
        <v>72</v>
      </c>
      <c r="AH1706" s="13"/>
      <c r="AI1706" s="13">
        <v>116</v>
      </c>
      <c r="AJ1706" s="13">
        <v>76</v>
      </c>
      <c r="AK1706" s="13"/>
      <c r="AL1706" s="13">
        <v>98</v>
      </c>
      <c r="AM1706" s="13"/>
      <c r="AN1706" s="13"/>
      <c r="AO1706" s="13"/>
      <c r="AP1706" s="13">
        <v>87</v>
      </c>
      <c r="AQ1706" s="13">
        <v>69</v>
      </c>
      <c r="AR1706" s="13">
        <v>77</v>
      </c>
      <c r="AS1706" s="13">
        <v>119</v>
      </c>
      <c r="AT1706" s="13">
        <v>116</v>
      </c>
      <c r="AU1706" s="13"/>
      <c r="AV1706" s="13">
        <v>67</v>
      </c>
      <c r="AW1706" s="13">
        <v>77</v>
      </c>
      <c r="AX1706" s="13">
        <v>82</v>
      </c>
      <c r="AY1706" s="14">
        <f t="shared" si="264"/>
        <v>81.705882352941174</v>
      </c>
      <c r="AZ1706" s="14">
        <f t="shared" si="272"/>
        <v>23</v>
      </c>
      <c r="BA1706" s="19">
        <f t="shared" si="265"/>
        <v>0.77272727272727271</v>
      </c>
      <c r="BB1706" s="20">
        <f t="shared" si="273"/>
        <v>20.429037868565757</v>
      </c>
      <c r="BC1706">
        <f t="shared" si="266"/>
        <v>0</v>
      </c>
      <c r="BD1706" s="14">
        <f t="shared" si="267"/>
        <v>7</v>
      </c>
      <c r="BE1706" s="14">
        <f t="shared" si="268"/>
        <v>67.5</v>
      </c>
      <c r="BF1706" s="14">
        <f t="shared" si="269"/>
        <v>96.666666666666671</v>
      </c>
      <c r="BG1706" s="14">
        <f t="shared" si="270"/>
        <v>86.75</v>
      </c>
    </row>
    <row r="1707" spans="1:59" x14ac:dyDescent="0.2">
      <c r="A1707" t="str">
        <f t="shared" si="271"/>
        <v>Steven May_2017</v>
      </c>
      <c r="B1707" t="s">
        <v>877</v>
      </c>
      <c r="C1707" t="s">
        <v>288</v>
      </c>
      <c r="D1707">
        <v>2017</v>
      </c>
      <c r="E1707" s="13">
        <v>472400</v>
      </c>
      <c r="F1707" s="13">
        <v>472400</v>
      </c>
      <c r="G1707" s="13">
        <v>472400</v>
      </c>
      <c r="H1707" s="13">
        <v>472600</v>
      </c>
      <c r="I1707" s="13">
        <v>449900</v>
      </c>
      <c r="J1707" s="13">
        <v>449900</v>
      </c>
      <c r="K1707" s="13">
        <v>449900</v>
      </c>
      <c r="L1707" s="13">
        <v>451100</v>
      </c>
      <c r="M1707" s="13">
        <v>455700</v>
      </c>
      <c r="N1707" s="13">
        <v>455700</v>
      </c>
      <c r="O1707" s="13">
        <v>461100</v>
      </c>
      <c r="P1707" s="13">
        <v>459100</v>
      </c>
      <c r="Q1707" s="13">
        <v>463900</v>
      </c>
      <c r="R1707" s="13">
        <v>473500</v>
      </c>
      <c r="S1707" s="13">
        <v>471800</v>
      </c>
      <c r="T1707" s="13">
        <v>466300</v>
      </c>
      <c r="U1707" s="13">
        <v>448600</v>
      </c>
      <c r="V1707" s="13">
        <v>406500</v>
      </c>
      <c r="W1707" s="13">
        <v>406500</v>
      </c>
      <c r="X1707" s="13">
        <v>406500</v>
      </c>
      <c r="Y1707" s="13">
        <v>367300</v>
      </c>
      <c r="Z1707" s="13">
        <v>341500</v>
      </c>
      <c r="AA1707" s="13">
        <v>363400</v>
      </c>
      <c r="AB1707" s="13">
        <v>123</v>
      </c>
      <c r="AC1707" s="13">
        <v>72</v>
      </c>
      <c r="AD1707" s="13">
        <v>81</v>
      </c>
      <c r="AE1707" s="13">
        <v>73</v>
      </c>
      <c r="AF1707" s="13"/>
      <c r="AG1707" s="13"/>
      <c r="AH1707" s="13">
        <v>112</v>
      </c>
      <c r="AI1707" s="13">
        <v>91</v>
      </c>
      <c r="AJ1707" s="13"/>
      <c r="AK1707" s="13">
        <v>77</v>
      </c>
      <c r="AL1707" s="13">
        <v>100</v>
      </c>
      <c r="AM1707" s="13">
        <v>103</v>
      </c>
      <c r="AN1707" s="13">
        <v>91</v>
      </c>
      <c r="AO1707" s="13">
        <v>80</v>
      </c>
      <c r="AP1707" s="13">
        <v>97</v>
      </c>
      <c r="AQ1707" s="13">
        <v>61</v>
      </c>
      <c r="AR1707" s="13">
        <v>15</v>
      </c>
      <c r="AS1707" s="13"/>
      <c r="AT1707" s="13"/>
      <c r="AU1707" s="13">
        <v>81</v>
      </c>
      <c r="AV1707" s="13">
        <v>68</v>
      </c>
      <c r="AW1707" s="13">
        <v>107</v>
      </c>
      <c r="AX1707" s="13">
        <v>81</v>
      </c>
      <c r="AY1707" s="14">
        <f t="shared" si="264"/>
        <v>84.055555555555557</v>
      </c>
      <c r="AZ1707" s="14">
        <f t="shared" si="272"/>
        <v>23</v>
      </c>
      <c r="BA1707" s="19">
        <f t="shared" si="265"/>
        <v>0.81818181818181823</v>
      </c>
      <c r="BB1707" s="20">
        <f t="shared" si="273"/>
        <v>23.78944952067474</v>
      </c>
      <c r="BC1707">
        <f t="shared" si="266"/>
        <v>0</v>
      </c>
      <c r="BD1707" s="14">
        <f t="shared" si="267"/>
        <v>22</v>
      </c>
      <c r="BE1707" s="14">
        <f t="shared" si="268"/>
        <v>87.25</v>
      </c>
      <c r="BF1707" s="14">
        <f t="shared" si="269"/>
        <v>96.6</v>
      </c>
      <c r="BG1707" s="14">
        <f t="shared" si="270"/>
        <v>72.857142857142861</v>
      </c>
    </row>
    <row r="1708" spans="1:59" x14ac:dyDescent="0.2">
      <c r="A1708" t="str">
        <f t="shared" si="271"/>
        <v>Steven May_2016</v>
      </c>
      <c r="B1708" t="s">
        <v>877</v>
      </c>
      <c r="C1708" t="s">
        <v>288</v>
      </c>
      <c r="D1708">
        <v>2016</v>
      </c>
      <c r="E1708" s="13">
        <v>404400</v>
      </c>
      <c r="F1708" s="13">
        <v>404400</v>
      </c>
      <c r="G1708" s="13">
        <v>404400</v>
      </c>
      <c r="H1708" s="13">
        <v>413400</v>
      </c>
      <c r="I1708" s="13">
        <v>412400</v>
      </c>
      <c r="J1708" s="13">
        <v>412400</v>
      </c>
      <c r="K1708" s="13">
        <v>412400</v>
      </c>
      <c r="L1708" s="13">
        <v>412400</v>
      </c>
      <c r="M1708" s="13">
        <v>412400</v>
      </c>
      <c r="N1708" s="13">
        <v>412400</v>
      </c>
      <c r="O1708" s="13">
        <v>418800</v>
      </c>
      <c r="P1708" s="13">
        <v>408800</v>
      </c>
      <c r="Q1708" s="13">
        <v>401800</v>
      </c>
      <c r="R1708" s="13">
        <v>401800</v>
      </c>
      <c r="S1708" s="13">
        <v>386800</v>
      </c>
      <c r="T1708" s="13">
        <v>402700</v>
      </c>
      <c r="U1708" s="13">
        <v>412800</v>
      </c>
      <c r="V1708" s="13">
        <v>417000</v>
      </c>
      <c r="W1708" s="13">
        <v>421900</v>
      </c>
      <c r="X1708" s="13">
        <v>414100</v>
      </c>
      <c r="Y1708" s="13">
        <v>430000</v>
      </c>
      <c r="Z1708" s="13">
        <v>438400</v>
      </c>
      <c r="AA1708" s="13">
        <v>456900</v>
      </c>
      <c r="AB1708" s="13">
        <v>96</v>
      </c>
      <c r="AC1708" s="13">
        <v>71</v>
      </c>
      <c r="AD1708" s="13">
        <v>91</v>
      </c>
      <c r="AE1708" s="13">
        <v>79</v>
      </c>
      <c r="AF1708" s="13"/>
      <c r="AG1708" s="13"/>
      <c r="AH1708" s="13"/>
      <c r="AI1708" s="13"/>
      <c r="AJ1708" s="13"/>
      <c r="AK1708" s="13">
        <v>92</v>
      </c>
      <c r="AL1708" s="13">
        <v>57</v>
      </c>
      <c r="AM1708" s="13">
        <v>81</v>
      </c>
      <c r="AN1708" s="13"/>
      <c r="AO1708" s="13">
        <v>72</v>
      </c>
      <c r="AP1708" s="13">
        <v>115</v>
      </c>
      <c r="AQ1708" s="13">
        <v>79</v>
      </c>
      <c r="AR1708" s="13">
        <v>68</v>
      </c>
      <c r="AS1708" s="13">
        <v>121</v>
      </c>
      <c r="AT1708" s="13">
        <v>54</v>
      </c>
      <c r="AU1708" s="13">
        <v>118</v>
      </c>
      <c r="AV1708" s="13">
        <v>114</v>
      </c>
      <c r="AW1708" s="13">
        <v>82</v>
      </c>
      <c r="AX1708" s="13">
        <v>86</v>
      </c>
      <c r="AY1708" s="14">
        <f t="shared" si="264"/>
        <v>86.82352941176471</v>
      </c>
      <c r="AZ1708" s="14">
        <f t="shared" si="272"/>
        <v>23</v>
      </c>
      <c r="BA1708" s="19">
        <f t="shared" si="265"/>
        <v>0.77272727272727271</v>
      </c>
      <c r="BB1708" s="20">
        <f t="shared" si="273"/>
        <v>20.573755412289373</v>
      </c>
      <c r="BC1708">
        <f t="shared" si="266"/>
        <v>0</v>
      </c>
      <c r="BD1708" s="14">
        <f t="shared" si="267"/>
        <v>15</v>
      </c>
      <c r="BE1708" s="14">
        <f t="shared" si="268"/>
        <v>84.25</v>
      </c>
      <c r="BF1708" s="14">
        <f t="shared" si="269"/>
        <v>76.666666666666671</v>
      </c>
      <c r="BG1708" s="14">
        <f t="shared" si="270"/>
        <v>93</v>
      </c>
    </row>
    <row r="1709" spans="1:59" x14ac:dyDescent="0.2">
      <c r="A1709" t="str">
        <f t="shared" si="271"/>
        <v>Steven May_2015</v>
      </c>
      <c r="B1709" t="s">
        <v>877</v>
      </c>
      <c r="C1709" t="s">
        <v>288</v>
      </c>
      <c r="D1709">
        <v>2015</v>
      </c>
      <c r="E1709" s="13">
        <v>405400</v>
      </c>
      <c r="F1709" s="13">
        <v>405400</v>
      </c>
      <c r="G1709" s="13">
        <v>405400</v>
      </c>
      <c r="H1709" s="13">
        <v>407500</v>
      </c>
      <c r="I1709" s="13">
        <v>389200</v>
      </c>
      <c r="J1709" s="13">
        <v>393200</v>
      </c>
      <c r="K1709" s="13">
        <v>393200</v>
      </c>
      <c r="L1709" s="13">
        <v>393200</v>
      </c>
      <c r="M1709" s="13">
        <v>393200</v>
      </c>
      <c r="N1709" s="13">
        <v>395800</v>
      </c>
      <c r="O1709" s="13">
        <v>398500</v>
      </c>
      <c r="P1709" s="13">
        <v>398500</v>
      </c>
      <c r="Q1709" s="13">
        <v>398500</v>
      </c>
      <c r="R1709" s="13">
        <v>401100</v>
      </c>
      <c r="S1709" s="13">
        <v>393200</v>
      </c>
      <c r="T1709" s="13">
        <v>398700</v>
      </c>
      <c r="U1709" s="13">
        <v>393300</v>
      </c>
      <c r="V1709" s="13">
        <v>384900</v>
      </c>
      <c r="W1709" s="13">
        <v>374100</v>
      </c>
      <c r="X1709" s="13">
        <v>360700</v>
      </c>
      <c r="Y1709" s="13">
        <v>367200</v>
      </c>
      <c r="Z1709" s="13">
        <v>369100</v>
      </c>
      <c r="AA1709" s="13">
        <v>373700</v>
      </c>
      <c r="AB1709" s="13">
        <v>104</v>
      </c>
      <c r="AC1709" s="13">
        <v>49</v>
      </c>
      <c r="AD1709" s="13">
        <v>92</v>
      </c>
      <c r="AE1709" s="13">
        <v>60</v>
      </c>
      <c r="AF1709" s="13">
        <v>90</v>
      </c>
      <c r="AG1709" s="13"/>
      <c r="AH1709" s="13"/>
      <c r="AI1709" s="13"/>
      <c r="AJ1709" s="13">
        <v>90</v>
      </c>
      <c r="AK1709" s="13">
        <v>60</v>
      </c>
      <c r="AL1709" s="13"/>
      <c r="AM1709" s="13"/>
      <c r="AN1709" s="13">
        <v>93</v>
      </c>
      <c r="AO1709" s="13">
        <v>66</v>
      </c>
      <c r="AP1709" s="13">
        <v>86</v>
      </c>
      <c r="AQ1709" s="13">
        <v>72</v>
      </c>
      <c r="AR1709" s="13">
        <v>61</v>
      </c>
      <c r="AS1709" s="13">
        <v>75</v>
      </c>
      <c r="AT1709" s="13">
        <v>60</v>
      </c>
      <c r="AU1709" s="13">
        <v>99</v>
      </c>
      <c r="AV1709" s="13">
        <v>71</v>
      </c>
      <c r="AW1709" s="13">
        <v>67</v>
      </c>
      <c r="AX1709" s="13">
        <v>54</v>
      </c>
      <c r="AY1709" s="14">
        <f t="shared" si="264"/>
        <v>74.944444444444443</v>
      </c>
      <c r="AZ1709" s="14">
        <f t="shared" si="272"/>
        <v>23</v>
      </c>
      <c r="BA1709" s="19">
        <f t="shared" si="265"/>
        <v>0.81818181818181823</v>
      </c>
      <c r="BB1709" s="20">
        <f t="shared" si="273"/>
        <v>16.731345089284712</v>
      </c>
      <c r="BC1709">
        <f t="shared" si="266"/>
        <v>0</v>
      </c>
      <c r="BD1709" s="14">
        <f t="shared" si="267"/>
        <v>20</v>
      </c>
      <c r="BE1709" s="14">
        <f t="shared" si="268"/>
        <v>79</v>
      </c>
      <c r="BF1709" s="14">
        <f t="shared" si="269"/>
        <v>75</v>
      </c>
      <c r="BG1709" s="14">
        <f t="shared" si="270"/>
        <v>71.666666666666671</v>
      </c>
    </row>
    <row r="1710" spans="1:59" x14ac:dyDescent="0.2">
      <c r="A1710" t="str">
        <f t="shared" si="271"/>
        <v>Sam Mayes_2018</v>
      </c>
      <c r="B1710" t="s">
        <v>852</v>
      </c>
      <c r="C1710" t="s">
        <v>40</v>
      </c>
      <c r="D1710">
        <v>2018</v>
      </c>
      <c r="E1710" s="13">
        <v>441400</v>
      </c>
      <c r="F1710" s="13">
        <v>441400</v>
      </c>
      <c r="G1710" s="13">
        <v>441400</v>
      </c>
      <c r="H1710" s="13">
        <v>413500</v>
      </c>
      <c r="I1710" s="13">
        <v>373600</v>
      </c>
      <c r="J1710" s="13">
        <v>373600</v>
      </c>
      <c r="K1710" s="13">
        <v>373600</v>
      </c>
      <c r="L1710" s="13">
        <v>373600</v>
      </c>
      <c r="M1710" s="13">
        <v>373600</v>
      </c>
      <c r="N1710" s="13">
        <v>373600</v>
      </c>
      <c r="O1710" s="13">
        <v>373600</v>
      </c>
      <c r="P1710" s="13">
        <v>373600</v>
      </c>
      <c r="Q1710" s="13">
        <v>344000</v>
      </c>
      <c r="R1710" s="13">
        <v>344000</v>
      </c>
      <c r="S1710" s="13">
        <v>312200</v>
      </c>
      <c r="T1710" s="13">
        <v>312200</v>
      </c>
      <c r="U1710" s="13">
        <v>312200</v>
      </c>
      <c r="V1710" s="13">
        <v>312200</v>
      </c>
      <c r="W1710" s="13">
        <v>312200</v>
      </c>
      <c r="X1710" s="13">
        <v>312200</v>
      </c>
      <c r="Y1710" s="13">
        <v>312200</v>
      </c>
      <c r="Z1710" s="13">
        <v>312200</v>
      </c>
      <c r="AA1710" s="13">
        <v>312200</v>
      </c>
      <c r="AB1710" s="13">
        <v>74</v>
      </c>
      <c r="AC1710" s="13">
        <v>45</v>
      </c>
      <c r="AD1710" s="13">
        <v>81</v>
      </c>
      <c r="AE1710" s="13">
        <v>28</v>
      </c>
      <c r="AF1710" s="13"/>
      <c r="AG1710" s="13"/>
      <c r="AH1710" s="13"/>
      <c r="AI1710" s="13"/>
      <c r="AJ1710" s="13"/>
      <c r="AK1710" s="13"/>
      <c r="AL1710" s="13"/>
      <c r="AM1710" s="13">
        <v>51</v>
      </c>
      <c r="AN1710" s="13"/>
      <c r="AO1710" s="13">
        <v>58</v>
      </c>
      <c r="AP1710" s="13"/>
      <c r="AQ1710" s="13"/>
      <c r="AR1710" s="13"/>
      <c r="AS1710" s="13"/>
      <c r="AT1710" s="13"/>
      <c r="AU1710" s="13"/>
      <c r="AV1710" s="13"/>
      <c r="AW1710" s="13"/>
      <c r="AX1710" s="13"/>
      <c r="AY1710" s="14">
        <f t="shared" si="264"/>
        <v>56.166666666666664</v>
      </c>
      <c r="AZ1710" s="14">
        <f t="shared" si="272"/>
        <v>23</v>
      </c>
      <c r="BA1710" s="19">
        <f t="shared" si="265"/>
        <v>0.27272727272727271</v>
      </c>
      <c r="BB1710" s="20">
        <f t="shared" si="273"/>
        <v>19.405325729465776</v>
      </c>
      <c r="BC1710">
        <f t="shared" si="266"/>
        <v>0</v>
      </c>
      <c r="BD1710" s="14">
        <f t="shared" si="267"/>
        <v>15</v>
      </c>
      <c r="BE1710" s="14">
        <f t="shared" si="268"/>
        <v>57</v>
      </c>
      <c r="BF1710" s="14">
        <f t="shared" si="269"/>
        <v>51</v>
      </c>
      <c r="BG1710" s="14" t="str">
        <f t="shared" si="270"/>
        <v/>
      </c>
    </row>
    <row r="1711" spans="1:59" x14ac:dyDescent="0.2">
      <c r="A1711" t="str">
        <f t="shared" si="271"/>
        <v>Sam Mayes_2017</v>
      </c>
      <c r="B1711" t="s">
        <v>852</v>
      </c>
      <c r="C1711" t="s">
        <v>40</v>
      </c>
      <c r="D1711">
        <v>2017</v>
      </c>
      <c r="E1711" s="13">
        <v>381100</v>
      </c>
      <c r="F1711" s="13">
        <v>381100</v>
      </c>
      <c r="G1711" s="13">
        <v>381100</v>
      </c>
      <c r="H1711" s="13">
        <v>402900</v>
      </c>
      <c r="I1711" s="13">
        <v>414100</v>
      </c>
      <c r="J1711" s="13">
        <v>426700</v>
      </c>
      <c r="K1711" s="13">
        <v>427300</v>
      </c>
      <c r="L1711" s="13">
        <v>418400</v>
      </c>
      <c r="M1711" s="13">
        <v>389200</v>
      </c>
      <c r="N1711" s="13">
        <v>370700</v>
      </c>
      <c r="O1711" s="13">
        <v>353400</v>
      </c>
      <c r="P1711" s="13">
        <v>353400</v>
      </c>
      <c r="Q1711" s="13">
        <v>367600</v>
      </c>
      <c r="R1711" s="13">
        <v>390500</v>
      </c>
      <c r="S1711" s="13">
        <v>412300</v>
      </c>
      <c r="T1711" s="13">
        <v>431000</v>
      </c>
      <c r="U1711" s="13">
        <v>444900</v>
      </c>
      <c r="V1711" s="13">
        <v>452600</v>
      </c>
      <c r="W1711" s="13">
        <v>448000</v>
      </c>
      <c r="X1711" s="13">
        <v>426100</v>
      </c>
      <c r="Y1711" s="13">
        <v>426100</v>
      </c>
      <c r="Z1711" s="13">
        <v>411600</v>
      </c>
      <c r="AA1711" s="13">
        <v>390400</v>
      </c>
      <c r="AB1711" s="13">
        <v>106</v>
      </c>
      <c r="AC1711" s="13">
        <v>83</v>
      </c>
      <c r="AD1711" s="13">
        <v>82</v>
      </c>
      <c r="AE1711" s="13">
        <v>96</v>
      </c>
      <c r="AF1711" s="13">
        <v>92</v>
      </c>
      <c r="AG1711" s="13">
        <v>64</v>
      </c>
      <c r="AH1711" s="13">
        <v>74</v>
      </c>
      <c r="AI1711" s="13">
        <v>43</v>
      </c>
      <c r="AJ1711" s="13">
        <v>70</v>
      </c>
      <c r="AK1711" s="13">
        <v>66</v>
      </c>
      <c r="AL1711" s="13"/>
      <c r="AM1711" s="13">
        <v>103</v>
      </c>
      <c r="AN1711" s="13">
        <v>98</v>
      </c>
      <c r="AO1711" s="13">
        <v>77</v>
      </c>
      <c r="AP1711" s="13">
        <v>112</v>
      </c>
      <c r="AQ1711" s="13">
        <v>99</v>
      </c>
      <c r="AR1711" s="13">
        <v>72</v>
      </c>
      <c r="AS1711" s="13">
        <v>90</v>
      </c>
      <c r="AT1711" s="13">
        <v>58</v>
      </c>
      <c r="AU1711" s="13"/>
      <c r="AV1711" s="13">
        <v>77</v>
      </c>
      <c r="AW1711" s="13">
        <v>66</v>
      </c>
      <c r="AX1711" s="13">
        <v>58</v>
      </c>
      <c r="AY1711" s="14">
        <f t="shared" si="264"/>
        <v>80.285714285714292</v>
      </c>
      <c r="AZ1711" s="14">
        <f t="shared" si="272"/>
        <v>23</v>
      </c>
      <c r="BA1711" s="19">
        <f t="shared" si="265"/>
        <v>0.95454545454545459</v>
      </c>
      <c r="BB1711" s="20">
        <f t="shared" si="273"/>
        <v>18.204787439415092</v>
      </c>
      <c r="BC1711">
        <f t="shared" si="266"/>
        <v>0</v>
      </c>
      <c r="BD1711" s="14">
        <f t="shared" si="267"/>
        <v>11</v>
      </c>
      <c r="BE1711" s="14">
        <f t="shared" si="268"/>
        <v>87.166666666666671</v>
      </c>
      <c r="BF1711" s="14">
        <f t="shared" si="269"/>
        <v>71.2</v>
      </c>
      <c r="BG1711" s="14">
        <f t="shared" si="270"/>
        <v>79</v>
      </c>
    </row>
    <row r="1712" spans="1:59" x14ac:dyDescent="0.2">
      <c r="A1712" t="str">
        <f t="shared" si="271"/>
        <v>Sam Mayes_2016</v>
      </c>
      <c r="B1712" t="s">
        <v>852</v>
      </c>
      <c r="C1712" t="s">
        <v>40</v>
      </c>
      <c r="D1712">
        <v>2016</v>
      </c>
      <c r="E1712" s="13">
        <v>316400</v>
      </c>
      <c r="F1712" s="13">
        <v>316400</v>
      </c>
      <c r="G1712" s="13">
        <v>316400</v>
      </c>
      <c r="H1712" s="13">
        <v>292000</v>
      </c>
      <c r="I1712" s="13">
        <v>292500</v>
      </c>
      <c r="J1712" s="13">
        <v>292500</v>
      </c>
      <c r="K1712" s="13">
        <v>296200</v>
      </c>
      <c r="L1712" s="13">
        <v>304600</v>
      </c>
      <c r="M1712" s="13">
        <v>313100</v>
      </c>
      <c r="N1712" s="13">
        <v>323100</v>
      </c>
      <c r="O1712" s="13">
        <v>340300</v>
      </c>
      <c r="P1712" s="13">
        <v>343100</v>
      </c>
      <c r="Q1712" s="13">
        <v>357500</v>
      </c>
      <c r="R1712" s="13">
        <v>370400</v>
      </c>
      <c r="S1712" s="13">
        <v>393300</v>
      </c>
      <c r="T1712" s="13">
        <v>393300</v>
      </c>
      <c r="U1712" s="13">
        <v>409400</v>
      </c>
      <c r="V1712" s="13">
        <v>415400</v>
      </c>
      <c r="W1712" s="13">
        <v>416800</v>
      </c>
      <c r="X1712" s="13">
        <v>411600</v>
      </c>
      <c r="Y1712" s="13">
        <v>391900</v>
      </c>
      <c r="Z1712" s="13">
        <v>363400</v>
      </c>
      <c r="AA1712" s="13">
        <v>350100</v>
      </c>
      <c r="AB1712" s="13">
        <v>44</v>
      </c>
      <c r="AC1712" s="13">
        <v>39</v>
      </c>
      <c r="AD1712" s="13">
        <v>48</v>
      </c>
      <c r="AE1712" s="13">
        <v>86</v>
      </c>
      <c r="AF1712" s="13"/>
      <c r="AG1712" s="13">
        <v>46</v>
      </c>
      <c r="AH1712" s="13">
        <v>63</v>
      </c>
      <c r="AI1712" s="13">
        <v>91</v>
      </c>
      <c r="AJ1712" s="13">
        <v>56</v>
      </c>
      <c r="AK1712" s="13">
        <v>86</v>
      </c>
      <c r="AL1712" s="13">
        <v>68</v>
      </c>
      <c r="AM1712" s="13">
        <v>85</v>
      </c>
      <c r="AN1712" s="13">
        <v>97</v>
      </c>
      <c r="AO1712" s="13">
        <v>95</v>
      </c>
      <c r="AP1712" s="13"/>
      <c r="AQ1712" s="13">
        <v>82</v>
      </c>
      <c r="AR1712" s="13">
        <v>87</v>
      </c>
      <c r="AS1712" s="13">
        <v>90</v>
      </c>
      <c r="AT1712" s="13">
        <v>69</v>
      </c>
      <c r="AU1712" s="13">
        <v>51</v>
      </c>
      <c r="AV1712" s="13">
        <v>58</v>
      </c>
      <c r="AW1712" s="13">
        <v>86</v>
      </c>
      <c r="AX1712" s="13">
        <v>44</v>
      </c>
      <c r="AY1712" s="14">
        <f t="shared" si="264"/>
        <v>70.047619047619051</v>
      </c>
      <c r="AZ1712" s="14">
        <f t="shared" si="272"/>
        <v>23</v>
      </c>
      <c r="BA1712" s="19">
        <f t="shared" si="265"/>
        <v>0.95454545454545459</v>
      </c>
      <c r="BB1712" s="20">
        <f t="shared" si="273"/>
        <v>19.68368916254316</v>
      </c>
      <c r="BC1712">
        <f t="shared" si="266"/>
        <v>0</v>
      </c>
      <c r="BD1712" s="14">
        <f t="shared" si="267"/>
        <v>4</v>
      </c>
      <c r="BE1712" s="14">
        <f t="shared" si="268"/>
        <v>52.6</v>
      </c>
      <c r="BF1712" s="14">
        <f t="shared" si="269"/>
        <v>74.833333333333329</v>
      </c>
      <c r="BG1712" s="14">
        <f t="shared" si="270"/>
        <v>70.875</v>
      </c>
    </row>
    <row r="1713" spans="1:59" x14ac:dyDescent="0.2">
      <c r="A1713" t="str">
        <f t="shared" si="271"/>
        <v>Sam Mayes_2015</v>
      </c>
      <c r="B1713" t="s">
        <v>852</v>
      </c>
      <c r="C1713" t="s">
        <v>40</v>
      </c>
      <c r="D1713">
        <v>2015</v>
      </c>
      <c r="E1713" s="13">
        <v>369100</v>
      </c>
      <c r="F1713" s="13">
        <v>369100</v>
      </c>
      <c r="G1713" s="13">
        <v>369100</v>
      </c>
      <c r="H1713" s="13">
        <v>322400</v>
      </c>
      <c r="I1713" s="13">
        <v>322400</v>
      </c>
      <c r="J1713" s="13">
        <v>322400</v>
      </c>
      <c r="K1713" s="13">
        <v>322400</v>
      </c>
      <c r="L1713" s="13">
        <v>322400</v>
      </c>
      <c r="M1713" s="13">
        <v>322400</v>
      </c>
      <c r="N1713" s="13">
        <v>322400</v>
      </c>
      <c r="O1713" s="13">
        <v>308500</v>
      </c>
      <c r="P1713" s="13">
        <v>308500</v>
      </c>
      <c r="Q1713" s="13">
        <v>308500</v>
      </c>
      <c r="R1713" s="13">
        <v>308500</v>
      </c>
      <c r="S1713" s="13">
        <v>291700</v>
      </c>
      <c r="T1713" s="13">
        <v>275100</v>
      </c>
      <c r="U1713" s="13">
        <v>265400</v>
      </c>
      <c r="V1713" s="13">
        <v>295300</v>
      </c>
      <c r="W1713" s="13">
        <v>320100</v>
      </c>
      <c r="X1713" s="13">
        <v>342500</v>
      </c>
      <c r="Y1713" s="13">
        <v>352500</v>
      </c>
      <c r="Z1713" s="13">
        <v>357500</v>
      </c>
      <c r="AA1713" s="13">
        <v>353400</v>
      </c>
      <c r="AB1713" s="13">
        <v>11</v>
      </c>
      <c r="AC1713" s="13">
        <v>36</v>
      </c>
      <c r="AD1713" s="13">
        <v>66</v>
      </c>
      <c r="AE1713" s="13"/>
      <c r="AF1713" s="13"/>
      <c r="AG1713" s="13"/>
      <c r="AH1713" s="13"/>
      <c r="AI1713" s="13"/>
      <c r="AJ1713" s="13"/>
      <c r="AK1713" s="13">
        <v>57</v>
      </c>
      <c r="AL1713" s="13"/>
      <c r="AM1713" s="13"/>
      <c r="AN1713" s="13"/>
      <c r="AO1713" s="13">
        <v>21</v>
      </c>
      <c r="AP1713" s="13">
        <v>57</v>
      </c>
      <c r="AQ1713" s="13">
        <v>63</v>
      </c>
      <c r="AR1713" s="13">
        <v>109</v>
      </c>
      <c r="AS1713" s="13">
        <v>63</v>
      </c>
      <c r="AT1713" s="13">
        <v>73</v>
      </c>
      <c r="AU1713" s="13">
        <v>95</v>
      </c>
      <c r="AV1713" s="13">
        <v>60</v>
      </c>
      <c r="AW1713" s="13">
        <v>55</v>
      </c>
      <c r="AX1713" s="13">
        <v>55</v>
      </c>
      <c r="AY1713" s="14">
        <f t="shared" si="264"/>
        <v>58.642857142857146</v>
      </c>
      <c r="AZ1713" s="14">
        <f t="shared" si="272"/>
        <v>23</v>
      </c>
      <c r="BA1713" s="19">
        <f t="shared" si="265"/>
        <v>0.63636363636363635</v>
      </c>
      <c r="BB1713" s="20">
        <f t="shared" si="273"/>
        <v>25.403231601986697</v>
      </c>
      <c r="BC1713">
        <f t="shared" si="266"/>
        <v>0</v>
      </c>
      <c r="BD1713" s="14">
        <f t="shared" si="267"/>
        <v>17</v>
      </c>
      <c r="BE1713" s="14">
        <f t="shared" si="268"/>
        <v>37.666666666666664</v>
      </c>
      <c r="BF1713" s="14">
        <f t="shared" si="269"/>
        <v>57</v>
      </c>
      <c r="BG1713" s="14">
        <f t="shared" si="270"/>
        <v>70</v>
      </c>
    </row>
    <row r="1714" spans="1:59" x14ac:dyDescent="0.2">
      <c r="A1714" t="str">
        <f t="shared" si="271"/>
        <v>Brayden Maynard_2018</v>
      </c>
      <c r="B1714" t="s">
        <v>567</v>
      </c>
      <c r="C1714" t="s">
        <v>116</v>
      </c>
      <c r="D1714">
        <v>2018</v>
      </c>
      <c r="E1714" s="13">
        <v>394800</v>
      </c>
      <c r="F1714" s="13">
        <v>394800</v>
      </c>
      <c r="G1714" s="13">
        <v>394800</v>
      </c>
      <c r="H1714" s="13">
        <v>369000</v>
      </c>
      <c r="I1714" s="13">
        <v>351600</v>
      </c>
      <c r="J1714" s="13">
        <v>348600</v>
      </c>
      <c r="K1714" s="13">
        <v>349100</v>
      </c>
      <c r="L1714" s="13">
        <v>349100</v>
      </c>
      <c r="M1714" s="13">
        <v>349100</v>
      </c>
      <c r="N1714" s="13">
        <v>349100</v>
      </c>
      <c r="O1714" s="13">
        <v>349100</v>
      </c>
      <c r="P1714" s="13">
        <v>373900</v>
      </c>
      <c r="Q1714" s="13">
        <v>379000</v>
      </c>
      <c r="R1714" s="13">
        <v>379000</v>
      </c>
      <c r="S1714" s="13">
        <v>383700</v>
      </c>
      <c r="T1714" s="13">
        <v>366800</v>
      </c>
      <c r="U1714" s="13">
        <v>377600</v>
      </c>
      <c r="V1714" s="13">
        <v>384000</v>
      </c>
      <c r="W1714" s="13">
        <v>394100</v>
      </c>
      <c r="X1714" s="13">
        <v>382700</v>
      </c>
      <c r="Y1714" s="13">
        <v>377100</v>
      </c>
      <c r="Z1714" s="13">
        <v>354300</v>
      </c>
      <c r="AA1714" s="13">
        <v>378000</v>
      </c>
      <c r="AB1714" s="13">
        <v>63</v>
      </c>
      <c r="AC1714" s="13">
        <v>55</v>
      </c>
      <c r="AD1714" s="13">
        <v>59</v>
      </c>
      <c r="AE1714" s="13">
        <v>64</v>
      </c>
      <c r="AF1714" s="13">
        <v>76</v>
      </c>
      <c r="AG1714" s="13">
        <v>68</v>
      </c>
      <c r="AH1714" s="13"/>
      <c r="AI1714" s="13"/>
      <c r="AJ1714" s="13"/>
      <c r="AK1714" s="13"/>
      <c r="AL1714" s="13">
        <v>121</v>
      </c>
      <c r="AM1714" s="13">
        <v>49</v>
      </c>
      <c r="AN1714" s="13"/>
      <c r="AO1714" s="13">
        <v>70</v>
      </c>
      <c r="AP1714" s="13">
        <v>78</v>
      </c>
      <c r="AQ1714" s="13">
        <v>101</v>
      </c>
      <c r="AR1714" s="13">
        <v>66</v>
      </c>
      <c r="AS1714" s="13">
        <v>91</v>
      </c>
      <c r="AT1714" s="13">
        <v>59</v>
      </c>
      <c r="AU1714" s="13">
        <v>73</v>
      </c>
      <c r="AV1714" s="13">
        <v>49</v>
      </c>
      <c r="AW1714" s="13">
        <v>121</v>
      </c>
      <c r="AX1714" s="13">
        <v>86</v>
      </c>
      <c r="AY1714" s="14">
        <f t="shared" si="264"/>
        <v>74.944444444444443</v>
      </c>
      <c r="AZ1714" s="14">
        <f t="shared" si="272"/>
        <v>23</v>
      </c>
      <c r="BA1714" s="19">
        <f t="shared" si="265"/>
        <v>0.81818181818181823</v>
      </c>
      <c r="BB1714" s="20">
        <f t="shared" si="273"/>
        <v>21.669909259622226</v>
      </c>
      <c r="BC1714">
        <f t="shared" si="266"/>
        <v>0</v>
      </c>
      <c r="BD1714" s="14">
        <f t="shared" si="267"/>
        <v>6</v>
      </c>
      <c r="BE1714" s="14">
        <f t="shared" si="268"/>
        <v>64.166666666666671</v>
      </c>
      <c r="BF1714" s="14">
        <f t="shared" si="269"/>
        <v>85</v>
      </c>
      <c r="BG1714" s="14">
        <f t="shared" si="270"/>
        <v>80.444444444444443</v>
      </c>
    </row>
    <row r="1715" spans="1:59" x14ac:dyDescent="0.2">
      <c r="A1715" t="str">
        <f t="shared" si="271"/>
        <v>Brayden Maynard_2017</v>
      </c>
      <c r="B1715" t="s">
        <v>567</v>
      </c>
      <c r="C1715" t="s">
        <v>116</v>
      </c>
      <c r="D1715">
        <v>2017</v>
      </c>
      <c r="E1715" s="13">
        <v>375100</v>
      </c>
      <c r="F1715" s="13">
        <v>375100</v>
      </c>
      <c r="G1715" s="13">
        <v>375100</v>
      </c>
      <c r="H1715" s="13">
        <v>375200</v>
      </c>
      <c r="I1715" s="13">
        <v>358900</v>
      </c>
      <c r="J1715" s="13">
        <v>363500</v>
      </c>
      <c r="K1715" s="13">
        <v>358800</v>
      </c>
      <c r="L1715" s="13">
        <v>357500</v>
      </c>
      <c r="M1715" s="13">
        <v>350500</v>
      </c>
      <c r="N1715" s="13">
        <v>348900</v>
      </c>
      <c r="O1715" s="13">
        <v>369400</v>
      </c>
      <c r="P1715" s="13">
        <v>388400</v>
      </c>
      <c r="Q1715" s="13">
        <v>403700</v>
      </c>
      <c r="R1715" s="13">
        <v>403700</v>
      </c>
      <c r="S1715" s="13">
        <v>401000</v>
      </c>
      <c r="T1715" s="13">
        <v>390500</v>
      </c>
      <c r="U1715" s="13">
        <v>372400</v>
      </c>
      <c r="V1715" s="13">
        <v>359900</v>
      </c>
      <c r="W1715" s="13">
        <v>337800</v>
      </c>
      <c r="X1715" s="13">
        <v>321900</v>
      </c>
      <c r="Y1715" s="13">
        <v>329200</v>
      </c>
      <c r="Z1715" s="13">
        <v>336600</v>
      </c>
      <c r="AA1715" s="13">
        <v>346500</v>
      </c>
      <c r="AB1715" s="13">
        <v>77</v>
      </c>
      <c r="AC1715" s="13">
        <v>55</v>
      </c>
      <c r="AD1715" s="13">
        <v>87</v>
      </c>
      <c r="AE1715" s="13">
        <v>41</v>
      </c>
      <c r="AF1715" s="13">
        <v>92</v>
      </c>
      <c r="AG1715" s="13">
        <v>70</v>
      </c>
      <c r="AH1715" s="13">
        <v>45</v>
      </c>
      <c r="AI1715" s="13">
        <v>80</v>
      </c>
      <c r="AJ1715" s="13">
        <v>77</v>
      </c>
      <c r="AK1715" s="13">
        <v>94</v>
      </c>
      <c r="AL1715" s="13">
        <v>90</v>
      </c>
      <c r="AM1715" s="13">
        <v>78</v>
      </c>
      <c r="AN1715" s="13"/>
      <c r="AO1715" s="13">
        <v>63</v>
      </c>
      <c r="AP1715" s="13">
        <v>74</v>
      </c>
      <c r="AQ1715" s="13">
        <v>55</v>
      </c>
      <c r="AR1715" s="13">
        <v>65</v>
      </c>
      <c r="AS1715" s="13">
        <v>46</v>
      </c>
      <c r="AT1715" s="13">
        <v>56</v>
      </c>
      <c r="AU1715" s="13">
        <v>109</v>
      </c>
      <c r="AV1715" s="13">
        <v>51</v>
      </c>
      <c r="AW1715" s="13">
        <v>66</v>
      </c>
      <c r="AX1715" s="13">
        <v>109</v>
      </c>
      <c r="AY1715" s="14">
        <f t="shared" si="264"/>
        <v>71.818181818181813</v>
      </c>
      <c r="AZ1715" s="14">
        <f t="shared" si="272"/>
        <v>23</v>
      </c>
      <c r="BA1715" s="19">
        <f t="shared" si="265"/>
        <v>1</v>
      </c>
      <c r="BB1715" s="20">
        <f t="shared" si="273"/>
        <v>19.682325558580192</v>
      </c>
      <c r="BC1715">
        <f t="shared" si="266"/>
        <v>0</v>
      </c>
      <c r="BD1715" s="14">
        <f t="shared" si="267"/>
        <v>20</v>
      </c>
      <c r="BE1715" s="14">
        <f t="shared" si="268"/>
        <v>70.333333333333329</v>
      </c>
      <c r="BF1715" s="14">
        <f t="shared" si="269"/>
        <v>77.333333333333329</v>
      </c>
      <c r="BG1715" s="14">
        <f t="shared" si="270"/>
        <v>70.111111111111114</v>
      </c>
    </row>
    <row r="1716" spans="1:59" x14ac:dyDescent="0.2">
      <c r="A1716" t="str">
        <f t="shared" si="271"/>
        <v>Brayden Maynard_2016</v>
      </c>
      <c r="B1716" t="s">
        <v>567</v>
      </c>
      <c r="C1716" t="s">
        <v>116</v>
      </c>
      <c r="D1716">
        <v>2016</v>
      </c>
      <c r="E1716" s="13">
        <v>306400</v>
      </c>
      <c r="F1716" s="13">
        <v>306400</v>
      </c>
      <c r="G1716" s="13">
        <v>306400</v>
      </c>
      <c r="H1716" s="13">
        <v>306400</v>
      </c>
      <c r="I1716" s="13">
        <v>306400</v>
      </c>
      <c r="J1716" s="13">
        <v>297800</v>
      </c>
      <c r="K1716" s="13">
        <v>305500</v>
      </c>
      <c r="L1716" s="13">
        <v>310200</v>
      </c>
      <c r="M1716" s="13">
        <v>309300</v>
      </c>
      <c r="N1716" s="13">
        <v>298700</v>
      </c>
      <c r="O1716" s="13">
        <v>296800</v>
      </c>
      <c r="P1716" s="13">
        <v>311500</v>
      </c>
      <c r="Q1716" s="13">
        <v>331300</v>
      </c>
      <c r="R1716" s="13">
        <v>331300</v>
      </c>
      <c r="S1716" s="13">
        <v>352700</v>
      </c>
      <c r="T1716" s="13">
        <v>362200</v>
      </c>
      <c r="U1716" s="13">
        <v>362000</v>
      </c>
      <c r="V1716" s="13">
        <v>348700</v>
      </c>
      <c r="W1716" s="13">
        <v>351400</v>
      </c>
      <c r="X1716" s="13">
        <v>368400</v>
      </c>
      <c r="Y1716" s="13">
        <v>371800</v>
      </c>
      <c r="Z1716" s="13">
        <v>361000</v>
      </c>
      <c r="AA1716" s="13">
        <v>348900</v>
      </c>
      <c r="AB1716" s="13">
        <v>43</v>
      </c>
      <c r="AC1716" s="13"/>
      <c r="AD1716" s="13">
        <v>64</v>
      </c>
      <c r="AE1716" s="13"/>
      <c r="AF1716" s="13">
        <v>53</v>
      </c>
      <c r="AG1716" s="13">
        <v>75</v>
      </c>
      <c r="AH1716" s="13">
        <v>64</v>
      </c>
      <c r="AI1716" s="13">
        <v>43</v>
      </c>
      <c r="AJ1716" s="13">
        <v>54</v>
      </c>
      <c r="AK1716" s="13">
        <v>78</v>
      </c>
      <c r="AL1716" s="13">
        <v>79</v>
      </c>
      <c r="AM1716" s="13">
        <v>75</v>
      </c>
      <c r="AN1716" s="13"/>
      <c r="AO1716" s="13">
        <v>96</v>
      </c>
      <c r="AP1716" s="13">
        <v>62</v>
      </c>
      <c r="AQ1716" s="13">
        <v>60</v>
      </c>
      <c r="AR1716" s="13">
        <v>69</v>
      </c>
      <c r="AS1716" s="13">
        <v>92</v>
      </c>
      <c r="AT1716" s="13">
        <v>95</v>
      </c>
      <c r="AU1716" s="13">
        <v>49</v>
      </c>
      <c r="AV1716" s="13">
        <v>62</v>
      </c>
      <c r="AW1716" s="13">
        <v>85</v>
      </c>
      <c r="AX1716" s="13">
        <v>81</v>
      </c>
      <c r="AY1716" s="14">
        <f t="shared" si="264"/>
        <v>68.95</v>
      </c>
      <c r="AZ1716" s="14">
        <f t="shared" si="272"/>
        <v>23</v>
      </c>
      <c r="BA1716" s="19">
        <f t="shared" si="265"/>
        <v>0.90909090909090906</v>
      </c>
      <c r="BB1716" s="20">
        <f t="shared" si="273"/>
        <v>16.301356094703152</v>
      </c>
      <c r="BC1716">
        <f t="shared" si="266"/>
        <v>0</v>
      </c>
      <c r="BD1716" s="14">
        <f t="shared" si="267"/>
        <v>11</v>
      </c>
      <c r="BE1716" s="14">
        <f t="shared" si="268"/>
        <v>58.75</v>
      </c>
      <c r="BF1716" s="14">
        <f t="shared" si="269"/>
        <v>65.5</v>
      </c>
      <c r="BG1716" s="14">
        <f t="shared" si="270"/>
        <v>72.777777777777771</v>
      </c>
    </row>
    <row r="1717" spans="1:59" x14ac:dyDescent="0.2">
      <c r="A1717" t="str">
        <f t="shared" si="271"/>
        <v>Brayden Maynard_2015</v>
      </c>
      <c r="B1717" t="s">
        <v>567</v>
      </c>
      <c r="C1717" t="s">
        <v>116</v>
      </c>
      <c r="D1717">
        <v>2015</v>
      </c>
      <c r="E1717" s="13">
        <v>117300</v>
      </c>
      <c r="F1717" s="13">
        <v>117300</v>
      </c>
      <c r="G1717" s="13">
        <v>117300</v>
      </c>
      <c r="H1717" s="13">
        <v>117300</v>
      </c>
      <c r="I1717" s="13">
        <v>117300</v>
      </c>
      <c r="J1717" s="13">
        <v>117300</v>
      </c>
      <c r="K1717" s="13">
        <v>117300</v>
      </c>
      <c r="L1717" s="13">
        <v>117300</v>
      </c>
      <c r="M1717" s="13">
        <v>117300</v>
      </c>
      <c r="N1717" s="13">
        <v>117300</v>
      </c>
      <c r="O1717" s="13">
        <v>117300</v>
      </c>
      <c r="P1717" s="13">
        <v>117300</v>
      </c>
      <c r="Q1717" s="13">
        <v>117300</v>
      </c>
      <c r="R1717" s="13">
        <v>117300</v>
      </c>
      <c r="S1717" s="13">
        <v>117300</v>
      </c>
      <c r="T1717" s="13">
        <v>117300</v>
      </c>
      <c r="U1717" s="13">
        <v>158000</v>
      </c>
      <c r="V1717" s="13">
        <v>189700</v>
      </c>
      <c r="W1717" s="13">
        <v>210900</v>
      </c>
      <c r="X1717" s="13">
        <v>245200</v>
      </c>
      <c r="Y1717" s="13">
        <v>245200</v>
      </c>
      <c r="Z1717" s="13">
        <v>253600</v>
      </c>
      <c r="AA1717" s="13">
        <v>261200</v>
      </c>
      <c r="AB1717" s="13"/>
      <c r="AC1717" s="13"/>
      <c r="AD1717" s="13"/>
      <c r="AE1717" s="13"/>
      <c r="AF1717" s="13"/>
      <c r="AG1717" s="13"/>
      <c r="AH1717" s="13"/>
      <c r="AI1717" s="13"/>
      <c r="AJ1717" s="13"/>
      <c r="AK1717" s="13"/>
      <c r="AL1717" s="13"/>
      <c r="AM1717" s="13"/>
      <c r="AN1717" s="13"/>
      <c r="AO1717" s="13">
        <v>52</v>
      </c>
      <c r="AP1717" s="13">
        <v>66</v>
      </c>
      <c r="AQ1717" s="13">
        <v>44</v>
      </c>
      <c r="AR1717" s="13">
        <v>58</v>
      </c>
      <c r="AS1717" s="13">
        <v>61</v>
      </c>
      <c r="AT1717" s="13">
        <v>87</v>
      </c>
      <c r="AU1717" s="13"/>
      <c r="AV1717" s="13">
        <v>22</v>
      </c>
      <c r="AW1717" s="13">
        <v>64</v>
      </c>
      <c r="AX1717" s="13">
        <v>57</v>
      </c>
      <c r="AY1717" s="14">
        <f t="shared" si="264"/>
        <v>56.777777777777779</v>
      </c>
      <c r="AZ1717" s="14">
        <f t="shared" si="272"/>
        <v>23</v>
      </c>
      <c r="BA1717" s="19">
        <f t="shared" si="265"/>
        <v>0.40909090909090912</v>
      </c>
      <c r="BB1717" s="20">
        <f t="shared" si="273"/>
        <v>17.555467650975416</v>
      </c>
      <c r="BC1717">
        <f t="shared" si="266"/>
        <v>0</v>
      </c>
      <c r="BD1717" s="14">
        <f t="shared" si="267"/>
        <v>1</v>
      </c>
      <c r="BE1717" s="14" t="str">
        <f t="shared" si="268"/>
        <v/>
      </c>
      <c r="BF1717" s="14" t="str">
        <f t="shared" si="269"/>
        <v/>
      </c>
      <c r="BG1717" s="14">
        <f t="shared" si="270"/>
        <v>57.375</v>
      </c>
    </row>
    <row r="1718" spans="1:59" x14ac:dyDescent="0.2">
      <c r="A1718" t="str">
        <f t="shared" si="271"/>
        <v>Corey Maynard_2018</v>
      </c>
      <c r="B1718" t="s">
        <v>1536</v>
      </c>
      <c r="C1718" t="s">
        <v>288</v>
      </c>
      <c r="D1718">
        <v>2018</v>
      </c>
      <c r="E1718" s="13">
        <v>237500</v>
      </c>
      <c r="F1718" s="13">
        <v>237500</v>
      </c>
      <c r="G1718" s="13">
        <v>237500</v>
      </c>
      <c r="H1718" s="13">
        <v>237500</v>
      </c>
      <c r="I1718" s="13">
        <v>237500</v>
      </c>
      <c r="J1718" s="13">
        <v>237500</v>
      </c>
      <c r="K1718" s="13">
        <v>237500</v>
      </c>
      <c r="L1718" s="13">
        <v>237500</v>
      </c>
      <c r="M1718" s="13">
        <v>237500</v>
      </c>
      <c r="N1718" s="13">
        <v>237500</v>
      </c>
      <c r="O1718" s="13">
        <v>237500</v>
      </c>
      <c r="P1718" s="13">
        <v>237500</v>
      </c>
      <c r="Q1718" s="13">
        <v>237500</v>
      </c>
      <c r="R1718" s="13">
        <v>237500</v>
      </c>
      <c r="S1718" s="13">
        <v>237500</v>
      </c>
      <c r="T1718" s="13">
        <v>237500</v>
      </c>
      <c r="U1718" s="13">
        <v>237500</v>
      </c>
      <c r="V1718" s="13">
        <v>237500</v>
      </c>
      <c r="W1718" s="13">
        <v>237500</v>
      </c>
      <c r="X1718" s="13">
        <v>237500</v>
      </c>
      <c r="Y1718" s="13">
        <v>237500</v>
      </c>
      <c r="Z1718" s="13">
        <v>237500</v>
      </c>
      <c r="AA1718" s="13">
        <v>237500</v>
      </c>
      <c r="AB1718" s="13">
        <v>55</v>
      </c>
      <c r="AC1718" s="13"/>
      <c r="AD1718" s="13"/>
      <c r="AE1718" s="13"/>
      <c r="AF1718" s="13"/>
      <c r="AG1718" s="13"/>
      <c r="AH1718" s="13"/>
      <c r="AI1718" s="13"/>
      <c r="AJ1718" s="13"/>
      <c r="AK1718" s="13"/>
      <c r="AL1718" s="13"/>
      <c r="AM1718" s="13"/>
      <c r="AN1718" s="13"/>
      <c r="AO1718" s="13"/>
      <c r="AP1718" s="13"/>
      <c r="AQ1718" s="13"/>
      <c r="AR1718" s="13"/>
      <c r="AS1718" s="13"/>
      <c r="AT1718" s="13"/>
      <c r="AU1718" s="13"/>
      <c r="AV1718" s="13"/>
      <c r="AW1718" s="13"/>
      <c r="AX1718" s="13"/>
      <c r="AY1718" s="14">
        <f t="shared" si="264"/>
        <v>55</v>
      </c>
      <c r="AZ1718" s="14">
        <f t="shared" si="272"/>
        <v>23</v>
      </c>
      <c r="BA1718" s="19">
        <f t="shared" si="265"/>
        <v>4.5454545454545456E-2</v>
      </c>
      <c r="BB1718" s="20" t="e">
        <f t="shared" si="273"/>
        <v>#DIV/0!</v>
      </c>
      <c r="BC1718">
        <f t="shared" si="266"/>
        <v>0</v>
      </c>
      <c r="BD1718" s="14">
        <f t="shared" si="267"/>
        <v>1</v>
      </c>
      <c r="BE1718" s="14">
        <f t="shared" si="268"/>
        <v>55</v>
      </c>
      <c r="BF1718" s="14" t="str">
        <f t="shared" si="269"/>
        <v/>
      </c>
      <c r="BG1718" s="14" t="str">
        <f t="shared" si="270"/>
        <v/>
      </c>
    </row>
    <row r="1719" spans="1:59" x14ac:dyDescent="0.2">
      <c r="A1719" t="str">
        <f t="shared" si="271"/>
        <v>Corey Maynard_2017</v>
      </c>
      <c r="B1719" t="s">
        <v>1536</v>
      </c>
      <c r="C1719" t="s">
        <v>288</v>
      </c>
      <c r="D1719">
        <v>2017</v>
      </c>
      <c r="E1719" s="13">
        <v>102400</v>
      </c>
      <c r="F1719" s="13">
        <v>102400</v>
      </c>
      <c r="G1719" s="13">
        <v>102400</v>
      </c>
      <c r="H1719" s="13">
        <v>102400</v>
      </c>
      <c r="I1719" s="13">
        <v>102400</v>
      </c>
      <c r="J1719" s="13">
        <v>102400</v>
      </c>
      <c r="K1719" s="13">
        <v>102400</v>
      </c>
      <c r="L1719" s="13">
        <v>102400</v>
      </c>
      <c r="M1719" s="13">
        <v>102400</v>
      </c>
      <c r="N1719" s="13">
        <v>102400</v>
      </c>
      <c r="O1719" s="13">
        <v>102400</v>
      </c>
      <c r="P1719" s="13">
        <v>102400</v>
      </c>
      <c r="Q1719" s="13">
        <v>102400</v>
      </c>
      <c r="R1719" s="13">
        <v>102400</v>
      </c>
      <c r="S1719" s="13">
        <v>102400</v>
      </c>
      <c r="T1719" s="13">
        <v>102400</v>
      </c>
      <c r="U1719" s="13">
        <v>102400</v>
      </c>
      <c r="V1719" s="13">
        <v>102400</v>
      </c>
      <c r="W1719" s="13">
        <v>102400</v>
      </c>
      <c r="X1719" s="13">
        <v>102400</v>
      </c>
      <c r="Y1719" s="13">
        <v>102400</v>
      </c>
      <c r="Z1719" s="13">
        <v>102400</v>
      </c>
      <c r="AA1719" s="13">
        <v>102400</v>
      </c>
      <c r="AB1719" s="13"/>
      <c r="AC1719" s="13"/>
      <c r="AD1719" s="13"/>
      <c r="AE1719" s="13"/>
      <c r="AF1719" s="13"/>
      <c r="AG1719" s="13"/>
      <c r="AH1719" s="13"/>
      <c r="AI1719" s="13"/>
      <c r="AJ1719" s="13"/>
      <c r="AK1719" s="13"/>
      <c r="AL1719" s="13"/>
      <c r="AM1719" s="13"/>
      <c r="AN1719" s="13"/>
      <c r="AO1719" s="13"/>
      <c r="AP1719" s="13"/>
      <c r="AQ1719" s="13"/>
      <c r="AR1719" s="13"/>
      <c r="AS1719" s="13"/>
      <c r="AT1719" s="13"/>
      <c r="AU1719" s="13">
        <v>72</v>
      </c>
      <c r="AV1719" s="13"/>
      <c r="AW1719" s="13"/>
      <c r="AX1719" s="13"/>
      <c r="AY1719" s="14">
        <f t="shared" ref="AY1719:AY1782" si="274">IFERROR(AVERAGEIFS(AB1719:AX1719,AB1719:AX1719,"&lt;&gt;"),"")</f>
        <v>72</v>
      </c>
      <c r="AZ1719" s="14">
        <f t="shared" si="272"/>
        <v>23</v>
      </c>
      <c r="BA1719" s="19">
        <f t="shared" ref="BA1719:BA1782" si="275">COUNTIF(AB1719:AX1719,"&lt;&gt;")/22</f>
        <v>4.5454545454545456E-2</v>
      </c>
      <c r="BB1719" s="20" t="e">
        <f t="shared" si="273"/>
        <v>#DIV/0!</v>
      </c>
      <c r="BC1719">
        <f t="shared" ref="BC1719:BC1782" si="276">COUNTIFS(E1719:AA1719,0)</f>
        <v>0</v>
      </c>
      <c r="BD1719" s="14">
        <f t="shared" ref="BD1719:BD1782" si="277">MATCH(MIN(E1719:AA1719),E1719:AA1719,0)</f>
        <v>1</v>
      </c>
      <c r="BE1719" s="14" t="str">
        <f t="shared" ref="BE1719:BE1782" si="278">IFERROR(AVERAGE(AB1719:AG1719),"")</f>
        <v/>
      </c>
      <c r="BF1719" s="14" t="str">
        <f t="shared" ref="BF1719:BF1782" si="279">IFERROR(AVERAGE(AH1719:AM1719),"")</f>
        <v/>
      </c>
      <c r="BG1719" s="14">
        <f t="shared" ref="BG1719:BG1782" si="280">IFERROR(AVERAGE(AP1719:AX1719),"")</f>
        <v>72</v>
      </c>
    </row>
    <row r="1720" spans="1:59" x14ac:dyDescent="0.2">
      <c r="A1720" t="str">
        <f t="shared" si="271"/>
        <v>Corey Maynard_2016</v>
      </c>
      <c r="B1720" t="s">
        <v>1536</v>
      </c>
      <c r="C1720" t="s">
        <v>288</v>
      </c>
      <c r="D1720">
        <v>2016</v>
      </c>
      <c r="E1720" s="13">
        <v>0</v>
      </c>
      <c r="F1720" s="13">
        <v>0</v>
      </c>
      <c r="G1720" s="13">
        <v>0</v>
      </c>
      <c r="H1720" s="13">
        <v>0</v>
      </c>
      <c r="I1720" s="13">
        <v>0</v>
      </c>
      <c r="J1720" s="13">
        <v>0</v>
      </c>
      <c r="K1720" s="13">
        <v>0</v>
      </c>
      <c r="L1720" s="13">
        <v>0</v>
      </c>
      <c r="M1720" s="13">
        <v>0</v>
      </c>
      <c r="N1720" s="13">
        <v>0</v>
      </c>
      <c r="O1720" s="13">
        <v>0</v>
      </c>
      <c r="P1720" s="13">
        <v>0</v>
      </c>
      <c r="Q1720" s="13">
        <v>0</v>
      </c>
      <c r="R1720" s="13">
        <v>0</v>
      </c>
      <c r="S1720" s="13">
        <v>0</v>
      </c>
      <c r="T1720" s="13">
        <v>0</v>
      </c>
      <c r="U1720" s="13">
        <v>0</v>
      </c>
      <c r="V1720" s="13">
        <v>0</v>
      </c>
      <c r="W1720" s="13">
        <v>0</v>
      </c>
      <c r="X1720" s="13">
        <v>0</v>
      </c>
      <c r="Y1720" s="13">
        <v>0</v>
      </c>
      <c r="Z1720" s="13">
        <v>0</v>
      </c>
      <c r="AA1720" s="13">
        <v>0</v>
      </c>
      <c r="AB1720" s="13"/>
      <c r="AC1720" s="13"/>
      <c r="AD1720" s="13"/>
      <c r="AE1720" s="13"/>
      <c r="AF1720" s="13"/>
      <c r="AG1720" s="13"/>
      <c r="AH1720" s="13"/>
      <c r="AI1720" s="13"/>
      <c r="AJ1720" s="13"/>
      <c r="AK1720" s="13"/>
      <c r="AL1720" s="13"/>
      <c r="AM1720" s="13"/>
      <c r="AN1720" s="13"/>
      <c r="AO1720" s="13"/>
      <c r="AP1720" s="13"/>
      <c r="AQ1720" s="13"/>
      <c r="AR1720" s="13"/>
      <c r="AS1720" s="13"/>
      <c r="AT1720" s="13"/>
      <c r="AU1720" s="13"/>
      <c r="AV1720" s="13"/>
      <c r="AW1720" s="13"/>
      <c r="AX1720" s="13"/>
      <c r="AY1720" s="14" t="str">
        <f t="shared" si="274"/>
        <v/>
      </c>
      <c r="AZ1720" s="14">
        <f t="shared" si="272"/>
        <v>23</v>
      </c>
      <c r="BA1720" s="19">
        <f t="shared" si="275"/>
        <v>0</v>
      </c>
      <c r="BB1720" s="20" t="e">
        <f t="shared" si="273"/>
        <v>#DIV/0!</v>
      </c>
      <c r="BC1720">
        <f t="shared" si="276"/>
        <v>23</v>
      </c>
      <c r="BD1720" s="14">
        <f t="shared" si="277"/>
        <v>1</v>
      </c>
      <c r="BE1720" s="14" t="str">
        <f t="shared" si="278"/>
        <v/>
      </c>
      <c r="BF1720" s="14" t="str">
        <f t="shared" si="279"/>
        <v/>
      </c>
      <c r="BG1720" s="14" t="str">
        <f t="shared" si="280"/>
        <v/>
      </c>
    </row>
    <row r="1721" spans="1:59" x14ac:dyDescent="0.2">
      <c r="A1721" t="str">
        <f t="shared" si="271"/>
        <v>Corey Maynard_2015</v>
      </c>
      <c r="B1721" t="s">
        <v>1536</v>
      </c>
      <c r="C1721" t="s">
        <v>288</v>
      </c>
      <c r="D1721">
        <v>2015</v>
      </c>
      <c r="E1721" s="13">
        <v>0</v>
      </c>
      <c r="F1721" s="13">
        <v>0</v>
      </c>
      <c r="G1721" s="13">
        <v>0</v>
      </c>
      <c r="H1721" s="13">
        <v>0</v>
      </c>
      <c r="I1721" s="13">
        <v>0</v>
      </c>
      <c r="J1721" s="13">
        <v>0</v>
      </c>
      <c r="K1721" s="13">
        <v>0</v>
      </c>
      <c r="L1721" s="13">
        <v>0</v>
      </c>
      <c r="M1721" s="13">
        <v>0</v>
      </c>
      <c r="N1721" s="13">
        <v>0</v>
      </c>
      <c r="O1721" s="13">
        <v>0</v>
      </c>
      <c r="P1721" s="13">
        <v>0</v>
      </c>
      <c r="Q1721" s="13">
        <v>0</v>
      </c>
      <c r="R1721" s="13">
        <v>0</v>
      </c>
      <c r="S1721" s="13">
        <v>0</v>
      </c>
      <c r="T1721" s="13">
        <v>0</v>
      </c>
      <c r="U1721" s="13">
        <v>0</v>
      </c>
      <c r="V1721" s="13">
        <v>0</v>
      </c>
      <c r="W1721" s="13">
        <v>0</v>
      </c>
      <c r="X1721" s="13">
        <v>0</v>
      </c>
      <c r="Y1721" s="13">
        <v>0</v>
      </c>
      <c r="Z1721" s="13">
        <v>0</v>
      </c>
      <c r="AA1721" s="13">
        <v>0</v>
      </c>
      <c r="AB1721" s="13"/>
      <c r="AC1721" s="13"/>
      <c r="AD1721" s="13"/>
      <c r="AE1721" s="13"/>
      <c r="AF1721" s="13"/>
      <c r="AG1721" s="13"/>
      <c r="AH1721" s="13"/>
      <c r="AI1721" s="13"/>
      <c r="AJ1721" s="13"/>
      <c r="AK1721" s="13"/>
      <c r="AL1721" s="13"/>
      <c r="AM1721" s="13"/>
      <c r="AN1721" s="13"/>
      <c r="AO1721" s="13"/>
      <c r="AP1721" s="13"/>
      <c r="AQ1721" s="13"/>
      <c r="AR1721" s="13"/>
      <c r="AS1721" s="13"/>
      <c r="AT1721" s="13"/>
      <c r="AU1721" s="13"/>
      <c r="AV1721" s="13"/>
      <c r="AW1721" s="13"/>
      <c r="AX1721" s="13"/>
      <c r="AY1721" s="14" t="str">
        <f t="shared" si="274"/>
        <v/>
      </c>
      <c r="AZ1721" s="14">
        <f t="shared" si="272"/>
        <v>23</v>
      </c>
      <c r="BA1721" s="19">
        <f t="shared" si="275"/>
        <v>0</v>
      </c>
      <c r="BB1721" s="20" t="e">
        <f t="shared" si="273"/>
        <v>#DIV/0!</v>
      </c>
      <c r="BC1721">
        <f t="shared" si="276"/>
        <v>23</v>
      </c>
      <c r="BD1721" s="14">
        <f t="shared" si="277"/>
        <v>1</v>
      </c>
      <c r="BE1721" s="14" t="str">
        <f t="shared" si="278"/>
        <v/>
      </c>
      <c r="BF1721" s="14" t="str">
        <f t="shared" si="279"/>
        <v/>
      </c>
      <c r="BG1721" s="14" t="str">
        <f t="shared" si="280"/>
        <v/>
      </c>
    </row>
    <row r="1722" spans="1:59" x14ac:dyDescent="0.2">
      <c r="A1722" t="str">
        <f t="shared" si="271"/>
        <v>Christopher Mayne_2018</v>
      </c>
      <c r="B1722" t="s">
        <v>2688</v>
      </c>
      <c r="C1722" t="s">
        <v>116</v>
      </c>
      <c r="D1722">
        <v>2018</v>
      </c>
      <c r="E1722" s="13">
        <v>255100</v>
      </c>
      <c r="F1722" s="13">
        <v>255100</v>
      </c>
      <c r="G1722" s="13">
        <v>255100</v>
      </c>
      <c r="H1722" s="13">
        <v>255100</v>
      </c>
      <c r="I1722" s="13">
        <v>255100</v>
      </c>
      <c r="J1722" s="13">
        <v>255100</v>
      </c>
      <c r="K1722" s="13">
        <v>255100</v>
      </c>
      <c r="L1722" s="13">
        <v>255100</v>
      </c>
      <c r="M1722" s="13">
        <v>289200</v>
      </c>
      <c r="N1722" s="13">
        <v>321500</v>
      </c>
      <c r="O1722" s="13">
        <v>345200</v>
      </c>
      <c r="P1722" s="13">
        <v>335700</v>
      </c>
      <c r="Q1722" s="13">
        <v>335900</v>
      </c>
      <c r="R1722" s="13">
        <v>335900</v>
      </c>
      <c r="S1722" s="13">
        <v>324100</v>
      </c>
      <c r="T1722" s="13">
        <v>343000</v>
      </c>
      <c r="U1722" s="13">
        <v>341600</v>
      </c>
      <c r="V1722" s="13">
        <v>341800</v>
      </c>
      <c r="W1722" s="13">
        <v>319400</v>
      </c>
      <c r="X1722" s="13">
        <v>306700</v>
      </c>
      <c r="Y1722" s="13">
        <v>310400</v>
      </c>
      <c r="Z1722" s="13">
        <v>317300</v>
      </c>
      <c r="AA1722" s="13">
        <v>340100</v>
      </c>
      <c r="AB1722" s="13"/>
      <c r="AC1722" s="13"/>
      <c r="AD1722" s="13"/>
      <c r="AE1722" s="13"/>
      <c r="AF1722" s="13"/>
      <c r="AG1722" s="13">
        <v>48</v>
      </c>
      <c r="AH1722" s="13">
        <v>75</v>
      </c>
      <c r="AI1722" s="13">
        <v>107</v>
      </c>
      <c r="AJ1722" s="13">
        <v>65</v>
      </c>
      <c r="AK1722" s="13">
        <v>74</v>
      </c>
      <c r="AL1722" s="13">
        <v>47</v>
      </c>
      <c r="AM1722" s="13">
        <v>83</v>
      </c>
      <c r="AN1722" s="13"/>
      <c r="AO1722" s="13">
        <v>47</v>
      </c>
      <c r="AP1722" s="13">
        <v>111</v>
      </c>
      <c r="AQ1722" s="13">
        <v>49</v>
      </c>
      <c r="AR1722" s="13">
        <v>49</v>
      </c>
      <c r="AS1722" s="13">
        <v>61</v>
      </c>
      <c r="AT1722" s="13">
        <v>57</v>
      </c>
      <c r="AU1722" s="13">
        <v>79</v>
      </c>
      <c r="AV1722" s="13">
        <v>71</v>
      </c>
      <c r="AW1722" s="13">
        <v>102</v>
      </c>
      <c r="AX1722" s="13">
        <v>35</v>
      </c>
      <c r="AY1722" s="14">
        <f t="shared" si="274"/>
        <v>68.235294117647058</v>
      </c>
      <c r="AZ1722" s="14">
        <f t="shared" si="272"/>
        <v>23</v>
      </c>
      <c r="BA1722" s="19">
        <f t="shared" si="275"/>
        <v>0.77272727272727271</v>
      </c>
      <c r="BB1722" s="20">
        <f t="shared" si="273"/>
        <v>22.689560958083529</v>
      </c>
      <c r="BC1722">
        <f t="shared" si="276"/>
        <v>0</v>
      </c>
      <c r="BD1722" s="14">
        <f t="shared" si="277"/>
        <v>1</v>
      </c>
      <c r="BE1722" s="14">
        <f t="shared" si="278"/>
        <v>48</v>
      </c>
      <c r="BF1722" s="14">
        <f t="shared" si="279"/>
        <v>75.166666666666671</v>
      </c>
      <c r="BG1722" s="14">
        <f t="shared" si="280"/>
        <v>68.222222222222229</v>
      </c>
    </row>
    <row r="1723" spans="1:59" x14ac:dyDescent="0.2">
      <c r="A1723" t="str">
        <f t="shared" si="271"/>
        <v>Christopher Mayne_2017</v>
      </c>
      <c r="B1723" t="s">
        <v>2688</v>
      </c>
      <c r="C1723" t="s">
        <v>116</v>
      </c>
      <c r="D1723">
        <v>2017</v>
      </c>
      <c r="E1723" s="13">
        <v>396200</v>
      </c>
      <c r="F1723" s="13">
        <v>396200</v>
      </c>
      <c r="G1723" s="13">
        <v>396200</v>
      </c>
      <c r="H1723" s="13">
        <v>370700</v>
      </c>
      <c r="I1723" s="13">
        <v>370700</v>
      </c>
      <c r="J1723" s="13">
        <v>370700</v>
      </c>
      <c r="K1723" s="13">
        <v>370700</v>
      </c>
      <c r="L1723" s="13">
        <v>370700</v>
      </c>
      <c r="M1723" s="13">
        <v>370700</v>
      </c>
      <c r="N1723" s="13">
        <v>370700</v>
      </c>
      <c r="O1723" s="13">
        <v>370700</v>
      </c>
      <c r="P1723" s="13">
        <v>370700</v>
      </c>
      <c r="Q1723" s="13">
        <v>370700</v>
      </c>
      <c r="R1723" s="13">
        <v>370700</v>
      </c>
      <c r="S1723" s="13">
        <v>370700</v>
      </c>
      <c r="T1723" s="13">
        <v>370700</v>
      </c>
      <c r="U1723" s="13">
        <v>370700</v>
      </c>
      <c r="V1723" s="13">
        <v>370700</v>
      </c>
      <c r="W1723" s="13">
        <v>370700</v>
      </c>
      <c r="X1723" s="13">
        <v>370700</v>
      </c>
      <c r="Y1723" s="13">
        <v>370700</v>
      </c>
      <c r="Z1723" s="13">
        <v>370700</v>
      </c>
      <c r="AA1723" s="13">
        <v>370700</v>
      </c>
      <c r="AB1723" s="13">
        <v>62</v>
      </c>
      <c r="AC1723" s="13">
        <v>65</v>
      </c>
      <c r="AD1723" s="13">
        <v>47</v>
      </c>
      <c r="AE1723" s="13"/>
      <c r="AF1723" s="13"/>
      <c r="AG1723" s="13"/>
      <c r="AH1723" s="13"/>
      <c r="AI1723" s="13"/>
      <c r="AJ1723" s="13"/>
      <c r="AK1723" s="13"/>
      <c r="AL1723" s="13"/>
      <c r="AM1723" s="13"/>
      <c r="AN1723" s="13"/>
      <c r="AO1723" s="13"/>
      <c r="AP1723" s="13"/>
      <c r="AQ1723" s="13"/>
      <c r="AR1723" s="13"/>
      <c r="AS1723" s="13"/>
      <c r="AT1723" s="13"/>
      <c r="AU1723" s="13"/>
      <c r="AV1723" s="13"/>
      <c r="AW1723" s="13"/>
      <c r="AX1723" s="13"/>
      <c r="AY1723" s="14">
        <f t="shared" si="274"/>
        <v>58</v>
      </c>
      <c r="AZ1723" s="14">
        <f t="shared" si="272"/>
        <v>23</v>
      </c>
      <c r="BA1723" s="19">
        <f t="shared" si="275"/>
        <v>0.13636363636363635</v>
      </c>
      <c r="BB1723" s="20">
        <f t="shared" si="273"/>
        <v>9.6436507609929549</v>
      </c>
      <c r="BC1723">
        <f t="shared" si="276"/>
        <v>0</v>
      </c>
      <c r="BD1723" s="14">
        <f t="shared" si="277"/>
        <v>4</v>
      </c>
      <c r="BE1723" s="14">
        <f t="shared" si="278"/>
        <v>58</v>
      </c>
      <c r="BF1723" s="14" t="str">
        <f t="shared" si="279"/>
        <v/>
      </c>
      <c r="BG1723" s="14" t="str">
        <f t="shared" si="280"/>
        <v/>
      </c>
    </row>
    <row r="1724" spans="1:59" x14ac:dyDescent="0.2">
      <c r="A1724" t="str">
        <f t="shared" si="271"/>
        <v>Christopher Mayne_2016</v>
      </c>
      <c r="B1724" t="s">
        <v>2688</v>
      </c>
      <c r="C1724" t="s">
        <v>116</v>
      </c>
      <c r="D1724">
        <v>2016</v>
      </c>
      <c r="E1724" s="13">
        <v>443800</v>
      </c>
      <c r="F1724" s="13">
        <v>443800</v>
      </c>
      <c r="G1724" s="13">
        <v>443800</v>
      </c>
      <c r="H1724" s="13">
        <v>410100</v>
      </c>
      <c r="I1724" s="13">
        <v>409500</v>
      </c>
      <c r="J1724" s="13">
        <v>413600</v>
      </c>
      <c r="K1724" s="13">
        <v>412000</v>
      </c>
      <c r="L1724" s="13">
        <v>409900</v>
      </c>
      <c r="M1724" s="13">
        <v>413300</v>
      </c>
      <c r="N1724" s="13">
        <v>411000</v>
      </c>
      <c r="O1724" s="13">
        <v>396100</v>
      </c>
      <c r="P1724" s="13">
        <v>388200</v>
      </c>
      <c r="Q1724" s="13">
        <v>403500</v>
      </c>
      <c r="R1724" s="13">
        <v>429000</v>
      </c>
      <c r="S1724" s="13">
        <v>413800</v>
      </c>
      <c r="T1724" s="13">
        <v>413800</v>
      </c>
      <c r="U1724" s="13">
        <v>386100</v>
      </c>
      <c r="V1724" s="13">
        <v>338600</v>
      </c>
      <c r="W1724" s="13">
        <v>319500</v>
      </c>
      <c r="X1724" s="13">
        <v>309600</v>
      </c>
      <c r="Y1724" s="13">
        <v>327600</v>
      </c>
      <c r="Z1724" s="13">
        <v>353200</v>
      </c>
      <c r="AA1724" s="13">
        <v>366800</v>
      </c>
      <c r="AB1724" s="13">
        <v>33</v>
      </c>
      <c r="AC1724" s="13">
        <v>70</v>
      </c>
      <c r="AD1724" s="13">
        <v>82</v>
      </c>
      <c r="AE1724" s="13">
        <v>88</v>
      </c>
      <c r="AF1724" s="13">
        <v>79</v>
      </c>
      <c r="AG1724" s="13">
        <v>72</v>
      </c>
      <c r="AH1724" s="13">
        <v>89</v>
      </c>
      <c r="AI1724" s="13">
        <v>90</v>
      </c>
      <c r="AJ1724" s="13">
        <v>63</v>
      </c>
      <c r="AK1724" s="13">
        <v>60</v>
      </c>
      <c r="AL1724" s="13">
        <v>96</v>
      </c>
      <c r="AM1724" s="13">
        <v>112</v>
      </c>
      <c r="AN1724" s="13">
        <v>99</v>
      </c>
      <c r="AO1724" s="13">
        <v>15</v>
      </c>
      <c r="AP1724" s="13"/>
      <c r="AQ1724" s="13">
        <v>73</v>
      </c>
      <c r="AR1724" s="13">
        <v>40</v>
      </c>
      <c r="AS1724" s="13">
        <v>52</v>
      </c>
      <c r="AT1724" s="13">
        <v>83</v>
      </c>
      <c r="AU1724" s="13">
        <v>98</v>
      </c>
      <c r="AV1724" s="13">
        <v>81</v>
      </c>
      <c r="AW1724" s="13">
        <v>71</v>
      </c>
      <c r="AX1724" s="13">
        <v>56</v>
      </c>
      <c r="AY1724" s="14">
        <f t="shared" si="274"/>
        <v>72.818181818181813</v>
      </c>
      <c r="AZ1724" s="14">
        <f t="shared" si="272"/>
        <v>23</v>
      </c>
      <c r="BA1724" s="19">
        <f t="shared" si="275"/>
        <v>1</v>
      </c>
      <c r="BB1724" s="20">
        <f t="shared" si="273"/>
        <v>23.367939705087519</v>
      </c>
      <c r="BC1724">
        <f t="shared" si="276"/>
        <v>0</v>
      </c>
      <c r="BD1724" s="14">
        <f t="shared" si="277"/>
        <v>20</v>
      </c>
      <c r="BE1724" s="14">
        <f t="shared" si="278"/>
        <v>70.666666666666671</v>
      </c>
      <c r="BF1724" s="14">
        <f t="shared" si="279"/>
        <v>85</v>
      </c>
      <c r="BG1724" s="14">
        <f t="shared" si="280"/>
        <v>69.25</v>
      </c>
    </row>
    <row r="1725" spans="1:59" x14ac:dyDescent="0.2">
      <c r="A1725" t="str">
        <f t="shared" si="271"/>
        <v>Christopher Mayne_2015</v>
      </c>
      <c r="B1725" t="s">
        <v>2688</v>
      </c>
      <c r="C1725" t="s">
        <v>116</v>
      </c>
      <c r="D1725">
        <v>2015</v>
      </c>
      <c r="E1725" s="13">
        <v>382100</v>
      </c>
      <c r="F1725" s="13">
        <v>382100</v>
      </c>
      <c r="G1725" s="13">
        <v>382100</v>
      </c>
      <c r="H1725" s="13">
        <v>364300</v>
      </c>
      <c r="I1725" s="13">
        <v>370900</v>
      </c>
      <c r="J1725" s="13">
        <v>407800</v>
      </c>
      <c r="K1725" s="13">
        <v>444200</v>
      </c>
      <c r="L1725" s="13">
        <v>475300</v>
      </c>
      <c r="M1725" s="13">
        <v>467800</v>
      </c>
      <c r="N1725" s="13">
        <v>450900</v>
      </c>
      <c r="O1725" s="13">
        <v>426400</v>
      </c>
      <c r="P1725" s="13">
        <v>426400</v>
      </c>
      <c r="Q1725" s="13">
        <v>426400</v>
      </c>
      <c r="R1725" s="13">
        <v>408900</v>
      </c>
      <c r="S1725" s="13">
        <v>407800</v>
      </c>
      <c r="T1725" s="13">
        <v>407400</v>
      </c>
      <c r="U1725" s="13">
        <v>419500</v>
      </c>
      <c r="V1725" s="13">
        <v>406300</v>
      </c>
      <c r="W1725" s="13">
        <v>402100</v>
      </c>
      <c r="X1725" s="13">
        <v>378700</v>
      </c>
      <c r="Y1725" s="13">
        <v>381700</v>
      </c>
      <c r="Z1725" s="13">
        <v>388100</v>
      </c>
      <c r="AA1725" s="13">
        <v>407700</v>
      </c>
      <c r="AB1725" s="13">
        <v>36</v>
      </c>
      <c r="AC1725" s="13">
        <v>81</v>
      </c>
      <c r="AD1725" s="13">
        <v>69</v>
      </c>
      <c r="AE1725" s="13">
        <v>82</v>
      </c>
      <c r="AF1725" s="13">
        <v>155</v>
      </c>
      <c r="AG1725" s="13">
        <v>90</v>
      </c>
      <c r="AH1725" s="13">
        <v>91</v>
      </c>
      <c r="AI1725" s="13">
        <v>85</v>
      </c>
      <c r="AJ1725" s="13">
        <v>64</v>
      </c>
      <c r="AK1725" s="13">
        <v>62</v>
      </c>
      <c r="AL1725" s="13"/>
      <c r="AM1725" s="13"/>
      <c r="AN1725" s="13">
        <v>88</v>
      </c>
      <c r="AO1725" s="13">
        <v>89</v>
      </c>
      <c r="AP1725" s="13">
        <v>63</v>
      </c>
      <c r="AQ1725" s="13">
        <v>117</v>
      </c>
      <c r="AR1725" s="13">
        <v>44</v>
      </c>
      <c r="AS1725" s="13">
        <v>75</v>
      </c>
      <c r="AT1725" s="13">
        <v>71</v>
      </c>
      <c r="AU1725" s="13">
        <v>91</v>
      </c>
      <c r="AV1725" s="13">
        <v>87</v>
      </c>
      <c r="AW1725" s="13">
        <v>105</v>
      </c>
      <c r="AX1725" s="13"/>
      <c r="AY1725" s="14">
        <f t="shared" si="274"/>
        <v>82.25</v>
      </c>
      <c r="AZ1725" s="14">
        <f t="shared" si="272"/>
        <v>23</v>
      </c>
      <c r="BA1725" s="19">
        <f t="shared" si="275"/>
        <v>0.90909090909090906</v>
      </c>
      <c r="BB1725" s="20">
        <f t="shared" si="273"/>
        <v>25.558755838264116</v>
      </c>
      <c r="BC1725">
        <f t="shared" si="276"/>
        <v>0</v>
      </c>
      <c r="BD1725" s="14">
        <f t="shared" si="277"/>
        <v>4</v>
      </c>
      <c r="BE1725" s="14">
        <f t="shared" si="278"/>
        <v>85.5</v>
      </c>
      <c r="BF1725" s="14">
        <f t="shared" si="279"/>
        <v>75.5</v>
      </c>
      <c r="BG1725" s="14">
        <f t="shared" si="280"/>
        <v>81.625</v>
      </c>
    </row>
    <row r="1726" spans="1:59" x14ac:dyDescent="0.2">
      <c r="A1726" t="str">
        <f t="shared" si="271"/>
        <v>Shane McAdam_2018</v>
      </c>
      <c r="B1726" t="s">
        <v>2689</v>
      </c>
      <c r="C1726" t="s">
        <v>1</v>
      </c>
      <c r="D1726">
        <v>2018</v>
      </c>
      <c r="E1726" s="13">
        <v>0</v>
      </c>
      <c r="F1726" s="13">
        <v>0</v>
      </c>
      <c r="G1726" s="13">
        <v>0</v>
      </c>
      <c r="H1726" s="13">
        <v>0</v>
      </c>
      <c r="I1726" s="13">
        <v>0</v>
      </c>
      <c r="J1726" s="13">
        <v>0</v>
      </c>
      <c r="K1726" s="13">
        <v>0</v>
      </c>
      <c r="L1726" s="13">
        <v>0</v>
      </c>
      <c r="M1726" s="13">
        <v>0</v>
      </c>
      <c r="N1726" s="13">
        <v>0</v>
      </c>
      <c r="O1726" s="13">
        <v>0</v>
      </c>
      <c r="P1726" s="13">
        <v>0</v>
      </c>
      <c r="Q1726" s="13">
        <v>0</v>
      </c>
      <c r="R1726" s="13">
        <v>0</v>
      </c>
      <c r="S1726" s="13">
        <v>0</v>
      </c>
      <c r="T1726" s="13">
        <v>0</v>
      </c>
      <c r="U1726" s="13">
        <v>0</v>
      </c>
      <c r="V1726" s="13">
        <v>0</v>
      </c>
      <c r="W1726" s="13">
        <v>0</v>
      </c>
      <c r="X1726" s="13">
        <v>0</v>
      </c>
      <c r="Y1726" s="13">
        <v>0</v>
      </c>
      <c r="Z1726" s="13">
        <v>0</v>
      </c>
      <c r="AA1726" s="13">
        <v>0</v>
      </c>
      <c r="AB1726" s="13"/>
      <c r="AC1726" s="13"/>
      <c r="AD1726" s="13"/>
      <c r="AE1726" s="13"/>
      <c r="AF1726" s="13"/>
      <c r="AG1726" s="13"/>
      <c r="AH1726" s="13"/>
      <c r="AI1726" s="13"/>
      <c r="AJ1726" s="13"/>
      <c r="AK1726" s="13"/>
      <c r="AL1726" s="13"/>
      <c r="AM1726" s="13"/>
      <c r="AN1726" s="13"/>
      <c r="AO1726" s="13"/>
      <c r="AP1726" s="13"/>
      <c r="AQ1726" s="13"/>
      <c r="AR1726" s="13"/>
      <c r="AS1726" s="13"/>
      <c r="AT1726" s="13"/>
      <c r="AU1726" s="13"/>
      <c r="AV1726" s="13"/>
      <c r="AW1726" s="13"/>
      <c r="AX1726" s="13"/>
      <c r="AY1726" s="14" t="str">
        <f t="shared" si="274"/>
        <v/>
      </c>
      <c r="AZ1726" s="14">
        <f t="shared" si="272"/>
        <v>23</v>
      </c>
      <c r="BA1726" s="19">
        <f t="shared" si="275"/>
        <v>0</v>
      </c>
      <c r="BB1726" s="20" t="e">
        <f t="shared" si="273"/>
        <v>#DIV/0!</v>
      </c>
      <c r="BC1726">
        <f t="shared" si="276"/>
        <v>23</v>
      </c>
      <c r="BD1726" s="14">
        <f t="shared" si="277"/>
        <v>1</v>
      </c>
      <c r="BE1726" s="14" t="str">
        <f t="shared" si="278"/>
        <v/>
      </c>
      <c r="BF1726" s="14" t="str">
        <f t="shared" si="279"/>
        <v/>
      </c>
      <c r="BG1726" s="14" t="str">
        <f t="shared" si="280"/>
        <v/>
      </c>
    </row>
    <row r="1727" spans="1:59" x14ac:dyDescent="0.2">
      <c r="A1727" t="str">
        <f t="shared" si="271"/>
        <v>Shane McAdam_2017</v>
      </c>
      <c r="B1727" t="s">
        <v>2689</v>
      </c>
      <c r="C1727" t="s">
        <v>1</v>
      </c>
      <c r="D1727">
        <v>2017</v>
      </c>
      <c r="E1727" s="13">
        <v>0</v>
      </c>
      <c r="F1727" s="13">
        <v>0</v>
      </c>
      <c r="G1727" s="13">
        <v>0</v>
      </c>
      <c r="H1727" s="13">
        <v>0</v>
      </c>
      <c r="I1727" s="13">
        <v>0</v>
      </c>
      <c r="J1727" s="13">
        <v>0</v>
      </c>
      <c r="K1727" s="13">
        <v>0</v>
      </c>
      <c r="L1727" s="13">
        <v>0</v>
      </c>
      <c r="M1727" s="13">
        <v>0</v>
      </c>
      <c r="N1727" s="13">
        <v>0</v>
      </c>
      <c r="O1727" s="13">
        <v>0</v>
      </c>
      <c r="P1727" s="13">
        <v>0</v>
      </c>
      <c r="Q1727" s="13">
        <v>0</v>
      </c>
      <c r="R1727" s="13">
        <v>0</v>
      </c>
      <c r="S1727" s="13">
        <v>0</v>
      </c>
      <c r="T1727" s="13">
        <v>0</v>
      </c>
      <c r="U1727" s="13">
        <v>0</v>
      </c>
      <c r="V1727" s="13">
        <v>0</v>
      </c>
      <c r="W1727" s="13">
        <v>0</v>
      </c>
      <c r="X1727" s="13">
        <v>0</v>
      </c>
      <c r="Y1727" s="13">
        <v>0</v>
      </c>
      <c r="Z1727" s="13">
        <v>0</v>
      </c>
      <c r="AA1727" s="13">
        <v>0</v>
      </c>
      <c r="AB1727" s="13"/>
      <c r="AC1727" s="13"/>
      <c r="AD1727" s="13"/>
      <c r="AE1727" s="13"/>
      <c r="AF1727" s="13"/>
      <c r="AG1727" s="13"/>
      <c r="AH1727" s="13"/>
      <c r="AI1727" s="13"/>
      <c r="AJ1727" s="13"/>
      <c r="AK1727" s="13"/>
      <c r="AL1727" s="13"/>
      <c r="AM1727" s="13"/>
      <c r="AN1727" s="13"/>
      <c r="AO1727" s="13"/>
      <c r="AP1727" s="13"/>
      <c r="AQ1727" s="13"/>
      <c r="AR1727" s="13"/>
      <c r="AS1727" s="13"/>
      <c r="AT1727" s="13"/>
      <c r="AU1727" s="13"/>
      <c r="AV1727" s="13"/>
      <c r="AW1727" s="13"/>
      <c r="AX1727" s="13"/>
      <c r="AY1727" s="14" t="str">
        <f t="shared" si="274"/>
        <v/>
      </c>
      <c r="AZ1727" s="14">
        <f t="shared" si="272"/>
        <v>23</v>
      </c>
      <c r="BA1727" s="19">
        <f t="shared" si="275"/>
        <v>0</v>
      </c>
      <c r="BB1727" s="20" t="e">
        <f t="shared" si="273"/>
        <v>#DIV/0!</v>
      </c>
      <c r="BC1727">
        <f t="shared" si="276"/>
        <v>23</v>
      </c>
      <c r="BD1727" s="14">
        <f t="shared" si="277"/>
        <v>1</v>
      </c>
      <c r="BE1727" s="14" t="str">
        <f t="shared" si="278"/>
        <v/>
      </c>
      <c r="BF1727" s="14" t="str">
        <f t="shared" si="279"/>
        <v/>
      </c>
      <c r="BG1727" s="14" t="str">
        <f t="shared" si="280"/>
        <v/>
      </c>
    </row>
    <row r="1728" spans="1:59" x14ac:dyDescent="0.2">
      <c r="A1728" t="str">
        <f t="shared" si="271"/>
        <v>Shane McAdam_2016</v>
      </c>
      <c r="B1728" t="s">
        <v>2689</v>
      </c>
      <c r="C1728" t="s">
        <v>1</v>
      </c>
      <c r="D1728">
        <v>2016</v>
      </c>
      <c r="E1728" s="13">
        <v>0</v>
      </c>
      <c r="F1728" s="13">
        <v>0</v>
      </c>
      <c r="G1728" s="13">
        <v>0</v>
      </c>
      <c r="H1728" s="13">
        <v>0</v>
      </c>
      <c r="I1728" s="13">
        <v>0</v>
      </c>
      <c r="J1728" s="13">
        <v>0</v>
      </c>
      <c r="K1728" s="13">
        <v>0</v>
      </c>
      <c r="L1728" s="13">
        <v>0</v>
      </c>
      <c r="M1728" s="13">
        <v>0</v>
      </c>
      <c r="N1728" s="13">
        <v>0</v>
      </c>
      <c r="O1728" s="13">
        <v>0</v>
      </c>
      <c r="P1728" s="13">
        <v>0</v>
      </c>
      <c r="Q1728" s="13">
        <v>0</v>
      </c>
      <c r="R1728" s="13">
        <v>0</v>
      </c>
      <c r="S1728" s="13">
        <v>0</v>
      </c>
      <c r="T1728" s="13">
        <v>0</v>
      </c>
      <c r="U1728" s="13">
        <v>0</v>
      </c>
      <c r="V1728" s="13">
        <v>0</v>
      </c>
      <c r="W1728" s="13">
        <v>0</v>
      </c>
      <c r="X1728" s="13">
        <v>0</v>
      </c>
      <c r="Y1728" s="13">
        <v>0</v>
      </c>
      <c r="Z1728" s="13">
        <v>0</v>
      </c>
      <c r="AA1728" s="13">
        <v>0</v>
      </c>
      <c r="AB1728" s="13"/>
      <c r="AC1728" s="13"/>
      <c r="AD1728" s="13"/>
      <c r="AE1728" s="13"/>
      <c r="AF1728" s="13"/>
      <c r="AG1728" s="13"/>
      <c r="AH1728" s="13"/>
      <c r="AI1728" s="13"/>
      <c r="AJ1728" s="13"/>
      <c r="AK1728" s="13"/>
      <c r="AL1728" s="13"/>
      <c r="AM1728" s="13"/>
      <c r="AN1728" s="13"/>
      <c r="AO1728" s="13"/>
      <c r="AP1728" s="13"/>
      <c r="AQ1728" s="13"/>
      <c r="AR1728" s="13"/>
      <c r="AS1728" s="13"/>
      <c r="AT1728" s="13"/>
      <c r="AU1728" s="13"/>
      <c r="AV1728" s="13"/>
      <c r="AW1728" s="13"/>
      <c r="AX1728" s="13"/>
      <c r="AY1728" s="14" t="str">
        <f t="shared" si="274"/>
        <v/>
      </c>
      <c r="AZ1728" s="14">
        <f t="shared" si="272"/>
        <v>23</v>
      </c>
      <c r="BA1728" s="19">
        <f t="shared" si="275"/>
        <v>0</v>
      </c>
      <c r="BB1728" s="20" t="e">
        <f t="shared" si="273"/>
        <v>#DIV/0!</v>
      </c>
      <c r="BC1728">
        <f t="shared" si="276"/>
        <v>23</v>
      </c>
      <c r="BD1728" s="14">
        <f t="shared" si="277"/>
        <v>1</v>
      </c>
      <c r="BE1728" s="14" t="str">
        <f t="shared" si="278"/>
        <v/>
      </c>
      <c r="BF1728" s="14" t="str">
        <f t="shared" si="279"/>
        <v/>
      </c>
      <c r="BG1728" s="14" t="str">
        <f t="shared" si="280"/>
        <v/>
      </c>
    </row>
    <row r="1729" spans="1:59" x14ac:dyDescent="0.2">
      <c r="A1729" t="str">
        <f t="shared" si="271"/>
        <v>Shane McAdam_2015</v>
      </c>
      <c r="B1729" t="s">
        <v>2689</v>
      </c>
      <c r="C1729" t="s">
        <v>1</v>
      </c>
      <c r="D1729">
        <v>2015</v>
      </c>
      <c r="E1729" s="13">
        <v>0</v>
      </c>
      <c r="F1729" s="13">
        <v>0</v>
      </c>
      <c r="G1729" s="13">
        <v>0</v>
      </c>
      <c r="H1729" s="13">
        <v>0</v>
      </c>
      <c r="I1729" s="13">
        <v>0</v>
      </c>
      <c r="J1729" s="13">
        <v>0</v>
      </c>
      <c r="K1729" s="13">
        <v>0</v>
      </c>
      <c r="L1729" s="13">
        <v>0</v>
      </c>
      <c r="M1729" s="13">
        <v>0</v>
      </c>
      <c r="N1729" s="13">
        <v>0</v>
      </c>
      <c r="O1729" s="13">
        <v>0</v>
      </c>
      <c r="P1729" s="13">
        <v>0</v>
      </c>
      <c r="Q1729" s="13">
        <v>0</v>
      </c>
      <c r="R1729" s="13">
        <v>0</v>
      </c>
      <c r="S1729" s="13">
        <v>0</v>
      </c>
      <c r="T1729" s="13">
        <v>0</v>
      </c>
      <c r="U1729" s="13">
        <v>0</v>
      </c>
      <c r="V1729" s="13">
        <v>0</v>
      </c>
      <c r="W1729" s="13">
        <v>0</v>
      </c>
      <c r="X1729" s="13">
        <v>0</v>
      </c>
      <c r="Y1729" s="13">
        <v>0</v>
      </c>
      <c r="Z1729" s="13">
        <v>0</v>
      </c>
      <c r="AA1729" s="13">
        <v>0</v>
      </c>
      <c r="AB1729" s="13"/>
      <c r="AC1729" s="13"/>
      <c r="AD1729" s="13"/>
      <c r="AE1729" s="13"/>
      <c r="AF1729" s="13"/>
      <c r="AG1729" s="13"/>
      <c r="AH1729" s="13"/>
      <c r="AI1729" s="13"/>
      <c r="AJ1729" s="13"/>
      <c r="AK1729" s="13"/>
      <c r="AL1729" s="13"/>
      <c r="AM1729" s="13"/>
      <c r="AN1729" s="13"/>
      <c r="AO1729" s="13"/>
      <c r="AP1729" s="13"/>
      <c r="AQ1729" s="13"/>
      <c r="AR1729" s="13"/>
      <c r="AS1729" s="13"/>
      <c r="AT1729" s="13"/>
      <c r="AU1729" s="13"/>
      <c r="AV1729" s="13"/>
      <c r="AW1729" s="13"/>
      <c r="AX1729" s="13"/>
      <c r="AY1729" s="14" t="str">
        <f t="shared" si="274"/>
        <v/>
      </c>
      <c r="AZ1729" s="14">
        <f t="shared" si="272"/>
        <v>23</v>
      </c>
      <c r="BA1729" s="19">
        <f t="shared" si="275"/>
        <v>0</v>
      </c>
      <c r="BB1729" s="20" t="e">
        <f t="shared" si="273"/>
        <v>#DIV/0!</v>
      </c>
      <c r="BC1729">
        <f t="shared" si="276"/>
        <v>23</v>
      </c>
      <c r="BD1729" s="14">
        <f t="shared" si="277"/>
        <v>1</v>
      </c>
      <c r="BE1729" s="14" t="str">
        <f t="shared" si="278"/>
        <v/>
      </c>
      <c r="BF1729" s="14" t="str">
        <f t="shared" si="279"/>
        <v/>
      </c>
      <c r="BG1729" s="14" t="str">
        <f t="shared" si="280"/>
        <v/>
      </c>
    </row>
    <row r="1730" spans="1:59" x14ac:dyDescent="0.2">
      <c r="A1730" t="str">
        <f t="shared" ref="A1730:A1793" si="281">B1730&amp;"_"&amp;D1730</f>
        <v>Cameron McCarthy_2018</v>
      </c>
      <c r="B1730" t="s">
        <v>1531</v>
      </c>
      <c r="C1730" t="s">
        <v>184</v>
      </c>
      <c r="D1730">
        <v>2018</v>
      </c>
      <c r="E1730" s="13">
        <v>298000</v>
      </c>
      <c r="F1730" s="13">
        <v>298000</v>
      </c>
      <c r="G1730" s="13">
        <v>298000</v>
      </c>
      <c r="H1730" s="13">
        <v>318600</v>
      </c>
      <c r="I1730" s="13">
        <v>317200</v>
      </c>
      <c r="J1730" s="13">
        <v>329000</v>
      </c>
      <c r="K1730" s="13">
        <v>310100</v>
      </c>
      <c r="L1730" s="13">
        <v>302900</v>
      </c>
      <c r="M1730" s="13">
        <v>277700</v>
      </c>
      <c r="N1730" s="13">
        <v>248900</v>
      </c>
      <c r="O1730" s="13">
        <v>233100</v>
      </c>
      <c r="P1730" s="13">
        <v>216600</v>
      </c>
      <c r="Q1730" s="13">
        <v>216600</v>
      </c>
      <c r="R1730" s="13">
        <v>216600</v>
      </c>
      <c r="S1730" s="13">
        <v>216600</v>
      </c>
      <c r="T1730" s="13">
        <v>216600</v>
      </c>
      <c r="U1730" s="13">
        <v>216600</v>
      </c>
      <c r="V1730" s="13">
        <v>199600</v>
      </c>
      <c r="W1730" s="13">
        <v>179500</v>
      </c>
      <c r="X1730" s="13">
        <v>179500</v>
      </c>
      <c r="Y1730" s="13">
        <v>182400</v>
      </c>
      <c r="Z1730" s="13">
        <v>212400</v>
      </c>
      <c r="AA1730" s="13">
        <v>253100</v>
      </c>
      <c r="AB1730" s="13">
        <v>63</v>
      </c>
      <c r="AC1730" s="13">
        <v>51</v>
      </c>
      <c r="AD1730" s="13">
        <v>109</v>
      </c>
      <c r="AE1730" s="13">
        <v>24</v>
      </c>
      <c r="AF1730" s="13">
        <v>79</v>
      </c>
      <c r="AG1730" s="13">
        <v>50</v>
      </c>
      <c r="AH1730" s="13">
        <v>40</v>
      </c>
      <c r="AI1730" s="13">
        <v>36</v>
      </c>
      <c r="AJ1730" s="13">
        <v>27</v>
      </c>
      <c r="AK1730" s="13">
        <v>51</v>
      </c>
      <c r="AL1730" s="13">
        <v>25</v>
      </c>
      <c r="AM1730" s="13"/>
      <c r="AN1730" s="13"/>
      <c r="AO1730" s="13"/>
      <c r="AP1730" s="13"/>
      <c r="AQ1730" s="13"/>
      <c r="AR1730" s="13">
        <v>18</v>
      </c>
      <c r="AS1730" s="13">
        <v>34</v>
      </c>
      <c r="AT1730" s="13"/>
      <c r="AU1730" s="13">
        <v>65</v>
      </c>
      <c r="AV1730" s="13">
        <v>81</v>
      </c>
      <c r="AW1730" s="13">
        <v>40</v>
      </c>
      <c r="AX1730" s="13">
        <v>63</v>
      </c>
      <c r="AY1730" s="14">
        <f t="shared" si="274"/>
        <v>50.352941176470587</v>
      </c>
      <c r="AZ1730" s="14">
        <f t="shared" si="272"/>
        <v>23</v>
      </c>
      <c r="BA1730" s="19">
        <f t="shared" si="275"/>
        <v>0.77272727272727271</v>
      </c>
      <c r="BB1730" s="20">
        <f t="shared" si="273"/>
        <v>24.17628273864333</v>
      </c>
      <c r="BC1730">
        <f t="shared" si="276"/>
        <v>0</v>
      </c>
      <c r="BD1730" s="14">
        <f t="shared" si="277"/>
        <v>19</v>
      </c>
      <c r="BE1730" s="14">
        <f t="shared" si="278"/>
        <v>62.666666666666664</v>
      </c>
      <c r="BF1730" s="14">
        <f t="shared" si="279"/>
        <v>35.799999999999997</v>
      </c>
      <c r="BG1730" s="14">
        <f t="shared" si="280"/>
        <v>50.166666666666664</v>
      </c>
    </row>
    <row r="1731" spans="1:59" x14ac:dyDescent="0.2">
      <c r="A1731" t="str">
        <f t="shared" si="281"/>
        <v>Cameron McCarthy_2017</v>
      </c>
      <c r="B1731" t="s">
        <v>1531</v>
      </c>
      <c r="C1731" t="s">
        <v>184</v>
      </c>
      <c r="D1731">
        <v>2017</v>
      </c>
      <c r="E1731" s="13">
        <v>203600</v>
      </c>
      <c r="F1731" s="13">
        <v>203600</v>
      </c>
      <c r="G1731" s="13">
        <v>203600</v>
      </c>
      <c r="H1731" s="13">
        <v>202800</v>
      </c>
      <c r="I1731" s="13">
        <v>230600</v>
      </c>
      <c r="J1731" s="13">
        <v>271000</v>
      </c>
      <c r="K1731" s="13">
        <v>311500</v>
      </c>
      <c r="L1731" s="13">
        <v>329700</v>
      </c>
      <c r="M1731" s="13">
        <v>339900</v>
      </c>
      <c r="N1731" s="13">
        <v>340100</v>
      </c>
      <c r="O1731" s="13">
        <v>326800</v>
      </c>
      <c r="P1731" s="13">
        <v>309300</v>
      </c>
      <c r="Q1731" s="13">
        <v>279300</v>
      </c>
      <c r="R1731" s="13">
        <v>279300</v>
      </c>
      <c r="S1731" s="13">
        <v>257400</v>
      </c>
      <c r="T1731" s="13">
        <v>230700</v>
      </c>
      <c r="U1731" s="13">
        <v>230700</v>
      </c>
      <c r="V1731" s="13">
        <v>230700</v>
      </c>
      <c r="W1731" s="13">
        <v>226600</v>
      </c>
      <c r="X1731" s="13">
        <v>219000</v>
      </c>
      <c r="Y1731" s="13">
        <v>249000</v>
      </c>
      <c r="Z1731" s="13">
        <v>267300</v>
      </c>
      <c r="AA1731" s="13">
        <v>278100</v>
      </c>
      <c r="AB1731" s="13">
        <v>36</v>
      </c>
      <c r="AC1731" s="13">
        <v>28</v>
      </c>
      <c r="AD1731" s="13">
        <v>53</v>
      </c>
      <c r="AE1731" s="13">
        <v>100</v>
      </c>
      <c r="AF1731" s="13">
        <v>72</v>
      </c>
      <c r="AG1731" s="13">
        <v>78</v>
      </c>
      <c r="AH1731" s="13">
        <v>73</v>
      </c>
      <c r="AI1731" s="13">
        <v>66</v>
      </c>
      <c r="AJ1731" s="13">
        <v>61</v>
      </c>
      <c r="AK1731" s="13">
        <v>43</v>
      </c>
      <c r="AL1731" s="13">
        <v>50</v>
      </c>
      <c r="AM1731" s="13">
        <v>21</v>
      </c>
      <c r="AN1731" s="13"/>
      <c r="AO1731" s="13">
        <v>44</v>
      </c>
      <c r="AP1731" s="13">
        <v>28</v>
      </c>
      <c r="AQ1731" s="13"/>
      <c r="AR1731" s="13"/>
      <c r="AS1731" s="13">
        <v>57</v>
      </c>
      <c r="AT1731" s="13">
        <v>34</v>
      </c>
      <c r="AU1731" s="13">
        <v>109</v>
      </c>
      <c r="AV1731" s="13">
        <v>49</v>
      </c>
      <c r="AW1731" s="13">
        <v>28</v>
      </c>
      <c r="AX1731" s="13"/>
      <c r="AY1731" s="14">
        <f t="shared" si="274"/>
        <v>54.210526315789473</v>
      </c>
      <c r="AZ1731" s="14">
        <f t="shared" si="272"/>
        <v>23</v>
      </c>
      <c r="BA1731" s="19">
        <f t="shared" si="275"/>
        <v>0.86363636363636365</v>
      </c>
      <c r="BB1731" s="20">
        <f t="shared" si="273"/>
        <v>24.389385093994431</v>
      </c>
      <c r="BC1731">
        <f t="shared" si="276"/>
        <v>0</v>
      </c>
      <c r="BD1731" s="14">
        <f t="shared" si="277"/>
        <v>4</v>
      </c>
      <c r="BE1731" s="14">
        <f t="shared" si="278"/>
        <v>61.166666666666664</v>
      </c>
      <c r="BF1731" s="14">
        <f t="shared" si="279"/>
        <v>52.333333333333336</v>
      </c>
      <c r="BG1731" s="14">
        <f t="shared" si="280"/>
        <v>50.833333333333336</v>
      </c>
    </row>
    <row r="1732" spans="1:59" x14ac:dyDescent="0.2">
      <c r="A1732" t="str">
        <f t="shared" si="281"/>
        <v>Cameron McCarthy_2016</v>
      </c>
      <c r="B1732" t="s">
        <v>1531</v>
      </c>
      <c r="C1732" t="s">
        <v>184</v>
      </c>
      <c r="D1732">
        <v>2016</v>
      </c>
      <c r="E1732" s="13">
        <v>288400</v>
      </c>
      <c r="F1732" s="13">
        <v>288400</v>
      </c>
      <c r="G1732" s="13">
        <v>288400</v>
      </c>
      <c r="H1732" s="13">
        <v>288400</v>
      </c>
      <c r="I1732" s="13">
        <v>288400</v>
      </c>
      <c r="J1732" s="13">
        <v>288400</v>
      </c>
      <c r="K1732" s="13">
        <v>288400</v>
      </c>
      <c r="L1732" s="13">
        <v>288400</v>
      </c>
      <c r="M1732" s="13">
        <v>288400</v>
      </c>
      <c r="N1732" s="13">
        <v>288400</v>
      </c>
      <c r="O1732" s="13">
        <v>288400</v>
      </c>
      <c r="P1732" s="13">
        <v>288400</v>
      </c>
      <c r="Q1732" s="13">
        <v>288400</v>
      </c>
      <c r="R1732" s="13">
        <v>288400</v>
      </c>
      <c r="S1732" s="13">
        <v>288400</v>
      </c>
      <c r="T1732" s="13">
        <v>288400</v>
      </c>
      <c r="U1732" s="13">
        <v>288400</v>
      </c>
      <c r="V1732" s="13">
        <v>288400</v>
      </c>
      <c r="W1732" s="13">
        <v>288400</v>
      </c>
      <c r="X1732" s="13">
        <v>288400</v>
      </c>
      <c r="Y1732" s="13">
        <v>288400</v>
      </c>
      <c r="Z1732" s="13">
        <v>288400</v>
      </c>
      <c r="AA1732" s="13">
        <v>288400</v>
      </c>
      <c r="AB1732" s="13"/>
      <c r="AC1732" s="13"/>
      <c r="AD1732" s="13"/>
      <c r="AE1732" s="13"/>
      <c r="AF1732" s="13"/>
      <c r="AG1732" s="13"/>
      <c r="AH1732" s="13"/>
      <c r="AI1732" s="13"/>
      <c r="AJ1732" s="13"/>
      <c r="AK1732" s="13"/>
      <c r="AL1732" s="13"/>
      <c r="AM1732" s="13"/>
      <c r="AN1732" s="13"/>
      <c r="AO1732" s="13"/>
      <c r="AP1732" s="13"/>
      <c r="AQ1732" s="13"/>
      <c r="AR1732" s="13"/>
      <c r="AS1732" s="13"/>
      <c r="AT1732" s="13"/>
      <c r="AU1732" s="13"/>
      <c r="AV1732" s="13"/>
      <c r="AW1732" s="13"/>
      <c r="AX1732" s="13"/>
      <c r="AY1732" s="14" t="str">
        <f t="shared" si="274"/>
        <v/>
      </c>
      <c r="AZ1732" s="14">
        <f t="shared" si="272"/>
        <v>23</v>
      </c>
      <c r="BA1732" s="19">
        <f t="shared" si="275"/>
        <v>0</v>
      </c>
      <c r="BB1732" s="20" t="e">
        <f t="shared" si="273"/>
        <v>#DIV/0!</v>
      </c>
      <c r="BC1732">
        <f t="shared" si="276"/>
        <v>0</v>
      </c>
      <c r="BD1732" s="14">
        <f t="shared" si="277"/>
        <v>1</v>
      </c>
      <c r="BE1732" s="14" t="str">
        <f t="shared" si="278"/>
        <v/>
      </c>
      <c r="BF1732" s="14" t="str">
        <f t="shared" si="279"/>
        <v/>
      </c>
      <c r="BG1732" s="14" t="str">
        <f t="shared" si="280"/>
        <v/>
      </c>
    </row>
    <row r="1733" spans="1:59" x14ac:dyDescent="0.2">
      <c r="A1733" t="str">
        <f t="shared" si="281"/>
        <v>Cameron McCarthy_2015</v>
      </c>
      <c r="B1733" t="s">
        <v>1531</v>
      </c>
      <c r="C1733" t="s">
        <v>184</v>
      </c>
      <c r="D1733">
        <v>2015</v>
      </c>
      <c r="E1733" s="13">
        <v>210700</v>
      </c>
      <c r="F1733" s="13">
        <v>210700</v>
      </c>
      <c r="G1733" s="13">
        <v>210700</v>
      </c>
      <c r="H1733" s="13">
        <v>253100</v>
      </c>
      <c r="I1733" s="13">
        <v>301300</v>
      </c>
      <c r="J1733" s="13">
        <v>326200</v>
      </c>
      <c r="K1733" s="13">
        <v>332300</v>
      </c>
      <c r="L1733" s="13">
        <v>317500</v>
      </c>
      <c r="M1733" s="13">
        <v>335500</v>
      </c>
      <c r="N1733" s="13">
        <v>341300</v>
      </c>
      <c r="O1733" s="13">
        <v>336500</v>
      </c>
      <c r="P1733" s="13">
        <v>310700</v>
      </c>
      <c r="Q1733" s="13">
        <v>301000</v>
      </c>
      <c r="R1733" s="13">
        <v>301000</v>
      </c>
      <c r="S1733" s="13">
        <v>280000</v>
      </c>
      <c r="T1733" s="13">
        <v>252000</v>
      </c>
      <c r="U1733" s="13">
        <v>221000</v>
      </c>
      <c r="V1733" s="13">
        <v>221000</v>
      </c>
      <c r="W1733" s="13">
        <v>221000</v>
      </c>
      <c r="X1733" s="13">
        <v>207500</v>
      </c>
      <c r="Y1733" s="13">
        <v>205700</v>
      </c>
      <c r="Z1733" s="13">
        <v>197700</v>
      </c>
      <c r="AA1733" s="13">
        <v>193600</v>
      </c>
      <c r="AB1733" s="13">
        <v>85</v>
      </c>
      <c r="AC1733" s="13">
        <v>72</v>
      </c>
      <c r="AD1733" s="13">
        <v>64</v>
      </c>
      <c r="AE1733" s="13">
        <v>124</v>
      </c>
      <c r="AF1733" s="13">
        <v>49</v>
      </c>
      <c r="AG1733" s="13">
        <v>36</v>
      </c>
      <c r="AH1733" s="13">
        <v>80</v>
      </c>
      <c r="AI1733" s="13">
        <v>114</v>
      </c>
      <c r="AJ1733" s="13">
        <v>19</v>
      </c>
      <c r="AK1733" s="13">
        <v>58</v>
      </c>
      <c r="AL1733" s="13">
        <v>64</v>
      </c>
      <c r="AM1733" s="13">
        <v>41</v>
      </c>
      <c r="AN1733" s="13"/>
      <c r="AO1733" s="13">
        <v>25</v>
      </c>
      <c r="AP1733" s="13">
        <v>36</v>
      </c>
      <c r="AQ1733" s="13">
        <v>18</v>
      </c>
      <c r="AR1733" s="13"/>
      <c r="AS1733" s="13"/>
      <c r="AT1733" s="13">
        <v>49</v>
      </c>
      <c r="AU1733" s="13">
        <v>55</v>
      </c>
      <c r="AV1733" s="13">
        <v>4</v>
      </c>
      <c r="AW1733" s="13">
        <v>53</v>
      </c>
      <c r="AX1733" s="13">
        <v>23</v>
      </c>
      <c r="AY1733" s="14">
        <f t="shared" si="274"/>
        <v>53.45</v>
      </c>
      <c r="AZ1733" s="14">
        <f t="shared" si="272"/>
        <v>23</v>
      </c>
      <c r="BA1733" s="19">
        <f t="shared" si="275"/>
        <v>0.90909090909090906</v>
      </c>
      <c r="BB1733" s="20">
        <f t="shared" si="273"/>
        <v>31.088117547249123</v>
      </c>
      <c r="BC1733">
        <f t="shared" si="276"/>
        <v>0</v>
      </c>
      <c r="BD1733" s="14">
        <f t="shared" si="277"/>
        <v>23</v>
      </c>
      <c r="BE1733" s="14">
        <f t="shared" si="278"/>
        <v>71.666666666666671</v>
      </c>
      <c r="BF1733" s="14">
        <f t="shared" si="279"/>
        <v>62.666666666666664</v>
      </c>
      <c r="BG1733" s="14">
        <f t="shared" si="280"/>
        <v>34</v>
      </c>
    </row>
    <row r="1734" spans="1:59" x14ac:dyDescent="0.2">
      <c r="A1734" t="str">
        <f t="shared" si="281"/>
        <v>Lincoln McCarthy_2018</v>
      </c>
      <c r="B1734" t="s">
        <v>757</v>
      </c>
      <c r="C1734" t="s">
        <v>514</v>
      </c>
      <c r="D1734">
        <v>2018</v>
      </c>
      <c r="E1734" s="13">
        <v>236000</v>
      </c>
      <c r="F1734" s="13">
        <v>236000</v>
      </c>
      <c r="G1734" s="13">
        <v>236000</v>
      </c>
      <c r="H1734" s="13">
        <v>236000</v>
      </c>
      <c r="I1734" s="13">
        <v>236000</v>
      </c>
      <c r="J1734" s="13">
        <v>236000</v>
      </c>
      <c r="K1734" s="13">
        <v>236000</v>
      </c>
      <c r="L1734" s="13">
        <v>236000</v>
      </c>
      <c r="M1734" s="13">
        <v>236000</v>
      </c>
      <c r="N1734" s="13">
        <v>236000</v>
      </c>
      <c r="O1734" s="13">
        <v>236000</v>
      </c>
      <c r="P1734" s="13">
        <v>236000</v>
      </c>
      <c r="Q1734" s="13">
        <v>236000</v>
      </c>
      <c r="R1734" s="13">
        <v>236000</v>
      </c>
      <c r="S1734" s="13">
        <v>236000</v>
      </c>
      <c r="T1734" s="13">
        <v>236000</v>
      </c>
      <c r="U1734" s="13">
        <v>236000</v>
      </c>
      <c r="V1734" s="13">
        <v>236000</v>
      </c>
      <c r="W1734" s="13">
        <v>236000</v>
      </c>
      <c r="X1734" s="13">
        <v>236000</v>
      </c>
      <c r="Y1734" s="13">
        <v>236000</v>
      </c>
      <c r="Z1734" s="13">
        <v>236000</v>
      </c>
      <c r="AA1734" s="13">
        <v>236000</v>
      </c>
      <c r="AB1734" s="13"/>
      <c r="AC1734" s="13"/>
      <c r="AD1734" s="13"/>
      <c r="AE1734" s="13"/>
      <c r="AF1734" s="13"/>
      <c r="AG1734" s="13"/>
      <c r="AH1734" s="13"/>
      <c r="AI1734" s="13"/>
      <c r="AJ1734" s="13"/>
      <c r="AK1734" s="13"/>
      <c r="AL1734" s="13">
        <v>77</v>
      </c>
      <c r="AM1734" s="13"/>
      <c r="AN1734" s="13">
        <v>37</v>
      </c>
      <c r="AO1734" s="13"/>
      <c r="AP1734" s="13"/>
      <c r="AQ1734" s="13"/>
      <c r="AR1734" s="13"/>
      <c r="AS1734" s="13"/>
      <c r="AT1734" s="13"/>
      <c r="AU1734" s="13"/>
      <c r="AV1734" s="13"/>
      <c r="AW1734" s="13"/>
      <c r="AX1734" s="13"/>
      <c r="AY1734" s="14">
        <f t="shared" si="274"/>
        <v>57</v>
      </c>
      <c r="AZ1734" s="14">
        <f t="shared" si="272"/>
        <v>23</v>
      </c>
      <c r="BA1734" s="19">
        <f t="shared" si="275"/>
        <v>9.0909090909090912E-2</v>
      </c>
      <c r="BB1734" s="20">
        <f t="shared" si="273"/>
        <v>28.284271247461902</v>
      </c>
      <c r="BC1734">
        <f t="shared" si="276"/>
        <v>0</v>
      </c>
      <c r="BD1734" s="14">
        <f t="shared" si="277"/>
        <v>1</v>
      </c>
      <c r="BE1734" s="14" t="str">
        <f t="shared" si="278"/>
        <v/>
      </c>
      <c r="BF1734" s="14">
        <f t="shared" si="279"/>
        <v>77</v>
      </c>
      <c r="BG1734" s="14" t="str">
        <f t="shared" si="280"/>
        <v/>
      </c>
    </row>
    <row r="1735" spans="1:59" x14ac:dyDescent="0.2">
      <c r="A1735" t="str">
        <f t="shared" si="281"/>
        <v>Lincoln McCarthy_2017</v>
      </c>
      <c r="B1735" t="s">
        <v>757</v>
      </c>
      <c r="C1735" t="s">
        <v>514</v>
      </c>
      <c r="D1735">
        <v>2017</v>
      </c>
      <c r="E1735" s="13">
        <v>297300</v>
      </c>
      <c r="F1735" s="13">
        <v>297300</v>
      </c>
      <c r="G1735" s="13">
        <v>297300</v>
      </c>
      <c r="H1735" s="13">
        <v>302100</v>
      </c>
      <c r="I1735" s="13">
        <v>302100</v>
      </c>
      <c r="J1735" s="13">
        <v>302100</v>
      </c>
      <c r="K1735" s="13">
        <v>302100</v>
      </c>
      <c r="L1735" s="13">
        <v>302100</v>
      </c>
      <c r="M1735" s="13">
        <v>302100</v>
      </c>
      <c r="N1735" s="13">
        <v>302100</v>
      </c>
      <c r="O1735" s="13">
        <v>302100</v>
      </c>
      <c r="P1735" s="13">
        <v>302100</v>
      </c>
      <c r="Q1735" s="13">
        <v>302100</v>
      </c>
      <c r="R1735" s="13">
        <v>302100</v>
      </c>
      <c r="S1735" s="13">
        <v>302100</v>
      </c>
      <c r="T1735" s="13">
        <v>302100</v>
      </c>
      <c r="U1735" s="13">
        <v>302100</v>
      </c>
      <c r="V1735" s="13">
        <v>302100</v>
      </c>
      <c r="W1735" s="13">
        <v>302100</v>
      </c>
      <c r="X1735" s="13">
        <v>302100</v>
      </c>
      <c r="Y1735" s="13">
        <v>302100</v>
      </c>
      <c r="Z1735" s="13">
        <v>302100</v>
      </c>
      <c r="AA1735" s="13">
        <v>302100</v>
      </c>
      <c r="AB1735" s="13">
        <v>92</v>
      </c>
      <c r="AC1735" s="13">
        <v>50</v>
      </c>
      <c r="AD1735" s="13">
        <v>42</v>
      </c>
      <c r="AE1735" s="13"/>
      <c r="AF1735" s="13"/>
      <c r="AG1735" s="13"/>
      <c r="AH1735" s="13"/>
      <c r="AI1735" s="13"/>
      <c r="AJ1735" s="13"/>
      <c r="AK1735" s="13"/>
      <c r="AL1735" s="13"/>
      <c r="AM1735" s="13"/>
      <c r="AN1735" s="13"/>
      <c r="AO1735" s="13"/>
      <c r="AP1735" s="13"/>
      <c r="AQ1735" s="13"/>
      <c r="AR1735" s="13"/>
      <c r="AS1735" s="13"/>
      <c r="AT1735" s="13"/>
      <c r="AU1735" s="13"/>
      <c r="AV1735" s="13"/>
      <c r="AW1735" s="13"/>
      <c r="AX1735" s="13"/>
      <c r="AY1735" s="14">
        <f t="shared" si="274"/>
        <v>61.333333333333336</v>
      </c>
      <c r="AZ1735" s="14">
        <f t="shared" si="272"/>
        <v>23</v>
      </c>
      <c r="BA1735" s="19">
        <f t="shared" si="275"/>
        <v>0.13636363636363635</v>
      </c>
      <c r="BB1735" s="20">
        <f t="shared" si="273"/>
        <v>26.857649437978242</v>
      </c>
      <c r="BC1735">
        <f t="shared" si="276"/>
        <v>0</v>
      </c>
      <c r="BD1735" s="14">
        <f t="shared" si="277"/>
        <v>1</v>
      </c>
      <c r="BE1735" s="14">
        <f t="shared" si="278"/>
        <v>61.333333333333336</v>
      </c>
      <c r="BF1735" s="14" t="str">
        <f t="shared" si="279"/>
        <v/>
      </c>
      <c r="BG1735" s="14" t="str">
        <f t="shared" si="280"/>
        <v/>
      </c>
    </row>
    <row r="1736" spans="1:59" x14ac:dyDescent="0.2">
      <c r="A1736" t="str">
        <f t="shared" si="281"/>
        <v>Lincoln McCarthy_2016</v>
      </c>
      <c r="B1736" t="s">
        <v>757</v>
      </c>
      <c r="C1736" t="s">
        <v>514</v>
      </c>
      <c r="D1736">
        <v>2016</v>
      </c>
      <c r="E1736" s="13">
        <v>139400</v>
      </c>
      <c r="F1736" s="13">
        <v>139400</v>
      </c>
      <c r="G1736" s="13">
        <v>139400</v>
      </c>
      <c r="H1736" s="13">
        <v>193900</v>
      </c>
      <c r="I1736" s="13">
        <v>193900</v>
      </c>
      <c r="J1736" s="13">
        <v>250500</v>
      </c>
      <c r="K1736" s="13">
        <v>282500</v>
      </c>
      <c r="L1736" s="13">
        <v>269300</v>
      </c>
      <c r="M1736" s="13">
        <v>269300</v>
      </c>
      <c r="N1736" s="13">
        <v>269300</v>
      </c>
      <c r="O1736" s="13">
        <v>269300</v>
      </c>
      <c r="P1736" s="13">
        <v>246300</v>
      </c>
      <c r="Q1736" s="13">
        <v>226400</v>
      </c>
      <c r="R1736" s="13">
        <v>220000</v>
      </c>
      <c r="S1736" s="13">
        <v>224600</v>
      </c>
      <c r="T1736" s="13">
        <v>224600</v>
      </c>
      <c r="U1736" s="13">
        <v>224800</v>
      </c>
      <c r="V1736" s="13">
        <v>236900</v>
      </c>
      <c r="W1736" s="13">
        <v>236000</v>
      </c>
      <c r="X1736" s="13">
        <v>241200</v>
      </c>
      <c r="Y1736" s="13">
        <v>241200</v>
      </c>
      <c r="Z1736" s="13">
        <v>242700</v>
      </c>
      <c r="AA1736" s="13">
        <v>246900</v>
      </c>
      <c r="AB1736" s="13">
        <v>43</v>
      </c>
      <c r="AC1736" s="13">
        <v>66</v>
      </c>
      <c r="AD1736" s="13">
        <v>96</v>
      </c>
      <c r="AE1736" s="13"/>
      <c r="AF1736" s="13">
        <v>79</v>
      </c>
      <c r="AG1736" s="13">
        <v>44</v>
      </c>
      <c r="AH1736" s="13">
        <v>15</v>
      </c>
      <c r="AI1736" s="13"/>
      <c r="AJ1736" s="13"/>
      <c r="AK1736" s="13"/>
      <c r="AL1736" s="13">
        <v>50</v>
      </c>
      <c r="AM1736" s="13">
        <v>38</v>
      </c>
      <c r="AN1736" s="13">
        <v>37</v>
      </c>
      <c r="AO1736" s="13">
        <v>69</v>
      </c>
      <c r="AP1736" s="13"/>
      <c r="AQ1736" s="13">
        <v>30</v>
      </c>
      <c r="AR1736" s="13">
        <v>66</v>
      </c>
      <c r="AS1736" s="13">
        <v>48</v>
      </c>
      <c r="AT1736" s="13">
        <v>44</v>
      </c>
      <c r="AU1736" s="13"/>
      <c r="AV1736" s="13">
        <v>61</v>
      </c>
      <c r="AW1736" s="13">
        <v>55</v>
      </c>
      <c r="AX1736" s="13">
        <v>88</v>
      </c>
      <c r="AY1736" s="14">
        <f t="shared" si="274"/>
        <v>54.647058823529413</v>
      </c>
      <c r="AZ1736" s="14">
        <f t="shared" si="272"/>
        <v>23</v>
      </c>
      <c r="BA1736" s="19">
        <f t="shared" si="275"/>
        <v>0.77272727272727271</v>
      </c>
      <c r="BB1736" s="20">
        <f t="shared" si="273"/>
        <v>21.088922377846227</v>
      </c>
      <c r="BC1736">
        <f t="shared" si="276"/>
        <v>0</v>
      </c>
      <c r="BD1736" s="14">
        <f t="shared" si="277"/>
        <v>1</v>
      </c>
      <c r="BE1736" s="14">
        <f t="shared" si="278"/>
        <v>65.599999999999994</v>
      </c>
      <c r="BF1736" s="14">
        <f t="shared" si="279"/>
        <v>34.333333333333336</v>
      </c>
      <c r="BG1736" s="14">
        <f t="shared" si="280"/>
        <v>56</v>
      </c>
    </row>
    <row r="1737" spans="1:59" x14ac:dyDescent="0.2">
      <c r="A1737" t="str">
        <f t="shared" si="281"/>
        <v>Lincoln McCarthy_2015</v>
      </c>
      <c r="B1737" t="s">
        <v>757</v>
      </c>
      <c r="C1737" t="s">
        <v>514</v>
      </c>
      <c r="D1737">
        <v>2015</v>
      </c>
      <c r="E1737" s="13">
        <v>222200</v>
      </c>
      <c r="F1737" s="13">
        <v>222200</v>
      </c>
      <c r="G1737" s="13">
        <v>222200</v>
      </c>
      <c r="H1737" s="13">
        <v>222200</v>
      </c>
      <c r="I1737" s="13">
        <v>222200</v>
      </c>
      <c r="J1737" s="13">
        <v>222200</v>
      </c>
      <c r="K1737" s="13">
        <v>222200</v>
      </c>
      <c r="L1737" s="13">
        <v>222200</v>
      </c>
      <c r="M1737" s="13">
        <v>222200</v>
      </c>
      <c r="N1737" s="13">
        <v>222200</v>
      </c>
      <c r="O1737" s="13">
        <v>222200</v>
      </c>
      <c r="P1737" s="13">
        <v>222200</v>
      </c>
      <c r="Q1737" s="13">
        <v>222200</v>
      </c>
      <c r="R1737" s="13">
        <v>222200</v>
      </c>
      <c r="S1737" s="13">
        <v>222200</v>
      </c>
      <c r="T1737" s="13">
        <v>222200</v>
      </c>
      <c r="U1737" s="13">
        <v>222200</v>
      </c>
      <c r="V1737" s="13">
        <v>222200</v>
      </c>
      <c r="W1737" s="13">
        <v>222200</v>
      </c>
      <c r="X1737" s="13">
        <v>222200</v>
      </c>
      <c r="Y1737" s="13">
        <v>222200</v>
      </c>
      <c r="Z1737" s="13">
        <v>222200</v>
      </c>
      <c r="AA1737" s="13">
        <v>222200</v>
      </c>
      <c r="AB1737" s="13"/>
      <c r="AC1737" s="13"/>
      <c r="AD1737" s="13"/>
      <c r="AE1737" s="13"/>
      <c r="AF1737" s="13"/>
      <c r="AG1737" s="13"/>
      <c r="AH1737" s="13"/>
      <c r="AI1737" s="13"/>
      <c r="AJ1737" s="13"/>
      <c r="AK1737" s="13"/>
      <c r="AL1737" s="13"/>
      <c r="AM1737" s="13"/>
      <c r="AN1737" s="13"/>
      <c r="AO1737" s="13"/>
      <c r="AP1737" s="13"/>
      <c r="AQ1737" s="13"/>
      <c r="AR1737" s="13"/>
      <c r="AS1737" s="13"/>
      <c r="AT1737" s="13"/>
      <c r="AU1737" s="13"/>
      <c r="AV1737" s="13"/>
      <c r="AW1737" s="13"/>
      <c r="AX1737" s="13"/>
      <c r="AY1737" s="14" t="str">
        <f t="shared" si="274"/>
        <v/>
      </c>
      <c r="AZ1737" s="14">
        <f t="shared" si="272"/>
        <v>23</v>
      </c>
      <c r="BA1737" s="19">
        <f t="shared" si="275"/>
        <v>0</v>
      </c>
      <c r="BB1737" s="20" t="e">
        <f t="shared" si="273"/>
        <v>#DIV/0!</v>
      </c>
      <c r="BC1737">
        <f t="shared" si="276"/>
        <v>0</v>
      </c>
      <c r="BD1737" s="14">
        <f t="shared" si="277"/>
        <v>1</v>
      </c>
      <c r="BE1737" s="14" t="str">
        <f t="shared" si="278"/>
        <v/>
      </c>
      <c r="BF1737" s="14" t="str">
        <f t="shared" si="279"/>
        <v/>
      </c>
      <c r="BG1737" s="14" t="str">
        <f t="shared" si="280"/>
        <v/>
      </c>
    </row>
    <row r="1738" spans="1:59" x14ac:dyDescent="0.2">
      <c r="A1738" t="str">
        <f t="shared" si="281"/>
        <v>Patrick McCartin_2018</v>
      </c>
      <c r="B1738" t="s">
        <v>2690</v>
      </c>
      <c r="C1738" t="s">
        <v>399</v>
      </c>
      <c r="D1738">
        <v>2018</v>
      </c>
      <c r="E1738" s="13">
        <v>234500</v>
      </c>
      <c r="F1738" s="13">
        <v>234500</v>
      </c>
      <c r="G1738" s="13">
        <v>234500</v>
      </c>
      <c r="H1738" s="13">
        <v>224500</v>
      </c>
      <c r="I1738" s="13">
        <v>232700</v>
      </c>
      <c r="J1738" s="13">
        <v>248400</v>
      </c>
      <c r="K1738" s="13">
        <v>266600</v>
      </c>
      <c r="L1738" s="13">
        <v>263800</v>
      </c>
      <c r="M1738" s="13">
        <v>263800</v>
      </c>
      <c r="N1738" s="13">
        <v>263800</v>
      </c>
      <c r="O1738" s="13">
        <v>248000</v>
      </c>
      <c r="P1738" s="13">
        <v>232400</v>
      </c>
      <c r="Q1738" s="13">
        <v>233000</v>
      </c>
      <c r="R1738" s="13">
        <v>246800</v>
      </c>
      <c r="S1738" s="13">
        <v>246800</v>
      </c>
      <c r="T1738" s="13">
        <v>260100</v>
      </c>
      <c r="U1738" s="13">
        <v>259900</v>
      </c>
      <c r="V1738" s="13">
        <v>259900</v>
      </c>
      <c r="W1738" s="13">
        <v>259900</v>
      </c>
      <c r="X1738" s="13">
        <v>259900</v>
      </c>
      <c r="Y1738" s="13">
        <v>259900</v>
      </c>
      <c r="Z1738" s="13">
        <v>259900</v>
      </c>
      <c r="AA1738" s="13">
        <v>259900</v>
      </c>
      <c r="AB1738" s="13">
        <v>24</v>
      </c>
      <c r="AC1738" s="13">
        <v>46</v>
      </c>
      <c r="AD1738" s="13">
        <v>47</v>
      </c>
      <c r="AE1738" s="13">
        <v>57</v>
      </c>
      <c r="AF1738" s="13">
        <v>67</v>
      </c>
      <c r="AG1738" s="13">
        <v>64</v>
      </c>
      <c r="AH1738" s="13">
        <v>22</v>
      </c>
      <c r="AI1738" s="13"/>
      <c r="AJ1738" s="13"/>
      <c r="AK1738" s="13">
        <v>37</v>
      </c>
      <c r="AL1738" s="13">
        <v>55</v>
      </c>
      <c r="AM1738" s="13">
        <v>50</v>
      </c>
      <c r="AN1738" s="13">
        <v>66</v>
      </c>
      <c r="AO1738" s="13"/>
      <c r="AP1738" s="13">
        <v>65</v>
      </c>
      <c r="AQ1738" s="13">
        <v>28</v>
      </c>
      <c r="AR1738" s="13"/>
      <c r="AS1738" s="13"/>
      <c r="AT1738" s="13"/>
      <c r="AU1738" s="13"/>
      <c r="AV1738" s="13"/>
      <c r="AW1738" s="13"/>
      <c r="AX1738" s="13"/>
      <c r="AY1738" s="14">
        <f t="shared" si="274"/>
        <v>48.307692307692307</v>
      </c>
      <c r="AZ1738" s="14">
        <f t="shared" si="272"/>
        <v>23</v>
      </c>
      <c r="BA1738" s="19">
        <f t="shared" si="275"/>
        <v>0.59090909090909094</v>
      </c>
      <c r="BB1738" s="20">
        <f t="shared" si="273"/>
        <v>16.178095352382158</v>
      </c>
      <c r="BC1738">
        <f t="shared" si="276"/>
        <v>0</v>
      </c>
      <c r="BD1738" s="14">
        <f t="shared" si="277"/>
        <v>4</v>
      </c>
      <c r="BE1738" s="14">
        <f t="shared" si="278"/>
        <v>50.833333333333336</v>
      </c>
      <c r="BF1738" s="14">
        <f t="shared" si="279"/>
        <v>41</v>
      </c>
      <c r="BG1738" s="14">
        <f t="shared" si="280"/>
        <v>46.5</v>
      </c>
    </row>
    <row r="1739" spans="1:59" x14ac:dyDescent="0.2">
      <c r="A1739" t="str">
        <f t="shared" si="281"/>
        <v>Patrick McCartin_2017</v>
      </c>
      <c r="B1739" t="s">
        <v>2690</v>
      </c>
      <c r="C1739" t="s">
        <v>399</v>
      </c>
      <c r="D1739">
        <v>2017</v>
      </c>
      <c r="E1739" s="13">
        <v>240400</v>
      </c>
      <c r="F1739" s="13">
        <v>240400</v>
      </c>
      <c r="G1739" s="13">
        <v>240400</v>
      </c>
      <c r="H1739" s="13">
        <v>240400</v>
      </c>
      <c r="I1739" s="13">
        <v>240400</v>
      </c>
      <c r="J1739" s="13">
        <v>240400</v>
      </c>
      <c r="K1739" s="13">
        <v>240400</v>
      </c>
      <c r="L1739" s="13">
        <v>240400</v>
      </c>
      <c r="M1739" s="13">
        <v>240400</v>
      </c>
      <c r="N1739" s="13">
        <v>234500</v>
      </c>
      <c r="O1739" s="13">
        <v>232800</v>
      </c>
      <c r="P1739" s="13">
        <v>232800</v>
      </c>
      <c r="Q1739" s="13">
        <v>238400</v>
      </c>
      <c r="R1739" s="13">
        <v>238400</v>
      </c>
      <c r="S1739" s="13">
        <v>238400</v>
      </c>
      <c r="T1739" s="13">
        <v>238400</v>
      </c>
      <c r="U1739" s="13">
        <v>238400</v>
      </c>
      <c r="V1739" s="13">
        <v>238400</v>
      </c>
      <c r="W1739" s="13">
        <v>238400</v>
      </c>
      <c r="X1739" s="13">
        <v>238400</v>
      </c>
      <c r="Y1739" s="13">
        <v>238400</v>
      </c>
      <c r="Z1739" s="13">
        <v>238400</v>
      </c>
      <c r="AA1739" s="13">
        <v>238400</v>
      </c>
      <c r="AB1739" s="13"/>
      <c r="AC1739" s="13">
        <v>55</v>
      </c>
      <c r="AD1739" s="13">
        <v>33</v>
      </c>
      <c r="AE1739" s="13"/>
      <c r="AF1739" s="13"/>
      <c r="AG1739" s="13"/>
      <c r="AH1739" s="13"/>
      <c r="AI1739" s="13"/>
      <c r="AJ1739" s="13">
        <v>40</v>
      </c>
      <c r="AK1739" s="13">
        <v>61</v>
      </c>
      <c r="AL1739" s="13"/>
      <c r="AM1739" s="13">
        <v>48</v>
      </c>
      <c r="AN1739" s="13"/>
      <c r="AO1739" s="13"/>
      <c r="AP1739" s="13"/>
      <c r="AQ1739" s="13"/>
      <c r="AR1739" s="13"/>
      <c r="AS1739" s="13"/>
      <c r="AT1739" s="13"/>
      <c r="AU1739" s="13"/>
      <c r="AV1739" s="13"/>
      <c r="AW1739" s="13"/>
      <c r="AX1739" s="13"/>
      <c r="AY1739" s="14">
        <f t="shared" si="274"/>
        <v>47.4</v>
      </c>
      <c r="AZ1739" s="14">
        <f t="shared" si="272"/>
        <v>23</v>
      </c>
      <c r="BA1739" s="19">
        <f t="shared" si="275"/>
        <v>0.22727272727272727</v>
      </c>
      <c r="BB1739" s="20">
        <f t="shared" si="273"/>
        <v>11.238327277669047</v>
      </c>
      <c r="BC1739">
        <f t="shared" si="276"/>
        <v>0</v>
      </c>
      <c r="BD1739" s="14">
        <f t="shared" si="277"/>
        <v>11</v>
      </c>
      <c r="BE1739" s="14">
        <f t="shared" si="278"/>
        <v>44</v>
      </c>
      <c r="BF1739" s="14">
        <f t="shared" si="279"/>
        <v>49.666666666666664</v>
      </c>
      <c r="BG1739" s="14" t="str">
        <f t="shared" si="280"/>
        <v/>
      </c>
    </row>
    <row r="1740" spans="1:59" x14ac:dyDescent="0.2">
      <c r="A1740" t="str">
        <f t="shared" si="281"/>
        <v>Patrick McCartin_2016</v>
      </c>
      <c r="B1740" t="s">
        <v>2690</v>
      </c>
      <c r="C1740" t="s">
        <v>399</v>
      </c>
      <c r="D1740">
        <v>2016</v>
      </c>
      <c r="E1740" s="13">
        <v>200600</v>
      </c>
      <c r="F1740" s="13">
        <v>200600</v>
      </c>
      <c r="G1740" s="13">
        <v>200600</v>
      </c>
      <c r="H1740" s="13">
        <v>200600</v>
      </c>
      <c r="I1740" s="13">
        <v>210800</v>
      </c>
      <c r="J1740" s="13">
        <v>213800</v>
      </c>
      <c r="K1740" s="13">
        <v>213800</v>
      </c>
      <c r="L1740" s="13">
        <v>213800</v>
      </c>
      <c r="M1740" s="13">
        <v>213800</v>
      </c>
      <c r="N1740" s="13">
        <v>234500</v>
      </c>
      <c r="O1740" s="13">
        <v>250000</v>
      </c>
      <c r="P1740" s="13">
        <v>258900</v>
      </c>
      <c r="Q1740" s="13">
        <v>258900</v>
      </c>
      <c r="R1740" s="13">
        <v>258900</v>
      </c>
      <c r="S1740" s="13">
        <v>245600</v>
      </c>
      <c r="T1740" s="13">
        <v>219000</v>
      </c>
      <c r="U1740" s="13">
        <v>219000</v>
      </c>
      <c r="V1740" s="13">
        <v>219000</v>
      </c>
      <c r="W1740" s="13">
        <v>219000</v>
      </c>
      <c r="X1740" s="13">
        <v>219000</v>
      </c>
      <c r="Y1740" s="13">
        <v>219000</v>
      </c>
      <c r="Z1740" s="13">
        <v>207700</v>
      </c>
      <c r="AA1740" s="13">
        <v>196000</v>
      </c>
      <c r="AB1740" s="13"/>
      <c r="AC1740" s="13">
        <v>45</v>
      </c>
      <c r="AD1740" s="13">
        <v>37</v>
      </c>
      <c r="AE1740" s="13">
        <v>59</v>
      </c>
      <c r="AF1740" s="13">
        <v>34</v>
      </c>
      <c r="AG1740" s="13"/>
      <c r="AH1740" s="13"/>
      <c r="AI1740" s="13"/>
      <c r="AJ1740" s="13">
        <v>82</v>
      </c>
      <c r="AK1740" s="13">
        <v>60</v>
      </c>
      <c r="AL1740" s="13">
        <v>28</v>
      </c>
      <c r="AM1740" s="13"/>
      <c r="AN1740" s="13"/>
      <c r="AO1740" s="13">
        <v>39</v>
      </c>
      <c r="AP1740" s="13">
        <v>20</v>
      </c>
      <c r="AQ1740" s="13"/>
      <c r="AR1740" s="13"/>
      <c r="AS1740" s="13"/>
      <c r="AT1740" s="13"/>
      <c r="AU1740" s="13"/>
      <c r="AV1740" s="13">
        <v>51</v>
      </c>
      <c r="AW1740" s="13">
        <v>31</v>
      </c>
      <c r="AX1740" s="13"/>
      <c r="AY1740" s="14">
        <f t="shared" si="274"/>
        <v>44.18181818181818</v>
      </c>
      <c r="AZ1740" s="14">
        <f t="shared" si="272"/>
        <v>23</v>
      </c>
      <c r="BA1740" s="19">
        <f t="shared" si="275"/>
        <v>0.5</v>
      </c>
      <c r="BB1740" s="20">
        <f t="shared" si="273"/>
        <v>17.747214890332408</v>
      </c>
      <c r="BC1740">
        <f t="shared" si="276"/>
        <v>0</v>
      </c>
      <c r="BD1740" s="14">
        <f t="shared" si="277"/>
        <v>23</v>
      </c>
      <c r="BE1740" s="14">
        <f t="shared" si="278"/>
        <v>43.75</v>
      </c>
      <c r="BF1740" s="14">
        <f t="shared" si="279"/>
        <v>56.666666666666664</v>
      </c>
      <c r="BG1740" s="14">
        <f t="shared" si="280"/>
        <v>34</v>
      </c>
    </row>
    <row r="1741" spans="1:59" x14ac:dyDescent="0.2">
      <c r="A1741" t="str">
        <f t="shared" si="281"/>
        <v>Patrick McCartin_2015</v>
      </c>
      <c r="B1741" t="s">
        <v>2690</v>
      </c>
      <c r="C1741" t="s">
        <v>399</v>
      </c>
      <c r="D1741">
        <v>2015</v>
      </c>
      <c r="E1741" s="13">
        <v>222300</v>
      </c>
      <c r="F1741" s="13">
        <v>222300</v>
      </c>
      <c r="G1741" s="13">
        <v>222300</v>
      </c>
      <c r="H1741" s="13">
        <v>222300</v>
      </c>
      <c r="I1741" s="13">
        <v>222300</v>
      </c>
      <c r="J1741" s="13">
        <v>222300</v>
      </c>
      <c r="K1741" s="13">
        <v>222300</v>
      </c>
      <c r="L1741" s="13">
        <v>222300</v>
      </c>
      <c r="M1741" s="13">
        <v>222300</v>
      </c>
      <c r="N1741" s="13">
        <v>222300</v>
      </c>
      <c r="O1741" s="13">
        <v>222300</v>
      </c>
      <c r="P1741" s="13">
        <v>222300</v>
      </c>
      <c r="Q1741" s="13">
        <v>222300</v>
      </c>
      <c r="R1741" s="13">
        <v>222300</v>
      </c>
      <c r="S1741" s="13">
        <v>222300</v>
      </c>
      <c r="T1741" s="13">
        <v>222300</v>
      </c>
      <c r="U1741" s="13">
        <v>203400</v>
      </c>
      <c r="V1741" s="13">
        <v>207700</v>
      </c>
      <c r="W1741" s="13">
        <v>215300</v>
      </c>
      <c r="X1741" s="13">
        <v>216900</v>
      </c>
      <c r="Y1741" s="13">
        <v>216900</v>
      </c>
      <c r="Z1741" s="13">
        <v>216900</v>
      </c>
      <c r="AA1741" s="13">
        <v>216900</v>
      </c>
      <c r="AB1741" s="13"/>
      <c r="AC1741" s="13"/>
      <c r="AD1741" s="13">
        <v>16</v>
      </c>
      <c r="AE1741" s="13">
        <v>18</v>
      </c>
      <c r="AF1741" s="13"/>
      <c r="AG1741" s="13"/>
      <c r="AH1741" s="13"/>
      <c r="AI1741" s="13"/>
      <c r="AJ1741" s="13"/>
      <c r="AK1741" s="13"/>
      <c r="AL1741" s="13"/>
      <c r="AM1741" s="13"/>
      <c r="AN1741" s="13"/>
      <c r="AO1741" s="13"/>
      <c r="AP1741" s="13"/>
      <c r="AQ1741" s="13">
        <v>55</v>
      </c>
      <c r="AR1741" s="13">
        <v>60</v>
      </c>
      <c r="AS1741" s="13">
        <v>28</v>
      </c>
      <c r="AT1741" s="13">
        <v>46</v>
      </c>
      <c r="AU1741" s="13"/>
      <c r="AV1741" s="13"/>
      <c r="AW1741" s="13"/>
      <c r="AX1741" s="13"/>
      <c r="AY1741" s="14">
        <f t="shared" si="274"/>
        <v>37.166666666666664</v>
      </c>
      <c r="AZ1741" s="14">
        <f t="shared" si="272"/>
        <v>23</v>
      </c>
      <c r="BA1741" s="19">
        <f t="shared" si="275"/>
        <v>0.27272727272727271</v>
      </c>
      <c r="BB1741" s="20">
        <f t="shared" si="273"/>
        <v>19.062178959045234</v>
      </c>
      <c r="BC1741">
        <f t="shared" si="276"/>
        <v>0</v>
      </c>
      <c r="BD1741" s="14">
        <f t="shared" si="277"/>
        <v>17</v>
      </c>
      <c r="BE1741" s="14">
        <f t="shared" si="278"/>
        <v>17</v>
      </c>
      <c r="BF1741" s="14" t="str">
        <f t="shared" si="279"/>
        <v/>
      </c>
      <c r="BG1741" s="14">
        <f t="shared" si="280"/>
        <v>47.25</v>
      </c>
    </row>
    <row r="1742" spans="1:59" x14ac:dyDescent="0.2">
      <c r="A1742" t="str">
        <f t="shared" si="281"/>
        <v>Tom McCartin_2018</v>
      </c>
      <c r="B1742" t="s">
        <v>1694</v>
      </c>
      <c r="C1742" t="s">
        <v>423</v>
      </c>
      <c r="D1742">
        <v>2018</v>
      </c>
      <c r="E1742" s="13">
        <v>117300</v>
      </c>
      <c r="F1742" s="13">
        <v>117300</v>
      </c>
      <c r="G1742" s="13">
        <v>117300</v>
      </c>
      <c r="H1742" s="13">
        <v>117300</v>
      </c>
      <c r="I1742" s="13">
        <v>117300</v>
      </c>
      <c r="J1742" s="13">
        <v>117300</v>
      </c>
      <c r="K1742" s="13">
        <v>117300</v>
      </c>
      <c r="L1742" s="13">
        <v>117300</v>
      </c>
      <c r="M1742" s="13">
        <v>117300</v>
      </c>
      <c r="N1742" s="13">
        <v>117300</v>
      </c>
      <c r="O1742" s="13">
        <v>128300</v>
      </c>
      <c r="P1742" s="13">
        <v>128300</v>
      </c>
      <c r="Q1742" s="13">
        <v>150700</v>
      </c>
      <c r="R1742" s="13">
        <v>180400</v>
      </c>
      <c r="S1742" s="13">
        <v>180400</v>
      </c>
      <c r="T1742" s="13">
        <v>211400</v>
      </c>
      <c r="U1742" s="13">
        <v>240000</v>
      </c>
      <c r="V1742" s="13">
        <v>243400</v>
      </c>
      <c r="W1742" s="13">
        <v>246900</v>
      </c>
      <c r="X1742" s="13">
        <v>236500</v>
      </c>
      <c r="Y1742" s="13">
        <v>231400</v>
      </c>
      <c r="Z1742" s="13">
        <v>242200</v>
      </c>
      <c r="AA1742" s="13">
        <v>271800</v>
      </c>
      <c r="AB1742" s="13"/>
      <c r="AC1742" s="13"/>
      <c r="AD1742" s="13"/>
      <c r="AE1742" s="13"/>
      <c r="AF1742" s="13"/>
      <c r="AG1742" s="13"/>
      <c r="AH1742" s="13"/>
      <c r="AI1742" s="13">
        <v>27</v>
      </c>
      <c r="AJ1742" s="13">
        <v>45</v>
      </c>
      <c r="AK1742" s="13">
        <v>23</v>
      </c>
      <c r="AL1742" s="13"/>
      <c r="AM1742" s="13">
        <v>60</v>
      </c>
      <c r="AN1742" s="13">
        <v>74</v>
      </c>
      <c r="AO1742" s="13"/>
      <c r="AP1742" s="13">
        <v>46</v>
      </c>
      <c r="AQ1742" s="13">
        <v>74</v>
      </c>
      <c r="AR1742" s="13">
        <v>34</v>
      </c>
      <c r="AS1742" s="13">
        <v>49</v>
      </c>
      <c r="AT1742" s="13">
        <v>45</v>
      </c>
      <c r="AU1742" s="13">
        <v>40</v>
      </c>
      <c r="AV1742" s="13">
        <v>82</v>
      </c>
      <c r="AW1742" s="13">
        <v>65</v>
      </c>
      <c r="AX1742" s="13">
        <v>43</v>
      </c>
      <c r="AY1742" s="14">
        <f t="shared" si="274"/>
        <v>50.5</v>
      </c>
      <c r="AZ1742" s="14">
        <f t="shared" si="272"/>
        <v>23</v>
      </c>
      <c r="BA1742" s="19">
        <f t="shared" si="275"/>
        <v>0.63636363636363635</v>
      </c>
      <c r="BB1742" s="20">
        <f t="shared" si="273"/>
        <v>18.0330892442839</v>
      </c>
      <c r="BC1742">
        <f t="shared" si="276"/>
        <v>0</v>
      </c>
      <c r="BD1742" s="14">
        <f t="shared" si="277"/>
        <v>1</v>
      </c>
      <c r="BE1742" s="14" t="str">
        <f t="shared" si="278"/>
        <v/>
      </c>
      <c r="BF1742" s="14">
        <f t="shared" si="279"/>
        <v>38.75</v>
      </c>
      <c r="BG1742" s="14">
        <f t="shared" si="280"/>
        <v>53.111111111111114</v>
      </c>
    </row>
    <row r="1743" spans="1:59" x14ac:dyDescent="0.2">
      <c r="A1743" t="str">
        <f t="shared" si="281"/>
        <v>Tom McCartin_2017</v>
      </c>
      <c r="B1743" t="s">
        <v>1694</v>
      </c>
      <c r="C1743" t="s">
        <v>423</v>
      </c>
      <c r="D1743">
        <v>2017</v>
      </c>
      <c r="E1743" s="13">
        <v>0</v>
      </c>
      <c r="F1743" s="13">
        <v>0</v>
      </c>
      <c r="G1743" s="13">
        <v>0</v>
      </c>
      <c r="H1743" s="13">
        <v>0</v>
      </c>
      <c r="I1743" s="13">
        <v>0</v>
      </c>
      <c r="J1743" s="13">
        <v>0</v>
      </c>
      <c r="K1743" s="13">
        <v>0</v>
      </c>
      <c r="L1743" s="13">
        <v>0</v>
      </c>
      <c r="M1743" s="13">
        <v>0</v>
      </c>
      <c r="N1743" s="13">
        <v>0</v>
      </c>
      <c r="O1743" s="13">
        <v>0</v>
      </c>
      <c r="P1743" s="13">
        <v>0</v>
      </c>
      <c r="Q1743" s="13">
        <v>0</v>
      </c>
      <c r="R1743" s="13">
        <v>0</v>
      </c>
      <c r="S1743" s="13">
        <v>0</v>
      </c>
      <c r="T1743" s="13">
        <v>0</v>
      </c>
      <c r="U1743" s="13">
        <v>0</v>
      </c>
      <c r="V1743" s="13">
        <v>0</v>
      </c>
      <c r="W1743" s="13">
        <v>0</v>
      </c>
      <c r="X1743" s="13">
        <v>0</v>
      </c>
      <c r="Y1743" s="13">
        <v>0</v>
      </c>
      <c r="Z1743" s="13">
        <v>0</v>
      </c>
      <c r="AA1743" s="13">
        <v>0</v>
      </c>
      <c r="AB1743" s="13"/>
      <c r="AC1743" s="13"/>
      <c r="AD1743" s="13"/>
      <c r="AE1743" s="13"/>
      <c r="AF1743" s="13"/>
      <c r="AG1743" s="13"/>
      <c r="AH1743" s="13"/>
      <c r="AI1743" s="13"/>
      <c r="AJ1743" s="13"/>
      <c r="AK1743" s="13"/>
      <c r="AL1743" s="13"/>
      <c r="AM1743" s="13"/>
      <c r="AN1743" s="13"/>
      <c r="AO1743" s="13"/>
      <c r="AP1743" s="13"/>
      <c r="AQ1743" s="13"/>
      <c r="AR1743" s="13"/>
      <c r="AS1743" s="13"/>
      <c r="AT1743" s="13"/>
      <c r="AU1743" s="13"/>
      <c r="AV1743" s="13"/>
      <c r="AW1743" s="13"/>
      <c r="AX1743" s="13"/>
      <c r="AY1743" s="14" t="str">
        <f t="shared" si="274"/>
        <v/>
      </c>
      <c r="AZ1743" s="14">
        <f t="shared" si="272"/>
        <v>23</v>
      </c>
      <c r="BA1743" s="19">
        <f t="shared" si="275"/>
        <v>0</v>
      </c>
      <c r="BB1743" s="20" t="e">
        <f t="shared" si="273"/>
        <v>#DIV/0!</v>
      </c>
      <c r="BC1743">
        <f t="shared" si="276"/>
        <v>23</v>
      </c>
      <c r="BD1743" s="14">
        <f t="shared" si="277"/>
        <v>1</v>
      </c>
      <c r="BE1743" s="14" t="str">
        <f t="shared" si="278"/>
        <v/>
      </c>
      <c r="BF1743" s="14" t="str">
        <f t="shared" si="279"/>
        <v/>
      </c>
      <c r="BG1743" s="14" t="str">
        <f t="shared" si="280"/>
        <v/>
      </c>
    </row>
    <row r="1744" spans="1:59" x14ac:dyDescent="0.2">
      <c r="A1744" t="str">
        <f t="shared" si="281"/>
        <v>Tom McCartin_2016</v>
      </c>
      <c r="B1744" t="s">
        <v>1694</v>
      </c>
      <c r="C1744" t="s">
        <v>423</v>
      </c>
      <c r="D1744">
        <v>2016</v>
      </c>
      <c r="E1744" s="13">
        <v>0</v>
      </c>
      <c r="F1744" s="13">
        <v>0</v>
      </c>
      <c r="G1744" s="13">
        <v>0</v>
      </c>
      <c r="H1744" s="13">
        <v>0</v>
      </c>
      <c r="I1744" s="13">
        <v>0</v>
      </c>
      <c r="J1744" s="13">
        <v>0</v>
      </c>
      <c r="K1744" s="13">
        <v>0</v>
      </c>
      <c r="L1744" s="13">
        <v>0</v>
      </c>
      <c r="M1744" s="13">
        <v>0</v>
      </c>
      <c r="N1744" s="13">
        <v>0</v>
      </c>
      <c r="O1744" s="13">
        <v>0</v>
      </c>
      <c r="P1744" s="13">
        <v>0</v>
      </c>
      <c r="Q1744" s="13">
        <v>0</v>
      </c>
      <c r="R1744" s="13">
        <v>0</v>
      </c>
      <c r="S1744" s="13">
        <v>0</v>
      </c>
      <c r="T1744" s="13">
        <v>0</v>
      </c>
      <c r="U1744" s="13">
        <v>0</v>
      </c>
      <c r="V1744" s="13">
        <v>0</v>
      </c>
      <c r="W1744" s="13">
        <v>0</v>
      </c>
      <c r="X1744" s="13">
        <v>0</v>
      </c>
      <c r="Y1744" s="13">
        <v>0</v>
      </c>
      <c r="Z1744" s="13">
        <v>0</v>
      </c>
      <c r="AA1744" s="13">
        <v>0</v>
      </c>
      <c r="AB1744" s="13"/>
      <c r="AC1744" s="13"/>
      <c r="AD1744" s="13"/>
      <c r="AE1744" s="13"/>
      <c r="AF1744" s="13"/>
      <c r="AG1744" s="13"/>
      <c r="AH1744" s="13"/>
      <c r="AI1744" s="13"/>
      <c r="AJ1744" s="13"/>
      <c r="AK1744" s="13"/>
      <c r="AL1744" s="13"/>
      <c r="AM1744" s="13"/>
      <c r="AN1744" s="13"/>
      <c r="AO1744" s="13"/>
      <c r="AP1744" s="13"/>
      <c r="AQ1744" s="13"/>
      <c r="AR1744" s="13"/>
      <c r="AS1744" s="13"/>
      <c r="AT1744" s="13"/>
      <c r="AU1744" s="13"/>
      <c r="AV1744" s="13"/>
      <c r="AW1744" s="13"/>
      <c r="AX1744" s="13"/>
      <c r="AY1744" s="14" t="str">
        <f t="shared" si="274"/>
        <v/>
      </c>
      <c r="AZ1744" s="14">
        <f t="shared" si="272"/>
        <v>23</v>
      </c>
      <c r="BA1744" s="19">
        <f t="shared" si="275"/>
        <v>0</v>
      </c>
      <c r="BB1744" s="20" t="e">
        <f t="shared" si="273"/>
        <v>#DIV/0!</v>
      </c>
      <c r="BC1744">
        <f t="shared" si="276"/>
        <v>23</v>
      </c>
      <c r="BD1744" s="14">
        <f t="shared" si="277"/>
        <v>1</v>
      </c>
      <c r="BE1744" s="14" t="str">
        <f t="shared" si="278"/>
        <v/>
      </c>
      <c r="BF1744" s="14" t="str">
        <f t="shared" si="279"/>
        <v/>
      </c>
      <c r="BG1744" s="14" t="str">
        <f t="shared" si="280"/>
        <v/>
      </c>
    </row>
    <row r="1745" spans="1:59" x14ac:dyDescent="0.2">
      <c r="A1745" t="str">
        <f t="shared" si="281"/>
        <v>Tom McCartin_2015</v>
      </c>
      <c r="B1745" t="s">
        <v>1694</v>
      </c>
      <c r="C1745" t="s">
        <v>423</v>
      </c>
      <c r="D1745">
        <v>2015</v>
      </c>
      <c r="E1745" s="13">
        <v>0</v>
      </c>
      <c r="F1745" s="13">
        <v>0</v>
      </c>
      <c r="G1745" s="13">
        <v>0</v>
      </c>
      <c r="H1745" s="13">
        <v>0</v>
      </c>
      <c r="I1745" s="13">
        <v>0</v>
      </c>
      <c r="J1745" s="13">
        <v>0</v>
      </c>
      <c r="K1745" s="13">
        <v>0</v>
      </c>
      <c r="L1745" s="13">
        <v>0</v>
      </c>
      <c r="M1745" s="13">
        <v>0</v>
      </c>
      <c r="N1745" s="13">
        <v>0</v>
      </c>
      <c r="O1745" s="13">
        <v>0</v>
      </c>
      <c r="P1745" s="13">
        <v>0</v>
      </c>
      <c r="Q1745" s="13">
        <v>0</v>
      </c>
      <c r="R1745" s="13">
        <v>0</v>
      </c>
      <c r="S1745" s="13">
        <v>0</v>
      </c>
      <c r="T1745" s="13">
        <v>0</v>
      </c>
      <c r="U1745" s="13">
        <v>0</v>
      </c>
      <c r="V1745" s="13">
        <v>0</v>
      </c>
      <c r="W1745" s="13">
        <v>0</v>
      </c>
      <c r="X1745" s="13">
        <v>0</v>
      </c>
      <c r="Y1745" s="13">
        <v>0</v>
      </c>
      <c r="Z1745" s="13">
        <v>0</v>
      </c>
      <c r="AA1745" s="13">
        <v>0</v>
      </c>
      <c r="AB1745" s="13"/>
      <c r="AC1745" s="13"/>
      <c r="AD1745" s="13"/>
      <c r="AE1745" s="13"/>
      <c r="AF1745" s="13"/>
      <c r="AG1745" s="13"/>
      <c r="AH1745" s="13"/>
      <c r="AI1745" s="13"/>
      <c r="AJ1745" s="13"/>
      <c r="AK1745" s="13"/>
      <c r="AL1745" s="13"/>
      <c r="AM1745" s="13"/>
      <c r="AN1745" s="13"/>
      <c r="AO1745" s="13"/>
      <c r="AP1745" s="13"/>
      <c r="AQ1745" s="13"/>
      <c r="AR1745" s="13"/>
      <c r="AS1745" s="13"/>
      <c r="AT1745" s="13"/>
      <c r="AU1745" s="13"/>
      <c r="AV1745" s="13"/>
      <c r="AW1745" s="13"/>
      <c r="AX1745" s="13"/>
      <c r="AY1745" s="14" t="str">
        <f t="shared" si="274"/>
        <v/>
      </c>
      <c r="AZ1745" s="14">
        <f t="shared" si="272"/>
        <v>23</v>
      </c>
      <c r="BA1745" s="19">
        <f t="shared" si="275"/>
        <v>0</v>
      </c>
      <c r="BB1745" s="20" t="e">
        <f t="shared" si="273"/>
        <v>#DIV/0!</v>
      </c>
      <c r="BC1745">
        <f t="shared" si="276"/>
        <v>23</v>
      </c>
      <c r="BD1745" s="14">
        <f t="shared" si="277"/>
        <v>1</v>
      </c>
      <c r="BE1745" s="14" t="str">
        <f t="shared" si="278"/>
        <v/>
      </c>
      <c r="BF1745" s="14" t="str">
        <f t="shared" si="279"/>
        <v/>
      </c>
      <c r="BG1745" s="14" t="str">
        <f t="shared" si="280"/>
        <v/>
      </c>
    </row>
    <row r="1746" spans="1:59" x14ac:dyDescent="0.2">
      <c r="A1746" t="str">
        <f t="shared" si="281"/>
        <v>Hugh McCluggage_2018</v>
      </c>
      <c r="B1746" t="s">
        <v>1015</v>
      </c>
      <c r="C1746" t="s">
        <v>514</v>
      </c>
      <c r="D1746">
        <v>2018</v>
      </c>
      <c r="E1746" s="13">
        <v>297800</v>
      </c>
      <c r="F1746" s="13">
        <v>297800</v>
      </c>
      <c r="G1746" s="13">
        <v>297800</v>
      </c>
      <c r="H1746" s="13">
        <v>314900</v>
      </c>
      <c r="I1746" s="13">
        <v>328500</v>
      </c>
      <c r="J1746" s="13">
        <v>343300</v>
      </c>
      <c r="K1746" s="13">
        <v>345700</v>
      </c>
      <c r="L1746" s="13">
        <v>349100</v>
      </c>
      <c r="M1746" s="13">
        <v>339200</v>
      </c>
      <c r="N1746" s="13">
        <v>360700</v>
      </c>
      <c r="O1746" s="13">
        <v>390900</v>
      </c>
      <c r="P1746" s="13">
        <v>394200</v>
      </c>
      <c r="Q1746" s="13">
        <v>361200</v>
      </c>
      <c r="R1746" s="13">
        <v>361200</v>
      </c>
      <c r="S1746" s="13">
        <v>343100</v>
      </c>
      <c r="T1746" s="13">
        <v>356800</v>
      </c>
      <c r="U1746" s="13">
        <v>377900</v>
      </c>
      <c r="V1746" s="13">
        <v>400700</v>
      </c>
      <c r="W1746" s="13">
        <v>405800</v>
      </c>
      <c r="X1746" s="13">
        <v>390900</v>
      </c>
      <c r="Y1746" s="13">
        <v>391500</v>
      </c>
      <c r="Z1746" s="13">
        <v>389500</v>
      </c>
      <c r="AA1746" s="13">
        <v>400000</v>
      </c>
      <c r="AB1746" s="13">
        <v>48</v>
      </c>
      <c r="AC1746" s="13">
        <v>86</v>
      </c>
      <c r="AD1746" s="13">
        <v>81</v>
      </c>
      <c r="AE1746" s="13">
        <v>48</v>
      </c>
      <c r="AF1746" s="13">
        <v>96</v>
      </c>
      <c r="AG1746" s="13">
        <v>65</v>
      </c>
      <c r="AH1746" s="13">
        <v>53</v>
      </c>
      <c r="AI1746" s="13">
        <v>70</v>
      </c>
      <c r="AJ1746" s="13">
        <v>130</v>
      </c>
      <c r="AK1746" s="13">
        <v>84</v>
      </c>
      <c r="AL1746" s="13">
        <v>28</v>
      </c>
      <c r="AM1746" s="13">
        <v>53</v>
      </c>
      <c r="AN1746" s="13"/>
      <c r="AO1746" s="13">
        <v>97</v>
      </c>
      <c r="AP1746" s="13">
        <v>91</v>
      </c>
      <c r="AQ1746" s="13">
        <v>78</v>
      </c>
      <c r="AR1746" s="13">
        <v>113</v>
      </c>
      <c r="AS1746" s="13">
        <v>66</v>
      </c>
      <c r="AT1746" s="13">
        <v>36</v>
      </c>
      <c r="AU1746" s="13">
        <v>140</v>
      </c>
      <c r="AV1746" s="13">
        <v>61</v>
      </c>
      <c r="AW1746" s="13">
        <v>94</v>
      </c>
      <c r="AX1746" s="13">
        <v>71</v>
      </c>
      <c r="AY1746" s="14">
        <f t="shared" si="274"/>
        <v>76.772727272727266</v>
      </c>
      <c r="AZ1746" s="14">
        <f t="shared" si="272"/>
        <v>23</v>
      </c>
      <c r="BA1746" s="19">
        <f t="shared" si="275"/>
        <v>1</v>
      </c>
      <c r="BB1746" s="20">
        <f t="shared" si="273"/>
        <v>28.44197404270469</v>
      </c>
      <c r="BC1746">
        <f t="shared" si="276"/>
        <v>0</v>
      </c>
      <c r="BD1746" s="14">
        <f t="shared" si="277"/>
        <v>1</v>
      </c>
      <c r="BE1746" s="14">
        <f t="shared" si="278"/>
        <v>70.666666666666671</v>
      </c>
      <c r="BF1746" s="14">
        <f t="shared" si="279"/>
        <v>69.666666666666671</v>
      </c>
      <c r="BG1746" s="14">
        <f t="shared" si="280"/>
        <v>83.333333333333329</v>
      </c>
    </row>
    <row r="1747" spans="1:59" x14ac:dyDescent="0.2">
      <c r="A1747" t="str">
        <f t="shared" si="281"/>
        <v>Hugh McCluggage_2017</v>
      </c>
      <c r="B1747" t="s">
        <v>1015</v>
      </c>
      <c r="C1747" t="s">
        <v>514</v>
      </c>
      <c r="D1747">
        <v>2017</v>
      </c>
      <c r="E1747" s="13">
        <v>202800</v>
      </c>
      <c r="F1747" s="13">
        <v>202800</v>
      </c>
      <c r="G1747" s="13">
        <v>202800</v>
      </c>
      <c r="H1747" s="13">
        <v>202800</v>
      </c>
      <c r="I1747" s="13">
        <v>202800</v>
      </c>
      <c r="J1747" s="13">
        <v>215100</v>
      </c>
      <c r="K1747" s="13">
        <v>213100</v>
      </c>
      <c r="L1747" s="13">
        <v>217700</v>
      </c>
      <c r="M1747" s="13">
        <v>217700</v>
      </c>
      <c r="N1747" s="13">
        <v>216000</v>
      </c>
      <c r="O1747" s="13">
        <v>231200</v>
      </c>
      <c r="P1747" s="13">
        <v>231200</v>
      </c>
      <c r="Q1747" s="13">
        <v>242100</v>
      </c>
      <c r="R1747" s="13">
        <v>246900</v>
      </c>
      <c r="S1747" s="13">
        <v>259900</v>
      </c>
      <c r="T1747" s="13">
        <v>266300</v>
      </c>
      <c r="U1747" s="13">
        <v>280700</v>
      </c>
      <c r="V1747" s="13">
        <v>286700</v>
      </c>
      <c r="W1747" s="13">
        <v>306700</v>
      </c>
      <c r="X1747" s="13">
        <v>306700</v>
      </c>
      <c r="Y1747" s="13">
        <v>308800</v>
      </c>
      <c r="Z1747" s="13">
        <v>309300</v>
      </c>
      <c r="AA1747" s="13">
        <v>292400</v>
      </c>
      <c r="AB1747" s="13"/>
      <c r="AC1747" s="13"/>
      <c r="AD1747" s="13">
        <v>43</v>
      </c>
      <c r="AE1747" s="13">
        <v>52</v>
      </c>
      <c r="AF1747" s="13">
        <v>51</v>
      </c>
      <c r="AG1747" s="13">
        <v>19</v>
      </c>
      <c r="AH1747" s="13">
        <v>65</v>
      </c>
      <c r="AI1747" s="13"/>
      <c r="AJ1747" s="13">
        <v>40</v>
      </c>
      <c r="AK1747" s="13">
        <v>56</v>
      </c>
      <c r="AL1747" s="13"/>
      <c r="AM1747" s="13">
        <v>64</v>
      </c>
      <c r="AN1747" s="13">
        <v>33</v>
      </c>
      <c r="AO1747" s="13">
        <v>77</v>
      </c>
      <c r="AP1747" s="13">
        <v>59</v>
      </c>
      <c r="AQ1747" s="13">
        <v>55</v>
      </c>
      <c r="AR1747" s="13">
        <v>67</v>
      </c>
      <c r="AS1747" s="13">
        <v>95</v>
      </c>
      <c r="AT1747" s="13"/>
      <c r="AU1747" s="13">
        <v>28</v>
      </c>
      <c r="AV1747" s="13">
        <v>65</v>
      </c>
      <c r="AW1747" s="13">
        <v>56</v>
      </c>
      <c r="AX1747" s="13">
        <v>50</v>
      </c>
      <c r="AY1747" s="14">
        <f t="shared" si="274"/>
        <v>54.166666666666664</v>
      </c>
      <c r="AZ1747" s="14">
        <f t="shared" si="272"/>
        <v>23</v>
      </c>
      <c r="BA1747" s="19">
        <f t="shared" si="275"/>
        <v>0.81818181818181823</v>
      </c>
      <c r="BB1747" s="20">
        <f t="shared" si="273"/>
        <v>17.892653766938245</v>
      </c>
      <c r="BC1747">
        <f t="shared" si="276"/>
        <v>0</v>
      </c>
      <c r="BD1747" s="14">
        <f t="shared" si="277"/>
        <v>1</v>
      </c>
      <c r="BE1747" s="14">
        <f t="shared" si="278"/>
        <v>41.25</v>
      </c>
      <c r="BF1747" s="14">
        <f t="shared" si="279"/>
        <v>56.25</v>
      </c>
      <c r="BG1747" s="14">
        <f t="shared" si="280"/>
        <v>59.375</v>
      </c>
    </row>
    <row r="1748" spans="1:59" x14ac:dyDescent="0.2">
      <c r="A1748" t="str">
        <f t="shared" si="281"/>
        <v>Hugh McCluggage_2016</v>
      </c>
      <c r="B1748" t="s">
        <v>1015</v>
      </c>
      <c r="C1748" t="s">
        <v>514</v>
      </c>
      <c r="D1748">
        <v>2016</v>
      </c>
      <c r="E1748" s="13">
        <v>0</v>
      </c>
      <c r="F1748" s="13">
        <v>0</v>
      </c>
      <c r="G1748" s="13">
        <v>0</v>
      </c>
      <c r="H1748" s="13">
        <v>0</v>
      </c>
      <c r="I1748" s="13">
        <v>0</v>
      </c>
      <c r="J1748" s="13">
        <v>0</v>
      </c>
      <c r="K1748" s="13">
        <v>0</v>
      </c>
      <c r="L1748" s="13">
        <v>0</v>
      </c>
      <c r="M1748" s="13">
        <v>0</v>
      </c>
      <c r="N1748" s="13">
        <v>0</v>
      </c>
      <c r="O1748" s="13">
        <v>0</v>
      </c>
      <c r="P1748" s="13">
        <v>0</v>
      </c>
      <c r="Q1748" s="13">
        <v>0</v>
      </c>
      <c r="R1748" s="13">
        <v>0</v>
      </c>
      <c r="S1748" s="13">
        <v>0</v>
      </c>
      <c r="T1748" s="13">
        <v>0</v>
      </c>
      <c r="U1748" s="13">
        <v>0</v>
      </c>
      <c r="V1748" s="13">
        <v>0</v>
      </c>
      <c r="W1748" s="13">
        <v>0</v>
      </c>
      <c r="X1748" s="13">
        <v>0</v>
      </c>
      <c r="Y1748" s="13">
        <v>0</v>
      </c>
      <c r="Z1748" s="13">
        <v>0</v>
      </c>
      <c r="AA1748" s="13">
        <v>0</v>
      </c>
      <c r="AB1748" s="13"/>
      <c r="AC1748" s="13"/>
      <c r="AD1748" s="13"/>
      <c r="AE1748" s="13"/>
      <c r="AF1748" s="13"/>
      <c r="AG1748" s="13"/>
      <c r="AH1748" s="13"/>
      <c r="AI1748" s="13"/>
      <c r="AJ1748" s="13"/>
      <c r="AK1748" s="13"/>
      <c r="AL1748" s="13"/>
      <c r="AM1748" s="13"/>
      <c r="AN1748" s="13"/>
      <c r="AO1748" s="13"/>
      <c r="AP1748" s="13"/>
      <c r="AQ1748" s="13"/>
      <c r="AR1748" s="13"/>
      <c r="AS1748" s="13"/>
      <c r="AT1748" s="13"/>
      <c r="AU1748" s="13"/>
      <c r="AV1748" s="13"/>
      <c r="AW1748" s="13"/>
      <c r="AX1748" s="13"/>
      <c r="AY1748" s="14" t="str">
        <f t="shared" si="274"/>
        <v/>
      </c>
      <c r="AZ1748" s="14">
        <f t="shared" si="272"/>
        <v>23</v>
      </c>
      <c r="BA1748" s="19">
        <f t="shared" si="275"/>
        <v>0</v>
      </c>
      <c r="BB1748" s="20" t="e">
        <f t="shared" si="273"/>
        <v>#DIV/0!</v>
      </c>
      <c r="BC1748">
        <f t="shared" si="276"/>
        <v>23</v>
      </c>
      <c r="BD1748" s="14">
        <f t="shared" si="277"/>
        <v>1</v>
      </c>
      <c r="BE1748" s="14" t="str">
        <f t="shared" si="278"/>
        <v/>
      </c>
      <c r="BF1748" s="14" t="str">
        <f t="shared" si="279"/>
        <v/>
      </c>
      <c r="BG1748" s="14" t="str">
        <f t="shared" si="280"/>
        <v/>
      </c>
    </row>
    <row r="1749" spans="1:59" x14ac:dyDescent="0.2">
      <c r="A1749" t="str">
        <f t="shared" si="281"/>
        <v>Hugh McCluggage_2015</v>
      </c>
      <c r="B1749" t="s">
        <v>1015</v>
      </c>
      <c r="C1749" t="s">
        <v>514</v>
      </c>
      <c r="D1749">
        <v>2015</v>
      </c>
      <c r="E1749" s="13">
        <v>0</v>
      </c>
      <c r="F1749" s="13">
        <v>0</v>
      </c>
      <c r="G1749" s="13">
        <v>0</v>
      </c>
      <c r="H1749" s="13">
        <v>0</v>
      </c>
      <c r="I1749" s="13">
        <v>0</v>
      </c>
      <c r="J1749" s="13">
        <v>0</v>
      </c>
      <c r="K1749" s="13">
        <v>0</v>
      </c>
      <c r="L1749" s="13">
        <v>0</v>
      </c>
      <c r="M1749" s="13">
        <v>0</v>
      </c>
      <c r="N1749" s="13">
        <v>0</v>
      </c>
      <c r="O1749" s="13">
        <v>0</v>
      </c>
      <c r="P1749" s="13">
        <v>0</v>
      </c>
      <c r="Q1749" s="13">
        <v>0</v>
      </c>
      <c r="R1749" s="13">
        <v>0</v>
      </c>
      <c r="S1749" s="13">
        <v>0</v>
      </c>
      <c r="T1749" s="13">
        <v>0</v>
      </c>
      <c r="U1749" s="13">
        <v>0</v>
      </c>
      <c r="V1749" s="13">
        <v>0</v>
      </c>
      <c r="W1749" s="13">
        <v>0</v>
      </c>
      <c r="X1749" s="13">
        <v>0</v>
      </c>
      <c r="Y1749" s="13">
        <v>0</v>
      </c>
      <c r="Z1749" s="13">
        <v>0</v>
      </c>
      <c r="AA1749" s="13">
        <v>0</v>
      </c>
      <c r="AB1749" s="13"/>
      <c r="AC1749" s="13"/>
      <c r="AD1749" s="13"/>
      <c r="AE1749" s="13"/>
      <c r="AF1749" s="13"/>
      <c r="AG1749" s="13"/>
      <c r="AH1749" s="13"/>
      <c r="AI1749" s="13"/>
      <c r="AJ1749" s="13"/>
      <c r="AK1749" s="13"/>
      <c r="AL1749" s="13"/>
      <c r="AM1749" s="13"/>
      <c r="AN1749" s="13"/>
      <c r="AO1749" s="13"/>
      <c r="AP1749" s="13"/>
      <c r="AQ1749" s="13"/>
      <c r="AR1749" s="13"/>
      <c r="AS1749" s="13"/>
      <c r="AT1749" s="13"/>
      <c r="AU1749" s="13"/>
      <c r="AV1749" s="13"/>
      <c r="AW1749" s="13"/>
      <c r="AX1749" s="13"/>
      <c r="AY1749" s="14" t="str">
        <f t="shared" si="274"/>
        <v/>
      </c>
      <c r="AZ1749" s="14">
        <f t="shared" si="272"/>
        <v>23</v>
      </c>
      <c r="BA1749" s="19">
        <f t="shared" si="275"/>
        <v>0</v>
      </c>
      <c r="BB1749" s="20" t="e">
        <f t="shared" si="273"/>
        <v>#DIV/0!</v>
      </c>
      <c r="BC1749">
        <f t="shared" si="276"/>
        <v>23</v>
      </c>
      <c r="BD1749" s="14">
        <f t="shared" si="277"/>
        <v>1</v>
      </c>
      <c r="BE1749" s="14" t="str">
        <f t="shared" si="278"/>
        <v/>
      </c>
      <c r="BF1749" s="14" t="str">
        <f t="shared" si="279"/>
        <v/>
      </c>
      <c r="BG1749" s="14" t="str">
        <f t="shared" si="280"/>
        <v/>
      </c>
    </row>
    <row r="1750" spans="1:59" x14ac:dyDescent="0.2">
      <c r="A1750" t="str">
        <f t="shared" si="281"/>
        <v>Luke McDonald_2018</v>
      </c>
      <c r="B1750" t="s">
        <v>766</v>
      </c>
      <c r="C1750" t="s">
        <v>316</v>
      </c>
      <c r="D1750">
        <v>2018</v>
      </c>
      <c r="E1750" s="13">
        <v>461100</v>
      </c>
      <c r="F1750" s="13">
        <v>461100</v>
      </c>
      <c r="G1750" s="13">
        <v>461100</v>
      </c>
      <c r="H1750" s="13">
        <v>443600</v>
      </c>
      <c r="I1750" s="13">
        <v>439800</v>
      </c>
      <c r="J1750" s="13">
        <v>429700</v>
      </c>
      <c r="K1750" s="13">
        <v>419000</v>
      </c>
      <c r="L1750" s="13">
        <v>400100</v>
      </c>
      <c r="M1750" s="13">
        <v>395100</v>
      </c>
      <c r="N1750" s="13">
        <v>389000</v>
      </c>
      <c r="O1750" s="13">
        <v>373200</v>
      </c>
      <c r="P1750" s="13">
        <v>382600</v>
      </c>
      <c r="Q1750" s="13">
        <v>378300</v>
      </c>
      <c r="R1750" s="13">
        <v>378300</v>
      </c>
      <c r="S1750" s="13">
        <v>387200</v>
      </c>
      <c r="T1750" s="13">
        <v>365400</v>
      </c>
      <c r="U1750" s="13">
        <v>365000</v>
      </c>
      <c r="V1750" s="13">
        <v>362800</v>
      </c>
      <c r="W1750" s="13">
        <v>348000</v>
      </c>
      <c r="X1750" s="13">
        <v>325700</v>
      </c>
      <c r="Y1750" s="13">
        <v>303300</v>
      </c>
      <c r="Z1750" s="13">
        <v>286900</v>
      </c>
      <c r="AA1750" s="13">
        <v>248800</v>
      </c>
      <c r="AB1750" s="13">
        <v>68</v>
      </c>
      <c r="AC1750" s="13">
        <v>80</v>
      </c>
      <c r="AD1750" s="13">
        <v>87</v>
      </c>
      <c r="AE1750" s="13">
        <v>85</v>
      </c>
      <c r="AF1750" s="13">
        <v>63</v>
      </c>
      <c r="AG1750" s="13">
        <v>83</v>
      </c>
      <c r="AH1750" s="13">
        <v>62</v>
      </c>
      <c r="AI1750" s="13">
        <v>85</v>
      </c>
      <c r="AJ1750" s="13">
        <v>78</v>
      </c>
      <c r="AK1750" s="13">
        <v>35</v>
      </c>
      <c r="AL1750" s="13">
        <v>132</v>
      </c>
      <c r="AM1750" s="13">
        <v>55</v>
      </c>
      <c r="AN1750" s="13"/>
      <c r="AO1750" s="13">
        <v>62</v>
      </c>
      <c r="AP1750" s="13">
        <v>71</v>
      </c>
      <c r="AQ1750" s="13">
        <v>90</v>
      </c>
      <c r="AR1750" s="13">
        <v>57</v>
      </c>
      <c r="AS1750" s="13">
        <v>42</v>
      </c>
      <c r="AT1750" s="13">
        <v>64</v>
      </c>
      <c r="AU1750" s="13">
        <v>44</v>
      </c>
      <c r="AV1750" s="13">
        <v>42</v>
      </c>
      <c r="AW1750" s="13">
        <v>46</v>
      </c>
      <c r="AX1750" s="13">
        <v>37</v>
      </c>
      <c r="AY1750" s="14">
        <f t="shared" si="274"/>
        <v>66.727272727272734</v>
      </c>
      <c r="AZ1750" s="14">
        <f t="shared" si="272"/>
        <v>23</v>
      </c>
      <c r="BA1750" s="19">
        <f t="shared" si="275"/>
        <v>1</v>
      </c>
      <c r="BB1750" s="20">
        <f t="shared" si="273"/>
        <v>22.705530725819322</v>
      </c>
      <c r="BC1750">
        <f t="shared" si="276"/>
        <v>0</v>
      </c>
      <c r="BD1750" s="14">
        <f t="shared" si="277"/>
        <v>23</v>
      </c>
      <c r="BE1750" s="14">
        <f t="shared" si="278"/>
        <v>77.666666666666671</v>
      </c>
      <c r="BF1750" s="14">
        <f t="shared" si="279"/>
        <v>74.5</v>
      </c>
      <c r="BG1750" s="14">
        <f t="shared" si="280"/>
        <v>54.777777777777779</v>
      </c>
    </row>
    <row r="1751" spans="1:59" x14ac:dyDescent="0.2">
      <c r="A1751" t="str">
        <f t="shared" si="281"/>
        <v>Luke McDonald_2017</v>
      </c>
      <c r="B1751" t="s">
        <v>766</v>
      </c>
      <c r="C1751" t="s">
        <v>316</v>
      </c>
      <c r="D1751">
        <v>2017</v>
      </c>
      <c r="E1751" s="13">
        <v>348200</v>
      </c>
      <c r="F1751" s="13">
        <v>348200</v>
      </c>
      <c r="G1751" s="13">
        <v>348200</v>
      </c>
      <c r="H1751" s="13">
        <v>355300</v>
      </c>
      <c r="I1751" s="13">
        <v>366000</v>
      </c>
      <c r="J1751" s="13">
        <v>380900</v>
      </c>
      <c r="K1751" s="13">
        <v>384600</v>
      </c>
      <c r="L1751" s="13">
        <v>402000</v>
      </c>
      <c r="M1751" s="13">
        <v>404800</v>
      </c>
      <c r="N1751" s="13">
        <v>405900</v>
      </c>
      <c r="O1751" s="13">
        <v>410500</v>
      </c>
      <c r="P1751" s="13">
        <v>417800</v>
      </c>
      <c r="Q1751" s="13">
        <v>417800</v>
      </c>
      <c r="R1751" s="13">
        <v>431500</v>
      </c>
      <c r="S1751" s="13">
        <v>417600</v>
      </c>
      <c r="T1751" s="13">
        <v>417400</v>
      </c>
      <c r="U1751" s="13">
        <v>412200</v>
      </c>
      <c r="V1751" s="13">
        <v>422000</v>
      </c>
      <c r="W1751" s="13">
        <v>420600</v>
      </c>
      <c r="X1751" s="13">
        <v>431300</v>
      </c>
      <c r="Y1751" s="13">
        <v>434600</v>
      </c>
      <c r="Z1751" s="13">
        <v>447100</v>
      </c>
      <c r="AA1751" s="13">
        <v>446000</v>
      </c>
      <c r="AB1751" s="13">
        <v>58</v>
      </c>
      <c r="AC1751" s="13">
        <v>67</v>
      </c>
      <c r="AD1751" s="13">
        <v>94</v>
      </c>
      <c r="AE1751" s="13">
        <v>71</v>
      </c>
      <c r="AF1751" s="13">
        <v>82</v>
      </c>
      <c r="AG1751" s="13">
        <v>79</v>
      </c>
      <c r="AH1751" s="13">
        <v>103</v>
      </c>
      <c r="AI1751" s="13">
        <v>61</v>
      </c>
      <c r="AJ1751" s="13">
        <v>76</v>
      </c>
      <c r="AK1751" s="13">
        <v>112</v>
      </c>
      <c r="AL1751" s="13">
        <v>71</v>
      </c>
      <c r="AM1751" s="13"/>
      <c r="AN1751" s="13">
        <v>93</v>
      </c>
      <c r="AO1751" s="13">
        <v>58</v>
      </c>
      <c r="AP1751" s="13">
        <v>97</v>
      </c>
      <c r="AQ1751" s="13">
        <v>82</v>
      </c>
      <c r="AR1751" s="13">
        <v>89</v>
      </c>
      <c r="AS1751" s="13">
        <v>79</v>
      </c>
      <c r="AT1751" s="13">
        <v>109</v>
      </c>
      <c r="AU1751" s="13">
        <v>80</v>
      </c>
      <c r="AV1751" s="13">
        <v>102</v>
      </c>
      <c r="AW1751" s="13">
        <v>86</v>
      </c>
      <c r="AX1751" s="13">
        <v>96</v>
      </c>
      <c r="AY1751" s="14">
        <f t="shared" si="274"/>
        <v>83.86363636363636</v>
      </c>
      <c r="AZ1751" s="14">
        <f t="shared" si="272"/>
        <v>23</v>
      </c>
      <c r="BA1751" s="19">
        <f t="shared" si="275"/>
        <v>1</v>
      </c>
      <c r="BB1751" s="20">
        <f t="shared" si="273"/>
        <v>15.830336923122237</v>
      </c>
      <c r="BC1751">
        <f t="shared" si="276"/>
        <v>0</v>
      </c>
      <c r="BD1751" s="14">
        <f t="shared" si="277"/>
        <v>1</v>
      </c>
      <c r="BE1751" s="14">
        <f t="shared" si="278"/>
        <v>75.166666666666671</v>
      </c>
      <c r="BF1751" s="14">
        <f t="shared" si="279"/>
        <v>84.6</v>
      </c>
      <c r="BG1751" s="14">
        <f t="shared" si="280"/>
        <v>91.111111111111114</v>
      </c>
    </row>
    <row r="1752" spans="1:59" x14ac:dyDescent="0.2">
      <c r="A1752" t="str">
        <f t="shared" si="281"/>
        <v>Luke McDonald_2016</v>
      </c>
      <c r="B1752" t="s">
        <v>766</v>
      </c>
      <c r="C1752" t="s">
        <v>316</v>
      </c>
      <c r="D1752">
        <v>2016</v>
      </c>
      <c r="E1752" s="13">
        <v>284700</v>
      </c>
      <c r="F1752" s="13">
        <v>284700</v>
      </c>
      <c r="G1752" s="13">
        <v>284700</v>
      </c>
      <c r="H1752" s="13">
        <v>285000</v>
      </c>
      <c r="I1752" s="13">
        <v>296700</v>
      </c>
      <c r="J1752" s="13">
        <v>310200</v>
      </c>
      <c r="K1752" s="13">
        <v>328900</v>
      </c>
      <c r="L1752" s="13">
        <v>342000</v>
      </c>
      <c r="M1752" s="13">
        <v>346000</v>
      </c>
      <c r="N1752" s="13">
        <v>350400</v>
      </c>
      <c r="O1752" s="13">
        <v>335700</v>
      </c>
      <c r="P1752" s="13">
        <v>334000</v>
      </c>
      <c r="Q1752" s="13">
        <v>329700</v>
      </c>
      <c r="R1752" s="13">
        <v>312900</v>
      </c>
      <c r="S1752" s="13">
        <v>312900</v>
      </c>
      <c r="T1752" s="13">
        <v>312900</v>
      </c>
      <c r="U1752" s="13">
        <v>312900</v>
      </c>
      <c r="V1752" s="13">
        <v>312900</v>
      </c>
      <c r="W1752" s="13">
        <v>312900</v>
      </c>
      <c r="X1752" s="13">
        <v>312900</v>
      </c>
      <c r="Y1752" s="13">
        <v>312900</v>
      </c>
      <c r="Z1752" s="13">
        <v>312900</v>
      </c>
      <c r="AA1752" s="13">
        <v>312900</v>
      </c>
      <c r="AB1752" s="13">
        <v>51</v>
      </c>
      <c r="AC1752" s="13">
        <v>61</v>
      </c>
      <c r="AD1752" s="13">
        <v>56</v>
      </c>
      <c r="AE1752" s="13">
        <v>77</v>
      </c>
      <c r="AF1752" s="13">
        <v>71</v>
      </c>
      <c r="AG1752" s="13">
        <v>76</v>
      </c>
      <c r="AH1752" s="13">
        <v>78</v>
      </c>
      <c r="AI1752" s="13">
        <v>58</v>
      </c>
      <c r="AJ1752" s="13">
        <v>81</v>
      </c>
      <c r="AK1752" s="13">
        <v>38</v>
      </c>
      <c r="AL1752" s="13">
        <v>78</v>
      </c>
      <c r="AM1752" s="13">
        <v>75</v>
      </c>
      <c r="AN1752" s="13">
        <v>12</v>
      </c>
      <c r="AO1752" s="13"/>
      <c r="AP1752" s="13"/>
      <c r="AQ1752" s="13"/>
      <c r="AR1752" s="13"/>
      <c r="AS1752" s="13"/>
      <c r="AT1752" s="13"/>
      <c r="AU1752" s="13"/>
      <c r="AV1752" s="13"/>
      <c r="AW1752" s="13"/>
      <c r="AX1752" s="13">
        <v>84</v>
      </c>
      <c r="AY1752" s="14">
        <f t="shared" si="274"/>
        <v>64</v>
      </c>
      <c r="AZ1752" s="14">
        <f t="shared" si="272"/>
        <v>23</v>
      </c>
      <c r="BA1752" s="19">
        <f t="shared" si="275"/>
        <v>0.63636363636363635</v>
      </c>
      <c r="BB1752" s="20">
        <f t="shared" si="273"/>
        <v>20.042263038197749</v>
      </c>
      <c r="BC1752">
        <f t="shared" si="276"/>
        <v>0</v>
      </c>
      <c r="BD1752" s="14">
        <f t="shared" si="277"/>
        <v>1</v>
      </c>
      <c r="BE1752" s="14">
        <f t="shared" si="278"/>
        <v>65.333333333333329</v>
      </c>
      <c r="BF1752" s="14">
        <f t="shared" si="279"/>
        <v>68</v>
      </c>
      <c r="BG1752" s="14">
        <f t="shared" si="280"/>
        <v>84</v>
      </c>
    </row>
    <row r="1753" spans="1:59" x14ac:dyDescent="0.2">
      <c r="A1753" t="str">
        <f t="shared" si="281"/>
        <v>Luke McDonald_2015</v>
      </c>
      <c r="B1753" t="s">
        <v>766</v>
      </c>
      <c r="C1753" t="s">
        <v>316</v>
      </c>
      <c r="D1753">
        <v>2015</v>
      </c>
      <c r="E1753" s="13">
        <v>354800</v>
      </c>
      <c r="F1753" s="13">
        <v>354800</v>
      </c>
      <c r="G1753" s="13">
        <v>354800</v>
      </c>
      <c r="H1753" s="13">
        <v>352000</v>
      </c>
      <c r="I1753" s="13">
        <v>352000</v>
      </c>
      <c r="J1753" s="13">
        <v>352000</v>
      </c>
      <c r="K1753" s="13">
        <v>345000</v>
      </c>
      <c r="L1753" s="13">
        <v>327300</v>
      </c>
      <c r="M1753" s="13">
        <v>292100</v>
      </c>
      <c r="N1753" s="13">
        <v>267100</v>
      </c>
      <c r="O1753" s="13">
        <v>267100</v>
      </c>
      <c r="P1753" s="13">
        <v>267100</v>
      </c>
      <c r="Q1753" s="13">
        <v>267100</v>
      </c>
      <c r="R1753" s="13">
        <v>267100</v>
      </c>
      <c r="S1753" s="13">
        <v>267100</v>
      </c>
      <c r="T1753" s="13">
        <v>267100</v>
      </c>
      <c r="U1753" s="13">
        <v>267100</v>
      </c>
      <c r="V1753" s="13">
        <v>254500</v>
      </c>
      <c r="W1753" s="13">
        <v>255500</v>
      </c>
      <c r="X1753" s="13">
        <v>258700</v>
      </c>
      <c r="Y1753" s="13">
        <v>259900</v>
      </c>
      <c r="Z1753" s="13">
        <v>256600</v>
      </c>
      <c r="AA1753" s="13">
        <v>256600</v>
      </c>
      <c r="AB1753" s="13">
        <v>43</v>
      </c>
      <c r="AC1753" s="13">
        <v>77</v>
      </c>
      <c r="AD1753" s="13">
        <v>84</v>
      </c>
      <c r="AE1753" s="13"/>
      <c r="AF1753" s="13"/>
      <c r="AG1753" s="13">
        <v>34</v>
      </c>
      <c r="AH1753" s="13">
        <v>48</v>
      </c>
      <c r="AI1753" s="13">
        <v>33</v>
      </c>
      <c r="AJ1753" s="13">
        <v>36</v>
      </c>
      <c r="AK1753" s="13"/>
      <c r="AL1753" s="13"/>
      <c r="AM1753" s="13"/>
      <c r="AN1753" s="13"/>
      <c r="AO1753" s="13"/>
      <c r="AP1753" s="13"/>
      <c r="AQ1753" s="13"/>
      <c r="AR1753" s="13">
        <v>64</v>
      </c>
      <c r="AS1753" s="13">
        <v>56</v>
      </c>
      <c r="AT1753" s="13">
        <v>42</v>
      </c>
      <c r="AU1753" s="13">
        <v>62</v>
      </c>
      <c r="AV1753" s="13">
        <v>48</v>
      </c>
      <c r="AW1753" s="13"/>
      <c r="AX1753" s="13">
        <v>59</v>
      </c>
      <c r="AY1753" s="14">
        <f t="shared" si="274"/>
        <v>52.769230769230766</v>
      </c>
      <c r="AZ1753" s="14">
        <f t="shared" si="272"/>
        <v>23</v>
      </c>
      <c r="BA1753" s="19">
        <f t="shared" si="275"/>
        <v>0.59090909090909094</v>
      </c>
      <c r="BB1753" s="20">
        <f t="shared" si="273"/>
        <v>16.083914563697107</v>
      </c>
      <c r="BC1753">
        <f t="shared" si="276"/>
        <v>0</v>
      </c>
      <c r="BD1753" s="14">
        <f t="shared" si="277"/>
        <v>18</v>
      </c>
      <c r="BE1753" s="14">
        <f t="shared" si="278"/>
        <v>59.5</v>
      </c>
      <c r="BF1753" s="14">
        <f t="shared" si="279"/>
        <v>39</v>
      </c>
      <c r="BG1753" s="14">
        <f t="shared" si="280"/>
        <v>55.166666666666664</v>
      </c>
    </row>
    <row r="1754" spans="1:59" x14ac:dyDescent="0.2">
      <c r="A1754" t="str">
        <f t="shared" si="281"/>
        <v>Oscar McDonald_2018</v>
      </c>
      <c r="B1754" t="s">
        <v>814</v>
      </c>
      <c r="C1754" t="s">
        <v>288</v>
      </c>
      <c r="D1754">
        <v>2018</v>
      </c>
      <c r="E1754" s="13">
        <v>383500</v>
      </c>
      <c r="F1754" s="13">
        <v>383500</v>
      </c>
      <c r="G1754" s="13">
        <v>383500</v>
      </c>
      <c r="H1754" s="13">
        <v>343100</v>
      </c>
      <c r="I1754" s="13">
        <v>329400</v>
      </c>
      <c r="J1754" s="13">
        <v>328100</v>
      </c>
      <c r="K1754" s="13">
        <v>335400</v>
      </c>
      <c r="L1754" s="13">
        <v>337600</v>
      </c>
      <c r="M1754" s="13">
        <v>317400</v>
      </c>
      <c r="N1754" s="13">
        <v>303700</v>
      </c>
      <c r="O1754" s="13">
        <v>282200</v>
      </c>
      <c r="P1754" s="13">
        <v>279000</v>
      </c>
      <c r="Q1754" s="13">
        <v>266900</v>
      </c>
      <c r="R1754" s="13">
        <v>266900</v>
      </c>
      <c r="S1754" s="13">
        <v>252400</v>
      </c>
      <c r="T1754" s="13">
        <v>244600</v>
      </c>
      <c r="U1754" s="13">
        <v>244200</v>
      </c>
      <c r="V1754" s="13">
        <v>259300</v>
      </c>
      <c r="W1754" s="13">
        <v>261600</v>
      </c>
      <c r="X1754" s="13">
        <v>258400</v>
      </c>
      <c r="Y1754" s="13">
        <v>251700</v>
      </c>
      <c r="Z1754" s="13">
        <v>249400</v>
      </c>
      <c r="AA1754" s="13">
        <v>272100</v>
      </c>
      <c r="AB1754" s="13">
        <v>41</v>
      </c>
      <c r="AC1754" s="13">
        <v>63</v>
      </c>
      <c r="AD1754" s="13">
        <v>34</v>
      </c>
      <c r="AE1754" s="13">
        <v>74</v>
      </c>
      <c r="AF1754" s="13">
        <v>82</v>
      </c>
      <c r="AG1754" s="13">
        <v>55</v>
      </c>
      <c r="AH1754" s="13">
        <v>68</v>
      </c>
      <c r="AI1754" s="13">
        <v>35</v>
      </c>
      <c r="AJ1754" s="13">
        <v>58</v>
      </c>
      <c r="AK1754" s="13">
        <v>41</v>
      </c>
      <c r="AL1754" s="13">
        <v>63</v>
      </c>
      <c r="AM1754" s="13">
        <v>38</v>
      </c>
      <c r="AN1754" s="13"/>
      <c r="AO1754" s="13">
        <v>28</v>
      </c>
      <c r="AP1754" s="13">
        <v>71</v>
      </c>
      <c r="AQ1754" s="13">
        <v>50</v>
      </c>
      <c r="AR1754" s="13">
        <v>62</v>
      </c>
      <c r="AS1754" s="13">
        <v>52</v>
      </c>
      <c r="AT1754" s="13">
        <v>39</v>
      </c>
      <c r="AU1754" s="13">
        <v>53</v>
      </c>
      <c r="AV1754" s="13">
        <v>58</v>
      </c>
      <c r="AW1754" s="13">
        <v>61</v>
      </c>
      <c r="AX1754" s="13">
        <v>74</v>
      </c>
      <c r="AY1754" s="14">
        <f t="shared" si="274"/>
        <v>54.545454545454547</v>
      </c>
      <c r="AZ1754" s="14">
        <f t="shared" si="272"/>
        <v>23</v>
      </c>
      <c r="BA1754" s="19">
        <f t="shared" si="275"/>
        <v>1</v>
      </c>
      <c r="BB1754" s="20">
        <f t="shared" si="273"/>
        <v>14.876402767717714</v>
      </c>
      <c r="BC1754">
        <f t="shared" si="276"/>
        <v>0</v>
      </c>
      <c r="BD1754" s="14">
        <f t="shared" si="277"/>
        <v>17</v>
      </c>
      <c r="BE1754" s="14">
        <f t="shared" si="278"/>
        <v>58.166666666666664</v>
      </c>
      <c r="BF1754" s="14">
        <f t="shared" si="279"/>
        <v>50.5</v>
      </c>
      <c r="BG1754" s="14">
        <f t="shared" si="280"/>
        <v>57.777777777777779</v>
      </c>
    </row>
    <row r="1755" spans="1:59" x14ac:dyDescent="0.2">
      <c r="A1755" t="str">
        <f t="shared" si="281"/>
        <v>Oscar McDonald_2017</v>
      </c>
      <c r="B1755" t="s">
        <v>814</v>
      </c>
      <c r="C1755" t="s">
        <v>288</v>
      </c>
      <c r="D1755">
        <v>2017</v>
      </c>
      <c r="E1755" s="13">
        <v>375000</v>
      </c>
      <c r="F1755" s="13">
        <v>375000</v>
      </c>
      <c r="G1755" s="13">
        <v>375000</v>
      </c>
      <c r="H1755" s="13">
        <v>363600</v>
      </c>
      <c r="I1755" s="13">
        <v>363600</v>
      </c>
      <c r="J1755" s="13">
        <v>363600</v>
      </c>
      <c r="K1755" s="13">
        <v>359300</v>
      </c>
      <c r="L1755" s="13">
        <v>369500</v>
      </c>
      <c r="M1755" s="13">
        <v>372700</v>
      </c>
      <c r="N1755" s="13">
        <v>353600</v>
      </c>
      <c r="O1755" s="13">
        <v>330400</v>
      </c>
      <c r="P1755" s="13">
        <v>330400</v>
      </c>
      <c r="Q1755" s="13">
        <v>330600</v>
      </c>
      <c r="R1755" s="13">
        <v>361300</v>
      </c>
      <c r="S1755" s="13">
        <v>374200</v>
      </c>
      <c r="T1755" s="13">
        <v>385100</v>
      </c>
      <c r="U1755" s="13">
        <v>376400</v>
      </c>
      <c r="V1755" s="13">
        <v>387600</v>
      </c>
      <c r="W1755" s="13">
        <v>382100</v>
      </c>
      <c r="X1755" s="13">
        <v>374300</v>
      </c>
      <c r="Y1755" s="13">
        <v>361000</v>
      </c>
      <c r="Z1755" s="13">
        <v>358200</v>
      </c>
      <c r="AA1755" s="13">
        <v>344200</v>
      </c>
      <c r="AB1755" s="13">
        <v>80</v>
      </c>
      <c r="AC1755" s="13">
        <v>51</v>
      </c>
      <c r="AD1755" s="13">
        <v>62</v>
      </c>
      <c r="AE1755" s="13"/>
      <c r="AF1755" s="13"/>
      <c r="AG1755" s="13">
        <v>91</v>
      </c>
      <c r="AH1755" s="13">
        <v>80</v>
      </c>
      <c r="AI1755" s="13">
        <v>54</v>
      </c>
      <c r="AJ1755" s="13">
        <v>42</v>
      </c>
      <c r="AK1755" s="13">
        <v>60</v>
      </c>
      <c r="AL1755" s="13"/>
      <c r="AM1755" s="13">
        <v>92</v>
      </c>
      <c r="AN1755" s="13">
        <v>111</v>
      </c>
      <c r="AO1755" s="13">
        <v>38</v>
      </c>
      <c r="AP1755" s="13">
        <v>98</v>
      </c>
      <c r="AQ1755" s="13">
        <v>74</v>
      </c>
      <c r="AR1755" s="13">
        <v>78</v>
      </c>
      <c r="AS1755" s="13">
        <v>68</v>
      </c>
      <c r="AT1755" s="13">
        <v>66</v>
      </c>
      <c r="AU1755" s="13">
        <v>62</v>
      </c>
      <c r="AV1755" s="13">
        <v>84</v>
      </c>
      <c r="AW1755" s="13">
        <v>39</v>
      </c>
      <c r="AX1755" s="13">
        <v>65</v>
      </c>
      <c r="AY1755" s="14">
        <f t="shared" si="274"/>
        <v>69.75</v>
      </c>
      <c r="AZ1755" s="14">
        <f t="shared" si="272"/>
        <v>23</v>
      </c>
      <c r="BA1755" s="19">
        <f t="shared" si="275"/>
        <v>0.90909090909090906</v>
      </c>
      <c r="BB1755" s="20">
        <f t="shared" si="273"/>
        <v>19.899418134841611</v>
      </c>
      <c r="BC1755">
        <f t="shared" si="276"/>
        <v>0</v>
      </c>
      <c r="BD1755" s="14">
        <f t="shared" si="277"/>
        <v>11</v>
      </c>
      <c r="BE1755" s="14">
        <f t="shared" si="278"/>
        <v>71</v>
      </c>
      <c r="BF1755" s="14">
        <f t="shared" si="279"/>
        <v>65.599999999999994</v>
      </c>
      <c r="BG1755" s="14">
        <f t="shared" si="280"/>
        <v>70.444444444444443</v>
      </c>
    </row>
    <row r="1756" spans="1:59" x14ac:dyDescent="0.2">
      <c r="A1756" t="str">
        <f t="shared" si="281"/>
        <v>Oscar McDonald_2016</v>
      </c>
      <c r="B1756" t="s">
        <v>814</v>
      </c>
      <c r="C1756" t="s">
        <v>288</v>
      </c>
      <c r="D1756">
        <v>2016</v>
      </c>
      <c r="E1756" s="13">
        <v>155400</v>
      </c>
      <c r="F1756" s="13">
        <v>155400</v>
      </c>
      <c r="G1756" s="13">
        <v>155400</v>
      </c>
      <c r="H1756" s="13">
        <v>155400</v>
      </c>
      <c r="I1756" s="13">
        <v>155400</v>
      </c>
      <c r="J1756" s="13">
        <v>155400</v>
      </c>
      <c r="K1756" s="13">
        <v>155400</v>
      </c>
      <c r="L1756" s="13">
        <v>155400</v>
      </c>
      <c r="M1756" s="13">
        <v>155400</v>
      </c>
      <c r="N1756" s="13">
        <v>155400</v>
      </c>
      <c r="O1756" s="13">
        <v>183900</v>
      </c>
      <c r="P1756" s="13">
        <v>232000</v>
      </c>
      <c r="Q1756" s="13">
        <v>275000</v>
      </c>
      <c r="R1756" s="13">
        <v>309300</v>
      </c>
      <c r="S1756" s="13">
        <v>309300</v>
      </c>
      <c r="T1756" s="13">
        <v>321900</v>
      </c>
      <c r="U1756" s="13">
        <v>315600</v>
      </c>
      <c r="V1756" s="13">
        <v>295900</v>
      </c>
      <c r="W1756" s="13">
        <v>280400</v>
      </c>
      <c r="X1756" s="13">
        <v>291600</v>
      </c>
      <c r="Y1756" s="13">
        <v>316700</v>
      </c>
      <c r="Z1756" s="13">
        <v>348800</v>
      </c>
      <c r="AA1756" s="13">
        <v>368400</v>
      </c>
      <c r="AB1756" s="13">
        <v>32</v>
      </c>
      <c r="AC1756" s="13"/>
      <c r="AD1756" s="13"/>
      <c r="AE1756" s="13"/>
      <c r="AF1756" s="13"/>
      <c r="AG1756" s="13"/>
      <c r="AH1756" s="13"/>
      <c r="AI1756" s="13"/>
      <c r="AJ1756" s="13">
        <v>58</v>
      </c>
      <c r="AK1756" s="13">
        <v>68</v>
      </c>
      <c r="AL1756" s="13">
        <v>93</v>
      </c>
      <c r="AM1756" s="13">
        <v>76</v>
      </c>
      <c r="AN1756" s="13">
        <v>79</v>
      </c>
      <c r="AO1756" s="13"/>
      <c r="AP1756" s="13">
        <v>59</v>
      </c>
      <c r="AQ1756" s="13">
        <v>42</v>
      </c>
      <c r="AR1756" s="13">
        <v>47</v>
      </c>
      <c r="AS1756" s="13">
        <v>58</v>
      </c>
      <c r="AT1756" s="13">
        <v>94</v>
      </c>
      <c r="AU1756" s="13">
        <v>86</v>
      </c>
      <c r="AV1756" s="13">
        <v>90</v>
      </c>
      <c r="AW1756" s="13">
        <v>85</v>
      </c>
      <c r="AX1756" s="13">
        <v>67</v>
      </c>
      <c r="AY1756" s="14">
        <f t="shared" si="274"/>
        <v>68.933333333333337</v>
      </c>
      <c r="AZ1756" s="14">
        <f t="shared" si="272"/>
        <v>23</v>
      </c>
      <c r="BA1756" s="19">
        <f t="shared" si="275"/>
        <v>0.68181818181818177</v>
      </c>
      <c r="BB1756" s="20">
        <f t="shared" si="273"/>
        <v>19.392438388884123</v>
      </c>
      <c r="BC1756">
        <f t="shared" si="276"/>
        <v>0</v>
      </c>
      <c r="BD1756" s="14">
        <f t="shared" si="277"/>
        <v>1</v>
      </c>
      <c r="BE1756" s="14">
        <f t="shared" si="278"/>
        <v>32</v>
      </c>
      <c r="BF1756" s="14">
        <f t="shared" si="279"/>
        <v>73.75</v>
      </c>
      <c r="BG1756" s="14">
        <f t="shared" si="280"/>
        <v>69.777777777777771</v>
      </c>
    </row>
    <row r="1757" spans="1:59" x14ac:dyDescent="0.2">
      <c r="A1757" t="str">
        <f t="shared" si="281"/>
        <v>Oscar McDonald_2015</v>
      </c>
      <c r="B1757" t="s">
        <v>814</v>
      </c>
      <c r="C1757" t="s">
        <v>288</v>
      </c>
      <c r="D1757">
        <v>2015</v>
      </c>
      <c r="E1757" s="13">
        <v>117300</v>
      </c>
      <c r="F1757" s="13">
        <v>117300</v>
      </c>
      <c r="G1757" s="13">
        <v>117300</v>
      </c>
      <c r="H1757" s="13">
        <v>117300</v>
      </c>
      <c r="I1757" s="13">
        <v>117300</v>
      </c>
      <c r="J1757" s="13">
        <v>117300</v>
      </c>
      <c r="K1757" s="13">
        <v>117300</v>
      </c>
      <c r="L1757" s="13">
        <v>117300</v>
      </c>
      <c r="M1757" s="13">
        <v>117300</v>
      </c>
      <c r="N1757" s="13">
        <v>117300</v>
      </c>
      <c r="O1757" s="13">
        <v>117300</v>
      </c>
      <c r="P1757" s="13">
        <v>117300</v>
      </c>
      <c r="Q1757" s="13">
        <v>117300</v>
      </c>
      <c r="R1757" s="13">
        <v>117300</v>
      </c>
      <c r="S1757" s="13">
        <v>117300</v>
      </c>
      <c r="T1757" s="13">
        <v>117300</v>
      </c>
      <c r="U1757" s="13">
        <v>117300</v>
      </c>
      <c r="V1757" s="13">
        <v>117300</v>
      </c>
      <c r="W1757" s="13">
        <v>117300</v>
      </c>
      <c r="X1757" s="13">
        <v>117300</v>
      </c>
      <c r="Y1757" s="13">
        <v>117300</v>
      </c>
      <c r="Z1757" s="13">
        <v>117300</v>
      </c>
      <c r="AA1757" s="13">
        <v>117300</v>
      </c>
      <c r="AB1757" s="13"/>
      <c r="AC1757" s="13"/>
      <c r="AD1757" s="13"/>
      <c r="AE1757" s="13"/>
      <c r="AF1757" s="13"/>
      <c r="AG1757" s="13"/>
      <c r="AH1757" s="13"/>
      <c r="AI1757" s="13"/>
      <c r="AJ1757" s="13"/>
      <c r="AK1757" s="13"/>
      <c r="AL1757" s="13"/>
      <c r="AM1757" s="13"/>
      <c r="AN1757" s="13"/>
      <c r="AO1757" s="13"/>
      <c r="AP1757" s="13"/>
      <c r="AQ1757" s="13"/>
      <c r="AR1757" s="13"/>
      <c r="AS1757" s="13"/>
      <c r="AT1757" s="13"/>
      <c r="AU1757" s="13"/>
      <c r="AV1757" s="13"/>
      <c r="AW1757" s="13">
        <v>29</v>
      </c>
      <c r="AX1757" s="13">
        <v>35</v>
      </c>
      <c r="AY1757" s="14">
        <f t="shared" si="274"/>
        <v>32</v>
      </c>
      <c r="AZ1757" s="14">
        <f t="shared" si="272"/>
        <v>23</v>
      </c>
      <c r="BA1757" s="19">
        <f t="shared" si="275"/>
        <v>9.0909090909090912E-2</v>
      </c>
      <c r="BB1757" s="20">
        <f t="shared" si="273"/>
        <v>4.2426406871192848</v>
      </c>
      <c r="BC1757">
        <f t="shared" si="276"/>
        <v>0</v>
      </c>
      <c r="BD1757" s="14">
        <f t="shared" si="277"/>
        <v>1</v>
      </c>
      <c r="BE1757" s="14" t="str">
        <f t="shared" si="278"/>
        <v/>
      </c>
      <c r="BF1757" s="14" t="str">
        <f t="shared" si="279"/>
        <v/>
      </c>
      <c r="BG1757" s="14">
        <f t="shared" si="280"/>
        <v>32</v>
      </c>
    </row>
    <row r="1758" spans="1:59" x14ac:dyDescent="0.2">
      <c r="A1758" t="str">
        <f t="shared" si="281"/>
        <v>Tom McDonald_2018</v>
      </c>
      <c r="B1758" t="s">
        <v>895</v>
      </c>
      <c r="C1758" t="s">
        <v>288</v>
      </c>
      <c r="D1758">
        <v>2018</v>
      </c>
      <c r="E1758" s="13">
        <v>465800</v>
      </c>
      <c r="F1758" s="13">
        <v>465800</v>
      </c>
      <c r="G1758" s="13">
        <v>465800</v>
      </c>
      <c r="H1758" s="13">
        <v>465800</v>
      </c>
      <c r="I1758" s="13">
        <v>465800</v>
      </c>
      <c r="J1758" s="13">
        <v>465800</v>
      </c>
      <c r="K1758" s="13">
        <v>465800</v>
      </c>
      <c r="L1758" s="13">
        <v>465800</v>
      </c>
      <c r="M1758" s="13">
        <v>477600</v>
      </c>
      <c r="N1758" s="13">
        <v>500200</v>
      </c>
      <c r="O1758" s="13">
        <v>514900</v>
      </c>
      <c r="P1758" s="13">
        <v>538600</v>
      </c>
      <c r="Q1758" s="13">
        <v>556700</v>
      </c>
      <c r="R1758" s="13">
        <v>556700</v>
      </c>
      <c r="S1758" s="13">
        <v>574400</v>
      </c>
      <c r="T1758" s="13">
        <v>530100</v>
      </c>
      <c r="U1758" s="13">
        <v>488900</v>
      </c>
      <c r="V1758" s="13">
        <v>452200</v>
      </c>
      <c r="W1758" s="13">
        <v>455300</v>
      </c>
      <c r="X1758" s="13">
        <v>451300</v>
      </c>
      <c r="Y1758" s="13">
        <v>450500</v>
      </c>
      <c r="Z1758" s="13">
        <v>447900</v>
      </c>
      <c r="AA1758" s="13">
        <v>447900</v>
      </c>
      <c r="AB1758" s="13"/>
      <c r="AC1758" s="13"/>
      <c r="AD1758" s="13"/>
      <c r="AE1758" s="13"/>
      <c r="AF1758" s="13"/>
      <c r="AG1758" s="13">
        <v>86</v>
      </c>
      <c r="AH1758" s="13">
        <v>86</v>
      </c>
      <c r="AI1758" s="13">
        <v>135</v>
      </c>
      <c r="AJ1758" s="13">
        <v>118</v>
      </c>
      <c r="AK1758" s="13">
        <v>80</v>
      </c>
      <c r="AL1758" s="13">
        <v>164</v>
      </c>
      <c r="AM1758" s="13">
        <v>123</v>
      </c>
      <c r="AN1758" s="13"/>
      <c r="AO1758" s="13">
        <v>90</v>
      </c>
      <c r="AP1758" s="13">
        <v>39</v>
      </c>
      <c r="AQ1758" s="13">
        <v>103</v>
      </c>
      <c r="AR1758" s="13">
        <v>74</v>
      </c>
      <c r="AS1758" s="13">
        <v>107</v>
      </c>
      <c r="AT1758" s="13">
        <v>89</v>
      </c>
      <c r="AU1758" s="13">
        <v>80</v>
      </c>
      <c r="AV1758" s="13">
        <v>103</v>
      </c>
      <c r="AW1758" s="13">
        <v>84</v>
      </c>
      <c r="AX1758" s="13">
        <v>98</v>
      </c>
      <c r="AY1758" s="14">
        <f t="shared" si="274"/>
        <v>97.588235294117652</v>
      </c>
      <c r="AZ1758" s="14">
        <f t="shared" si="272"/>
        <v>23</v>
      </c>
      <c r="BA1758" s="19">
        <f t="shared" si="275"/>
        <v>0.77272727272727271</v>
      </c>
      <c r="BB1758" s="20">
        <f t="shared" si="273"/>
        <v>27.627112642134296</v>
      </c>
      <c r="BC1758">
        <f t="shared" si="276"/>
        <v>0</v>
      </c>
      <c r="BD1758" s="14">
        <f t="shared" si="277"/>
        <v>22</v>
      </c>
      <c r="BE1758" s="14">
        <f t="shared" si="278"/>
        <v>86</v>
      </c>
      <c r="BF1758" s="14">
        <f t="shared" si="279"/>
        <v>117.66666666666667</v>
      </c>
      <c r="BG1758" s="14">
        <f t="shared" si="280"/>
        <v>86.333333333333329</v>
      </c>
    </row>
    <row r="1759" spans="1:59" x14ac:dyDescent="0.2">
      <c r="A1759" t="str">
        <f t="shared" si="281"/>
        <v>Tom McDonald_2017</v>
      </c>
      <c r="B1759" t="s">
        <v>895</v>
      </c>
      <c r="C1759" t="s">
        <v>288</v>
      </c>
      <c r="D1759">
        <v>2017</v>
      </c>
      <c r="E1759" s="13">
        <v>488200</v>
      </c>
      <c r="F1759" s="13">
        <v>488200</v>
      </c>
      <c r="G1759" s="13">
        <v>488200</v>
      </c>
      <c r="H1759" s="13">
        <v>468300</v>
      </c>
      <c r="I1759" s="13">
        <v>452600</v>
      </c>
      <c r="J1759" s="13">
        <v>449800</v>
      </c>
      <c r="K1759" s="13">
        <v>461300</v>
      </c>
      <c r="L1759" s="13">
        <v>472100</v>
      </c>
      <c r="M1759" s="13">
        <v>473400</v>
      </c>
      <c r="N1759" s="13">
        <v>477000</v>
      </c>
      <c r="O1759" s="13">
        <v>464800</v>
      </c>
      <c r="P1759" s="13">
        <v>464800</v>
      </c>
      <c r="Q1759" s="13">
        <v>443200</v>
      </c>
      <c r="R1759" s="13">
        <v>424300</v>
      </c>
      <c r="S1759" s="13">
        <v>451000</v>
      </c>
      <c r="T1759" s="13">
        <v>491400</v>
      </c>
      <c r="U1759" s="13">
        <v>519600</v>
      </c>
      <c r="V1759" s="13">
        <v>499600</v>
      </c>
      <c r="W1759" s="13">
        <v>467400</v>
      </c>
      <c r="X1759" s="13">
        <v>437800</v>
      </c>
      <c r="Y1759" s="13">
        <v>433600</v>
      </c>
      <c r="Z1759" s="13">
        <v>435300</v>
      </c>
      <c r="AA1759" s="13">
        <v>417000</v>
      </c>
      <c r="AB1759" s="13">
        <v>78</v>
      </c>
      <c r="AC1759" s="13">
        <v>90</v>
      </c>
      <c r="AD1759" s="13">
        <v>72</v>
      </c>
      <c r="AE1759" s="13">
        <v>77</v>
      </c>
      <c r="AF1759" s="13">
        <v>109</v>
      </c>
      <c r="AG1759" s="13">
        <v>104</v>
      </c>
      <c r="AH1759" s="13">
        <v>81</v>
      </c>
      <c r="AI1759" s="13">
        <v>96</v>
      </c>
      <c r="AJ1759" s="13">
        <v>109</v>
      </c>
      <c r="AK1759" s="13">
        <v>48</v>
      </c>
      <c r="AL1759" s="13"/>
      <c r="AM1759" s="13">
        <v>67</v>
      </c>
      <c r="AN1759" s="13">
        <v>103</v>
      </c>
      <c r="AO1759" s="13">
        <v>139</v>
      </c>
      <c r="AP1759" s="13">
        <v>117</v>
      </c>
      <c r="AQ1759" s="13">
        <v>100</v>
      </c>
      <c r="AR1759" s="13">
        <v>48</v>
      </c>
      <c r="AS1759" s="13">
        <v>79</v>
      </c>
      <c r="AT1759" s="13">
        <v>87</v>
      </c>
      <c r="AU1759" s="13">
        <v>89</v>
      </c>
      <c r="AV1759" s="13">
        <v>90</v>
      </c>
      <c r="AW1759" s="13">
        <v>43</v>
      </c>
      <c r="AX1759" s="13">
        <v>38</v>
      </c>
      <c r="AY1759" s="14">
        <f t="shared" si="274"/>
        <v>84.727272727272734</v>
      </c>
      <c r="AZ1759" s="14">
        <f t="shared" si="272"/>
        <v>23</v>
      </c>
      <c r="BA1759" s="19">
        <f t="shared" si="275"/>
        <v>1</v>
      </c>
      <c r="BB1759" s="20">
        <f t="shared" si="273"/>
        <v>25.411249511419197</v>
      </c>
      <c r="BC1759">
        <f t="shared" si="276"/>
        <v>0</v>
      </c>
      <c r="BD1759" s="14">
        <f t="shared" si="277"/>
        <v>23</v>
      </c>
      <c r="BE1759" s="14">
        <f t="shared" si="278"/>
        <v>88.333333333333329</v>
      </c>
      <c r="BF1759" s="14">
        <f t="shared" si="279"/>
        <v>80.2</v>
      </c>
      <c r="BG1759" s="14">
        <f t="shared" si="280"/>
        <v>76.777777777777771</v>
      </c>
    </row>
    <row r="1760" spans="1:59" x14ac:dyDescent="0.2">
      <c r="A1760" t="str">
        <f t="shared" si="281"/>
        <v>Tom McDonald_2016</v>
      </c>
      <c r="B1760" t="s">
        <v>895</v>
      </c>
      <c r="C1760" t="s">
        <v>288</v>
      </c>
      <c r="D1760">
        <v>2016</v>
      </c>
      <c r="E1760" s="13">
        <v>517500</v>
      </c>
      <c r="F1760" s="13">
        <v>517500</v>
      </c>
      <c r="G1760" s="13">
        <v>517500</v>
      </c>
      <c r="H1760" s="13">
        <v>485500</v>
      </c>
      <c r="I1760" s="13">
        <v>446700</v>
      </c>
      <c r="J1760" s="13">
        <v>425700</v>
      </c>
      <c r="K1760" s="13">
        <v>411200</v>
      </c>
      <c r="L1760" s="13">
        <v>384500</v>
      </c>
      <c r="M1760" s="13">
        <v>372000</v>
      </c>
      <c r="N1760" s="13">
        <v>369100</v>
      </c>
      <c r="O1760" s="13">
        <v>391300</v>
      </c>
      <c r="P1760" s="13">
        <v>405700</v>
      </c>
      <c r="Q1760" s="13">
        <v>423800</v>
      </c>
      <c r="R1760" s="13">
        <v>426700</v>
      </c>
      <c r="S1760" s="13">
        <v>426700</v>
      </c>
      <c r="T1760" s="13">
        <v>424600</v>
      </c>
      <c r="U1760" s="13">
        <v>445200</v>
      </c>
      <c r="V1760" s="13">
        <v>471400</v>
      </c>
      <c r="W1760" s="13">
        <v>488300</v>
      </c>
      <c r="X1760" s="13">
        <v>478300</v>
      </c>
      <c r="Y1760" s="13">
        <v>470800</v>
      </c>
      <c r="Z1760" s="13">
        <v>477300</v>
      </c>
      <c r="AA1760" s="13">
        <v>488300</v>
      </c>
      <c r="AB1760" s="13">
        <v>110</v>
      </c>
      <c r="AC1760" s="13">
        <v>67</v>
      </c>
      <c r="AD1760" s="13">
        <v>55</v>
      </c>
      <c r="AE1760" s="13">
        <v>76</v>
      </c>
      <c r="AF1760" s="13">
        <v>83</v>
      </c>
      <c r="AG1760" s="13">
        <v>58</v>
      </c>
      <c r="AH1760" s="13">
        <v>43</v>
      </c>
      <c r="AI1760" s="13">
        <v>99</v>
      </c>
      <c r="AJ1760" s="13">
        <v>74</v>
      </c>
      <c r="AK1760" s="13">
        <v>99</v>
      </c>
      <c r="AL1760" s="13">
        <v>94</v>
      </c>
      <c r="AM1760" s="13">
        <v>92</v>
      </c>
      <c r="AN1760" s="13">
        <v>82</v>
      </c>
      <c r="AO1760" s="13"/>
      <c r="AP1760" s="13">
        <v>77</v>
      </c>
      <c r="AQ1760" s="13">
        <v>144</v>
      </c>
      <c r="AR1760" s="13">
        <v>111</v>
      </c>
      <c r="AS1760" s="13">
        <v>74</v>
      </c>
      <c r="AT1760" s="13">
        <v>94</v>
      </c>
      <c r="AU1760" s="13">
        <v>111</v>
      </c>
      <c r="AV1760" s="13">
        <v>102</v>
      </c>
      <c r="AW1760" s="13">
        <v>108</v>
      </c>
      <c r="AX1760" s="13">
        <v>121</v>
      </c>
      <c r="AY1760" s="14">
        <f t="shared" si="274"/>
        <v>89.727272727272734</v>
      </c>
      <c r="AZ1760" s="14">
        <f t="shared" si="272"/>
        <v>23</v>
      </c>
      <c r="BA1760" s="19">
        <f t="shared" si="275"/>
        <v>1</v>
      </c>
      <c r="BB1760" s="20">
        <f t="shared" si="273"/>
        <v>23.704895653051892</v>
      </c>
      <c r="BC1760">
        <f t="shared" si="276"/>
        <v>0</v>
      </c>
      <c r="BD1760" s="14">
        <f t="shared" si="277"/>
        <v>10</v>
      </c>
      <c r="BE1760" s="14">
        <f t="shared" si="278"/>
        <v>74.833333333333329</v>
      </c>
      <c r="BF1760" s="14">
        <f t="shared" si="279"/>
        <v>83.5</v>
      </c>
      <c r="BG1760" s="14">
        <f t="shared" si="280"/>
        <v>104.66666666666667</v>
      </c>
    </row>
    <row r="1761" spans="1:59" x14ac:dyDescent="0.2">
      <c r="A1761" t="str">
        <f t="shared" si="281"/>
        <v>Tom McDonald_2015</v>
      </c>
      <c r="B1761" t="s">
        <v>895</v>
      </c>
      <c r="C1761" t="s">
        <v>288</v>
      </c>
      <c r="D1761">
        <v>2015</v>
      </c>
      <c r="E1761" s="13">
        <v>381100</v>
      </c>
      <c r="F1761" s="13">
        <v>381100</v>
      </c>
      <c r="G1761" s="13">
        <v>381100</v>
      </c>
      <c r="H1761" s="13">
        <v>432300</v>
      </c>
      <c r="I1761" s="13">
        <v>457300</v>
      </c>
      <c r="J1761" s="13">
        <v>475000</v>
      </c>
      <c r="K1761" s="13">
        <v>500300</v>
      </c>
      <c r="L1761" s="13">
        <v>531100</v>
      </c>
      <c r="M1761" s="13">
        <v>538000</v>
      </c>
      <c r="N1761" s="13">
        <v>518500</v>
      </c>
      <c r="O1761" s="13">
        <v>490100</v>
      </c>
      <c r="P1761" s="13">
        <v>486400</v>
      </c>
      <c r="Q1761" s="13">
        <v>469500</v>
      </c>
      <c r="R1761" s="13">
        <v>469500</v>
      </c>
      <c r="S1761" s="13">
        <v>447000</v>
      </c>
      <c r="T1761" s="13">
        <v>437100</v>
      </c>
      <c r="U1761" s="13">
        <v>451200</v>
      </c>
      <c r="V1761" s="13">
        <v>458100</v>
      </c>
      <c r="W1761" s="13">
        <v>427000</v>
      </c>
      <c r="X1761" s="13">
        <v>410100</v>
      </c>
      <c r="Y1761" s="13">
        <v>413000</v>
      </c>
      <c r="Z1761" s="13">
        <v>445500</v>
      </c>
      <c r="AA1761" s="13">
        <v>447100</v>
      </c>
      <c r="AB1761" s="13">
        <v>125</v>
      </c>
      <c r="AC1761" s="13">
        <v>122</v>
      </c>
      <c r="AD1761" s="13">
        <v>95</v>
      </c>
      <c r="AE1761" s="13">
        <v>97</v>
      </c>
      <c r="AF1761" s="13">
        <v>122</v>
      </c>
      <c r="AG1761" s="13">
        <v>123</v>
      </c>
      <c r="AH1761" s="13">
        <v>124</v>
      </c>
      <c r="AI1761" s="13">
        <v>85</v>
      </c>
      <c r="AJ1761" s="13">
        <v>67</v>
      </c>
      <c r="AK1761" s="13">
        <v>90</v>
      </c>
      <c r="AL1761" s="13">
        <v>125</v>
      </c>
      <c r="AM1761" s="13">
        <v>36</v>
      </c>
      <c r="AN1761" s="13"/>
      <c r="AO1761" s="13">
        <v>65</v>
      </c>
      <c r="AP1761" s="13">
        <v>141</v>
      </c>
      <c r="AQ1761" s="13">
        <v>85</v>
      </c>
      <c r="AR1761" s="13">
        <v>63</v>
      </c>
      <c r="AS1761" s="13">
        <v>58</v>
      </c>
      <c r="AT1761" s="13">
        <v>99</v>
      </c>
      <c r="AU1761" s="13">
        <v>99</v>
      </c>
      <c r="AV1761" s="13">
        <v>130</v>
      </c>
      <c r="AW1761" s="13">
        <v>48</v>
      </c>
      <c r="AX1761" s="13">
        <v>111</v>
      </c>
      <c r="AY1761" s="14">
        <f t="shared" si="274"/>
        <v>95.909090909090907</v>
      </c>
      <c r="AZ1761" s="14">
        <f t="shared" si="272"/>
        <v>23</v>
      </c>
      <c r="BA1761" s="19">
        <f t="shared" si="275"/>
        <v>1</v>
      </c>
      <c r="BB1761" s="20">
        <f t="shared" si="273"/>
        <v>29.672673160123814</v>
      </c>
      <c r="BC1761">
        <f t="shared" si="276"/>
        <v>0</v>
      </c>
      <c r="BD1761" s="14">
        <f t="shared" si="277"/>
        <v>1</v>
      </c>
      <c r="BE1761" s="14">
        <f t="shared" si="278"/>
        <v>114</v>
      </c>
      <c r="BF1761" s="14">
        <f t="shared" si="279"/>
        <v>87.833333333333329</v>
      </c>
      <c r="BG1761" s="14">
        <f t="shared" si="280"/>
        <v>92.666666666666671</v>
      </c>
    </row>
    <row r="1762" spans="1:59" x14ac:dyDescent="0.2">
      <c r="A1762" t="str">
        <f t="shared" si="281"/>
        <v>Anthony McDonald-Tipungwuti_2018</v>
      </c>
      <c r="B1762" t="s">
        <v>546</v>
      </c>
      <c r="C1762" t="s">
        <v>150</v>
      </c>
      <c r="D1762">
        <v>2018</v>
      </c>
      <c r="E1762" s="13">
        <v>405600</v>
      </c>
      <c r="F1762" s="13">
        <v>405600</v>
      </c>
      <c r="G1762" s="13">
        <v>405600</v>
      </c>
      <c r="H1762" s="13">
        <v>371500</v>
      </c>
      <c r="I1762" s="13">
        <v>347600</v>
      </c>
      <c r="J1762" s="13">
        <v>337100</v>
      </c>
      <c r="K1762" s="13">
        <v>318800</v>
      </c>
      <c r="L1762" s="13">
        <v>287700</v>
      </c>
      <c r="M1762" s="13">
        <v>264300</v>
      </c>
      <c r="N1762" s="13">
        <v>268000</v>
      </c>
      <c r="O1762" s="13">
        <v>279700</v>
      </c>
      <c r="P1762" s="13">
        <v>295400</v>
      </c>
      <c r="Q1762" s="13">
        <v>301200</v>
      </c>
      <c r="R1762" s="13">
        <v>301200</v>
      </c>
      <c r="S1762" s="13">
        <v>321100</v>
      </c>
      <c r="T1762" s="13">
        <v>341800</v>
      </c>
      <c r="U1762" s="13">
        <v>347400</v>
      </c>
      <c r="V1762" s="13">
        <v>352700</v>
      </c>
      <c r="W1762" s="13">
        <v>361500</v>
      </c>
      <c r="X1762" s="13">
        <v>386100</v>
      </c>
      <c r="Y1762" s="13">
        <v>402200</v>
      </c>
      <c r="Z1762" s="13">
        <v>427500</v>
      </c>
      <c r="AA1762" s="13">
        <v>406400</v>
      </c>
      <c r="AB1762" s="13">
        <v>65</v>
      </c>
      <c r="AC1762" s="13">
        <v>37</v>
      </c>
      <c r="AD1762" s="13">
        <v>63</v>
      </c>
      <c r="AE1762" s="13">
        <v>65</v>
      </c>
      <c r="AF1762" s="13">
        <v>52</v>
      </c>
      <c r="AG1762" s="13">
        <v>42</v>
      </c>
      <c r="AH1762" s="13">
        <v>27</v>
      </c>
      <c r="AI1762" s="13">
        <v>52</v>
      </c>
      <c r="AJ1762" s="13">
        <v>89</v>
      </c>
      <c r="AK1762" s="13">
        <v>46</v>
      </c>
      <c r="AL1762" s="13">
        <v>68</v>
      </c>
      <c r="AM1762" s="13">
        <v>78</v>
      </c>
      <c r="AN1762" s="13"/>
      <c r="AO1762" s="13">
        <v>81</v>
      </c>
      <c r="AP1762" s="13">
        <v>84</v>
      </c>
      <c r="AQ1762" s="13">
        <v>57</v>
      </c>
      <c r="AR1762" s="13">
        <v>83</v>
      </c>
      <c r="AS1762" s="13">
        <v>96</v>
      </c>
      <c r="AT1762" s="13">
        <v>98</v>
      </c>
      <c r="AU1762" s="13">
        <v>80</v>
      </c>
      <c r="AV1762" s="13">
        <v>127</v>
      </c>
      <c r="AW1762" s="13">
        <v>39</v>
      </c>
      <c r="AX1762" s="13">
        <v>65</v>
      </c>
      <c r="AY1762" s="14">
        <f t="shared" si="274"/>
        <v>67.909090909090907</v>
      </c>
      <c r="AZ1762" s="14">
        <f t="shared" si="272"/>
        <v>23</v>
      </c>
      <c r="BA1762" s="19">
        <f t="shared" si="275"/>
        <v>1</v>
      </c>
      <c r="BB1762" s="20">
        <f t="shared" si="273"/>
        <v>23.732455356103316</v>
      </c>
      <c r="BC1762">
        <f t="shared" si="276"/>
        <v>0</v>
      </c>
      <c r="BD1762" s="14">
        <f t="shared" si="277"/>
        <v>9</v>
      </c>
      <c r="BE1762" s="14">
        <f t="shared" si="278"/>
        <v>54</v>
      </c>
      <c r="BF1762" s="14">
        <f t="shared" si="279"/>
        <v>60</v>
      </c>
      <c r="BG1762" s="14">
        <f t="shared" si="280"/>
        <v>81</v>
      </c>
    </row>
    <row r="1763" spans="1:59" x14ac:dyDescent="0.2">
      <c r="A1763" t="str">
        <f t="shared" si="281"/>
        <v>Anthony McDonald-Tipungwuti_2017</v>
      </c>
      <c r="B1763" t="s">
        <v>546</v>
      </c>
      <c r="C1763" t="s">
        <v>150</v>
      </c>
      <c r="D1763">
        <v>2017</v>
      </c>
      <c r="E1763" s="13">
        <v>392800</v>
      </c>
      <c r="F1763" s="13">
        <v>392800</v>
      </c>
      <c r="G1763" s="13">
        <v>392800</v>
      </c>
      <c r="H1763" s="13">
        <v>390100</v>
      </c>
      <c r="I1763" s="13">
        <v>392600</v>
      </c>
      <c r="J1763" s="13">
        <v>387100</v>
      </c>
      <c r="K1763" s="13">
        <v>381600</v>
      </c>
      <c r="L1763" s="13">
        <v>373400</v>
      </c>
      <c r="M1763" s="13">
        <v>381900</v>
      </c>
      <c r="N1763" s="13">
        <v>391200</v>
      </c>
      <c r="O1763" s="13">
        <v>391200</v>
      </c>
      <c r="P1763" s="13">
        <v>361700</v>
      </c>
      <c r="Q1763" s="13">
        <v>354100</v>
      </c>
      <c r="R1763" s="13">
        <v>354100</v>
      </c>
      <c r="S1763" s="13">
        <v>357700</v>
      </c>
      <c r="T1763" s="13">
        <v>365800</v>
      </c>
      <c r="U1763" s="13">
        <v>355700</v>
      </c>
      <c r="V1763" s="13">
        <v>344900</v>
      </c>
      <c r="W1763" s="13">
        <v>338800</v>
      </c>
      <c r="X1763" s="13">
        <v>333700</v>
      </c>
      <c r="Y1763" s="13">
        <v>367500</v>
      </c>
      <c r="Z1763" s="13">
        <v>377600</v>
      </c>
      <c r="AA1763" s="13">
        <v>399500</v>
      </c>
      <c r="AB1763" s="13">
        <v>58</v>
      </c>
      <c r="AC1763" s="13">
        <v>97</v>
      </c>
      <c r="AD1763" s="13">
        <v>68</v>
      </c>
      <c r="AE1763" s="13">
        <v>69</v>
      </c>
      <c r="AF1763" s="13">
        <v>80</v>
      </c>
      <c r="AG1763" s="13">
        <v>66</v>
      </c>
      <c r="AH1763" s="13">
        <v>59</v>
      </c>
      <c r="AI1763" s="13">
        <v>114</v>
      </c>
      <c r="AJ1763" s="13">
        <v>72</v>
      </c>
      <c r="AK1763" s="13">
        <v>44</v>
      </c>
      <c r="AL1763" s="13">
        <v>49</v>
      </c>
      <c r="AM1763" s="13">
        <v>102</v>
      </c>
      <c r="AN1763" s="13"/>
      <c r="AO1763" s="13">
        <v>65</v>
      </c>
      <c r="AP1763" s="13">
        <v>64</v>
      </c>
      <c r="AQ1763" s="13">
        <v>66</v>
      </c>
      <c r="AR1763" s="13">
        <v>58</v>
      </c>
      <c r="AS1763" s="13">
        <v>69</v>
      </c>
      <c r="AT1763" s="13">
        <v>65</v>
      </c>
      <c r="AU1763" s="13">
        <v>144</v>
      </c>
      <c r="AV1763" s="13">
        <v>36</v>
      </c>
      <c r="AW1763" s="13">
        <v>98</v>
      </c>
      <c r="AX1763" s="13">
        <v>80</v>
      </c>
      <c r="AY1763" s="14">
        <f t="shared" si="274"/>
        <v>73.772727272727266</v>
      </c>
      <c r="AZ1763" s="14">
        <f t="shared" ref="AZ1763:AZ1826" si="282">COUNTIF(AB1763:AX1763,"&lt;&gt;0")</f>
        <v>23</v>
      </c>
      <c r="BA1763" s="19">
        <f t="shared" si="275"/>
        <v>1</v>
      </c>
      <c r="BB1763" s="20">
        <f t="shared" ref="BB1763:BB1826" si="283">STDEV(AB1763:AX1763)</f>
        <v>24.539437293548165</v>
      </c>
      <c r="BC1763">
        <f t="shared" si="276"/>
        <v>0</v>
      </c>
      <c r="BD1763" s="14">
        <f t="shared" si="277"/>
        <v>20</v>
      </c>
      <c r="BE1763" s="14">
        <f t="shared" si="278"/>
        <v>73</v>
      </c>
      <c r="BF1763" s="14">
        <f t="shared" si="279"/>
        <v>73.333333333333329</v>
      </c>
      <c r="BG1763" s="14">
        <f t="shared" si="280"/>
        <v>75.555555555555557</v>
      </c>
    </row>
    <row r="1764" spans="1:59" x14ac:dyDescent="0.2">
      <c r="A1764" t="str">
        <f t="shared" si="281"/>
        <v>Anthony McDonald-Tipungwuti_2016</v>
      </c>
      <c r="B1764" t="s">
        <v>546</v>
      </c>
      <c r="C1764" t="s">
        <v>150</v>
      </c>
      <c r="D1764">
        <v>2016</v>
      </c>
      <c r="E1764" s="13">
        <v>102400</v>
      </c>
      <c r="F1764" s="13">
        <v>102400</v>
      </c>
      <c r="G1764" s="13">
        <v>102400</v>
      </c>
      <c r="H1764" s="13">
        <v>166600</v>
      </c>
      <c r="I1764" s="13">
        <v>238800</v>
      </c>
      <c r="J1764" s="13">
        <v>284100</v>
      </c>
      <c r="K1764" s="13">
        <v>309500</v>
      </c>
      <c r="L1764" s="13">
        <v>318400</v>
      </c>
      <c r="M1764" s="13">
        <v>327300</v>
      </c>
      <c r="N1764" s="13">
        <v>352100</v>
      </c>
      <c r="O1764" s="13">
        <v>368300</v>
      </c>
      <c r="P1764" s="13">
        <v>384800</v>
      </c>
      <c r="Q1764" s="13">
        <v>384800</v>
      </c>
      <c r="R1764" s="13">
        <v>384200</v>
      </c>
      <c r="S1764" s="13">
        <v>384200</v>
      </c>
      <c r="T1764" s="13">
        <v>366800</v>
      </c>
      <c r="U1764" s="13">
        <v>362200</v>
      </c>
      <c r="V1764" s="13">
        <v>348400</v>
      </c>
      <c r="W1764" s="13">
        <v>352500</v>
      </c>
      <c r="X1764" s="13">
        <v>334600</v>
      </c>
      <c r="Y1764" s="13">
        <v>327100</v>
      </c>
      <c r="Z1764" s="13">
        <v>325800</v>
      </c>
      <c r="AA1764" s="13">
        <v>324100</v>
      </c>
      <c r="AB1764" s="13">
        <v>50</v>
      </c>
      <c r="AC1764" s="13">
        <v>84</v>
      </c>
      <c r="AD1764" s="13">
        <v>71</v>
      </c>
      <c r="AE1764" s="13">
        <v>106</v>
      </c>
      <c r="AF1764" s="13">
        <v>65</v>
      </c>
      <c r="AG1764" s="13">
        <v>53</v>
      </c>
      <c r="AH1764" s="13">
        <v>86</v>
      </c>
      <c r="AI1764" s="13">
        <v>70</v>
      </c>
      <c r="AJ1764" s="13">
        <v>96</v>
      </c>
      <c r="AK1764" s="13">
        <v>82</v>
      </c>
      <c r="AL1764" s="13">
        <v>80</v>
      </c>
      <c r="AM1764" s="13"/>
      <c r="AN1764" s="13">
        <v>74</v>
      </c>
      <c r="AO1764" s="13"/>
      <c r="AP1764" s="13">
        <v>37</v>
      </c>
      <c r="AQ1764" s="13">
        <v>100</v>
      </c>
      <c r="AR1764" s="13">
        <v>53</v>
      </c>
      <c r="AS1764" s="13">
        <v>71</v>
      </c>
      <c r="AT1764" s="13">
        <v>53</v>
      </c>
      <c r="AU1764" s="13">
        <v>66</v>
      </c>
      <c r="AV1764" s="13">
        <v>81</v>
      </c>
      <c r="AW1764" s="13">
        <v>51</v>
      </c>
      <c r="AX1764" s="13">
        <v>87</v>
      </c>
      <c r="AY1764" s="14">
        <f t="shared" si="274"/>
        <v>72.19047619047619</v>
      </c>
      <c r="AZ1764" s="14">
        <f t="shared" si="282"/>
        <v>23</v>
      </c>
      <c r="BA1764" s="19">
        <f t="shared" si="275"/>
        <v>0.95454545454545459</v>
      </c>
      <c r="BB1764" s="20">
        <f t="shared" si="283"/>
        <v>18.23902148586663</v>
      </c>
      <c r="BC1764">
        <f t="shared" si="276"/>
        <v>0</v>
      </c>
      <c r="BD1764" s="14">
        <f t="shared" si="277"/>
        <v>1</v>
      </c>
      <c r="BE1764" s="14">
        <f t="shared" si="278"/>
        <v>71.5</v>
      </c>
      <c r="BF1764" s="14">
        <f t="shared" si="279"/>
        <v>82.8</v>
      </c>
      <c r="BG1764" s="14">
        <f t="shared" si="280"/>
        <v>66.555555555555557</v>
      </c>
    </row>
    <row r="1765" spans="1:59" x14ac:dyDescent="0.2">
      <c r="A1765" t="str">
        <f t="shared" si="281"/>
        <v>Anthony McDonald-Tipungwuti_2015</v>
      </c>
      <c r="B1765" t="s">
        <v>546</v>
      </c>
      <c r="C1765" t="s">
        <v>150</v>
      </c>
      <c r="D1765">
        <v>2015</v>
      </c>
      <c r="E1765" s="13">
        <v>0</v>
      </c>
      <c r="F1765" s="13">
        <v>0</v>
      </c>
      <c r="G1765" s="13">
        <v>0</v>
      </c>
      <c r="H1765" s="13">
        <v>0</v>
      </c>
      <c r="I1765" s="13">
        <v>0</v>
      </c>
      <c r="J1765" s="13">
        <v>0</v>
      </c>
      <c r="K1765" s="13">
        <v>0</v>
      </c>
      <c r="L1765" s="13">
        <v>0</v>
      </c>
      <c r="M1765" s="13">
        <v>0</v>
      </c>
      <c r="N1765" s="13">
        <v>0</v>
      </c>
      <c r="O1765" s="13">
        <v>0</v>
      </c>
      <c r="P1765" s="13">
        <v>0</v>
      </c>
      <c r="Q1765" s="13">
        <v>0</v>
      </c>
      <c r="R1765" s="13">
        <v>0</v>
      </c>
      <c r="S1765" s="13">
        <v>0</v>
      </c>
      <c r="T1765" s="13">
        <v>0</v>
      </c>
      <c r="U1765" s="13">
        <v>0</v>
      </c>
      <c r="V1765" s="13">
        <v>0</v>
      </c>
      <c r="W1765" s="13">
        <v>0</v>
      </c>
      <c r="X1765" s="13">
        <v>0</v>
      </c>
      <c r="Y1765" s="13">
        <v>0</v>
      </c>
      <c r="Z1765" s="13">
        <v>0</v>
      </c>
      <c r="AA1765" s="13">
        <v>0</v>
      </c>
      <c r="AB1765" s="13"/>
      <c r="AC1765" s="13"/>
      <c r="AD1765" s="13"/>
      <c r="AE1765" s="13"/>
      <c r="AF1765" s="13"/>
      <c r="AG1765" s="13"/>
      <c r="AH1765" s="13"/>
      <c r="AI1765" s="13"/>
      <c r="AJ1765" s="13"/>
      <c r="AK1765" s="13"/>
      <c r="AL1765" s="13"/>
      <c r="AM1765" s="13"/>
      <c r="AN1765" s="13"/>
      <c r="AO1765" s="13"/>
      <c r="AP1765" s="13"/>
      <c r="AQ1765" s="13"/>
      <c r="AR1765" s="13"/>
      <c r="AS1765" s="13"/>
      <c r="AT1765" s="13"/>
      <c r="AU1765" s="13"/>
      <c r="AV1765" s="13"/>
      <c r="AW1765" s="13"/>
      <c r="AX1765" s="13"/>
      <c r="AY1765" s="14" t="str">
        <f t="shared" si="274"/>
        <v/>
      </c>
      <c r="AZ1765" s="14">
        <f t="shared" si="282"/>
        <v>23</v>
      </c>
      <c r="BA1765" s="19">
        <f t="shared" si="275"/>
        <v>0</v>
      </c>
      <c r="BB1765" s="20" t="e">
        <f t="shared" si="283"/>
        <v>#DIV/0!</v>
      </c>
      <c r="BC1765">
        <f t="shared" si="276"/>
        <v>23</v>
      </c>
      <c r="BD1765" s="14">
        <f t="shared" si="277"/>
        <v>1</v>
      </c>
      <c r="BE1765" s="14" t="str">
        <f t="shared" si="278"/>
        <v/>
      </c>
      <c r="BF1765" s="14" t="str">
        <f t="shared" si="279"/>
        <v/>
      </c>
      <c r="BG1765" s="14" t="str">
        <f t="shared" si="280"/>
        <v/>
      </c>
    </row>
    <row r="1766" spans="1:59" x14ac:dyDescent="0.2">
      <c r="A1766" t="str">
        <f t="shared" si="281"/>
        <v>Ben McEvoy_2018</v>
      </c>
      <c r="B1766" t="s">
        <v>552</v>
      </c>
      <c r="C1766" t="s">
        <v>260</v>
      </c>
      <c r="D1766">
        <v>2018</v>
      </c>
      <c r="E1766" s="13">
        <v>523300</v>
      </c>
      <c r="F1766" s="13">
        <v>523300</v>
      </c>
      <c r="G1766" s="13">
        <v>523300</v>
      </c>
      <c r="H1766" s="13">
        <v>529100</v>
      </c>
      <c r="I1766" s="13">
        <v>515300</v>
      </c>
      <c r="J1766" s="13">
        <v>476700</v>
      </c>
      <c r="K1766" s="13">
        <v>463000</v>
      </c>
      <c r="L1766" s="13">
        <v>473100</v>
      </c>
      <c r="M1766" s="13">
        <v>490600</v>
      </c>
      <c r="N1766" s="13">
        <v>497100</v>
      </c>
      <c r="O1766" s="13">
        <v>492900</v>
      </c>
      <c r="P1766" s="13">
        <v>497900</v>
      </c>
      <c r="Q1766" s="13">
        <v>497900</v>
      </c>
      <c r="R1766" s="13">
        <v>502300</v>
      </c>
      <c r="S1766" s="13">
        <v>511600</v>
      </c>
      <c r="T1766" s="13">
        <v>500300</v>
      </c>
      <c r="U1766" s="13">
        <v>499700</v>
      </c>
      <c r="V1766" s="13">
        <v>499700</v>
      </c>
      <c r="W1766" s="13">
        <v>499700</v>
      </c>
      <c r="X1766" s="13">
        <v>499700</v>
      </c>
      <c r="Y1766" s="13">
        <v>499700</v>
      </c>
      <c r="Z1766" s="13">
        <v>499700</v>
      </c>
      <c r="AA1766" s="13">
        <v>527100</v>
      </c>
      <c r="AB1766" s="13">
        <v>93</v>
      </c>
      <c r="AC1766" s="13">
        <v>138</v>
      </c>
      <c r="AD1766" s="13">
        <v>93</v>
      </c>
      <c r="AE1766" s="13">
        <v>49</v>
      </c>
      <c r="AF1766" s="13">
        <v>74</v>
      </c>
      <c r="AG1766" s="13">
        <v>129</v>
      </c>
      <c r="AH1766" s="13">
        <v>96</v>
      </c>
      <c r="AI1766" s="13">
        <v>99</v>
      </c>
      <c r="AJ1766" s="13">
        <v>116</v>
      </c>
      <c r="AK1766" s="13">
        <v>74</v>
      </c>
      <c r="AL1766" s="13">
        <v>117</v>
      </c>
      <c r="AM1766" s="13"/>
      <c r="AN1766" s="13">
        <v>118</v>
      </c>
      <c r="AO1766" s="13">
        <v>90</v>
      </c>
      <c r="AP1766" s="13">
        <v>80</v>
      </c>
      <c r="AQ1766" s="13">
        <v>135</v>
      </c>
      <c r="AR1766" s="13"/>
      <c r="AS1766" s="13"/>
      <c r="AT1766" s="13"/>
      <c r="AU1766" s="13"/>
      <c r="AV1766" s="13"/>
      <c r="AW1766" s="13">
        <v>102</v>
      </c>
      <c r="AX1766" s="13">
        <v>129</v>
      </c>
      <c r="AY1766" s="14">
        <f t="shared" si="274"/>
        <v>101.88235294117646</v>
      </c>
      <c r="AZ1766" s="14">
        <f t="shared" si="282"/>
        <v>23</v>
      </c>
      <c r="BA1766" s="19">
        <f t="shared" si="275"/>
        <v>0.77272727272727271</v>
      </c>
      <c r="BB1766" s="20">
        <f t="shared" si="283"/>
        <v>24.66242676862208</v>
      </c>
      <c r="BC1766">
        <f t="shared" si="276"/>
        <v>0</v>
      </c>
      <c r="BD1766" s="14">
        <f t="shared" si="277"/>
        <v>7</v>
      </c>
      <c r="BE1766" s="14">
        <f t="shared" si="278"/>
        <v>96</v>
      </c>
      <c r="BF1766" s="14">
        <f t="shared" si="279"/>
        <v>100.4</v>
      </c>
      <c r="BG1766" s="14">
        <f t="shared" si="280"/>
        <v>111.5</v>
      </c>
    </row>
    <row r="1767" spans="1:59" x14ac:dyDescent="0.2">
      <c r="A1767" t="str">
        <f t="shared" si="281"/>
        <v>Ben McEvoy_2017</v>
      </c>
      <c r="B1767" t="s">
        <v>552</v>
      </c>
      <c r="C1767" t="s">
        <v>260</v>
      </c>
      <c r="D1767">
        <v>2017</v>
      </c>
      <c r="E1767" s="13">
        <v>363500</v>
      </c>
      <c r="F1767" s="13">
        <v>363500</v>
      </c>
      <c r="G1767" s="13">
        <v>363500</v>
      </c>
      <c r="H1767" s="13">
        <v>373800</v>
      </c>
      <c r="I1767" s="13">
        <v>379200</v>
      </c>
      <c r="J1767" s="13">
        <v>408500</v>
      </c>
      <c r="K1767" s="13">
        <v>454900</v>
      </c>
      <c r="L1767" s="13">
        <v>493700</v>
      </c>
      <c r="M1767" s="13">
        <v>518700</v>
      </c>
      <c r="N1767" s="13">
        <v>524700</v>
      </c>
      <c r="O1767" s="13">
        <v>512000</v>
      </c>
      <c r="P1767" s="13">
        <v>480600</v>
      </c>
      <c r="Q1767" s="13">
        <v>459700</v>
      </c>
      <c r="R1767" s="13">
        <v>459700</v>
      </c>
      <c r="S1767" s="13">
        <v>442900</v>
      </c>
      <c r="T1767" s="13">
        <v>429400</v>
      </c>
      <c r="U1767" s="13">
        <v>413500</v>
      </c>
      <c r="V1767" s="13">
        <v>417100</v>
      </c>
      <c r="W1767" s="13">
        <v>442400</v>
      </c>
      <c r="X1767" s="13">
        <v>472600</v>
      </c>
      <c r="Y1767" s="13">
        <v>479400</v>
      </c>
      <c r="Z1767" s="13">
        <v>478100</v>
      </c>
      <c r="AA1767" s="13">
        <v>469700</v>
      </c>
      <c r="AB1767" s="13">
        <v>106</v>
      </c>
      <c r="AC1767" s="13">
        <v>61</v>
      </c>
      <c r="AD1767" s="13">
        <v>68</v>
      </c>
      <c r="AE1767" s="13">
        <v>102</v>
      </c>
      <c r="AF1767" s="13">
        <v>117</v>
      </c>
      <c r="AG1767" s="13">
        <v>125</v>
      </c>
      <c r="AH1767" s="13">
        <v>111</v>
      </c>
      <c r="AI1767" s="13">
        <v>111</v>
      </c>
      <c r="AJ1767" s="13">
        <v>96</v>
      </c>
      <c r="AK1767" s="13">
        <v>73</v>
      </c>
      <c r="AL1767" s="13">
        <v>63</v>
      </c>
      <c r="AM1767" s="13">
        <v>99</v>
      </c>
      <c r="AN1767" s="13"/>
      <c r="AO1767" s="13">
        <v>70</v>
      </c>
      <c r="AP1767" s="13">
        <v>64</v>
      </c>
      <c r="AQ1767" s="13">
        <v>86</v>
      </c>
      <c r="AR1767" s="13">
        <v>105</v>
      </c>
      <c r="AS1767" s="13">
        <v>116</v>
      </c>
      <c r="AT1767" s="13">
        <v>113</v>
      </c>
      <c r="AU1767" s="13">
        <v>72</v>
      </c>
      <c r="AV1767" s="13">
        <v>102</v>
      </c>
      <c r="AW1767" s="13">
        <v>96</v>
      </c>
      <c r="AX1767" s="13">
        <v>138</v>
      </c>
      <c r="AY1767" s="14">
        <f t="shared" si="274"/>
        <v>95.181818181818187</v>
      </c>
      <c r="AZ1767" s="14">
        <f t="shared" si="282"/>
        <v>23</v>
      </c>
      <c r="BA1767" s="19">
        <f t="shared" si="275"/>
        <v>1</v>
      </c>
      <c r="BB1767" s="20">
        <f t="shared" si="283"/>
        <v>22.291652000642511</v>
      </c>
      <c r="BC1767">
        <f t="shared" si="276"/>
        <v>0</v>
      </c>
      <c r="BD1767" s="14">
        <f t="shared" si="277"/>
        <v>1</v>
      </c>
      <c r="BE1767" s="14">
        <f t="shared" si="278"/>
        <v>96.5</v>
      </c>
      <c r="BF1767" s="14">
        <f t="shared" si="279"/>
        <v>92.166666666666671</v>
      </c>
      <c r="BG1767" s="14">
        <f t="shared" si="280"/>
        <v>99.111111111111114</v>
      </c>
    </row>
    <row r="1768" spans="1:59" x14ac:dyDescent="0.2">
      <c r="A1768" t="str">
        <f t="shared" si="281"/>
        <v>Ben McEvoy_2016</v>
      </c>
      <c r="B1768" t="s">
        <v>552</v>
      </c>
      <c r="C1768" t="s">
        <v>260</v>
      </c>
      <c r="D1768">
        <v>2016</v>
      </c>
      <c r="E1768" s="13">
        <v>452200</v>
      </c>
      <c r="F1768" s="13">
        <v>452200</v>
      </c>
      <c r="G1768" s="13">
        <v>452200</v>
      </c>
      <c r="H1768" s="13">
        <v>428300</v>
      </c>
      <c r="I1768" s="13">
        <v>419500</v>
      </c>
      <c r="J1768" s="13">
        <v>414300</v>
      </c>
      <c r="K1768" s="13">
        <v>413400</v>
      </c>
      <c r="L1768" s="13">
        <v>399500</v>
      </c>
      <c r="M1768" s="13">
        <v>407000</v>
      </c>
      <c r="N1768" s="13">
        <v>399700</v>
      </c>
      <c r="O1768" s="13">
        <v>408900</v>
      </c>
      <c r="P1768" s="13">
        <v>389600</v>
      </c>
      <c r="Q1768" s="13">
        <v>369200</v>
      </c>
      <c r="R1768" s="13">
        <v>330000</v>
      </c>
      <c r="S1768" s="13">
        <v>308300</v>
      </c>
      <c r="T1768" s="13">
        <v>308300</v>
      </c>
      <c r="U1768" s="13">
        <v>310500</v>
      </c>
      <c r="V1768" s="13">
        <v>310100</v>
      </c>
      <c r="W1768" s="13">
        <v>317200</v>
      </c>
      <c r="X1768" s="13">
        <v>317100</v>
      </c>
      <c r="Y1768" s="13">
        <v>321700</v>
      </c>
      <c r="Z1768" s="13">
        <v>319700</v>
      </c>
      <c r="AA1768" s="13">
        <v>297800</v>
      </c>
      <c r="AB1768" s="13">
        <v>61</v>
      </c>
      <c r="AC1768" s="13">
        <v>63</v>
      </c>
      <c r="AD1768" s="13">
        <v>88</v>
      </c>
      <c r="AE1768" s="13">
        <v>81</v>
      </c>
      <c r="AF1768" s="13">
        <v>65</v>
      </c>
      <c r="AG1768" s="13">
        <v>95</v>
      </c>
      <c r="AH1768" s="13">
        <v>54</v>
      </c>
      <c r="AI1768" s="13">
        <v>105</v>
      </c>
      <c r="AJ1768" s="13">
        <v>68</v>
      </c>
      <c r="AK1768" s="13">
        <v>88</v>
      </c>
      <c r="AL1768" s="13">
        <v>45</v>
      </c>
      <c r="AM1768" s="13">
        <v>55</v>
      </c>
      <c r="AN1768" s="13">
        <v>38</v>
      </c>
      <c r="AO1768" s="13">
        <v>58</v>
      </c>
      <c r="AP1768" s="13"/>
      <c r="AQ1768" s="13">
        <v>95</v>
      </c>
      <c r="AR1768" s="13">
        <v>36</v>
      </c>
      <c r="AS1768" s="13">
        <v>76</v>
      </c>
      <c r="AT1768" s="13">
        <v>84</v>
      </c>
      <c r="AU1768" s="13">
        <v>47</v>
      </c>
      <c r="AV1768" s="13">
        <v>64</v>
      </c>
      <c r="AW1768" s="13">
        <v>37</v>
      </c>
      <c r="AX1768" s="13"/>
      <c r="AY1768" s="14">
        <f t="shared" si="274"/>
        <v>66.80952380952381</v>
      </c>
      <c r="AZ1768" s="14">
        <f t="shared" si="282"/>
        <v>23</v>
      </c>
      <c r="BA1768" s="19">
        <f t="shared" si="275"/>
        <v>0.95454545454545459</v>
      </c>
      <c r="BB1768" s="20">
        <f t="shared" si="283"/>
        <v>20.621879273284105</v>
      </c>
      <c r="BC1768">
        <f t="shared" si="276"/>
        <v>0</v>
      </c>
      <c r="BD1768" s="14">
        <f t="shared" si="277"/>
        <v>23</v>
      </c>
      <c r="BE1768" s="14">
        <f t="shared" si="278"/>
        <v>75.5</v>
      </c>
      <c r="BF1768" s="14">
        <f t="shared" si="279"/>
        <v>69.166666666666671</v>
      </c>
      <c r="BG1768" s="14">
        <f t="shared" si="280"/>
        <v>62.714285714285715</v>
      </c>
    </row>
    <row r="1769" spans="1:59" x14ac:dyDescent="0.2">
      <c r="A1769" t="str">
        <f t="shared" si="281"/>
        <v>Ben McEvoy_2015</v>
      </c>
      <c r="B1769" t="s">
        <v>552</v>
      </c>
      <c r="C1769" t="s">
        <v>260</v>
      </c>
      <c r="D1769">
        <v>2015</v>
      </c>
      <c r="E1769" s="13">
        <v>482400</v>
      </c>
      <c r="F1769" s="13">
        <v>482400</v>
      </c>
      <c r="G1769" s="13">
        <v>482400</v>
      </c>
      <c r="H1769" s="13">
        <v>440600</v>
      </c>
      <c r="I1769" s="13">
        <v>400800</v>
      </c>
      <c r="J1769" s="13">
        <v>378500</v>
      </c>
      <c r="K1769" s="13">
        <v>349200</v>
      </c>
      <c r="L1769" s="13">
        <v>349200</v>
      </c>
      <c r="M1769" s="13">
        <v>349200</v>
      </c>
      <c r="N1769" s="13">
        <v>349200</v>
      </c>
      <c r="O1769" s="13">
        <v>349200</v>
      </c>
      <c r="P1769" s="13">
        <v>349200</v>
      </c>
      <c r="Q1769" s="13">
        <v>349200</v>
      </c>
      <c r="R1769" s="13">
        <v>349200</v>
      </c>
      <c r="S1769" s="13">
        <v>349200</v>
      </c>
      <c r="T1769" s="13">
        <v>355100</v>
      </c>
      <c r="U1769" s="13">
        <v>379100</v>
      </c>
      <c r="V1769" s="13">
        <v>434900</v>
      </c>
      <c r="W1769" s="13">
        <v>457800</v>
      </c>
      <c r="X1769" s="13">
        <v>472700</v>
      </c>
      <c r="Y1769" s="13">
        <v>463400</v>
      </c>
      <c r="Z1769" s="13">
        <v>462300</v>
      </c>
      <c r="AA1769" s="13">
        <v>459400</v>
      </c>
      <c r="AB1769" s="13">
        <v>76</v>
      </c>
      <c r="AC1769" s="13">
        <v>54</v>
      </c>
      <c r="AD1769" s="13">
        <v>61</v>
      </c>
      <c r="AE1769" s="13">
        <v>57</v>
      </c>
      <c r="AF1769" s="13">
        <v>71</v>
      </c>
      <c r="AG1769" s="13">
        <v>32</v>
      </c>
      <c r="AH1769" s="13"/>
      <c r="AI1769" s="13"/>
      <c r="AJ1769" s="13"/>
      <c r="AK1769" s="13"/>
      <c r="AL1769" s="13"/>
      <c r="AM1769" s="13"/>
      <c r="AN1769" s="13"/>
      <c r="AO1769" s="13"/>
      <c r="AP1769" s="13">
        <v>117</v>
      </c>
      <c r="AQ1769" s="13">
        <v>116</v>
      </c>
      <c r="AR1769" s="13">
        <v>124</v>
      </c>
      <c r="AS1769" s="13">
        <v>75</v>
      </c>
      <c r="AT1769" s="13">
        <v>112</v>
      </c>
      <c r="AU1769" s="13">
        <v>79</v>
      </c>
      <c r="AV1769" s="13">
        <v>91</v>
      </c>
      <c r="AW1769" s="13">
        <v>107</v>
      </c>
      <c r="AX1769" s="13">
        <v>85</v>
      </c>
      <c r="AY1769" s="14">
        <f t="shared" si="274"/>
        <v>83.8</v>
      </c>
      <c r="AZ1769" s="14">
        <f t="shared" si="282"/>
        <v>23</v>
      </c>
      <c r="BA1769" s="19">
        <f t="shared" si="275"/>
        <v>0.68181818181818177</v>
      </c>
      <c r="BB1769" s="20">
        <f t="shared" si="283"/>
        <v>27.092961658492985</v>
      </c>
      <c r="BC1769">
        <f t="shared" si="276"/>
        <v>0</v>
      </c>
      <c r="BD1769" s="14">
        <f t="shared" si="277"/>
        <v>7</v>
      </c>
      <c r="BE1769" s="14">
        <f t="shared" si="278"/>
        <v>58.5</v>
      </c>
      <c r="BF1769" s="14" t="str">
        <f t="shared" si="279"/>
        <v/>
      </c>
      <c r="BG1769" s="14">
        <f t="shared" si="280"/>
        <v>100.66666666666667</v>
      </c>
    </row>
    <row r="1770" spans="1:59" x14ac:dyDescent="0.2">
      <c r="A1770" t="str">
        <f t="shared" si="281"/>
        <v>Connor McFadyen_2018</v>
      </c>
      <c r="B1770" t="s">
        <v>2691</v>
      </c>
      <c r="C1770" t="s">
        <v>514</v>
      </c>
      <c r="D1770">
        <v>2018</v>
      </c>
      <c r="E1770" s="13">
        <v>0</v>
      </c>
      <c r="F1770" s="13">
        <v>0</v>
      </c>
      <c r="G1770" s="13">
        <v>0</v>
      </c>
      <c r="H1770" s="13">
        <v>0</v>
      </c>
      <c r="I1770" s="13">
        <v>0</v>
      </c>
      <c r="J1770" s="13">
        <v>0</v>
      </c>
      <c r="K1770" s="13">
        <v>0</v>
      </c>
      <c r="L1770" s="13">
        <v>0</v>
      </c>
      <c r="M1770" s="13">
        <v>0</v>
      </c>
      <c r="N1770" s="13">
        <v>0</v>
      </c>
      <c r="O1770" s="13">
        <v>0</v>
      </c>
      <c r="P1770" s="13">
        <v>0</v>
      </c>
      <c r="Q1770" s="13">
        <v>0</v>
      </c>
      <c r="R1770" s="13">
        <v>0</v>
      </c>
      <c r="S1770" s="13">
        <v>0</v>
      </c>
      <c r="T1770" s="13">
        <v>0</v>
      </c>
      <c r="U1770" s="13">
        <v>0</v>
      </c>
      <c r="V1770" s="13">
        <v>0</v>
      </c>
      <c r="W1770" s="13">
        <v>0</v>
      </c>
      <c r="X1770" s="13">
        <v>0</v>
      </c>
      <c r="Y1770" s="13">
        <v>0</v>
      </c>
      <c r="Z1770" s="13">
        <v>0</v>
      </c>
      <c r="AA1770" s="13">
        <v>0</v>
      </c>
      <c r="AB1770" s="13"/>
      <c r="AC1770" s="13"/>
      <c r="AD1770" s="13"/>
      <c r="AE1770" s="13"/>
      <c r="AF1770" s="13"/>
      <c r="AG1770" s="13"/>
      <c r="AH1770" s="13"/>
      <c r="AI1770" s="13"/>
      <c r="AJ1770" s="13"/>
      <c r="AK1770" s="13"/>
      <c r="AL1770" s="13"/>
      <c r="AM1770" s="13"/>
      <c r="AN1770" s="13"/>
      <c r="AO1770" s="13"/>
      <c r="AP1770" s="13"/>
      <c r="AQ1770" s="13"/>
      <c r="AR1770" s="13"/>
      <c r="AS1770" s="13"/>
      <c r="AT1770" s="13"/>
      <c r="AU1770" s="13"/>
      <c r="AV1770" s="13"/>
      <c r="AW1770" s="13"/>
      <c r="AX1770" s="13"/>
      <c r="AY1770" s="14" t="str">
        <f t="shared" si="274"/>
        <v/>
      </c>
      <c r="AZ1770" s="14">
        <f t="shared" si="282"/>
        <v>23</v>
      </c>
      <c r="BA1770" s="19">
        <f t="shared" si="275"/>
        <v>0</v>
      </c>
      <c r="BB1770" s="20" t="e">
        <f t="shared" si="283"/>
        <v>#DIV/0!</v>
      </c>
      <c r="BC1770">
        <f t="shared" si="276"/>
        <v>23</v>
      </c>
      <c r="BD1770" s="14">
        <f t="shared" si="277"/>
        <v>1</v>
      </c>
      <c r="BE1770" s="14" t="str">
        <f t="shared" si="278"/>
        <v/>
      </c>
      <c r="BF1770" s="14" t="str">
        <f t="shared" si="279"/>
        <v/>
      </c>
      <c r="BG1770" s="14" t="str">
        <f t="shared" si="280"/>
        <v/>
      </c>
    </row>
    <row r="1771" spans="1:59" x14ac:dyDescent="0.2">
      <c r="A1771" t="str">
        <f t="shared" si="281"/>
        <v>Connor McFadyen_2017</v>
      </c>
      <c r="B1771" t="s">
        <v>2691</v>
      </c>
      <c r="C1771" t="s">
        <v>514</v>
      </c>
      <c r="D1771">
        <v>2017</v>
      </c>
      <c r="E1771" s="13">
        <v>0</v>
      </c>
      <c r="F1771" s="13">
        <v>0</v>
      </c>
      <c r="G1771" s="13">
        <v>0</v>
      </c>
      <c r="H1771" s="13">
        <v>0</v>
      </c>
      <c r="I1771" s="13">
        <v>0</v>
      </c>
      <c r="J1771" s="13">
        <v>0</v>
      </c>
      <c r="K1771" s="13">
        <v>0</v>
      </c>
      <c r="L1771" s="13">
        <v>0</v>
      </c>
      <c r="M1771" s="13">
        <v>0</v>
      </c>
      <c r="N1771" s="13">
        <v>0</v>
      </c>
      <c r="O1771" s="13">
        <v>0</v>
      </c>
      <c r="P1771" s="13">
        <v>0</v>
      </c>
      <c r="Q1771" s="13">
        <v>0</v>
      </c>
      <c r="R1771" s="13">
        <v>0</v>
      </c>
      <c r="S1771" s="13">
        <v>0</v>
      </c>
      <c r="T1771" s="13">
        <v>0</v>
      </c>
      <c r="U1771" s="13">
        <v>0</v>
      </c>
      <c r="V1771" s="13">
        <v>0</v>
      </c>
      <c r="W1771" s="13">
        <v>0</v>
      </c>
      <c r="X1771" s="13">
        <v>0</v>
      </c>
      <c r="Y1771" s="13">
        <v>0</v>
      </c>
      <c r="Z1771" s="13">
        <v>0</v>
      </c>
      <c r="AA1771" s="13">
        <v>0</v>
      </c>
      <c r="AB1771" s="13"/>
      <c r="AC1771" s="13"/>
      <c r="AD1771" s="13"/>
      <c r="AE1771" s="13"/>
      <c r="AF1771" s="13"/>
      <c r="AG1771" s="13"/>
      <c r="AH1771" s="13"/>
      <c r="AI1771" s="13"/>
      <c r="AJ1771" s="13"/>
      <c r="AK1771" s="13"/>
      <c r="AL1771" s="13"/>
      <c r="AM1771" s="13"/>
      <c r="AN1771" s="13"/>
      <c r="AO1771" s="13"/>
      <c r="AP1771" s="13"/>
      <c r="AQ1771" s="13"/>
      <c r="AR1771" s="13"/>
      <c r="AS1771" s="13"/>
      <c r="AT1771" s="13"/>
      <c r="AU1771" s="13"/>
      <c r="AV1771" s="13"/>
      <c r="AW1771" s="13"/>
      <c r="AX1771" s="13"/>
      <c r="AY1771" s="14" t="str">
        <f t="shared" si="274"/>
        <v/>
      </c>
      <c r="AZ1771" s="14">
        <f t="shared" si="282"/>
        <v>23</v>
      </c>
      <c r="BA1771" s="19">
        <f t="shared" si="275"/>
        <v>0</v>
      </c>
      <c r="BB1771" s="20" t="e">
        <f t="shared" si="283"/>
        <v>#DIV/0!</v>
      </c>
      <c r="BC1771">
        <f t="shared" si="276"/>
        <v>23</v>
      </c>
      <c r="BD1771" s="14">
        <f t="shared" si="277"/>
        <v>1</v>
      </c>
      <c r="BE1771" s="14" t="str">
        <f t="shared" si="278"/>
        <v/>
      </c>
      <c r="BF1771" s="14" t="str">
        <f t="shared" si="279"/>
        <v/>
      </c>
      <c r="BG1771" s="14" t="str">
        <f t="shared" si="280"/>
        <v/>
      </c>
    </row>
    <row r="1772" spans="1:59" x14ac:dyDescent="0.2">
      <c r="A1772" t="str">
        <f t="shared" si="281"/>
        <v>Connor McFadyen_2016</v>
      </c>
      <c r="B1772" t="s">
        <v>2691</v>
      </c>
      <c r="C1772" t="s">
        <v>514</v>
      </c>
      <c r="D1772">
        <v>2016</v>
      </c>
      <c r="E1772" s="13">
        <v>0</v>
      </c>
      <c r="F1772" s="13">
        <v>0</v>
      </c>
      <c r="G1772" s="13">
        <v>0</v>
      </c>
      <c r="H1772" s="13">
        <v>0</v>
      </c>
      <c r="I1772" s="13">
        <v>0</v>
      </c>
      <c r="J1772" s="13">
        <v>0</v>
      </c>
      <c r="K1772" s="13">
        <v>0</v>
      </c>
      <c r="L1772" s="13">
        <v>0</v>
      </c>
      <c r="M1772" s="13">
        <v>0</v>
      </c>
      <c r="N1772" s="13">
        <v>0</v>
      </c>
      <c r="O1772" s="13">
        <v>0</v>
      </c>
      <c r="P1772" s="13">
        <v>0</v>
      </c>
      <c r="Q1772" s="13">
        <v>0</v>
      </c>
      <c r="R1772" s="13">
        <v>0</v>
      </c>
      <c r="S1772" s="13">
        <v>0</v>
      </c>
      <c r="T1772" s="13">
        <v>0</v>
      </c>
      <c r="U1772" s="13">
        <v>0</v>
      </c>
      <c r="V1772" s="13">
        <v>0</v>
      </c>
      <c r="W1772" s="13">
        <v>0</v>
      </c>
      <c r="X1772" s="13">
        <v>0</v>
      </c>
      <c r="Y1772" s="13">
        <v>0</v>
      </c>
      <c r="Z1772" s="13">
        <v>0</v>
      </c>
      <c r="AA1772" s="13">
        <v>0</v>
      </c>
      <c r="AB1772" s="13"/>
      <c r="AC1772" s="13"/>
      <c r="AD1772" s="13"/>
      <c r="AE1772" s="13"/>
      <c r="AF1772" s="13"/>
      <c r="AG1772" s="13"/>
      <c r="AH1772" s="13"/>
      <c r="AI1772" s="13"/>
      <c r="AJ1772" s="13"/>
      <c r="AK1772" s="13"/>
      <c r="AL1772" s="13"/>
      <c r="AM1772" s="13"/>
      <c r="AN1772" s="13"/>
      <c r="AO1772" s="13"/>
      <c r="AP1772" s="13"/>
      <c r="AQ1772" s="13"/>
      <c r="AR1772" s="13"/>
      <c r="AS1772" s="13"/>
      <c r="AT1772" s="13"/>
      <c r="AU1772" s="13"/>
      <c r="AV1772" s="13"/>
      <c r="AW1772" s="13"/>
      <c r="AX1772" s="13"/>
      <c r="AY1772" s="14" t="str">
        <f t="shared" si="274"/>
        <v/>
      </c>
      <c r="AZ1772" s="14">
        <f t="shared" si="282"/>
        <v>23</v>
      </c>
      <c r="BA1772" s="19">
        <f t="shared" si="275"/>
        <v>0</v>
      </c>
      <c r="BB1772" s="20" t="e">
        <f t="shared" si="283"/>
        <v>#DIV/0!</v>
      </c>
      <c r="BC1772">
        <f t="shared" si="276"/>
        <v>23</v>
      </c>
      <c r="BD1772" s="14">
        <f t="shared" si="277"/>
        <v>1</v>
      </c>
      <c r="BE1772" s="14" t="str">
        <f t="shared" si="278"/>
        <v/>
      </c>
      <c r="BF1772" s="14" t="str">
        <f t="shared" si="279"/>
        <v/>
      </c>
      <c r="BG1772" s="14" t="str">
        <f t="shared" si="280"/>
        <v/>
      </c>
    </row>
    <row r="1773" spans="1:59" x14ac:dyDescent="0.2">
      <c r="A1773" t="str">
        <f t="shared" si="281"/>
        <v>Connor McFadyen_2015</v>
      </c>
      <c r="B1773" t="s">
        <v>2691</v>
      </c>
      <c r="C1773" t="s">
        <v>514</v>
      </c>
      <c r="D1773">
        <v>2015</v>
      </c>
      <c r="E1773" s="13">
        <v>0</v>
      </c>
      <c r="F1773" s="13">
        <v>0</v>
      </c>
      <c r="G1773" s="13">
        <v>0</v>
      </c>
      <c r="H1773" s="13">
        <v>0</v>
      </c>
      <c r="I1773" s="13">
        <v>0</v>
      </c>
      <c r="J1773" s="13">
        <v>0</v>
      </c>
      <c r="K1773" s="13">
        <v>0</v>
      </c>
      <c r="L1773" s="13">
        <v>0</v>
      </c>
      <c r="M1773" s="13">
        <v>0</v>
      </c>
      <c r="N1773" s="13">
        <v>0</v>
      </c>
      <c r="O1773" s="13">
        <v>0</v>
      </c>
      <c r="P1773" s="13">
        <v>0</v>
      </c>
      <c r="Q1773" s="13">
        <v>0</v>
      </c>
      <c r="R1773" s="13">
        <v>0</v>
      </c>
      <c r="S1773" s="13">
        <v>0</v>
      </c>
      <c r="T1773" s="13">
        <v>0</v>
      </c>
      <c r="U1773" s="13">
        <v>0</v>
      </c>
      <c r="V1773" s="13">
        <v>0</v>
      </c>
      <c r="W1773" s="13">
        <v>0</v>
      </c>
      <c r="X1773" s="13">
        <v>0</v>
      </c>
      <c r="Y1773" s="13">
        <v>0</v>
      </c>
      <c r="Z1773" s="13">
        <v>0</v>
      </c>
      <c r="AA1773" s="13">
        <v>0</v>
      </c>
      <c r="AB1773" s="13"/>
      <c r="AC1773" s="13"/>
      <c r="AD1773" s="13"/>
      <c r="AE1773" s="13"/>
      <c r="AF1773" s="13"/>
      <c r="AG1773" s="13"/>
      <c r="AH1773" s="13"/>
      <c r="AI1773" s="13"/>
      <c r="AJ1773" s="13"/>
      <c r="AK1773" s="13"/>
      <c r="AL1773" s="13"/>
      <c r="AM1773" s="13"/>
      <c r="AN1773" s="13"/>
      <c r="AO1773" s="13"/>
      <c r="AP1773" s="13"/>
      <c r="AQ1773" s="13"/>
      <c r="AR1773" s="13"/>
      <c r="AS1773" s="13"/>
      <c r="AT1773" s="13"/>
      <c r="AU1773" s="13"/>
      <c r="AV1773" s="13"/>
      <c r="AW1773" s="13"/>
      <c r="AX1773" s="13"/>
      <c r="AY1773" s="14" t="str">
        <f t="shared" si="274"/>
        <v/>
      </c>
      <c r="AZ1773" s="14">
        <f t="shared" si="282"/>
        <v>23</v>
      </c>
      <c r="BA1773" s="19">
        <f t="shared" si="275"/>
        <v>0</v>
      </c>
      <c r="BB1773" s="20" t="e">
        <f t="shared" si="283"/>
        <v>#DIV/0!</v>
      </c>
      <c r="BC1773">
        <f t="shared" si="276"/>
        <v>23</v>
      </c>
      <c r="BD1773" s="14">
        <f t="shared" si="277"/>
        <v>1</v>
      </c>
      <c r="BE1773" s="14" t="str">
        <f t="shared" si="278"/>
        <v/>
      </c>
      <c r="BF1773" s="14" t="str">
        <f t="shared" si="279"/>
        <v/>
      </c>
      <c r="BG1773" s="14" t="str">
        <f t="shared" si="280"/>
        <v/>
      </c>
    </row>
    <row r="1774" spans="1:59" x14ac:dyDescent="0.2">
      <c r="A1774" t="str">
        <f t="shared" si="281"/>
        <v>Jeremy McGovern_2018</v>
      </c>
      <c r="B1774" t="s">
        <v>711</v>
      </c>
      <c r="C1774" t="s">
        <v>465</v>
      </c>
      <c r="D1774">
        <v>2018</v>
      </c>
      <c r="E1774" s="13">
        <v>498800</v>
      </c>
      <c r="F1774" s="13">
        <v>498800</v>
      </c>
      <c r="G1774" s="13">
        <v>498800</v>
      </c>
      <c r="H1774" s="13">
        <v>470800</v>
      </c>
      <c r="I1774" s="13">
        <v>469300</v>
      </c>
      <c r="J1774" s="13">
        <v>458200</v>
      </c>
      <c r="K1774" s="13">
        <v>458700</v>
      </c>
      <c r="L1774" s="13">
        <v>440800</v>
      </c>
      <c r="M1774" s="13">
        <v>440800</v>
      </c>
      <c r="N1774" s="13">
        <v>451000</v>
      </c>
      <c r="O1774" s="13">
        <v>458800</v>
      </c>
      <c r="P1774" s="13">
        <v>477900</v>
      </c>
      <c r="Q1774" s="13">
        <v>477900</v>
      </c>
      <c r="R1774" s="13">
        <v>474200</v>
      </c>
      <c r="S1774" s="13">
        <v>469700</v>
      </c>
      <c r="T1774" s="13">
        <v>445400</v>
      </c>
      <c r="U1774" s="13">
        <v>418700</v>
      </c>
      <c r="V1774" s="13">
        <v>422400</v>
      </c>
      <c r="W1774" s="13">
        <v>441100</v>
      </c>
      <c r="X1774" s="13">
        <v>480500</v>
      </c>
      <c r="Y1774" s="13">
        <v>485500</v>
      </c>
      <c r="Z1774" s="13">
        <v>479600</v>
      </c>
      <c r="AA1774" s="13">
        <v>425900</v>
      </c>
      <c r="AB1774" s="13">
        <v>82</v>
      </c>
      <c r="AC1774" s="13">
        <v>91</v>
      </c>
      <c r="AD1774" s="13">
        <v>61</v>
      </c>
      <c r="AE1774" s="13">
        <v>121</v>
      </c>
      <c r="AF1774" s="13">
        <v>68</v>
      </c>
      <c r="AG1774" s="13">
        <v>84</v>
      </c>
      <c r="AH1774" s="13">
        <v>82</v>
      </c>
      <c r="AI1774" s="13"/>
      <c r="AJ1774" s="13">
        <v>123</v>
      </c>
      <c r="AK1774" s="13">
        <v>83</v>
      </c>
      <c r="AL1774" s="13">
        <v>112</v>
      </c>
      <c r="AM1774" s="13"/>
      <c r="AN1774" s="13">
        <v>84</v>
      </c>
      <c r="AO1774" s="13">
        <v>81</v>
      </c>
      <c r="AP1774" s="13">
        <v>68</v>
      </c>
      <c r="AQ1774" s="13">
        <v>64</v>
      </c>
      <c r="AR1774" s="13">
        <v>132</v>
      </c>
      <c r="AS1774" s="13">
        <v>105</v>
      </c>
      <c r="AT1774" s="13">
        <v>122</v>
      </c>
      <c r="AU1774" s="13">
        <v>80</v>
      </c>
      <c r="AV1774" s="13">
        <v>84</v>
      </c>
      <c r="AW1774" s="13">
        <v>64</v>
      </c>
      <c r="AX1774" s="13">
        <v>78</v>
      </c>
      <c r="AY1774" s="14">
        <f t="shared" si="274"/>
        <v>89</v>
      </c>
      <c r="AZ1774" s="14">
        <f t="shared" si="282"/>
        <v>23</v>
      </c>
      <c r="BA1774" s="19">
        <f t="shared" si="275"/>
        <v>0.95454545454545459</v>
      </c>
      <c r="BB1774" s="20">
        <f t="shared" si="283"/>
        <v>21.561539833694624</v>
      </c>
      <c r="BC1774">
        <f t="shared" si="276"/>
        <v>0</v>
      </c>
      <c r="BD1774" s="14">
        <f t="shared" si="277"/>
        <v>17</v>
      </c>
      <c r="BE1774" s="14">
        <f t="shared" si="278"/>
        <v>84.5</v>
      </c>
      <c r="BF1774" s="14">
        <f t="shared" si="279"/>
        <v>100</v>
      </c>
      <c r="BG1774" s="14">
        <f t="shared" si="280"/>
        <v>88.555555555555557</v>
      </c>
    </row>
    <row r="1775" spans="1:59" x14ac:dyDescent="0.2">
      <c r="A1775" t="str">
        <f t="shared" si="281"/>
        <v>Jeremy McGovern_2017</v>
      </c>
      <c r="B1775" t="s">
        <v>711</v>
      </c>
      <c r="C1775" t="s">
        <v>465</v>
      </c>
      <c r="D1775">
        <v>2017</v>
      </c>
      <c r="E1775" s="13">
        <v>478000</v>
      </c>
      <c r="F1775" s="13">
        <v>478000</v>
      </c>
      <c r="G1775" s="13">
        <v>478000</v>
      </c>
      <c r="H1775" s="13">
        <v>462100</v>
      </c>
      <c r="I1775" s="13">
        <v>457800</v>
      </c>
      <c r="J1775" s="13">
        <v>455900</v>
      </c>
      <c r="K1775" s="13">
        <v>484600</v>
      </c>
      <c r="L1775" s="13">
        <v>477700</v>
      </c>
      <c r="M1775" s="13">
        <v>468200</v>
      </c>
      <c r="N1775" s="13">
        <v>428600</v>
      </c>
      <c r="O1775" s="13">
        <v>432200</v>
      </c>
      <c r="P1775" s="13">
        <v>432000</v>
      </c>
      <c r="Q1775" s="13">
        <v>432000</v>
      </c>
      <c r="R1775" s="13">
        <v>443300</v>
      </c>
      <c r="S1775" s="13">
        <v>448600</v>
      </c>
      <c r="T1775" s="13">
        <v>465600</v>
      </c>
      <c r="U1775" s="13">
        <v>484100</v>
      </c>
      <c r="V1775" s="13">
        <v>485900</v>
      </c>
      <c r="W1775" s="13">
        <v>481800</v>
      </c>
      <c r="X1775" s="13">
        <v>478500</v>
      </c>
      <c r="Y1775" s="13">
        <v>479300</v>
      </c>
      <c r="Z1775" s="13">
        <v>475800</v>
      </c>
      <c r="AA1775" s="13">
        <v>468900</v>
      </c>
      <c r="AB1775" s="13">
        <v>98</v>
      </c>
      <c r="AC1775" s="13">
        <v>93</v>
      </c>
      <c r="AD1775" s="13">
        <v>52</v>
      </c>
      <c r="AE1775" s="13">
        <v>116</v>
      </c>
      <c r="AF1775" s="13">
        <v>95</v>
      </c>
      <c r="AG1775" s="13">
        <v>121</v>
      </c>
      <c r="AH1775" s="13">
        <v>52</v>
      </c>
      <c r="AI1775" s="13">
        <v>87</v>
      </c>
      <c r="AJ1775" s="13">
        <v>47</v>
      </c>
      <c r="AK1775" s="13">
        <v>126</v>
      </c>
      <c r="AL1775" s="13">
        <v>82</v>
      </c>
      <c r="AM1775" s="13"/>
      <c r="AN1775" s="13">
        <v>71</v>
      </c>
      <c r="AO1775" s="13">
        <v>119</v>
      </c>
      <c r="AP1775" s="13">
        <v>115</v>
      </c>
      <c r="AQ1775" s="13">
        <v>85</v>
      </c>
      <c r="AR1775" s="13">
        <v>93</v>
      </c>
      <c r="AS1775" s="13">
        <v>104</v>
      </c>
      <c r="AT1775" s="13">
        <v>85</v>
      </c>
      <c r="AU1775" s="13">
        <v>102</v>
      </c>
      <c r="AV1775" s="13">
        <v>95</v>
      </c>
      <c r="AW1775" s="13">
        <v>75</v>
      </c>
      <c r="AX1775" s="13">
        <v>83</v>
      </c>
      <c r="AY1775" s="14">
        <f t="shared" si="274"/>
        <v>90.727272727272734</v>
      </c>
      <c r="AZ1775" s="14">
        <f t="shared" si="282"/>
        <v>23</v>
      </c>
      <c r="BA1775" s="19">
        <f t="shared" si="275"/>
        <v>1</v>
      </c>
      <c r="BB1775" s="20">
        <f t="shared" si="283"/>
        <v>22.20506552714798</v>
      </c>
      <c r="BC1775">
        <f t="shared" si="276"/>
        <v>0</v>
      </c>
      <c r="BD1775" s="14">
        <f t="shared" si="277"/>
        <v>10</v>
      </c>
      <c r="BE1775" s="14">
        <f t="shared" si="278"/>
        <v>95.833333333333329</v>
      </c>
      <c r="BF1775" s="14">
        <f t="shared" si="279"/>
        <v>78.8</v>
      </c>
      <c r="BG1775" s="14">
        <f t="shared" si="280"/>
        <v>93</v>
      </c>
    </row>
    <row r="1776" spans="1:59" x14ac:dyDescent="0.2">
      <c r="A1776" t="str">
        <f t="shared" si="281"/>
        <v>Jeremy McGovern_2016</v>
      </c>
      <c r="B1776" t="s">
        <v>711</v>
      </c>
      <c r="C1776" t="s">
        <v>465</v>
      </c>
      <c r="D1776">
        <v>2016</v>
      </c>
      <c r="E1776" s="13">
        <v>429500</v>
      </c>
      <c r="F1776" s="13">
        <v>429500</v>
      </c>
      <c r="G1776" s="13">
        <v>429500</v>
      </c>
      <c r="H1776" s="13">
        <v>405800</v>
      </c>
      <c r="I1776" s="13">
        <v>399600</v>
      </c>
      <c r="J1776" s="13">
        <v>419200</v>
      </c>
      <c r="K1776" s="13">
        <v>439300</v>
      </c>
      <c r="L1776" s="13">
        <v>459600</v>
      </c>
      <c r="M1776" s="13">
        <v>456200</v>
      </c>
      <c r="N1776" s="13">
        <v>449600</v>
      </c>
      <c r="O1776" s="13">
        <v>430700</v>
      </c>
      <c r="P1776" s="13">
        <v>430700</v>
      </c>
      <c r="Q1776" s="13">
        <v>422300</v>
      </c>
      <c r="R1776" s="13">
        <v>414600</v>
      </c>
      <c r="S1776" s="13">
        <v>414600</v>
      </c>
      <c r="T1776" s="13">
        <v>431200</v>
      </c>
      <c r="U1776" s="13">
        <v>442100</v>
      </c>
      <c r="V1776" s="13">
        <v>464800</v>
      </c>
      <c r="W1776" s="13">
        <v>474300</v>
      </c>
      <c r="X1776" s="13">
        <v>471100</v>
      </c>
      <c r="Y1776" s="13">
        <v>464600</v>
      </c>
      <c r="Z1776" s="13">
        <v>444800</v>
      </c>
      <c r="AA1776" s="13">
        <v>440500</v>
      </c>
      <c r="AB1776" s="13">
        <v>54</v>
      </c>
      <c r="AC1776" s="13">
        <v>81</v>
      </c>
      <c r="AD1776" s="13">
        <v>64</v>
      </c>
      <c r="AE1776" s="13">
        <v>80</v>
      </c>
      <c r="AF1776" s="13">
        <v>134</v>
      </c>
      <c r="AG1776" s="13">
        <v>77</v>
      </c>
      <c r="AH1776" s="13">
        <v>96</v>
      </c>
      <c r="AI1776" s="13">
        <v>97</v>
      </c>
      <c r="AJ1776" s="13">
        <v>65</v>
      </c>
      <c r="AK1776" s="13">
        <v>65</v>
      </c>
      <c r="AL1776" s="13"/>
      <c r="AM1776" s="13">
        <v>110</v>
      </c>
      <c r="AN1776" s="13">
        <v>68</v>
      </c>
      <c r="AO1776" s="13"/>
      <c r="AP1776" s="13">
        <v>108</v>
      </c>
      <c r="AQ1776" s="13">
        <v>109</v>
      </c>
      <c r="AR1776" s="13">
        <v>105</v>
      </c>
      <c r="AS1776" s="13">
        <v>94</v>
      </c>
      <c r="AT1776" s="13">
        <v>87</v>
      </c>
      <c r="AU1776" s="13">
        <v>96</v>
      </c>
      <c r="AV1776" s="13">
        <v>60</v>
      </c>
      <c r="AW1776" s="13">
        <v>110</v>
      </c>
      <c r="AX1776" s="13">
        <v>85</v>
      </c>
      <c r="AY1776" s="14">
        <f t="shared" si="274"/>
        <v>87.857142857142861</v>
      </c>
      <c r="AZ1776" s="14">
        <f t="shared" si="282"/>
        <v>23</v>
      </c>
      <c r="BA1776" s="19">
        <f t="shared" si="275"/>
        <v>0.95454545454545459</v>
      </c>
      <c r="BB1776" s="20">
        <f t="shared" si="283"/>
        <v>20.828551832246308</v>
      </c>
      <c r="BC1776">
        <f t="shared" si="276"/>
        <v>0</v>
      </c>
      <c r="BD1776" s="14">
        <f t="shared" si="277"/>
        <v>5</v>
      </c>
      <c r="BE1776" s="14">
        <f t="shared" si="278"/>
        <v>81.666666666666671</v>
      </c>
      <c r="BF1776" s="14">
        <f t="shared" si="279"/>
        <v>86.6</v>
      </c>
      <c r="BG1776" s="14">
        <f t="shared" si="280"/>
        <v>94.888888888888886</v>
      </c>
    </row>
    <row r="1777" spans="1:59" x14ac:dyDescent="0.2">
      <c r="A1777" t="str">
        <f t="shared" si="281"/>
        <v>Jeremy McGovern_2015</v>
      </c>
      <c r="B1777" t="s">
        <v>711</v>
      </c>
      <c r="C1777" t="s">
        <v>465</v>
      </c>
      <c r="D1777">
        <v>2015</v>
      </c>
      <c r="E1777" s="13">
        <v>443200</v>
      </c>
      <c r="F1777" s="13">
        <v>443200</v>
      </c>
      <c r="G1777" s="13">
        <v>443200</v>
      </c>
      <c r="H1777" s="13">
        <v>469300</v>
      </c>
      <c r="I1777" s="13">
        <v>465100</v>
      </c>
      <c r="J1777" s="13">
        <v>461900</v>
      </c>
      <c r="K1777" s="13">
        <v>449000</v>
      </c>
      <c r="L1777" s="13">
        <v>449000</v>
      </c>
      <c r="M1777" s="13">
        <v>443100</v>
      </c>
      <c r="N1777" s="13">
        <v>441500</v>
      </c>
      <c r="O1777" s="13">
        <v>444600</v>
      </c>
      <c r="P1777" s="13">
        <v>422400</v>
      </c>
      <c r="Q1777" s="13">
        <v>402900</v>
      </c>
      <c r="R1777" s="13">
        <v>402900</v>
      </c>
      <c r="S1777" s="13">
        <v>372500</v>
      </c>
      <c r="T1777" s="13">
        <v>360500</v>
      </c>
      <c r="U1777" s="13">
        <v>335900</v>
      </c>
      <c r="V1777" s="13">
        <v>335900</v>
      </c>
      <c r="W1777" s="13">
        <v>335900</v>
      </c>
      <c r="X1777" s="13">
        <v>328700</v>
      </c>
      <c r="Y1777" s="13">
        <v>328700</v>
      </c>
      <c r="Z1777" s="13">
        <v>328700</v>
      </c>
      <c r="AA1777" s="13">
        <v>318800</v>
      </c>
      <c r="AB1777" s="13">
        <v>145</v>
      </c>
      <c r="AC1777" s="13">
        <v>77</v>
      </c>
      <c r="AD1777" s="13">
        <v>100</v>
      </c>
      <c r="AE1777" s="13">
        <v>93</v>
      </c>
      <c r="AF1777" s="13">
        <v>78</v>
      </c>
      <c r="AG1777" s="13">
        <v>76</v>
      </c>
      <c r="AH1777" s="13"/>
      <c r="AI1777" s="13">
        <v>100</v>
      </c>
      <c r="AJ1777" s="13">
        <v>84</v>
      </c>
      <c r="AK1777" s="13">
        <v>84</v>
      </c>
      <c r="AL1777" s="13">
        <v>45</v>
      </c>
      <c r="AM1777" s="13">
        <v>78</v>
      </c>
      <c r="AN1777" s="13"/>
      <c r="AO1777" s="13">
        <v>46</v>
      </c>
      <c r="AP1777" s="13">
        <v>69</v>
      </c>
      <c r="AQ1777" s="13">
        <v>43</v>
      </c>
      <c r="AR1777" s="13"/>
      <c r="AS1777" s="13"/>
      <c r="AT1777" s="13">
        <v>75</v>
      </c>
      <c r="AU1777" s="13"/>
      <c r="AV1777" s="13"/>
      <c r="AW1777" s="13">
        <v>61</v>
      </c>
      <c r="AX1777" s="13">
        <v>99</v>
      </c>
      <c r="AY1777" s="14">
        <f t="shared" si="274"/>
        <v>79.588235294117652</v>
      </c>
      <c r="AZ1777" s="14">
        <f t="shared" si="282"/>
        <v>23</v>
      </c>
      <c r="BA1777" s="19">
        <f t="shared" si="275"/>
        <v>0.77272727272727271</v>
      </c>
      <c r="BB1777" s="20">
        <f t="shared" si="283"/>
        <v>24.842148718280722</v>
      </c>
      <c r="BC1777">
        <f t="shared" si="276"/>
        <v>0</v>
      </c>
      <c r="BD1777" s="14">
        <f t="shared" si="277"/>
        <v>23</v>
      </c>
      <c r="BE1777" s="14">
        <f t="shared" si="278"/>
        <v>94.833333333333329</v>
      </c>
      <c r="BF1777" s="14">
        <f t="shared" si="279"/>
        <v>78.2</v>
      </c>
      <c r="BG1777" s="14">
        <f t="shared" si="280"/>
        <v>69.400000000000006</v>
      </c>
    </row>
    <row r="1778" spans="1:59" x14ac:dyDescent="0.2">
      <c r="A1778" t="str">
        <f t="shared" si="281"/>
        <v>Mitch McGovern_2018</v>
      </c>
      <c r="B1778" t="s">
        <v>798</v>
      </c>
      <c r="C1778" t="s">
        <v>84</v>
      </c>
      <c r="D1778">
        <v>2018</v>
      </c>
      <c r="E1778" s="13">
        <v>381200</v>
      </c>
      <c r="F1778" s="13">
        <v>381200</v>
      </c>
      <c r="G1778" s="13">
        <v>381200</v>
      </c>
      <c r="H1778" s="13">
        <v>356700</v>
      </c>
      <c r="I1778" s="13">
        <v>352900</v>
      </c>
      <c r="J1778" s="13">
        <v>367500</v>
      </c>
      <c r="K1778" s="13">
        <v>370300</v>
      </c>
      <c r="L1778" s="13">
        <v>377900</v>
      </c>
      <c r="M1778" s="13">
        <v>379400</v>
      </c>
      <c r="N1778" s="13">
        <v>379400</v>
      </c>
      <c r="O1778" s="13">
        <v>379400</v>
      </c>
      <c r="P1778" s="13">
        <v>379400</v>
      </c>
      <c r="Q1778" s="13">
        <v>379400</v>
      </c>
      <c r="R1778" s="13">
        <v>379400</v>
      </c>
      <c r="S1778" s="13">
        <v>379400</v>
      </c>
      <c r="T1778" s="13">
        <v>379400</v>
      </c>
      <c r="U1778" s="13">
        <v>379400</v>
      </c>
      <c r="V1778" s="13">
        <v>379400</v>
      </c>
      <c r="W1778" s="13">
        <v>373400</v>
      </c>
      <c r="X1778" s="13">
        <v>347200</v>
      </c>
      <c r="Y1778" s="13">
        <v>347200</v>
      </c>
      <c r="Z1778" s="13">
        <v>347200</v>
      </c>
      <c r="AA1778" s="13">
        <v>329700</v>
      </c>
      <c r="AB1778" s="13">
        <v>51</v>
      </c>
      <c r="AC1778" s="13">
        <v>41</v>
      </c>
      <c r="AD1778" s="13">
        <v>80</v>
      </c>
      <c r="AE1778" s="13">
        <v>80</v>
      </c>
      <c r="AF1778" s="13">
        <v>79</v>
      </c>
      <c r="AG1778" s="13">
        <v>65</v>
      </c>
      <c r="AH1778" s="13">
        <v>94</v>
      </c>
      <c r="AI1778" s="13">
        <v>72</v>
      </c>
      <c r="AJ1778" s="13"/>
      <c r="AK1778" s="13"/>
      <c r="AL1778" s="13"/>
      <c r="AM1778" s="13"/>
      <c r="AN1778" s="13"/>
      <c r="AO1778" s="13"/>
      <c r="AP1778" s="13"/>
      <c r="AQ1778" s="13"/>
      <c r="AR1778" s="13"/>
      <c r="AS1778" s="13">
        <v>53</v>
      </c>
      <c r="AT1778" s="13">
        <v>45</v>
      </c>
      <c r="AU1778" s="13"/>
      <c r="AV1778" s="13"/>
      <c r="AW1778" s="13">
        <v>85</v>
      </c>
      <c r="AX1778" s="13">
        <v>69</v>
      </c>
      <c r="AY1778" s="14">
        <f t="shared" si="274"/>
        <v>67.833333333333329</v>
      </c>
      <c r="AZ1778" s="14">
        <f t="shared" si="282"/>
        <v>23</v>
      </c>
      <c r="BA1778" s="19">
        <f t="shared" si="275"/>
        <v>0.54545454545454541</v>
      </c>
      <c r="BB1778" s="20">
        <f t="shared" si="283"/>
        <v>16.980380835933364</v>
      </c>
      <c r="BC1778">
        <f t="shared" si="276"/>
        <v>0</v>
      </c>
      <c r="BD1778" s="14">
        <f t="shared" si="277"/>
        <v>23</v>
      </c>
      <c r="BE1778" s="14">
        <f t="shared" si="278"/>
        <v>66</v>
      </c>
      <c r="BF1778" s="14">
        <f t="shared" si="279"/>
        <v>83</v>
      </c>
      <c r="BG1778" s="14">
        <f t="shared" si="280"/>
        <v>63</v>
      </c>
    </row>
    <row r="1779" spans="1:59" x14ac:dyDescent="0.2">
      <c r="A1779" t="str">
        <f t="shared" si="281"/>
        <v>Mitch McGovern_2017</v>
      </c>
      <c r="B1779" t="s">
        <v>798</v>
      </c>
      <c r="C1779" t="s">
        <v>84</v>
      </c>
      <c r="D1779">
        <v>2017</v>
      </c>
      <c r="E1779" s="13">
        <v>318200</v>
      </c>
      <c r="F1779" s="13">
        <v>318200</v>
      </c>
      <c r="G1779" s="13">
        <v>318200</v>
      </c>
      <c r="H1779" s="13">
        <v>340300</v>
      </c>
      <c r="I1779" s="13">
        <v>340300</v>
      </c>
      <c r="J1779" s="13">
        <v>340300</v>
      </c>
      <c r="K1779" s="13">
        <v>340300</v>
      </c>
      <c r="L1779" s="13">
        <v>340300</v>
      </c>
      <c r="M1779" s="13">
        <v>340300</v>
      </c>
      <c r="N1779" s="13">
        <v>340300</v>
      </c>
      <c r="O1779" s="13">
        <v>340300</v>
      </c>
      <c r="P1779" s="13">
        <v>340300</v>
      </c>
      <c r="Q1779" s="13">
        <v>340300</v>
      </c>
      <c r="R1779" s="13">
        <v>340300</v>
      </c>
      <c r="S1779" s="13">
        <v>340300</v>
      </c>
      <c r="T1779" s="13">
        <v>339200</v>
      </c>
      <c r="U1779" s="13">
        <v>326700</v>
      </c>
      <c r="V1779" s="13">
        <v>325400</v>
      </c>
      <c r="W1779" s="13">
        <v>320900</v>
      </c>
      <c r="X1779" s="13">
        <v>316100</v>
      </c>
      <c r="Y1779" s="13">
        <v>308100</v>
      </c>
      <c r="Z1779" s="13">
        <v>312800</v>
      </c>
      <c r="AA1779" s="13">
        <v>334000</v>
      </c>
      <c r="AB1779" s="13">
        <v>96</v>
      </c>
      <c r="AC1779" s="13">
        <v>89</v>
      </c>
      <c r="AD1779" s="13">
        <v>50</v>
      </c>
      <c r="AE1779" s="13"/>
      <c r="AF1779" s="13"/>
      <c r="AG1779" s="13"/>
      <c r="AH1779" s="13"/>
      <c r="AI1779" s="13"/>
      <c r="AJ1779" s="13"/>
      <c r="AK1779" s="13"/>
      <c r="AL1779" s="13"/>
      <c r="AM1779" s="13"/>
      <c r="AN1779" s="13"/>
      <c r="AO1779" s="13"/>
      <c r="AP1779" s="13">
        <v>61</v>
      </c>
      <c r="AQ1779" s="13">
        <v>63</v>
      </c>
      <c r="AR1779" s="13">
        <v>68</v>
      </c>
      <c r="AS1779" s="13">
        <v>54</v>
      </c>
      <c r="AT1779" s="13">
        <v>60</v>
      </c>
      <c r="AU1779" s="13">
        <v>59</v>
      </c>
      <c r="AV1779" s="13">
        <v>78</v>
      </c>
      <c r="AW1779" s="13">
        <v>100</v>
      </c>
      <c r="AX1779" s="13">
        <v>54</v>
      </c>
      <c r="AY1779" s="14">
        <f t="shared" si="274"/>
        <v>69.333333333333329</v>
      </c>
      <c r="AZ1779" s="14">
        <f t="shared" si="282"/>
        <v>23</v>
      </c>
      <c r="BA1779" s="19">
        <f t="shared" si="275"/>
        <v>0.54545454545454541</v>
      </c>
      <c r="BB1779" s="20">
        <f t="shared" si="283"/>
        <v>17.222254806094945</v>
      </c>
      <c r="BC1779">
        <f t="shared" si="276"/>
        <v>0</v>
      </c>
      <c r="BD1779" s="14">
        <f t="shared" si="277"/>
        <v>21</v>
      </c>
      <c r="BE1779" s="14">
        <f t="shared" si="278"/>
        <v>78.333333333333329</v>
      </c>
      <c r="BF1779" s="14" t="str">
        <f t="shared" si="279"/>
        <v/>
      </c>
      <c r="BG1779" s="14">
        <f t="shared" si="280"/>
        <v>66.333333333333329</v>
      </c>
    </row>
    <row r="1780" spans="1:59" x14ac:dyDescent="0.2">
      <c r="A1780" t="str">
        <f t="shared" si="281"/>
        <v>Mitch McGovern_2016</v>
      </c>
      <c r="B1780" t="s">
        <v>798</v>
      </c>
      <c r="C1780" t="s">
        <v>84</v>
      </c>
      <c r="D1780">
        <v>2016</v>
      </c>
      <c r="E1780" s="13">
        <v>123900</v>
      </c>
      <c r="F1780" s="13">
        <v>123900</v>
      </c>
      <c r="G1780" s="13">
        <v>123900</v>
      </c>
      <c r="H1780" s="13">
        <v>163800</v>
      </c>
      <c r="I1780" s="13">
        <v>205300</v>
      </c>
      <c r="J1780" s="13">
        <v>241600</v>
      </c>
      <c r="K1780" s="13">
        <v>261700</v>
      </c>
      <c r="L1780" s="13">
        <v>265500</v>
      </c>
      <c r="M1780" s="13">
        <v>266100</v>
      </c>
      <c r="N1780" s="13">
        <v>277900</v>
      </c>
      <c r="O1780" s="13">
        <v>295200</v>
      </c>
      <c r="P1780" s="13">
        <v>303700</v>
      </c>
      <c r="Q1780" s="13">
        <v>299900</v>
      </c>
      <c r="R1780" s="13">
        <v>299900</v>
      </c>
      <c r="S1780" s="13">
        <v>305100</v>
      </c>
      <c r="T1780" s="13">
        <v>316600</v>
      </c>
      <c r="U1780" s="13">
        <v>323600</v>
      </c>
      <c r="V1780" s="13">
        <v>311300</v>
      </c>
      <c r="W1780" s="13">
        <v>271100</v>
      </c>
      <c r="X1780" s="13">
        <v>261700</v>
      </c>
      <c r="Y1780" s="13">
        <v>261700</v>
      </c>
      <c r="Z1780" s="13">
        <v>250100</v>
      </c>
      <c r="AA1780" s="13">
        <v>277200</v>
      </c>
      <c r="AB1780" s="13">
        <v>41</v>
      </c>
      <c r="AC1780" s="13">
        <v>61</v>
      </c>
      <c r="AD1780" s="13">
        <v>61</v>
      </c>
      <c r="AE1780" s="13">
        <v>68</v>
      </c>
      <c r="AF1780" s="13">
        <v>73</v>
      </c>
      <c r="AG1780" s="13">
        <v>46</v>
      </c>
      <c r="AH1780" s="13">
        <v>45</v>
      </c>
      <c r="AI1780" s="13">
        <v>68</v>
      </c>
      <c r="AJ1780" s="13">
        <v>73</v>
      </c>
      <c r="AK1780" s="13">
        <v>65</v>
      </c>
      <c r="AL1780" s="13">
        <v>58</v>
      </c>
      <c r="AM1780" s="13">
        <v>51</v>
      </c>
      <c r="AN1780" s="13"/>
      <c r="AO1780" s="13">
        <v>85</v>
      </c>
      <c r="AP1780" s="13">
        <v>73</v>
      </c>
      <c r="AQ1780" s="13">
        <v>49</v>
      </c>
      <c r="AR1780" s="13">
        <v>48</v>
      </c>
      <c r="AS1780" s="13">
        <v>3</v>
      </c>
      <c r="AT1780" s="13">
        <v>95</v>
      </c>
      <c r="AU1780" s="13"/>
      <c r="AV1780" s="13">
        <v>38</v>
      </c>
      <c r="AW1780" s="13">
        <v>84</v>
      </c>
      <c r="AX1780" s="13">
        <v>43</v>
      </c>
      <c r="AY1780" s="14">
        <f t="shared" si="274"/>
        <v>58.476190476190474</v>
      </c>
      <c r="AZ1780" s="14">
        <f t="shared" si="282"/>
        <v>23</v>
      </c>
      <c r="BA1780" s="19">
        <f t="shared" si="275"/>
        <v>0.95454545454545459</v>
      </c>
      <c r="BB1780" s="20">
        <f t="shared" si="283"/>
        <v>20.240106342653057</v>
      </c>
      <c r="BC1780">
        <f t="shared" si="276"/>
        <v>0</v>
      </c>
      <c r="BD1780" s="14">
        <f t="shared" si="277"/>
        <v>1</v>
      </c>
      <c r="BE1780" s="14">
        <f t="shared" si="278"/>
        <v>58.333333333333336</v>
      </c>
      <c r="BF1780" s="14">
        <f t="shared" si="279"/>
        <v>60</v>
      </c>
      <c r="BG1780" s="14">
        <f t="shared" si="280"/>
        <v>54.125</v>
      </c>
    </row>
    <row r="1781" spans="1:59" x14ac:dyDescent="0.2">
      <c r="A1781" t="str">
        <f t="shared" si="281"/>
        <v>Mitch McGovern_2015</v>
      </c>
      <c r="B1781" t="s">
        <v>798</v>
      </c>
      <c r="C1781" t="s">
        <v>84</v>
      </c>
      <c r="D1781">
        <v>2015</v>
      </c>
      <c r="E1781" s="13">
        <v>117300</v>
      </c>
      <c r="F1781" s="13">
        <v>117300</v>
      </c>
      <c r="G1781" s="13">
        <v>117300</v>
      </c>
      <c r="H1781" s="13">
        <v>117300</v>
      </c>
      <c r="I1781" s="13">
        <v>117300</v>
      </c>
      <c r="J1781" s="13">
        <v>117300</v>
      </c>
      <c r="K1781" s="13">
        <v>117300</v>
      </c>
      <c r="L1781" s="13">
        <v>117300</v>
      </c>
      <c r="M1781" s="13">
        <v>117300</v>
      </c>
      <c r="N1781" s="13">
        <v>117300</v>
      </c>
      <c r="O1781" s="13">
        <v>117300</v>
      </c>
      <c r="P1781" s="13">
        <v>117300</v>
      </c>
      <c r="Q1781" s="13">
        <v>117300</v>
      </c>
      <c r="R1781" s="13">
        <v>117300</v>
      </c>
      <c r="S1781" s="13">
        <v>117300</v>
      </c>
      <c r="T1781" s="13">
        <v>117300</v>
      </c>
      <c r="U1781" s="13">
        <v>117300</v>
      </c>
      <c r="V1781" s="13">
        <v>117300</v>
      </c>
      <c r="W1781" s="13">
        <v>117300</v>
      </c>
      <c r="X1781" s="13">
        <v>117300</v>
      </c>
      <c r="Y1781" s="13">
        <v>117300</v>
      </c>
      <c r="Z1781" s="13">
        <v>117300</v>
      </c>
      <c r="AA1781" s="13">
        <v>117300</v>
      </c>
      <c r="AB1781" s="13"/>
      <c r="AC1781" s="13"/>
      <c r="AD1781" s="13"/>
      <c r="AE1781" s="13"/>
      <c r="AF1781" s="13"/>
      <c r="AG1781" s="13"/>
      <c r="AH1781" s="13"/>
      <c r="AI1781" s="13"/>
      <c r="AJ1781" s="13"/>
      <c r="AK1781" s="13"/>
      <c r="AL1781" s="13"/>
      <c r="AM1781" s="13"/>
      <c r="AN1781" s="13"/>
      <c r="AO1781" s="13"/>
      <c r="AP1781" s="13"/>
      <c r="AQ1781" s="13"/>
      <c r="AR1781" s="13"/>
      <c r="AS1781" s="13"/>
      <c r="AT1781" s="13"/>
      <c r="AU1781" s="13"/>
      <c r="AV1781" s="13"/>
      <c r="AW1781" s="13"/>
      <c r="AX1781" s="13"/>
      <c r="AY1781" s="14" t="str">
        <f t="shared" si="274"/>
        <v/>
      </c>
      <c r="AZ1781" s="14">
        <f t="shared" si="282"/>
        <v>23</v>
      </c>
      <c r="BA1781" s="19">
        <f t="shared" si="275"/>
        <v>0</v>
      </c>
      <c r="BB1781" s="20" t="e">
        <f t="shared" si="283"/>
        <v>#DIV/0!</v>
      </c>
      <c r="BC1781">
        <f t="shared" si="276"/>
        <v>0</v>
      </c>
      <c r="BD1781" s="14">
        <f t="shared" si="277"/>
        <v>1</v>
      </c>
      <c r="BE1781" s="14" t="str">
        <f t="shared" si="278"/>
        <v/>
      </c>
      <c r="BF1781" s="14" t="str">
        <f t="shared" si="279"/>
        <v/>
      </c>
      <c r="BG1781" s="14" t="str">
        <f t="shared" si="280"/>
        <v/>
      </c>
    </row>
    <row r="1782" spans="1:59" x14ac:dyDescent="0.2">
      <c r="A1782" t="str">
        <f t="shared" si="281"/>
        <v>Andrew McGrath_2018</v>
      </c>
      <c r="B1782" t="s">
        <v>994</v>
      </c>
      <c r="C1782" t="s">
        <v>150</v>
      </c>
      <c r="D1782">
        <v>2018</v>
      </c>
      <c r="E1782" s="13">
        <v>388400</v>
      </c>
      <c r="F1782" s="13">
        <v>388400</v>
      </c>
      <c r="G1782" s="13">
        <v>388400</v>
      </c>
      <c r="H1782" s="13">
        <v>384400</v>
      </c>
      <c r="I1782" s="13">
        <v>367000</v>
      </c>
      <c r="J1782" s="13">
        <v>341400</v>
      </c>
      <c r="K1782" s="13">
        <v>323700</v>
      </c>
      <c r="L1782" s="13">
        <v>325800</v>
      </c>
      <c r="M1782" s="13">
        <v>325800</v>
      </c>
      <c r="N1782" s="13">
        <v>325800</v>
      </c>
      <c r="O1782" s="13">
        <v>338900</v>
      </c>
      <c r="P1782" s="13">
        <v>344100</v>
      </c>
      <c r="Q1782" s="13">
        <v>334900</v>
      </c>
      <c r="R1782" s="13">
        <v>334900</v>
      </c>
      <c r="S1782" s="13">
        <v>335400</v>
      </c>
      <c r="T1782" s="13">
        <v>350800</v>
      </c>
      <c r="U1782" s="13">
        <v>359300</v>
      </c>
      <c r="V1782" s="13">
        <v>376900</v>
      </c>
      <c r="W1782" s="13">
        <v>366700</v>
      </c>
      <c r="X1782" s="13">
        <v>354800</v>
      </c>
      <c r="Y1782" s="13">
        <v>327100</v>
      </c>
      <c r="Z1782" s="13">
        <v>337900</v>
      </c>
      <c r="AA1782" s="13">
        <v>368900</v>
      </c>
      <c r="AB1782" s="13">
        <v>102</v>
      </c>
      <c r="AC1782" s="13">
        <v>60</v>
      </c>
      <c r="AD1782" s="13">
        <v>60</v>
      </c>
      <c r="AE1782" s="13">
        <v>67</v>
      </c>
      <c r="AF1782" s="13">
        <v>31</v>
      </c>
      <c r="AG1782" s="13">
        <v>65</v>
      </c>
      <c r="AH1782" s="13">
        <v>102</v>
      </c>
      <c r="AI1782" s="13"/>
      <c r="AJ1782" s="13"/>
      <c r="AK1782" s="13">
        <v>58</v>
      </c>
      <c r="AL1782" s="13">
        <v>55</v>
      </c>
      <c r="AM1782" s="13">
        <v>75</v>
      </c>
      <c r="AN1782" s="13"/>
      <c r="AO1782" s="13">
        <v>74</v>
      </c>
      <c r="AP1782" s="13">
        <v>91</v>
      </c>
      <c r="AQ1782" s="13">
        <v>69</v>
      </c>
      <c r="AR1782" s="13">
        <v>99</v>
      </c>
      <c r="AS1782" s="13">
        <v>40</v>
      </c>
      <c r="AT1782" s="13">
        <v>59</v>
      </c>
      <c r="AU1782" s="13">
        <v>57</v>
      </c>
      <c r="AV1782" s="13">
        <v>110</v>
      </c>
      <c r="AW1782" s="13">
        <v>80</v>
      </c>
      <c r="AX1782" s="13">
        <v>62</v>
      </c>
      <c r="AY1782" s="14">
        <f t="shared" si="274"/>
        <v>70.8</v>
      </c>
      <c r="AZ1782" s="14">
        <f t="shared" si="282"/>
        <v>23</v>
      </c>
      <c r="BA1782" s="19">
        <f t="shared" si="275"/>
        <v>0.90909090909090906</v>
      </c>
      <c r="BB1782" s="20">
        <f t="shared" si="283"/>
        <v>21.072806122933336</v>
      </c>
      <c r="BC1782">
        <f t="shared" si="276"/>
        <v>0</v>
      </c>
      <c r="BD1782" s="14">
        <f t="shared" si="277"/>
        <v>7</v>
      </c>
      <c r="BE1782" s="14">
        <f t="shared" si="278"/>
        <v>64.166666666666671</v>
      </c>
      <c r="BF1782" s="14">
        <f t="shared" si="279"/>
        <v>72.5</v>
      </c>
      <c r="BG1782" s="14">
        <f t="shared" si="280"/>
        <v>74.111111111111114</v>
      </c>
    </row>
    <row r="1783" spans="1:59" x14ac:dyDescent="0.2">
      <c r="A1783" t="str">
        <f t="shared" si="281"/>
        <v>Andrew McGrath_2017</v>
      </c>
      <c r="B1783" t="s">
        <v>994</v>
      </c>
      <c r="C1783" t="s">
        <v>150</v>
      </c>
      <c r="D1783">
        <v>2017</v>
      </c>
      <c r="E1783" s="13">
        <v>211800</v>
      </c>
      <c r="F1783" s="13">
        <v>211800</v>
      </c>
      <c r="G1783" s="13">
        <v>211800</v>
      </c>
      <c r="H1783" s="13">
        <v>246500</v>
      </c>
      <c r="I1783" s="13">
        <v>278100</v>
      </c>
      <c r="J1783" s="13">
        <v>313200</v>
      </c>
      <c r="K1783" s="13">
        <v>350700</v>
      </c>
      <c r="L1783" s="13">
        <v>350700</v>
      </c>
      <c r="M1783" s="13">
        <v>364300</v>
      </c>
      <c r="N1783" s="13">
        <v>364400</v>
      </c>
      <c r="O1783" s="13">
        <v>369700</v>
      </c>
      <c r="P1783" s="13">
        <v>368200</v>
      </c>
      <c r="Q1783" s="13">
        <v>368700</v>
      </c>
      <c r="R1783" s="13">
        <v>368700</v>
      </c>
      <c r="S1783" s="13">
        <v>344000</v>
      </c>
      <c r="T1783" s="13">
        <v>336200</v>
      </c>
      <c r="U1783" s="13">
        <v>343200</v>
      </c>
      <c r="V1783" s="13">
        <v>364200</v>
      </c>
      <c r="W1783" s="13">
        <v>365400</v>
      </c>
      <c r="X1783" s="13">
        <v>346500</v>
      </c>
      <c r="Y1783" s="13">
        <v>346500</v>
      </c>
      <c r="Z1783" s="13">
        <v>330300</v>
      </c>
      <c r="AA1783" s="13">
        <v>329000</v>
      </c>
      <c r="AB1783" s="13">
        <v>83</v>
      </c>
      <c r="AC1783" s="13">
        <v>56</v>
      </c>
      <c r="AD1783" s="13">
        <v>62</v>
      </c>
      <c r="AE1783" s="13">
        <v>97</v>
      </c>
      <c r="AF1783" s="13">
        <v>82</v>
      </c>
      <c r="AG1783" s="13">
        <v>89</v>
      </c>
      <c r="AH1783" s="13"/>
      <c r="AI1783" s="13">
        <v>66</v>
      </c>
      <c r="AJ1783" s="13">
        <v>59</v>
      </c>
      <c r="AK1783" s="13">
        <v>101</v>
      </c>
      <c r="AL1783" s="13">
        <v>55</v>
      </c>
      <c r="AM1783" s="13">
        <v>61</v>
      </c>
      <c r="AN1783" s="13"/>
      <c r="AO1783" s="13">
        <v>45</v>
      </c>
      <c r="AP1783" s="13">
        <v>81</v>
      </c>
      <c r="AQ1783" s="13">
        <v>90</v>
      </c>
      <c r="AR1783" s="13">
        <v>81</v>
      </c>
      <c r="AS1783" s="13">
        <v>50</v>
      </c>
      <c r="AT1783" s="13">
        <v>46</v>
      </c>
      <c r="AU1783" s="13"/>
      <c r="AV1783" s="13">
        <v>77</v>
      </c>
      <c r="AW1783" s="13">
        <v>74</v>
      </c>
      <c r="AX1783" s="13">
        <v>58</v>
      </c>
      <c r="AY1783" s="14">
        <f t="shared" ref="AY1783:AY1846" si="284">IFERROR(AVERAGEIFS(AB1783:AX1783,AB1783:AX1783,"&lt;&gt;"),"")</f>
        <v>70.650000000000006</v>
      </c>
      <c r="AZ1783" s="14">
        <f t="shared" si="282"/>
        <v>23</v>
      </c>
      <c r="BA1783" s="19">
        <f t="shared" ref="BA1783:BA1846" si="285">COUNTIF(AB1783:AX1783,"&lt;&gt;")/22</f>
        <v>0.90909090909090906</v>
      </c>
      <c r="BB1783" s="20">
        <f t="shared" si="283"/>
        <v>17.030236268719857</v>
      </c>
      <c r="BC1783">
        <f t="shared" ref="BC1783:BC1846" si="286">COUNTIFS(E1783:AA1783,0)</f>
        <v>0</v>
      </c>
      <c r="BD1783" s="14">
        <f t="shared" ref="BD1783:BD1846" si="287">MATCH(MIN(E1783:AA1783),E1783:AA1783,0)</f>
        <v>1</v>
      </c>
      <c r="BE1783" s="14">
        <f t="shared" ref="BE1783:BE1846" si="288">IFERROR(AVERAGE(AB1783:AG1783),"")</f>
        <v>78.166666666666671</v>
      </c>
      <c r="BF1783" s="14">
        <f t="shared" ref="BF1783:BF1846" si="289">IFERROR(AVERAGE(AH1783:AM1783),"")</f>
        <v>68.400000000000006</v>
      </c>
      <c r="BG1783" s="14">
        <f t="shared" ref="BG1783:BG1846" si="290">IFERROR(AVERAGE(AP1783:AX1783),"")</f>
        <v>69.625</v>
      </c>
    </row>
    <row r="1784" spans="1:59" x14ac:dyDescent="0.2">
      <c r="A1784" t="str">
        <f t="shared" si="281"/>
        <v>Andrew McGrath_2016</v>
      </c>
      <c r="B1784" t="s">
        <v>994</v>
      </c>
      <c r="C1784" t="s">
        <v>150</v>
      </c>
      <c r="D1784">
        <v>2016</v>
      </c>
      <c r="E1784" s="13">
        <v>0</v>
      </c>
      <c r="F1784" s="13">
        <v>0</v>
      </c>
      <c r="G1784" s="13">
        <v>0</v>
      </c>
      <c r="H1784" s="13">
        <v>0</v>
      </c>
      <c r="I1784" s="13">
        <v>0</v>
      </c>
      <c r="J1784" s="13">
        <v>0</v>
      </c>
      <c r="K1784" s="13">
        <v>0</v>
      </c>
      <c r="L1784" s="13">
        <v>0</v>
      </c>
      <c r="M1784" s="13">
        <v>0</v>
      </c>
      <c r="N1784" s="13">
        <v>0</v>
      </c>
      <c r="O1784" s="13">
        <v>0</v>
      </c>
      <c r="P1784" s="13">
        <v>0</v>
      </c>
      <c r="Q1784" s="13">
        <v>0</v>
      </c>
      <c r="R1784" s="13">
        <v>0</v>
      </c>
      <c r="S1784" s="13">
        <v>0</v>
      </c>
      <c r="T1784" s="13">
        <v>0</v>
      </c>
      <c r="U1784" s="13">
        <v>0</v>
      </c>
      <c r="V1784" s="13">
        <v>0</v>
      </c>
      <c r="W1784" s="13">
        <v>0</v>
      </c>
      <c r="X1784" s="13">
        <v>0</v>
      </c>
      <c r="Y1784" s="13">
        <v>0</v>
      </c>
      <c r="Z1784" s="13">
        <v>0</v>
      </c>
      <c r="AA1784" s="13">
        <v>0</v>
      </c>
      <c r="AB1784" s="13"/>
      <c r="AC1784" s="13"/>
      <c r="AD1784" s="13"/>
      <c r="AE1784" s="13"/>
      <c r="AF1784" s="13"/>
      <c r="AG1784" s="13"/>
      <c r="AH1784" s="13"/>
      <c r="AI1784" s="13"/>
      <c r="AJ1784" s="13"/>
      <c r="AK1784" s="13"/>
      <c r="AL1784" s="13"/>
      <c r="AM1784" s="13"/>
      <c r="AN1784" s="13"/>
      <c r="AO1784" s="13"/>
      <c r="AP1784" s="13"/>
      <c r="AQ1784" s="13"/>
      <c r="AR1784" s="13"/>
      <c r="AS1784" s="13"/>
      <c r="AT1784" s="13"/>
      <c r="AU1784" s="13"/>
      <c r="AV1784" s="13"/>
      <c r="AW1784" s="13"/>
      <c r="AX1784" s="13"/>
      <c r="AY1784" s="14" t="str">
        <f t="shared" si="284"/>
        <v/>
      </c>
      <c r="AZ1784" s="14">
        <f t="shared" si="282"/>
        <v>23</v>
      </c>
      <c r="BA1784" s="19">
        <f t="shared" si="285"/>
        <v>0</v>
      </c>
      <c r="BB1784" s="20" t="e">
        <f t="shared" si="283"/>
        <v>#DIV/0!</v>
      </c>
      <c r="BC1784">
        <f t="shared" si="286"/>
        <v>23</v>
      </c>
      <c r="BD1784" s="14">
        <f t="shared" si="287"/>
        <v>1</v>
      </c>
      <c r="BE1784" s="14" t="str">
        <f t="shared" si="288"/>
        <v/>
      </c>
      <c r="BF1784" s="14" t="str">
        <f t="shared" si="289"/>
        <v/>
      </c>
      <c r="BG1784" s="14" t="str">
        <f t="shared" si="290"/>
        <v/>
      </c>
    </row>
    <row r="1785" spans="1:59" x14ac:dyDescent="0.2">
      <c r="A1785" t="str">
        <f t="shared" si="281"/>
        <v>Andrew McGrath_2015</v>
      </c>
      <c r="B1785" t="s">
        <v>994</v>
      </c>
      <c r="C1785" t="s">
        <v>150</v>
      </c>
      <c r="D1785">
        <v>2015</v>
      </c>
      <c r="E1785" s="13">
        <v>0</v>
      </c>
      <c r="F1785" s="13">
        <v>0</v>
      </c>
      <c r="G1785" s="13">
        <v>0</v>
      </c>
      <c r="H1785" s="13">
        <v>0</v>
      </c>
      <c r="I1785" s="13">
        <v>0</v>
      </c>
      <c r="J1785" s="13">
        <v>0</v>
      </c>
      <c r="K1785" s="13">
        <v>0</v>
      </c>
      <c r="L1785" s="13">
        <v>0</v>
      </c>
      <c r="M1785" s="13">
        <v>0</v>
      </c>
      <c r="N1785" s="13">
        <v>0</v>
      </c>
      <c r="O1785" s="13">
        <v>0</v>
      </c>
      <c r="P1785" s="13">
        <v>0</v>
      </c>
      <c r="Q1785" s="13">
        <v>0</v>
      </c>
      <c r="R1785" s="13">
        <v>0</v>
      </c>
      <c r="S1785" s="13">
        <v>0</v>
      </c>
      <c r="T1785" s="13">
        <v>0</v>
      </c>
      <c r="U1785" s="13">
        <v>0</v>
      </c>
      <c r="V1785" s="13">
        <v>0</v>
      </c>
      <c r="W1785" s="13">
        <v>0</v>
      </c>
      <c r="X1785" s="13">
        <v>0</v>
      </c>
      <c r="Y1785" s="13">
        <v>0</v>
      </c>
      <c r="Z1785" s="13">
        <v>0</v>
      </c>
      <c r="AA1785" s="13">
        <v>0</v>
      </c>
      <c r="AB1785" s="13"/>
      <c r="AC1785" s="13"/>
      <c r="AD1785" s="13"/>
      <c r="AE1785" s="13"/>
      <c r="AF1785" s="13"/>
      <c r="AG1785" s="13"/>
      <c r="AH1785" s="13"/>
      <c r="AI1785" s="13"/>
      <c r="AJ1785" s="13"/>
      <c r="AK1785" s="13"/>
      <c r="AL1785" s="13"/>
      <c r="AM1785" s="13"/>
      <c r="AN1785" s="13"/>
      <c r="AO1785" s="13"/>
      <c r="AP1785" s="13"/>
      <c r="AQ1785" s="13"/>
      <c r="AR1785" s="13"/>
      <c r="AS1785" s="13"/>
      <c r="AT1785" s="13"/>
      <c r="AU1785" s="13"/>
      <c r="AV1785" s="13"/>
      <c r="AW1785" s="13"/>
      <c r="AX1785" s="13"/>
      <c r="AY1785" s="14" t="str">
        <f t="shared" si="284"/>
        <v/>
      </c>
      <c r="AZ1785" s="14">
        <f t="shared" si="282"/>
        <v>23</v>
      </c>
      <c r="BA1785" s="19">
        <f t="shared" si="285"/>
        <v>0</v>
      </c>
      <c r="BB1785" s="20" t="e">
        <f t="shared" si="283"/>
        <v>#DIV/0!</v>
      </c>
      <c r="BC1785">
        <f t="shared" si="286"/>
        <v>23</v>
      </c>
      <c r="BD1785" s="14">
        <f t="shared" si="287"/>
        <v>1</v>
      </c>
      <c r="BE1785" s="14" t="str">
        <f t="shared" si="288"/>
        <v/>
      </c>
      <c r="BF1785" s="14" t="str">
        <f t="shared" si="289"/>
        <v/>
      </c>
      <c r="BG1785" s="14" t="str">
        <f t="shared" si="290"/>
        <v/>
      </c>
    </row>
    <row r="1786" spans="1:59" x14ac:dyDescent="0.2">
      <c r="A1786" t="str">
        <f t="shared" si="281"/>
        <v>Edward McHenry_2018</v>
      </c>
      <c r="B1786" t="s">
        <v>2692</v>
      </c>
      <c r="C1786" t="s">
        <v>1</v>
      </c>
      <c r="D1786">
        <v>2018</v>
      </c>
      <c r="E1786" s="13">
        <v>0</v>
      </c>
      <c r="F1786" s="13">
        <v>0</v>
      </c>
      <c r="G1786" s="13">
        <v>0</v>
      </c>
      <c r="H1786" s="13">
        <v>0</v>
      </c>
      <c r="I1786" s="13">
        <v>0</v>
      </c>
      <c r="J1786" s="13">
        <v>0</v>
      </c>
      <c r="K1786" s="13">
        <v>0</v>
      </c>
      <c r="L1786" s="13">
        <v>0</v>
      </c>
      <c r="M1786" s="13">
        <v>0</v>
      </c>
      <c r="N1786" s="13">
        <v>0</v>
      </c>
      <c r="O1786" s="13">
        <v>0</v>
      </c>
      <c r="P1786" s="13">
        <v>0</v>
      </c>
      <c r="Q1786" s="13">
        <v>0</v>
      </c>
      <c r="R1786" s="13">
        <v>0</v>
      </c>
      <c r="S1786" s="13">
        <v>0</v>
      </c>
      <c r="T1786" s="13">
        <v>0</v>
      </c>
      <c r="U1786" s="13">
        <v>0</v>
      </c>
      <c r="V1786" s="13">
        <v>0</v>
      </c>
      <c r="W1786" s="13">
        <v>0</v>
      </c>
      <c r="X1786" s="13">
        <v>0</v>
      </c>
      <c r="Y1786" s="13">
        <v>0</v>
      </c>
      <c r="Z1786" s="13">
        <v>0</v>
      </c>
      <c r="AA1786" s="13">
        <v>0</v>
      </c>
      <c r="AB1786" s="13"/>
      <c r="AC1786" s="13"/>
      <c r="AD1786" s="13"/>
      <c r="AE1786" s="13"/>
      <c r="AF1786" s="13"/>
      <c r="AG1786" s="13"/>
      <c r="AH1786" s="13"/>
      <c r="AI1786" s="13"/>
      <c r="AJ1786" s="13"/>
      <c r="AK1786" s="13"/>
      <c r="AL1786" s="13"/>
      <c r="AM1786" s="13"/>
      <c r="AN1786" s="13"/>
      <c r="AO1786" s="13"/>
      <c r="AP1786" s="13"/>
      <c r="AQ1786" s="13"/>
      <c r="AR1786" s="13"/>
      <c r="AS1786" s="13"/>
      <c r="AT1786" s="13"/>
      <c r="AU1786" s="13"/>
      <c r="AV1786" s="13"/>
      <c r="AW1786" s="13"/>
      <c r="AX1786" s="13"/>
      <c r="AY1786" s="14" t="str">
        <f t="shared" si="284"/>
        <v/>
      </c>
      <c r="AZ1786" s="14">
        <f t="shared" si="282"/>
        <v>23</v>
      </c>
      <c r="BA1786" s="19">
        <f t="shared" si="285"/>
        <v>0</v>
      </c>
      <c r="BB1786" s="20" t="e">
        <f t="shared" si="283"/>
        <v>#DIV/0!</v>
      </c>
      <c r="BC1786">
        <f t="shared" si="286"/>
        <v>23</v>
      </c>
      <c r="BD1786" s="14">
        <f t="shared" si="287"/>
        <v>1</v>
      </c>
      <c r="BE1786" s="14" t="str">
        <f t="shared" si="288"/>
        <v/>
      </c>
      <c r="BF1786" s="14" t="str">
        <f t="shared" si="289"/>
        <v/>
      </c>
      <c r="BG1786" s="14" t="str">
        <f t="shared" si="290"/>
        <v/>
      </c>
    </row>
    <row r="1787" spans="1:59" x14ac:dyDescent="0.2">
      <c r="A1787" t="str">
        <f t="shared" si="281"/>
        <v>Edward McHenry_2017</v>
      </c>
      <c r="B1787" t="s">
        <v>2692</v>
      </c>
      <c r="C1787" t="s">
        <v>1</v>
      </c>
      <c r="D1787">
        <v>2017</v>
      </c>
      <c r="E1787" s="13">
        <v>0</v>
      </c>
      <c r="F1787" s="13">
        <v>0</v>
      </c>
      <c r="G1787" s="13">
        <v>0</v>
      </c>
      <c r="H1787" s="13">
        <v>0</v>
      </c>
      <c r="I1787" s="13">
        <v>0</v>
      </c>
      <c r="J1787" s="13">
        <v>0</v>
      </c>
      <c r="K1787" s="13">
        <v>0</v>
      </c>
      <c r="L1787" s="13">
        <v>0</v>
      </c>
      <c r="M1787" s="13">
        <v>0</v>
      </c>
      <c r="N1787" s="13">
        <v>0</v>
      </c>
      <c r="O1787" s="13">
        <v>0</v>
      </c>
      <c r="P1787" s="13">
        <v>0</v>
      </c>
      <c r="Q1787" s="13">
        <v>0</v>
      </c>
      <c r="R1787" s="13">
        <v>0</v>
      </c>
      <c r="S1787" s="13">
        <v>0</v>
      </c>
      <c r="T1787" s="13">
        <v>0</v>
      </c>
      <c r="U1787" s="13">
        <v>0</v>
      </c>
      <c r="V1787" s="13">
        <v>0</v>
      </c>
      <c r="W1787" s="13">
        <v>0</v>
      </c>
      <c r="X1787" s="13">
        <v>0</v>
      </c>
      <c r="Y1787" s="13">
        <v>0</v>
      </c>
      <c r="Z1787" s="13">
        <v>0</v>
      </c>
      <c r="AA1787" s="13">
        <v>0</v>
      </c>
      <c r="AB1787" s="13"/>
      <c r="AC1787" s="13"/>
      <c r="AD1787" s="13"/>
      <c r="AE1787" s="13"/>
      <c r="AF1787" s="13"/>
      <c r="AG1787" s="13"/>
      <c r="AH1787" s="13"/>
      <c r="AI1787" s="13"/>
      <c r="AJ1787" s="13"/>
      <c r="AK1787" s="13"/>
      <c r="AL1787" s="13"/>
      <c r="AM1787" s="13"/>
      <c r="AN1787" s="13"/>
      <c r="AO1787" s="13"/>
      <c r="AP1787" s="13"/>
      <c r="AQ1787" s="13"/>
      <c r="AR1787" s="13"/>
      <c r="AS1787" s="13"/>
      <c r="AT1787" s="13"/>
      <c r="AU1787" s="13"/>
      <c r="AV1787" s="13"/>
      <c r="AW1787" s="13"/>
      <c r="AX1787" s="13"/>
      <c r="AY1787" s="14" t="str">
        <f t="shared" si="284"/>
        <v/>
      </c>
      <c r="AZ1787" s="14">
        <f t="shared" si="282"/>
        <v>23</v>
      </c>
      <c r="BA1787" s="19">
        <f t="shared" si="285"/>
        <v>0</v>
      </c>
      <c r="BB1787" s="20" t="e">
        <f t="shared" si="283"/>
        <v>#DIV/0!</v>
      </c>
      <c r="BC1787">
        <f t="shared" si="286"/>
        <v>23</v>
      </c>
      <c r="BD1787" s="14">
        <f t="shared" si="287"/>
        <v>1</v>
      </c>
      <c r="BE1787" s="14" t="str">
        <f t="shared" si="288"/>
        <v/>
      </c>
      <c r="BF1787" s="14" t="str">
        <f t="shared" si="289"/>
        <v/>
      </c>
      <c r="BG1787" s="14" t="str">
        <f t="shared" si="290"/>
        <v/>
      </c>
    </row>
    <row r="1788" spans="1:59" x14ac:dyDescent="0.2">
      <c r="A1788" t="str">
        <f t="shared" si="281"/>
        <v>Edward McHenry_2016</v>
      </c>
      <c r="B1788" t="s">
        <v>2692</v>
      </c>
      <c r="C1788" t="s">
        <v>1</v>
      </c>
      <c r="D1788">
        <v>2016</v>
      </c>
      <c r="E1788" s="13">
        <v>0</v>
      </c>
      <c r="F1788" s="13">
        <v>0</v>
      </c>
      <c r="G1788" s="13">
        <v>0</v>
      </c>
      <c r="H1788" s="13">
        <v>0</v>
      </c>
      <c r="I1788" s="13">
        <v>0</v>
      </c>
      <c r="J1788" s="13">
        <v>0</v>
      </c>
      <c r="K1788" s="13">
        <v>0</v>
      </c>
      <c r="L1788" s="13">
        <v>0</v>
      </c>
      <c r="M1788" s="13">
        <v>0</v>
      </c>
      <c r="N1788" s="13">
        <v>0</v>
      </c>
      <c r="O1788" s="13">
        <v>0</v>
      </c>
      <c r="P1788" s="13">
        <v>0</v>
      </c>
      <c r="Q1788" s="13">
        <v>0</v>
      </c>
      <c r="R1788" s="13">
        <v>0</v>
      </c>
      <c r="S1788" s="13">
        <v>0</v>
      </c>
      <c r="T1788" s="13">
        <v>0</v>
      </c>
      <c r="U1788" s="13">
        <v>0</v>
      </c>
      <c r="V1788" s="13">
        <v>0</v>
      </c>
      <c r="W1788" s="13">
        <v>0</v>
      </c>
      <c r="X1788" s="13">
        <v>0</v>
      </c>
      <c r="Y1788" s="13">
        <v>0</v>
      </c>
      <c r="Z1788" s="13">
        <v>0</v>
      </c>
      <c r="AA1788" s="13">
        <v>0</v>
      </c>
      <c r="AB1788" s="13"/>
      <c r="AC1788" s="13"/>
      <c r="AD1788" s="13"/>
      <c r="AE1788" s="13"/>
      <c r="AF1788" s="13"/>
      <c r="AG1788" s="13"/>
      <c r="AH1788" s="13"/>
      <c r="AI1788" s="13"/>
      <c r="AJ1788" s="13"/>
      <c r="AK1788" s="13"/>
      <c r="AL1788" s="13"/>
      <c r="AM1788" s="13"/>
      <c r="AN1788" s="13"/>
      <c r="AO1788" s="13"/>
      <c r="AP1788" s="13"/>
      <c r="AQ1788" s="13"/>
      <c r="AR1788" s="13"/>
      <c r="AS1788" s="13"/>
      <c r="AT1788" s="13"/>
      <c r="AU1788" s="13"/>
      <c r="AV1788" s="13"/>
      <c r="AW1788" s="13"/>
      <c r="AX1788" s="13"/>
      <c r="AY1788" s="14" t="str">
        <f t="shared" si="284"/>
        <v/>
      </c>
      <c r="AZ1788" s="14">
        <f t="shared" si="282"/>
        <v>23</v>
      </c>
      <c r="BA1788" s="19">
        <f t="shared" si="285"/>
        <v>0</v>
      </c>
      <c r="BB1788" s="20" t="e">
        <f t="shared" si="283"/>
        <v>#DIV/0!</v>
      </c>
      <c r="BC1788">
        <f t="shared" si="286"/>
        <v>23</v>
      </c>
      <c r="BD1788" s="14">
        <f t="shared" si="287"/>
        <v>1</v>
      </c>
      <c r="BE1788" s="14" t="str">
        <f t="shared" si="288"/>
        <v/>
      </c>
      <c r="BF1788" s="14" t="str">
        <f t="shared" si="289"/>
        <v/>
      </c>
      <c r="BG1788" s="14" t="str">
        <f t="shared" si="290"/>
        <v/>
      </c>
    </row>
    <row r="1789" spans="1:59" x14ac:dyDescent="0.2">
      <c r="A1789" t="str">
        <f t="shared" si="281"/>
        <v>Edward McHenry_2015</v>
      </c>
      <c r="B1789" t="s">
        <v>2692</v>
      </c>
      <c r="C1789" t="s">
        <v>1</v>
      </c>
      <c r="D1789">
        <v>2015</v>
      </c>
      <c r="E1789" s="13">
        <v>0</v>
      </c>
      <c r="F1789" s="13">
        <v>0</v>
      </c>
      <c r="G1789" s="13">
        <v>0</v>
      </c>
      <c r="H1789" s="13">
        <v>0</v>
      </c>
      <c r="I1789" s="13">
        <v>0</v>
      </c>
      <c r="J1789" s="13">
        <v>0</v>
      </c>
      <c r="K1789" s="13">
        <v>0</v>
      </c>
      <c r="L1789" s="13">
        <v>0</v>
      </c>
      <c r="M1789" s="13">
        <v>0</v>
      </c>
      <c r="N1789" s="13">
        <v>0</v>
      </c>
      <c r="O1789" s="13">
        <v>0</v>
      </c>
      <c r="P1789" s="13">
        <v>0</v>
      </c>
      <c r="Q1789" s="13">
        <v>0</v>
      </c>
      <c r="R1789" s="13">
        <v>0</v>
      </c>
      <c r="S1789" s="13">
        <v>0</v>
      </c>
      <c r="T1789" s="13">
        <v>0</v>
      </c>
      <c r="U1789" s="13">
        <v>0</v>
      </c>
      <c r="V1789" s="13">
        <v>0</v>
      </c>
      <c r="W1789" s="13">
        <v>0</v>
      </c>
      <c r="X1789" s="13">
        <v>0</v>
      </c>
      <c r="Y1789" s="13">
        <v>0</v>
      </c>
      <c r="Z1789" s="13">
        <v>0</v>
      </c>
      <c r="AA1789" s="13">
        <v>0</v>
      </c>
      <c r="AB1789" s="13"/>
      <c r="AC1789" s="13"/>
      <c r="AD1789" s="13"/>
      <c r="AE1789" s="13"/>
      <c r="AF1789" s="13"/>
      <c r="AG1789" s="13"/>
      <c r="AH1789" s="13"/>
      <c r="AI1789" s="13"/>
      <c r="AJ1789" s="13"/>
      <c r="AK1789" s="13"/>
      <c r="AL1789" s="13"/>
      <c r="AM1789" s="13"/>
      <c r="AN1789" s="13"/>
      <c r="AO1789" s="13"/>
      <c r="AP1789" s="13"/>
      <c r="AQ1789" s="13"/>
      <c r="AR1789" s="13"/>
      <c r="AS1789" s="13"/>
      <c r="AT1789" s="13"/>
      <c r="AU1789" s="13"/>
      <c r="AV1789" s="13"/>
      <c r="AW1789" s="13"/>
      <c r="AX1789" s="13"/>
      <c r="AY1789" s="14" t="str">
        <f t="shared" si="284"/>
        <v/>
      </c>
      <c r="AZ1789" s="14">
        <f t="shared" si="282"/>
        <v>23</v>
      </c>
      <c r="BA1789" s="19">
        <f t="shared" si="285"/>
        <v>0</v>
      </c>
      <c r="BB1789" s="20" t="e">
        <f t="shared" si="283"/>
        <v>#DIV/0!</v>
      </c>
      <c r="BC1789">
        <f t="shared" si="286"/>
        <v>23</v>
      </c>
      <c r="BD1789" s="14">
        <f t="shared" si="287"/>
        <v>1</v>
      </c>
      <c r="BE1789" s="14" t="str">
        <f t="shared" si="288"/>
        <v/>
      </c>
      <c r="BF1789" s="14" t="str">
        <f t="shared" si="289"/>
        <v/>
      </c>
      <c r="BG1789" s="14" t="str">
        <f t="shared" si="290"/>
        <v/>
      </c>
    </row>
    <row r="1790" spans="1:59" x14ac:dyDescent="0.2">
      <c r="A1790" t="str">
        <f t="shared" si="281"/>
        <v>Justin Mcinerney_2018</v>
      </c>
      <c r="B1790" t="s">
        <v>2693</v>
      </c>
      <c r="C1790" t="s">
        <v>423</v>
      </c>
      <c r="D1790">
        <v>2018</v>
      </c>
      <c r="E1790" s="13">
        <v>0</v>
      </c>
      <c r="F1790" s="13">
        <v>0</v>
      </c>
      <c r="G1790" s="13">
        <v>0</v>
      </c>
      <c r="H1790" s="13">
        <v>0</v>
      </c>
      <c r="I1790" s="13">
        <v>0</v>
      </c>
      <c r="J1790" s="13">
        <v>0</v>
      </c>
      <c r="K1790" s="13">
        <v>0</v>
      </c>
      <c r="L1790" s="13">
        <v>0</v>
      </c>
      <c r="M1790" s="13">
        <v>0</v>
      </c>
      <c r="N1790" s="13">
        <v>0</v>
      </c>
      <c r="O1790" s="13">
        <v>0</v>
      </c>
      <c r="P1790" s="13">
        <v>0</v>
      </c>
      <c r="Q1790" s="13">
        <v>0</v>
      </c>
      <c r="R1790" s="13">
        <v>0</v>
      </c>
      <c r="S1790" s="13">
        <v>0</v>
      </c>
      <c r="T1790" s="13">
        <v>0</v>
      </c>
      <c r="U1790" s="13">
        <v>0</v>
      </c>
      <c r="V1790" s="13">
        <v>0</v>
      </c>
      <c r="W1790" s="13">
        <v>0</v>
      </c>
      <c r="X1790" s="13">
        <v>0</v>
      </c>
      <c r="Y1790" s="13">
        <v>0</v>
      </c>
      <c r="Z1790" s="13">
        <v>0</v>
      </c>
      <c r="AA1790" s="13">
        <v>0</v>
      </c>
      <c r="AB1790" s="13"/>
      <c r="AC1790" s="13"/>
      <c r="AD1790" s="13"/>
      <c r="AE1790" s="13"/>
      <c r="AF1790" s="13"/>
      <c r="AG1790" s="13"/>
      <c r="AH1790" s="13"/>
      <c r="AI1790" s="13"/>
      <c r="AJ1790" s="13"/>
      <c r="AK1790" s="13"/>
      <c r="AL1790" s="13"/>
      <c r="AM1790" s="13"/>
      <c r="AN1790" s="13"/>
      <c r="AO1790" s="13"/>
      <c r="AP1790" s="13"/>
      <c r="AQ1790" s="13"/>
      <c r="AR1790" s="13"/>
      <c r="AS1790" s="13"/>
      <c r="AT1790" s="13"/>
      <c r="AU1790" s="13"/>
      <c r="AV1790" s="13"/>
      <c r="AW1790" s="13"/>
      <c r="AX1790" s="13"/>
      <c r="AY1790" s="14" t="str">
        <f t="shared" si="284"/>
        <v/>
      </c>
      <c r="AZ1790" s="14">
        <f t="shared" si="282"/>
        <v>23</v>
      </c>
      <c r="BA1790" s="19">
        <f t="shared" si="285"/>
        <v>0</v>
      </c>
      <c r="BB1790" s="20" t="e">
        <f t="shared" si="283"/>
        <v>#DIV/0!</v>
      </c>
      <c r="BC1790">
        <f t="shared" si="286"/>
        <v>23</v>
      </c>
      <c r="BD1790" s="14">
        <f t="shared" si="287"/>
        <v>1</v>
      </c>
      <c r="BE1790" s="14" t="str">
        <f t="shared" si="288"/>
        <v/>
      </c>
      <c r="BF1790" s="14" t="str">
        <f t="shared" si="289"/>
        <v/>
      </c>
      <c r="BG1790" s="14" t="str">
        <f t="shared" si="290"/>
        <v/>
      </c>
    </row>
    <row r="1791" spans="1:59" x14ac:dyDescent="0.2">
      <c r="A1791" t="str">
        <f t="shared" si="281"/>
        <v>Justin Mcinerney_2017</v>
      </c>
      <c r="B1791" t="s">
        <v>2693</v>
      </c>
      <c r="C1791" t="s">
        <v>423</v>
      </c>
      <c r="D1791">
        <v>2017</v>
      </c>
      <c r="E1791" s="13">
        <v>0</v>
      </c>
      <c r="F1791" s="13">
        <v>0</v>
      </c>
      <c r="G1791" s="13">
        <v>0</v>
      </c>
      <c r="H1791" s="13">
        <v>0</v>
      </c>
      <c r="I1791" s="13">
        <v>0</v>
      </c>
      <c r="J1791" s="13">
        <v>0</v>
      </c>
      <c r="K1791" s="13">
        <v>0</v>
      </c>
      <c r="L1791" s="13">
        <v>0</v>
      </c>
      <c r="M1791" s="13">
        <v>0</v>
      </c>
      <c r="N1791" s="13">
        <v>0</v>
      </c>
      <c r="O1791" s="13">
        <v>0</v>
      </c>
      <c r="P1791" s="13">
        <v>0</v>
      </c>
      <c r="Q1791" s="13">
        <v>0</v>
      </c>
      <c r="R1791" s="13">
        <v>0</v>
      </c>
      <c r="S1791" s="13">
        <v>0</v>
      </c>
      <c r="T1791" s="13">
        <v>0</v>
      </c>
      <c r="U1791" s="13">
        <v>0</v>
      </c>
      <c r="V1791" s="13">
        <v>0</v>
      </c>
      <c r="W1791" s="13">
        <v>0</v>
      </c>
      <c r="X1791" s="13">
        <v>0</v>
      </c>
      <c r="Y1791" s="13">
        <v>0</v>
      </c>
      <c r="Z1791" s="13">
        <v>0</v>
      </c>
      <c r="AA1791" s="13">
        <v>0</v>
      </c>
      <c r="AB1791" s="13"/>
      <c r="AC1791" s="13"/>
      <c r="AD1791" s="13"/>
      <c r="AE1791" s="13"/>
      <c r="AF1791" s="13"/>
      <c r="AG1791" s="13"/>
      <c r="AH1791" s="13"/>
      <c r="AI1791" s="13"/>
      <c r="AJ1791" s="13"/>
      <c r="AK1791" s="13"/>
      <c r="AL1791" s="13"/>
      <c r="AM1791" s="13"/>
      <c r="AN1791" s="13"/>
      <c r="AO1791" s="13"/>
      <c r="AP1791" s="13"/>
      <c r="AQ1791" s="13"/>
      <c r="AR1791" s="13"/>
      <c r="AS1791" s="13"/>
      <c r="AT1791" s="13"/>
      <c r="AU1791" s="13"/>
      <c r="AV1791" s="13"/>
      <c r="AW1791" s="13"/>
      <c r="AX1791" s="13"/>
      <c r="AY1791" s="14" t="str">
        <f t="shared" si="284"/>
        <v/>
      </c>
      <c r="AZ1791" s="14">
        <f t="shared" si="282"/>
        <v>23</v>
      </c>
      <c r="BA1791" s="19">
        <f t="shared" si="285"/>
        <v>0</v>
      </c>
      <c r="BB1791" s="20" t="e">
        <f t="shared" si="283"/>
        <v>#DIV/0!</v>
      </c>
      <c r="BC1791">
        <f t="shared" si="286"/>
        <v>23</v>
      </c>
      <c r="BD1791" s="14">
        <f t="shared" si="287"/>
        <v>1</v>
      </c>
      <c r="BE1791" s="14" t="str">
        <f t="shared" si="288"/>
        <v/>
      </c>
      <c r="BF1791" s="14" t="str">
        <f t="shared" si="289"/>
        <v/>
      </c>
      <c r="BG1791" s="14" t="str">
        <f t="shared" si="290"/>
        <v/>
      </c>
    </row>
    <row r="1792" spans="1:59" x14ac:dyDescent="0.2">
      <c r="A1792" t="str">
        <f t="shared" si="281"/>
        <v>Justin Mcinerney_2016</v>
      </c>
      <c r="B1792" t="s">
        <v>2693</v>
      </c>
      <c r="C1792" t="s">
        <v>423</v>
      </c>
      <c r="D1792">
        <v>2016</v>
      </c>
      <c r="E1792" s="13">
        <v>0</v>
      </c>
      <c r="F1792" s="13">
        <v>0</v>
      </c>
      <c r="G1792" s="13">
        <v>0</v>
      </c>
      <c r="H1792" s="13">
        <v>0</v>
      </c>
      <c r="I1792" s="13">
        <v>0</v>
      </c>
      <c r="J1792" s="13">
        <v>0</v>
      </c>
      <c r="K1792" s="13">
        <v>0</v>
      </c>
      <c r="L1792" s="13">
        <v>0</v>
      </c>
      <c r="M1792" s="13">
        <v>0</v>
      </c>
      <c r="N1792" s="13">
        <v>0</v>
      </c>
      <c r="O1792" s="13">
        <v>0</v>
      </c>
      <c r="P1792" s="13">
        <v>0</v>
      </c>
      <c r="Q1792" s="13">
        <v>0</v>
      </c>
      <c r="R1792" s="13">
        <v>0</v>
      </c>
      <c r="S1792" s="13">
        <v>0</v>
      </c>
      <c r="T1792" s="13">
        <v>0</v>
      </c>
      <c r="U1792" s="13">
        <v>0</v>
      </c>
      <c r="V1792" s="13">
        <v>0</v>
      </c>
      <c r="W1792" s="13">
        <v>0</v>
      </c>
      <c r="X1792" s="13">
        <v>0</v>
      </c>
      <c r="Y1792" s="13">
        <v>0</v>
      </c>
      <c r="Z1792" s="13">
        <v>0</v>
      </c>
      <c r="AA1792" s="13">
        <v>0</v>
      </c>
      <c r="AB1792" s="13"/>
      <c r="AC1792" s="13"/>
      <c r="AD1792" s="13"/>
      <c r="AE1792" s="13"/>
      <c r="AF1792" s="13"/>
      <c r="AG1792" s="13"/>
      <c r="AH1792" s="13"/>
      <c r="AI1792" s="13"/>
      <c r="AJ1792" s="13"/>
      <c r="AK1792" s="13"/>
      <c r="AL1792" s="13"/>
      <c r="AM1792" s="13"/>
      <c r="AN1792" s="13"/>
      <c r="AO1792" s="13"/>
      <c r="AP1792" s="13"/>
      <c r="AQ1792" s="13"/>
      <c r="AR1792" s="13"/>
      <c r="AS1792" s="13"/>
      <c r="AT1792" s="13"/>
      <c r="AU1792" s="13"/>
      <c r="AV1792" s="13"/>
      <c r="AW1792" s="13"/>
      <c r="AX1792" s="13"/>
      <c r="AY1792" s="14" t="str">
        <f t="shared" si="284"/>
        <v/>
      </c>
      <c r="AZ1792" s="14">
        <f t="shared" si="282"/>
        <v>23</v>
      </c>
      <c r="BA1792" s="19">
        <f t="shared" si="285"/>
        <v>0</v>
      </c>
      <c r="BB1792" s="20" t="e">
        <f t="shared" si="283"/>
        <v>#DIV/0!</v>
      </c>
      <c r="BC1792">
        <f t="shared" si="286"/>
        <v>23</v>
      </c>
      <c r="BD1792" s="14">
        <f t="shared" si="287"/>
        <v>1</v>
      </c>
      <c r="BE1792" s="14" t="str">
        <f t="shared" si="288"/>
        <v/>
      </c>
      <c r="BF1792" s="14" t="str">
        <f t="shared" si="289"/>
        <v/>
      </c>
      <c r="BG1792" s="14" t="str">
        <f t="shared" si="290"/>
        <v/>
      </c>
    </row>
    <row r="1793" spans="1:59" x14ac:dyDescent="0.2">
      <c r="A1793" t="str">
        <f t="shared" si="281"/>
        <v>Justin Mcinerney_2015</v>
      </c>
      <c r="B1793" t="s">
        <v>2693</v>
      </c>
      <c r="C1793" t="s">
        <v>423</v>
      </c>
      <c r="D1793">
        <v>2015</v>
      </c>
      <c r="E1793" s="13">
        <v>0</v>
      </c>
      <c r="F1793" s="13">
        <v>0</v>
      </c>
      <c r="G1793" s="13">
        <v>0</v>
      </c>
      <c r="H1793" s="13">
        <v>0</v>
      </c>
      <c r="I1793" s="13">
        <v>0</v>
      </c>
      <c r="J1793" s="13">
        <v>0</v>
      </c>
      <c r="K1793" s="13">
        <v>0</v>
      </c>
      <c r="L1793" s="13">
        <v>0</v>
      </c>
      <c r="M1793" s="13">
        <v>0</v>
      </c>
      <c r="N1793" s="13">
        <v>0</v>
      </c>
      <c r="O1793" s="13">
        <v>0</v>
      </c>
      <c r="P1793" s="13">
        <v>0</v>
      </c>
      <c r="Q1793" s="13">
        <v>0</v>
      </c>
      <c r="R1793" s="13">
        <v>0</v>
      </c>
      <c r="S1793" s="13">
        <v>0</v>
      </c>
      <c r="T1793" s="13">
        <v>0</v>
      </c>
      <c r="U1793" s="13">
        <v>0</v>
      </c>
      <c r="V1793" s="13">
        <v>0</v>
      </c>
      <c r="W1793" s="13">
        <v>0</v>
      </c>
      <c r="X1793" s="13">
        <v>0</v>
      </c>
      <c r="Y1793" s="13">
        <v>0</v>
      </c>
      <c r="Z1793" s="13">
        <v>0</v>
      </c>
      <c r="AA1793" s="13">
        <v>0</v>
      </c>
      <c r="AB1793" s="13"/>
      <c r="AC1793" s="13"/>
      <c r="AD1793" s="13"/>
      <c r="AE1793" s="13"/>
      <c r="AF1793" s="13"/>
      <c r="AG1793" s="13"/>
      <c r="AH1793" s="13"/>
      <c r="AI1793" s="13"/>
      <c r="AJ1793" s="13"/>
      <c r="AK1793" s="13"/>
      <c r="AL1793" s="13"/>
      <c r="AM1793" s="13"/>
      <c r="AN1793" s="13"/>
      <c r="AO1793" s="13"/>
      <c r="AP1793" s="13"/>
      <c r="AQ1793" s="13"/>
      <c r="AR1793" s="13"/>
      <c r="AS1793" s="13"/>
      <c r="AT1793" s="13"/>
      <c r="AU1793" s="13"/>
      <c r="AV1793" s="13"/>
      <c r="AW1793" s="13"/>
      <c r="AX1793" s="13"/>
      <c r="AY1793" s="14" t="str">
        <f t="shared" si="284"/>
        <v/>
      </c>
      <c r="AZ1793" s="14">
        <f t="shared" si="282"/>
        <v>23</v>
      </c>
      <c r="BA1793" s="19">
        <f t="shared" si="285"/>
        <v>0</v>
      </c>
      <c r="BB1793" s="20" t="e">
        <f t="shared" si="283"/>
        <v>#DIV/0!</v>
      </c>
      <c r="BC1793">
        <f t="shared" si="286"/>
        <v>23</v>
      </c>
      <c r="BD1793" s="14">
        <f t="shared" si="287"/>
        <v>1</v>
      </c>
      <c r="BE1793" s="14" t="str">
        <f t="shared" si="288"/>
        <v/>
      </c>
      <c r="BF1793" s="14" t="str">
        <f t="shared" si="289"/>
        <v/>
      </c>
      <c r="BG1793" s="14" t="str">
        <f t="shared" si="290"/>
        <v/>
      </c>
    </row>
    <row r="1794" spans="1:59" x14ac:dyDescent="0.2">
      <c r="A1794" t="str">
        <f t="shared" ref="A1794:A1857" si="291">B1794&amp;"_"&amp;D1794</f>
        <v>Oscar McInerney_2018</v>
      </c>
      <c r="B1794" t="s">
        <v>977</v>
      </c>
      <c r="C1794" t="s">
        <v>514</v>
      </c>
      <c r="D1794">
        <v>2018</v>
      </c>
      <c r="E1794" s="13">
        <v>123900</v>
      </c>
      <c r="F1794" s="13">
        <v>123900</v>
      </c>
      <c r="G1794" s="13">
        <v>123900</v>
      </c>
      <c r="H1794" s="13">
        <v>123900</v>
      </c>
      <c r="I1794" s="13">
        <v>123900</v>
      </c>
      <c r="J1794" s="13">
        <v>123900</v>
      </c>
      <c r="K1794" s="13">
        <v>123900</v>
      </c>
      <c r="L1794" s="13">
        <v>123900</v>
      </c>
      <c r="M1794" s="13">
        <v>179900</v>
      </c>
      <c r="N1794" s="13">
        <v>225600</v>
      </c>
      <c r="O1794" s="13">
        <v>248700</v>
      </c>
      <c r="P1794" s="13">
        <v>253100</v>
      </c>
      <c r="Q1794" s="13">
        <v>252900</v>
      </c>
      <c r="R1794" s="13">
        <v>252900</v>
      </c>
      <c r="S1794" s="13">
        <v>256000</v>
      </c>
      <c r="T1794" s="13">
        <v>261400</v>
      </c>
      <c r="U1794" s="13">
        <v>260400</v>
      </c>
      <c r="V1794" s="13">
        <v>264000</v>
      </c>
      <c r="W1794" s="13">
        <v>278700</v>
      </c>
      <c r="X1794" s="13">
        <v>285400</v>
      </c>
      <c r="Y1794" s="13">
        <v>301100</v>
      </c>
      <c r="Z1794" s="13">
        <v>286200</v>
      </c>
      <c r="AA1794" s="13">
        <v>284700</v>
      </c>
      <c r="AB1794" s="13"/>
      <c r="AC1794" s="13"/>
      <c r="AD1794" s="13"/>
      <c r="AE1794" s="13"/>
      <c r="AF1794" s="13"/>
      <c r="AG1794" s="13">
        <v>54</v>
      </c>
      <c r="AH1794" s="13">
        <v>65</v>
      </c>
      <c r="AI1794" s="13">
        <v>81</v>
      </c>
      <c r="AJ1794" s="13">
        <v>65</v>
      </c>
      <c r="AK1794" s="13">
        <v>41</v>
      </c>
      <c r="AL1794" s="13">
        <v>53</v>
      </c>
      <c r="AM1794" s="13">
        <v>59</v>
      </c>
      <c r="AN1794" s="13"/>
      <c r="AO1794" s="13">
        <v>48</v>
      </c>
      <c r="AP1794" s="13">
        <v>62</v>
      </c>
      <c r="AQ1794" s="13">
        <v>48</v>
      </c>
      <c r="AR1794" s="13">
        <v>57</v>
      </c>
      <c r="AS1794" s="13">
        <v>90</v>
      </c>
      <c r="AT1794" s="13">
        <v>39</v>
      </c>
      <c r="AU1794" s="13">
        <v>82</v>
      </c>
      <c r="AV1794" s="13">
        <v>31</v>
      </c>
      <c r="AW1794" s="13"/>
      <c r="AX1794" s="13">
        <v>61</v>
      </c>
      <c r="AY1794" s="14">
        <f t="shared" si="284"/>
        <v>58.5</v>
      </c>
      <c r="AZ1794" s="14">
        <f t="shared" si="282"/>
        <v>23</v>
      </c>
      <c r="BA1794" s="19">
        <f t="shared" si="285"/>
        <v>0.72727272727272729</v>
      </c>
      <c r="BB1794" s="20">
        <f t="shared" si="283"/>
        <v>16.06237840420901</v>
      </c>
      <c r="BC1794">
        <f t="shared" si="286"/>
        <v>0</v>
      </c>
      <c r="BD1794" s="14">
        <f t="shared" si="287"/>
        <v>1</v>
      </c>
      <c r="BE1794" s="14">
        <f t="shared" si="288"/>
        <v>54</v>
      </c>
      <c r="BF1794" s="14">
        <f t="shared" si="289"/>
        <v>60.666666666666664</v>
      </c>
      <c r="BG1794" s="14">
        <f t="shared" si="290"/>
        <v>58.75</v>
      </c>
    </row>
    <row r="1795" spans="1:59" x14ac:dyDescent="0.2">
      <c r="A1795" t="str">
        <f t="shared" si="291"/>
        <v>Oscar McInerney_2017</v>
      </c>
      <c r="B1795" t="s">
        <v>977</v>
      </c>
      <c r="C1795" t="s">
        <v>514</v>
      </c>
      <c r="D1795">
        <v>2017</v>
      </c>
      <c r="E1795" s="13">
        <v>102400</v>
      </c>
      <c r="F1795" s="13">
        <v>102400</v>
      </c>
      <c r="G1795" s="13">
        <v>102400</v>
      </c>
      <c r="H1795" s="13">
        <v>102400</v>
      </c>
      <c r="I1795" s="13">
        <v>102400</v>
      </c>
      <c r="J1795" s="13">
        <v>102400</v>
      </c>
      <c r="K1795" s="13">
        <v>102400</v>
      </c>
      <c r="L1795" s="13">
        <v>102400</v>
      </c>
      <c r="M1795" s="13">
        <v>102400</v>
      </c>
      <c r="N1795" s="13">
        <v>102400</v>
      </c>
      <c r="O1795" s="13">
        <v>102400</v>
      </c>
      <c r="P1795" s="13">
        <v>102400</v>
      </c>
      <c r="Q1795" s="13">
        <v>102400</v>
      </c>
      <c r="R1795" s="13">
        <v>102400</v>
      </c>
      <c r="S1795" s="13">
        <v>102400</v>
      </c>
      <c r="T1795" s="13">
        <v>102400</v>
      </c>
      <c r="U1795" s="13">
        <v>102400</v>
      </c>
      <c r="V1795" s="13">
        <v>102400</v>
      </c>
      <c r="W1795" s="13">
        <v>102400</v>
      </c>
      <c r="X1795" s="13">
        <v>102400</v>
      </c>
      <c r="Y1795" s="13">
        <v>102400</v>
      </c>
      <c r="Z1795" s="13">
        <v>102400</v>
      </c>
      <c r="AA1795" s="13">
        <v>102400</v>
      </c>
      <c r="AB1795" s="13"/>
      <c r="AC1795" s="13"/>
      <c r="AD1795" s="13"/>
      <c r="AE1795" s="13"/>
      <c r="AF1795" s="13"/>
      <c r="AG1795" s="13"/>
      <c r="AH1795" s="13"/>
      <c r="AI1795" s="13"/>
      <c r="AJ1795" s="13"/>
      <c r="AK1795" s="13"/>
      <c r="AL1795" s="13"/>
      <c r="AM1795" s="13"/>
      <c r="AN1795" s="13"/>
      <c r="AO1795" s="13"/>
      <c r="AP1795" s="13"/>
      <c r="AQ1795" s="13"/>
      <c r="AR1795" s="13"/>
      <c r="AS1795" s="13"/>
      <c r="AT1795" s="13"/>
      <c r="AU1795" s="13"/>
      <c r="AV1795" s="13"/>
      <c r="AW1795" s="13"/>
      <c r="AX1795" s="13"/>
      <c r="AY1795" s="14" t="str">
        <f t="shared" si="284"/>
        <v/>
      </c>
      <c r="AZ1795" s="14">
        <f t="shared" si="282"/>
        <v>23</v>
      </c>
      <c r="BA1795" s="19">
        <f t="shared" si="285"/>
        <v>0</v>
      </c>
      <c r="BB1795" s="20" t="e">
        <f t="shared" si="283"/>
        <v>#DIV/0!</v>
      </c>
      <c r="BC1795">
        <f t="shared" si="286"/>
        <v>0</v>
      </c>
      <c r="BD1795" s="14">
        <f t="shared" si="287"/>
        <v>1</v>
      </c>
      <c r="BE1795" s="14" t="str">
        <f t="shared" si="288"/>
        <v/>
      </c>
      <c r="BF1795" s="14" t="str">
        <f t="shared" si="289"/>
        <v/>
      </c>
      <c r="BG1795" s="14" t="str">
        <f t="shared" si="290"/>
        <v/>
      </c>
    </row>
    <row r="1796" spans="1:59" x14ac:dyDescent="0.2">
      <c r="A1796" t="str">
        <f t="shared" si="291"/>
        <v>Oscar McInerney_2016</v>
      </c>
      <c r="B1796" t="s">
        <v>977</v>
      </c>
      <c r="C1796" t="s">
        <v>514</v>
      </c>
      <c r="D1796">
        <v>2016</v>
      </c>
      <c r="E1796" s="13">
        <v>0</v>
      </c>
      <c r="F1796" s="13">
        <v>0</v>
      </c>
      <c r="G1796" s="13">
        <v>0</v>
      </c>
      <c r="H1796" s="13">
        <v>0</v>
      </c>
      <c r="I1796" s="13">
        <v>0</v>
      </c>
      <c r="J1796" s="13">
        <v>0</v>
      </c>
      <c r="K1796" s="13">
        <v>0</v>
      </c>
      <c r="L1796" s="13">
        <v>0</v>
      </c>
      <c r="M1796" s="13">
        <v>0</v>
      </c>
      <c r="N1796" s="13">
        <v>0</v>
      </c>
      <c r="O1796" s="13">
        <v>0</v>
      </c>
      <c r="P1796" s="13">
        <v>0</v>
      </c>
      <c r="Q1796" s="13">
        <v>0</v>
      </c>
      <c r="R1796" s="13">
        <v>0</v>
      </c>
      <c r="S1796" s="13">
        <v>0</v>
      </c>
      <c r="T1796" s="13">
        <v>0</v>
      </c>
      <c r="U1796" s="13">
        <v>0</v>
      </c>
      <c r="V1796" s="13">
        <v>0</v>
      </c>
      <c r="W1796" s="13">
        <v>0</v>
      </c>
      <c r="X1796" s="13">
        <v>0</v>
      </c>
      <c r="Y1796" s="13">
        <v>0</v>
      </c>
      <c r="Z1796" s="13">
        <v>0</v>
      </c>
      <c r="AA1796" s="13">
        <v>0</v>
      </c>
      <c r="AB1796" s="13"/>
      <c r="AC1796" s="13"/>
      <c r="AD1796" s="13"/>
      <c r="AE1796" s="13"/>
      <c r="AF1796" s="13"/>
      <c r="AG1796" s="13"/>
      <c r="AH1796" s="13"/>
      <c r="AI1796" s="13"/>
      <c r="AJ1796" s="13"/>
      <c r="AK1796" s="13"/>
      <c r="AL1796" s="13"/>
      <c r="AM1796" s="13"/>
      <c r="AN1796" s="13"/>
      <c r="AO1796" s="13"/>
      <c r="AP1796" s="13"/>
      <c r="AQ1796" s="13"/>
      <c r="AR1796" s="13"/>
      <c r="AS1796" s="13"/>
      <c r="AT1796" s="13"/>
      <c r="AU1796" s="13"/>
      <c r="AV1796" s="13"/>
      <c r="AW1796" s="13"/>
      <c r="AX1796" s="13"/>
      <c r="AY1796" s="14" t="str">
        <f t="shared" si="284"/>
        <v/>
      </c>
      <c r="AZ1796" s="14">
        <f t="shared" si="282"/>
        <v>23</v>
      </c>
      <c r="BA1796" s="19">
        <f t="shared" si="285"/>
        <v>0</v>
      </c>
      <c r="BB1796" s="20" t="e">
        <f t="shared" si="283"/>
        <v>#DIV/0!</v>
      </c>
      <c r="BC1796">
        <f t="shared" si="286"/>
        <v>23</v>
      </c>
      <c r="BD1796" s="14">
        <f t="shared" si="287"/>
        <v>1</v>
      </c>
      <c r="BE1796" s="14" t="str">
        <f t="shared" si="288"/>
        <v/>
      </c>
      <c r="BF1796" s="14" t="str">
        <f t="shared" si="289"/>
        <v/>
      </c>
      <c r="BG1796" s="14" t="str">
        <f t="shared" si="290"/>
        <v/>
      </c>
    </row>
    <row r="1797" spans="1:59" x14ac:dyDescent="0.2">
      <c r="A1797" t="str">
        <f t="shared" si="291"/>
        <v>Oscar McInerney_2015</v>
      </c>
      <c r="B1797" t="s">
        <v>977</v>
      </c>
      <c r="C1797" t="s">
        <v>514</v>
      </c>
      <c r="D1797">
        <v>2015</v>
      </c>
      <c r="E1797" s="13">
        <v>0</v>
      </c>
      <c r="F1797" s="13">
        <v>0</v>
      </c>
      <c r="G1797" s="13">
        <v>0</v>
      </c>
      <c r="H1797" s="13">
        <v>0</v>
      </c>
      <c r="I1797" s="13">
        <v>0</v>
      </c>
      <c r="J1797" s="13">
        <v>0</v>
      </c>
      <c r="K1797" s="13">
        <v>0</v>
      </c>
      <c r="L1797" s="13">
        <v>0</v>
      </c>
      <c r="M1797" s="13">
        <v>0</v>
      </c>
      <c r="N1797" s="13">
        <v>0</v>
      </c>
      <c r="O1797" s="13">
        <v>0</v>
      </c>
      <c r="P1797" s="13">
        <v>0</v>
      </c>
      <c r="Q1797" s="13">
        <v>0</v>
      </c>
      <c r="R1797" s="13">
        <v>0</v>
      </c>
      <c r="S1797" s="13">
        <v>0</v>
      </c>
      <c r="T1797" s="13">
        <v>0</v>
      </c>
      <c r="U1797" s="13">
        <v>0</v>
      </c>
      <c r="V1797" s="13">
        <v>0</v>
      </c>
      <c r="W1797" s="13">
        <v>0</v>
      </c>
      <c r="X1797" s="13">
        <v>0</v>
      </c>
      <c r="Y1797" s="13">
        <v>0</v>
      </c>
      <c r="Z1797" s="13">
        <v>0</v>
      </c>
      <c r="AA1797" s="13">
        <v>0</v>
      </c>
      <c r="AB1797" s="13"/>
      <c r="AC1797" s="13"/>
      <c r="AD1797" s="13"/>
      <c r="AE1797" s="13"/>
      <c r="AF1797" s="13"/>
      <c r="AG1797" s="13"/>
      <c r="AH1797" s="13"/>
      <c r="AI1797" s="13"/>
      <c r="AJ1797" s="13"/>
      <c r="AK1797" s="13"/>
      <c r="AL1797" s="13"/>
      <c r="AM1797" s="13"/>
      <c r="AN1797" s="13"/>
      <c r="AO1797" s="13"/>
      <c r="AP1797" s="13"/>
      <c r="AQ1797" s="13"/>
      <c r="AR1797" s="13"/>
      <c r="AS1797" s="13"/>
      <c r="AT1797" s="13"/>
      <c r="AU1797" s="13"/>
      <c r="AV1797" s="13"/>
      <c r="AW1797" s="13"/>
      <c r="AX1797" s="13"/>
      <c r="AY1797" s="14" t="str">
        <f t="shared" si="284"/>
        <v/>
      </c>
      <c r="AZ1797" s="14">
        <f t="shared" si="282"/>
        <v>23</v>
      </c>
      <c r="BA1797" s="19">
        <f t="shared" si="285"/>
        <v>0</v>
      </c>
      <c r="BB1797" s="20" t="e">
        <f t="shared" si="283"/>
        <v>#DIV/0!</v>
      </c>
      <c r="BC1797">
        <f t="shared" si="286"/>
        <v>23</v>
      </c>
      <c r="BD1797" s="14">
        <f t="shared" si="287"/>
        <v>1</v>
      </c>
      <c r="BE1797" s="14" t="str">
        <f t="shared" si="288"/>
        <v/>
      </c>
      <c r="BF1797" s="14" t="str">
        <f t="shared" si="289"/>
        <v/>
      </c>
      <c r="BG1797" s="14" t="str">
        <f t="shared" si="290"/>
        <v/>
      </c>
    </row>
    <row r="1798" spans="1:59" x14ac:dyDescent="0.2">
      <c r="A1798" t="str">
        <f t="shared" si="291"/>
        <v>Fraser McInnes_2018</v>
      </c>
      <c r="B1798" t="s">
        <v>639</v>
      </c>
      <c r="C1798" t="s">
        <v>465</v>
      </c>
      <c r="D1798">
        <v>2018</v>
      </c>
      <c r="E1798" s="13">
        <v>255900</v>
      </c>
      <c r="F1798" s="13">
        <v>255900</v>
      </c>
      <c r="G1798" s="13">
        <v>255900</v>
      </c>
      <c r="H1798" s="13">
        <v>255900</v>
      </c>
      <c r="I1798" s="13">
        <v>255900</v>
      </c>
      <c r="J1798" s="13">
        <v>255900</v>
      </c>
      <c r="K1798" s="13">
        <v>255900</v>
      </c>
      <c r="L1798" s="13">
        <v>255900</v>
      </c>
      <c r="M1798" s="13">
        <v>255900</v>
      </c>
      <c r="N1798" s="13">
        <v>255900</v>
      </c>
      <c r="O1798" s="13">
        <v>255900</v>
      </c>
      <c r="P1798" s="13">
        <v>255900</v>
      </c>
      <c r="Q1798" s="13">
        <v>255900</v>
      </c>
      <c r="R1798" s="13">
        <v>255900</v>
      </c>
      <c r="S1798" s="13">
        <v>255900</v>
      </c>
      <c r="T1798" s="13">
        <v>248000</v>
      </c>
      <c r="U1798" s="13">
        <v>248000</v>
      </c>
      <c r="V1798" s="13">
        <v>248000</v>
      </c>
      <c r="W1798" s="13">
        <v>248000</v>
      </c>
      <c r="X1798" s="13">
        <v>248000</v>
      </c>
      <c r="Y1798" s="13">
        <v>248000</v>
      </c>
      <c r="Z1798" s="13">
        <v>248000</v>
      </c>
      <c r="AA1798" s="13">
        <v>248000</v>
      </c>
      <c r="AB1798" s="13"/>
      <c r="AC1798" s="13"/>
      <c r="AD1798" s="13"/>
      <c r="AE1798" s="13"/>
      <c r="AF1798" s="13"/>
      <c r="AG1798" s="13"/>
      <c r="AH1798" s="13"/>
      <c r="AI1798" s="13">
        <v>47</v>
      </c>
      <c r="AJ1798" s="13"/>
      <c r="AK1798" s="13"/>
      <c r="AL1798" s="13"/>
      <c r="AM1798" s="13"/>
      <c r="AN1798" s="13"/>
      <c r="AO1798" s="13">
        <v>40</v>
      </c>
      <c r="AP1798" s="13">
        <v>52</v>
      </c>
      <c r="AQ1798" s="13"/>
      <c r="AR1798" s="13"/>
      <c r="AS1798" s="13"/>
      <c r="AT1798" s="13"/>
      <c r="AU1798" s="13"/>
      <c r="AV1798" s="13"/>
      <c r="AW1798" s="13"/>
      <c r="AX1798" s="13"/>
      <c r="AY1798" s="14">
        <f t="shared" si="284"/>
        <v>46.333333333333336</v>
      </c>
      <c r="AZ1798" s="14">
        <f t="shared" si="282"/>
        <v>23</v>
      </c>
      <c r="BA1798" s="19">
        <f t="shared" si="285"/>
        <v>0.13636363636363635</v>
      </c>
      <c r="BB1798" s="20">
        <f t="shared" si="283"/>
        <v>6.0277137733417208</v>
      </c>
      <c r="BC1798">
        <f t="shared" si="286"/>
        <v>0</v>
      </c>
      <c r="BD1798" s="14">
        <f t="shared" si="287"/>
        <v>16</v>
      </c>
      <c r="BE1798" s="14" t="str">
        <f t="shared" si="288"/>
        <v/>
      </c>
      <c r="BF1798" s="14">
        <f t="shared" si="289"/>
        <v>47</v>
      </c>
      <c r="BG1798" s="14">
        <f t="shared" si="290"/>
        <v>52</v>
      </c>
    </row>
    <row r="1799" spans="1:59" x14ac:dyDescent="0.2">
      <c r="A1799" t="str">
        <f t="shared" si="291"/>
        <v>Fraser McInnes_2017</v>
      </c>
      <c r="B1799" t="s">
        <v>639</v>
      </c>
      <c r="C1799" t="s">
        <v>465</v>
      </c>
      <c r="D1799">
        <v>2017</v>
      </c>
      <c r="E1799" s="13">
        <v>155100</v>
      </c>
      <c r="F1799" s="13">
        <v>155100</v>
      </c>
      <c r="G1799" s="13">
        <v>155100</v>
      </c>
      <c r="H1799" s="13">
        <v>155100</v>
      </c>
      <c r="I1799" s="13">
        <v>155100</v>
      </c>
      <c r="J1799" s="13">
        <v>155100</v>
      </c>
      <c r="K1799" s="13">
        <v>155100</v>
      </c>
      <c r="L1799" s="13">
        <v>155100</v>
      </c>
      <c r="M1799" s="13">
        <v>155100</v>
      </c>
      <c r="N1799" s="13">
        <v>155100</v>
      </c>
      <c r="O1799" s="13">
        <v>155100</v>
      </c>
      <c r="P1799" s="13">
        <v>155100</v>
      </c>
      <c r="Q1799" s="13">
        <v>155100</v>
      </c>
      <c r="R1799" s="13">
        <v>155100</v>
      </c>
      <c r="S1799" s="13">
        <v>155100</v>
      </c>
      <c r="T1799" s="13">
        <v>155100</v>
      </c>
      <c r="U1799" s="13">
        <v>155100</v>
      </c>
      <c r="V1799" s="13">
        <v>155100</v>
      </c>
      <c r="W1799" s="13">
        <v>155100</v>
      </c>
      <c r="X1799" s="13">
        <v>155100</v>
      </c>
      <c r="Y1799" s="13">
        <v>155100</v>
      </c>
      <c r="Z1799" s="13">
        <v>155100</v>
      </c>
      <c r="AA1799" s="13">
        <v>155100</v>
      </c>
      <c r="AB1799" s="13"/>
      <c r="AC1799" s="13"/>
      <c r="AD1799" s="13"/>
      <c r="AE1799" s="13"/>
      <c r="AF1799" s="13"/>
      <c r="AG1799" s="13"/>
      <c r="AH1799" s="13"/>
      <c r="AI1799" s="13">
        <v>67</v>
      </c>
      <c r="AJ1799" s="13">
        <v>66</v>
      </c>
      <c r="AK1799" s="13"/>
      <c r="AL1799" s="13"/>
      <c r="AM1799" s="13"/>
      <c r="AN1799" s="13"/>
      <c r="AO1799" s="13"/>
      <c r="AP1799" s="13"/>
      <c r="AQ1799" s="13"/>
      <c r="AR1799" s="13"/>
      <c r="AS1799" s="13"/>
      <c r="AT1799" s="13"/>
      <c r="AU1799" s="13"/>
      <c r="AV1799" s="13"/>
      <c r="AW1799" s="13"/>
      <c r="AX1799" s="13"/>
      <c r="AY1799" s="14">
        <f t="shared" si="284"/>
        <v>66.5</v>
      </c>
      <c r="AZ1799" s="14">
        <f t="shared" si="282"/>
        <v>23</v>
      </c>
      <c r="BA1799" s="19">
        <f t="shared" si="285"/>
        <v>9.0909090909090912E-2</v>
      </c>
      <c r="BB1799" s="20">
        <f t="shared" si="283"/>
        <v>0.70710678118654757</v>
      </c>
      <c r="BC1799">
        <f t="shared" si="286"/>
        <v>0</v>
      </c>
      <c r="BD1799" s="14">
        <f t="shared" si="287"/>
        <v>1</v>
      </c>
      <c r="BE1799" s="14" t="str">
        <f t="shared" si="288"/>
        <v/>
      </c>
      <c r="BF1799" s="14">
        <f t="shared" si="289"/>
        <v>66.5</v>
      </c>
      <c r="BG1799" s="14" t="str">
        <f t="shared" si="290"/>
        <v/>
      </c>
    </row>
    <row r="1800" spans="1:59" x14ac:dyDescent="0.2">
      <c r="A1800" t="str">
        <f t="shared" si="291"/>
        <v>Fraser McInnes_2016</v>
      </c>
      <c r="B1800" t="s">
        <v>639</v>
      </c>
      <c r="C1800" t="s">
        <v>465</v>
      </c>
      <c r="D1800">
        <v>2016</v>
      </c>
      <c r="E1800" s="13">
        <v>285200</v>
      </c>
      <c r="F1800" s="13">
        <v>285200</v>
      </c>
      <c r="G1800" s="13">
        <v>285200</v>
      </c>
      <c r="H1800" s="13">
        <v>285200</v>
      </c>
      <c r="I1800" s="13">
        <v>285200</v>
      </c>
      <c r="J1800" s="13">
        <v>285200</v>
      </c>
      <c r="K1800" s="13">
        <v>285200</v>
      </c>
      <c r="L1800" s="13">
        <v>285200</v>
      </c>
      <c r="M1800" s="13">
        <v>285200</v>
      </c>
      <c r="N1800" s="13">
        <v>285200</v>
      </c>
      <c r="O1800" s="13">
        <v>285200</v>
      </c>
      <c r="P1800" s="13">
        <v>285200</v>
      </c>
      <c r="Q1800" s="13">
        <v>285200</v>
      </c>
      <c r="R1800" s="13">
        <v>285200</v>
      </c>
      <c r="S1800" s="13">
        <v>285200</v>
      </c>
      <c r="T1800" s="13">
        <v>285200</v>
      </c>
      <c r="U1800" s="13">
        <v>285200</v>
      </c>
      <c r="V1800" s="13">
        <v>285200</v>
      </c>
      <c r="W1800" s="13">
        <v>285200</v>
      </c>
      <c r="X1800" s="13">
        <v>285200</v>
      </c>
      <c r="Y1800" s="13">
        <v>285200</v>
      </c>
      <c r="Z1800" s="13">
        <v>285200</v>
      </c>
      <c r="AA1800" s="13">
        <v>285200</v>
      </c>
      <c r="AB1800" s="13"/>
      <c r="AC1800" s="13"/>
      <c r="AD1800" s="13"/>
      <c r="AE1800" s="13"/>
      <c r="AF1800" s="13">
        <v>40</v>
      </c>
      <c r="AG1800" s="13"/>
      <c r="AH1800" s="13"/>
      <c r="AI1800" s="13"/>
      <c r="AJ1800" s="13"/>
      <c r="AK1800" s="13"/>
      <c r="AL1800" s="13"/>
      <c r="AM1800" s="13"/>
      <c r="AN1800" s="13">
        <v>17</v>
      </c>
      <c r="AO1800" s="13"/>
      <c r="AP1800" s="13"/>
      <c r="AQ1800" s="13"/>
      <c r="AR1800" s="13"/>
      <c r="AS1800" s="13"/>
      <c r="AT1800" s="13"/>
      <c r="AU1800" s="13"/>
      <c r="AV1800" s="13"/>
      <c r="AW1800" s="13"/>
      <c r="AX1800" s="13"/>
      <c r="AY1800" s="14">
        <f t="shared" si="284"/>
        <v>28.5</v>
      </c>
      <c r="AZ1800" s="14">
        <f t="shared" si="282"/>
        <v>23</v>
      </c>
      <c r="BA1800" s="19">
        <f t="shared" si="285"/>
        <v>9.0909090909090912E-2</v>
      </c>
      <c r="BB1800" s="20">
        <f t="shared" si="283"/>
        <v>16.263455967290593</v>
      </c>
      <c r="BC1800">
        <f t="shared" si="286"/>
        <v>0</v>
      </c>
      <c r="BD1800" s="14">
        <f t="shared" si="287"/>
        <v>1</v>
      </c>
      <c r="BE1800" s="14">
        <f t="shared" si="288"/>
        <v>40</v>
      </c>
      <c r="BF1800" s="14" t="str">
        <f t="shared" si="289"/>
        <v/>
      </c>
      <c r="BG1800" s="14" t="str">
        <f t="shared" si="290"/>
        <v/>
      </c>
    </row>
    <row r="1801" spans="1:59" x14ac:dyDescent="0.2">
      <c r="A1801" t="str">
        <f t="shared" si="291"/>
        <v>Fraser McInnes_2015</v>
      </c>
      <c r="B1801" t="s">
        <v>639</v>
      </c>
      <c r="C1801" t="s">
        <v>465</v>
      </c>
      <c r="D1801">
        <v>2015</v>
      </c>
      <c r="E1801" s="13">
        <v>123900</v>
      </c>
      <c r="F1801" s="13">
        <v>123900</v>
      </c>
      <c r="G1801" s="13">
        <v>123900</v>
      </c>
      <c r="H1801" s="13">
        <v>123900</v>
      </c>
      <c r="I1801" s="13">
        <v>123900</v>
      </c>
      <c r="J1801" s="13">
        <v>123900</v>
      </c>
      <c r="K1801" s="13">
        <v>141800</v>
      </c>
      <c r="L1801" s="13">
        <v>161200</v>
      </c>
      <c r="M1801" s="13">
        <v>195500</v>
      </c>
      <c r="N1801" s="13">
        <v>236300</v>
      </c>
      <c r="O1801" s="13">
        <v>250100</v>
      </c>
      <c r="P1801" s="13">
        <v>250100</v>
      </c>
      <c r="Q1801" s="13">
        <v>250100</v>
      </c>
      <c r="R1801" s="13">
        <v>250100</v>
      </c>
      <c r="S1801" s="13">
        <v>250100</v>
      </c>
      <c r="T1801" s="13">
        <v>250100</v>
      </c>
      <c r="U1801" s="13">
        <v>250100</v>
      </c>
      <c r="V1801" s="13">
        <v>250100</v>
      </c>
      <c r="W1801" s="13">
        <v>250100</v>
      </c>
      <c r="X1801" s="13">
        <v>250100</v>
      </c>
      <c r="Y1801" s="13">
        <v>250100</v>
      </c>
      <c r="Z1801" s="13">
        <v>250100</v>
      </c>
      <c r="AA1801" s="13">
        <v>250100</v>
      </c>
      <c r="AB1801" s="13"/>
      <c r="AC1801" s="13"/>
      <c r="AD1801" s="13"/>
      <c r="AE1801" s="13">
        <v>70</v>
      </c>
      <c r="AF1801" s="13">
        <v>20</v>
      </c>
      <c r="AG1801" s="13">
        <v>25</v>
      </c>
      <c r="AH1801" s="13">
        <v>84</v>
      </c>
      <c r="AI1801" s="13">
        <v>65</v>
      </c>
      <c r="AJ1801" s="13">
        <v>60</v>
      </c>
      <c r="AK1801" s="13">
        <v>46</v>
      </c>
      <c r="AL1801" s="13"/>
      <c r="AM1801" s="13"/>
      <c r="AN1801" s="13"/>
      <c r="AO1801" s="13"/>
      <c r="AP1801" s="13"/>
      <c r="AQ1801" s="13"/>
      <c r="AR1801" s="13"/>
      <c r="AS1801" s="13"/>
      <c r="AT1801" s="13"/>
      <c r="AU1801" s="13"/>
      <c r="AV1801" s="13"/>
      <c r="AW1801" s="13"/>
      <c r="AX1801" s="13"/>
      <c r="AY1801" s="14">
        <f t="shared" si="284"/>
        <v>52.857142857142854</v>
      </c>
      <c r="AZ1801" s="14">
        <f t="shared" si="282"/>
        <v>23</v>
      </c>
      <c r="BA1801" s="19">
        <f t="shared" si="285"/>
        <v>0.31818181818181818</v>
      </c>
      <c r="BB1801" s="20">
        <f t="shared" si="283"/>
        <v>23.681417267754973</v>
      </c>
      <c r="BC1801">
        <f t="shared" si="286"/>
        <v>0</v>
      </c>
      <c r="BD1801" s="14">
        <f t="shared" si="287"/>
        <v>1</v>
      </c>
      <c r="BE1801" s="14">
        <f t="shared" si="288"/>
        <v>38.333333333333336</v>
      </c>
      <c r="BF1801" s="14">
        <f t="shared" si="289"/>
        <v>63.75</v>
      </c>
      <c r="BG1801" s="14" t="str">
        <f t="shared" si="290"/>
        <v/>
      </c>
    </row>
    <row r="1802" spans="1:59" x14ac:dyDescent="0.2">
      <c r="A1802" t="str">
        <f t="shared" si="291"/>
        <v>Kamdyn Mcintosh_2018</v>
      </c>
      <c r="B1802" t="s">
        <v>1969</v>
      </c>
      <c r="C1802" t="s">
        <v>369</v>
      </c>
      <c r="D1802">
        <v>2018</v>
      </c>
      <c r="E1802" s="13">
        <v>358100</v>
      </c>
      <c r="F1802" s="13">
        <v>358100</v>
      </c>
      <c r="G1802" s="13">
        <v>358100</v>
      </c>
      <c r="H1802" s="13">
        <v>328600</v>
      </c>
      <c r="I1802" s="13">
        <v>308400</v>
      </c>
      <c r="J1802" s="13">
        <v>313600</v>
      </c>
      <c r="K1802" s="13">
        <v>294800</v>
      </c>
      <c r="L1802" s="13">
        <v>298900</v>
      </c>
      <c r="M1802" s="13">
        <v>297100</v>
      </c>
      <c r="N1802" s="13">
        <v>301800</v>
      </c>
      <c r="O1802" s="13">
        <v>299900</v>
      </c>
      <c r="P1802" s="13">
        <v>288700</v>
      </c>
      <c r="Q1802" s="13">
        <v>278900</v>
      </c>
      <c r="R1802" s="13">
        <v>247300</v>
      </c>
      <c r="S1802" s="13">
        <v>247300</v>
      </c>
      <c r="T1802" s="13">
        <v>247300</v>
      </c>
      <c r="U1802" s="13">
        <v>247300</v>
      </c>
      <c r="V1802" s="13">
        <v>247300</v>
      </c>
      <c r="W1802" s="13">
        <v>227500</v>
      </c>
      <c r="X1802" s="13">
        <v>234000</v>
      </c>
      <c r="Y1802" s="13">
        <v>262400</v>
      </c>
      <c r="Z1802" s="13">
        <v>287800</v>
      </c>
      <c r="AA1802" s="13">
        <v>331500</v>
      </c>
      <c r="AB1802" s="13">
        <v>50</v>
      </c>
      <c r="AC1802" s="13">
        <v>28</v>
      </c>
      <c r="AD1802" s="13">
        <v>69</v>
      </c>
      <c r="AE1802" s="13">
        <v>51</v>
      </c>
      <c r="AF1802" s="13">
        <v>72</v>
      </c>
      <c r="AG1802" s="13">
        <v>21</v>
      </c>
      <c r="AH1802" s="13">
        <v>92</v>
      </c>
      <c r="AI1802" s="13">
        <v>63</v>
      </c>
      <c r="AJ1802" s="13">
        <v>35</v>
      </c>
      <c r="AK1802" s="13">
        <v>79</v>
      </c>
      <c r="AL1802" s="13">
        <v>41</v>
      </c>
      <c r="AM1802" s="13">
        <v>33</v>
      </c>
      <c r="AN1802" s="13">
        <v>23</v>
      </c>
      <c r="AO1802" s="13"/>
      <c r="AP1802" s="13"/>
      <c r="AQ1802" s="13"/>
      <c r="AR1802" s="13"/>
      <c r="AS1802" s="13">
        <v>51</v>
      </c>
      <c r="AT1802" s="13">
        <v>80</v>
      </c>
      <c r="AU1802" s="13">
        <v>77</v>
      </c>
      <c r="AV1802" s="13">
        <v>62</v>
      </c>
      <c r="AW1802" s="13">
        <v>89</v>
      </c>
      <c r="AX1802" s="13">
        <v>90</v>
      </c>
      <c r="AY1802" s="14">
        <f t="shared" si="284"/>
        <v>58.210526315789473</v>
      </c>
      <c r="AZ1802" s="14">
        <f t="shared" si="282"/>
        <v>23</v>
      </c>
      <c r="BA1802" s="19">
        <f t="shared" si="285"/>
        <v>0.86363636363636365</v>
      </c>
      <c r="BB1802" s="20">
        <f t="shared" si="283"/>
        <v>23.432121702598337</v>
      </c>
      <c r="BC1802">
        <f t="shared" si="286"/>
        <v>0</v>
      </c>
      <c r="BD1802" s="14">
        <f t="shared" si="287"/>
        <v>19</v>
      </c>
      <c r="BE1802" s="14">
        <f t="shared" si="288"/>
        <v>48.5</v>
      </c>
      <c r="BF1802" s="14">
        <f t="shared" si="289"/>
        <v>57.166666666666664</v>
      </c>
      <c r="BG1802" s="14">
        <f t="shared" si="290"/>
        <v>74.833333333333329</v>
      </c>
    </row>
    <row r="1803" spans="1:59" x14ac:dyDescent="0.2">
      <c r="A1803" t="str">
        <f t="shared" si="291"/>
        <v>Kamdyn Mcintosh_2017</v>
      </c>
      <c r="B1803" t="s">
        <v>1969</v>
      </c>
      <c r="C1803" t="s">
        <v>369</v>
      </c>
      <c r="D1803">
        <v>2017</v>
      </c>
      <c r="E1803" s="13">
        <v>390900</v>
      </c>
      <c r="F1803" s="13">
        <v>390900</v>
      </c>
      <c r="G1803" s="13">
        <v>390900</v>
      </c>
      <c r="H1803" s="13">
        <v>390900</v>
      </c>
      <c r="I1803" s="13">
        <v>382000</v>
      </c>
      <c r="J1803" s="13">
        <v>375300</v>
      </c>
      <c r="K1803" s="13">
        <v>353200</v>
      </c>
      <c r="L1803" s="13">
        <v>337200</v>
      </c>
      <c r="M1803" s="13">
        <v>337300</v>
      </c>
      <c r="N1803" s="13">
        <v>340000</v>
      </c>
      <c r="O1803" s="13">
        <v>338700</v>
      </c>
      <c r="P1803" s="13">
        <v>343900</v>
      </c>
      <c r="Q1803" s="13">
        <v>343900</v>
      </c>
      <c r="R1803" s="13">
        <v>359100</v>
      </c>
      <c r="S1803" s="13">
        <v>367300</v>
      </c>
      <c r="T1803" s="13">
        <v>364500</v>
      </c>
      <c r="U1803" s="13">
        <v>345400</v>
      </c>
      <c r="V1803" s="13">
        <v>330200</v>
      </c>
      <c r="W1803" s="13">
        <v>321800</v>
      </c>
      <c r="X1803" s="13">
        <v>321200</v>
      </c>
      <c r="Y1803" s="13">
        <v>324700</v>
      </c>
      <c r="Z1803" s="13">
        <v>315300</v>
      </c>
      <c r="AA1803" s="13">
        <v>312400</v>
      </c>
      <c r="AB1803" s="13">
        <v>50</v>
      </c>
      <c r="AC1803" s="13"/>
      <c r="AD1803" s="13">
        <v>90</v>
      </c>
      <c r="AE1803" s="13">
        <v>69</v>
      </c>
      <c r="AF1803" s="13">
        <v>49</v>
      </c>
      <c r="AG1803" s="13">
        <v>53</v>
      </c>
      <c r="AH1803" s="13">
        <v>69</v>
      </c>
      <c r="AI1803" s="13">
        <v>77</v>
      </c>
      <c r="AJ1803" s="13">
        <v>58</v>
      </c>
      <c r="AK1803" s="13">
        <v>62</v>
      </c>
      <c r="AL1803" s="13">
        <v>92</v>
      </c>
      <c r="AM1803" s="13"/>
      <c r="AN1803" s="13">
        <v>82</v>
      </c>
      <c r="AO1803" s="13">
        <v>55</v>
      </c>
      <c r="AP1803" s="13">
        <v>75</v>
      </c>
      <c r="AQ1803" s="13">
        <v>44</v>
      </c>
      <c r="AR1803" s="13">
        <v>53</v>
      </c>
      <c r="AS1803" s="13">
        <v>82</v>
      </c>
      <c r="AT1803" s="13">
        <v>57</v>
      </c>
      <c r="AU1803" s="13">
        <v>63</v>
      </c>
      <c r="AV1803" s="13">
        <v>55</v>
      </c>
      <c r="AW1803" s="13">
        <v>66</v>
      </c>
      <c r="AX1803" s="13">
        <v>67</v>
      </c>
      <c r="AY1803" s="14">
        <f t="shared" si="284"/>
        <v>65.142857142857139</v>
      </c>
      <c r="AZ1803" s="14">
        <f t="shared" si="282"/>
        <v>23</v>
      </c>
      <c r="BA1803" s="19">
        <f t="shared" si="285"/>
        <v>0.95454545454545459</v>
      </c>
      <c r="BB1803" s="20">
        <f t="shared" si="283"/>
        <v>13.690455486526799</v>
      </c>
      <c r="BC1803">
        <f t="shared" si="286"/>
        <v>0</v>
      </c>
      <c r="BD1803" s="14">
        <f t="shared" si="287"/>
        <v>23</v>
      </c>
      <c r="BE1803" s="14">
        <f t="shared" si="288"/>
        <v>62.2</v>
      </c>
      <c r="BF1803" s="14">
        <f t="shared" si="289"/>
        <v>71.599999999999994</v>
      </c>
      <c r="BG1803" s="14">
        <f t="shared" si="290"/>
        <v>62.444444444444443</v>
      </c>
    </row>
    <row r="1804" spans="1:59" x14ac:dyDescent="0.2">
      <c r="A1804" t="str">
        <f t="shared" si="291"/>
        <v>Kamdyn Mcintosh_2016</v>
      </c>
      <c r="B1804" t="s">
        <v>1969</v>
      </c>
      <c r="C1804" t="s">
        <v>369</v>
      </c>
      <c r="D1804">
        <v>2016</v>
      </c>
      <c r="E1804" s="13">
        <v>350700</v>
      </c>
      <c r="F1804" s="13">
        <v>350700</v>
      </c>
      <c r="G1804" s="13">
        <v>350700</v>
      </c>
      <c r="H1804" s="13">
        <v>378100</v>
      </c>
      <c r="I1804" s="13">
        <v>408400</v>
      </c>
      <c r="J1804" s="13">
        <v>413700</v>
      </c>
      <c r="K1804" s="13">
        <v>413700</v>
      </c>
      <c r="L1804" s="13">
        <v>398400</v>
      </c>
      <c r="M1804" s="13">
        <v>398400</v>
      </c>
      <c r="N1804" s="13">
        <v>398400</v>
      </c>
      <c r="O1804" s="13">
        <v>398400</v>
      </c>
      <c r="P1804" s="13">
        <v>398400</v>
      </c>
      <c r="Q1804" s="13">
        <v>398400</v>
      </c>
      <c r="R1804" s="13">
        <v>398400</v>
      </c>
      <c r="S1804" s="13">
        <v>398400</v>
      </c>
      <c r="T1804" s="13">
        <v>398400</v>
      </c>
      <c r="U1804" s="13">
        <v>398400</v>
      </c>
      <c r="V1804" s="13">
        <v>398400</v>
      </c>
      <c r="W1804" s="13">
        <v>398400</v>
      </c>
      <c r="X1804" s="13">
        <v>398400</v>
      </c>
      <c r="Y1804" s="13">
        <v>398400</v>
      </c>
      <c r="Z1804" s="13">
        <v>398400</v>
      </c>
      <c r="AA1804" s="13">
        <v>398400</v>
      </c>
      <c r="AB1804" s="13">
        <v>76</v>
      </c>
      <c r="AC1804" s="13">
        <v>106</v>
      </c>
      <c r="AD1804" s="13">
        <v>86</v>
      </c>
      <c r="AE1804" s="13">
        <v>99</v>
      </c>
      <c r="AF1804" s="13">
        <v>66</v>
      </c>
      <c r="AG1804" s="13"/>
      <c r="AH1804" s="13">
        <v>46</v>
      </c>
      <c r="AI1804" s="13"/>
      <c r="AJ1804" s="13"/>
      <c r="AK1804" s="13"/>
      <c r="AL1804" s="13"/>
      <c r="AM1804" s="13"/>
      <c r="AN1804" s="13"/>
      <c r="AO1804" s="13"/>
      <c r="AP1804" s="13"/>
      <c r="AQ1804" s="13"/>
      <c r="AR1804" s="13"/>
      <c r="AS1804" s="13"/>
      <c r="AT1804" s="13"/>
      <c r="AU1804" s="13"/>
      <c r="AV1804" s="13"/>
      <c r="AW1804" s="13"/>
      <c r="AX1804" s="13"/>
      <c r="AY1804" s="14">
        <f t="shared" si="284"/>
        <v>79.833333333333329</v>
      </c>
      <c r="AZ1804" s="14">
        <f t="shared" si="282"/>
        <v>23</v>
      </c>
      <c r="BA1804" s="19">
        <f t="shared" si="285"/>
        <v>0.27272727272727271</v>
      </c>
      <c r="BB1804" s="20">
        <f t="shared" si="283"/>
        <v>22.094494035090896</v>
      </c>
      <c r="BC1804">
        <f t="shared" si="286"/>
        <v>0</v>
      </c>
      <c r="BD1804" s="14">
        <f t="shared" si="287"/>
        <v>1</v>
      </c>
      <c r="BE1804" s="14">
        <f t="shared" si="288"/>
        <v>86.6</v>
      </c>
      <c r="BF1804" s="14">
        <f t="shared" si="289"/>
        <v>46</v>
      </c>
      <c r="BG1804" s="14" t="str">
        <f t="shared" si="290"/>
        <v/>
      </c>
    </row>
    <row r="1805" spans="1:59" x14ac:dyDescent="0.2">
      <c r="A1805" t="str">
        <f t="shared" si="291"/>
        <v>Kamdyn Mcintosh_2015</v>
      </c>
      <c r="B1805" t="s">
        <v>1969</v>
      </c>
      <c r="C1805" t="s">
        <v>369</v>
      </c>
      <c r="D1805">
        <v>2015</v>
      </c>
      <c r="E1805" s="13">
        <v>123900</v>
      </c>
      <c r="F1805" s="13">
        <v>123900</v>
      </c>
      <c r="G1805" s="13">
        <v>123900</v>
      </c>
      <c r="H1805" s="13">
        <v>202700</v>
      </c>
      <c r="I1805" s="13">
        <v>226200</v>
      </c>
      <c r="J1805" s="13">
        <v>244100</v>
      </c>
      <c r="K1805" s="13">
        <v>249800</v>
      </c>
      <c r="L1805" s="13">
        <v>262400</v>
      </c>
      <c r="M1805" s="13">
        <v>265000</v>
      </c>
      <c r="N1805" s="13">
        <v>289400</v>
      </c>
      <c r="O1805" s="13">
        <v>304800</v>
      </c>
      <c r="P1805" s="13">
        <v>304800</v>
      </c>
      <c r="Q1805" s="13">
        <v>309100</v>
      </c>
      <c r="R1805" s="13">
        <v>284000</v>
      </c>
      <c r="S1805" s="13">
        <v>262500</v>
      </c>
      <c r="T1805" s="13">
        <v>262900</v>
      </c>
      <c r="U1805" s="13">
        <v>276600</v>
      </c>
      <c r="V1805" s="13">
        <v>297400</v>
      </c>
      <c r="W1805" s="13">
        <v>313800</v>
      </c>
      <c r="X1805" s="13">
        <v>327000</v>
      </c>
      <c r="Y1805" s="13">
        <v>311400</v>
      </c>
      <c r="Z1805" s="13">
        <v>309500</v>
      </c>
      <c r="AA1805" s="13">
        <v>313000</v>
      </c>
      <c r="AB1805" s="13">
        <v>120</v>
      </c>
      <c r="AC1805" s="13">
        <v>68</v>
      </c>
      <c r="AD1805" s="13">
        <v>64</v>
      </c>
      <c r="AE1805" s="13">
        <v>42</v>
      </c>
      <c r="AF1805" s="13">
        <v>70</v>
      </c>
      <c r="AG1805" s="13">
        <v>47</v>
      </c>
      <c r="AH1805" s="13">
        <v>61</v>
      </c>
      <c r="AI1805" s="13">
        <v>54</v>
      </c>
      <c r="AJ1805" s="13">
        <v>98</v>
      </c>
      <c r="AK1805" s="13">
        <v>54</v>
      </c>
      <c r="AL1805" s="13"/>
      <c r="AM1805" s="13">
        <v>39</v>
      </c>
      <c r="AN1805" s="13">
        <v>34</v>
      </c>
      <c r="AO1805" s="13">
        <v>46</v>
      </c>
      <c r="AP1805" s="13">
        <v>76</v>
      </c>
      <c r="AQ1805" s="13">
        <v>65</v>
      </c>
      <c r="AR1805" s="13">
        <v>74</v>
      </c>
      <c r="AS1805" s="13">
        <v>78</v>
      </c>
      <c r="AT1805" s="13">
        <v>68</v>
      </c>
      <c r="AU1805" s="13">
        <v>17</v>
      </c>
      <c r="AV1805" s="13">
        <v>102</v>
      </c>
      <c r="AW1805" s="13">
        <v>79</v>
      </c>
      <c r="AX1805" s="13">
        <v>74</v>
      </c>
      <c r="AY1805" s="14">
        <f t="shared" si="284"/>
        <v>65</v>
      </c>
      <c r="AZ1805" s="14">
        <f t="shared" si="282"/>
        <v>23</v>
      </c>
      <c r="BA1805" s="19">
        <f t="shared" si="285"/>
        <v>1</v>
      </c>
      <c r="BB1805" s="20">
        <f t="shared" si="283"/>
        <v>23.490626296664036</v>
      </c>
      <c r="BC1805">
        <f t="shared" si="286"/>
        <v>0</v>
      </c>
      <c r="BD1805" s="14">
        <f t="shared" si="287"/>
        <v>1</v>
      </c>
      <c r="BE1805" s="14">
        <f t="shared" si="288"/>
        <v>68.5</v>
      </c>
      <c r="BF1805" s="14">
        <f t="shared" si="289"/>
        <v>61.2</v>
      </c>
      <c r="BG1805" s="14">
        <f t="shared" si="290"/>
        <v>70.333333333333329</v>
      </c>
    </row>
    <row r="1806" spans="1:59" x14ac:dyDescent="0.2">
      <c r="A1806" t="str">
        <f t="shared" si="291"/>
        <v>Ben McKay_2018</v>
      </c>
      <c r="B1806" t="s">
        <v>1524</v>
      </c>
      <c r="C1806" t="s">
        <v>316</v>
      </c>
      <c r="D1806">
        <v>2018</v>
      </c>
      <c r="E1806" s="13">
        <v>192400</v>
      </c>
      <c r="F1806" s="13">
        <v>192400</v>
      </c>
      <c r="G1806" s="13">
        <v>192400</v>
      </c>
      <c r="H1806" s="13">
        <v>192400</v>
      </c>
      <c r="I1806" s="13">
        <v>192400</v>
      </c>
      <c r="J1806" s="13">
        <v>192400</v>
      </c>
      <c r="K1806" s="13">
        <v>192400</v>
      </c>
      <c r="L1806" s="13">
        <v>192400</v>
      </c>
      <c r="M1806" s="13">
        <v>192400</v>
      </c>
      <c r="N1806" s="13">
        <v>192400</v>
      </c>
      <c r="O1806" s="13">
        <v>192400</v>
      </c>
      <c r="P1806" s="13">
        <v>192400</v>
      </c>
      <c r="Q1806" s="13">
        <v>192400</v>
      </c>
      <c r="R1806" s="13">
        <v>192400</v>
      </c>
      <c r="S1806" s="13">
        <v>192400</v>
      </c>
      <c r="T1806" s="13">
        <v>192400</v>
      </c>
      <c r="U1806" s="13">
        <v>192400</v>
      </c>
      <c r="V1806" s="13">
        <v>192400</v>
      </c>
      <c r="W1806" s="13">
        <v>192400</v>
      </c>
      <c r="X1806" s="13">
        <v>192400</v>
      </c>
      <c r="Y1806" s="13">
        <v>192400</v>
      </c>
      <c r="Z1806" s="13">
        <v>192400</v>
      </c>
      <c r="AA1806" s="13">
        <v>192400</v>
      </c>
      <c r="AB1806" s="13"/>
      <c r="AC1806" s="13"/>
      <c r="AD1806" s="13"/>
      <c r="AE1806" s="13"/>
      <c r="AF1806" s="13"/>
      <c r="AG1806" s="13"/>
      <c r="AH1806" s="13"/>
      <c r="AI1806" s="13"/>
      <c r="AJ1806" s="13"/>
      <c r="AK1806" s="13"/>
      <c r="AL1806" s="13"/>
      <c r="AM1806" s="13"/>
      <c r="AN1806" s="13"/>
      <c r="AO1806" s="13"/>
      <c r="AP1806" s="13"/>
      <c r="AQ1806" s="13"/>
      <c r="AR1806" s="13"/>
      <c r="AS1806" s="13"/>
      <c r="AT1806" s="13"/>
      <c r="AU1806" s="13"/>
      <c r="AV1806" s="13"/>
      <c r="AW1806" s="13"/>
      <c r="AX1806" s="13"/>
      <c r="AY1806" s="14" t="str">
        <f t="shared" si="284"/>
        <v/>
      </c>
      <c r="AZ1806" s="14">
        <f t="shared" si="282"/>
        <v>23</v>
      </c>
      <c r="BA1806" s="19">
        <f t="shared" si="285"/>
        <v>0</v>
      </c>
      <c r="BB1806" s="20" t="e">
        <f t="shared" si="283"/>
        <v>#DIV/0!</v>
      </c>
      <c r="BC1806">
        <f t="shared" si="286"/>
        <v>0</v>
      </c>
      <c r="BD1806" s="14">
        <f t="shared" si="287"/>
        <v>1</v>
      </c>
      <c r="BE1806" s="14" t="str">
        <f t="shared" si="288"/>
        <v/>
      </c>
      <c r="BF1806" s="14" t="str">
        <f t="shared" si="289"/>
        <v/>
      </c>
      <c r="BG1806" s="14" t="str">
        <f t="shared" si="290"/>
        <v/>
      </c>
    </row>
    <row r="1807" spans="1:59" x14ac:dyDescent="0.2">
      <c r="A1807" t="str">
        <f t="shared" si="291"/>
        <v>Ben McKay_2017</v>
      </c>
      <c r="B1807" t="s">
        <v>1524</v>
      </c>
      <c r="C1807" t="s">
        <v>316</v>
      </c>
      <c r="D1807">
        <v>2017</v>
      </c>
      <c r="E1807" s="13">
        <v>123900</v>
      </c>
      <c r="F1807" s="13">
        <v>123900</v>
      </c>
      <c r="G1807" s="13">
        <v>123900</v>
      </c>
      <c r="H1807" s="13">
        <v>123900</v>
      </c>
      <c r="I1807" s="13">
        <v>123900</v>
      </c>
      <c r="J1807" s="13">
        <v>123900</v>
      </c>
      <c r="K1807" s="13">
        <v>123900</v>
      </c>
      <c r="L1807" s="13">
        <v>123900</v>
      </c>
      <c r="M1807" s="13">
        <v>123900</v>
      </c>
      <c r="N1807" s="13">
        <v>123900</v>
      </c>
      <c r="O1807" s="13">
        <v>123900</v>
      </c>
      <c r="P1807" s="13">
        <v>123900</v>
      </c>
      <c r="Q1807" s="13">
        <v>123900</v>
      </c>
      <c r="R1807" s="13">
        <v>123900</v>
      </c>
      <c r="S1807" s="13">
        <v>123900</v>
      </c>
      <c r="T1807" s="13">
        <v>123900</v>
      </c>
      <c r="U1807" s="13">
        <v>123900</v>
      </c>
      <c r="V1807" s="13">
        <v>123900</v>
      </c>
      <c r="W1807" s="13">
        <v>123900</v>
      </c>
      <c r="X1807" s="13">
        <v>123900</v>
      </c>
      <c r="Y1807" s="13">
        <v>123900</v>
      </c>
      <c r="Z1807" s="13">
        <v>123900</v>
      </c>
      <c r="AA1807" s="13">
        <v>123900</v>
      </c>
      <c r="AB1807" s="13"/>
      <c r="AC1807" s="13"/>
      <c r="AD1807" s="13"/>
      <c r="AE1807" s="13"/>
      <c r="AF1807" s="13"/>
      <c r="AG1807" s="13"/>
      <c r="AH1807" s="13"/>
      <c r="AI1807" s="13"/>
      <c r="AJ1807" s="13"/>
      <c r="AK1807" s="13"/>
      <c r="AL1807" s="13"/>
      <c r="AM1807" s="13"/>
      <c r="AN1807" s="13"/>
      <c r="AO1807" s="13"/>
      <c r="AP1807" s="13"/>
      <c r="AQ1807" s="13"/>
      <c r="AR1807" s="13"/>
      <c r="AS1807" s="13"/>
      <c r="AT1807" s="13"/>
      <c r="AU1807" s="13"/>
      <c r="AV1807" s="13"/>
      <c r="AW1807" s="13"/>
      <c r="AX1807" s="13">
        <v>50</v>
      </c>
      <c r="AY1807" s="14">
        <f t="shared" si="284"/>
        <v>50</v>
      </c>
      <c r="AZ1807" s="14">
        <f t="shared" si="282"/>
        <v>23</v>
      </c>
      <c r="BA1807" s="19">
        <f t="shared" si="285"/>
        <v>4.5454545454545456E-2</v>
      </c>
      <c r="BB1807" s="20" t="e">
        <f t="shared" si="283"/>
        <v>#DIV/0!</v>
      </c>
      <c r="BC1807">
        <f t="shared" si="286"/>
        <v>0</v>
      </c>
      <c r="BD1807" s="14">
        <f t="shared" si="287"/>
        <v>1</v>
      </c>
      <c r="BE1807" s="14" t="str">
        <f t="shared" si="288"/>
        <v/>
      </c>
      <c r="BF1807" s="14" t="str">
        <f t="shared" si="289"/>
        <v/>
      </c>
      <c r="BG1807" s="14">
        <f t="shared" si="290"/>
        <v>50</v>
      </c>
    </row>
    <row r="1808" spans="1:59" x14ac:dyDescent="0.2">
      <c r="A1808" t="str">
        <f t="shared" si="291"/>
        <v>Ben McKay_2016</v>
      </c>
      <c r="B1808" t="s">
        <v>1524</v>
      </c>
      <c r="C1808" t="s">
        <v>316</v>
      </c>
      <c r="D1808">
        <v>2016</v>
      </c>
      <c r="E1808" s="13">
        <v>130800</v>
      </c>
      <c r="F1808" s="13">
        <v>130800</v>
      </c>
      <c r="G1808" s="13">
        <v>130800</v>
      </c>
      <c r="H1808" s="13">
        <v>130800</v>
      </c>
      <c r="I1808" s="13">
        <v>130800</v>
      </c>
      <c r="J1808" s="13">
        <v>130800</v>
      </c>
      <c r="K1808" s="13">
        <v>130800</v>
      </c>
      <c r="L1808" s="13">
        <v>130800</v>
      </c>
      <c r="M1808" s="13">
        <v>130800</v>
      </c>
      <c r="N1808" s="13">
        <v>130800</v>
      </c>
      <c r="O1808" s="13">
        <v>130800</v>
      </c>
      <c r="P1808" s="13">
        <v>130800</v>
      </c>
      <c r="Q1808" s="13">
        <v>130800</v>
      </c>
      <c r="R1808" s="13">
        <v>130800</v>
      </c>
      <c r="S1808" s="13">
        <v>130800</v>
      </c>
      <c r="T1808" s="13">
        <v>130800</v>
      </c>
      <c r="U1808" s="13">
        <v>130800</v>
      </c>
      <c r="V1808" s="13">
        <v>130800</v>
      </c>
      <c r="W1808" s="13">
        <v>130800</v>
      </c>
      <c r="X1808" s="13">
        <v>130800</v>
      </c>
      <c r="Y1808" s="13">
        <v>130800</v>
      </c>
      <c r="Z1808" s="13">
        <v>130800</v>
      </c>
      <c r="AA1808" s="13">
        <v>130800</v>
      </c>
      <c r="AB1808" s="13"/>
      <c r="AC1808" s="13"/>
      <c r="AD1808" s="13"/>
      <c r="AE1808" s="13"/>
      <c r="AF1808" s="13"/>
      <c r="AG1808" s="13"/>
      <c r="AH1808" s="13"/>
      <c r="AI1808" s="13"/>
      <c r="AJ1808" s="13"/>
      <c r="AK1808" s="13"/>
      <c r="AL1808" s="13"/>
      <c r="AM1808" s="13"/>
      <c r="AN1808" s="13"/>
      <c r="AO1808" s="13"/>
      <c r="AP1808" s="13"/>
      <c r="AQ1808" s="13"/>
      <c r="AR1808" s="13"/>
      <c r="AS1808" s="13"/>
      <c r="AT1808" s="13"/>
      <c r="AU1808" s="13"/>
      <c r="AV1808" s="13"/>
      <c r="AW1808" s="13"/>
      <c r="AX1808" s="13"/>
      <c r="AY1808" s="14" t="str">
        <f t="shared" si="284"/>
        <v/>
      </c>
      <c r="AZ1808" s="14">
        <f t="shared" si="282"/>
        <v>23</v>
      </c>
      <c r="BA1808" s="19">
        <f t="shared" si="285"/>
        <v>0</v>
      </c>
      <c r="BB1808" s="20" t="e">
        <f t="shared" si="283"/>
        <v>#DIV/0!</v>
      </c>
      <c r="BC1808">
        <f t="shared" si="286"/>
        <v>0</v>
      </c>
      <c r="BD1808" s="14">
        <f t="shared" si="287"/>
        <v>1</v>
      </c>
      <c r="BE1808" s="14" t="str">
        <f t="shared" si="288"/>
        <v/>
      </c>
      <c r="BF1808" s="14" t="str">
        <f t="shared" si="289"/>
        <v/>
      </c>
      <c r="BG1808" s="14" t="str">
        <f t="shared" si="290"/>
        <v/>
      </c>
    </row>
    <row r="1809" spans="1:59" x14ac:dyDescent="0.2">
      <c r="A1809" t="str">
        <f t="shared" si="291"/>
        <v>Ben McKay_2015</v>
      </c>
      <c r="B1809" t="s">
        <v>1524</v>
      </c>
      <c r="C1809" t="s">
        <v>316</v>
      </c>
      <c r="D1809">
        <v>2015</v>
      </c>
      <c r="E1809" s="13">
        <v>0</v>
      </c>
      <c r="F1809" s="13">
        <v>0</v>
      </c>
      <c r="G1809" s="13">
        <v>0</v>
      </c>
      <c r="H1809" s="13">
        <v>0</v>
      </c>
      <c r="I1809" s="13">
        <v>0</v>
      </c>
      <c r="J1809" s="13">
        <v>0</v>
      </c>
      <c r="K1809" s="13">
        <v>0</v>
      </c>
      <c r="L1809" s="13">
        <v>0</v>
      </c>
      <c r="M1809" s="13">
        <v>0</v>
      </c>
      <c r="N1809" s="13">
        <v>0</v>
      </c>
      <c r="O1809" s="13">
        <v>0</v>
      </c>
      <c r="P1809" s="13">
        <v>0</v>
      </c>
      <c r="Q1809" s="13">
        <v>0</v>
      </c>
      <c r="R1809" s="13">
        <v>0</v>
      </c>
      <c r="S1809" s="13">
        <v>0</v>
      </c>
      <c r="T1809" s="13">
        <v>0</v>
      </c>
      <c r="U1809" s="13">
        <v>0</v>
      </c>
      <c r="V1809" s="13">
        <v>0</v>
      </c>
      <c r="W1809" s="13">
        <v>0</v>
      </c>
      <c r="X1809" s="13">
        <v>0</v>
      </c>
      <c r="Y1809" s="13">
        <v>0</v>
      </c>
      <c r="Z1809" s="13">
        <v>0</v>
      </c>
      <c r="AA1809" s="13">
        <v>0</v>
      </c>
      <c r="AB1809" s="13"/>
      <c r="AC1809" s="13"/>
      <c r="AD1809" s="13"/>
      <c r="AE1809" s="13"/>
      <c r="AF1809" s="13"/>
      <c r="AG1809" s="13"/>
      <c r="AH1809" s="13"/>
      <c r="AI1809" s="13"/>
      <c r="AJ1809" s="13"/>
      <c r="AK1809" s="13"/>
      <c r="AL1809" s="13"/>
      <c r="AM1809" s="13"/>
      <c r="AN1809" s="13"/>
      <c r="AO1809" s="13"/>
      <c r="AP1809" s="13"/>
      <c r="AQ1809" s="13"/>
      <c r="AR1809" s="13"/>
      <c r="AS1809" s="13"/>
      <c r="AT1809" s="13"/>
      <c r="AU1809" s="13"/>
      <c r="AV1809" s="13"/>
      <c r="AW1809" s="13"/>
      <c r="AX1809" s="13"/>
      <c r="AY1809" s="14" t="str">
        <f t="shared" si="284"/>
        <v/>
      </c>
      <c r="AZ1809" s="14">
        <f t="shared" si="282"/>
        <v>23</v>
      </c>
      <c r="BA1809" s="19">
        <f t="shared" si="285"/>
        <v>0</v>
      </c>
      <c r="BB1809" s="20" t="e">
        <f t="shared" si="283"/>
        <v>#DIV/0!</v>
      </c>
      <c r="BC1809">
        <f t="shared" si="286"/>
        <v>23</v>
      </c>
      <c r="BD1809" s="14">
        <f t="shared" si="287"/>
        <v>1</v>
      </c>
      <c r="BE1809" s="14" t="str">
        <f t="shared" si="288"/>
        <v/>
      </c>
      <c r="BF1809" s="14" t="str">
        <f t="shared" si="289"/>
        <v/>
      </c>
      <c r="BG1809" s="14" t="str">
        <f t="shared" si="290"/>
        <v/>
      </c>
    </row>
    <row r="1810" spans="1:59" x14ac:dyDescent="0.2">
      <c r="A1810" t="str">
        <f t="shared" si="291"/>
        <v>Harry McKay_2018</v>
      </c>
      <c r="B1810" t="s">
        <v>1546</v>
      </c>
      <c r="C1810" t="s">
        <v>84</v>
      </c>
      <c r="D1810">
        <v>2018</v>
      </c>
      <c r="E1810" s="13">
        <v>207800</v>
      </c>
      <c r="F1810" s="13">
        <v>207800</v>
      </c>
      <c r="G1810" s="13">
        <v>207800</v>
      </c>
      <c r="H1810" s="13">
        <v>207800</v>
      </c>
      <c r="I1810" s="13">
        <v>207800</v>
      </c>
      <c r="J1810" s="13">
        <v>207800</v>
      </c>
      <c r="K1810" s="13">
        <v>207800</v>
      </c>
      <c r="L1810" s="13">
        <v>236800</v>
      </c>
      <c r="M1810" s="13">
        <v>256600</v>
      </c>
      <c r="N1810" s="13">
        <v>266900</v>
      </c>
      <c r="O1810" s="13">
        <v>269500</v>
      </c>
      <c r="P1810" s="13">
        <v>269500</v>
      </c>
      <c r="Q1810" s="13">
        <v>269500</v>
      </c>
      <c r="R1810" s="13">
        <v>269500</v>
      </c>
      <c r="S1810" s="13">
        <v>269500</v>
      </c>
      <c r="T1810" s="13">
        <v>269500</v>
      </c>
      <c r="U1810" s="13">
        <v>269500</v>
      </c>
      <c r="V1810" s="13">
        <v>267900</v>
      </c>
      <c r="W1810" s="13">
        <v>271000</v>
      </c>
      <c r="X1810" s="13">
        <v>278900</v>
      </c>
      <c r="Y1810" s="13">
        <v>303000</v>
      </c>
      <c r="Z1810" s="13">
        <v>330200</v>
      </c>
      <c r="AA1810" s="13">
        <v>355000</v>
      </c>
      <c r="AB1810" s="13"/>
      <c r="AC1810" s="13"/>
      <c r="AD1810" s="13"/>
      <c r="AE1810" s="13"/>
      <c r="AF1810" s="13">
        <v>63</v>
      </c>
      <c r="AG1810" s="13">
        <v>63</v>
      </c>
      <c r="AH1810" s="13">
        <v>63</v>
      </c>
      <c r="AI1810" s="13">
        <v>61</v>
      </c>
      <c r="AJ1810" s="13">
        <v>54</v>
      </c>
      <c r="AK1810" s="13">
        <v>51</v>
      </c>
      <c r="AL1810" s="13"/>
      <c r="AM1810" s="13"/>
      <c r="AN1810" s="13"/>
      <c r="AO1810" s="13"/>
      <c r="AP1810" s="13"/>
      <c r="AQ1810" s="13"/>
      <c r="AR1810" s="13">
        <v>56</v>
      </c>
      <c r="AS1810" s="13">
        <v>64</v>
      </c>
      <c r="AT1810" s="13">
        <v>64</v>
      </c>
      <c r="AU1810" s="13">
        <v>98</v>
      </c>
      <c r="AV1810" s="13">
        <v>86</v>
      </c>
      <c r="AW1810" s="13">
        <v>67</v>
      </c>
      <c r="AX1810" s="13">
        <v>74</v>
      </c>
      <c r="AY1810" s="14">
        <f t="shared" si="284"/>
        <v>66.461538461538467</v>
      </c>
      <c r="AZ1810" s="14">
        <f t="shared" si="282"/>
        <v>23</v>
      </c>
      <c r="BA1810" s="19">
        <f t="shared" si="285"/>
        <v>0.59090909090909094</v>
      </c>
      <c r="BB1810" s="20">
        <f t="shared" si="283"/>
        <v>12.959008350792013</v>
      </c>
      <c r="BC1810">
        <f t="shared" si="286"/>
        <v>0</v>
      </c>
      <c r="BD1810" s="14">
        <f t="shared" si="287"/>
        <v>1</v>
      </c>
      <c r="BE1810" s="14">
        <f t="shared" si="288"/>
        <v>63</v>
      </c>
      <c r="BF1810" s="14">
        <f t="shared" si="289"/>
        <v>57.25</v>
      </c>
      <c r="BG1810" s="14">
        <f t="shared" si="290"/>
        <v>72.714285714285708</v>
      </c>
    </row>
    <row r="1811" spans="1:59" x14ac:dyDescent="0.2">
      <c r="A1811" t="str">
        <f t="shared" si="291"/>
        <v>Harry McKay_2017</v>
      </c>
      <c r="B1811" t="s">
        <v>1546</v>
      </c>
      <c r="C1811" t="s">
        <v>84</v>
      </c>
      <c r="D1811">
        <v>2017</v>
      </c>
      <c r="E1811" s="13">
        <v>123900</v>
      </c>
      <c r="F1811" s="13">
        <v>123900</v>
      </c>
      <c r="G1811" s="13">
        <v>123900</v>
      </c>
      <c r="H1811" s="13">
        <v>123900</v>
      </c>
      <c r="I1811" s="13">
        <v>123900</v>
      </c>
      <c r="J1811" s="13">
        <v>123900</v>
      </c>
      <c r="K1811" s="13">
        <v>123900</v>
      </c>
      <c r="L1811" s="13">
        <v>123900</v>
      </c>
      <c r="M1811" s="13">
        <v>123900</v>
      </c>
      <c r="N1811" s="13">
        <v>123900</v>
      </c>
      <c r="O1811" s="13">
        <v>123900</v>
      </c>
      <c r="P1811" s="13">
        <v>123900</v>
      </c>
      <c r="Q1811" s="13">
        <v>123900</v>
      </c>
      <c r="R1811" s="13">
        <v>123900</v>
      </c>
      <c r="S1811" s="13">
        <v>123900</v>
      </c>
      <c r="T1811" s="13">
        <v>123900</v>
      </c>
      <c r="U1811" s="13">
        <v>123900</v>
      </c>
      <c r="V1811" s="13">
        <v>123900</v>
      </c>
      <c r="W1811" s="13">
        <v>123900</v>
      </c>
      <c r="X1811" s="13">
        <v>123900</v>
      </c>
      <c r="Y1811" s="13">
        <v>123900</v>
      </c>
      <c r="Z1811" s="13">
        <v>123900</v>
      </c>
      <c r="AA1811" s="13">
        <v>123900</v>
      </c>
      <c r="AB1811" s="13"/>
      <c r="AC1811" s="13"/>
      <c r="AD1811" s="13"/>
      <c r="AE1811" s="13"/>
      <c r="AF1811" s="13"/>
      <c r="AG1811" s="13"/>
      <c r="AH1811" s="13"/>
      <c r="AI1811" s="13"/>
      <c r="AJ1811" s="13"/>
      <c r="AK1811" s="13"/>
      <c r="AL1811" s="13"/>
      <c r="AM1811" s="13"/>
      <c r="AN1811" s="13"/>
      <c r="AO1811" s="13"/>
      <c r="AP1811" s="13"/>
      <c r="AQ1811" s="13"/>
      <c r="AR1811" s="13"/>
      <c r="AS1811" s="13">
        <v>72</v>
      </c>
      <c r="AT1811" s="13">
        <v>36</v>
      </c>
      <c r="AU1811" s="13"/>
      <c r="AV1811" s="13"/>
      <c r="AW1811" s="13"/>
      <c r="AX1811" s="13"/>
      <c r="AY1811" s="14">
        <f t="shared" si="284"/>
        <v>54</v>
      </c>
      <c r="AZ1811" s="14">
        <f t="shared" si="282"/>
        <v>23</v>
      </c>
      <c r="BA1811" s="19">
        <f t="shared" si="285"/>
        <v>9.0909090909090912E-2</v>
      </c>
      <c r="BB1811" s="20">
        <f t="shared" si="283"/>
        <v>25.45584412271571</v>
      </c>
      <c r="BC1811">
        <f t="shared" si="286"/>
        <v>0</v>
      </c>
      <c r="BD1811" s="14">
        <f t="shared" si="287"/>
        <v>1</v>
      </c>
      <c r="BE1811" s="14" t="str">
        <f t="shared" si="288"/>
        <v/>
      </c>
      <c r="BF1811" s="14" t="str">
        <f t="shared" si="289"/>
        <v/>
      </c>
      <c r="BG1811" s="14">
        <f t="shared" si="290"/>
        <v>54</v>
      </c>
    </row>
    <row r="1812" spans="1:59" x14ac:dyDescent="0.2">
      <c r="A1812" t="str">
        <f t="shared" si="291"/>
        <v>Harry McKay_2016</v>
      </c>
      <c r="B1812" t="s">
        <v>1546</v>
      </c>
      <c r="C1812" t="s">
        <v>84</v>
      </c>
      <c r="D1812">
        <v>2016</v>
      </c>
      <c r="E1812" s="13">
        <v>180300</v>
      </c>
      <c r="F1812" s="13">
        <v>180300</v>
      </c>
      <c r="G1812" s="13">
        <v>180300</v>
      </c>
      <c r="H1812" s="13">
        <v>180300</v>
      </c>
      <c r="I1812" s="13">
        <v>180300</v>
      </c>
      <c r="J1812" s="13">
        <v>180300</v>
      </c>
      <c r="K1812" s="13">
        <v>180300</v>
      </c>
      <c r="L1812" s="13">
        <v>180300</v>
      </c>
      <c r="M1812" s="13">
        <v>180300</v>
      </c>
      <c r="N1812" s="13">
        <v>180300</v>
      </c>
      <c r="O1812" s="13">
        <v>180300</v>
      </c>
      <c r="P1812" s="13">
        <v>180300</v>
      </c>
      <c r="Q1812" s="13">
        <v>180300</v>
      </c>
      <c r="R1812" s="13">
        <v>180300</v>
      </c>
      <c r="S1812" s="13">
        <v>180300</v>
      </c>
      <c r="T1812" s="13">
        <v>180300</v>
      </c>
      <c r="U1812" s="13">
        <v>180300</v>
      </c>
      <c r="V1812" s="13">
        <v>180300</v>
      </c>
      <c r="W1812" s="13">
        <v>180300</v>
      </c>
      <c r="X1812" s="13">
        <v>180300</v>
      </c>
      <c r="Y1812" s="13">
        <v>180300</v>
      </c>
      <c r="Z1812" s="13">
        <v>180300</v>
      </c>
      <c r="AA1812" s="13">
        <v>180300</v>
      </c>
      <c r="AB1812" s="13"/>
      <c r="AC1812" s="13"/>
      <c r="AD1812" s="13"/>
      <c r="AE1812" s="13"/>
      <c r="AF1812" s="13"/>
      <c r="AG1812" s="13"/>
      <c r="AH1812" s="13"/>
      <c r="AI1812" s="13"/>
      <c r="AJ1812" s="13"/>
      <c r="AK1812" s="13"/>
      <c r="AL1812" s="13"/>
      <c r="AM1812" s="13"/>
      <c r="AN1812" s="13"/>
      <c r="AO1812" s="13"/>
      <c r="AP1812" s="13"/>
      <c r="AQ1812" s="13"/>
      <c r="AR1812" s="13"/>
      <c r="AS1812" s="13"/>
      <c r="AT1812" s="13"/>
      <c r="AU1812" s="13"/>
      <c r="AV1812" s="13"/>
      <c r="AW1812" s="13"/>
      <c r="AX1812" s="13"/>
      <c r="AY1812" s="14" t="str">
        <f t="shared" si="284"/>
        <v/>
      </c>
      <c r="AZ1812" s="14">
        <f t="shared" si="282"/>
        <v>23</v>
      </c>
      <c r="BA1812" s="19">
        <f t="shared" si="285"/>
        <v>0</v>
      </c>
      <c r="BB1812" s="20" t="e">
        <f t="shared" si="283"/>
        <v>#DIV/0!</v>
      </c>
      <c r="BC1812">
        <f t="shared" si="286"/>
        <v>0</v>
      </c>
      <c r="BD1812" s="14">
        <f t="shared" si="287"/>
        <v>1</v>
      </c>
      <c r="BE1812" s="14" t="str">
        <f t="shared" si="288"/>
        <v/>
      </c>
      <c r="BF1812" s="14" t="str">
        <f t="shared" si="289"/>
        <v/>
      </c>
      <c r="BG1812" s="14" t="str">
        <f t="shared" si="290"/>
        <v/>
      </c>
    </row>
    <row r="1813" spans="1:59" x14ac:dyDescent="0.2">
      <c r="A1813" t="str">
        <f t="shared" si="291"/>
        <v>Harry McKay_2015</v>
      </c>
      <c r="B1813" t="s">
        <v>1546</v>
      </c>
      <c r="C1813" t="s">
        <v>84</v>
      </c>
      <c r="D1813">
        <v>2015</v>
      </c>
      <c r="E1813" s="13">
        <v>0</v>
      </c>
      <c r="F1813" s="13">
        <v>0</v>
      </c>
      <c r="G1813" s="13">
        <v>0</v>
      </c>
      <c r="H1813" s="13">
        <v>0</v>
      </c>
      <c r="I1813" s="13">
        <v>0</v>
      </c>
      <c r="J1813" s="13">
        <v>0</v>
      </c>
      <c r="K1813" s="13">
        <v>0</v>
      </c>
      <c r="L1813" s="13">
        <v>0</v>
      </c>
      <c r="M1813" s="13">
        <v>0</v>
      </c>
      <c r="N1813" s="13">
        <v>0</v>
      </c>
      <c r="O1813" s="13">
        <v>0</v>
      </c>
      <c r="P1813" s="13">
        <v>0</v>
      </c>
      <c r="Q1813" s="13">
        <v>0</v>
      </c>
      <c r="R1813" s="13">
        <v>0</v>
      </c>
      <c r="S1813" s="13">
        <v>0</v>
      </c>
      <c r="T1813" s="13">
        <v>0</v>
      </c>
      <c r="U1813" s="13">
        <v>0</v>
      </c>
      <c r="V1813" s="13">
        <v>0</v>
      </c>
      <c r="W1813" s="13">
        <v>0</v>
      </c>
      <c r="X1813" s="13">
        <v>0</v>
      </c>
      <c r="Y1813" s="13">
        <v>0</v>
      </c>
      <c r="Z1813" s="13">
        <v>0</v>
      </c>
      <c r="AA1813" s="13">
        <v>0</v>
      </c>
      <c r="AB1813" s="13"/>
      <c r="AC1813" s="13"/>
      <c r="AD1813" s="13"/>
      <c r="AE1813" s="13"/>
      <c r="AF1813" s="13"/>
      <c r="AG1813" s="13"/>
      <c r="AH1813" s="13"/>
      <c r="AI1813" s="13"/>
      <c r="AJ1813" s="13"/>
      <c r="AK1813" s="13"/>
      <c r="AL1813" s="13"/>
      <c r="AM1813" s="13"/>
      <c r="AN1813" s="13"/>
      <c r="AO1813" s="13"/>
      <c r="AP1813" s="13"/>
      <c r="AQ1813" s="13"/>
      <c r="AR1813" s="13"/>
      <c r="AS1813" s="13"/>
      <c r="AT1813" s="13"/>
      <c r="AU1813" s="13"/>
      <c r="AV1813" s="13"/>
      <c r="AW1813" s="13"/>
      <c r="AX1813" s="13"/>
      <c r="AY1813" s="14" t="str">
        <f t="shared" si="284"/>
        <v/>
      </c>
      <c r="AZ1813" s="14">
        <f t="shared" si="282"/>
        <v>23</v>
      </c>
      <c r="BA1813" s="19">
        <f t="shared" si="285"/>
        <v>0</v>
      </c>
      <c r="BB1813" s="20" t="e">
        <f t="shared" si="283"/>
        <v>#DIV/0!</v>
      </c>
      <c r="BC1813">
        <f t="shared" si="286"/>
        <v>23</v>
      </c>
      <c r="BD1813" s="14">
        <f t="shared" si="287"/>
        <v>1</v>
      </c>
      <c r="BE1813" s="14" t="str">
        <f t="shared" si="288"/>
        <v/>
      </c>
      <c r="BF1813" s="14" t="str">
        <f t="shared" si="289"/>
        <v/>
      </c>
      <c r="BG1813" s="14" t="str">
        <f t="shared" si="290"/>
        <v/>
      </c>
    </row>
    <row r="1814" spans="1:59" x14ac:dyDescent="0.2">
      <c r="A1814" t="str">
        <f t="shared" si="291"/>
        <v>Conor McKenna_2018</v>
      </c>
      <c r="B1814" t="s">
        <v>589</v>
      </c>
      <c r="C1814" t="s">
        <v>150</v>
      </c>
      <c r="D1814">
        <v>2018</v>
      </c>
      <c r="E1814" s="13">
        <v>363200</v>
      </c>
      <c r="F1814" s="13">
        <v>363200</v>
      </c>
      <c r="G1814" s="13">
        <v>363200</v>
      </c>
      <c r="H1814" s="13">
        <v>380700</v>
      </c>
      <c r="I1814" s="13">
        <v>380700</v>
      </c>
      <c r="J1814" s="13">
        <v>380700</v>
      </c>
      <c r="K1814" s="13">
        <v>380700</v>
      </c>
      <c r="L1814" s="13">
        <v>391300</v>
      </c>
      <c r="M1814" s="13">
        <v>393700</v>
      </c>
      <c r="N1814" s="13">
        <v>397400</v>
      </c>
      <c r="O1814" s="13">
        <v>403400</v>
      </c>
      <c r="P1814" s="13">
        <v>386400</v>
      </c>
      <c r="Q1814" s="13">
        <v>361800</v>
      </c>
      <c r="R1814" s="13">
        <v>361800</v>
      </c>
      <c r="S1814" s="13">
        <v>347500</v>
      </c>
      <c r="T1814" s="13">
        <v>340500</v>
      </c>
      <c r="U1814" s="13">
        <v>335300</v>
      </c>
      <c r="V1814" s="13">
        <v>327900</v>
      </c>
      <c r="W1814" s="13">
        <v>327900</v>
      </c>
      <c r="X1814" s="13">
        <v>330600</v>
      </c>
      <c r="Y1814" s="13">
        <v>338900</v>
      </c>
      <c r="Z1814" s="13">
        <v>360200</v>
      </c>
      <c r="AA1814" s="13">
        <v>383100</v>
      </c>
      <c r="AB1814" s="13">
        <v>74</v>
      </c>
      <c r="AC1814" s="13">
        <v>107</v>
      </c>
      <c r="AD1814" s="13">
        <v>74</v>
      </c>
      <c r="AE1814" s="13"/>
      <c r="AF1814" s="13"/>
      <c r="AG1814" s="13"/>
      <c r="AH1814" s="13">
        <v>70</v>
      </c>
      <c r="AI1814" s="13">
        <v>97</v>
      </c>
      <c r="AJ1814" s="13">
        <v>79</v>
      </c>
      <c r="AK1814" s="13">
        <v>76</v>
      </c>
      <c r="AL1814" s="13">
        <v>49</v>
      </c>
      <c r="AM1814" s="13">
        <v>54</v>
      </c>
      <c r="AN1814" s="13"/>
      <c r="AO1814" s="13">
        <v>84</v>
      </c>
      <c r="AP1814" s="13">
        <v>59</v>
      </c>
      <c r="AQ1814" s="13">
        <v>54</v>
      </c>
      <c r="AR1814" s="13">
        <v>75</v>
      </c>
      <c r="AS1814" s="13"/>
      <c r="AT1814" s="13">
        <v>78</v>
      </c>
      <c r="AU1814" s="13">
        <v>69</v>
      </c>
      <c r="AV1814" s="13">
        <v>110</v>
      </c>
      <c r="AW1814" s="13">
        <v>92</v>
      </c>
      <c r="AX1814" s="13">
        <v>38</v>
      </c>
      <c r="AY1814" s="14">
        <f t="shared" si="284"/>
        <v>74.388888888888886</v>
      </c>
      <c r="AZ1814" s="14">
        <f t="shared" si="282"/>
        <v>23</v>
      </c>
      <c r="BA1814" s="19">
        <f t="shared" si="285"/>
        <v>0.81818181818181823</v>
      </c>
      <c r="BB1814" s="20">
        <f t="shared" si="283"/>
        <v>19.354704212759202</v>
      </c>
      <c r="BC1814">
        <f t="shared" si="286"/>
        <v>0</v>
      </c>
      <c r="BD1814" s="14">
        <f t="shared" si="287"/>
        <v>18</v>
      </c>
      <c r="BE1814" s="14">
        <f t="shared" si="288"/>
        <v>85</v>
      </c>
      <c r="BF1814" s="14">
        <f t="shared" si="289"/>
        <v>70.833333333333329</v>
      </c>
      <c r="BG1814" s="14">
        <f t="shared" si="290"/>
        <v>71.875</v>
      </c>
    </row>
    <row r="1815" spans="1:59" x14ac:dyDescent="0.2">
      <c r="A1815" t="str">
        <f t="shared" si="291"/>
        <v>Conor McKenna_2017</v>
      </c>
      <c r="B1815" t="s">
        <v>589</v>
      </c>
      <c r="C1815" t="s">
        <v>150</v>
      </c>
      <c r="D1815">
        <v>2017</v>
      </c>
      <c r="E1815" s="13">
        <v>290600</v>
      </c>
      <c r="F1815" s="13">
        <v>290600</v>
      </c>
      <c r="G1815" s="13">
        <v>290600</v>
      </c>
      <c r="H1815" s="13">
        <v>290600</v>
      </c>
      <c r="I1815" s="13">
        <v>290600</v>
      </c>
      <c r="J1815" s="13">
        <v>290600</v>
      </c>
      <c r="K1815" s="13">
        <v>290600</v>
      </c>
      <c r="L1815" s="13">
        <v>288800</v>
      </c>
      <c r="M1815" s="13">
        <v>283000</v>
      </c>
      <c r="N1815" s="13">
        <v>288300</v>
      </c>
      <c r="O1815" s="13">
        <v>306800</v>
      </c>
      <c r="P1815" s="13">
        <v>329400</v>
      </c>
      <c r="Q1815" s="13">
        <v>357000</v>
      </c>
      <c r="R1815" s="13">
        <v>357000</v>
      </c>
      <c r="S1815" s="13">
        <v>372400</v>
      </c>
      <c r="T1815" s="13">
        <v>370800</v>
      </c>
      <c r="U1815" s="13">
        <v>346800</v>
      </c>
      <c r="V1815" s="13">
        <v>322800</v>
      </c>
      <c r="W1815" s="13">
        <v>304000</v>
      </c>
      <c r="X1815" s="13">
        <v>305100</v>
      </c>
      <c r="Y1815" s="13">
        <v>311200</v>
      </c>
      <c r="Z1815" s="13">
        <v>331000</v>
      </c>
      <c r="AA1815" s="13">
        <v>337500</v>
      </c>
      <c r="AB1815" s="13"/>
      <c r="AC1815" s="13"/>
      <c r="AD1815" s="13"/>
      <c r="AE1815" s="13">
        <v>56</v>
      </c>
      <c r="AF1815" s="13"/>
      <c r="AG1815" s="13">
        <v>61</v>
      </c>
      <c r="AH1815" s="13">
        <v>49</v>
      </c>
      <c r="AI1815" s="13">
        <v>47</v>
      </c>
      <c r="AJ1815" s="13">
        <v>82</v>
      </c>
      <c r="AK1815" s="13">
        <v>82</v>
      </c>
      <c r="AL1815" s="13">
        <v>68</v>
      </c>
      <c r="AM1815" s="13">
        <v>105</v>
      </c>
      <c r="AN1815" s="13"/>
      <c r="AO1815" s="13">
        <v>71</v>
      </c>
      <c r="AP1815" s="13">
        <v>42</v>
      </c>
      <c r="AQ1815" s="13">
        <v>54</v>
      </c>
      <c r="AR1815" s="13">
        <v>57</v>
      </c>
      <c r="AS1815" s="13">
        <v>40</v>
      </c>
      <c r="AT1815" s="13">
        <v>88</v>
      </c>
      <c r="AU1815" s="13">
        <v>70</v>
      </c>
      <c r="AV1815" s="13">
        <v>75</v>
      </c>
      <c r="AW1815" s="13">
        <v>70</v>
      </c>
      <c r="AX1815" s="13">
        <v>72</v>
      </c>
      <c r="AY1815" s="14">
        <f t="shared" si="284"/>
        <v>66.055555555555557</v>
      </c>
      <c r="AZ1815" s="14">
        <f t="shared" si="282"/>
        <v>23</v>
      </c>
      <c r="BA1815" s="19">
        <f t="shared" si="285"/>
        <v>0.81818181818181823</v>
      </c>
      <c r="BB1815" s="20">
        <f t="shared" si="283"/>
        <v>17.058626322952954</v>
      </c>
      <c r="BC1815">
        <f t="shared" si="286"/>
        <v>0</v>
      </c>
      <c r="BD1815" s="14">
        <f t="shared" si="287"/>
        <v>9</v>
      </c>
      <c r="BE1815" s="14">
        <f t="shared" si="288"/>
        <v>58.5</v>
      </c>
      <c r="BF1815" s="14">
        <f t="shared" si="289"/>
        <v>72.166666666666671</v>
      </c>
      <c r="BG1815" s="14">
        <f t="shared" si="290"/>
        <v>63.111111111111114</v>
      </c>
    </row>
    <row r="1816" spans="1:59" x14ac:dyDescent="0.2">
      <c r="A1816" t="str">
        <f t="shared" si="291"/>
        <v>Conor McKenna_2016</v>
      </c>
      <c r="B1816" t="s">
        <v>589</v>
      </c>
      <c r="C1816" t="s">
        <v>150</v>
      </c>
      <c r="D1816">
        <v>2016</v>
      </c>
      <c r="E1816" s="13">
        <v>189900</v>
      </c>
      <c r="F1816" s="13">
        <v>189900</v>
      </c>
      <c r="G1816" s="13">
        <v>189900</v>
      </c>
      <c r="H1816" s="13">
        <v>189900</v>
      </c>
      <c r="I1816" s="13">
        <v>189900</v>
      </c>
      <c r="J1816" s="13">
        <v>189900</v>
      </c>
      <c r="K1816" s="13">
        <v>189900</v>
      </c>
      <c r="L1816" s="13">
        <v>189900</v>
      </c>
      <c r="M1816" s="13">
        <v>197100</v>
      </c>
      <c r="N1816" s="13">
        <v>189200</v>
      </c>
      <c r="O1816" s="13">
        <v>189200</v>
      </c>
      <c r="P1816" s="13">
        <v>189200</v>
      </c>
      <c r="Q1816" s="13">
        <v>189200</v>
      </c>
      <c r="R1816" s="13">
        <v>189200</v>
      </c>
      <c r="S1816" s="13">
        <v>189200</v>
      </c>
      <c r="T1816" s="13">
        <v>189200</v>
      </c>
      <c r="U1816" s="13">
        <v>178600</v>
      </c>
      <c r="V1816" s="13">
        <v>183300</v>
      </c>
      <c r="W1816" s="13">
        <v>206500</v>
      </c>
      <c r="X1816" s="13">
        <v>240700</v>
      </c>
      <c r="Y1816" s="13">
        <v>259900</v>
      </c>
      <c r="Z1816" s="13">
        <v>284700</v>
      </c>
      <c r="AA1816" s="13">
        <v>297700</v>
      </c>
      <c r="AB1816" s="13"/>
      <c r="AC1816" s="13"/>
      <c r="AD1816" s="13"/>
      <c r="AE1816" s="13">
        <v>40</v>
      </c>
      <c r="AF1816" s="13">
        <v>45</v>
      </c>
      <c r="AG1816" s="13"/>
      <c r="AH1816" s="13"/>
      <c r="AI1816" s="13">
        <v>44</v>
      </c>
      <c r="AJ1816" s="13">
        <v>11</v>
      </c>
      <c r="AK1816" s="13"/>
      <c r="AL1816" s="13"/>
      <c r="AM1816" s="13"/>
      <c r="AN1816" s="13"/>
      <c r="AO1816" s="13"/>
      <c r="AP1816" s="13"/>
      <c r="AQ1816" s="13">
        <v>35</v>
      </c>
      <c r="AR1816" s="13">
        <v>74</v>
      </c>
      <c r="AS1816" s="13">
        <v>57</v>
      </c>
      <c r="AT1816" s="13">
        <v>75</v>
      </c>
      <c r="AU1816" s="13">
        <v>61</v>
      </c>
      <c r="AV1816" s="13">
        <v>82</v>
      </c>
      <c r="AW1816" s="13">
        <v>63</v>
      </c>
      <c r="AX1816" s="13">
        <v>54</v>
      </c>
      <c r="AY1816" s="14">
        <f t="shared" si="284"/>
        <v>53.416666666666664</v>
      </c>
      <c r="AZ1816" s="14">
        <f t="shared" si="282"/>
        <v>23</v>
      </c>
      <c r="BA1816" s="19">
        <f t="shared" si="285"/>
        <v>0.54545454545454541</v>
      </c>
      <c r="BB1816" s="20">
        <f t="shared" si="283"/>
        <v>19.878989974952002</v>
      </c>
      <c r="BC1816">
        <f t="shared" si="286"/>
        <v>0</v>
      </c>
      <c r="BD1816" s="14">
        <f t="shared" si="287"/>
        <v>17</v>
      </c>
      <c r="BE1816" s="14">
        <f t="shared" si="288"/>
        <v>42.5</v>
      </c>
      <c r="BF1816" s="14">
        <f t="shared" si="289"/>
        <v>27.5</v>
      </c>
      <c r="BG1816" s="14">
        <f t="shared" si="290"/>
        <v>62.625</v>
      </c>
    </row>
    <row r="1817" spans="1:59" x14ac:dyDescent="0.2">
      <c r="A1817" t="str">
        <f t="shared" si="291"/>
        <v>Conor McKenna_2015</v>
      </c>
      <c r="B1817" t="s">
        <v>589</v>
      </c>
      <c r="C1817" t="s">
        <v>150</v>
      </c>
      <c r="D1817">
        <v>2015</v>
      </c>
      <c r="E1817" s="13">
        <v>102400</v>
      </c>
      <c r="F1817" s="13">
        <v>102400</v>
      </c>
      <c r="G1817" s="13">
        <v>102400</v>
      </c>
      <c r="H1817" s="13">
        <v>102400</v>
      </c>
      <c r="I1817" s="13">
        <v>102400</v>
      </c>
      <c r="J1817" s="13">
        <v>102400</v>
      </c>
      <c r="K1817" s="13">
        <v>102400</v>
      </c>
      <c r="L1817" s="13">
        <v>102400</v>
      </c>
      <c r="M1817" s="13">
        <v>102400</v>
      </c>
      <c r="N1817" s="13">
        <v>102400</v>
      </c>
      <c r="O1817" s="13">
        <v>102400</v>
      </c>
      <c r="P1817" s="13">
        <v>102400</v>
      </c>
      <c r="Q1817" s="13">
        <v>102400</v>
      </c>
      <c r="R1817" s="13">
        <v>102400</v>
      </c>
      <c r="S1817" s="13">
        <v>102400</v>
      </c>
      <c r="T1817" s="13">
        <v>102400</v>
      </c>
      <c r="U1817" s="13">
        <v>102400</v>
      </c>
      <c r="V1817" s="13">
        <v>102400</v>
      </c>
      <c r="W1817" s="13">
        <v>102400</v>
      </c>
      <c r="X1817" s="13">
        <v>102400</v>
      </c>
      <c r="Y1817" s="13">
        <v>102400</v>
      </c>
      <c r="Z1817" s="13">
        <v>102400</v>
      </c>
      <c r="AA1817" s="13">
        <v>102400</v>
      </c>
      <c r="AB1817" s="13"/>
      <c r="AC1817" s="13"/>
      <c r="AD1817" s="13"/>
      <c r="AE1817" s="13"/>
      <c r="AF1817" s="13"/>
      <c r="AG1817" s="13"/>
      <c r="AH1817" s="13"/>
      <c r="AI1817" s="13"/>
      <c r="AJ1817" s="13"/>
      <c r="AK1817" s="13"/>
      <c r="AL1817" s="13"/>
      <c r="AM1817" s="13"/>
      <c r="AN1817" s="13"/>
      <c r="AO1817" s="13"/>
      <c r="AP1817" s="13"/>
      <c r="AQ1817" s="13"/>
      <c r="AR1817" s="13"/>
      <c r="AS1817" s="13"/>
      <c r="AT1817" s="13"/>
      <c r="AU1817" s="13"/>
      <c r="AV1817" s="13"/>
      <c r="AW1817" s="13">
        <v>22</v>
      </c>
      <c r="AX1817" s="13">
        <v>66</v>
      </c>
      <c r="AY1817" s="14">
        <f t="shared" si="284"/>
        <v>44</v>
      </c>
      <c r="AZ1817" s="14">
        <f t="shared" si="282"/>
        <v>23</v>
      </c>
      <c r="BA1817" s="19">
        <f t="shared" si="285"/>
        <v>9.0909090909090912E-2</v>
      </c>
      <c r="BB1817" s="20">
        <f t="shared" si="283"/>
        <v>31.11269837220809</v>
      </c>
      <c r="BC1817">
        <f t="shared" si="286"/>
        <v>0</v>
      </c>
      <c r="BD1817" s="14">
        <f t="shared" si="287"/>
        <v>1</v>
      </c>
      <c r="BE1817" s="14" t="str">
        <f t="shared" si="288"/>
        <v/>
      </c>
      <c r="BF1817" s="14" t="str">
        <f t="shared" si="289"/>
        <v/>
      </c>
      <c r="BG1817" s="14">
        <f t="shared" si="290"/>
        <v>44</v>
      </c>
    </row>
    <row r="1818" spans="1:59" x14ac:dyDescent="0.2">
      <c r="A1818" t="str">
        <f t="shared" si="291"/>
        <v>Daniel McKenzie_2018</v>
      </c>
      <c r="B1818" t="s">
        <v>603</v>
      </c>
      <c r="C1818" t="s">
        <v>399</v>
      </c>
      <c r="D1818">
        <v>2018</v>
      </c>
      <c r="E1818" s="13">
        <v>232200</v>
      </c>
      <c r="F1818" s="13">
        <v>232200</v>
      </c>
      <c r="G1818" s="13">
        <v>232200</v>
      </c>
      <c r="H1818" s="13">
        <v>232200</v>
      </c>
      <c r="I1818" s="13">
        <v>232200</v>
      </c>
      <c r="J1818" s="13">
        <v>232200</v>
      </c>
      <c r="K1818" s="13">
        <v>232200</v>
      </c>
      <c r="L1818" s="13">
        <v>232200</v>
      </c>
      <c r="M1818" s="13">
        <v>232200</v>
      </c>
      <c r="N1818" s="13">
        <v>232200</v>
      </c>
      <c r="O1818" s="13">
        <v>232200</v>
      </c>
      <c r="P1818" s="13">
        <v>232200</v>
      </c>
      <c r="Q1818" s="13">
        <v>239900</v>
      </c>
      <c r="R1818" s="13">
        <v>268900</v>
      </c>
      <c r="S1818" s="13">
        <v>268900</v>
      </c>
      <c r="T1818" s="13">
        <v>292700</v>
      </c>
      <c r="U1818" s="13">
        <v>331700</v>
      </c>
      <c r="V1818" s="13">
        <v>340400</v>
      </c>
      <c r="W1818" s="13">
        <v>335300</v>
      </c>
      <c r="X1818" s="13">
        <v>325300</v>
      </c>
      <c r="Y1818" s="13">
        <v>319900</v>
      </c>
      <c r="Z1818" s="13">
        <v>316700</v>
      </c>
      <c r="AA1818" s="13">
        <v>309300</v>
      </c>
      <c r="AB1818" s="13"/>
      <c r="AC1818" s="13"/>
      <c r="AD1818" s="13"/>
      <c r="AE1818" s="13"/>
      <c r="AF1818" s="13"/>
      <c r="AG1818" s="13"/>
      <c r="AH1818" s="13"/>
      <c r="AI1818" s="13"/>
      <c r="AJ1818" s="13"/>
      <c r="AK1818" s="13">
        <v>55</v>
      </c>
      <c r="AL1818" s="13">
        <v>70</v>
      </c>
      <c r="AM1818" s="13">
        <v>33</v>
      </c>
      <c r="AN1818" s="13">
        <v>106</v>
      </c>
      <c r="AO1818" s="13"/>
      <c r="AP1818" s="13">
        <v>79</v>
      </c>
      <c r="AQ1818" s="13">
        <v>82</v>
      </c>
      <c r="AR1818" s="13">
        <v>61</v>
      </c>
      <c r="AS1818" s="13">
        <v>54</v>
      </c>
      <c r="AT1818" s="13">
        <v>68</v>
      </c>
      <c r="AU1818" s="13">
        <v>66</v>
      </c>
      <c r="AV1818" s="13">
        <v>56</v>
      </c>
      <c r="AW1818" s="13">
        <v>68</v>
      </c>
      <c r="AX1818" s="13">
        <v>60</v>
      </c>
      <c r="AY1818" s="14">
        <f t="shared" si="284"/>
        <v>66</v>
      </c>
      <c r="AZ1818" s="14">
        <f t="shared" si="282"/>
        <v>23</v>
      </c>
      <c r="BA1818" s="19">
        <f t="shared" si="285"/>
        <v>0.59090909090909094</v>
      </c>
      <c r="BB1818" s="20">
        <f t="shared" si="283"/>
        <v>17.233687939614086</v>
      </c>
      <c r="BC1818">
        <f t="shared" si="286"/>
        <v>0</v>
      </c>
      <c r="BD1818" s="14">
        <f t="shared" si="287"/>
        <v>1</v>
      </c>
      <c r="BE1818" s="14" t="str">
        <f t="shared" si="288"/>
        <v/>
      </c>
      <c r="BF1818" s="14">
        <f t="shared" si="289"/>
        <v>52.666666666666664</v>
      </c>
      <c r="BG1818" s="14">
        <f t="shared" si="290"/>
        <v>66</v>
      </c>
    </row>
    <row r="1819" spans="1:59" x14ac:dyDescent="0.2">
      <c r="A1819" t="str">
        <f t="shared" si="291"/>
        <v>Daniel McKenzie_2017</v>
      </c>
      <c r="B1819" t="s">
        <v>603</v>
      </c>
      <c r="C1819" t="s">
        <v>399</v>
      </c>
      <c r="D1819">
        <v>2017</v>
      </c>
      <c r="E1819" s="13">
        <v>291400</v>
      </c>
      <c r="F1819" s="13">
        <v>291400</v>
      </c>
      <c r="G1819" s="13">
        <v>291400</v>
      </c>
      <c r="H1819" s="13">
        <v>291400</v>
      </c>
      <c r="I1819" s="13">
        <v>291400</v>
      </c>
      <c r="J1819" s="13">
        <v>291400</v>
      </c>
      <c r="K1819" s="13">
        <v>291400</v>
      </c>
      <c r="L1819" s="13">
        <v>291400</v>
      </c>
      <c r="M1819" s="13">
        <v>291400</v>
      </c>
      <c r="N1819" s="13">
        <v>291400</v>
      </c>
      <c r="O1819" s="13">
        <v>291400</v>
      </c>
      <c r="P1819" s="13">
        <v>291400</v>
      </c>
      <c r="Q1819" s="13">
        <v>291400</v>
      </c>
      <c r="R1819" s="13">
        <v>291400</v>
      </c>
      <c r="S1819" s="13">
        <v>291400</v>
      </c>
      <c r="T1819" s="13">
        <v>291400</v>
      </c>
      <c r="U1819" s="13">
        <v>292900</v>
      </c>
      <c r="V1819" s="13">
        <v>270800</v>
      </c>
      <c r="W1819" s="13">
        <v>270800</v>
      </c>
      <c r="X1819" s="13">
        <v>252300</v>
      </c>
      <c r="Y1819" s="13">
        <v>252300</v>
      </c>
      <c r="Z1819" s="13">
        <v>252300</v>
      </c>
      <c r="AA1819" s="13">
        <v>252300</v>
      </c>
      <c r="AB1819" s="13"/>
      <c r="AC1819" s="13"/>
      <c r="AD1819" s="13"/>
      <c r="AE1819" s="13"/>
      <c r="AF1819" s="13"/>
      <c r="AG1819" s="13"/>
      <c r="AH1819" s="13"/>
      <c r="AI1819" s="13"/>
      <c r="AJ1819" s="13">
        <v>81</v>
      </c>
      <c r="AK1819" s="13">
        <v>62</v>
      </c>
      <c r="AL1819" s="13"/>
      <c r="AM1819" s="13"/>
      <c r="AN1819" s="13"/>
      <c r="AO1819" s="13"/>
      <c r="AP1819" s="13"/>
      <c r="AQ1819" s="13">
        <v>34</v>
      </c>
      <c r="AR1819" s="13">
        <v>29</v>
      </c>
      <c r="AS1819" s="13"/>
      <c r="AT1819" s="13">
        <v>58</v>
      </c>
      <c r="AU1819" s="13"/>
      <c r="AV1819" s="13"/>
      <c r="AW1819" s="13"/>
      <c r="AX1819" s="13"/>
      <c r="AY1819" s="14">
        <f t="shared" si="284"/>
        <v>52.8</v>
      </c>
      <c r="AZ1819" s="14">
        <f t="shared" si="282"/>
        <v>23</v>
      </c>
      <c r="BA1819" s="19">
        <f t="shared" si="285"/>
        <v>0.22727272727272727</v>
      </c>
      <c r="BB1819" s="20">
        <f t="shared" si="283"/>
        <v>21.370540470470086</v>
      </c>
      <c r="BC1819">
        <f t="shared" si="286"/>
        <v>0</v>
      </c>
      <c r="BD1819" s="14">
        <f t="shared" si="287"/>
        <v>20</v>
      </c>
      <c r="BE1819" s="14" t="str">
        <f t="shared" si="288"/>
        <v/>
      </c>
      <c r="BF1819" s="14">
        <f t="shared" si="289"/>
        <v>71.5</v>
      </c>
      <c r="BG1819" s="14">
        <f t="shared" si="290"/>
        <v>40.333333333333336</v>
      </c>
    </row>
    <row r="1820" spans="1:59" x14ac:dyDescent="0.2">
      <c r="A1820" t="str">
        <f t="shared" si="291"/>
        <v>Daniel McKenzie_2016</v>
      </c>
      <c r="B1820" t="s">
        <v>603</v>
      </c>
      <c r="C1820" t="s">
        <v>399</v>
      </c>
      <c r="D1820">
        <v>2016</v>
      </c>
      <c r="E1820" s="13">
        <v>255200</v>
      </c>
      <c r="F1820" s="13">
        <v>255200</v>
      </c>
      <c r="G1820" s="13">
        <v>255200</v>
      </c>
      <c r="H1820" s="13">
        <v>255200</v>
      </c>
      <c r="I1820" s="13">
        <v>255200</v>
      </c>
      <c r="J1820" s="13">
        <v>255200</v>
      </c>
      <c r="K1820" s="13">
        <v>255200</v>
      </c>
      <c r="L1820" s="13">
        <v>255200</v>
      </c>
      <c r="M1820" s="13">
        <v>255200</v>
      </c>
      <c r="N1820" s="13">
        <v>255200</v>
      </c>
      <c r="O1820" s="13">
        <v>255200</v>
      </c>
      <c r="P1820" s="13">
        <v>255200</v>
      </c>
      <c r="Q1820" s="13">
        <v>255200</v>
      </c>
      <c r="R1820" s="13">
        <v>255200</v>
      </c>
      <c r="S1820" s="13">
        <v>255200</v>
      </c>
      <c r="T1820" s="13">
        <v>255200</v>
      </c>
      <c r="U1820" s="13">
        <v>248600</v>
      </c>
      <c r="V1820" s="13">
        <v>239400</v>
      </c>
      <c r="W1820" s="13">
        <v>233500</v>
      </c>
      <c r="X1820" s="13">
        <v>235500</v>
      </c>
      <c r="Y1820" s="13">
        <v>235500</v>
      </c>
      <c r="Z1820" s="13">
        <v>245100</v>
      </c>
      <c r="AA1820" s="13">
        <v>252500</v>
      </c>
      <c r="AB1820" s="13"/>
      <c r="AC1820" s="13"/>
      <c r="AD1820" s="13"/>
      <c r="AE1820" s="13"/>
      <c r="AF1820" s="13"/>
      <c r="AG1820" s="13"/>
      <c r="AH1820" s="13"/>
      <c r="AI1820" s="13"/>
      <c r="AJ1820" s="13">
        <v>53</v>
      </c>
      <c r="AK1820" s="13">
        <v>45</v>
      </c>
      <c r="AL1820" s="13"/>
      <c r="AM1820" s="13"/>
      <c r="AN1820" s="13"/>
      <c r="AO1820" s="13"/>
      <c r="AP1820" s="13"/>
      <c r="AQ1820" s="13">
        <v>41</v>
      </c>
      <c r="AR1820" s="13">
        <v>45</v>
      </c>
      <c r="AS1820" s="13">
        <v>48</v>
      </c>
      <c r="AT1820" s="13">
        <v>56</v>
      </c>
      <c r="AU1820" s="13"/>
      <c r="AV1820" s="13">
        <v>64</v>
      </c>
      <c r="AW1820" s="13">
        <v>49</v>
      </c>
      <c r="AX1820" s="13">
        <v>81</v>
      </c>
      <c r="AY1820" s="14">
        <f t="shared" si="284"/>
        <v>53.555555555555557</v>
      </c>
      <c r="AZ1820" s="14">
        <f t="shared" si="282"/>
        <v>23</v>
      </c>
      <c r="BA1820" s="19">
        <f t="shared" si="285"/>
        <v>0.40909090909090912</v>
      </c>
      <c r="BB1820" s="20">
        <f t="shared" si="283"/>
        <v>12.370439676009006</v>
      </c>
      <c r="BC1820">
        <f t="shared" si="286"/>
        <v>0</v>
      </c>
      <c r="BD1820" s="14">
        <f t="shared" si="287"/>
        <v>19</v>
      </c>
      <c r="BE1820" s="14" t="str">
        <f t="shared" si="288"/>
        <v/>
      </c>
      <c r="BF1820" s="14">
        <f t="shared" si="289"/>
        <v>49</v>
      </c>
      <c r="BG1820" s="14">
        <f t="shared" si="290"/>
        <v>54.857142857142854</v>
      </c>
    </row>
    <row r="1821" spans="1:59" x14ac:dyDescent="0.2">
      <c r="A1821" t="str">
        <f t="shared" si="291"/>
        <v>Daniel McKenzie_2015</v>
      </c>
      <c r="B1821" t="s">
        <v>603</v>
      </c>
      <c r="C1821" t="s">
        <v>399</v>
      </c>
      <c r="D1821">
        <v>2015</v>
      </c>
      <c r="E1821" s="13">
        <v>117300</v>
      </c>
      <c r="F1821" s="13">
        <v>117300</v>
      </c>
      <c r="G1821" s="13">
        <v>117300</v>
      </c>
      <c r="H1821" s="13">
        <v>117300</v>
      </c>
      <c r="I1821" s="13">
        <v>117300</v>
      </c>
      <c r="J1821" s="13">
        <v>117300</v>
      </c>
      <c r="K1821" s="13">
        <v>117300</v>
      </c>
      <c r="L1821" s="13">
        <v>163000</v>
      </c>
      <c r="M1821" s="13">
        <v>196900</v>
      </c>
      <c r="N1821" s="13">
        <v>207800</v>
      </c>
      <c r="O1821" s="13">
        <v>207800</v>
      </c>
      <c r="P1821" s="13">
        <v>207800</v>
      </c>
      <c r="Q1821" s="13">
        <v>207800</v>
      </c>
      <c r="R1821" s="13">
        <v>207800</v>
      </c>
      <c r="S1821" s="13">
        <v>207800</v>
      </c>
      <c r="T1821" s="13">
        <v>207800</v>
      </c>
      <c r="U1821" s="13">
        <v>207800</v>
      </c>
      <c r="V1821" s="13">
        <v>207800</v>
      </c>
      <c r="W1821" s="13">
        <v>216300</v>
      </c>
      <c r="X1821" s="13">
        <v>200100</v>
      </c>
      <c r="Y1821" s="13">
        <v>200100</v>
      </c>
      <c r="Z1821" s="13">
        <v>200100</v>
      </c>
      <c r="AA1821" s="13">
        <v>200100</v>
      </c>
      <c r="AB1821" s="13"/>
      <c r="AC1821" s="13"/>
      <c r="AD1821" s="13"/>
      <c r="AE1821" s="13"/>
      <c r="AF1821" s="13">
        <v>63</v>
      </c>
      <c r="AG1821" s="13">
        <v>80</v>
      </c>
      <c r="AH1821" s="13">
        <v>31</v>
      </c>
      <c r="AI1821" s="13">
        <v>63</v>
      </c>
      <c r="AJ1821" s="13">
        <v>48</v>
      </c>
      <c r="AK1821" s="13"/>
      <c r="AL1821" s="13"/>
      <c r="AM1821" s="13"/>
      <c r="AN1821" s="13"/>
      <c r="AO1821" s="13"/>
      <c r="AP1821" s="13"/>
      <c r="AQ1821" s="13"/>
      <c r="AR1821" s="13"/>
      <c r="AS1821" s="13">
        <v>34</v>
      </c>
      <c r="AT1821" s="13">
        <v>12</v>
      </c>
      <c r="AU1821" s="13"/>
      <c r="AV1821" s="13"/>
      <c r="AW1821" s="13"/>
      <c r="AX1821" s="13"/>
      <c r="AY1821" s="14">
        <f t="shared" si="284"/>
        <v>47.285714285714285</v>
      </c>
      <c r="AZ1821" s="14">
        <f t="shared" si="282"/>
        <v>23</v>
      </c>
      <c r="BA1821" s="19">
        <f t="shared" si="285"/>
        <v>0.31818181818181818</v>
      </c>
      <c r="BB1821" s="20">
        <f t="shared" si="283"/>
        <v>23.278847950548624</v>
      </c>
      <c r="BC1821">
        <f t="shared" si="286"/>
        <v>0</v>
      </c>
      <c r="BD1821" s="14">
        <f t="shared" si="287"/>
        <v>1</v>
      </c>
      <c r="BE1821" s="14">
        <f t="shared" si="288"/>
        <v>71.5</v>
      </c>
      <c r="BF1821" s="14">
        <f t="shared" si="289"/>
        <v>47.333333333333336</v>
      </c>
      <c r="BG1821" s="14">
        <f t="shared" si="290"/>
        <v>23</v>
      </c>
    </row>
    <row r="1822" spans="1:59" x14ac:dyDescent="0.2">
      <c r="A1822" t="str">
        <f t="shared" si="291"/>
        <v>Tom McKenzie_2018</v>
      </c>
      <c r="B1822" t="s">
        <v>2694</v>
      </c>
      <c r="C1822" t="s">
        <v>316</v>
      </c>
      <c r="D1822">
        <v>2018</v>
      </c>
      <c r="E1822" s="13">
        <v>0</v>
      </c>
      <c r="F1822" s="13">
        <v>0</v>
      </c>
      <c r="G1822" s="13">
        <v>0</v>
      </c>
      <c r="H1822" s="13">
        <v>0</v>
      </c>
      <c r="I1822" s="13">
        <v>0</v>
      </c>
      <c r="J1822" s="13">
        <v>0</v>
      </c>
      <c r="K1822" s="13">
        <v>0</v>
      </c>
      <c r="L1822" s="13">
        <v>0</v>
      </c>
      <c r="M1822" s="13">
        <v>0</v>
      </c>
      <c r="N1822" s="13">
        <v>0</v>
      </c>
      <c r="O1822" s="13">
        <v>0</v>
      </c>
      <c r="P1822" s="13">
        <v>0</v>
      </c>
      <c r="Q1822" s="13">
        <v>0</v>
      </c>
      <c r="R1822" s="13">
        <v>0</v>
      </c>
      <c r="S1822" s="13">
        <v>0</v>
      </c>
      <c r="T1822" s="13">
        <v>0</v>
      </c>
      <c r="U1822" s="13">
        <v>0</v>
      </c>
      <c r="V1822" s="13">
        <v>0</v>
      </c>
      <c r="W1822" s="13">
        <v>0</v>
      </c>
      <c r="X1822" s="13">
        <v>0</v>
      </c>
      <c r="Y1822" s="13">
        <v>0</v>
      </c>
      <c r="Z1822" s="13">
        <v>0</v>
      </c>
      <c r="AA1822" s="13">
        <v>0</v>
      </c>
      <c r="AB1822" s="13"/>
      <c r="AC1822" s="13"/>
      <c r="AD1822" s="13"/>
      <c r="AE1822" s="13"/>
      <c r="AF1822" s="13"/>
      <c r="AG1822" s="13"/>
      <c r="AH1822" s="13"/>
      <c r="AI1822" s="13"/>
      <c r="AJ1822" s="13"/>
      <c r="AK1822" s="13"/>
      <c r="AL1822" s="13"/>
      <c r="AM1822" s="13"/>
      <c r="AN1822" s="13"/>
      <c r="AO1822" s="13"/>
      <c r="AP1822" s="13"/>
      <c r="AQ1822" s="13"/>
      <c r="AR1822" s="13"/>
      <c r="AS1822" s="13"/>
      <c r="AT1822" s="13"/>
      <c r="AU1822" s="13"/>
      <c r="AV1822" s="13"/>
      <c r="AW1822" s="13"/>
      <c r="AX1822" s="13"/>
      <c r="AY1822" s="14" t="str">
        <f t="shared" si="284"/>
        <v/>
      </c>
      <c r="AZ1822" s="14">
        <f t="shared" si="282"/>
        <v>23</v>
      </c>
      <c r="BA1822" s="19">
        <f t="shared" si="285"/>
        <v>0</v>
      </c>
      <c r="BB1822" s="20" t="e">
        <f t="shared" si="283"/>
        <v>#DIV/0!</v>
      </c>
      <c r="BC1822">
        <f t="shared" si="286"/>
        <v>23</v>
      </c>
      <c r="BD1822" s="14">
        <f t="shared" si="287"/>
        <v>1</v>
      </c>
      <c r="BE1822" s="14" t="str">
        <f t="shared" si="288"/>
        <v/>
      </c>
      <c r="BF1822" s="14" t="str">
        <f t="shared" si="289"/>
        <v/>
      </c>
      <c r="BG1822" s="14" t="str">
        <f t="shared" si="290"/>
        <v/>
      </c>
    </row>
    <row r="1823" spans="1:59" x14ac:dyDescent="0.2">
      <c r="A1823" t="str">
        <f t="shared" si="291"/>
        <v>Tom McKenzie_2017</v>
      </c>
      <c r="B1823" t="s">
        <v>2694</v>
      </c>
      <c r="C1823" t="s">
        <v>316</v>
      </c>
      <c r="D1823">
        <v>2017</v>
      </c>
      <c r="E1823" s="13">
        <v>0</v>
      </c>
      <c r="F1823" s="13">
        <v>0</v>
      </c>
      <c r="G1823" s="13">
        <v>0</v>
      </c>
      <c r="H1823" s="13">
        <v>0</v>
      </c>
      <c r="I1823" s="13">
        <v>0</v>
      </c>
      <c r="J1823" s="13">
        <v>0</v>
      </c>
      <c r="K1823" s="13">
        <v>0</v>
      </c>
      <c r="L1823" s="13">
        <v>0</v>
      </c>
      <c r="M1823" s="13">
        <v>0</v>
      </c>
      <c r="N1823" s="13">
        <v>0</v>
      </c>
      <c r="O1823" s="13">
        <v>0</v>
      </c>
      <c r="P1823" s="13">
        <v>0</v>
      </c>
      <c r="Q1823" s="13">
        <v>0</v>
      </c>
      <c r="R1823" s="13">
        <v>0</v>
      </c>
      <c r="S1823" s="13">
        <v>0</v>
      </c>
      <c r="T1823" s="13">
        <v>0</v>
      </c>
      <c r="U1823" s="13">
        <v>0</v>
      </c>
      <c r="V1823" s="13">
        <v>0</v>
      </c>
      <c r="W1823" s="13">
        <v>0</v>
      </c>
      <c r="X1823" s="13">
        <v>0</v>
      </c>
      <c r="Y1823" s="13">
        <v>0</v>
      </c>
      <c r="Z1823" s="13">
        <v>0</v>
      </c>
      <c r="AA1823" s="13">
        <v>0</v>
      </c>
      <c r="AB1823" s="13"/>
      <c r="AC1823" s="13"/>
      <c r="AD1823" s="13"/>
      <c r="AE1823" s="13"/>
      <c r="AF1823" s="13"/>
      <c r="AG1823" s="13"/>
      <c r="AH1823" s="13"/>
      <c r="AI1823" s="13"/>
      <c r="AJ1823" s="13"/>
      <c r="AK1823" s="13"/>
      <c r="AL1823" s="13"/>
      <c r="AM1823" s="13"/>
      <c r="AN1823" s="13"/>
      <c r="AO1823" s="13"/>
      <c r="AP1823" s="13"/>
      <c r="AQ1823" s="13"/>
      <c r="AR1823" s="13"/>
      <c r="AS1823" s="13"/>
      <c r="AT1823" s="13"/>
      <c r="AU1823" s="13"/>
      <c r="AV1823" s="13"/>
      <c r="AW1823" s="13"/>
      <c r="AX1823" s="13"/>
      <c r="AY1823" s="14" t="str">
        <f t="shared" si="284"/>
        <v/>
      </c>
      <c r="AZ1823" s="14">
        <f t="shared" si="282"/>
        <v>23</v>
      </c>
      <c r="BA1823" s="19">
        <f t="shared" si="285"/>
        <v>0</v>
      </c>
      <c r="BB1823" s="20" t="e">
        <f t="shared" si="283"/>
        <v>#DIV/0!</v>
      </c>
      <c r="BC1823">
        <f t="shared" si="286"/>
        <v>23</v>
      </c>
      <c r="BD1823" s="14">
        <f t="shared" si="287"/>
        <v>1</v>
      </c>
      <c r="BE1823" s="14" t="str">
        <f t="shared" si="288"/>
        <v/>
      </c>
      <c r="BF1823" s="14" t="str">
        <f t="shared" si="289"/>
        <v/>
      </c>
      <c r="BG1823" s="14" t="str">
        <f t="shared" si="290"/>
        <v/>
      </c>
    </row>
    <row r="1824" spans="1:59" x14ac:dyDescent="0.2">
      <c r="A1824" t="str">
        <f t="shared" si="291"/>
        <v>Tom McKenzie_2016</v>
      </c>
      <c r="B1824" t="s">
        <v>2694</v>
      </c>
      <c r="C1824" t="s">
        <v>316</v>
      </c>
      <c r="D1824">
        <v>2016</v>
      </c>
      <c r="E1824" s="13">
        <v>0</v>
      </c>
      <c r="F1824" s="13">
        <v>0</v>
      </c>
      <c r="G1824" s="13">
        <v>0</v>
      </c>
      <c r="H1824" s="13">
        <v>0</v>
      </c>
      <c r="I1824" s="13">
        <v>0</v>
      </c>
      <c r="J1824" s="13">
        <v>0</v>
      </c>
      <c r="K1824" s="13">
        <v>0</v>
      </c>
      <c r="L1824" s="13">
        <v>0</v>
      </c>
      <c r="M1824" s="13">
        <v>0</v>
      </c>
      <c r="N1824" s="13">
        <v>0</v>
      </c>
      <c r="O1824" s="13">
        <v>0</v>
      </c>
      <c r="P1824" s="13">
        <v>0</v>
      </c>
      <c r="Q1824" s="13">
        <v>0</v>
      </c>
      <c r="R1824" s="13">
        <v>0</v>
      </c>
      <c r="S1824" s="13">
        <v>0</v>
      </c>
      <c r="T1824" s="13">
        <v>0</v>
      </c>
      <c r="U1824" s="13">
        <v>0</v>
      </c>
      <c r="V1824" s="13">
        <v>0</v>
      </c>
      <c r="W1824" s="13">
        <v>0</v>
      </c>
      <c r="X1824" s="13">
        <v>0</v>
      </c>
      <c r="Y1824" s="13">
        <v>0</v>
      </c>
      <c r="Z1824" s="13">
        <v>0</v>
      </c>
      <c r="AA1824" s="13">
        <v>0</v>
      </c>
      <c r="AB1824" s="13"/>
      <c r="AC1824" s="13"/>
      <c r="AD1824" s="13"/>
      <c r="AE1824" s="13"/>
      <c r="AF1824" s="13"/>
      <c r="AG1824" s="13"/>
      <c r="AH1824" s="13"/>
      <c r="AI1824" s="13"/>
      <c r="AJ1824" s="13"/>
      <c r="AK1824" s="13"/>
      <c r="AL1824" s="13"/>
      <c r="AM1824" s="13"/>
      <c r="AN1824" s="13"/>
      <c r="AO1824" s="13"/>
      <c r="AP1824" s="13"/>
      <c r="AQ1824" s="13"/>
      <c r="AR1824" s="13"/>
      <c r="AS1824" s="13"/>
      <c r="AT1824" s="13"/>
      <c r="AU1824" s="13"/>
      <c r="AV1824" s="13"/>
      <c r="AW1824" s="13"/>
      <c r="AX1824" s="13"/>
      <c r="AY1824" s="14" t="str">
        <f t="shared" si="284"/>
        <v/>
      </c>
      <c r="AZ1824" s="14">
        <f t="shared" si="282"/>
        <v>23</v>
      </c>
      <c r="BA1824" s="19">
        <f t="shared" si="285"/>
        <v>0</v>
      </c>
      <c r="BB1824" s="20" t="e">
        <f t="shared" si="283"/>
        <v>#DIV/0!</v>
      </c>
      <c r="BC1824">
        <f t="shared" si="286"/>
        <v>23</v>
      </c>
      <c r="BD1824" s="14">
        <f t="shared" si="287"/>
        <v>1</v>
      </c>
      <c r="BE1824" s="14" t="str">
        <f t="shared" si="288"/>
        <v/>
      </c>
      <c r="BF1824" s="14" t="str">
        <f t="shared" si="289"/>
        <v/>
      </c>
      <c r="BG1824" s="14" t="str">
        <f t="shared" si="290"/>
        <v/>
      </c>
    </row>
    <row r="1825" spans="1:59" x14ac:dyDescent="0.2">
      <c r="A1825" t="str">
        <f t="shared" si="291"/>
        <v>Tom McKenzie_2015</v>
      </c>
      <c r="B1825" t="s">
        <v>2694</v>
      </c>
      <c r="C1825" t="s">
        <v>316</v>
      </c>
      <c r="D1825">
        <v>2015</v>
      </c>
      <c r="E1825" s="13">
        <v>0</v>
      </c>
      <c r="F1825" s="13">
        <v>0</v>
      </c>
      <c r="G1825" s="13">
        <v>0</v>
      </c>
      <c r="H1825" s="13">
        <v>0</v>
      </c>
      <c r="I1825" s="13">
        <v>0</v>
      </c>
      <c r="J1825" s="13">
        <v>0</v>
      </c>
      <c r="K1825" s="13">
        <v>0</v>
      </c>
      <c r="L1825" s="13">
        <v>0</v>
      </c>
      <c r="M1825" s="13">
        <v>0</v>
      </c>
      <c r="N1825" s="13">
        <v>0</v>
      </c>
      <c r="O1825" s="13">
        <v>0</v>
      </c>
      <c r="P1825" s="13">
        <v>0</v>
      </c>
      <c r="Q1825" s="13">
        <v>0</v>
      </c>
      <c r="R1825" s="13">
        <v>0</v>
      </c>
      <c r="S1825" s="13">
        <v>0</v>
      </c>
      <c r="T1825" s="13">
        <v>0</v>
      </c>
      <c r="U1825" s="13">
        <v>0</v>
      </c>
      <c r="V1825" s="13">
        <v>0</v>
      </c>
      <c r="W1825" s="13">
        <v>0</v>
      </c>
      <c r="X1825" s="13">
        <v>0</v>
      </c>
      <c r="Y1825" s="13">
        <v>0</v>
      </c>
      <c r="Z1825" s="13">
        <v>0</v>
      </c>
      <c r="AA1825" s="13">
        <v>0</v>
      </c>
      <c r="AB1825" s="13"/>
      <c r="AC1825" s="13"/>
      <c r="AD1825" s="13"/>
      <c r="AE1825" s="13"/>
      <c r="AF1825" s="13"/>
      <c r="AG1825" s="13"/>
      <c r="AH1825" s="13"/>
      <c r="AI1825" s="13"/>
      <c r="AJ1825" s="13"/>
      <c r="AK1825" s="13"/>
      <c r="AL1825" s="13"/>
      <c r="AM1825" s="13"/>
      <c r="AN1825" s="13"/>
      <c r="AO1825" s="13"/>
      <c r="AP1825" s="13"/>
      <c r="AQ1825" s="13"/>
      <c r="AR1825" s="13"/>
      <c r="AS1825" s="13"/>
      <c r="AT1825" s="13"/>
      <c r="AU1825" s="13"/>
      <c r="AV1825" s="13"/>
      <c r="AW1825" s="13"/>
      <c r="AX1825" s="13"/>
      <c r="AY1825" s="14" t="str">
        <f t="shared" si="284"/>
        <v/>
      </c>
      <c r="AZ1825" s="14">
        <f t="shared" si="282"/>
        <v>23</v>
      </c>
      <c r="BA1825" s="19">
        <f t="shared" si="285"/>
        <v>0</v>
      </c>
      <c r="BB1825" s="20" t="e">
        <f t="shared" si="283"/>
        <v>#DIV/0!</v>
      </c>
      <c r="BC1825">
        <f t="shared" si="286"/>
        <v>23</v>
      </c>
      <c r="BD1825" s="14">
        <f t="shared" si="287"/>
        <v>1</v>
      </c>
      <c r="BE1825" s="14" t="str">
        <f t="shared" si="288"/>
        <v/>
      </c>
      <c r="BF1825" s="14" t="str">
        <f t="shared" si="289"/>
        <v/>
      </c>
      <c r="BG1825" s="14" t="str">
        <f t="shared" si="290"/>
        <v/>
      </c>
    </row>
    <row r="1826" spans="1:59" x14ac:dyDescent="0.2">
      <c r="A1826" t="str">
        <f t="shared" si="291"/>
        <v>Trent McKenzie_2018</v>
      </c>
      <c r="B1826" t="s">
        <v>912</v>
      </c>
      <c r="C1826" t="s">
        <v>40</v>
      </c>
      <c r="D1826">
        <v>2018</v>
      </c>
      <c r="E1826" s="13">
        <v>347800</v>
      </c>
      <c r="F1826" s="13">
        <v>347800</v>
      </c>
      <c r="G1826" s="13">
        <v>347800</v>
      </c>
      <c r="H1826" s="13">
        <v>347800</v>
      </c>
      <c r="I1826" s="13">
        <v>347800</v>
      </c>
      <c r="J1826" s="13">
        <v>347800</v>
      </c>
      <c r="K1826" s="13">
        <v>347800</v>
      </c>
      <c r="L1826" s="13">
        <v>347800</v>
      </c>
      <c r="M1826" s="13">
        <v>347800</v>
      </c>
      <c r="N1826" s="13">
        <v>347800</v>
      </c>
      <c r="O1826" s="13">
        <v>347800</v>
      </c>
      <c r="P1826" s="13">
        <v>347800</v>
      </c>
      <c r="Q1826" s="13">
        <v>347800</v>
      </c>
      <c r="R1826" s="13">
        <v>347800</v>
      </c>
      <c r="S1826" s="13">
        <v>347800</v>
      </c>
      <c r="T1826" s="13">
        <v>347800</v>
      </c>
      <c r="U1826" s="13">
        <v>347800</v>
      </c>
      <c r="V1826" s="13">
        <v>347800</v>
      </c>
      <c r="W1826" s="13">
        <v>347800</v>
      </c>
      <c r="X1826" s="13">
        <v>347800</v>
      </c>
      <c r="Y1826" s="13">
        <v>347800</v>
      </c>
      <c r="Z1826" s="13">
        <v>347800</v>
      </c>
      <c r="AA1826" s="13">
        <v>347800</v>
      </c>
      <c r="AB1826" s="13"/>
      <c r="AC1826" s="13"/>
      <c r="AD1826" s="13"/>
      <c r="AE1826" s="13">
        <v>60</v>
      </c>
      <c r="AF1826" s="13"/>
      <c r="AG1826" s="13"/>
      <c r="AH1826" s="13"/>
      <c r="AI1826" s="13"/>
      <c r="AJ1826" s="13"/>
      <c r="AK1826" s="13"/>
      <c r="AL1826" s="13"/>
      <c r="AM1826" s="13"/>
      <c r="AN1826" s="13"/>
      <c r="AO1826" s="13"/>
      <c r="AP1826" s="13"/>
      <c r="AQ1826" s="13"/>
      <c r="AR1826" s="13"/>
      <c r="AS1826" s="13"/>
      <c r="AT1826" s="13"/>
      <c r="AU1826" s="13"/>
      <c r="AV1826" s="13"/>
      <c r="AW1826" s="13"/>
      <c r="AX1826" s="13"/>
      <c r="AY1826" s="14">
        <f t="shared" si="284"/>
        <v>60</v>
      </c>
      <c r="AZ1826" s="14">
        <f t="shared" si="282"/>
        <v>23</v>
      </c>
      <c r="BA1826" s="19">
        <f t="shared" si="285"/>
        <v>4.5454545454545456E-2</v>
      </c>
      <c r="BB1826" s="20" t="e">
        <f t="shared" si="283"/>
        <v>#DIV/0!</v>
      </c>
      <c r="BC1826">
        <f t="shared" si="286"/>
        <v>0</v>
      </c>
      <c r="BD1826" s="14">
        <f t="shared" si="287"/>
        <v>1</v>
      </c>
      <c r="BE1826" s="14">
        <f t="shared" si="288"/>
        <v>60</v>
      </c>
      <c r="BF1826" s="14" t="str">
        <f t="shared" si="289"/>
        <v/>
      </c>
      <c r="BG1826" s="14" t="str">
        <f t="shared" si="290"/>
        <v/>
      </c>
    </row>
    <row r="1827" spans="1:59" x14ac:dyDescent="0.2">
      <c r="A1827" t="str">
        <f t="shared" si="291"/>
        <v>Trent McKenzie_2017</v>
      </c>
      <c r="B1827" t="s">
        <v>912</v>
      </c>
      <c r="C1827" t="s">
        <v>40</v>
      </c>
      <c r="D1827">
        <v>2017</v>
      </c>
      <c r="E1827" s="13">
        <v>238600</v>
      </c>
      <c r="F1827" s="13">
        <v>238600</v>
      </c>
      <c r="G1827" s="13">
        <v>238600</v>
      </c>
      <c r="H1827" s="13">
        <v>238600</v>
      </c>
      <c r="I1827" s="13">
        <v>238600</v>
      </c>
      <c r="J1827" s="13">
        <v>238600</v>
      </c>
      <c r="K1827" s="13">
        <v>238600</v>
      </c>
      <c r="L1827" s="13">
        <v>238600</v>
      </c>
      <c r="M1827" s="13">
        <v>238600</v>
      </c>
      <c r="N1827" s="13">
        <v>238600</v>
      </c>
      <c r="O1827" s="13">
        <v>238600</v>
      </c>
      <c r="P1827" s="13">
        <v>238600</v>
      </c>
      <c r="Q1827" s="13">
        <v>238600</v>
      </c>
      <c r="R1827" s="13">
        <v>238600</v>
      </c>
      <c r="S1827" s="13">
        <v>238600</v>
      </c>
      <c r="T1827" s="13">
        <v>238600</v>
      </c>
      <c r="U1827" s="13">
        <v>238600</v>
      </c>
      <c r="V1827" s="13">
        <v>238600</v>
      </c>
      <c r="W1827" s="13">
        <v>259400</v>
      </c>
      <c r="X1827" s="13">
        <v>259400</v>
      </c>
      <c r="Y1827" s="13">
        <v>271000</v>
      </c>
      <c r="Z1827" s="13">
        <v>274600</v>
      </c>
      <c r="AA1827" s="13">
        <v>314900</v>
      </c>
      <c r="AB1827" s="13"/>
      <c r="AC1827" s="13"/>
      <c r="AD1827" s="13"/>
      <c r="AE1827" s="13"/>
      <c r="AF1827" s="13"/>
      <c r="AG1827" s="13"/>
      <c r="AH1827" s="13"/>
      <c r="AI1827" s="13"/>
      <c r="AJ1827" s="13"/>
      <c r="AK1827" s="13"/>
      <c r="AL1827" s="13"/>
      <c r="AM1827" s="13"/>
      <c r="AN1827" s="13"/>
      <c r="AO1827" s="13"/>
      <c r="AP1827" s="13"/>
      <c r="AQ1827" s="13">
        <v>72</v>
      </c>
      <c r="AR1827" s="13">
        <v>71</v>
      </c>
      <c r="AS1827" s="13">
        <v>47</v>
      </c>
      <c r="AT1827" s="13"/>
      <c r="AU1827" s="13">
        <v>65</v>
      </c>
      <c r="AV1827" s="13">
        <v>60</v>
      </c>
      <c r="AW1827" s="13">
        <v>132</v>
      </c>
      <c r="AX1827" s="13">
        <v>45</v>
      </c>
      <c r="AY1827" s="14">
        <f t="shared" si="284"/>
        <v>70.285714285714292</v>
      </c>
      <c r="AZ1827" s="14">
        <f t="shared" ref="AZ1827:AZ1890" si="292">COUNTIF(AB1827:AX1827,"&lt;&gt;0")</f>
        <v>23</v>
      </c>
      <c r="BA1827" s="19">
        <f t="shared" si="285"/>
        <v>0.31818181818181818</v>
      </c>
      <c r="BB1827" s="20">
        <f t="shared" ref="BB1827:BB1890" si="293">STDEV(AB1827:AX1827)</f>
        <v>29.233053699048082</v>
      </c>
      <c r="BC1827">
        <f t="shared" si="286"/>
        <v>0</v>
      </c>
      <c r="BD1827" s="14">
        <f t="shared" si="287"/>
        <v>1</v>
      </c>
      <c r="BE1827" s="14" t="str">
        <f t="shared" si="288"/>
        <v/>
      </c>
      <c r="BF1827" s="14" t="str">
        <f t="shared" si="289"/>
        <v/>
      </c>
      <c r="BG1827" s="14">
        <f t="shared" si="290"/>
        <v>70.285714285714292</v>
      </c>
    </row>
    <row r="1828" spans="1:59" x14ac:dyDescent="0.2">
      <c r="A1828" t="str">
        <f t="shared" si="291"/>
        <v>Trent McKenzie_2016</v>
      </c>
      <c r="B1828" t="s">
        <v>912</v>
      </c>
      <c r="C1828" t="s">
        <v>40</v>
      </c>
      <c r="D1828">
        <v>2016</v>
      </c>
      <c r="E1828" s="13">
        <v>306600</v>
      </c>
      <c r="F1828" s="13">
        <v>306600</v>
      </c>
      <c r="G1828" s="13">
        <v>306600</v>
      </c>
      <c r="H1828" s="13">
        <v>291900</v>
      </c>
      <c r="I1828" s="13">
        <v>291900</v>
      </c>
      <c r="J1828" s="13">
        <v>264900</v>
      </c>
      <c r="K1828" s="13">
        <v>222100</v>
      </c>
      <c r="L1828" s="13">
        <v>222100</v>
      </c>
      <c r="M1828" s="13">
        <v>222100</v>
      </c>
      <c r="N1828" s="13">
        <v>222100</v>
      </c>
      <c r="O1828" s="13">
        <v>222100</v>
      </c>
      <c r="P1828" s="13">
        <v>222100</v>
      </c>
      <c r="Q1828" s="13">
        <v>212600</v>
      </c>
      <c r="R1828" s="13">
        <v>212600</v>
      </c>
      <c r="S1828" s="13">
        <v>207300</v>
      </c>
      <c r="T1828" s="13">
        <v>207300</v>
      </c>
      <c r="U1828" s="13">
        <v>207300</v>
      </c>
      <c r="V1828" s="13">
        <v>207300</v>
      </c>
      <c r="W1828" s="13">
        <v>207300</v>
      </c>
      <c r="X1828" s="13">
        <v>207300</v>
      </c>
      <c r="Y1828" s="13">
        <v>207300</v>
      </c>
      <c r="Z1828" s="13">
        <v>207300</v>
      </c>
      <c r="AA1828" s="13">
        <v>207300</v>
      </c>
      <c r="AB1828" s="13">
        <v>80</v>
      </c>
      <c r="AC1828" s="13">
        <v>63</v>
      </c>
      <c r="AD1828" s="13">
        <v>4</v>
      </c>
      <c r="AE1828" s="13"/>
      <c r="AF1828" s="13">
        <v>43</v>
      </c>
      <c r="AG1828" s="13">
        <v>12</v>
      </c>
      <c r="AH1828" s="13"/>
      <c r="AI1828" s="13"/>
      <c r="AJ1828" s="13"/>
      <c r="AK1828" s="13"/>
      <c r="AL1828" s="13"/>
      <c r="AM1828" s="13">
        <v>57</v>
      </c>
      <c r="AN1828" s="13"/>
      <c r="AO1828" s="13">
        <v>48</v>
      </c>
      <c r="AP1828" s="13"/>
      <c r="AQ1828" s="13"/>
      <c r="AR1828" s="13"/>
      <c r="AS1828" s="13"/>
      <c r="AT1828" s="13"/>
      <c r="AU1828" s="13"/>
      <c r="AV1828" s="13"/>
      <c r="AW1828" s="13"/>
      <c r="AX1828" s="13"/>
      <c r="AY1828" s="14">
        <f t="shared" si="284"/>
        <v>43.857142857142854</v>
      </c>
      <c r="AZ1828" s="14">
        <f t="shared" si="292"/>
        <v>23</v>
      </c>
      <c r="BA1828" s="19">
        <f t="shared" si="285"/>
        <v>0.31818181818181818</v>
      </c>
      <c r="BB1828" s="20">
        <f t="shared" si="293"/>
        <v>27.28509099263168</v>
      </c>
      <c r="BC1828">
        <f t="shared" si="286"/>
        <v>0</v>
      </c>
      <c r="BD1828" s="14">
        <f t="shared" si="287"/>
        <v>15</v>
      </c>
      <c r="BE1828" s="14">
        <f t="shared" si="288"/>
        <v>40.4</v>
      </c>
      <c r="BF1828" s="14">
        <f t="shared" si="289"/>
        <v>57</v>
      </c>
      <c r="BG1828" s="14" t="str">
        <f t="shared" si="290"/>
        <v/>
      </c>
    </row>
    <row r="1829" spans="1:59" x14ac:dyDescent="0.2">
      <c r="A1829" t="str">
        <f t="shared" si="291"/>
        <v>Trent McKenzie_2015</v>
      </c>
      <c r="B1829" t="s">
        <v>912</v>
      </c>
      <c r="C1829" t="s">
        <v>40</v>
      </c>
      <c r="D1829">
        <v>2015</v>
      </c>
      <c r="E1829" s="13">
        <v>431400</v>
      </c>
      <c r="F1829" s="13">
        <v>431400</v>
      </c>
      <c r="G1829" s="13">
        <v>431400</v>
      </c>
      <c r="H1829" s="13">
        <v>431400</v>
      </c>
      <c r="I1829" s="13">
        <v>394900</v>
      </c>
      <c r="J1829" s="13">
        <v>386800</v>
      </c>
      <c r="K1829" s="13">
        <v>386800</v>
      </c>
      <c r="L1829" s="13">
        <v>367400</v>
      </c>
      <c r="M1829" s="13">
        <v>362300</v>
      </c>
      <c r="N1829" s="13">
        <v>343500</v>
      </c>
      <c r="O1829" s="13">
        <v>321500</v>
      </c>
      <c r="P1829" s="13">
        <v>298300</v>
      </c>
      <c r="Q1829" s="13">
        <v>298300</v>
      </c>
      <c r="R1829" s="13">
        <v>283500</v>
      </c>
      <c r="S1829" s="13">
        <v>281600</v>
      </c>
      <c r="T1829" s="13">
        <v>286300</v>
      </c>
      <c r="U1829" s="13">
        <v>304100</v>
      </c>
      <c r="V1829" s="13">
        <v>320300</v>
      </c>
      <c r="W1829" s="13">
        <v>320300</v>
      </c>
      <c r="X1829" s="13">
        <v>315900</v>
      </c>
      <c r="Y1829" s="13">
        <v>315900</v>
      </c>
      <c r="Z1829" s="13">
        <v>315900</v>
      </c>
      <c r="AA1829" s="13">
        <v>315900</v>
      </c>
      <c r="AB1829" s="13">
        <v>44</v>
      </c>
      <c r="AC1829" s="13"/>
      <c r="AD1829" s="13">
        <v>75</v>
      </c>
      <c r="AE1829" s="13">
        <v>55</v>
      </c>
      <c r="AF1829" s="13">
        <v>88</v>
      </c>
      <c r="AG1829" s="13"/>
      <c r="AH1829" s="13">
        <v>44</v>
      </c>
      <c r="AI1829" s="13">
        <v>75</v>
      </c>
      <c r="AJ1829" s="13">
        <v>54</v>
      </c>
      <c r="AK1829" s="13">
        <v>24</v>
      </c>
      <c r="AL1829" s="13">
        <v>60</v>
      </c>
      <c r="AM1829" s="13"/>
      <c r="AN1829" s="13">
        <v>60</v>
      </c>
      <c r="AO1829" s="13">
        <v>43</v>
      </c>
      <c r="AP1829" s="13">
        <v>74</v>
      </c>
      <c r="AQ1829" s="13">
        <v>93</v>
      </c>
      <c r="AR1829" s="13">
        <v>54</v>
      </c>
      <c r="AS1829" s="13"/>
      <c r="AT1829" s="13">
        <v>37</v>
      </c>
      <c r="AU1829" s="13"/>
      <c r="AV1829" s="13"/>
      <c r="AW1829" s="13"/>
      <c r="AX1829" s="13">
        <v>29</v>
      </c>
      <c r="AY1829" s="14">
        <f t="shared" si="284"/>
        <v>56.8125</v>
      </c>
      <c r="AZ1829" s="14">
        <f t="shared" si="292"/>
        <v>23</v>
      </c>
      <c r="BA1829" s="19">
        <f t="shared" si="285"/>
        <v>0.72727272727272729</v>
      </c>
      <c r="BB1829" s="20">
        <f t="shared" si="293"/>
        <v>20.067282659426844</v>
      </c>
      <c r="BC1829">
        <f t="shared" si="286"/>
        <v>0</v>
      </c>
      <c r="BD1829" s="14">
        <f t="shared" si="287"/>
        <v>15</v>
      </c>
      <c r="BE1829" s="14">
        <f t="shared" si="288"/>
        <v>65.5</v>
      </c>
      <c r="BF1829" s="14">
        <f t="shared" si="289"/>
        <v>51.4</v>
      </c>
      <c r="BG1829" s="14">
        <f t="shared" si="290"/>
        <v>57.4</v>
      </c>
    </row>
    <row r="1830" spans="1:59" x14ac:dyDescent="0.2">
      <c r="A1830" t="str">
        <f t="shared" si="291"/>
        <v>Shaun McKernan_2018</v>
      </c>
      <c r="B1830" t="s">
        <v>870</v>
      </c>
      <c r="C1830" t="s">
        <v>150</v>
      </c>
      <c r="D1830">
        <v>2018</v>
      </c>
      <c r="E1830" s="13">
        <v>305300</v>
      </c>
      <c r="F1830" s="13">
        <v>305300</v>
      </c>
      <c r="G1830" s="13">
        <v>305300</v>
      </c>
      <c r="H1830" s="13">
        <v>305300</v>
      </c>
      <c r="I1830" s="13">
        <v>305300</v>
      </c>
      <c r="J1830" s="13">
        <v>305300</v>
      </c>
      <c r="K1830" s="13">
        <v>305300</v>
      </c>
      <c r="L1830" s="13">
        <v>305300</v>
      </c>
      <c r="M1830" s="13">
        <v>305300</v>
      </c>
      <c r="N1830" s="13">
        <v>305300</v>
      </c>
      <c r="O1830" s="13">
        <v>337900</v>
      </c>
      <c r="P1830" s="13">
        <v>354100</v>
      </c>
      <c r="Q1830" s="13">
        <v>344000</v>
      </c>
      <c r="R1830" s="13">
        <v>344000</v>
      </c>
      <c r="S1830" s="13">
        <v>334500</v>
      </c>
      <c r="T1830" s="13">
        <v>332800</v>
      </c>
      <c r="U1830" s="13">
        <v>344800</v>
      </c>
      <c r="V1830" s="13">
        <v>366800</v>
      </c>
      <c r="W1830" s="13">
        <v>357600</v>
      </c>
      <c r="X1830" s="13">
        <v>357600</v>
      </c>
      <c r="Y1830" s="13">
        <v>357600</v>
      </c>
      <c r="Z1830" s="13">
        <v>357600</v>
      </c>
      <c r="AA1830" s="13">
        <v>357600</v>
      </c>
      <c r="AB1830" s="13"/>
      <c r="AC1830" s="13"/>
      <c r="AD1830" s="13"/>
      <c r="AE1830" s="13"/>
      <c r="AF1830" s="13"/>
      <c r="AG1830" s="13"/>
      <c r="AH1830" s="13"/>
      <c r="AI1830" s="13">
        <v>94</v>
      </c>
      <c r="AJ1830" s="13">
        <v>114</v>
      </c>
      <c r="AK1830" s="13">
        <v>48</v>
      </c>
      <c r="AL1830" s="13">
        <v>77</v>
      </c>
      <c r="AM1830" s="13">
        <v>67</v>
      </c>
      <c r="AN1830" s="13"/>
      <c r="AO1830" s="13">
        <v>43</v>
      </c>
      <c r="AP1830" s="13">
        <v>91</v>
      </c>
      <c r="AQ1830" s="13">
        <v>97</v>
      </c>
      <c r="AR1830" s="13">
        <v>72</v>
      </c>
      <c r="AS1830" s="13">
        <v>35</v>
      </c>
      <c r="AT1830" s="13"/>
      <c r="AU1830" s="13"/>
      <c r="AV1830" s="13"/>
      <c r="AW1830" s="13"/>
      <c r="AX1830" s="13"/>
      <c r="AY1830" s="14">
        <f t="shared" si="284"/>
        <v>73.8</v>
      </c>
      <c r="AZ1830" s="14">
        <f t="shared" si="292"/>
        <v>23</v>
      </c>
      <c r="BA1830" s="19">
        <f t="shared" si="285"/>
        <v>0.45454545454545453</v>
      </c>
      <c r="BB1830" s="20">
        <f t="shared" si="293"/>
        <v>25.900664942129271</v>
      </c>
      <c r="BC1830">
        <f t="shared" si="286"/>
        <v>0</v>
      </c>
      <c r="BD1830" s="14">
        <f t="shared" si="287"/>
        <v>1</v>
      </c>
      <c r="BE1830" s="14" t="str">
        <f t="shared" si="288"/>
        <v/>
      </c>
      <c r="BF1830" s="14">
        <f t="shared" si="289"/>
        <v>80</v>
      </c>
      <c r="BG1830" s="14">
        <f t="shared" si="290"/>
        <v>73.75</v>
      </c>
    </row>
    <row r="1831" spans="1:59" x14ac:dyDescent="0.2">
      <c r="A1831" t="str">
        <f t="shared" si="291"/>
        <v>Shaun McKernan_2017</v>
      </c>
      <c r="B1831" t="s">
        <v>870</v>
      </c>
      <c r="C1831" t="s">
        <v>150</v>
      </c>
      <c r="D1831">
        <v>2017</v>
      </c>
      <c r="E1831" s="13">
        <v>277500</v>
      </c>
      <c r="F1831" s="13">
        <v>277500</v>
      </c>
      <c r="G1831" s="13">
        <v>277500</v>
      </c>
      <c r="H1831" s="13">
        <v>277500</v>
      </c>
      <c r="I1831" s="13">
        <v>277500</v>
      </c>
      <c r="J1831" s="13">
        <v>277500</v>
      </c>
      <c r="K1831" s="13">
        <v>277500</v>
      </c>
      <c r="L1831" s="13">
        <v>277500</v>
      </c>
      <c r="M1831" s="13">
        <v>277500</v>
      </c>
      <c r="N1831" s="13">
        <v>277500</v>
      </c>
      <c r="O1831" s="13">
        <v>277500</v>
      </c>
      <c r="P1831" s="13">
        <v>277500</v>
      </c>
      <c r="Q1831" s="13">
        <v>277500</v>
      </c>
      <c r="R1831" s="13">
        <v>277500</v>
      </c>
      <c r="S1831" s="13">
        <v>311000</v>
      </c>
      <c r="T1831" s="13">
        <v>311000</v>
      </c>
      <c r="U1831" s="13">
        <v>311000</v>
      </c>
      <c r="V1831" s="13">
        <v>311000</v>
      </c>
      <c r="W1831" s="13">
        <v>311000</v>
      </c>
      <c r="X1831" s="13">
        <v>311000</v>
      </c>
      <c r="Y1831" s="13">
        <v>311000</v>
      </c>
      <c r="Z1831" s="13">
        <v>311000</v>
      </c>
      <c r="AA1831" s="13">
        <v>311000</v>
      </c>
      <c r="AB1831" s="13">
        <v>97</v>
      </c>
      <c r="AC1831" s="13">
        <v>92</v>
      </c>
      <c r="AD1831" s="13"/>
      <c r="AE1831" s="13"/>
      <c r="AF1831" s="13"/>
      <c r="AG1831" s="13"/>
      <c r="AH1831" s="13"/>
      <c r="AI1831" s="13"/>
      <c r="AJ1831" s="13"/>
      <c r="AK1831" s="13"/>
      <c r="AL1831" s="13"/>
      <c r="AM1831" s="13"/>
      <c r="AN1831" s="13"/>
      <c r="AO1831" s="13">
        <v>49</v>
      </c>
      <c r="AP1831" s="13"/>
      <c r="AQ1831" s="13"/>
      <c r="AR1831" s="13"/>
      <c r="AS1831" s="13"/>
      <c r="AT1831" s="13"/>
      <c r="AU1831" s="13"/>
      <c r="AV1831" s="13"/>
      <c r="AW1831" s="13"/>
      <c r="AX1831" s="13"/>
      <c r="AY1831" s="14">
        <f t="shared" si="284"/>
        <v>79.333333333333329</v>
      </c>
      <c r="AZ1831" s="14">
        <f t="shared" si="292"/>
        <v>23</v>
      </c>
      <c r="BA1831" s="19">
        <f t="shared" si="285"/>
        <v>0.13636363636363635</v>
      </c>
      <c r="BB1831" s="20">
        <f t="shared" si="293"/>
        <v>26.388128644019719</v>
      </c>
      <c r="BC1831">
        <f t="shared" si="286"/>
        <v>0</v>
      </c>
      <c r="BD1831" s="14">
        <f t="shared" si="287"/>
        <v>1</v>
      </c>
      <c r="BE1831" s="14">
        <f t="shared" si="288"/>
        <v>94.5</v>
      </c>
      <c r="BF1831" s="14" t="str">
        <f t="shared" si="289"/>
        <v/>
      </c>
      <c r="BG1831" s="14" t="str">
        <f t="shared" si="290"/>
        <v/>
      </c>
    </row>
    <row r="1832" spans="1:59" x14ac:dyDescent="0.2">
      <c r="A1832" t="str">
        <f t="shared" si="291"/>
        <v>Shaun McKernan_2016</v>
      </c>
      <c r="B1832" t="s">
        <v>870</v>
      </c>
      <c r="C1832" t="s">
        <v>150</v>
      </c>
      <c r="D1832">
        <v>2016</v>
      </c>
      <c r="E1832" s="13">
        <v>451500</v>
      </c>
      <c r="F1832" s="13">
        <v>451500</v>
      </c>
      <c r="G1832" s="13">
        <v>451500</v>
      </c>
      <c r="H1832" s="13">
        <v>451500</v>
      </c>
      <c r="I1832" s="13">
        <v>451500</v>
      </c>
      <c r="J1832" s="13">
        <v>451500</v>
      </c>
      <c r="K1832" s="13">
        <v>451500</v>
      </c>
      <c r="L1832" s="13">
        <v>451500</v>
      </c>
      <c r="M1832" s="13">
        <v>451500</v>
      </c>
      <c r="N1832" s="13">
        <v>451500</v>
      </c>
      <c r="O1832" s="13">
        <v>451500</v>
      </c>
      <c r="P1832" s="13">
        <v>451500</v>
      </c>
      <c r="Q1832" s="13">
        <v>451500</v>
      </c>
      <c r="R1832" s="13">
        <v>451500</v>
      </c>
      <c r="S1832" s="13">
        <v>451500</v>
      </c>
      <c r="T1832" s="13">
        <v>451500</v>
      </c>
      <c r="U1832" s="13">
        <v>388800</v>
      </c>
      <c r="V1832" s="13">
        <v>358600</v>
      </c>
      <c r="W1832" s="13">
        <v>334100</v>
      </c>
      <c r="X1832" s="13">
        <v>334100</v>
      </c>
      <c r="Y1832" s="13">
        <v>334100</v>
      </c>
      <c r="Z1832" s="13">
        <v>334100</v>
      </c>
      <c r="AA1832" s="13">
        <v>334100</v>
      </c>
      <c r="AB1832" s="13">
        <v>28</v>
      </c>
      <c r="AC1832" s="13"/>
      <c r="AD1832" s="13"/>
      <c r="AE1832" s="13"/>
      <c r="AF1832" s="13"/>
      <c r="AG1832" s="13"/>
      <c r="AH1832" s="13">
        <v>44</v>
      </c>
      <c r="AI1832" s="13"/>
      <c r="AJ1832" s="13"/>
      <c r="AK1832" s="13"/>
      <c r="AL1832" s="13"/>
      <c r="AM1832" s="13"/>
      <c r="AN1832" s="13"/>
      <c r="AO1832" s="13"/>
      <c r="AP1832" s="13"/>
      <c r="AQ1832" s="13">
        <v>58</v>
      </c>
      <c r="AR1832" s="13">
        <v>67</v>
      </c>
      <c r="AS1832" s="13">
        <v>40</v>
      </c>
      <c r="AT1832" s="13"/>
      <c r="AU1832" s="13"/>
      <c r="AV1832" s="13"/>
      <c r="AW1832" s="13"/>
      <c r="AX1832" s="13">
        <v>69</v>
      </c>
      <c r="AY1832" s="14">
        <f t="shared" si="284"/>
        <v>51</v>
      </c>
      <c r="AZ1832" s="14">
        <f t="shared" si="292"/>
        <v>23</v>
      </c>
      <c r="BA1832" s="19">
        <f t="shared" si="285"/>
        <v>0.27272727272727271</v>
      </c>
      <c r="BB1832" s="20">
        <f t="shared" si="293"/>
        <v>16.29723902997069</v>
      </c>
      <c r="BC1832">
        <f t="shared" si="286"/>
        <v>0</v>
      </c>
      <c r="BD1832" s="14">
        <f t="shared" si="287"/>
        <v>19</v>
      </c>
      <c r="BE1832" s="14">
        <f t="shared" si="288"/>
        <v>28</v>
      </c>
      <c r="BF1832" s="14">
        <f t="shared" si="289"/>
        <v>44</v>
      </c>
      <c r="BG1832" s="14">
        <f t="shared" si="290"/>
        <v>58.5</v>
      </c>
    </row>
    <row r="1833" spans="1:59" x14ac:dyDescent="0.2">
      <c r="A1833" t="str">
        <f t="shared" si="291"/>
        <v>Shaun McKernan_2015</v>
      </c>
      <c r="B1833" t="s">
        <v>870</v>
      </c>
      <c r="C1833" t="s">
        <v>150</v>
      </c>
      <c r="D1833">
        <v>2015</v>
      </c>
      <c r="E1833" s="13">
        <v>255300</v>
      </c>
      <c r="F1833" s="13">
        <v>255300</v>
      </c>
      <c r="G1833" s="13">
        <v>255300</v>
      </c>
      <c r="H1833" s="13">
        <v>255300</v>
      </c>
      <c r="I1833" s="13">
        <v>255300</v>
      </c>
      <c r="J1833" s="13">
        <v>255300</v>
      </c>
      <c r="K1833" s="13">
        <v>255300</v>
      </c>
      <c r="L1833" s="13">
        <v>255300</v>
      </c>
      <c r="M1833" s="13">
        <v>255300</v>
      </c>
      <c r="N1833" s="13">
        <v>255300</v>
      </c>
      <c r="O1833" s="13">
        <v>255300</v>
      </c>
      <c r="P1833" s="13">
        <v>255300</v>
      </c>
      <c r="Q1833" s="13">
        <v>255300</v>
      </c>
      <c r="R1833" s="13">
        <v>255300</v>
      </c>
      <c r="S1833" s="13">
        <v>299200</v>
      </c>
      <c r="T1833" s="13">
        <v>335000</v>
      </c>
      <c r="U1833" s="13">
        <v>343600</v>
      </c>
      <c r="V1833" s="13">
        <v>330800</v>
      </c>
      <c r="W1833" s="13">
        <v>330800</v>
      </c>
      <c r="X1833" s="13">
        <v>330800</v>
      </c>
      <c r="Y1833" s="13">
        <v>330800</v>
      </c>
      <c r="Z1833" s="13">
        <v>349500</v>
      </c>
      <c r="AA1833" s="13">
        <v>372900</v>
      </c>
      <c r="AB1833" s="13"/>
      <c r="AC1833" s="13"/>
      <c r="AD1833" s="13"/>
      <c r="AE1833" s="13"/>
      <c r="AF1833" s="13"/>
      <c r="AG1833" s="13"/>
      <c r="AH1833" s="13">
        <v>61</v>
      </c>
      <c r="AI1833" s="13"/>
      <c r="AJ1833" s="13"/>
      <c r="AK1833" s="13"/>
      <c r="AL1833" s="13"/>
      <c r="AM1833" s="13"/>
      <c r="AN1833" s="13">
        <v>98</v>
      </c>
      <c r="AO1833" s="13">
        <v>91</v>
      </c>
      <c r="AP1833" s="13">
        <v>69</v>
      </c>
      <c r="AQ1833" s="13">
        <v>58</v>
      </c>
      <c r="AR1833" s="13">
        <v>52</v>
      </c>
      <c r="AS1833" s="13"/>
      <c r="AT1833" s="13"/>
      <c r="AU1833" s="13"/>
      <c r="AV1833" s="13">
        <v>136</v>
      </c>
      <c r="AW1833" s="13">
        <v>80</v>
      </c>
      <c r="AX1833" s="13">
        <v>108</v>
      </c>
      <c r="AY1833" s="14">
        <f t="shared" si="284"/>
        <v>83.666666666666671</v>
      </c>
      <c r="AZ1833" s="14">
        <f t="shared" si="292"/>
        <v>23</v>
      </c>
      <c r="BA1833" s="19">
        <f t="shared" si="285"/>
        <v>0.40909090909090912</v>
      </c>
      <c r="BB1833" s="20">
        <f t="shared" si="293"/>
        <v>27.37243138634199</v>
      </c>
      <c r="BC1833">
        <f t="shared" si="286"/>
        <v>0</v>
      </c>
      <c r="BD1833" s="14">
        <f t="shared" si="287"/>
        <v>1</v>
      </c>
      <c r="BE1833" s="14" t="str">
        <f t="shared" si="288"/>
        <v/>
      </c>
      <c r="BF1833" s="14">
        <f t="shared" si="289"/>
        <v>61</v>
      </c>
      <c r="BG1833" s="14">
        <f t="shared" si="290"/>
        <v>83.833333333333329</v>
      </c>
    </row>
    <row r="1834" spans="1:59" x14ac:dyDescent="0.2">
      <c r="A1834" t="str">
        <f t="shared" si="291"/>
        <v>Toby McLean_2018</v>
      </c>
      <c r="B1834" t="s">
        <v>886</v>
      </c>
      <c r="C1834" t="s">
        <v>443</v>
      </c>
      <c r="D1834">
        <v>2018</v>
      </c>
      <c r="E1834" s="13">
        <v>470200</v>
      </c>
      <c r="F1834" s="13">
        <v>470200</v>
      </c>
      <c r="G1834" s="13">
        <v>470200</v>
      </c>
      <c r="H1834" s="13">
        <v>493300</v>
      </c>
      <c r="I1834" s="13">
        <v>522300</v>
      </c>
      <c r="J1834" s="13">
        <v>520200</v>
      </c>
      <c r="K1834" s="13">
        <v>515000</v>
      </c>
      <c r="L1834" s="13">
        <v>524600</v>
      </c>
      <c r="M1834" s="13">
        <v>549600</v>
      </c>
      <c r="N1834" s="13">
        <v>562600</v>
      </c>
      <c r="O1834" s="13">
        <v>562300</v>
      </c>
      <c r="P1834" s="13">
        <v>538900</v>
      </c>
      <c r="Q1834" s="13">
        <v>538900</v>
      </c>
      <c r="R1834" s="13">
        <v>500100</v>
      </c>
      <c r="S1834" s="13">
        <v>454700</v>
      </c>
      <c r="T1834" s="13">
        <v>438500</v>
      </c>
      <c r="U1834" s="13">
        <v>440900</v>
      </c>
      <c r="V1834" s="13">
        <v>444800</v>
      </c>
      <c r="W1834" s="13">
        <v>439200</v>
      </c>
      <c r="X1834" s="13">
        <v>433400</v>
      </c>
      <c r="Y1834" s="13">
        <v>422900</v>
      </c>
      <c r="Z1834" s="13">
        <v>426500</v>
      </c>
      <c r="AA1834" s="13">
        <v>419100</v>
      </c>
      <c r="AB1834" s="13">
        <v>91</v>
      </c>
      <c r="AC1834" s="13">
        <v>125</v>
      </c>
      <c r="AD1834" s="13">
        <v>115</v>
      </c>
      <c r="AE1834" s="13">
        <v>114</v>
      </c>
      <c r="AF1834" s="13">
        <v>72</v>
      </c>
      <c r="AG1834" s="13">
        <v>111</v>
      </c>
      <c r="AH1834" s="13">
        <v>146</v>
      </c>
      <c r="AI1834" s="13">
        <v>115</v>
      </c>
      <c r="AJ1834" s="13">
        <v>100</v>
      </c>
      <c r="AK1834" s="13">
        <v>122</v>
      </c>
      <c r="AL1834" s="13">
        <v>63</v>
      </c>
      <c r="AM1834" s="13"/>
      <c r="AN1834" s="13">
        <v>52</v>
      </c>
      <c r="AO1834" s="13">
        <v>86</v>
      </c>
      <c r="AP1834" s="13">
        <v>104</v>
      </c>
      <c r="AQ1834" s="13">
        <v>84</v>
      </c>
      <c r="AR1834" s="13">
        <v>90</v>
      </c>
      <c r="AS1834" s="13">
        <v>86</v>
      </c>
      <c r="AT1834" s="13">
        <v>80</v>
      </c>
      <c r="AU1834" s="13">
        <v>77</v>
      </c>
      <c r="AV1834" s="13">
        <v>112</v>
      </c>
      <c r="AW1834" s="13">
        <v>72</v>
      </c>
      <c r="AX1834" s="13">
        <v>66</v>
      </c>
      <c r="AY1834" s="14">
        <f t="shared" si="284"/>
        <v>94.681818181818187</v>
      </c>
      <c r="AZ1834" s="14">
        <f t="shared" si="292"/>
        <v>23</v>
      </c>
      <c r="BA1834" s="19">
        <f t="shared" si="285"/>
        <v>1</v>
      </c>
      <c r="BB1834" s="20">
        <f t="shared" si="293"/>
        <v>23.588508832008635</v>
      </c>
      <c r="BC1834">
        <f t="shared" si="286"/>
        <v>0</v>
      </c>
      <c r="BD1834" s="14">
        <f t="shared" si="287"/>
        <v>23</v>
      </c>
      <c r="BE1834" s="14">
        <f t="shared" si="288"/>
        <v>104.66666666666667</v>
      </c>
      <c r="BF1834" s="14">
        <f t="shared" si="289"/>
        <v>109.2</v>
      </c>
      <c r="BG1834" s="14">
        <f t="shared" si="290"/>
        <v>85.666666666666671</v>
      </c>
    </row>
    <row r="1835" spans="1:59" x14ac:dyDescent="0.2">
      <c r="A1835" t="str">
        <f t="shared" si="291"/>
        <v>Toby McLean_2017</v>
      </c>
      <c r="B1835" t="s">
        <v>886</v>
      </c>
      <c r="C1835" t="s">
        <v>443</v>
      </c>
      <c r="D1835">
        <v>2017</v>
      </c>
      <c r="E1835" s="13">
        <v>381800</v>
      </c>
      <c r="F1835" s="13">
        <v>381800</v>
      </c>
      <c r="G1835" s="13">
        <v>381800</v>
      </c>
      <c r="H1835" s="13">
        <v>381800</v>
      </c>
      <c r="I1835" s="13">
        <v>365900</v>
      </c>
      <c r="J1835" s="13">
        <v>368800</v>
      </c>
      <c r="K1835" s="13">
        <v>385500</v>
      </c>
      <c r="L1835" s="13">
        <v>395600</v>
      </c>
      <c r="M1835" s="13">
        <v>394300</v>
      </c>
      <c r="N1835" s="13">
        <v>394300</v>
      </c>
      <c r="O1835" s="13">
        <v>394300</v>
      </c>
      <c r="P1835" s="13">
        <v>394300</v>
      </c>
      <c r="Q1835" s="13">
        <v>394300</v>
      </c>
      <c r="R1835" s="13">
        <v>387800</v>
      </c>
      <c r="S1835" s="13">
        <v>394200</v>
      </c>
      <c r="T1835" s="13">
        <v>397600</v>
      </c>
      <c r="U1835" s="13">
        <v>428800</v>
      </c>
      <c r="V1835" s="13">
        <v>459000</v>
      </c>
      <c r="W1835" s="13">
        <v>485500</v>
      </c>
      <c r="X1835" s="13">
        <v>477200</v>
      </c>
      <c r="Y1835" s="13">
        <v>476600</v>
      </c>
      <c r="Z1835" s="13">
        <v>467200</v>
      </c>
      <c r="AA1835" s="13">
        <v>477600</v>
      </c>
      <c r="AB1835" s="13">
        <v>59</v>
      </c>
      <c r="AC1835" s="13"/>
      <c r="AD1835" s="13">
        <v>51</v>
      </c>
      <c r="AE1835" s="13">
        <v>78</v>
      </c>
      <c r="AF1835" s="13">
        <v>91</v>
      </c>
      <c r="AG1835" s="13">
        <v>85</v>
      </c>
      <c r="AH1835" s="13">
        <v>72</v>
      </c>
      <c r="AI1835" s="13">
        <v>73</v>
      </c>
      <c r="AJ1835" s="13"/>
      <c r="AK1835" s="13"/>
      <c r="AL1835" s="13"/>
      <c r="AM1835" s="13">
        <v>86</v>
      </c>
      <c r="AN1835" s="13">
        <v>58</v>
      </c>
      <c r="AO1835" s="13">
        <v>98</v>
      </c>
      <c r="AP1835" s="13">
        <v>86</v>
      </c>
      <c r="AQ1835" s="13">
        <v>123</v>
      </c>
      <c r="AR1835" s="13">
        <v>115</v>
      </c>
      <c r="AS1835" s="13">
        <v>97</v>
      </c>
      <c r="AT1835" s="13">
        <v>61</v>
      </c>
      <c r="AU1835" s="13">
        <v>129</v>
      </c>
      <c r="AV1835" s="13">
        <v>77</v>
      </c>
      <c r="AW1835" s="13">
        <v>100</v>
      </c>
      <c r="AX1835" s="13">
        <v>86</v>
      </c>
      <c r="AY1835" s="14">
        <f t="shared" si="284"/>
        <v>85.526315789473685</v>
      </c>
      <c r="AZ1835" s="14">
        <f t="shared" si="292"/>
        <v>23</v>
      </c>
      <c r="BA1835" s="19">
        <f t="shared" si="285"/>
        <v>0.86363636363636365</v>
      </c>
      <c r="BB1835" s="20">
        <f t="shared" si="293"/>
        <v>21.621410224982053</v>
      </c>
      <c r="BC1835">
        <f t="shared" si="286"/>
        <v>0</v>
      </c>
      <c r="BD1835" s="14">
        <f t="shared" si="287"/>
        <v>5</v>
      </c>
      <c r="BE1835" s="14">
        <f t="shared" si="288"/>
        <v>72.8</v>
      </c>
      <c r="BF1835" s="14">
        <f t="shared" si="289"/>
        <v>77</v>
      </c>
      <c r="BG1835" s="14">
        <f t="shared" si="290"/>
        <v>97.111111111111114</v>
      </c>
    </row>
    <row r="1836" spans="1:59" x14ac:dyDescent="0.2">
      <c r="A1836" t="str">
        <f t="shared" si="291"/>
        <v>Toby McLean_2016</v>
      </c>
      <c r="B1836" t="s">
        <v>886</v>
      </c>
      <c r="C1836" t="s">
        <v>443</v>
      </c>
      <c r="D1836">
        <v>2016</v>
      </c>
      <c r="E1836" s="13">
        <v>270900</v>
      </c>
      <c r="F1836" s="13">
        <v>270900</v>
      </c>
      <c r="G1836" s="13">
        <v>270900</v>
      </c>
      <c r="H1836" s="13">
        <v>308000</v>
      </c>
      <c r="I1836" s="13">
        <v>325600</v>
      </c>
      <c r="J1836" s="13">
        <v>352800</v>
      </c>
      <c r="K1836" s="13">
        <v>369700</v>
      </c>
      <c r="L1836" s="13">
        <v>373900</v>
      </c>
      <c r="M1836" s="13">
        <v>359800</v>
      </c>
      <c r="N1836" s="13">
        <v>340700</v>
      </c>
      <c r="O1836" s="13">
        <v>325000</v>
      </c>
      <c r="P1836" s="13">
        <v>303200</v>
      </c>
      <c r="Q1836" s="13">
        <v>303200</v>
      </c>
      <c r="R1836" s="13">
        <v>303200</v>
      </c>
      <c r="S1836" s="13">
        <v>303200</v>
      </c>
      <c r="T1836" s="13">
        <v>303200</v>
      </c>
      <c r="U1836" s="13">
        <v>303200</v>
      </c>
      <c r="V1836" s="13">
        <v>303200</v>
      </c>
      <c r="W1836" s="13">
        <v>303200</v>
      </c>
      <c r="X1836" s="13">
        <v>303200</v>
      </c>
      <c r="Y1836" s="13">
        <v>303200</v>
      </c>
      <c r="Z1836" s="13">
        <v>303200</v>
      </c>
      <c r="AA1836" s="13">
        <v>300600</v>
      </c>
      <c r="AB1836" s="13">
        <v>90</v>
      </c>
      <c r="AC1836" s="13">
        <v>72</v>
      </c>
      <c r="AD1836" s="13">
        <v>81</v>
      </c>
      <c r="AE1836" s="13">
        <v>68</v>
      </c>
      <c r="AF1836" s="13">
        <v>103</v>
      </c>
      <c r="AG1836" s="13">
        <v>74</v>
      </c>
      <c r="AH1836" s="13">
        <v>52</v>
      </c>
      <c r="AI1836" s="13">
        <v>64</v>
      </c>
      <c r="AJ1836" s="13">
        <v>56</v>
      </c>
      <c r="AK1836" s="13">
        <v>49</v>
      </c>
      <c r="AL1836" s="13">
        <v>40</v>
      </c>
      <c r="AM1836" s="13"/>
      <c r="AN1836" s="13"/>
      <c r="AO1836" s="13"/>
      <c r="AP1836" s="13"/>
      <c r="AQ1836" s="13"/>
      <c r="AR1836" s="13"/>
      <c r="AS1836" s="13"/>
      <c r="AT1836" s="13"/>
      <c r="AU1836" s="13"/>
      <c r="AV1836" s="13"/>
      <c r="AW1836" s="13">
        <v>93</v>
      </c>
      <c r="AX1836" s="13"/>
      <c r="AY1836" s="14">
        <f t="shared" si="284"/>
        <v>70.166666666666671</v>
      </c>
      <c r="AZ1836" s="14">
        <f t="shared" si="292"/>
        <v>23</v>
      </c>
      <c r="BA1836" s="19">
        <f t="shared" si="285"/>
        <v>0.54545454545454541</v>
      </c>
      <c r="BB1836" s="20">
        <f t="shared" si="293"/>
        <v>19.210950160275932</v>
      </c>
      <c r="BC1836">
        <f t="shared" si="286"/>
        <v>0</v>
      </c>
      <c r="BD1836" s="14">
        <f t="shared" si="287"/>
        <v>1</v>
      </c>
      <c r="BE1836" s="14">
        <f t="shared" si="288"/>
        <v>81.333333333333329</v>
      </c>
      <c r="BF1836" s="14">
        <f t="shared" si="289"/>
        <v>52.2</v>
      </c>
      <c r="BG1836" s="14">
        <f t="shared" si="290"/>
        <v>93</v>
      </c>
    </row>
    <row r="1837" spans="1:59" x14ac:dyDescent="0.2">
      <c r="A1837" t="str">
        <f t="shared" si="291"/>
        <v>Toby McLean_2015</v>
      </c>
      <c r="B1837" t="s">
        <v>886</v>
      </c>
      <c r="C1837" t="s">
        <v>443</v>
      </c>
      <c r="D1837">
        <v>2015</v>
      </c>
      <c r="E1837" s="13">
        <v>117300</v>
      </c>
      <c r="F1837" s="13">
        <v>117300</v>
      </c>
      <c r="G1837" s="13">
        <v>117300</v>
      </c>
      <c r="H1837" s="13">
        <v>117300</v>
      </c>
      <c r="I1837" s="13">
        <v>117300</v>
      </c>
      <c r="J1837" s="13">
        <v>117300</v>
      </c>
      <c r="K1837" s="13">
        <v>117300</v>
      </c>
      <c r="L1837" s="13">
        <v>117300</v>
      </c>
      <c r="M1837" s="13">
        <v>117300</v>
      </c>
      <c r="N1837" s="13">
        <v>117300</v>
      </c>
      <c r="O1837" s="13">
        <v>117300</v>
      </c>
      <c r="P1837" s="13">
        <v>117300</v>
      </c>
      <c r="Q1837" s="13">
        <v>117300</v>
      </c>
      <c r="R1837" s="13">
        <v>159300</v>
      </c>
      <c r="S1837" s="13">
        <v>220200</v>
      </c>
      <c r="T1837" s="13">
        <v>220200</v>
      </c>
      <c r="U1837" s="13">
        <v>220200</v>
      </c>
      <c r="V1837" s="13">
        <v>220200</v>
      </c>
      <c r="W1837" s="13">
        <v>220200</v>
      </c>
      <c r="X1837" s="13">
        <v>220200</v>
      </c>
      <c r="Y1837" s="13">
        <v>220200</v>
      </c>
      <c r="Z1837" s="13">
        <v>220200</v>
      </c>
      <c r="AA1837" s="13">
        <v>220200</v>
      </c>
      <c r="AB1837" s="13"/>
      <c r="AC1837" s="13"/>
      <c r="AD1837" s="13"/>
      <c r="AE1837" s="13"/>
      <c r="AF1837" s="13"/>
      <c r="AG1837" s="13"/>
      <c r="AH1837" s="13"/>
      <c r="AI1837" s="13"/>
      <c r="AJ1837" s="13"/>
      <c r="AK1837" s="13">
        <v>19</v>
      </c>
      <c r="AL1837" s="13"/>
      <c r="AM1837" s="13">
        <v>67</v>
      </c>
      <c r="AN1837" s="13">
        <v>79</v>
      </c>
      <c r="AO1837" s="13">
        <v>86</v>
      </c>
      <c r="AP1837" s="13"/>
      <c r="AQ1837" s="13"/>
      <c r="AR1837" s="13"/>
      <c r="AS1837" s="13"/>
      <c r="AT1837" s="13"/>
      <c r="AU1837" s="13"/>
      <c r="AV1837" s="13"/>
      <c r="AW1837" s="13"/>
      <c r="AX1837" s="13"/>
      <c r="AY1837" s="14">
        <f t="shared" si="284"/>
        <v>62.75</v>
      </c>
      <c r="AZ1837" s="14">
        <f t="shared" si="292"/>
        <v>23</v>
      </c>
      <c r="BA1837" s="19">
        <f t="shared" si="285"/>
        <v>0.18181818181818182</v>
      </c>
      <c r="BB1837" s="20">
        <f t="shared" si="293"/>
        <v>30.203476621077911</v>
      </c>
      <c r="BC1837">
        <f t="shared" si="286"/>
        <v>0</v>
      </c>
      <c r="BD1837" s="14">
        <f t="shared" si="287"/>
        <v>1</v>
      </c>
      <c r="BE1837" s="14" t="str">
        <f t="shared" si="288"/>
        <v/>
      </c>
      <c r="BF1837" s="14">
        <f t="shared" si="289"/>
        <v>43</v>
      </c>
      <c r="BG1837" s="14" t="str">
        <f t="shared" si="290"/>
        <v/>
      </c>
    </row>
    <row r="1838" spans="1:59" x14ac:dyDescent="0.2">
      <c r="A1838" t="str">
        <f t="shared" si="291"/>
        <v>Jez McLennan_2018</v>
      </c>
      <c r="B1838" t="s">
        <v>2695</v>
      </c>
      <c r="C1838" t="s">
        <v>144</v>
      </c>
      <c r="D1838">
        <v>2018</v>
      </c>
      <c r="E1838" s="13">
        <v>0</v>
      </c>
      <c r="F1838" s="13">
        <v>0</v>
      </c>
      <c r="G1838" s="13">
        <v>0</v>
      </c>
      <c r="H1838" s="13">
        <v>0</v>
      </c>
      <c r="I1838" s="13">
        <v>0</v>
      </c>
      <c r="J1838" s="13">
        <v>0</v>
      </c>
      <c r="K1838" s="13">
        <v>0</v>
      </c>
      <c r="L1838" s="13">
        <v>0</v>
      </c>
      <c r="M1838" s="13">
        <v>0</v>
      </c>
      <c r="N1838" s="13">
        <v>0</v>
      </c>
      <c r="O1838" s="13">
        <v>0</v>
      </c>
      <c r="P1838" s="13">
        <v>0</v>
      </c>
      <c r="Q1838" s="13">
        <v>0</v>
      </c>
      <c r="R1838" s="13">
        <v>0</v>
      </c>
      <c r="S1838" s="13">
        <v>0</v>
      </c>
      <c r="T1838" s="13">
        <v>0</v>
      </c>
      <c r="U1838" s="13">
        <v>0</v>
      </c>
      <c r="V1838" s="13">
        <v>0</v>
      </c>
      <c r="W1838" s="13">
        <v>0</v>
      </c>
      <c r="X1838" s="13">
        <v>0</v>
      </c>
      <c r="Y1838" s="13">
        <v>0</v>
      </c>
      <c r="Z1838" s="13">
        <v>0</v>
      </c>
      <c r="AA1838" s="13">
        <v>0</v>
      </c>
      <c r="AB1838" s="13"/>
      <c r="AC1838" s="13"/>
      <c r="AD1838" s="13"/>
      <c r="AE1838" s="13"/>
      <c r="AF1838" s="13"/>
      <c r="AG1838" s="13"/>
      <c r="AH1838" s="13"/>
      <c r="AI1838" s="13"/>
      <c r="AJ1838" s="13"/>
      <c r="AK1838" s="13"/>
      <c r="AL1838" s="13"/>
      <c r="AM1838" s="13"/>
      <c r="AN1838" s="13"/>
      <c r="AO1838" s="13"/>
      <c r="AP1838" s="13"/>
      <c r="AQ1838" s="13"/>
      <c r="AR1838" s="13"/>
      <c r="AS1838" s="13"/>
      <c r="AT1838" s="13"/>
      <c r="AU1838" s="13"/>
      <c r="AV1838" s="13"/>
      <c r="AW1838" s="13"/>
      <c r="AX1838" s="13"/>
      <c r="AY1838" s="14" t="str">
        <f t="shared" si="284"/>
        <v/>
      </c>
      <c r="AZ1838" s="14">
        <f t="shared" si="292"/>
        <v>23</v>
      </c>
      <c r="BA1838" s="19">
        <f t="shared" si="285"/>
        <v>0</v>
      </c>
      <c r="BB1838" s="20" t="e">
        <f t="shared" si="293"/>
        <v>#DIV/0!</v>
      </c>
      <c r="BC1838">
        <f t="shared" si="286"/>
        <v>23</v>
      </c>
      <c r="BD1838" s="14">
        <f t="shared" si="287"/>
        <v>1</v>
      </c>
      <c r="BE1838" s="14" t="str">
        <f t="shared" si="288"/>
        <v/>
      </c>
      <c r="BF1838" s="14" t="str">
        <f t="shared" si="289"/>
        <v/>
      </c>
      <c r="BG1838" s="14" t="str">
        <f t="shared" si="290"/>
        <v/>
      </c>
    </row>
    <row r="1839" spans="1:59" x14ac:dyDescent="0.2">
      <c r="A1839" t="str">
        <f t="shared" si="291"/>
        <v>Jez McLennan_2017</v>
      </c>
      <c r="B1839" t="s">
        <v>2695</v>
      </c>
      <c r="C1839" t="s">
        <v>144</v>
      </c>
      <c r="D1839">
        <v>2017</v>
      </c>
      <c r="E1839" s="13">
        <v>0</v>
      </c>
      <c r="F1839" s="13">
        <v>0</v>
      </c>
      <c r="G1839" s="13">
        <v>0</v>
      </c>
      <c r="H1839" s="13">
        <v>0</v>
      </c>
      <c r="I1839" s="13">
        <v>0</v>
      </c>
      <c r="J1839" s="13">
        <v>0</v>
      </c>
      <c r="K1839" s="13">
        <v>0</v>
      </c>
      <c r="L1839" s="13">
        <v>0</v>
      </c>
      <c r="M1839" s="13">
        <v>0</v>
      </c>
      <c r="N1839" s="13">
        <v>0</v>
      </c>
      <c r="O1839" s="13">
        <v>0</v>
      </c>
      <c r="P1839" s="13">
        <v>0</v>
      </c>
      <c r="Q1839" s="13">
        <v>0</v>
      </c>
      <c r="R1839" s="13">
        <v>0</v>
      </c>
      <c r="S1839" s="13">
        <v>0</v>
      </c>
      <c r="T1839" s="13">
        <v>0</v>
      </c>
      <c r="U1839" s="13">
        <v>0</v>
      </c>
      <c r="V1839" s="13">
        <v>0</v>
      </c>
      <c r="W1839" s="13">
        <v>0</v>
      </c>
      <c r="X1839" s="13">
        <v>0</v>
      </c>
      <c r="Y1839" s="13">
        <v>0</v>
      </c>
      <c r="Z1839" s="13">
        <v>0</v>
      </c>
      <c r="AA1839" s="13">
        <v>0</v>
      </c>
      <c r="AB1839" s="13"/>
      <c r="AC1839" s="13"/>
      <c r="AD1839" s="13"/>
      <c r="AE1839" s="13"/>
      <c r="AF1839" s="13"/>
      <c r="AG1839" s="13"/>
      <c r="AH1839" s="13"/>
      <c r="AI1839" s="13"/>
      <c r="AJ1839" s="13"/>
      <c r="AK1839" s="13"/>
      <c r="AL1839" s="13"/>
      <c r="AM1839" s="13"/>
      <c r="AN1839" s="13"/>
      <c r="AO1839" s="13"/>
      <c r="AP1839" s="13"/>
      <c r="AQ1839" s="13"/>
      <c r="AR1839" s="13"/>
      <c r="AS1839" s="13"/>
      <c r="AT1839" s="13"/>
      <c r="AU1839" s="13"/>
      <c r="AV1839" s="13"/>
      <c r="AW1839" s="13"/>
      <c r="AX1839" s="13"/>
      <c r="AY1839" s="14" t="str">
        <f t="shared" si="284"/>
        <v/>
      </c>
      <c r="AZ1839" s="14">
        <f t="shared" si="292"/>
        <v>23</v>
      </c>
      <c r="BA1839" s="19">
        <f t="shared" si="285"/>
        <v>0</v>
      </c>
      <c r="BB1839" s="20" t="e">
        <f t="shared" si="293"/>
        <v>#DIV/0!</v>
      </c>
      <c r="BC1839">
        <f t="shared" si="286"/>
        <v>23</v>
      </c>
      <c r="BD1839" s="14">
        <f t="shared" si="287"/>
        <v>1</v>
      </c>
      <c r="BE1839" s="14" t="str">
        <f t="shared" si="288"/>
        <v/>
      </c>
      <c r="BF1839" s="14" t="str">
        <f t="shared" si="289"/>
        <v/>
      </c>
      <c r="BG1839" s="14" t="str">
        <f t="shared" si="290"/>
        <v/>
      </c>
    </row>
    <row r="1840" spans="1:59" x14ac:dyDescent="0.2">
      <c r="A1840" t="str">
        <f t="shared" si="291"/>
        <v>Jez McLennan_2016</v>
      </c>
      <c r="B1840" t="s">
        <v>2695</v>
      </c>
      <c r="C1840" t="s">
        <v>144</v>
      </c>
      <c r="D1840">
        <v>2016</v>
      </c>
      <c r="E1840" s="13">
        <v>0</v>
      </c>
      <c r="F1840" s="13">
        <v>0</v>
      </c>
      <c r="G1840" s="13">
        <v>0</v>
      </c>
      <c r="H1840" s="13">
        <v>0</v>
      </c>
      <c r="I1840" s="13">
        <v>0</v>
      </c>
      <c r="J1840" s="13">
        <v>0</v>
      </c>
      <c r="K1840" s="13">
        <v>0</v>
      </c>
      <c r="L1840" s="13">
        <v>0</v>
      </c>
      <c r="M1840" s="13">
        <v>0</v>
      </c>
      <c r="N1840" s="13">
        <v>0</v>
      </c>
      <c r="O1840" s="13">
        <v>0</v>
      </c>
      <c r="P1840" s="13">
        <v>0</v>
      </c>
      <c r="Q1840" s="13">
        <v>0</v>
      </c>
      <c r="R1840" s="13">
        <v>0</v>
      </c>
      <c r="S1840" s="13">
        <v>0</v>
      </c>
      <c r="T1840" s="13">
        <v>0</v>
      </c>
      <c r="U1840" s="13">
        <v>0</v>
      </c>
      <c r="V1840" s="13">
        <v>0</v>
      </c>
      <c r="W1840" s="13">
        <v>0</v>
      </c>
      <c r="X1840" s="13">
        <v>0</v>
      </c>
      <c r="Y1840" s="13">
        <v>0</v>
      </c>
      <c r="Z1840" s="13">
        <v>0</v>
      </c>
      <c r="AA1840" s="13">
        <v>0</v>
      </c>
      <c r="AB1840" s="13"/>
      <c r="AC1840" s="13"/>
      <c r="AD1840" s="13"/>
      <c r="AE1840" s="13"/>
      <c r="AF1840" s="13"/>
      <c r="AG1840" s="13"/>
      <c r="AH1840" s="13"/>
      <c r="AI1840" s="13"/>
      <c r="AJ1840" s="13"/>
      <c r="AK1840" s="13"/>
      <c r="AL1840" s="13"/>
      <c r="AM1840" s="13"/>
      <c r="AN1840" s="13"/>
      <c r="AO1840" s="13"/>
      <c r="AP1840" s="13"/>
      <c r="AQ1840" s="13"/>
      <c r="AR1840" s="13"/>
      <c r="AS1840" s="13"/>
      <c r="AT1840" s="13"/>
      <c r="AU1840" s="13"/>
      <c r="AV1840" s="13"/>
      <c r="AW1840" s="13"/>
      <c r="AX1840" s="13"/>
      <c r="AY1840" s="14" t="str">
        <f t="shared" si="284"/>
        <v/>
      </c>
      <c r="AZ1840" s="14">
        <f t="shared" si="292"/>
        <v>23</v>
      </c>
      <c r="BA1840" s="19">
        <f t="shared" si="285"/>
        <v>0</v>
      </c>
      <c r="BB1840" s="20" t="e">
        <f t="shared" si="293"/>
        <v>#DIV/0!</v>
      </c>
      <c r="BC1840">
        <f t="shared" si="286"/>
        <v>23</v>
      </c>
      <c r="BD1840" s="14">
        <f t="shared" si="287"/>
        <v>1</v>
      </c>
      <c r="BE1840" s="14" t="str">
        <f t="shared" si="288"/>
        <v/>
      </c>
      <c r="BF1840" s="14" t="str">
        <f t="shared" si="289"/>
        <v/>
      </c>
      <c r="BG1840" s="14" t="str">
        <f t="shared" si="290"/>
        <v/>
      </c>
    </row>
    <row r="1841" spans="1:59" x14ac:dyDescent="0.2">
      <c r="A1841" t="str">
        <f t="shared" si="291"/>
        <v>Jez McLennan_2015</v>
      </c>
      <c r="B1841" t="s">
        <v>2695</v>
      </c>
      <c r="C1841" t="s">
        <v>144</v>
      </c>
      <c r="D1841">
        <v>2015</v>
      </c>
      <c r="E1841" s="13">
        <v>0</v>
      </c>
      <c r="F1841" s="13">
        <v>0</v>
      </c>
      <c r="G1841" s="13">
        <v>0</v>
      </c>
      <c r="H1841" s="13">
        <v>0</v>
      </c>
      <c r="I1841" s="13">
        <v>0</v>
      </c>
      <c r="J1841" s="13">
        <v>0</v>
      </c>
      <c r="K1841" s="13">
        <v>0</v>
      </c>
      <c r="L1841" s="13">
        <v>0</v>
      </c>
      <c r="M1841" s="13">
        <v>0</v>
      </c>
      <c r="N1841" s="13">
        <v>0</v>
      </c>
      <c r="O1841" s="13">
        <v>0</v>
      </c>
      <c r="P1841" s="13">
        <v>0</v>
      </c>
      <c r="Q1841" s="13">
        <v>0</v>
      </c>
      <c r="R1841" s="13">
        <v>0</v>
      </c>
      <c r="S1841" s="13">
        <v>0</v>
      </c>
      <c r="T1841" s="13">
        <v>0</v>
      </c>
      <c r="U1841" s="13">
        <v>0</v>
      </c>
      <c r="V1841" s="13">
        <v>0</v>
      </c>
      <c r="W1841" s="13">
        <v>0</v>
      </c>
      <c r="X1841" s="13">
        <v>0</v>
      </c>
      <c r="Y1841" s="13">
        <v>0</v>
      </c>
      <c r="Z1841" s="13">
        <v>0</v>
      </c>
      <c r="AA1841" s="13">
        <v>0</v>
      </c>
      <c r="AB1841" s="13"/>
      <c r="AC1841" s="13"/>
      <c r="AD1841" s="13"/>
      <c r="AE1841" s="13"/>
      <c r="AF1841" s="13"/>
      <c r="AG1841" s="13"/>
      <c r="AH1841" s="13"/>
      <c r="AI1841" s="13"/>
      <c r="AJ1841" s="13"/>
      <c r="AK1841" s="13"/>
      <c r="AL1841" s="13"/>
      <c r="AM1841" s="13"/>
      <c r="AN1841" s="13"/>
      <c r="AO1841" s="13"/>
      <c r="AP1841" s="13"/>
      <c r="AQ1841" s="13"/>
      <c r="AR1841" s="13"/>
      <c r="AS1841" s="13"/>
      <c r="AT1841" s="13"/>
      <c r="AU1841" s="13"/>
      <c r="AV1841" s="13"/>
      <c r="AW1841" s="13"/>
      <c r="AX1841" s="13"/>
      <c r="AY1841" s="14" t="str">
        <f t="shared" si="284"/>
        <v/>
      </c>
      <c r="AZ1841" s="14">
        <f t="shared" si="292"/>
        <v>23</v>
      </c>
      <c r="BA1841" s="19">
        <f t="shared" si="285"/>
        <v>0</v>
      </c>
      <c r="BB1841" s="20" t="e">
        <f t="shared" si="293"/>
        <v>#DIV/0!</v>
      </c>
      <c r="BC1841">
        <f t="shared" si="286"/>
        <v>23</v>
      </c>
      <c r="BD1841" s="14">
        <f t="shared" si="287"/>
        <v>1</v>
      </c>
      <c r="BE1841" s="14" t="str">
        <f t="shared" si="288"/>
        <v/>
      </c>
      <c r="BF1841" s="14" t="str">
        <f t="shared" si="289"/>
        <v/>
      </c>
      <c r="BG1841" s="14" t="str">
        <f t="shared" si="290"/>
        <v/>
      </c>
    </row>
    <row r="1842" spans="1:59" x14ac:dyDescent="0.2">
      <c r="A1842" t="str">
        <f t="shared" si="291"/>
        <v>Ben McNiece_2018</v>
      </c>
      <c r="B1842" t="s">
        <v>1525</v>
      </c>
      <c r="C1842" t="s">
        <v>150</v>
      </c>
      <c r="D1842">
        <v>2018</v>
      </c>
      <c r="E1842" s="13">
        <v>209700</v>
      </c>
      <c r="F1842" s="13">
        <v>209700</v>
      </c>
      <c r="G1842" s="13">
        <v>209700</v>
      </c>
      <c r="H1842" s="13">
        <v>209700</v>
      </c>
      <c r="I1842" s="13">
        <v>209700</v>
      </c>
      <c r="J1842" s="13">
        <v>209700</v>
      </c>
      <c r="K1842" s="13">
        <v>209700</v>
      </c>
      <c r="L1842" s="13">
        <v>209700</v>
      </c>
      <c r="M1842" s="13">
        <v>236400</v>
      </c>
      <c r="N1842" s="13">
        <v>236400</v>
      </c>
      <c r="O1842" s="13">
        <v>236400</v>
      </c>
      <c r="P1842" s="13">
        <v>236400</v>
      </c>
      <c r="Q1842" s="13">
        <v>236400</v>
      </c>
      <c r="R1842" s="13">
        <v>236400</v>
      </c>
      <c r="S1842" s="13">
        <v>236400</v>
      </c>
      <c r="T1842" s="13">
        <v>236400</v>
      </c>
      <c r="U1842" s="13">
        <v>249300</v>
      </c>
      <c r="V1842" s="13">
        <v>234000</v>
      </c>
      <c r="W1842" s="13">
        <v>242300</v>
      </c>
      <c r="X1842" s="13">
        <v>242300</v>
      </c>
      <c r="Y1842" s="13">
        <v>244000</v>
      </c>
      <c r="Z1842" s="13">
        <v>259400</v>
      </c>
      <c r="AA1842" s="13">
        <v>259400</v>
      </c>
      <c r="AB1842" s="13"/>
      <c r="AC1842" s="13"/>
      <c r="AD1842" s="13"/>
      <c r="AE1842" s="13"/>
      <c r="AF1842" s="13"/>
      <c r="AG1842" s="13">
        <v>67</v>
      </c>
      <c r="AH1842" s="13">
        <v>69</v>
      </c>
      <c r="AI1842" s="13">
        <v>50</v>
      </c>
      <c r="AJ1842" s="13"/>
      <c r="AK1842" s="13"/>
      <c r="AL1842" s="13"/>
      <c r="AM1842" s="13"/>
      <c r="AN1842" s="13"/>
      <c r="AO1842" s="13"/>
      <c r="AP1842" s="13"/>
      <c r="AQ1842" s="13">
        <v>55</v>
      </c>
      <c r="AR1842" s="13">
        <v>13</v>
      </c>
      <c r="AS1842" s="13">
        <v>94</v>
      </c>
      <c r="AT1842" s="13"/>
      <c r="AU1842" s="13">
        <v>46</v>
      </c>
      <c r="AV1842" s="13">
        <v>45</v>
      </c>
      <c r="AW1842" s="13"/>
      <c r="AX1842" s="13"/>
      <c r="AY1842" s="14">
        <f t="shared" si="284"/>
        <v>54.875</v>
      </c>
      <c r="AZ1842" s="14">
        <f t="shared" si="292"/>
        <v>23</v>
      </c>
      <c r="BA1842" s="19">
        <f t="shared" si="285"/>
        <v>0.36363636363636365</v>
      </c>
      <c r="BB1842" s="20">
        <f t="shared" si="293"/>
        <v>23.393756798403654</v>
      </c>
      <c r="BC1842">
        <f t="shared" si="286"/>
        <v>0</v>
      </c>
      <c r="BD1842" s="14">
        <f t="shared" si="287"/>
        <v>1</v>
      </c>
      <c r="BE1842" s="14">
        <f t="shared" si="288"/>
        <v>67</v>
      </c>
      <c r="BF1842" s="14">
        <f t="shared" si="289"/>
        <v>59.5</v>
      </c>
      <c r="BG1842" s="14">
        <f t="shared" si="290"/>
        <v>50.6</v>
      </c>
    </row>
    <row r="1843" spans="1:59" x14ac:dyDescent="0.2">
      <c r="A1843" t="str">
        <f t="shared" si="291"/>
        <v>Ben McNiece_2017</v>
      </c>
      <c r="B1843" t="s">
        <v>1525</v>
      </c>
      <c r="C1843" t="s">
        <v>150</v>
      </c>
      <c r="D1843">
        <v>2017</v>
      </c>
      <c r="E1843" s="13">
        <v>102400</v>
      </c>
      <c r="F1843" s="13">
        <v>102400</v>
      </c>
      <c r="G1843" s="13">
        <v>102400</v>
      </c>
      <c r="H1843" s="13">
        <v>102400</v>
      </c>
      <c r="I1843" s="13">
        <v>102400</v>
      </c>
      <c r="J1843" s="13">
        <v>102400</v>
      </c>
      <c r="K1843" s="13">
        <v>102400</v>
      </c>
      <c r="L1843" s="13">
        <v>102400</v>
      </c>
      <c r="M1843" s="13">
        <v>102400</v>
      </c>
      <c r="N1843" s="13">
        <v>102400</v>
      </c>
      <c r="O1843" s="13">
        <v>102400</v>
      </c>
      <c r="P1843" s="13">
        <v>102400</v>
      </c>
      <c r="Q1843" s="13">
        <v>102400</v>
      </c>
      <c r="R1843" s="13">
        <v>102400</v>
      </c>
      <c r="S1843" s="13">
        <v>102400</v>
      </c>
      <c r="T1843" s="13">
        <v>102400</v>
      </c>
      <c r="U1843" s="13">
        <v>102400</v>
      </c>
      <c r="V1843" s="13">
        <v>102400</v>
      </c>
      <c r="W1843" s="13">
        <v>102400</v>
      </c>
      <c r="X1843" s="13">
        <v>102400</v>
      </c>
      <c r="Y1843" s="13">
        <v>102400</v>
      </c>
      <c r="Z1843" s="13">
        <v>102400</v>
      </c>
      <c r="AA1843" s="13">
        <v>102400</v>
      </c>
      <c r="AB1843" s="13"/>
      <c r="AC1843" s="13"/>
      <c r="AD1843" s="13"/>
      <c r="AE1843" s="13"/>
      <c r="AF1843" s="13">
        <v>61</v>
      </c>
      <c r="AG1843" s="13">
        <v>48</v>
      </c>
      <c r="AH1843" s="13"/>
      <c r="AI1843" s="13"/>
      <c r="AJ1843" s="13"/>
      <c r="AK1843" s="13"/>
      <c r="AL1843" s="13"/>
      <c r="AM1843" s="13"/>
      <c r="AN1843" s="13"/>
      <c r="AO1843" s="13"/>
      <c r="AP1843" s="13"/>
      <c r="AQ1843" s="13"/>
      <c r="AR1843" s="13"/>
      <c r="AS1843" s="13"/>
      <c r="AT1843" s="13"/>
      <c r="AU1843" s="13"/>
      <c r="AV1843" s="13"/>
      <c r="AW1843" s="13"/>
      <c r="AX1843" s="13"/>
      <c r="AY1843" s="14">
        <f t="shared" si="284"/>
        <v>54.5</v>
      </c>
      <c r="AZ1843" s="14">
        <f t="shared" si="292"/>
        <v>23</v>
      </c>
      <c r="BA1843" s="19">
        <f t="shared" si="285"/>
        <v>9.0909090909090912E-2</v>
      </c>
      <c r="BB1843" s="20">
        <f t="shared" si="293"/>
        <v>9.1923881554251174</v>
      </c>
      <c r="BC1843">
        <f t="shared" si="286"/>
        <v>0</v>
      </c>
      <c r="BD1843" s="14">
        <f t="shared" si="287"/>
        <v>1</v>
      </c>
      <c r="BE1843" s="14">
        <f t="shared" si="288"/>
        <v>54.5</v>
      </c>
      <c r="BF1843" s="14" t="str">
        <f t="shared" si="289"/>
        <v/>
      </c>
      <c r="BG1843" s="14" t="str">
        <f t="shared" si="290"/>
        <v/>
      </c>
    </row>
    <row r="1844" spans="1:59" x14ac:dyDescent="0.2">
      <c r="A1844" t="str">
        <f t="shared" si="291"/>
        <v>Ben McNiece_2016</v>
      </c>
      <c r="B1844" t="s">
        <v>1525</v>
      </c>
      <c r="C1844" t="s">
        <v>150</v>
      </c>
      <c r="D1844">
        <v>2016</v>
      </c>
      <c r="E1844" s="13">
        <v>0</v>
      </c>
      <c r="F1844" s="13">
        <v>0</v>
      </c>
      <c r="G1844" s="13">
        <v>0</v>
      </c>
      <c r="H1844" s="13">
        <v>0</v>
      </c>
      <c r="I1844" s="13">
        <v>0</v>
      </c>
      <c r="J1844" s="13">
        <v>0</v>
      </c>
      <c r="K1844" s="13">
        <v>0</v>
      </c>
      <c r="L1844" s="13">
        <v>0</v>
      </c>
      <c r="M1844" s="13">
        <v>0</v>
      </c>
      <c r="N1844" s="13">
        <v>0</v>
      </c>
      <c r="O1844" s="13">
        <v>0</v>
      </c>
      <c r="P1844" s="13">
        <v>0</v>
      </c>
      <c r="Q1844" s="13">
        <v>0</v>
      </c>
      <c r="R1844" s="13">
        <v>0</v>
      </c>
      <c r="S1844" s="13">
        <v>0</v>
      </c>
      <c r="T1844" s="13">
        <v>0</v>
      </c>
      <c r="U1844" s="13">
        <v>0</v>
      </c>
      <c r="V1844" s="13">
        <v>0</v>
      </c>
      <c r="W1844" s="13">
        <v>0</v>
      </c>
      <c r="X1844" s="13">
        <v>0</v>
      </c>
      <c r="Y1844" s="13">
        <v>0</v>
      </c>
      <c r="Z1844" s="13">
        <v>0</v>
      </c>
      <c r="AA1844" s="13">
        <v>0</v>
      </c>
      <c r="AB1844" s="13"/>
      <c r="AC1844" s="13"/>
      <c r="AD1844" s="13"/>
      <c r="AE1844" s="13"/>
      <c r="AF1844" s="13"/>
      <c r="AG1844" s="13"/>
      <c r="AH1844" s="13"/>
      <c r="AI1844" s="13"/>
      <c r="AJ1844" s="13"/>
      <c r="AK1844" s="13"/>
      <c r="AL1844" s="13"/>
      <c r="AM1844" s="13"/>
      <c r="AN1844" s="13"/>
      <c r="AO1844" s="13"/>
      <c r="AP1844" s="13"/>
      <c r="AQ1844" s="13"/>
      <c r="AR1844" s="13"/>
      <c r="AS1844" s="13"/>
      <c r="AT1844" s="13"/>
      <c r="AU1844" s="13"/>
      <c r="AV1844" s="13"/>
      <c r="AW1844" s="13"/>
      <c r="AX1844" s="13"/>
      <c r="AY1844" s="14" t="str">
        <f t="shared" si="284"/>
        <v/>
      </c>
      <c r="AZ1844" s="14">
        <f t="shared" si="292"/>
        <v>23</v>
      </c>
      <c r="BA1844" s="19">
        <f t="shared" si="285"/>
        <v>0</v>
      </c>
      <c r="BB1844" s="20" t="e">
        <f t="shared" si="293"/>
        <v>#DIV/0!</v>
      </c>
      <c r="BC1844">
        <f t="shared" si="286"/>
        <v>23</v>
      </c>
      <c r="BD1844" s="14">
        <f t="shared" si="287"/>
        <v>1</v>
      </c>
      <c r="BE1844" s="14" t="str">
        <f t="shared" si="288"/>
        <v/>
      </c>
      <c r="BF1844" s="14" t="str">
        <f t="shared" si="289"/>
        <v/>
      </c>
      <c r="BG1844" s="14" t="str">
        <f t="shared" si="290"/>
        <v/>
      </c>
    </row>
    <row r="1845" spans="1:59" x14ac:dyDescent="0.2">
      <c r="A1845" t="str">
        <f t="shared" si="291"/>
        <v>Ben McNiece_2015</v>
      </c>
      <c r="B1845" t="s">
        <v>1525</v>
      </c>
      <c r="C1845" t="s">
        <v>150</v>
      </c>
      <c r="D1845">
        <v>2015</v>
      </c>
      <c r="E1845" s="13">
        <v>0</v>
      </c>
      <c r="F1845" s="13">
        <v>0</v>
      </c>
      <c r="G1845" s="13">
        <v>0</v>
      </c>
      <c r="H1845" s="13">
        <v>0</v>
      </c>
      <c r="I1845" s="13">
        <v>0</v>
      </c>
      <c r="J1845" s="13">
        <v>0</v>
      </c>
      <c r="K1845" s="13">
        <v>0</v>
      </c>
      <c r="L1845" s="13">
        <v>0</v>
      </c>
      <c r="M1845" s="13">
        <v>0</v>
      </c>
      <c r="N1845" s="13">
        <v>0</v>
      </c>
      <c r="O1845" s="13">
        <v>0</v>
      </c>
      <c r="P1845" s="13">
        <v>0</v>
      </c>
      <c r="Q1845" s="13">
        <v>0</v>
      </c>
      <c r="R1845" s="13">
        <v>0</v>
      </c>
      <c r="S1845" s="13">
        <v>0</v>
      </c>
      <c r="T1845" s="13">
        <v>0</v>
      </c>
      <c r="U1845" s="13">
        <v>0</v>
      </c>
      <c r="V1845" s="13">
        <v>0</v>
      </c>
      <c r="W1845" s="13">
        <v>0</v>
      </c>
      <c r="X1845" s="13">
        <v>0</v>
      </c>
      <c r="Y1845" s="13">
        <v>0</v>
      </c>
      <c r="Z1845" s="13">
        <v>0</v>
      </c>
      <c r="AA1845" s="13">
        <v>0</v>
      </c>
      <c r="AB1845" s="13"/>
      <c r="AC1845" s="13"/>
      <c r="AD1845" s="13"/>
      <c r="AE1845" s="13"/>
      <c r="AF1845" s="13"/>
      <c r="AG1845" s="13"/>
      <c r="AH1845" s="13"/>
      <c r="AI1845" s="13"/>
      <c r="AJ1845" s="13"/>
      <c r="AK1845" s="13"/>
      <c r="AL1845" s="13"/>
      <c r="AM1845" s="13"/>
      <c r="AN1845" s="13"/>
      <c r="AO1845" s="13"/>
      <c r="AP1845" s="13"/>
      <c r="AQ1845" s="13"/>
      <c r="AR1845" s="13"/>
      <c r="AS1845" s="13"/>
      <c r="AT1845" s="13"/>
      <c r="AU1845" s="13"/>
      <c r="AV1845" s="13"/>
      <c r="AW1845" s="13"/>
      <c r="AX1845" s="13"/>
      <c r="AY1845" s="14" t="str">
        <f t="shared" si="284"/>
        <v/>
      </c>
      <c r="AZ1845" s="14">
        <f t="shared" si="292"/>
        <v>23</v>
      </c>
      <c r="BA1845" s="19">
        <f t="shared" si="285"/>
        <v>0</v>
      </c>
      <c r="BB1845" s="20" t="e">
        <f t="shared" si="293"/>
        <v>#DIV/0!</v>
      </c>
      <c r="BC1845">
        <f t="shared" si="286"/>
        <v>23</v>
      </c>
      <c r="BD1845" s="14">
        <f t="shared" si="287"/>
        <v>1</v>
      </c>
      <c r="BE1845" s="14" t="str">
        <f t="shared" si="288"/>
        <v/>
      </c>
      <c r="BF1845" s="14" t="str">
        <f t="shared" si="289"/>
        <v/>
      </c>
      <c r="BG1845" s="14" t="str">
        <f t="shared" si="290"/>
        <v/>
      </c>
    </row>
    <row r="1846" spans="1:59" x14ac:dyDescent="0.2">
      <c r="A1846" t="str">
        <f t="shared" si="291"/>
        <v>Andrew McPherson_2018</v>
      </c>
      <c r="B1846" t="s">
        <v>1613</v>
      </c>
      <c r="C1846" t="s">
        <v>1</v>
      </c>
      <c r="D1846">
        <v>2018</v>
      </c>
      <c r="E1846" s="13">
        <v>117300</v>
      </c>
      <c r="F1846" s="13">
        <v>117300</v>
      </c>
      <c r="G1846" s="13">
        <v>117300</v>
      </c>
      <c r="H1846" s="13">
        <v>117300</v>
      </c>
      <c r="I1846" s="13">
        <v>117300</v>
      </c>
      <c r="J1846" s="13">
        <v>117300</v>
      </c>
      <c r="K1846" s="13">
        <v>117300</v>
      </c>
      <c r="L1846" s="13">
        <v>117300</v>
      </c>
      <c r="M1846" s="13">
        <v>117300</v>
      </c>
      <c r="N1846" s="13">
        <v>117300</v>
      </c>
      <c r="O1846" s="13">
        <v>117300</v>
      </c>
      <c r="P1846" s="13">
        <v>117300</v>
      </c>
      <c r="Q1846" s="13">
        <v>117300</v>
      </c>
      <c r="R1846" s="13">
        <v>117300</v>
      </c>
      <c r="S1846" s="13">
        <v>117300</v>
      </c>
      <c r="T1846" s="13">
        <v>117300</v>
      </c>
      <c r="U1846" s="13">
        <v>117300</v>
      </c>
      <c r="V1846" s="13">
        <v>117300</v>
      </c>
      <c r="W1846" s="13">
        <v>117300</v>
      </c>
      <c r="X1846" s="13">
        <v>117300</v>
      </c>
      <c r="Y1846" s="13">
        <v>117300</v>
      </c>
      <c r="Z1846" s="13">
        <v>117300</v>
      </c>
      <c r="AA1846" s="13">
        <v>117300</v>
      </c>
      <c r="AB1846" s="13"/>
      <c r="AC1846" s="13"/>
      <c r="AD1846" s="13"/>
      <c r="AE1846" s="13"/>
      <c r="AF1846" s="13"/>
      <c r="AG1846" s="13"/>
      <c r="AH1846" s="13"/>
      <c r="AI1846" s="13"/>
      <c r="AJ1846" s="13"/>
      <c r="AK1846" s="13"/>
      <c r="AL1846" s="13"/>
      <c r="AM1846" s="13"/>
      <c r="AN1846" s="13"/>
      <c r="AO1846" s="13"/>
      <c r="AP1846" s="13"/>
      <c r="AQ1846" s="13"/>
      <c r="AR1846" s="13"/>
      <c r="AS1846" s="13"/>
      <c r="AT1846" s="13"/>
      <c r="AU1846" s="13"/>
      <c r="AV1846" s="13"/>
      <c r="AW1846" s="13"/>
      <c r="AX1846" s="13"/>
      <c r="AY1846" s="14" t="str">
        <f t="shared" si="284"/>
        <v/>
      </c>
      <c r="AZ1846" s="14">
        <f t="shared" si="292"/>
        <v>23</v>
      </c>
      <c r="BA1846" s="19">
        <f t="shared" si="285"/>
        <v>0</v>
      </c>
      <c r="BB1846" s="20" t="e">
        <f t="shared" si="293"/>
        <v>#DIV/0!</v>
      </c>
      <c r="BC1846">
        <f t="shared" si="286"/>
        <v>0</v>
      </c>
      <c r="BD1846" s="14">
        <f t="shared" si="287"/>
        <v>1</v>
      </c>
      <c r="BE1846" s="14" t="str">
        <f t="shared" si="288"/>
        <v/>
      </c>
      <c r="BF1846" s="14" t="str">
        <f t="shared" si="289"/>
        <v/>
      </c>
      <c r="BG1846" s="14" t="str">
        <f t="shared" si="290"/>
        <v/>
      </c>
    </row>
    <row r="1847" spans="1:59" x14ac:dyDescent="0.2">
      <c r="A1847" t="str">
        <f t="shared" si="291"/>
        <v>Andrew McPherson_2017</v>
      </c>
      <c r="B1847" t="s">
        <v>1613</v>
      </c>
      <c r="C1847" t="s">
        <v>1</v>
      </c>
      <c r="D1847">
        <v>2017</v>
      </c>
      <c r="E1847" s="13">
        <v>0</v>
      </c>
      <c r="F1847" s="13">
        <v>0</v>
      </c>
      <c r="G1847" s="13">
        <v>0</v>
      </c>
      <c r="H1847" s="13">
        <v>0</v>
      </c>
      <c r="I1847" s="13">
        <v>0</v>
      </c>
      <c r="J1847" s="13">
        <v>0</v>
      </c>
      <c r="K1847" s="13">
        <v>0</v>
      </c>
      <c r="L1847" s="13">
        <v>0</v>
      </c>
      <c r="M1847" s="13">
        <v>0</v>
      </c>
      <c r="N1847" s="13">
        <v>0</v>
      </c>
      <c r="O1847" s="13">
        <v>0</v>
      </c>
      <c r="P1847" s="13">
        <v>0</v>
      </c>
      <c r="Q1847" s="13">
        <v>0</v>
      </c>
      <c r="R1847" s="13">
        <v>0</v>
      </c>
      <c r="S1847" s="13">
        <v>0</v>
      </c>
      <c r="T1847" s="13">
        <v>0</v>
      </c>
      <c r="U1847" s="13">
        <v>0</v>
      </c>
      <c r="V1847" s="13">
        <v>0</v>
      </c>
      <c r="W1847" s="13">
        <v>0</v>
      </c>
      <c r="X1847" s="13">
        <v>0</v>
      </c>
      <c r="Y1847" s="13">
        <v>0</v>
      </c>
      <c r="Z1847" s="13">
        <v>0</v>
      </c>
      <c r="AA1847" s="13">
        <v>0</v>
      </c>
      <c r="AB1847" s="13"/>
      <c r="AC1847" s="13"/>
      <c r="AD1847" s="13"/>
      <c r="AE1847" s="13"/>
      <c r="AF1847" s="13"/>
      <c r="AG1847" s="13"/>
      <c r="AH1847" s="13"/>
      <c r="AI1847" s="13"/>
      <c r="AJ1847" s="13"/>
      <c r="AK1847" s="13"/>
      <c r="AL1847" s="13"/>
      <c r="AM1847" s="13"/>
      <c r="AN1847" s="13"/>
      <c r="AO1847" s="13"/>
      <c r="AP1847" s="13"/>
      <c r="AQ1847" s="13"/>
      <c r="AR1847" s="13"/>
      <c r="AS1847" s="13"/>
      <c r="AT1847" s="13"/>
      <c r="AU1847" s="13"/>
      <c r="AV1847" s="13"/>
      <c r="AW1847" s="13"/>
      <c r="AX1847" s="13"/>
      <c r="AY1847" s="14" t="str">
        <f t="shared" ref="AY1847:AY1910" si="294">IFERROR(AVERAGEIFS(AB1847:AX1847,AB1847:AX1847,"&lt;&gt;"),"")</f>
        <v/>
      </c>
      <c r="AZ1847" s="14">
        <f t="shared" si="292"/>
        <v>23</v>
      </c>
      <c r="BA1847" s="19">
        <f t="shared" ref="BA1847:BA1910" si="295">COUNTIF(AB1847:AX1847,"&lt;&gt;")/22</f>
        <v>0</v>
      </c>
      <c r="BB1847" s="20" t="e">
        <f t="shared" si="293"/>
        <v>#DIV/0!</v>
      </c>
      <c r="BC1847">
        <f t="shared" ref="BC1847:BC1910" si="296">COUNTIFS(E1847:AA1847,0)</f>
        <v>23</v>
      </c>
      <c r="BD1847" s="14">
        <f t="shared" ref="BD1847:BD1910" si="297">MATCH(MIN(E1847:AA1847),E1847:AA1847,0)</f>
        <v>1</v>
      </c>
      <c r="BE1847" s="14" t="str">
        <f t="shared" ref="BE1847:BE1910" si="298">IFERROR(AVERAGE(AB1847:AG1847),"")</f>
        <v/>
      </c>
      <c r="BF1847" s="14" t="str">
        <f t="shared" ref="BF1847:BF1910" si="299">IFERROR(AVERAGE(AH1847:AM1847),"")</f>
        <v/>
      </c>
      <c r="BG1847" s="14" t="str">
        <f t="shared" ref="BG1847:BG1910" si="300">IFERROR(AVERAGE(AP1847:AX1847),"")</f>
        <v/>
      </c>
    </row>
    <row r="1848" spans="1:59" x14ac:dyDescent="0.2">
      <c r="A1848" t="str">
        <f t="shared" si="291"/>
        <v>Andrew McPherson_2016</v>
      </c>
      <c r="B1848" t="s">
        <v>1613</v>
      </c>
      <c r="C1848" t="s">
        <v>1</v>
      </c>
      <c r="D1848">
        <v>2016</v>
      </c>
      <c r="E1848" s="13">
        <v>0</v>
      </c>
      <c r="F1848" s="13">
        <v>0</v>
      </c>
      <c r="G1848" s="13">
        <v>0</v>
      </c>
      <c r="H1848" s="13">
        <v>0</v>
      </c>
      <c r="I1848" s="13">
        <v>0</v>
      </c>
      <c r="J1848" s="13">
        <v>0</v>
      </c>
      <c r="K1848" s="13">
        <v>0</v>
      </c>
      <c r="L1848" s="13">
        <v>0</v>
      </c>
      <c r="M1848" s="13">
        <v>0</v>
      </c>
      <c r="N1848" s="13">
        <v>0</v>
      </c>
      <c r="O1848" s="13">
        <v>0</v>
      </c>
      <c r="P1848" s="13">
        <v>0</v>
      </c>
      <c r="Q1848" s="13">
        <v>0</v>
      </c>
      <c r="R1848" s="13">
        <v>0</v>
      </c>
      <c r="S1848" s="13">
        <v>0</v>
      </c>
      <c r="T1848" s="13">
        <v>0</v>
      </c>
      <c r="U1848" s="13">
        <v>0</v>
      </c>
      <c r="V1848" s="13">
        <v>0</v>
      </c>
      <c r="W1848" s="13">
        <v>0</v>
      </c>
      <c r="X1848" s="13">
        <v>0</v>
      </c>
      <c r="Y1848" s="13">
        <v>0</v>
      </c>
      <c r="Z1848" s="13">
        <v>0</v>
      </c>
      <c r="AA1848" s="13">
        <v>0</v>
      </c>
      <c r="AB1848" s="13"/>
      <c r="AC1848" s="13"/>
      <c r="AD1848" s="13"/>
      <c r="AE1848" s="13"/>
      <c r="AF1848" s="13"/>
      <c r="AG1848" s="13"/>
      <c r="AH1848" s="13"/>
      <c r="AI1848" s="13"/>
      <c r="AJ1848" s="13"/>
      <c r="AK1848" s="13"/>
      <c r="AL1848" s="13"/>
      <c r="AM1848" s="13"/>
      <c r="AN1848" s="13"/>
      <c r="AO1848" s="13"/>
      <c r="AP1848" s="13"/>
      <c r="AQ1848" s="13"/>
      <c r="AR1848" s="13"/>
      <c r="AS1848" s="13"/>
      <c r="AT1848" s="13"/>
      <c r="AU1848" s="13"/>
      <c r="AV1848" s="13"/>
      <c r="AW1848" s="13"/>
      <c r="AX1848" s="13"/>
      <c r="AY1848" s="14" t="str">
        <f t="shared" si="294"/>
        <v/>
      </c>
      <c r="AZ1848" s="14">
        <f t="shared" si="292"/>
        <v>23</v>
      </c>
      <c r="BA1848" s="19">
        <f t="shared" si="295"/>
        <v>0</v>
      </c>
      <c r="BB1848" s="20" t="e">
        <f t="shared" si="293"/>
        <v>#DIV/0!</v>
      </c>
      <c r="BC1848">
        <f t="shared" si="296"/>
        <v>23</v>
      </c>
      <c r="BD1848" s="14">
        <f t="shared" si="297"/>
        <v>1</v>
      </c>
      <c r="BE1848" s="14" t="str">
        <f t="shared" si="298"/>
        <v/>
      </c>
      <c r="BF1848" s="14" t="str">
        <f t="shared" si="299"/>
        <v/>
      </c>
      <c r="BG1848" s="14" t="str">
        <f t="shared" si="300"/>
        <v/>
      </c>
    </row>
    <row r="1849" spans="1:59" x14ac:dyDescent="0.2">
      <c r="A1849" t="str">
        <f t="shared" si="291"/>
        <v>Andrew McPherson_2015</v>
      </c>
      <c r="B1849" t="s">
        <v>1613</v>
      </c>
      <c r="C1849" t="s">
        <v>1</v>
      </c>
      <c r="D1849">
        <v>2015</v>
      </c>
      <c r="E1849" s="13">
        <v>0</v>
      </c>
      <c r="F1849" s="13">
        <v>0</v>
      </c>
      <c r="G1849" s="13">
        <v>0</v>
      </c>
      <c r="H1849" s="13">
        <v>0</v>
      </c>
      <c r="I1849" s="13">
        <v>0</v>
      </c>
      <c r="J1849" s="13">
        <v>0</v>
      </c>
      <c r="K1849" s="13">
        <v>0</v>
      </c>
      <c r="L1849" s="13">
        <v>0</v>
      </c>
      <c r="M1849" s="13">
        <v>0</v>
      </c>
      <c r="N1849" s="13">
        <v>0</v>
      </c>
      <c r="O1849" s="13">
        <v>0</v>
      </c>
      <c r="P1849" s="13">
        <v>0</v>
      </c>
      <c r="Q1849" s="13">
        <v>0</v>
      </c>
      <c r="R1849" s="13">
        <v>0</v>
      </c>
      <c r="S1849" s="13">
        <v>0</v>
      </c>
      <c r="T1849" s="13">
        <v>0</v>
      </c>
      <c r="U1849" s="13">
        <v>0</v>
      </c>
      <c r="V1849" s="13">
        <v>0</v>
      </c>
      <c r="W1849" s="13">
        <v>0</v>
      </c>
      <c r="X1849" s="13">
        <v>0</v>
      </c>
      <c r="Y1849" s="13">
        <v>0</v>
      </c>
      <c r="Z1849" s="13">
        <v>0</v>
      </c>
      <c r="AA1849" s="13">
        <v>0</v>
      </c>
      <c r="AB1849" s="13"/>
      <c r="AC1849" s="13"/>
      <c r="AD1849" s="13"/>
      <c r="AE1849" s="13"/>
      <c r="AF1849" s="13"/>
      <c r="AG1849" s="13"/>
      <c r="AH1849" s="13"/>
      <c r="AI1849" s="13"/>
      <c r="AJ1849" s="13"/>
      <c r="AK1849" s="13"/>
      <c r="AL1849" s="13"/>
      <c r="AM1849" s="13"/>
      <c r="AN1849" s="13"/>
      <c r="AO1849" s="13"/>
      <c r="AP1849" s="13"/>
      <c r="AQ1849" s="13"/>
      <c r="AR1849" s="13"/>
      <c r="AS1849" s="13"/>
      <c r="AT1849" s="13"/>
      <c r="AU1849" s="13"/>
      <c r="AV1849" s="13"/>
      <c r="AW1849" s="13"/>
      <c r="AX1849" s="13"/>
      <c r="AY1849" s="14" t="str">
        <f t="shared" si="294"/>
        <v/>
      </c>
      <c r="AZ1849" s="14">
        <f t="shared" si="292"/>
        <v>23</v>
      </c>
      <c r="BA1849" s="19">
        <f t="shared" si="295"/>
        <v>0</v>
      </c>
      <c r="BB1849" s="20" t="e">
        <f t="shared" si="293"/>
        <v>#DIV/0!</v>
      </c>
      <c r="BC1849">
        <f t="shared" si="296"/>
        <v>23</v>
      </c>
      <c r="BD1849" s="14">
        <f t="shared" si="297"/>
        <v>1</v>
      </c>
      <c r="BE1849" s="14" t="str">
        <f t="shared" si="298"/>
        <v/>
      </c>
      <c r="BF1849" s="14" t="str">
        <f t="shared" si="299"/>
        <v/>
      </c>
      <c r="BG1849" s="14" t="str">
        <f t="shared" si="300"/>
        <v/>
      </c>
    </row>
    <row r="1850" spans="1:59" x14ac:dyDescent="0.2">
      <c r="A1850" t="str">
        <f t="shared" si="291"/>
        <v>Daniel McStay_2018</v>
      </c>
      <c r="B1850" t="s">
        <v>598</v>
      </c>
      <c r="C1850" t="s">
        <v>514</v>
      </c>
      <c r="D1850">
        <v>2018</v>
      </c>
      <c r="E1850" s="13">
        <v>333600</v>
      </c>
      <c r="F1850" s="13">
        <v>333600</v>
      </c>
      <c r="G1850" s="13">
        <v>333600</v>
      </c>
      <c r="H1850" s="13">
        <v>333600</v>
      </c>
      <c r="I1850" s="13">
        <v>333600</v>
      </c>
      <c r="J1850" s="13">
        <v>310600</v>
      </c>
      <c r="K1850" s="13">
        <v>285900</v>
      </c>
      <c r="L1850" s="13">
        <v>271200</v>
      </c>
      <c r="M1850" s="13">
        <v>274600</v>
      </c>
      <c r="N1850" s="13">
        <v>277800</v>
      </c>
      <c r="O1850" s="13">
        <v>269500</v>
      </c>
      <c r="P1850" s="13">
        <v>266100</v>
      </c>
      <c r="Q1850" s="13">
        <v>262800</v>
      </c>
      <c r="R1850" s="13">
        <v>262800</v>
      </c>
      <c r="S1850" s="13">
        <v>262800</v>
      </c>
      <c r="T1850" s="13">
        <v>278400</v>
      </c>
      <c r="U1850" s="13">
        <v>276400</v>
      </c>
      <c r="V1850" s="13">
        <v>289000</v>
      </c>
      <c r="W1850" s="13">
        <v>292000</v>
      </c>
      <c r="X1850" s="13">
        <v>310300</v>
      </c>
      <c r="Y1850" s="13">
        <v>313900</v>
      </c>
      <c r="Z1850" s="13">
        <v>309300</v>
      </c>
      <c r="AA1850" s="13">
        <v>274800</v>
      </c>
      <c r="AB1850" s="13">
        <v>50</v>
      </c>
      <c r="AC1850" s="13">
        <v>58</v>
      </c>
      <c r="AD1850" s="13"/>
      <c r="AE1850" s="13"/>
      <c r="AF1850" s="13">
        <v>36</v>
      </c>
      <c r="AG1850" s="13">
        <v>35</v>
      </c>
      <c r="AH1850" s="13">
        <v>67</v>
      </c>
      <c r="AI1850" s="13">
        <v>69</v>
      </c>
      <c r="AJ1850" s="13">
        <v>37</v>
      </c>
      <c r="AK1850" s="13">
        <v>42</v>
      </c>
      <c r="AL1850" s="13">
        <v>75</v>
      </c>
      <c r="AM1850" s="13">
        <v>37</v>
      </c>
      <c r="AN1850" s="13"/>
      <c r="AO1850" s="13"/>
      <c r="AP1850" s="13">
        <v>84</v>
      </c>
      <c r="AQ1850" s="13">
        <v>45</v>
      </c>
      <c r="AR1850" s="13">
        <v>68</v>
      </c>
      <c r="AS1850" s="13">
        <v>71</v>
      </c>
      <c r="AT1850" s="13">
        <v>81</v>
      </c>
      <c r="AU1850" s="13">
        <v>47</v>
      </c>
      <c r="AV1850" s="13">
        <v>55</v>
      </c>
      <c r="AW1850" s="13">
        <v>38</v>
      </c>
      <c r="AX1850" s="13">
        <v>58</v>
      </c>
      <c r="AY1850" s="14">
        <f t="shared" si="294"/>
        <v>55.421052631578945</v>
      </c>
      <c r="AZ1850" s="14">
        <f t="shared" si="292"/>
        <v>23</v>
      </c>
      <c r="BA1850" s="19">
        <f t="shared" si="295"/>
        <v>0.86363636363636365</v>
      </c>
      <c r="BB1850" s="20">
        <f t="shared" si="293"/>
        <v>16.249156523318316</v>
      </c>
      <c r="BC1850">
        <f t="shared" si="296"/>
        <v>0</v>
      </c>
      <c r="BD1850" s="14">
        <f t="shared" si="297"/>
        <v>13</v>
      </c>
      <c r="BE1850" s="14">
        <f t="shared" si="298"/>
        <v>44.75</v>
      </c>
      <c r="BF1850" s="14">
        <f t="shared" si="299"/>
        <v>54.5</v>
      </c>
      <c r="BG1850" s="14">
        <f t="shared" si="300"/>
        <v>60.777777777777779</v>
      </c>
    </row>
    <row r="1851" spans="1:59" x14ac:dyDescent="0.2">
      <c r="A1851" t="str">
        <f t="shared" si="291"/>
        <v>Daniel McStay_2017</v>
      </c>
      <c r="B1851" t="s">
        <v>598</v>
      </c>
      <c r="C1851" t="s">
        <v>514</v>
      </c>
      <c r="D1851">
        <v>2017</v>
      </c>
      <c r="E1851" s="13">
        <v>327400</v>
      </c>
      <c r="F1851" s="13">
        <v>327400</v>
      </c>
      <c r="G1851" s="13">
        <v>327400</v>
      </c>
      <c r="H1851" s="13">
        <v>303400</v>
      </c>
      <c r="I1851" s="13">
        <v>283000</v>
      </c>
      <c r="J1851" s="13">
        <v>282900</v>
      </c>
      <c r="K1851" s="13">
        <v>281000</v>
      </c>
      <c r="L1851" s="13">
        <v>280400</v>
      </c>
      <c r="M1851" s="13">
        <v>280400</v>
      </c>
      <c r="N1851" s="13">
        <v>280400</v>
      </c>
      <c r="O1851" s="13">
        <v>272000</v>
      </c>
      <c r="P1851" s="13">
        <v>272000</v>
      </c>
      <c r="Q1851" s="13">
        <v>268600</v>
      </c>
      <c r="R1851" s="13">
        <v>274500</v>
      </c>
      <c r="S1851" s="13">
        <v>278900</v>
      </c>
      <c r="T1851" s="13">
        <v>293600</v>
      </c>
      <c r="U1851" s="13">
        <v>297600</v>
      </c>
      <c r="V1851" s="13">
        <v>324400</v>
      </c>
      <c r="W1851" s="13">
        <v>351700</v>
      </c>
      <c r="X1851" s="13">
        <v>351700</v>
      </c>
      <c r="Y1851" s="13">
        <v>379400</v>
      </c>
      <c r="Z1851" s="13">
        <v>375700</v>
      </c>
      <c r="AA1851" s="13">
        <v>356600</v>
      </c>
      <c r="AB1851" s="13">
        <v>44</v>
      </c>
      <c r="AC1851" s="13">
        <v>40</v>
      </c>
      <c r="AD1851" s="13">
        <v>53</v>
      </c>
      <c r="AE1851" s="13">
        <v>39</v>
      </c>
      <c r="AF1851" s="13">
        <v>73</v>
      </c>
      <c r="AG1851" s="13">
        <v>50</v>
      </c>
      <c r="AH1851" s="13">
        <v>40</v>
      </c>
      <c r="AI1851" s="13"/>
      <c r="AJ1851" s="13"/>
      <c r="AK1851" s="13">
        <v>56</v>
      </c>
      <c r="AL1851" s="13"/>
      <c r="AM1851" s="13">
        <v>56</v>
      </c>
      <c r="AN1851" s="13">
        <v>59</v>
      </c>
      <c r="AO1851" s="13">
        <v>56</v>
      </c>
      <c r="AP1851" s="13">
        <v>84</v>
      </c>
      <c r="AQ1851" s="13">
        <v>44</v>
      </c>
      <c r="AR1851" s="13">
        <v>110</v>
      </c>
      <c r="AS1851" s="13">
        <v>102</v>
      </c>
      <c r="AT1851" s="13"/>
      <c r="AU1851" s="13">
        <v>63</v>
      </c>
      <c r="AV1851" s="13">
        <v>56</v>
      </c>
      <c r="AW1851" s="13">
        <v>65</v>
      </c>
      <c r="AX1851" s="13">
        <v>63</v>
      </c>
      <c r="AY1851" s="14">
        <f t="shared" si="294"/>
        <v>60.684210526315788</v>
      </c>
      <c r="AZ1851" s="14">
        <f t="shared" si="292"/>
        <v>23</v>
      </c>
      <c r="BA1851" s="19">
        <f t="shared" si="295"/>
        <v>0.86363636363636365</v>
      </c>
      <c r="BB1851" s="20">
        <f t="shared" si="293"/>
        <v>19.734494987145244</v>
      </c>
      <c r="BC1851">
        <f t="shared" si="296"/>
        <v>0</v>
      </c>
      <c r="BD1851" s="14">
        <f t="shared" si="297"/>
        <v>13</v>
      </c>
      <c r="BE1851" s="14">
        <f t="shared" si="298"/>
        <v>49.833333333333336</v>
      </c>
      <c r="BF1851" s="14">
        <f t="shared" si="299"/>
        <v>50.666666666666664</v>
      </c>
      <c r="BG1851" s="14">
        <f t="shared" si="300"/>
        <v>73.375</v>
      </c>
    </row>
    <row r="1852" spans="1:59" x14ac:dyDescent="0.2">
      <c r="A1852" t="str">
        <f t="shared" si="291"/>
        <v>Daniel McStay_2016</v>
      </c>
      <c r="B1852" t="s">
        <v>598</v>
      </c>
      <c r="C1852" t="s">
        <v>514</v>
      </c>
      <c r="D1852">
        <v>2016</v>
      </c>
      <c r="E1852" s="13">
        <v>250100</v>
      </c>
      <c r="F1852" s="13">
        <v>250100</v>
      </c>
      <c r="G1852" s="13">
        <v>250100</v>
      </c>
      <c r="H1852" s="13">
        <v>248300</v>
      </c>
      <c r="I1852" s="13">
        <v>248300</v>
      </c>
      <c r="J1852" s="13">
        <v>248300</v>
      </c>
      <c r="K1852" s="13">
        <v>236400</v>
      </c>
      <c r="L1852" s="13">
        <v>235400</v>
      </c>
      <c r="M1852" s="13">
        <v>235400</v>
      </c>
      <c r="N1852" s="13">
        <v>258900</v>
      </c>
      <c r="O1852" s="13">
        <v>286100</v>
      </c>
      <c r="P1852" s="13">
        <v>302300</v>
      </c>
      <c r="Q1852" s="13">
        <v>310400</v>
      </c>
      <c r="R1852" s="13">
        <v>310400</v>
      </c>
      <c r="S1852" s="13">
        <v>318500</v>
      </c>
      <c r="T1852" s="13">
        <v>318500</v>
      </c>
      <c r="U1852" s="13">
        <v>331600</v>
      </c>
      <c r="V1852" s="13">
        <v>323800</v>
      </c>
      <c r="W1852" s="13">
        <v>323800</v>
      </c>
      <c r="X1852" s="13">
        <v>323800</v>
      </c>
      <c r="Y1852" s="13">
        <v>323800</v>
      </c>
      <c r="Z1852" s="13">
        <v>323800</v>
      </c>
      <c r="AA1852" s="13">
        <v>323800</v>
      </c>
      <c r="AB1852" s="13">
        <v>63</v>
      </c>
      <c r="AC1852" s="13">
        <v>43</v>
      </c>
      <c r="AD1852" s="13">
        <v>37</v>
      </c>
      <c r="AE1852" s="13"/>
      <c r="AF1852" s="13"/>
      <c r="AG1852" s="13">
        <v>39</v>
      </c>
      <c r="AH1852" s="13">
        <v>62</v>
      </c>
      <c r="AI1852" s="13"/>
      <c r="AJ1852" s="13">
        <v>93</v>
      </c>
      <c r="AK1852" s="13">
        <v>62</v>
      </c>
      <c r="AL1852" s="13">
        <v>53</v>
      </c>
      <c r="AM1852" s="13">
        <v>85</v>
      </c>
      <c r="AN1852" s="13"/>
      <c r="AO1852" s="13">
        <v>69</v>
      </c>
      <c r="AP1852" s="13"/>
      <c r="AQ1852" s="13">
        <v>68</v>
      </c>
      <c r="AR1852" s="13">
        <v>48</v>
      </c>
      <c r="AS1852" s="13"/>
      <c r="AT1852" s="13"/>
      <c r="AU1852" s="13"/>
      <c r="AV1852" s="13"/>
      <c r="AW1852" s="13"/>
      <c r="AX1852" s="13"/>
      <c r="AY1852" s="14">
        <f t="shared" si="294"/>
        <v>60.166666666666664</v>
      </c>
      <c r="AZ1852" s="14">
        <f t="shared" si="292"/>
        <v>23</v>
      </c>
      <c r="BA1852" s="19">
        <f t="shared" si="295"/>
        <v>0.54545454545454541</v>
      </c>
      <c r="BB1852" s="20">
        <f t="shared" si="293"/>
        <v>17.392962700907262</v>
      </c>
      <c r="BC1852">
        <f t="shared" si="296"/>
        <v>0</v>
      </c>
      <c r="BD1852" s="14">
        <f t="shared" si="297"/>
        <v>8</v>
      </c>
      <c r="BE1852" s="14">
        <f t="shared" si="298"/>
        <v>45.5</v>
      </c>
      <c r="BF1852" s="14">
        <f t="shared" si="299"/>
        <v>71</v>
      </c>
      <c r="BG1852" s="14">
        <f t="shared" si="300"/>
        <v>58</v>
      </c>
    </row>
    <row r="1853" spans="1:59" x14ac:dyDescent="0.2">
      <c r="A1853" t="str">
        <f t="shared" si="291"/>
        <v>Daniel McStay_2015</v>
      </c>
      <c r="B1853" t="s">
        <v>598</v>
      </c>
      <c r="C1853" t="s">
        <v>514</v>
      </c>
      <c r="D1853">
        <v>2015</v>
      </c>
      <c r="E1853" s="13">
        <v>292000</v>
      </c>
      <c r="F1853" s="13">
        <v>292000</v>
      </c>
      <c r="G1853" s="13">
        <v>292000</v>
      </c>
      <c r="H1853" s="13">
        <v>263300</v>
      </c>
      <c r="I1853" s="13">
        <v>242700</v>
      </c>
      <c r="J1853" s="13">
        <v>225400</v>
      </c>
      <c r="K1853" s="13">
        <v>245600</v>
      </c>
      <c r="L1853" s="13">
        <v>253600</v>
      </c>
      <c r="M1853" s="13">
        <v>262400</v>
      </c>
      <c r="N1853" s="13">
        <v>262400</v>
      </c>
      <c r="O1853" s="13">
        <v>262400</v>
      </c>
      <c r="P1853" s="13">
        <v>262400</v>
      </c>
      <c r="Q1853" s="13">
        <v>259700</v>
      </c>
      <c r="R1853" s="13">
        <v>252800</v>
      </c>
      <c r="S1853" s="13">
        <v>250900</v>
      </c>
      <c r="T1853" s="13">
        <v>225200</v>
      </c>
      <c r="U1853" s="13">
        <v>206500</v>
      </c>
      <c r="V1853" s="13">
        <v>177500</v>
      </c>
      <c r="W1853" s="13">
        <v>157600</v>
      </c>
      <c r="X1853" s="13">
        <v>180700</v>
      </c>
      <c r="Y1853" s="13">
        <v>224600</v>
      </c>
      <c r="Z1853" s="13">
        <v>260900</v>
      </c>
      <c r="AA1853" s="13">
        <v>256500</v>
      </c>
      <c r="AB1853" s="13">
        <v>49</v>
      </c>
      <c r="AC1853" s="13">
        <v>29</v>
      </c>
      <c r="AD1853" s="13">
        <v>30</v>
      </c>
      <c r="AE1853" s="13">
        <v>51</v>
      </c>
      <c r="AF1853" s="13">
        <v>25</v>
      </c>
      <c r="AG1853" s="13">
        <v>105</v>
      </c>
      <c r="AH1853" s="13">
        <v>35</v>
      </c>
      <c r="AI1853" s="13">
        <v>31</v>
      </c>
      <c r="AJ1853" s="13"/>
      <c r="AK1853" s="13"/>
      <c r="AL1853" s="13"/>
      <c r="AM1853" s="13">
        <v>84</v>
      </c>
      <c r="AN1853" s="13">
        <v>24</v>
      </c>
      <c r="AO1853" s="13">
        <v>37</v>
      </c>
      <c r="AP1853" s="13">
        <v>29</v>
      </c>
      <c r="AQ1853" s="13">
        <v>25</v>
      </c>
      <c r="AR1853" s="13">
        <v>5</v>
      </c>
      <c r="AS1853" s="13">
        <v>32</v>
      </c>
      <c r="AT1853" s="13">
        <v>111</v>
      </c>
      <c r="AU1853" s="13">
        <v>67</v>
      </c>
      <c r="AV1853" s="13">
        <v>43</v>
      </c>
      <c r="AW1853" s="13">
        <v>40</v>
      </c>
      <c r="AX1853" s="13">
        <v>75</v>
      </c>
      <c r="AY1853" s="14">
        <f t="shared" si="294"/>
        <v>46.35</v>
      </c>
      <c r="AZ1853" s="14">
        <f t="shared" si="292"/>
        <v>23</v>
      </c>
      <c r="BA1853" s="19">
        <f t="shared" si="295"/>
        <v>0.90909090909090906</v>
      </c>
      <c r="BB1853" s="20">
        <f t="shared" si="293"/>
        <v>28.10932604183736</v>
      </c>
      <c r="BC1853">
        <f t="shared" si="296"/>
        <v>0</v>
      </c>
      <c r="BD1853" s="14">
        <f t="shared" si="297"/>
        <v>19</v>
      </c>
      <c r="BE1853" s="14">
        <f t="shared" si="298"/>
        <v>48.166666666666664</v>
      </c>
      <c r="BF1853" s="14">
        <f t="shared" si="299"/>
        <v>50</v>
      </c>
      <c r="BG1853" s="14">
        <f t="shared" si="300"/>
        <v>47.444444444444443</v>
      </c>
    </row>
    <row r="1854" spans="1:59" x14ac:dyDescent="0.2">
      <c r="A1854" t="str">
        <f t="shared" si="291"/>
        <v>Jarrad McVeigh_2018</v>
      </c>
      <c r="B1854" t="s">
        <v>696</v>
      </c>
      <c r="C1854" t="s">
        <v>423</v>
      </c>
      <c r="D1854">
        <v>2018</v>
      </c>
      <c r="E1854" s="13">
        <v>454800</v>
      </c>
      <c r="F1854" s="13">
        <v>454800</v>
      </c>
      <c r="G1854" s="13">
        <v>454800</v>
      </c>
      <c r="H1854" s="13">
        <v>433600</v>
      </c>
      <c r="I1854" s="13">
        <v>438300</v>
      </c>
      <c r="J1854" s="13">
        <v>442100</v>
      </c>
      <c r="K1854" s="13">
        <v>449100</v>
      </c>
      <c r="L1854" s="13">
        <v>451300</v>
      </c>
      <c r="M1854" s="13">
        <v>438900</v>
      </c>
      <c r="N1854" s="13">
        <v>450000</v>
      </c>
      <c r="O1854" s="13">
        <v>467000</v>
      </c>
      <c r="P1854" s="13">
        <v>484800</v>
      </c>
      <c r="Q1854" s="13">
        <v>488000</v>
      </c>
      <c r="R1854" s="13">
        <v>488000</v>
      </c>
      <c r="S1854" s="13">
        <v>488000</v>
      </c>
      <c r="T1854" s="13">
        <v>478800</v>
      </c>
      <c r="U1854" s="13">
        <v>465800</v>
      </c>
      <c r="V1854" s="13">
        <v>465800</v>
      </c>
      <c r="W1854" s="13">
        <v>465800</v>
      </c>
      <c r="X1854" s="13">
        <v>465800</v>
      </c>
      <c r="Y1854" s="13">
        <v>453100</v>
      </c>
      <c r="Z1854" s="13">
        <v>441400</v>
      </c>
      <c r="AA1854" s="13">
        <v>435900</v>
      </c>
      <c r="AB1854" s="13">
        <v>51</v>
      </c>
      <c r="AC1854" s="13">
        <v>106</v>
      </c>
      <c r="AD1854" s="13">
        <v>66</v>
      </c>
      <c r="AE1854" s="13">
        <v>93</v>
      </c>
      <c r="AF1854" s="13">
        <v>106</v>
      </c>
      <c r="AG1854" s="13">
        <v>79</v>
      </c>
      <c r="AH1854" s="13">
        <v>88</v>
      </c>
      <c r="AI1854" s="13">
        <v>77</v>
      </c>
      <c r="AJ1854" s="13">
        <v>125</v>
      </c>
      <c r="AK1854" s="13">
        <v>106</v>
      </c>
      <c r="AL1854" s="13">
        <v>89</v>
      </c>
      <c r="AM1854" s="13">
        <v>106</v>
      </c>
      <c r="AN1854" s="13"/>
      <c r="AO1854" s="13"/>
      <c r="AP1854" s="13">
        <v>83</v>
      </c>
      <c r="AQ1854" s="13">
        <v>75</v>
      </c>
      <c r="AR1854" s="13"/>
      <c r="AS1854" s="13"/>
      <c r="AT1854" s="13"/>
      <c r="AU1854" s="13">
        <v>100</v>
      </c>
      <c r="AV1854" s="13">
        <v>78</v>
      </c>
      <c r="AW1854" s="13">
        <v>90</v>
      </c>
      <c r="AX1854" s="13">
        <v>97</v>
      </c>
      <c r="AY1854" s="14">
        <f t="shared" si="294"/>
        <v>89.722222222222229</v>
      </c>
      <c r="AZ1854" s="14">
        <f t="shared" si="292"/>
        <v>23</v>
      </c>
      <c r="BA1854" s="19">
        <f t="shared" si="295"/>
        <v>0.81818181818181823</v>
      </c>
      <c r="BB1854" s="20">
        <f t="shared" si="293"/>
        <v>17.515725894029401</v>
      </c>
      <c r="BC1854">
        <f t="shared" si="296"/>
        <v>0</v>
      </c>
      <c r="BD1854" s="14">
        <f t="shared" si="297"/>
        <v>4</v>
      </c>
      <c r="BE1854" s="14">
        <f t="shared" si="298"/>
        <v>83.5</v>
      </c>
      <c r="BF1854" s="14">
        <f t="shared" si="299"/>
        <v>98.5</v>
      </c>
      <c r="BG1854" s="14">
        <f t="shared" si="300"/>
        <v>87.166666666666671</v>
      </c>
    </row>
    <row r="1855" spans="1:59" x14ac:dyDescent="0.2">
      <c r="A1855" t="str">
        <f t="shared" si="291"/>
        <v>Jarrad McVeigh_2017</v>
      </c>
      <c r="B1855" t="s">
        <v>696</v>
      </c>
      <c r="C1855" t="s">
        <v>423</v>
      </c>
      <c r="D1855">
        <v>2017</v>
      </c>
      <c r="E1855" s="13">
        <v>483600</v>
      </c>
      <c r="F1855" s="13">
        <v>483600</v>
      </c>
      <c r="G1855" s="13">
        <v>483600</v>
      </c>
      <c r="H1855" s="13">
        <v>483600</v>
      </c>
      <c r="I1855" s="13">
        <v>483600</v>
      </c>
      <c r="J1855" s="13">
        <v>483600</v>
      </c>
      <c r="K1855" s="13">
        <v>483600</v>
      </c>
      <c r="L1855" s="13">
        <v>483600</v>
      </c>
      <c r="M1855" s="13">
        <v>483600</v>
      </c>
      <c r="N1855" s="13">
        <v>483600</v>
      </c>
      <c r="O1855" s="13">
        <v>483600</v>
      </c>
      <c r="P1855" s="13">
        <v>483600</v>
      </c>
      <c r="Q1855" s="13">
        <v>483600</v>
      </c>
      <c r="R1855" s="13">
        <v>483600</v>
      </c>
      <c r="S1855" s="13">
        <v>483600</v>
      </c>
      <c r="T1855" s="13">
        <v>457500</v>
      </c>
      <c r="U1855" s="13">
        <v>436300</v>
      </c>
      <c r="V1855" s="13">
        <v>439200</v>
      </c>
      <c r="W1855" s="13">
        <v>429700</v>
      </c>
      <c r="X1855" s="13">
        <v>434500</v>
      </c>
      <c r="Y1855" s="13">
        <v>444000</v>
      </c>
      <c r="Z1855" s="13">
        <v>460500</v>
      </c>
      <c r="AA1855" s="13">
        <v>465200</v>
      </c>
      <c r="AB1855" s="13"/>
      <c r="AC1855" s="13"/>
      <c r="AD1855" s="13"/>
      <c r="AE1855" s="13"/>
      <c r="AF1855" s="13"/>
      <c r="AG1855" s="13"/>
      <c r="AH1855" s="13">
        <v>73</v>
      </c>
      <c r="AI1855" s="13">
        <v>56</v>
      </c>
      <c r="AJ1855" s="13"/>
      <c r="AK1855" s="13"/>
      <c r="AL1855" s="13"/>
      <c r="AM1855" s="13"/>
      <c r="AN1855" s="13"/>
      <c r="AO1855" s="13"/>
      <c r="AP1855" s="13">
        <v>100</v>
      </c>
      <c r="AQ1855" s="13">
        <v>69</v>
      </c>
      <c r="AR1855" s="13">
        <v>98</v>
      </c>
      <c r="AS1855" s="13">
        <v>75</v>
      </c>
      <c r="AT1855" s="13">
        <v>96</v>
      </c>
      <c r="AU1855" s="13">
        <v>113</v>
      </c>
      <c r="AV1855" s="13">
        <v>97</v>
      </c>
      <c r="AW1855" s="13">
        <v>79</v>
      </c>
      <c r="AX1855" s="13">
        <v>54</v>
      </c>
      <c r="AY1855" s="14">
        <f t="shared" si="294"/>
        <v>82.727272727272734</v>
      </c>
      <c r="AZ1855" s="14">
        <f t="shared" si="292"/>
        <v>23</v>
      </c>
      <c r="BA1855" s="19">
        <f t="shared" si="295"/>
        <v>0.5</v>
      </c>
      <c r="BB1855" s="20">
        <f t="shared" si="293"/>
        <v>19.298139335650532</v>
      </c>
      <c r="BC1855">
        <f t="shared" si="296"/>
        <v>0</v>
      </c>
      <c r="BD1855" s="14">
        <f t="shared" si="297"/>
        <v>19</v>
      </c>
      <c r="BE1855" s="14" t="str">
        <f t="shared" si="298"/>
        <v/>
      </c>
      <c r="BF1855" s="14">
        <f t="shared" si="299"/>
        <v>64.5</v>
      </c>
      <c r="BG1855" s="14">
        <f t="shared" si="300"/>
        <v>86.777777777777771</v>
      </c>
    </row>
    <row r="1856" spans="1:59" x14ac:dyDescent="0.2">
      <c r="A1856" t="str">
        <f t="shared" si="291"/>
        <v>Jarrad McVeigh_2016</v>
      </c>
      <c r="B1856" t="s">
        <v>696</v>
      </c>
      <c r="C1856" t="s">
        <v>423</v>
      </c>
      <c r="D1856">
        <v>2016</v>
      </c>
      <c r="E1856" s="13">
        <v>542600</v>
      </c>
      <c r="F1856" s="13">
        <v>542600</v>
      </c>
      <c r="G1856" s="13">
        <v>542600</v>
      </c>
      <c r="H1856" s="13">
        <v>542600</v>
      </c>
      <c r="I1856" s="13">
        <v>542600</v>
      </c>
      <c r="J1856" s="13">
        <v>542600</v>
      </c>
      <c r="K1856" s="13">
        <v>512700</v>
      </c>
      <c r="L1856" s="13">
        <v>493000</v>
      </c>
      <c r="M1856" s="13">
        <v>472800</v>
      </c>
      <c r="N1856" s="13">
        <v>449000</v>
      </c>
      <c r="O1856" s="13">
        <v>442200</v>
      </c>
      <c r="P1856" s="13">
        <v>442300</v>
      </c>
      <c r="Q1856" s="13">
        <v>441000</v>
      </c>
      <c r="R1856" s="13">
        <v>443200</v>
      </c>
      <c r="S1856" s="13">
        <v>443200</v>
      </c>
      <c r="T1856" s="13">
        <v>463600</v>
      </c>
      <c r="U1856" s="13">
        <v>481700</v>
      </c>
      <c r="V1856" s="13">
        <v>474400</v>
      </c>
      <c r="W1856" s="13">
        <v>474400</v>
      </c>
      <c r="X1856" s="13">
        <v>447100</v>
      </c>
      <c r="Y1856" s="13">
        <v>430900</v>
      </c>
      <c r="Z1856" s="13">
        <v>422800</v>
      </c>
      <c r="AA1856" s="13">
        <v>425000</v>
      </c>
      <c r="AB1856" s="13"/>
      <c r="AC1856" s="13"/>
      <c r="AD1856" s="13"/>
      <c r="AE1856" s="13">
        <v>82</v>
      </c>
      <c r="AF1856" s="13">
        <v>81</v>
      </c>
      <c r="AG1856" s="13">
        <v>88</v>
      </c>
      <c r="AH1856" s="13">
        <v>91</v>
      </c>
      <c r="AI1856" s="13">
        <v>68</v>
      </c>
      <c r="AJ1856" s="13">
        <v>70</v>
      </c>
      <c r="AK1856" s="13">
        <v>116</v>
      </c>
      <c r="AL1856" s="13">
        <v>79</v>
      </c>
      <c r="AM1856" s="13">
        <v>68</v>
      </c>
      <c r="AN1856" s="13">
        <v>130</v>
      </c>
      <c r="AO1856" s="13"/>
      <c r="AP1856" s="13">
        <v>114</v>
      </c>
      <c r="AQ1856" s="13">
        <v>77</v>
      </c>
      <c r="AR1856" s="13">
        <v>87</v>
      </c>
      <c r="AS1856" s="13"/>
      <c r="AT1856" s="13">
        <v>67</v>
      </c>
      <c r="AU1856" s="13">
        <v>86</v>
      </c>
      <c r="AV1856" s="13">
        <v>96</v>
      </c>
      <c r="AW1856" s="13">
        <v>85</v>
      </c>
      <c r="AX1856" s="13">
        <v>115</v>
      </c>
      <c r="AY1856" s="14">
        <f t="shared" si="294"/>
        <v>88.888888888888886</v>
      </c>
      <c r="AZ1856" s="14">
        <f t="shared" si="292"/>
        <v>23</v>
      </c>
      <c r="BA1856" s="19">
        <f t="shared" si="295"/>
        <v>0.81818181818181823</v>
      </c>
      <c r="BB1856" s="20">
        <f t="shared" si="293"/>
        <v>18.594397919452199</v>
      </c>
      <c r="BC1856">
        <f t="shared" si="296"/>
        <v>0</v>
      </c>
      <c r="BD1856" s="14">
        <f t="shared" si="297"/>
        <v>22</v>
      </c>
      <c r="BE1856" s="14">
        <f t="shared" si="298"/>
        <v>83.666666666666671</v>
      </c>
      <c r="BF1856" s="14">
        <f t="shared" si="299"/>
        <v>82</v>
      </c>
      <c r="BG1856" s="14">
        <f t="shared" si="300"/>
        <v>90.875</v>
      </c>
    </row>
    <row r="1857" spans="1:59" x14ac:dyDescent="0.2">
      <c r="A1857" t="str">
        <f t="shared" si="291"/>
        <v>Jarrad McVeigh_2015</v>
      </c>
      <c r="B1857" t="s">
        <v>696</v>
      </c>
      <c r="C1857" t="s">
        <v>423</v>
      </c>
      <c r="D1857">
        <v>2015</v>
      </c>
      <c r="E1857" s="13">
        <v>561500</v>
      </c>
      <c r="F1857" s="13">
        <v>561500</v>
      </c>
      <c r="G1857" s="13">
        <v>561500</v>
      </c>
      <c r="H1857" s="13">
        <v>561500</v>
      </c>
      <c r="I1857" s="13">
        <v>542800</v>
      </c>
      <c r="J1857" s="13">
        <v>526600</v>
      </c>
      <c r="K1857" s="13">
        <v>518100</v>
      </c>
      <c r="L1857" s="13">
        <v>520800</v>
      </c>
      <c r="M1857" s="13">
        <v>533500</v>
      </c>
      <c r="N1857" s="13">
        <v>526300</v>
      </c>
      <c r="O1857" s="13">
        <v>537800</v>
      </c>
      <c r="P1857" s="13">
        <v>550800</v>
      </c>
      <c r="Q1857" s="13">
        <v>550800</v>
      </c>
      <c r="R1857" s="13">
        <v>558400</v>
      </c>
      <c r="S1857" s="13">
        <v>525100</v>
      </c>
      <c r="T1857" s="13">
        <v>502000</v>
      </c>
      <c r="U1857" s="13">
        <v>496900</v>
      </c>
      <c r="V1857" s="13">
        <v>484200</v>
      </c>
      <c r="W1857" s="13">
        <v>483500</v>
      </c>
      <c r="X1857" s="13">
        <v>464300</v>
      </c>
      <c r="Y1857" s="13">
        <v>484400</v>
      </c>
      <c r="Z1857" s="13">
        <v>485500</v>
      </c>
      <c r="AA1857" s="13">
        <v>502600</v>
      </c>
      <c r="AB1857" s="13"/>
      <c r="AC1857" s="13">
        <v>90</v>
      </c>
      <c r="AD1857" s="13">
        <v>107</v>
      </c>
      <c r="AE1857" s="13">
        <v>95</v>
      </c>
      <c r="AF1857" s="13">
        <v>86</v>
      </c>
      <c r="AG1857" s="13">
        <v>115</v>
      </c>
      <c r="AH1857" s="13">
        <v>115</v>
      </c>
      <c r="AI1857" s="13">
        <v>109</v>
      </c>
      <c r="AJ1857" s="13">
        <v>77</v>
      </c>
      <c r="AK1857" s="13">
        <v>151</v>
      </c>
      <c r="AL1857" s="13">
        <v>120</v>
      </c>
      <c r="AM1857" s="13"/>
      <c r="AN1857" s="13">
        <v>74</v>
      </c>
      <c r="AO1857" s="13">
        <v>60</v>
      </c>
      <c r="AP1857" s="13">
        <v>124</v>
      </c>
      <c r="AQ1857" s="13">
        <v>102</v>
      </c>
      <c r="AR1857" s="13">
        <v>46</v>
      </c>
      <c r="AS1857" s="13">
        <v>143</v>
      </c>
      <c r="AT1857" s="13">
        <v>60</v>
      </c>
      <c r="AU1857" s="13">
        <v>125</v>
      </c>
      <c r="AV1857" s="13">
        <v>115</v>
      </c>
      <c r="AW1857" s="13">
        <v>97</v>
      </c>
      <c r="AX1857" s="13"/>
      <c r="AY1857" s="14">
        <f t="shared" si="294"/>
        <v>100.55</v>
      </c>
      <c r="AZ1857" s="14">
        <f t="shared" si="292"/>
        <v>23</v>
      </c>
      <c r="BA1857" s="19">
        <f t="shared" si="295"/>
        <v>0.90909090909090906</v>
      </c>
      <c r="BB1857" s="20">
        <f t="shared" si="293"/>
        <v>27.630027525368703</v>
      </c>
      <c r="BC1857">
        <f t="shared" si="296"/>
        <v>0</v>
      </c>
      <c r="BD1857" s="14">
        <f t="shared" si="297"/>
        <v>20</v>
      </c>
      <c r="BE1857" s="14">
        <f t="shared" si="298"/>
        <v>98.6</v>
      </c>
      <c r="BF1857" s="14">
        <f t="shared" si="299"/>
        <v>114.4</v>
      </c>
      <c r="BG1857" s="14">
        <f t="shared" si="300"/>
        <v>101.5</v>
      </c>
    </row>
    <row r="1858" spans="1:59" x14ac:dyDescent="0.2">
      <c r="A1858" t="str">
        <f t="shared" ref="A1858:A1921" si="301">B1858&amp;"_"&amp;D1858</f>
        <v>Lloyd Meek_2018</v>
      </c>
      <c r="B1858" t="s">
        <v>1642</v>
      </c>
      <c r="C1858" t="s">
        <v>184</v>
      </c>
      <c r="D1858">
        <v>2018</v>
      </c>
      <c r="E1858" s="13">
        <v>117300</v>
      </c>
      <c r="F1858" s="13">
        <v>117300</v>
      </c>
      <c r="G1858" s="13">
        <v>117300</v>
      </c>
      <c r="H1858" s="13">
        <v>117300</v>
      </c>
      <c r="I1858" s="13">
        <v>117300</v>
      </c>
      <c r="J1858" s="13">
        <v>117300</v>
      </c>
      <c r="K1858" s="13">
        <v>117300</v>
      </c>
      <c r="L1858" s="13">
        <v>117300</v>
      </c>
      <c r="M1858" s="13">
        <v>117300</v>
      </c>
      <c r="N1858" s="13">
        <v>117300</v>
      </c>
      <c r="O1858" s="13">
        <v>117300</v>
      </c>
      <c r="P1858" s="13">
        <v>117300</v>
      </c>
      <c r="Q1858" s="13">
        <v>117300</v>
      </c>
      <c r="R1858" s="13">
        <v>117300</v>
      </c>
      <c r="S1858" s="13">
        <v>117300</v>
      </c>
      <c r="T1858" s="13">
        <v>117300</v>
      </c>
      <c r="U1858" s="13">
        <v>117300</v>
      </c>
      <c r="V1858" s="13">
        <v>117300</v>
      </c>
      <c r="W1858" s="13">
        <v>117300</v>
      </c>
      <c r="X1858" s="13">
        <v>117300</v>
      </c>
      <c r="Y1858" s="13">
        <v>117300</v>
      </c>
      <c r="Z1858" s="13">
        <v>117300</v>
      </c>
      <c r="AA1858" s="13">
        <v>117300</v>
      </c>
      <c r="AB1858" s="13"/>
      <c r="AC1858" s="13"/>
      <c r="AD1858" s="13"/>
      <c r="AE1858" s="13"/>
      <c r="AF1858" s="13"/>
      <c r="AG1858" s="13"/>
      <c r="AH1858" s="13"/>
      <c r="AI1858" s="13"/>
      <c r="AJ1858" s="13"/>
      <c r="AK1858" s="13"/>
      <c r="AL1858" s="13"/>
      <c r="AM1858" s="13"/>
      <c r="AN1858" s="13"/>
      <c r="AO1858" s="13"/>
      <c r="AP1858" s="13"/>
      <c r="AQ1858" s="13"/>
      <c r="AR1858" s="13"/>
      <c r="AS1858" s="13"/>
      <c r="AT1858" s="13"/>
      <c r="AU1858" s="13"/>
      <c r="AV1858" s="13"/>
      <c r="AW1858" s="13"/>
      <c r="AX1858" s="13"/>
      <c r="AY1858" s="14" t="str">
        <f t="shared" si="294"/>
        <v/>
      </c>
      <c r="AZ1858" s="14">
        <f t="shared" si="292"/>
        <v>23</v>
      </c>
      <c r="BA1858" s="19">
        <f t="shared" si="295"/>
        <v>0</v>
      </c>
      <c r="BB1858" s="20" t="e">
        <f t="shared" si="293"/>
        <v>#DIV/0!</v>
      </c>
      <c r="BC1858">
        <f t="shared" si="296"/>
        <v>0</v>
      </c>
      <c r="BD1858" s="14">
        <f t="shared" si="297"/>
        <v>1</v>
      </c>
      <c r="BE1858" s="14" t="str">
        <f t="shared" si="298"/>
        <v/>
      </c>
      <c r="BF1858" s="14" t="str">
        <f t="shared" si="299"/>
        <v/>
      </c>
      <c r="BG1858" s="14" t="str">
        <f t="shared" si="300"/>
        <v/>
      </c>
    </row>
    <row r="1859" spans="1:59" x14ac:dyDescent="0.2">
      <c r="A1859" t="str">
        <f t="shared" si="301"/>
        <v>Lloyd Meek_2017</v>
      </c>
      <c r="B1859" t="s">
        <v>1642</v>
      </c>
      <c r="C1859" t="s">
        <v>184</v>
      </c>
      <c r="D1859">
        <v>2017</v>
      </c>
      <c r="E1859" s="13">
        <v>0</v>
      </c>
      <c r="F1859" s="13">
        <v>0</v>
      </c>
      <c r="G1859" s="13">
        <v>0</v>
      </c>
      <c r="H1859" s="13">
        <v>0</v>
      </c>
      <c r="I1859" s="13">
        <v>0</v>
      </c>
      <c r="J1859" s="13">
        <v>0</v>
      </c>
      <c r="K1859" s="13">
        <v>0</v>
      </c>
      <c r="L1859" s="13">
        <v>0</v>
      </c>
      <c r="M1859" s="13">
        <v>0</v>
      </c>
      <c r="N1859" s="13">
        <v>0</v>
      </c>
      <c r="O1859" s="13">
        <v>0</v>
      </c>
      <c r="P1859" s="13">
        <v>0</v>
      </c>
      <c r="Q1859" s="13">
        <v>0</v>
      </c>
      <c r="R1859" s="13">
        <v>0</v>
      </c>
      <c r="S1859" s="13">
        <v>0</v>
      </c>
      <c r="T1859" s="13">
        <v>0</v>
      </c>
      <c r="U1859" s="13">
        <v>0</v>
      </c>
      <c r="V1859" s="13">
        <v>0</v>
      </c>
      <c r="W1859" s="13">
        <v>0</v>
      </c>
      <c r="X1859" s="13">
        <v>0</v>
      </c>
      <c r="Y1859" s="13">
        <v>0</v>
      </c>
      <c r="Z1859" s="13">
        <v>0</v>
      </c>
      <c r="AA1859" s="13">
        <v>0</v>
      </c>
      <c r="AB1859" s="13"/>
      <c r="AC1859" s="13"/>
      <c r="AD1859" s="13"/>
      <c r="AE1859" s="13"/>
      <c r="AF1859" s="13"/>
      <c r="AG1859" s="13"/>
      <c r="AH1859" s="13"/>
      <c r="AI1859" s="13"/>
      <c r="AJ1859" s="13"/>
      <c r="AK1859" s="13"/>
      <c r="AL1859" s="13"/>
      <c r="AM1859" s="13"/>
      <c r="AN1859" s="13"/>
      <c r="AO1859" s="13"/>
      <c r="AP1859" s="13"/>
      <c r="AQ1859" s="13"/>
      <c r="AR1859" s="13"/>
      <c r="AS1859" s="13"/>
      <c r="AT1859" s="13"/>
      <c r="AU1859" s="13"/>
      <c r="AV1859" s="13"/>
      <c r="AW1859" s="13"/>
      <c r="AX1859" s="13"/>
      <c r="AY1859" s="14" t="str">
        <f t="shared" si="294"/>
        <v/>
      </c>
      <c r="AZ1859" s="14">
        <f t="shared" si="292"/>
        <v>23</v>
      </c>
      <c r="BA1859" s="19">
        <f t="shared" si="295"/>
        <v>0</v>
      </c>
      <c r="BB1859" s="20" t="e">
        <f t="shared" si="293"/>
        <v>#DIV/0!</v>
      </c>
      <c r="BC1859">
        <f t="shared" si="296"/>
        <v>23</v>
      </c>
      <c r="BD1859" s="14">
        <f t="shared" si="297"/>
        <v>1</v>
      </c>
      <c r="BE1859" s="14" t="str">
        <f t="shared" si="298"/>
        <v/>
      </c>
      <c r="BF1859" s="14" t="str">
        <f t="shared" si="299"/>
        <v/>
      </c>
      <c r="BG1859" s="14" t="str">
        <f t="shared" si="300"/>
        <v/>
      </c>
    </row>
    <row r="1860" spans="1:59" x14ac:dyDescent="0.2">
      <c r="A1860" t="str">
        <f t="shared" si="301"/>
        <v>Lloyd Meek_2016</v>
      </c>
      <c r="B1860" t="s">
        <v>1642</v>
      </c>
      <c r="C1860" t="s">
        <v>184</v>
      </c>
      <c r="D1860">
        <v>2016</v>
      </c>
      <c r="E1860" s="13">
        <v>0</v>
      </c>
      <c r="F1860" s="13">
        <v>0</v>
      </c>
      <c r="G1860" s="13">
        <v>0</v>
      </c>
      <c r="H1860" s="13">
        <v>0</v>
      </c>
      <c r="I1860" s="13">
        <v>0</v>
      </c>
      <c r="J1860" s="13">
        <v>0</v>
      </c>
      <c r="K1860" s="13">
        <v>0</v>
      </c>
      <c r="L1860" s="13">
        <v>0</v>
      </c>
      <c r="M1860" s="13">
        <v>0</v>
      </c>
      <c r="N1860" s="13">
        <v>0</v>
      </c>
      <c r="O1860" s="13">
        <v>0</v>
      </c>
      <c r="P1860" s="13">
        <v>0</v>
      </c>
      <c r="Q1860" s="13">
        <v>0</v>
      </c>
      <c r="R1860" s="13">
        <v>0</v>
      </c>
      <c r="S1860" s="13">
        <v>0</v>
      </c>
      <c r="T1860" s="13">
        <v>0</v>
      </c>
      <c r="U1860" s="13">
        <v>0</v>
      </c>
      <c r="V1860" s="13">
        <v>0</v>
      </c>
      <c r="W1860" s="13">
        <v>0</v>
      </c>
      <c r="X1860" s="13">
        <v>0</v>
      </c>
      <c r="Y1860" s="13">
        <v>0</v>
      </c>
      <c r="Z1860" s="13">
        <v>0</v>
      </c>
      <c r="AA1860" s="13">
        <v>0</v>
      </c>
      <c r="AB1860" s="13"/>
      <c r="AC1860" s="13"/>
      <c r="AD1860" s="13"/>
      <c r="AE1860" s="13"/>
      <c r="AF1860" s="13"/>
      <c r="AG1860" s="13"/>
      <c r="AH1860" s="13"/>
      <c r="AI1860" s="13"/>
      <c r="AJ1860" s="13"/>
      <c r="AK1860" s="13"/>
      <c r="AL1860" s="13"/>
      <c r="AM1860" s="13"/>
      <c r="AN1860" s="13"/>
      <c r="AO1860" s="13"/>
      <c r="AP1860" s="13"/>
      <c r="AQ1860" s="13"/>
      <c r="AR1860" s="13"/>
      <c r="AS1860" s="13"/>
      <c r="AT1860" s="13"/>
      <c r="AU1860" s="13"/>
      <c r="AV1860" s="13"/>
      <c r="AW1860" s="13"/>
      <c r="AX1860" s="13"/>
      <c r="AY1860" s="14" t="str">
        <f t="shared" si="294"/>
        <v/>
      </c>
      <c r="AZ1860" s="14">
        <f t="shared" si="292"/>
        <v>23</v>
      </c>
      <c r="BA1860" s="19">
        <f t="shared" si="295"/>
        <v>0</v>
      </c>
      <c r="BB1860" s="20" t="e">
        <f t="shared" si="293"/>
        <v>#DIV/0!</v>
      </c>
      <c r="BC1860">
        <f t="shared" si="296"/>
        <v>23</v>
      </c>
      <c r="BD1860" s="14">
        <f t="shared" si="297"/>
        <v>1</v>
      </c>
      <c r="BE1860" s="14" t="str">
        <f t="shared" si="298"/>
        <v/>
      </c>
      <c r="BF1860" s="14" t="str">
        <f t="shared" si="299"/>
        <v/>
      </c>
      <c r="BG1860" s="14" t="str">
        <f t="shared" si="300"/>
        <v/>
      </c>
    </row>
    <row r="1861" spans="1:59" x14ac:dyDescent="0.2">
      <c r="A1861" t="str">
        <f t="shared" si="301"/>
        <v>Lloyd Meek_2015</v>
      </c>
      <c r="B1861" t="s">
        <v>1642</v>
      </c>
      <c r="C1861" t="s">
        <v>184</v>
      </c>
      <c r="D1861">
        <v>2015</v>
      </c>
      <c r="E1861" s="13">
        <v>0</v>
      </c>
      <c r="F1861" s="13">
        <v>0</v>
      </c>
      <c r="G1861" s="13">
        <v>0</v>
      </c>
      <c r="H1861" s="13">
        <v>0</v>
      </c>
      <c r="I1861" s="13">
        <v>0</v>
      </c>
      <c r="J1861" s="13">
        <v>0</v>
      </c>
      <c r="K1861" s="13">
        <v>0</v>
      </c>
      <c r="L1861" s="13">
        <v>0</v>
      </c>
      <c r="M1861" s="13">
        <v>0</v>
      </c>
      <c r="N1861" s="13">
        <v>0</v>
      </c>
      <c r="O1861" s="13">
        <v>0</v>
      </c>
      <c r="P1861" s="13">
        <v>0</v>
      </c>
      <c r="Q1861" s="13">
        <v>0</v>
      </c>
      <c r="R1861" s="13">
        <v>0</v>
      </c>
      <c r="S1861" s="13">
        <v>0</v>
      </c>
      <c r="T1861" s="13">
        <v>0</v>
      </c>
      <c r="U1861" s="13">
        <v>0</v>
      </c>
      <c r="V1861" s="13">
        <v>0</v>
      </c>
      <c r="W1861" s="13">
        <v>0</v>
      </c>
      <c r="X1861" s="13">
        <v>0</v>
      </c>
      <c r="Y1861" s="13">
        <v>0</v>
      </c>
      <c r="Z1861" s="13">
        <v>0</v>
      </c>
      <c r="AA1861" s="13">
        <v>0</v>
      </c>
      <c r="AB1861" s="13"/>
      <c r="AC1861" s="13"/>
      <c r="AD1861" s="13"/>
      <c r="AE1861" s="13"/>
      <c r="AF1861" s="13"/>
      <c r="AG1861" s="13"/>
      <c r="AH1861" s="13"/>
      <c r="AI1861" s="13"/>
      <c r="AJ1861" s="13"/>
      <c r="AK1861" s="13"/>
      <c r="AL1861" s="13"/>
      <c r="AM1861" s="13"/>
      <c r="AN1861" s="13"/>
      <c r="AO1861" s="13"/>
      <c r="AP1861" s="13"/>
      <c r="AQ1861" s="13"/>
      <c r="AR1861" s="13"/>
      <c r="AS1861" s="13"/>
      <c r="AT1861" s="13"/>
      <c r="AU1861" s="13"/>
      <c r="AV1861" s="13"/>
      <c r="AW1861" s="13"/>
      <c r="AX1861" s="13"/>
      <c r="AY1861" s="14" t="str">
        <f t="shared" si="294"/>
        <v/>
      </c>
      <c r="AZ1861" s="14">
        <f t="shared" si="292"/>
        <v>23</v>
      </c>
      <c r="BA1861" s="19">
        <f t="shared" si="295"/>
        <v>0</v>
      </c>
      <c r="BB1861" s="20" t="e">
        <f t="shared" si="293"/>
        <v>#DIV/0!</v>
      </c>
      <c r="BC1861">
        <f t="shared" si="296"/>
        <v>23</v>
      </c>
      <c r="BD1861" s="14">
        <f t="shared" si="297"/>
        <v>1</v>
      </c>
      <c r="BE1861" s="14" t="str">
        <f t="shared" si="298"/>
        <v/>
      </c>
      <c r="BF1861" s="14" t="str">
        <f t="shared" si="299"/>
        <v/>
      </c>
      <c r="BG1861" s="14" t="str">
        <f t="shared" si="300"/>
        <v/>
      </c>
    </row>
    <row r="1862" spans="1:59" x14ac:dyDescent="0.2">
      <c r="A1862" t="str">
        <f t="shared" si="301"/>
        <v>Lewis Melican_2018</v>
      </c>
      <c r="B1862" t="s">
        <v>1566</v>
      </c>
      <c r="C1862" t="s">
        <v>423</v>
      </c>
      <c r="D1862">
        <v>2018</v>
      </c>
      <c r="E1862" s="13">
        <v>316300</v>
      </c>
      <c r="F1862" s="13">
        <v>316300</v>
      </c>
      <c r="G1862" s="13">
        <v>316300</v>
      </c>
      <c r="H1862" s="13">
        <v>318500</v>
      </c>
      <c r="I1862" s="13">
        <v>318500</v>
      </c>
      <c r="J1862" s="13">
        <v>318500</v>
      </c>
      <c r="K1862" s="13">
        <v>318500</v>
      </c>
      <c r="L1862" s="13">
        <v>318500</v>
      </c>
      <c r="M1862" s="13">
        <v>318500</v>
      </c>
      <c r="N1862" s="13">
        <v>318500</v>
      </c>
      <c r="O1862" s="13">
        <v>318500</v>
      </c>
      <c r="P1862" s="13">
        <v>318500</v>
      </c>
      <c r="Q1862" s="13">
        <v>318500</v>
      </c>
      <c r="R1862" s="13">
        <v>318500</v>
      </c>
      <c r="S1862" s="13">
        <v>318500</v>
      </c>
      <c r="T1862" s="13">
        <v>318500</v>
      </c>
      <c r="U1862" s="13">
        <v>318500</v>
      </c>
      <c r="V1862" s="13">
        <v>318500</v>
      </c>
      <c r="W1862" s="13">
        <v>318500</v>
      </c>
      <c r="X1862" s="13">
        <v>318500</v>
      </c>
      <c r="Y1862" s="13">
        <v>318500</v>
      </c>
      <c r="Z1862" s="13">
        <v>318500</v>
      </c>
      <c r="AA1862" s="13">
        <v>318500</v>
      </c>
      <c r="AB1862" s="13">
        <v>62</v>
      </c>
      <c r="AC1862" s="13">
        <v>56</v>
      </c>
      <c r="AD1862" s="13">
        <v>75</v>
      </c>
      <c r="AE1862" s="13"/>
      <c r="AF1862" s="13"/>
      <c r="AG1862" s="13"/>
      <c r="AH1862" s="13"/>
      <c r="AI1862" s="13"/>
      <c r="AJ1862" s="13"/>
      <c r="AK1862" s="13"/>
      <c r="AL1862" s="13"/>
      <c r="AM1862" s="13"/>
      <c r="AN1862" s="13"/>
      <c r="AO1862" s="13"/>
      <c r="AP1862" s="13"/>
      <c r="AQ1862" s="13"/>
      <c r="AR1862" s="13"/>
      <c r="AS1862" s="13"/>
      <c r="AT1862" s="13"/>
      <c r="AU1862" s="13"/>
      <c r="AV1862" s="13"/>
      <c r="AW1862" s="13"/>
      <c r="AX1862" s="13"/>
      <c r="AY1862" s="14">
        <f t="shared" si="294"/>
        <v>64.333333333333329</v>
      </c>
      <c r="AZ1862" s="14">
        <f t="shared" si="292"/>
        <v>23</v>
      </c>
      <c r="BA1862" s="19">
        <f t="shared" si="295"/>
        <v>0.13636363636363635</v>
      </c>
      <c r="BB1862" s="20">
        <f t="shared" si="293"/>
        <v>9.7125348562222946</v>
      </c>
      <c r="BC1862">
        <f t="shared" si="296"/>
        <v>0</v>
      </c>
      <c r="BD1862" s="14">
        <f t="shared" si="297"/>
        <v>1</v>
      </c>
      <c r="BE1862" s="14">
        <f t="shared" si="298"/>
        <v>64.333333333333329</v>
      </c>
      <c r="BF1862" s="14" t="str">
        <f t="shared" si="299"/>
        <v/>
      </c>
      <c r="BG1862" s="14" t="str">
        <f t="shared" si="300"/>
        <v/>
      </c>
    </row>
    <row r="1863" spans="1:59" x14ac:dyDescent="0.2">
      <c r="A1863" t="str">
        <f t="shared" si="301"/>
        <v>Lewis Melican_2017</v>
      </c>
      <c r="B1863" t="s">
        <v>1566</v>
      </c>
      <c r="C1863" t="s">
        <v>423</v>
      </c>
      <c r="D1863">
        <v>2017</v>
      </c>
      <c r="E1863" s="13">
        <v>123900</v>
      </c>
      <c r="F1863" s="13">
        <v>123900</v>
      </c>
      <c r="G1863" s="13">
        <v>123900</v>
      </c>
      <c r="H1863" s="13">
        <v>123900</v>
      </c>
      <c r="I1863" s="13">
        <v>123900</v>
      </c>
      <c r="J1863" s="13">
        <v>123900</v>
      </c>
      <c r="K1863" s="13">
        <v>123900</v>
      </c>
      <c r="L1863" s="13">
        <v>175900</v>
      </c>
      <c r="M1863" s="13">
        <v>197400</v>
      </c>
      <c r="N1863" s="13">
        <v>207300</v>
      </c>
      <c r="O1863" s="13">
        <v>209100</v>
      </c>
      <c r="P1863" s="13">
        <v>209100</v>
      </c>
      <c r="Q1863" s="13">
        <v>228500</v>
      </c>
      <c r="R1863" s="13">
        <v>228500</v>
      </c>
      <c r="S1863" s="13">
        <v>251600</v>
      </c>
      <c r="T1863" s="13">
        <v>275800</v>
      </c>
      <c r="U1863" s="13">
        <v>294800</v>
      </c>
      <c r="V1863" s="13">
        <v>307600</v>
      </c>
      <c r="W1863" s="13">
        <v>319800</v>
      </c>
      <c r="X1863" s="13">
        <v>318900</v>
      </c>
      <c r="Y1863" s="13">
        <v>309800</v>
      </c>
      <c r="Z1863" s="13">
        <v>289300</v>
      </c>
      <c r="AA1863" s="13">
        <v>276500</v>
      </c>
      <c r="AB1863" s="13"/>
      <c r="AC1863" s="13"/>
      <c r="AD1863" s="13"/>
      <c r="AE1863" s="13"/>
      <c r="AF1863" s="13">
        <v>68</v>
      </c>
      <c r="AG1863" s="13">
        <v>54</v>
      </c>
      <c r="AH1863" s="13">
        <v>67</v>
      </c>
      <c r="AI1863" s="13">
        <v>31</v>
      </c>
      <c r="AJ1863" s="13">
        <v>40</v>
      </c>
      <c r="AK1863" s="13">
        <v>55</v>
      </c>
      <c r="AL1863" s="13"/>
      <c r="AM1863" s="13">
        <v>71</v>
      </c>
      <c r="AN1863" s="13"/>
      <c r="AO1863" s="13">
        <v>60</v>
      </c>
      <c r="AP1863" s="13">
        <v>73</v>
      </c>
      <c r="AQ1863" s="13">
        <v>74</v>
      </c>
      <c r="AR1863" s="13">
        <v>58</v>
      </c>
      <c r="AS1863" s="13">
        <v>80</v>
      </c>
      <c r="AT1863" s="13">
        <v>52</v>
      </c>
      <c r="AU1863" s="13">
        <v>40</v>
      </c>
      <c r="AV1863" s="13">
        <v>49</v>
      </c>
      <c r="AW1863" s="13">
        <v>57</v>
      </c>
      <c r="AX1863" s="13">
        <v>49</v>
      </c>
      <c r="AY1863" s="14">
        <f t="shared" si="294"/>
        <v>57.529411764705884</v>
      </c>
      <c r="AZ1863" s="14">
        <f t="shared" si="292"/>
        <v>23</v>
      </c>
      <c r="BA1863" s="19">
        <f t="shared" si="295"/>
        <v>0.77272727272727271</v>
      </c>
      <c r="BB1863" s="20">
        <f t="shared" si="293"/>
        <v>13.500544651322523</v>
      </c>
      <c r="BC1863">
        <f t="shared" si="296"/>
        <v>0</v>
      </c>
      <c r="BD1863" s="14">
        <f t="shared" si="297"/>
        <v>1</v>
      </c>
      <c r="BE1863" s="14">
        <f t="shared" si="298"/>
        <v>61</v>
      </c>
      <c r="BF1863" s="14">
        <f t="shared" si="299"/>
        <v>52.8</v>
      </c>
      <c r="BG1863" s="14">
        <f t="shared" si="300"/>
        <v>59.111111111111114</v>
      </c>
    </row>
    <row r="1864" spans="1:59" x14ac:dyDescent="0.2">
      <c r="A1864" t="str">
        <f t="shared" si="301"/>
        <v>Lewis Melican_2016</v>
      </c>
      <c r="B1864" t="s">
        <v>1566</v>
      </c>
      <c r="C1864" t="s">
        <v>423</v>
      </c>
      <c r="D1864">
        <v>2016</v>
      </c>
      <c r="E1864" s="13">
        <v>117300</v>
      </c>
      <c r="F1864" s="13">
        <v>117300</v>
      </c>
      <c r="G1864" s="13">
        <v>117300</v>
      </c>
      <c r="H1864" s="13">
        <v>117300</v>
      </c>
      <c r="I1864" s="13">
        <v>117300</v>
      </c>
      <c r="J1864" s="13">
        <v>117300</v>
      </c>
      <c r="K1864" s="13">
        <v>117300</v>
      </c>
      <c r="L1864" s="13">
        <v>117300</v>
      </c>
      <c r="M1864" s="13">
        <v>117300</v>
      </c>
      <c r="N1864" s="13">
        <v>117300</v>
      </c>
      <c r="O1864" s="13">
        <v>117300</v>
      </c>
      <c r="P1864" s="13">
        <v>117300</v>
      </c>
      <c r="Q1864" s="13">
        <v>117300</v>
      </c>
      <c r="R1864" s="13">
        <v>117300</v>
      </c>
      <c r="S1864" s="13">
        <v>117300</v>
      </c>
      <c r="T1864" s="13">
        <v>117300</v>
      </c>
      <c r="U1864" s="13">
        <v>117300</v>
      </c>
      <c r="V1864" s="13">
        <v>117300</v>
      </c>
      <c r="W1864" s="13">
        <v>117300</v>
      </c>
      <c r="X1864" s="13">
        <v>117300</v>
      </c>
      <c r="Y1864" s="13">
        <v>117300</v>
      </c>
      <c r="Z1864" s="13">
        <v>117300</v>
      </c>
      <c r="AA1864" s="13">
        <v>117300</v>
      </c>
      <c r="AB1864" s="13"/>
      <c r="AC1864" s="13"/>
      <c r="AD1864" s="13"/>
      <c r="AE1864" s="13"/>
      <c r="AF1864" s="13"/>
      <c r="AG1864" s="13"/>
      <c r="AH1864" s="13"/>
      <c r="AI1864" s="13"/>
      <c r="AJ1864" s="13"/>
      <c r="AK1864" s="13"/>
      <c r="AL1864" s="13"/>
      <c r="AM1864" s="13"/>
      <c r="AN1864" s="13"/>
      <c r="AO1864" s="13"/>
      <c r="AP1864" s="13"/>
      <c r="AQ1864" s="13"/>
      <c r="AR1864" s="13"/>
      <c r="AS1864" s="13"/>
      <c r="AT1864" s="13"/>
      <c r="AU1864" s="13"/>
      <c r="AV1864" s="13"/>
      <c r="AW1864" s="13"/>
      <c r="AX1864" s="13"/>
      <c r="AY1864" s="14" t="str">
        <f t="shared" si="294"/>
        <v/>
      </c>
      <c r="AZ1864" s="14">
        <f t="shared" si="292"/>
        <v>23</v>
      </c>
      <c r="BA1864" s="19">
        <f t="shared" si="295"/>
        <v>0</v>
      </c>
      <c r="BB1864" s="20" t="e">
        <f t="shared" si="293"/>
        <v>#DIV/0!</v>
      </c>
      <c r="BC1864">
        <f t="shared" si="296"/>
        <v>0</v>
      </c>
      <c r="BD1864" s="14">
        <f t="shared" si="297"/>
        <v>1</v>
      </c>
      <c r="BE1864" s="14" t="str">
        <f t="shared" si="298"/>
        <v/>
      </c>
      <c r="BF1864" s="14" t="str">
        <f t="shared" si="299"/>
        <v/>
      </c>
      <c r="BG1864" s="14" t="str">
        <f t="shared" si="300"/>
        <v/>
      </c>
    </row>
    <row r="1865" spans="1:59" x14ac:dyDescent="0.2">
      <c r="A1865" t="str">
        <f t="shared" si="301"/>
        <v>Lewis Melican_2015</v>
      </c>
      <c r="B1865" t="s">
        <v>1566</v>
      </c>
      <c r="C1865" t="s">
        <v>423</v>
      </c>
      <c r="D1865">
        <v>2015</v>
      </c>
      <c r="E1865" s="13">
        <v>102400</v>
      </c>
      <c r="F1865" s="13">
        <v>102400</v>
      </c>
      <c r="G1865" s="13">
        <v>102400</v>
      </c>
      <c r="H1865" s="13">
        <v>102400</v>
      </c>
      <c r="I1865" s="13">
        <v>102400</v>
      </c>
      <c r="J1865" s="13">
        <v>102400</v>
      </c>
      <c r="K1865" s="13">
        <v>102400</v>
      </c>
      <c r="L1865" s="13">
        <v>102400</v>
      </c>
      <c r="M1865" s="13">
        <v>102400</v>
      </c>
      <c r="N1865" s="13">
        <v>102400</v>
      </c>
      <c r="O1865" s="13">
        <v>102400</v>
      </c>
      <c r="P1865" s="13">
        <v>102400</v>
      </c>
      <c r="Q1865" s="13">
        <v>102400</v>
      </c>
      <c r="R1865" s="13">
        <v>102400</v>
      </c>
      <c r="S1865" s="13">
        <v>102400</v>
      </c>
      <c r="T1865" s="13">
        <v>102400</v>
      </c>
      <c r="U1865" s="13">
        <v>102400</v>
      </c>
      <c r="V1865" s="13">
        <v>102400</v>
      </c>
      <c r="W1865" s="13">
        <v>102400</v>
      </c>
      <c r="X1865" s="13">
        <v>102400</v>
      </c>
      <c r="Y1865" s="13">
        <v>102400</v>
      </c>
      <c r="Z1865" s="13">
        <v>102400</v>
      </c>
      <c r="AA1865" s="13">
        <v>102400</v>
      </c>
      <c r="AB1865" s="13"/>
      <c r="AC1865" s="13"/>
      <c r="AD1865" s="13"/>
      <c r="AE1865" s="13"/>
      <c r="AF1865" s="13"/>
      <c r="AG1865" s="13"/>
      <c r="AH1865" s="13"/>
      <c r="AI1865" s="13"/>
      <c r="AJ1865" s="13"/>
      <c r="AK1865" s="13"/>
      <c r="AL1865" s="13"/>
      <c r="AM1865" s="13"/>
      <c r="AN1865" s="13"/>
      <c r="AO1865" s="13"/>
      <c r="AP1865" s="13"/>
      <c r="AQ1865" s="13"/>
      <c r="AR1865" s="13"/>
      <c r="AS1865" s="13"/>
      <c r="AT1865" s="13"/>
      <c r="AU1865" s="13"/>
      <c r="AV1865" s="13"/>
      <c r="AW1865" s="13"/>
      <c r="AX1865" s="13"/>
      <c r="AY1865" s="14" t="str">
        <f t="shared" si="294"/>
        <v/>
      </c>
      <c r="AZ1865" s="14">
        <f t="shared" si="292"/>
        <v>23</v>
      </c>
      <c r="BA1865" s="19">
        <f t="shared" si="295"/>
        <v>0</v>
      </c>
      <c r="BB1865" s="20" t="e">
        <f t="shared" si="293"/>
        <v>#DIV/0!</v>
      </c>
      <c r="BC1865">
        <f t="shared" si="296"/>
        <v>0</v>
      </c>
      <c r="BD1865" s="14">
        <f t="shared" si="297"/>
        <v>1</v>
      </c>
      <c r="BE1865" s="14" t="str">
        <f t="shared" si="298"/>
        <v/>
      </c>
      <c r="BF1865" s="14" t="str">
        <f t="shared" si="299"/>
        <v/>
      </c>
      <c r="BG1865" s="14" t="str">
        <f t="shared" si="300"/>
        <v/>
      </c>
    </row>
    <row r="1866" spans="1:59" x14ac:dyDescent="0.2">
      <c r="A1866" t="str">
        <f t="shared" si="301"/>
        <v>Jake Melksham_2018</v>
      </c>
      <c r="B1866" t="s">
        <v>931</v>
      </c>
      <c r="C1866" t="s">
        <v>288</v>
      </c>
      <c r="D1866">
        <v>2018</v>
      </c>
      <c r="E1866" s="13">
        <v>357900</v>
      </c>
      <c r="F1866" s="13">
        <v>357900</v>
      </c>
      <c r="G1866" s="13">
        <v>357900</v>
      </c>
      <c r="H1866" s="13">
        <v>350400</v>
      </c>
      <c r="I1866" s="13">
        <v>344300</v>
      </c>
      <c r="J1866" s="13">
        <v>327000</v>
      </c>
      <c r="K1866" s="13">
        <v>329300</v>
      </c>
      <c r="L1866" s="13">
        <v>331300</v>
      </c>
      <c r="M1866" s="13">
        <v>345300</v>
      </c>
      <c r="N1866" s="13">
        <v>388800</v>
      </c>
      <c r="O1866" s="13">
        <v>439600</v>
      </c>
      <c r="P1866" s="13">
        <v>455700</v>
      </c>
      <c r="Q1866" s="13">
        <v>421800</v>
      </c>
      <c r="R1866" s="13">
        <v>421800</v>
      </c>
      <c r="S1866" s="13">
        <v>377400</v>
      </c>
      <c r="T1866" s="13">
        <v>334700</v>
      </c>
      <c r="U1866" s="13">
        <v>304800</v>
      </c>
      <c r="V1866" s="13">
        <v>305200</v>
      </c>
      <c r="W1866" s="13">
        <v>331400</v>
      </c>
      <c r="X1866" s="13">
        <v>361200</v>
      </c>
      <c r="Y1866" s="13">
        <v>361200</v>
      </c>
      <c r="Z1866" s="13">
        <v>361200</v>
      </c>
      <c r="AA1866" s="13">
        <v>389100</v>
      </c>
      <c r="AB1866" s="13">
        <v>52</v>
      </c>
      <c r="AC1866" s="13">
        <v>95</v>
      </c>
      <c r="AD1866" s="13">
        <v>49</v>
      </c>
      <c r="AE1866" s="13">
        <v>48</v>
      </c>
      <c r="AF1866" s="13">
        <v>66</v>
      </c>
      <c r="AG1866" s="13">
        <v>85</v>
      </c>
      <c r="AH1866" s="13">
        <v>50</v>
      </c>
      <c r="AI1866" s="13">
        <v>96</v>
      </c>
      <c r="AJ1866" s="13">
        <v>160</v>
      </c>
      <c r="AK1866" s="13">
        <v>91</v>
      </c>
      <c r="AL1866" s="13">
        <v>49</v>
      </c>
      <c r="AM1866" s="13">
        <v>60</v>
      </c>
      <c r="AN1866" s="13"/>
      <c r="AO1866" s="13">
        <v>47</v>
      </c>
      <c r="AP1866" s="13">
        <v>28</v>
      </c>
      <c r="AQ1866" s="13">
        <v>63</v>
      </c>
      <c r="AR1866" s="13">
        <v>96</v>
      </c>
      <c r="AS1866" s="13">
        <v>87</v>
      </c>
      <c r="AT1866" s="13">
        <v>87</v>
      </c>
      <c r="AU1866" s="13"/>
      <c r="AV1866" s="13"/>
      <c r="AW1866" s="13">
        <v>96</v>
      </c>
      <c r="AX1866" s="13">
        <v>70</v>
      </c>
      <c r="AY1866" s="14">
        <f t="shared" si="294"/>
        <v>73.75</v>
      </c>
      <c r="AZ1866" s="14">
        <f t="shared" si="292"/>
        <v>23</v>
      </c>
      <c r="BA1866" s="19">
        <f t="shared" si="295"/>
        <v>0.90909090909090906</v>
      </c>
      <c r="BB1866" s="20">
        <f t="shared" si="293"/>
        <v>29.257252811999678</v>
      </c>
      <c r="BC1866">
        <f t="shared" si="296"/>
        <v>0</v>
      </c>
      <c r="BD1866" s="14">
        <f t="shared" si="297"/>
        <v>17</v>
      </c>
      <c r="BE1866" s="14">
        <f t="shared" si="298"/>
        <v>65.833333333333329</v>
      </c>
      <c r="BF1866" s="14">
        <f t="shared" si="299"/>
        <v>84.333333333333329</v>
      </c>
      <c r="BG1866" s="14">
        <f t="shared" si="300"/>
        <v>75.285714285714292</v>
      </c>
    </row>
    <row r="1867" spans="1:59" x14ac:dyDescent="0.2">
      <c r="A1867" t="str">
        <f t="shared" si="301"/>
        <v>Jake Melksham_2017</v>
      </c>
      <c r="B1867" t="s">
        <v>931</v>
      </c>
      <c r="C1867" t="s">
        <v>288</v>
      </c>
      <c r="D1867">
        <v>2017</v>
      </c>
      <c r="E1867" s="13">
        <v>298200</v>
      </c>
      <c r="F1867" s="13">
        <v>298200</v>
      </c>
      <c r="G1867" s="13">
        <v>298200</v>
      </c>
      <c r="H1867" s="13">
        <v>303200</v>
      </c>
      <c r="I1867" s="13">
        <v>302000</v>
      </c>
      <c r="J1867" s="13">
        <v>304500</v>
      </c>
      <c r="K1867" s="13">
        <v>295200</v>
      </c>
      <c r="L1867" s="13">
        <v>295200</v>
      </c>
      <c r="M1867" s="13">
        <v>295200</v>
      </c>
      <c r="N1867" s="13">
        <v>295200</v>
      </c>
      <c r="O1867" s="13">
        <v>318100</v>
      </c>
      <c r="P1867" s="13">
        <v>318100</v>
      </c>
      <c r="Q1867" s="13">
        <v>326300</v>
      </c>
      <c r="R1867" s="13">
        <v>326900</v>
      </c>
      <c r="S1867" s="13">
        <v>311800</v>
      </c>
      <c r="T1867" s="13">
        <v>306300</v>
      </c>
      <c r="U1867" s="13">
        <v>309700</v>
      </c>
      <c r="V1867" s="13">
        <v>318600</v>
      </c>
      <c r="W1867" s="13">
        <v>331000</v>
      </c>
      <c r="X1867" s="13">
        <v>327500</v>
      </c>
      <c r="Y1867" s="13">
        <v>312000</v>
      </c>
      <c r="Z1867" s="13">
        <v>298000</v>
      </c>
      <c r="AA1867" s="13">
        <v>324100</v>
      </c>
      <c r="AB1867" s="13">
        <v>44</v>
      </c>
      <c r="AC1867" s="13">
        <v>54</v>
      </c>
      <c r="AD1867" s="13">
        <v>87</v>
      </c>
      <c r="AE1867" s="13">
        <v>34</v>
      </c>
      <c r="AF1867" s="13">
        <v>61</v>
      </c>
      <c r="AG1867" s="13">
        <v>63</v>
      </c>
      <c r="AH1867" s="13"/>
      <c r="AI1867" s="13"/>
      <c r="AJ1867" s="13"/>
      <c r="AK1867" s="13">
        <v>101</v>
      </c>
      <c r="AL1867" s="13"/>
      <c r="AM1867" s="13">
        <v>41</v>
      </c>
      <c r="AN1867" s="13">
        <v>51</v>
      </c>
      <c r="AO1867" s="13">
        <v>66</v>
      </c>
      <c r="AP1867" s="13">
        <v>56</v>
      </c>
      <c r="AQ1867" s="13">
        <v>68</v>
      </c>
      <c r="AR1867" s="13">
        <v>81</v>
      </c>
      <c r="AS1867" s="13">
        <v>70</v>
      </c>
      <c r="AT1867" s="13">
        <v>40</v>
      </c>
      <c r="AU1867" s="13">
        <v>53</v>
      </c>
      <c r="AV1867" s="13">
        <v>64</v>
      </c>
      <c r="AW1867" s="13">
        <v>122</v>
      </c>
      <c r="AX1867" s="13">
        <v>81</v>
      </c>
      <c r="AY1867" s="14">
        <f t="shared" si="294"/>
        <v>65.10526315789474</v>
      </c>
      <c r="AZ1867" s="14">
        <f t="shared" si="292"/>
        <v>23</v>
      </c>
      <c r="BA1867" s="19">
        <f t="shared" si="295"/>
        <v>0.86363636363636365</v>
      </c>
      <c r="BB1867" s="20">
        <f t="shared" si="293"/>
        <v>22.037580873594862</v>
      </c>
      <c r="BC1867">
        <f t="shared" si="296"/>
        <v>0</v>
      </c>
      <c r="BD1867" s="14">
        <f t="shared" si="297"/>
        <v>7</v>
      </c>
      <c r="BE1867" s="14">
        <f t="shared" si="298"/>
        <v>57.166666666666664</v>
      </c>
      <c r="BF1867" s="14">
        <f t="shared" si="299"/>
        <v>71</v>
      </c>
      <c r="BG1867" s="14">
        <f t="shared" si="300"/>
        <v>70.555555555555557</v>
      </c>
    </row>
    <row r="1868" spans="1:59" x14ac:dyDescent="0.2">
      <c r="A1868" t="str">
        <f t="shared" si="301"/>
        <v>Jake Melksham_2016</v>
      </c>
      <c r="B1868" t="s">
        <v>931</v>
      </c>
      <c r="C1868" t="s">
        <v>288</v>
      </c>
      <c r="D1868">
        <v>2016</v>
      </c>
      <c r="E1868" s="13">
        <v>306700</v>
      </c>
      <c r="F1868" s="13">
        <v>306700</v>
      </c>
      <c r="G1868" s="13">
        <v>306700</v>
      </c>
      <c r="H1868" s="13">
        <v>335900</v>
      </c>
      <c r="I1868" s="13">
        <v>343900</v>
      </c>
      <c r="J1868" s="13">
        <v>334300</v>
      </c>
      <c r="K1868" s="13">
        <v>309600</v>
      </c>
      <c r="L1868" s="13">
        <v>290600</v>
      </c>
      <c r="M1868" s="13">
        <v>295900</v>
      </c>
      <c r="N1868" s="13">
        <v>318800</v>
      </c>
      <c r="O1868" s="13">
        <v>323000</v>
      </c>
      <c r="P1868" s="13">
        <v>318000</v>
      </c>
      <c r="Q1868" s="13">
        <v>318000</v>
      </c>
      <c r="R1868" s="13">
        <v>311700</v>
      </c>
      <c r="S1868" s="13">
        <v>317000</v>
      </c>
      <c r="T1868" s="13">
        <v>317000</v>
      </c>
      <c r="U1868" s="13">
        <v>317000</v>
      </c>
      <c r="V1868" s="13">
        <v>317000</v>
      </c>
      <c r="W1868" s="13">
        <v>297400</v>
      </c>
      <c r="X1868" s="13">
        <v>297400</v>
      </c>
      <c r="Y1868" s="13">
        <v>259400</v>
      </c>
      <c r="Z1868" s="13">
        <v>247500</v>
      </c>
      <c r="AA1868" s="13">
        <v>255000</v>
      </c>
      <c r="AB1868" s="13">
        <v>91</v>
      </c>
      <c r="AC1868" s="13">
        <v>82</v>
      </c>
      <c r="AD1868" s="13">
        <v>75</v>
      </c>
      <c r="AE1868" s="13">
        <v>61</v>
      </c>
      <c r="AF1868" s="13">
        <v>48</v>
      </c>
      <c r="AG1868" s="13">
        <v>35</v>
      </c>
      <c r="AH1868" s="13">
        <v>59</v>
      </c>
      <c r="AI1868" s="13">
        <v>91</v>
      </c>
      <c r="AJ1868" s="13">
        <v>78</v>
      </c>
      <c r="AK1868" s="13">
        <v>29</v>
      </c>
      <c r="AL1868" s="13">
        <v>73</v>
      </c>
      <c r="AM1868" s="13"/>
      <c r="AN1868" s="13">
        <v>73</v>
      </c>
      <c r="AO1868" s="13">
        <v>50</v>
      </c>
      <c r="AP1868" s="13"/>
      <c r="AQ1868" s="13"/>
      <c r="AR1868" s="13"/>
      <c r="AS1868" s="13">
        <v>24</v>
      </c>
      <c r="AT1868" s="13"/>
      <c r="AU1868" s="13">
        <v>20</v>
      </c>
      <c r="AV1868" s="13">
        <v>88</v>
      </c>
      <c r="AW1868" s="13">
        <v>61</v>
      </c>
      <c r="AX1868" s="13">
        <v>58</v>
      </c>
      <c r="AY1868" s="14">
        <f t="shared" si="294"/>
        <v>60.888888888888886</v>
      </c>
      <c r="AZ1868" s="14">
        <f t="shared" si="292"/>
        <v>23</v>
      </c>
      <c r="BA1868" s="19">
        <f t="shared" si="295"/>
        <v>0.81818181818181823</v>
      </c>
      <c r="BB1868" s="20">
        <f t="shared" si="293"/>
        <v>22.746399557082825</v>
      </c>
      <c r="BC1868">
        <f t="shared" si="296"/>
        <v>0</v>
      </c>
      <c r="BD1868" s="14">
        <f t="shared" si="297"/>
        <v>22</v>
      </c>
      <c r="BE1868" s="14">
        <f t="shared" si="298"/>
        <v>65.333333333333329</v>
      </c>
      <c r="BF1868" s="14">
        <f t="shared" si="299"/>
        <v>66</v>
      </c>
      <c r="BG1868" s="14">
        <f t="shared" si="300"/>
        <v>50.2</v>
      </c>
    </row>
    <row r="1869" spans="1:59" x14ac:dyDescent="0.2">
      <c r="A1869" t="str">
        <f t="shared" si="301"/>
        <v>Jake Melksham_2015</v>
      </c>
      <c r="B1869" t="s">
        <v>931</v>
      </c>
      <c r="C1869" t="s">
        <v>288</v>
      </c>
      <c r="D1869">
        <v>2015</v>
      </c>
      <c r="E1869" s="13">
        <v>403300</v>
      </c>
      <c r="F1869" s="13">
        <v>403300</v>
      </c>
      <c r="G1869" s="13">
        <v>403300</v>
      </c>
      <c r="H1869" s="13">
        <v>403300</v>
      </c>
      <c r="I1869" s="13">
        <v>403300</v>
      </c>
      <c r="J1869" s="13">
        <v>396300</v>
      </c>
      <c r="K1869" s="13">
        <v>386800</v>
      </c>
      <c r="L1869" s="13">
        <v>382700</v>
      </c>
      <c r="M1869" s="13">
        <v>362900</v>
      </c>
      <c r="N1869" s="13">
        <v>333300</v>
      </c>
      <c r="O1869" s="13">
        <v>333300</v>
      </c>
      <c r="P1869" s="13">
        <v>292400</v>
      </c>
      <c r="Q1869" s="13">
        <v>257600</v>
      </c>
      <c r="R1869" s="13">
        <v>230500</v>
      </c>
      <c r="S1869" s="13">
        <v>243100</v>
      </c>
      <c r="T1869" s="13">
        <v>253900</v>
      </c>
      <c r="U1869" s="13">
        <v>272700</v>
      </c>
      <c r="V1869" s="13">
        <v>276300</v>
      </c>
      <c r="W1869" s="13">
        <v>276300</v>
      </c>
      <c r="X1869" s="13">
        <v>276300</v>
      </c>
      <c r="Y1869" s="13">
        <v>301200</v>
      </c>
      <c r="Z1869" s="13">
        <v>297900</v>
      </c>
      <c r="AA1869" s="13">
        <v>297900</v>
      </c>
      <c r="AB1869" s="13"/>
      <c r="AC1869" s="13"/>
      <c r="AD1869" s="13">
        <v>89</v>
      </c>
      <c r="AE1869" s="13">
        <v>55</v>
      </c>
      <c r="AF1869" s="13">
        <v>85</v>
      </c>
      <c r="AG1869" s="13">
        <v>77</v>
      </c>
      <c r="AH1869" s="13">
        <v>58</v>
      </c>
      <c r="AI1869" s="13">
        <v>50</v>
      </c>
      <c r="AJ1869" s="13">
        <v>40</v>
      </c>
      <c r="AK1869" s="13"/>
      <c r="AL1869" s="13">
        <v>17</v>
      </c>
      <c r="AM1869" s="13">
        <v>39</v>
      </c>
      <c r="AN1869" s="13">
        <v>36</v>
      </c>
      <c r="AO1869" s="13">
        <v>90</v>
      </c>
      <c r="AP1869" s="13">
        <v>43</v>
      </c>
      <c r="AQ1869" s="13">
        <v>61</v>
      </c>
      <c r="AR1869" s="13">
        <v>68</v>
      </c>
      <c r="AS1869" s="13"/>
      <c r="AT1869" s="13"/>
      <c r="AU1869" s="13">
        <v>93</v>
      </c>
      <c r="AV1869" s="13">
        <v>12</v>
      </c>
      <c r="AW1869" s="13"/>
      <c r="AX1869" s="13"/>
      <c r="AY1869" s="14">
        <f t="shared" si="294"/>
        <v>57.0625</v>
      </c>
      <c r="AZ1869" s="14">
        <f t="shared" si="292"/>
        <v>23</v>
      </c>
      <c r="BA1869" s="19">
        <f t="shared" si="295"/>
        <v>0.72727272727272729</v>
      </c>
      <c r="BB1869" s="20">
        <f t="shared" si="293"/>
        <v>25.375759430343493</v>
      </c>
      <c r="BC1869">
        <f t="shared" si="296"/>
        <v>0</v>
      </c>
      <c r="BD1869" s="14">
        <f t="shared" si="297"/>
        <v>14</v>
      </c>
      <c r="BE1869" s="14">
        <f t="shared" si="298"/>
        <v>76.5</v>
      </c>
      <c r="BF1869" s="14">
        <f t="shared" si="299"/>
        <v>40.799999999999997</v>
      </c>
      <c r="BG1869" s="14">
        <f t="shared" si="300"/>
        <v>55.4</v>
      </c>
    </row>
    <row r="1870" spans="1:59" x14ac:dyDescent="0.2">
      <c r="A1870" t="str">
        <f t="shared" si="301"/>
        <v>Tim Membrey_2018</v>
      </c>
      <c r="B1870" t="s">
        <v>883</v>
      </c>
      <c r="C1870" t="s">
        <v>399</v>
      </c>
      <c r="D1870">
        <v>2018</v>
      </c>
      <c r="E1870" s="13">
        <v>410400</v>
      </c>
      <c r="F1870" s="13">
        <v>410400</v>
      </c>
      <c r="G1870" s="13">
        <v>410400</v>
      </c>
      <c r="H1870" s="13">
        <v>410400</v>
      </c>
      <c r="I1870" s="13">
        <v>410400</v>
      </c>
      <c r="J1870" s="13">
        <v>374300</v>
      </c>
      <c r="K1870" s="13">
        <v>331700</v>
      </c>
      <c r="L1870" s="13">
        <v>319600</v>
      </c>
      <c r="M1870" s="13">
        <v>331900</v>
      </c>
      <c r="N1870" s="13">
        <v>330800</v>
      </c>
      <c r="O1870" s="13">
        <v>332800</v>
      </c>
      <c r="P1870" s="13">
        <v>354000</v>
      </c>
      <c r="Q1870" s="13">
        <v>381000</v>
      </c>
      <c r="R1870" s="13">
        <v>404600</v>
      </c>
      <c r="S1870" s="13">
        <v>404600</v>
      </c>
      <c r="T1870" s="13">
        <v>416300</v>
      </c>
      <c r="U1870" s="13">
        <v>411400</v>
      </c>
      <c r="V1870" s="13">
        <v>412600</v>
      </c>
      <c r="W1870" s="13">
        <v>386900</v>
      </c>
      <c r="X1870" s="13">
        <v>392300</v>
      </c>
      <c r="Y1870" s="13">
        <v>381900</v>
      </c>
      <c r="Z1870" s="13">
        <v>383100</v>
      </c>
      <c r="AA1870" s="13">
        <v>353300</v>
      </c>
      <c r="AB1870" s="13">
        <v>107</v>
      </c>
      <c r="AC1870" s="13">
        <v>30</v>
      </c>
      <c r="AD1870" s="13"/>
      <c r="AE1870" s="13"/>
      <c r="AF1870" s="13">
        <v>23</v>
      </c>
      <c r="AG1870" s="13">
        <v>74</v>
      </c>
      <c r="AH1870" s="13">
        <v>74</v>
      </c>
      <c r="AI1870" s="13">
        <v>72</v>
      </c>
      <c r="AJ1870" s="13">
        <v>52</v>
      </c>
      <c r="AK1870" s="13">
        <v>79</v>
      </c>
      <c r="AL1870" s="13">
        <v>116</v>
      </c>
      <c r="AM1870" s="13">
        <v>80</v>
      </c>
      <c r="AN1870" s="13">
        <v>86</v>
      </c>
      <c r="AO1870" s="13"/>
      <c r="AP1870" s="13">
        <v>108</v>
      </c>
      <c r="AQ1870" s="13">
        <v>50</v>
      </c>
      <c r="AR1870" s="13">
        <v>96</v>
      </c>
      <c r="AS1870" s="13">
        <v>49</v>
      </c>
      <c r="AT1870" s="13">
        <v>104</v>
      </c>
      <c r="AU1870" s="13">
        <v>65</v>
      </c>
      <c r="AV1870" s="13">
        <v>69</v>
      </c>
      <c r="AW1870" s="13">
        <v>69</v>
      </c>
      <c r="AX1870" s="13">
        <v>57</v>
      </c>
      <c r="AY1870" s="14">
        <f t="shared" si="294"/>
        <v>73</v>
      </c>
      <c r="AZ1870" s="14">
        <f t="shared" si="292"/>
        <v>23</v>
      </c>
      <c r="BA1870" s="19">
        <f t="shared" si="295"/>
        <v>0.90909090909090906</v>
      </c>
      <c r="BB1870" s="20">
        <f t="shared" si="293"/>
        <v>25.364708179922584</v>
      </c>
      <c r="BC1870">
        <f t="shared" si="296"/>
        <v>0</v>
      </c>
      <c r="BD1870" s="14">
        <f t="shared" si="297"/>
        <v>8</v>
      </c>
      <c r="BE1870" s="14">
        <f t="shared" si="298"/>
        <v>58.5</v>
      </c>
      <c r="BF1870" s="14">
        <f t="shared" si="299"/>
        <v>78.833333333333329</v>
      </c>
      <c r="BG1870" s="14">
        <f t="shared" si="300"/>
        <v>74.111111111111114</v>
      </c>
    </row>
    <row r="1871" spans="1:59" x14ac:dyDescent="0.2">
      <c r="A1871" t="str">
        <f t="shared" si="301"/>
        <v>Tim Membrey_2017</v>
      </c>
      <c r="B1871" t="s">
        <v>883</v>
      </c>
      <c r="C1871" t="s">
        <v>399</v>
      </c>
      <c r="D1871">
        <v>2017</v>
      </c>
      <c r="E1871" s="13">
        <v>424400</v>
      </c>
      <c r="F1871" s="13">
        <v>424400</v>
      </c>
      <c r="G1871" s="13">
        <v>424400</v>
      </c>
      <c r="H1871" s="13">
        <v>416100</v>
      </c>
      <c r="I1871" s="13">
        <v>418000</v>
      </c>
      <c r="J1871" s="13">
        <v>411700</v>
      </c>
      <c r="K1871" s="13">
        <v>414000</v>
      </c>
      <c r="L1871" s="13">
        <v>406800</v>
      </c>
      <c r="M1871" s="13">
        <v>402900</v>
      </c>
      <c r="N1871" s="13">
        <v>382100</v>
      </c>
      <c r="O1871" s="13">
        <v>360800</v>
      </c>
      <c r="P1871" s="13">
        <v>360800</v>
      </c>
      <c r="Q1871" s="13">
        <v>335600</v>
      </c>
      <c r="R1871" s="13">
        <v>340100</v>
      </c>
      <c r="S1871" s="13">
        <v>359000</v>
      </c>
      <c r="T1871" s="13">
        <v>390300</v>
      </c>
      <c r="U1871" s="13">
        <v>409200</v>
      </c>
      <c r="V1871" s="13">
        <v>409200</v>
      </c>
      <c r="W1871" s="13">
        <v>409200</v>
      </c>
      <c r="X1871" s="13">
        <v>423000</v>
      </c>
      <c r="Y1871" s="13">
        <v>421900</v>
      </c>
      <c r="Z1871" s="13">
        <v>401500</v>
      </c>
      <c r="AA1871" s="13">
        <v>376800</v>
      </c>
      <c r="AB1871" s="13">
        <v>66</v>
      </c>
      <c r="AC1871" s="13">
        <v>77</v>
      </c>
      <c r="AD1871" s="13">
        <v>86</v>
      </c>
      <c r="AE1871" s="13">
        <v>85</v>
      </c>
      <c r="AF1871" s="13">
        <v>59</v>
      </c>
      <c r="AG1871" s="13">
        <v>103</v>
      </c>
      <c r="AH1871" s="13">
        <v>64</v>
      </c>
      <c r="AI1871" s="13">
        <v>64</v>
      </c>
      <c r="AJ1871" s="13">
        <v>62</v>
      </c>
      <c r="AK1871" s="13">
        <v>51</v>
      </c>
      <c r="AL1871" s="13"/>
      <c r="AM1871" s="13">
        <v>42</v>
      </c>
      <c r="AN1871" s="13">
        <v>114</v>
      </c>
      <c r="AO1871" s="13">
        <v>86</v>
      </c>
      <c r="AP1871" s="13">
        <v>84</v>
      </c>
      <c r="AQ1871" s="13">
        <v>105</v>
      </c>
      <c r="AR1871" s="13"/>
      <c r="AS1871" s="13"/>
      <c r="AT1871" s="13">
        <v>88</v>
      </c>
      <c r="AU1871" s="13">
        <v>60</v>
      </c>
      <c r="AV1871" s="13">
        <v>61</v>
      </c>
      <c r="AW1871" s="13">
        <v>66</v>
      </c>
      <c r="AX1871" s="13">
        <v>70</v>
      </c>
      <c r="AY1871" s="14">
        <f t="shared" si="294"/>
        <v>74.650000000000006</v>
      </c>
      <c r="AZ1871" s="14">
        <f t="shared" si="292"/>
        <v>23</v>
      </c>
      <c r="BA1871" s="19">
        <f t="shared" si="295"/>
        <v>0.90909090909090906</v>
      </c>
      <c r="BB1871" s="20">
        <f t="shared" si="293"/>
        <v>18.832432830513152</v>
      </c>
      <c r="BC1871">
        <f t="shared" si="296"/>
        <v>0</v>
      </c>
      <c r="BD1871" s="14">
        <f t="shared" si="297"/>
        <v>13</v>
      </c>
      <c r="BE1871" s="14">
        <f t="shared" si="298"/>
        <v>79.333333333333329</v>
      </c>
      <c r="BF1871" s="14">
        <f t="shared" si="299"/>
        <v>56.6</v>
      </c>
      <c r="BG1871" s="14">
        <f t="shared" si="300"/>
        <v>76.285714285714292</v>
      </c>
    </row>
    <row r="1872" spans="1:59" x14ac:dyDescent="0.2">
      <c r="A1872" t="str">
        <f t="shared" si="301"/>
        <v>Tim Membrey_2016</v>
      </c>
      <c r="B1872" t="s">
        <v>883</v>
      </c>
      <c r="C1872" t="s">
        <v>399</v>
      </c>
      <c r="D1872">
        <v>2016</v>
      </c>
      <c r="E1872" s="13">
        <v>304900</v>
      </c>
      <c r="F1872" s="13">
        <v>304900</v>
      </c>
      <c r="G1872" s="13">
        <v>304900</v>
      </c>
      <c r="H1872" s="13">
        <v>304900</v>
      </c>
      <c r="I1872" s="13">
        <v>304900</v>
      </c>
      <c r="J1872" s="13">
        <v>304900</v>
      </c>
      <c r="K1872" s="13">
        <v>304900</v>
      </c>
      <c r="L1872" s="13">
        <v>304900</v>
      </c>
      <c r="M1872" s="13">
        <v>308000</v>
      </c>
      <c r="N1872" s="13">
        <v>299000</v>
      </c>
      <c r="O1872" s="13">
        <v>310700</v>
      </c>
      <c r="P1872" s="13">
        <v>341200</v>
      </c>
      <c r="Q1872" s="13">
        <v>384400</v>
      </c>
      <c r="R1872" s="13">
        <v>384400</v>
      </c>
      <c r="S1872" s="13">
        <v>395600</v>
      </c>
      <c r="T1872" s="13">
        <v>392000</v>
      </c>
      <c r="U1872" s="13">
        <v>378100</v>
      </c>
      <c r="V1872" s="13">
        <v>390200</v>
      </c>
      <c r="W1872" s="13">
        <v>414600</v>
      </c>
      <c r="X1872" s="13">
        <v>414500</v>
      </c>
      <c r="Y1872" s="13">
        <v>408000</v>
      </c>
      <c r="Z1872" s="13">
        <v>388700</v>
      </c>
      <c r="AA1872" s="13">
        <v>387900</v>
      </c>
      <c r="AB1872" s="13"/>
      <c r="AC1872" s="13"/>
      <c r="AD1872" s="13"/>
      <c r="AE1872" s="13"/>
      <c r="AF1872" s="13"/>
      <c r="AG1872" s="13">
        <v>100</v>
      </c>
      <c r="AH1872" s="13">
        <v>64</v>
      </c>
      <c r="AI1872" s="13">
        <v>25</v>
      </c>
      <c r="AJ1872" s="13">
        <v>75</v>
      </c>
      <c r="AK1872" s="13">
        <v>106</v>
      </c>
      <c r="AL1872" s="13">
        <v>74</v>
      </c>
      <c r="AM1872" s="13">
        <v>123</v>
      </c>
      <c r="AN1872" s="13"/>
      <c r="AO1872" s="13">
        <v>62</v>
      </c>
      <c r="AP1872" s="13">
        <v>44</v>
      </c>
      <c r="AQ1872" s="13">
        <v>99</v>
      </c>
      <c r="AR1872" s="13">
        <v>116</v>
      </c>
      <c r="AS1872" s="13">
        <v>81</v>
      </c>
      <c r="AT1872" s="13">
        <v>59</v>
      </c>
      <c r="AU1872" s="13">
        <v>102</v>
      </c>
      <c r="AV1872" s="13">
        <v>48</v>
      </c>
      <c r="AW1872" s="13">
        <v>89</v>
      </c>
      <c r="AX1872" s="13">
        <v>59</v>
      </c>
      <c r="AY1872" s="14">
        <f t="shared" si="294"/>
        <v>78</v>
      </c>
      <c r="AZ1872" s="14">
        <f t="shared" si="292"/>
        <v>23</v>
      </c>
      <c r="BA1872" s="19">
        <f t="shared" si="295"/>
        <v>0.77272727272727271</v>
      </c>
      <c r="BB1872" s="20">
        <f t="shared" si="293"/>
        <v>27.326726843879417</v>
      </c>
      <c r="BC1872">
        <f t="shared" si="296"/>
        <v>0</v>
      </c>
      <c r="BD1872" s="14">
        <f t="shared" si="297"/>
        <v>10</v>
      </c>
      <c r="BE1872" s="14">
        <f t="shared" si="298"/>
        <v>100</v>
      </c>
      <c r="BF1872" s="14">
        <f t="shared" si="299"/>
        <v>77.833333333333329</v>
      </c>
      <c r="BG1872" s="14">
        <f t="shared" si="300"/>
        <v>77.444444444444443</v>
      </c>
    </row>
    <row r="1873" spans="1:59" x14ac:dyDescent="0.2">
      <c r="A1873" t="str">
        <f t="shared" si="301"/>
        <v>Tim Membrey_2015</v>
      </c>
      <c r="B1873" t="s">
        <v>883</v>
      </c>
      <c r="C1873" t="s">
        <v>399</v>
      </c>
      <c r="D1873">
        <v>2015</v>
      </c>
      <c r="E1873" s="13">
        <v>172000</v>
      </c>
      <c r="F1873" s="13">
        <v>172000</v>
      </c>
      <c r="G1873" s="13">
        <v>172000</v>
      </c>
      <c r="H1873" s="13">
        <v>199800</v>
      </c>
      <c r="I1873" s="13">
        <v>218800</v>
      </c>
      <c r="J1873" s="13">
        <v>240800</v>
      </c>
      <c r="K1873" s="13">
        <v>240800</v>
      </c>
      <c r="L1873" s="13">
        <v>240800</v>
      </c>
      <c r="M1873" s="13">
        <v>251700</v>
      </c>
      <c r="N1873" s="13">
        <v>251700</v>
      </c>
      <c r="O1873" s="13">
        <v>251700</v>
      </c>
      <c r="P1873" s="13">
        <v>264900</v>
      </c>
      <c r="Q1873" s="13">
        <v>264900</v>
      </c>
      <c r="R1873" s="13">
        <v>284000</v>
      </c>
      <c r="S1873" s="13">
        <v>319500</v>
      </c>
      <c r="T1873" s="13">
        <v>330600</v>
      </c>
      <c r="U1873" s="13">
        <v>330600</v>
      </c>
      <c r="V1873" s="13">
        <v>330600</v>
      </c>
      <c r="W1873" s="13">
        <v>307800</v>
      </c>
      <c r="X1873" s="13">
        <v>307800</v>
      </c>
      <c r="Y1873" s="13">
        <v>307800</v>
      </c>
      <c r="Z1873" s="13">
        <v>267600</v>
      </c>
      <c r="AA1873" s="13">
        <v>267600</v>
      </c>
      <c r="AB1873" s="13">
        <v>52</v>
      </c>
      <c r="AC1873" s="13">
        <v>35</v>
      </c>
      <c r="AD1873" s="13">
        <v>78</v>
      </c>
      <c r="AE1873" s="13">
        <v>49</v>
      </c>
      <c r="AF1873" s="13">
        <v>54</v>
      </c>
      <c r="AG1873" s="13"/>
      <c r="AH1873" s="13"/>
      <c r="AI1873" s="13">
        <v>65</v>
      </c>
      <c r="AJ1873" s="13"/>
      <c r="AK1873" s="13"/>
      <c r="AL1873" s="13">
        <v>60</v>
      </c>
      <c r="AM1873" s="13"/>
      <c r="AN1873" s="13">
        <v>76</v>
      </c>
      <c r="AO1873" s="13">
        <v>112</v>
      </c>
      <c r="AP1873" s="13">
        <v>26</v>
      </c>
      <c r="AQ1873" s="13"/>
      <c r="AR1873" s="13"/>
      <c r="AS1873" s="13">
        <v>10</v>
      </c>
      <c r="AT1873" s="13"/>
      <c r="AU1873" s="13"/>
      <c r="AV1873" s="13">
        <v>61</v>
      </c>
      <c r="AW1873" s="13"/>
      <c r="AX1873" s="13"/>
      <c r="AY1873" s="14">
        <f t="shared" si="294"/>
        <v>56.5</v>
      </c>
      <c r="AZ1873" s="14">
        <f t="shared" si="292"/>
        <v>23</v>
      </c>
      <c r="BA1873" s="19">
        <f t="shared" si="295"/>
        <v>0.54545454545454541</v>
      </c>
      <c r="BB1873" s="20">
        <f t="shared" si="293"/>
        <v>26.397313912937843</v>
      </c>
      <c r="BC1873">
        <f t="shared" si="296"/>
        <v>0</v>
      </c>
      <c r="BD1873" s="14">
        <f t="shared" si="297"/>
        <v>1</v>
      </c>
      <c r="BE1873" s="14">
        <f t="shared" si="298"/>
        <v>53.6</v>
      </c>
      <c r="BF1873" s="14">
        <f t="shared" si="299"/>
        <v>62.5</v>
      </c>
      <c r="BG1873" s="14">
        <f t="shared" si="300"/>
        <v>32.333333333333336</v>
      </c>
    </row>
    <row r="1874" spans="1:59" x14ac:dyDescent="0.2">
      <c r="A1874" t="str">
        <f t="shared" si="301"/>
        <v>Connor Menadue_2018</v>
      </c>
      <c r="B1874" t="s">
        <v>587</v>
      </c>
      <c r="C1874" t="s">
        <v>369</v>
      </c>
      <c r="D1874">
        <v>2018</v>
      </c>
      <c r="E1874" s="13">
        <v>301800</v>
      </c>
      <c r="F1874" s="13">
        <v>301800</v>
      </c>
      <c r="G1874" s="13">
        <v>301800</v>
      </c>
      <c r="H1874" s="13">
        <v>301800</v>
      </c>
      <c r="I1874" s="13">
        <v>301800</v>
      </c>
      <c r="J1874" s="13">
        <v>301800</v>
      </c>
      <c r="K1874" s="13">
        <v>301800</v>
      </c>
      <c r="L1874" s="13">
        <v>301800</v>
      </c>
      <c r="M1874" s="13">
        <v>301800</v>
      </c>
      <c r="N1874" s="13">
        <v>301800</v>
      </c>
      <c r="O1874" s="13">
        <v>301800</v>
      </c>
      <c r="P1874" s="13">
        <v>301800</v>
      </c>
      <c r="Q1874" s="13">
        <v>281300</v>
      </c>
      <c r="R1874" s="13">
        <v>281300</v>
      </c>
      <c r="S1874" s="13">
        <v>281300</v>
      </c>
      <c r="T1874" s="13">
        <v>281300</v>
      </c>
      <c r="U1874" s="13">
        <v>281300</v>
      </c>
      <c r="V1874" s="13">
        <v>281300</v>
      </c>
      <c r="W1874" s="13">
        <v>263800</v>
      </c>
      <c r="X1874" s="13">
        <v>263800</v>
      </c>
      <c r="Y1874" s="13">
        <v>249000</v>
      </c>
      <c r="Z1874" s="13">
        <v>249000</v>
      </c>
      <c r="AA1874" s="13">
        <v>249000</v>
      </c>
      <c r="AB1874" s="13"/>
      <c r="AC1874" s="13"/>
      <c r="AD1874" s="13"/>
      <c r="AE1874" s="13"/>
      <c r="AF1874" s="13"/>
      <c r="AG1874" s="13"/>
      <c r="AH1874" s="13"/>
      <c r="AI1874" s="13"/>
      <c r="AJ1874" s="13"/>
      <c r="AK1874" s="13">
        <v>42</v>
      </c>
      <c r="AL1874" s="13">
        <v>63</v>
      </c>
      <c r="AM1874" s="13">
        <v>32</v>
      </c>
      <c r="AN1874" s="13"/>
      <c r="AO1874" s="13"/>
      <c r="AP1874" s="13"/>
      <c r="AQ1874" s="13"/>
      <c r="AR1874" s="13"/>
      <c r="AS1874" s="13">
        <v>38</v>
      </c>
      <c r="AT1874" s="13"/>
      <c r="AU1874" s="13">
        <v>59</v>
      </c>
      <c r="AV1874" s="13"/>
      <c r="AW1874" s="13"/>
      <c r="AX1874" s="13"/>
      <c r="AY1874" s="14">
        <f t="shared" si="294"/>
        <v>46.8</v>
      </c>
      <c r="AZ1874" s="14">
        <f t="shared" si="292"/>
        <v>23</v>
      </c>
      <c r="BA1874" s="19">
        <f t="shared" si="295"/>
        <v>0.22727272727272727</v>
      </c>
      <c r="BB1874" s="20">
        <f t="shared" si="293"/>
        <v>13.516656391282565</v>
      </c>
      <c r="BC1874">
        <f t="shared" si="296"/>
        <v>0</v>
      </c>
      <c r="BD1874" s="14">
        <f t="shared" si="297"/>
        <v>21</v>
      </c>
      <c r="BE1874" s="14" t="str">
        <f t="shared" si="298"/>
        <v/>
      </c>
      <c r="BF1874" s="14">
        <f t="shared" si="299"/>
        <v>45.666666666666664</v>
      </c>
      <c r="BG1874" s="14">
        <f t="shared" si="300"/>
        <v>48.5</v>
      </c>
    </row>
    <row r="1875" spans="1:59" x14ac:dyDescent="0.2">
      <c r="A1875" t="str">
        <f t="shared" si="301"/>
        <v>Connor Menadue_2017</v>
      </c>
      <c r="B1875" t="s">
        <v>587</v>
      </c>
      <c r="C1875" t="s">
        <v>369</v>
      </c>
      <c r="D1875">
        <v>2017</v>
      </c>
      <c r="E1875" s="13">
        <v>310500</v>
      </c>
      <c r="F1875" s="13">
        <v>310500</v>
      </c>
      <c r="G1875" s="13">
        <v>310500</v>
      </c>
      <c r="H1875" s="13">
        <v>310500</v>
      </c>
      <c r="I1875" s="13">
        <v>310500</v>
      </c>
      <c r="J1875" s="13">
        <v>310500</v>
      </c>
      <c r="K1875" s="13">
        <v>310500</v>
      </c>
      <c r="L1875" s="13">
        <v>310500</v>
      </c>
      <c r="M1875" s="13">
        <v>310500</v>
      </c>
      <c r="N1875" s="13">
        <v>294400</v>
      </c>
      <c r="O1875" s="13">
        <v>293100</v>
      </c>
      <c r="P1875" s="13">
        <v>285000</v>
      </c>
      <c r="Q1875" s="13">
        <v>285000</v>
      </c>
      <c r="R1875" s="13">
        <v>281700</v>
      </c>
      <c r="S1875" s="13">
        <v>280200</v>
      </c>
      <c r="T1875" s="13">
        <v>287500</v>
      </c>
      <c r="U1875" s="13">
        <v>295000</v>
      </c>
      <c r="V1875" s="13">
        <v>295000</v>
      </c>
      <c r="W1875" s="13">
        <v>295000</v>
      </c>
      <c r="X1875" s="13">
        <v>295000</v>
      </c>
      <c r="Y1875" s="13">
        <v>295000</v>
      </c>
      <c r="Z1875" s="13">
        <v>295000</v>
      </c>
      <c r="AA1875" s="13">
        <v>295000</v>
      </c>
      <c r="AB1875" s="13"/>
      <c r="AC1875" s="13"/>
      <c r="AD1875" s="13"/>
      <c r="AE1875" s="13">
        <v>47</v>
      </c>
      <c r="AF1875" s="13">
        <v>50</v>
      </c>
      <c r="AG1875" s="13"/>
      <c r="AH1875" s="13"/>
      <c r="AI1875" s="13"/>
      <c r="AJ1875" s="13">
        <v>49</v>
      </c>
      <c r="AK1875" s="13">
        <v>71</v>
      </c>
      <c r="AL1875" s="13">
        <v>35</v>
      </c>
      <c r="AM1875" s="13"/>
      <c r="AN1875" s="13">
        <v>54</v>
      </c>
      <c r="AO1875" s="13">
        <v>73</v>
      </c>
      <c r="AP1875" s="13">
        <v>56</v>
      </c>
      <c r="AQ1875" s="13">
        <v>59</v>
      </c>
      <c r="AR1875" s="13"/>
      <c r="AS1875" s="13"/>
      <c r="AT1875" s="13"/>
      <c r="AU1875" s="13"/>
      <c r="AV1875" s="13"/>
      <c r="AW1875" s="13"/>
      <c r="AX1875" s="13"/>
      <c r="AY1875" s="14">
        <f t="shared" si="294"/>
        <v>54.888888888888886</v>
      </c>
      <c r="AZ1875" s="14">
        <f t="shared" si="292"/>
        <v>23</v>
      </c>
      <c r="BA1875" s="19">
        <f t="shared" si="295"/>
        <v>0.40909090909090912</v>
      </c>
      <c r="BB1875" s="20">
        <f t="shared" si="293"/>
        <v>11.847409468365282</v>
      </c>
      <c r="BC1875">
        <f t="shared" si="296"/>
        <v>0</v>
      </c>
      <c r="BD1875" s="14">
        <f t="shared" si="297"/>
        <v>15</v>
      </c>
      <c r="BE1875" s="14">
        <f t="shared" si="298"/>
        <v>48.5</v>
      </c>
      <c r="BF1875" s="14">
        <f t="shared" si="299"/>
        <v>51.666666666666664</v>
      </c>
      <c r="BG1875" s="14">
        <f t="shared" si="300"/>
        <v>57.5</v>
      </c>
    </row>
    <row r="1876" spans="1:59" x14ac:dyDescent="0.2">
      <c r="A1876" t="str">
        <f t="shared" si="301"/>
        <v>Connor Menadue_2016</v>
      </c>
      <c r="B1876" t="s">
        <v>587</v>
      </c>
      <c r="C1876" t="s">
        <v>369</v>
      </c>
      <c r="D1876">
        <v>2016</v>
      </c>
      <c r="E1876" s="13">
        <v>155400</v>
      </c>
      <c r="F1876" s="13">
        <v>155400</v>
      </c>
      <c r="G1876" s="13">
        <v>155400</v>
      </c>
      <c r="H1876" s="13">
        <v>192000</v>
      </c>
      <c r="I1876" s="13">
        <v>209300</v>
      </c>
      <c r="J1876" s="13">
        <v>210400</v>
      </c>
      <c r="K1876" s="13">
        <v>220500</v>
      </c>
      <c r="L1876" s="13">
        <v>225300</v>
      </c>
      <c r="M1876" s="13">
        <v>227700</v>
      </c>
      <c r="N1876" s="13">
        <v>226300</v>
      </c>
      <c r="O1876" s="13">
        <v>226300</v>
      </c>
      <c r="P1876" s="13">
        <v>226300</v>
      </c>
      <c r="Q1876" s="13">
        <v>226300</v>
      </c>
      <c r="R1876" s="13">
        <v>226300</v>
      </c>
      <c r="S1876" s="13">
        <v>257700</v>
      </c>
      <c r="T1876" s="13">
        <v>289200</v>
      </c>
      <c r="U1876" s="13">
        <v>322900</v>
      </c>
      <c r="V1876" s="13">
        <v>303400</v>
      </c>
      <c r="W1876" s="13">
        <v>303400</v>
      </c>
      <c r="X1876" s="13">
        <v>303400</v>
      </c>
      <c r="Y1876" s="13">
        <v>303400</v>
      </c>
      <c r="Z1876" s="13">
        <v>303400</v>
      </c>
      <c r="AA1876" s="13">
        <v>293800</v>
      </c>
      <c r="AB1876" s="13">
        <v>80</v>
      </c>
      <c r="AC1876" s="13">
        <v>63</v>
      </c>
      <c r="AD1876" s="13">
        <v>31</v>
      </c>
      <c r="AE1876" s="13">
        <v>58</v>
      </c>
      <c r="AF1876" s="13">
        <v>36</v>
      </c>
      <c r="AG1876" s="13">
        <v>52</v>
      </c>
      <c r="AH1876" s="13">
        <v>54</v>
      </c>
      <c r="AI1876" s="13">
        <v>33</v>
      </c>
      <c r="AJ1876" s="13">
        <v>46</v>
      </c>
      <c r="AK1876" s="13"/>
      <c r="AL1876" s="13"/>
      <c r="AM1876" s="13"/>
      <c r="AN1876" s="13"/>
      <c r="AO1876" s="13">
        <v>130</v>
      </c>
      <c r="AP1876" s="13">
        <v>50</v>
      </c>
      <c r="AQ1876" s="13">
        <v>71</v>
      </c>
      <c r="AR1876" s="13">
        <v>32</v>
      </c>
      <c r="AS1876" s="13"/>
      <c r="AT1876" s="13"/>
      <c r="AU1876" s="13"/>
      <c r="AV1876" s="13"/>
      <c r="AW1876" s="13">
        <v>63</v>
      </c>
      <c r="AX1876" s="13"/>
      <c r="AY1876" s="14">
        <f t="shared" si="294"/>
        <v>57.071428571428569</v>
      </c>
      <c r="AZ1876" s="14">
        <f t="shared" si="292"/>
        <v>23</v>
      </c>
      <c r="BA1876" s="19">
        <f t="shared" si="295"/>
        <v>0.63636363636363635</v>
      </c>
      <c r="BB1876" s="20">
        <f t="shared" si="293"/>
        <v>25.793452614998984</v>
      </c>
      <c r="BC1876">
        <f t="shared" si="296"/>
        <v>0</v>
      </c>
      <c r="BD1876" s="14">
        <f t="shared" si="297"/>
        <v>1</v>
      </c>
      <c r="BE1876" s="14">
        <f t="shared" si="298"/>
        <v>53.333333333333336</v>
      </c>
      <c r="BF1876" s="14">
        <f t="shared" si="299"/>
        <v>44.333333333333336</v>
      </c>
      <c r="BG1876" s="14">
        <f t="shared" si="300"/>
        <v>54</v>
      </c>
    </row>
    <row r="1877" spans="1:59" x14ac:dyDescent="0.2">
      <c r="A1877" t="str">
        <f t="shared" si="301"/>
        <v>Connor Menadue_2015</v>
      </c>
      <c r="B1877" t="s">
        <v>587</v>
      </c>
      <c r="C1877" t="s">
        <v>369</v>
      </c>
      <c r="D1877">
        <v>2015</v>
      </c>
      <c r="E1877" s="13">
        <v>117300</v>
      </c>
      <c r="F1877" s="13">
        <v>117300</v>
      </c>
      <c r="G1877" s="13">
        <v>117300</v>
      </c>
      <c r="H1877" s="13">
        <v>117300</v>
      </c>
      <c r="I1877" s="13">
        <v>117300</v>
      </c>
      <c r="J1877" s="13">
        <v>117300</v>
      </c>
      <c r="K1877" s="13">
        <v>117300</v>
      </c>
      <c r="L1877" s="13">
        <v>117300</v>
      </c>
      <c r="M1877" s="13">
        <v>117300</v>
      </c>
      <c r="N1877" s="13">
        <v>133700</v>
      </c>
      <c r="O1877" s="13">
        <v>139400</v>
      </c>
      <c r="P1877" s="13">
        <v>139400</v>
      </c>
      <c r="Q1877" s="13">
        <v>140800</v>
      </c>
      <c r="R1877" s="13">
        <v>140800</v>
      </c>
      <c r="S1877" s="13">
        <v>140800</v>
      </c>
      <c r="T1877" s="13">
        <v>140800</v>
      </c>
      <c r="U1877" s="13">
        <v>140800</v>
      </c>
      <c r="V1877" s="13">
        <v>140800</v>
      </c>
      <c r="W1877" s="13">
        <v>140800</v>
      </c>
      <c r="X1877" s="13">
        <v>140800</v>
      </c>
      <c r="Y1877" s="13">
        <v>140800</v>
      </c>
      <c r="Z1877" s="13">
        <v>140800</v>
      </c>
      <c r="AA1877" s="13">
        <v>140800</v>
      </c>
      <c r="AB1877" s="13"/>
      <c r="AC1877" s="13"/>
      <c r="AD1877" s="13"/>
      <c r="AE1877" s="13"/>
      <c r="AF1877" s="13"/>
      <c r="AG1877" s="13"/>
      <c r="AH1877" s="13">
        <v>15</v>
      </c>
      <c r="AI1877" s="13">
        <v>43</v>
      </c>
      <c r="AJ1877" s="13">
        <v>49</v>
      </c>
      <c r="AK1877" s="13"/>
      <c r="AL1877" s="13"/>
      <c r="AM1877" s="13">
        <v>37</v>
      </c>
      <c r="AN1877" s="13"/>
      <c r="AO1877" s="13"/>
      <c r="AP1877" s="13"/>
      <c r="AQ1877" s="13"/>
      <c r="AR1877" s="13"/>
      <c r="AS1877" s="13"/>
      <c r="AT1877" s="13"/>
      <c r="AU1877" s="13"/>
      <c r="AV1877" s="13"/>
      <c r="AW1877" s="13"/>
      <c r="AX1877" s="13"/>
      <c r="AY1877" s="14">
        <f t="shared" si="294"/>
        <v>36</v>
      </c>
      <c r="AZ1877" s="14">
        <f t="shared" si="292"/>
        <v>23</v>
      </c>
      <c r="BA1877" s="19">
        <f t="shared" si="295"/>
        <v>0.18181818181818182</v>
      </c>
      <c r="BB1877" s="20">
        <f t="shared" si="293"/>
        <v>14.832396974191326</v>
      </c>
      <c r="BC1877">
        <f t="shared" si="296"/>
        <v>0</v>
      </c>
      <c r="BD1877" s="14">
        <f t="shared" si="297"/>
        <v>1</v>
      </c>
      <c r="BE1877" s="14" t="str">
        <f t="shared" si="298"/>
        <v/>
      </c>
      <c r="BF1877" s="14">
        <f t="shared" si="299"/>
        <v>36</v>
      </c>
      <c r="BG1877" s="14" t="str">
        <f t="shared" si="300"/>
        <v/>
      </c>
    </row>
    <row r="1878" spans="1:59" x14ac:dyDescent="0.2">
      <c r="A1878" t="str">
        <f t="shared" si="301"/>
        <v>Sam Menegola_2018</v>
      </c>
      <c r="B1878" t="s">
        <v>849</v>
      </c>
      <c r="C1878" t="s">
        <v>235</v>
      </c>
      <c r="D1878">
        <v>2018</v>
      </c>
      <c r="E1878" s="13">
        <v>551800</v>
      </c>
      <c r="F1878" s="13">
        <v>551800</v>
      </c>
      <c r="G1878" s="13">
        <v>551800</v>
      </c>
      <c r="H1878" s="13">
        <v>520900</v>
      </c>
      <c r="I1878" s="13">
        <v>524500</v>
      </c>
      <c r="J1878" s="13">
        <v>556500</v>
      </c>
      <c r="K1878" s="13">
        <v>552000</v>
      </c>
      <c r="L1878" s="13">
        <v>528000</v>
      </c>
      <c r="M1878" s="13">
        <v>514100</v>
      </c>
      <c r="N1878" s="13">
        <v>498700</v>
      </c>
      <c r="O1878" s="13">
        <v>506200</v>
      </c>
      <c r="P1878" s="13">
        <v>501800</v>
      </c>
      <c r="Q1878" s="13">
        <v>500000</v>
      </c>
      <c r="R1878" s="13">
        <v>490000</v>
      </c>
      <c r="S1878" s="13">
        <v>490000</v>
      </c>
      <c r="T1878" s="13">
        <v>472200</v>
      </c>
      <c r="U1878" s="13">
        <v>461800</v>
      </c>
      <c r="V1878" s="13">
        <v>444000</v>
      </c>
      <c r="W1878" s="13">
        <v>440500</v>
      </c>
      <c r="X1878" s="13">
        <v>450800</v>
      </c>
      <c r="Y1878" s="13">
        <v>486500</v>
      </c>
      <c r="Z1878" s="13">
        <v>514500</v>
      </c>
      <c r="AA1878" s="13">
        <v>543300</v>
      </c>
      <c r="AB1878" s="13">
        <v>74</v>
      </c>
      <c r="AC1878" s="13">
        <v>57</v>
      </c>
      <c r="AD1878" s="13">
        <v>128</v>
      </c>
      <c r="AE1878" s="13">
        <v>129</v>
      </c>
      <c r="AF1878" s="13">
        <v>121</v>
      </c>
      <c r="AG1878" s="13">
        <v>70</v>
      </c>
      <c r="AH1878" s="13">
        <v>85</v>
      </c>
      <c r="AI1878" s="13">
        <v>132</v>
      </c>
      <c r="AJ1878" s="13">
        <v>59</v>
      </c>
      <c r="AK1878" s="13">
        <v>125</v>
      </c>
      <c r="AL1878" s="13">
        <v>110</v>
      </c>
      <c r="AM1878" s="13">
        <v>65</v>
      </c>
      <c r="AN1878" s="13">
        <v>103</v>
      </c>
      <c r="AO1878" s="13"/>
      <c r="AP1878" s="13">
        <v>92</v>
      </c>
      <c r="AQ1878" s="13">
        <v>71</v>
      </c>
      <c r="AR1878" s="13">
        <v>79</v>
      </c>
      <c r="AS1878" s="13">
        <v>114</v>
      </c>
      <c r="AT1878" s="13">
        <v>100</v>
      </c>
      <c r="AU1878" s="13">
        <v>144</v>
      </c>
      <c r="AV1878" s="13">
        <v>119</v>
      </c>
      <c r="AW1878" s="13">
        <v>112</v>
      </c>
      <c r="AX1878" s="13">
        <v>112</v>
      </c>
      <c r="AY1878" s="14">
        <f t="shared" si="294"/>
        <v>100.04545454545455</v>
      </c>
      <c r="AZ1878" s="14">
        <f t="shared" si="292"/>
        <v>23</v>
      </c>
      <c r="BA1878" s="19">
        <f t="shared" si="295"/>
        <v>1</v>
      </c>
      <c r="BB1878" s="20">
        <f t="shared" si="293"/>
        <v>26.283214402111472</v>
      </c>
      <c r="BC1878">
        <f t="shared" si="296"/>
        <v>0</v>
      </c>
      <c r="BD1878" s="14">
        <f t="shared" si="297"/>
        <v>19</v>
      </c>
      <c r="BE1878" s="14">
        <f t="shared" si="298"/>
        <v>96.5</v>
      </c>
      <c r="BF1878" s="14">
        <f t="shared" si="299"/>
        <v>96</v>
      </c>
      <c r="BG1878" s="14">
        <f t="shared" si="300"/>
        <v>104.77777777777777</v>
      </c>
    </row>
    <row r="1879" spans="1:59" x14ac:dyDescent="0.2">
      <c r="A1879" t="str">
        <f t="shared" si="301"/>
        <v>Sam Menegola_2017</v>
      </c>
      <c r="B1879" t="s">
        <v>849</v>
      </c>
      <c r="C1879" t="s">
        <v>235</v>
      </c>
      <c r="D1879">
        <v>2017</v>
      </c>
      <c r="E1879" s="13">
        <v>486400</v>
      </c>
      <c r="F1879" s="13">
        <v>486400</v>
      </c>
      <c r="G1879" s="13">
        <v>486400</v>
      </c>
      <c r="H1879" s="13">
        <v>486400</v>
      </c>
      <c r="I1879" s="13">
        <v>486400</v>
      </c>
      <c r="J1879" s="13">
        <v>486400</v>
      </c>
      <c r="K1879" s="13">
        <v>496300</v>
      </c>
      <c r="L1879" s="13">
        <v>508200</v>
      </c>
      <c r="M1879" s="13">
        <v>502200</v>
      </c>
      <c r="N1879" s="13">
        <v>495600</v>
      </c>
      <c r="O1879" s="13">
        <v>484300</v>
      </c>
      <c r="P1879" s="13">
        <v>480700</v>
      </c>
      <c r="Q1879" s="13">
        <v>480700</v>
      </c>
      <c r="R1879" s="13">
        <v>460900</v>
      </c>
      <c r="S1879" s="13">
        <v>461600</v>
      </c>
      <c r="T1879" s="13">
        <v>470800</v>
      </c>
      <c r="U1879" s="13">
        <v>497700</v>
      </c>
      <c r="V1879" s="13">
        <v>499000</v>
      </c>
      <c r="W1879" s="13">
        <v>471900</v>
      </c>
      <c r="X1879" s="13">
        <v>467700</v>
      </c>
      <c r="Y1879" s="13">
        <v>477700</v>
      </c>
      <c r="Z1879" s="13">
        <v>495400</v>
      </c>
      <c r="AA1879" s="13">
        <v>505800</v>
      </c>
      <c r="AB1879" s="13"/>
      <c r="AC1879" s="13"/>
      <c r="AD1879" s="13">
        <v>94</v>
      </c>
      <c r="AE1879" s="13">
        <v>126</v>
      </c>
      <c r="AF1879" s="13"/>
      <c r="AG1879" s="13">
        <v>88</v>
      </c>
      <c r="AH1879" s="13">
        <v>103</v>
      </c>
      <c r="AI1879" s="13">
        <v>95</v>
      </c>
      <c r="AJ1879" s="13">
        <v>82</v>
      </c>
      <c r="AK1879" s="13">
        <v>89</v>
      </c>
      <c r="AL1879" s="13">
        <v>107</v>
      </c>
      <c r="AM1879" s="13"/>
      <c r="AN1879" s="13">
        <v>42</v>
      </c>
      <c r="AO1879" s="13">
        <v>123</v>
      </c>
      <c r="AP1879" s="13">
        <v>130</v>
      </c>
      <c r="AQ1879" s="13">
        <v>88</v>
      </c>
      <c r="AR1879" s="13">
        <v>82</v>
      </c>
      <c r="AS1879" s="13">
        <v>68</v>
      </c>
      <c r="AT1879" s="13">
        <v>124</v>
      </c>
      <c r="AU1879" s="13">
        <v>113</v>
      </c>
      <c r="AV1879" s="13">
        <v>92</v>
      </c>
      <c r="AW1879" s="13">
        <v>118</v>
      </c>
      <c r="AX1879" s="13">
        <v>143</v>
      </c>
      <c r="AY1879" s="14">
        <f t="shared" si="294"/>
        <v>100.36842105263158</v>
      </c>
      <c r="AZ1879" s="14">
        <f t="shared" si="292"/>
        <v>23</v>
      </c>
      <c r="BA1879" s="19">
        <f t="shared" si="295"/>
        <v>0.86363636363636365</v>
      </c>
      <c r="BB1879" s="20">
        <f t="shared" si="293"/>
        <v>24.322396003856625</v>
      </c>
      <c r="BC1879">
        <f t="shared" si="296"/>
        <v>0</v>
      </c>
      <c r="BD1879" s="14">
        <f t="shared" si="297"/>
        <v>14</v>
      </c>
      <c r="BE1879" s="14">
        <f t="shared" si="298"/>
        <v>102.66666666666667</v>
      </c>
      <c r="BF1879" s="14">
        <f t="shared" si="299"/>
        <v>95.2</v>
      </c>
      <c r="BG1879" s="14">
        <f t="shared" si="300"/>
        <v>106.44444444444444</v>
      </c>
    </row>
    <row r="1880" spans="1:59" x14ac:dyDescent="0.2">
      <c r="A1880" t="str">
        <f t="shared" si="301"/>
        <v>Sam Menegola_2016</v>
      </c>
      <c r="B1880" t="s">
        <v>849</v>
      </c>
      <c r="C1880" t="s">
        <v>235</v>
      </c>
      <c r="D1880">
        <v>2016</v>
      </c>
      <c r="E1880" s="13">
        <v>117300</v>
      </c>
      <c r="F1880" s="13">
        <v>117300</v>
      </c>
      <c r="G1880" s="13">
        <v>117300</v>
      </c>
      <c r="H1880" s="13">
        <v>117300</v>
      </c>
      <c r="I1880" s="13">
        <v>117300</v>
      </c>
      <c r="J1880" s="13">
        <v>117300</v>
      </c>
      <c r="K1880" s="13">
        <v>117300</v>
      </c>
      <c r="L1880" s="13">
        <v>117300</v>
      </c>
      <c r="M1880" s="13">
        <v>117300</v>
      </c>
      <c r="N1880" s="13">
        <v>117300</v>
      </c>
      <c r="O1880" s="13">
        <v>117300</v>
      </c>
      <c r="P1880" s="13">
        <v>117300</v>
      </c>
      <c r="Q1880" s="13">
        <v>117300</v>
      </c>
      <c r="R1880" s="13">
        <v>117300</v>
      </c>
      <c r="S1880" s="13">
        <v>117300</v>
      </c>
      <c r="T1880" s="13">
        <v>117300</v>
      </c>
      <c r="U1880" s="13">
        <v>117300</v>
      </c>
      <c r="V1880" s="13">
        <v>117300</v>
      </c>
      <c r="W1880" s="13">
        <v>117300</v>
      </c>
      <c r="X1880" s="13">
        <v>117300</v>
      </c>
      <c r="Y1880" s="13">
        <v>202700</v>
      </c>
      <c r="Z1880" s="13">
        <v>262200</v>
      </c>
      <c r="AA1880" s="13">
        <v>330600</v>
      </c>
      <c r="AB1880" s="13"/>
      <c r="AC1880" s="13"/>
      <c r="AD1880" s="13"/>
      <c r="AE1880" s="13"/>
      <c r="AF1880" s="13"/>
      <c r="AG1880" s="13"/>
      <c r="AH1880" s="13"/>
      <c r="AI1880" s="13"/>
      <c r="AJ1880" s="13"/>
      <c r="AK1880" s="13"/>
      <c r="AL1880" s="13"/>
      <c r="AM1880" s="13"/>
      <c r="AN1880" s="13"/>
      <c r="AO1880" s="13"/>
      <c r="AP1880" s="13"/>
      <c r="AQ1880" s="13"/>
      <c r="AR1880" s="13"/>
      <c r="AS1880" s="13">
        <v>97</v>
      </c>
      <c r="AT1880" s="13">
        <v>77</v>
      </c>
      <c r="AU1880" s="13">
        <v>94</v>
      </c>
      <c r="AV1880" s="13">
        <v>91</v>
      </c>
      <c r="AW1880" s="13">
        <v>134</v>
      </c>
      <c r="AX1880" s="13">
        <v>103</v>
      </c>
      <c r="AY1880" s="14">
        <f t="shared" si="294"/>
        <v>99.333333333333329</v>
      </c>
      <c r="AZ1880" s="14">
        <f t="shared" si="292"/>
        <v>23</v>
      </c>
      <c r="BA1880" s="19">
        <f t="shared" si="295"/>
        <v>0.27272727272727271</v>
      </c>
      <c r="BB1880" s="20">
        <f t="shared" si="293"/>
        <v>19.064801773600141</v>
      </c>
      <c r="BC1880">
        <f t="shared" si="296"/>
        <v>0</v>
      </c>
      <c r="BD1880" s="14">
        <f t="shared" si="297"/>
        <v>1</v>
      </c>
      <c r="BE1880" s="14" t="str">
        <f t="shared" si="298"/>
        <v/>
      </c>
      <c r="BF1880" s="14" t="str">
        <f t="shared" si="299"/>
        <v/>
      </c>
      <c r="BG1880" s="14">
        <f t="shared" si="300"/>
        <v>99.333333333333329</v>
      </c>
    </row>
    <row r="1881" spans="1:59" x14ac:dyDescent="0.2">
      <c r="A1881" t="str">
        <f t="shared" si="301"/>
        <v>Sam Menegola_2015</v>
      </c>
      <c r="B1881" t="s">
        <v>849</v>
      </c>
      <c r="C1881" t="s">
        <v>235</v>
      </c>
      <c r="D1881">
        <v>2015</v>
      </c>
      <c r="E1881" s="13">
        <v>123900</v>
      </c>
      <c r="F1881" s="13">
        <v>123900</v>
      </c>
      <c r="G1881" s="13">
        <v>123900</v>
      </c>
      <c r="H1881" s="13">
        <v>123900</v>
      </c>
      <c r="I1881" s="13">
        <v>123900</v>
      </c>
      <c r="J1881" s="13">
        <v>123900</v>
      </c>
      <c r="K1881" s="13">
        <v>123900</v>
      </c>
      <c r="L1881" s="13">
        <v>123900</v>
      </c>
      <c r="M1881" s="13">
        <v>123900</v>
      </c>
      <c r="N1881" s="13">
        <v>123900</v>
      </c>
      <c r="O1881" s="13">
        <v>123900</v>
      </c>
      <c r="P1881" s="13">
        <v>123900</v>
      </c>
      <c r="Q1881" s="13">
        <v>123900</v>
      </c>
      <c r="R1881" s="13">
        <v>123900</v>
      </c>
      <c r="S1881" s="13">
        <v>123900</v>
      </c>
      <c r="T1881" s="13">
        <v>123900</v>
      </c>
      <c r="U1881" s="13">
        <v>123900</v>
      </c>
      <c r="V1881" s="13">
        <v>123900</v>
      </c>
      <c r="W1881" s="13">
        <v>123900</v>
      </c>
      <c r="X1881" s="13">
        <v>123900</v>
      </c>
      <c r="Y1881" s="13">
        <v>123900</v>
      </c>
      <c r="Z1881" s="13">
        <v>123900</v>
      </c>
      <c r="AA1881" s="13">
        <v>123900</v>
      </c>
      <c r="AB1881" s="13"/>
      <c r="AC1881" s="13"/>
      <c r="AD1881" s="13"/>
      <c r="AE1881" s="13"/>
      <c r="AF1881" s="13"/>
      <c r="AG1881" s="13"/>
      <c r="AH1881" s="13"/>
      <c r="AI1881" s="13"/>
      <c r="AJ1881" s="13"/>
      <c r="AK1881" s="13"/>
      <c r="AL1881" s="13"/>
      <c r="AM1881" s="13"/>
      <c r="AN1881" s="13"/>
      <c r="AO1881" s="13"/>
      <c r="AP1881" s="13"/>
      <c r="AQ1881" s="13"/>
      <c r="AR1881" s="13"/>
      <c r="AS1881" s="13"/>
      <c r="AT1881" s="13"/>
      <c r="AU1881" s="13"/>
      <c r="AV1881" s="13"/>
      <c r="AW1881" s="13"/>
      <c r="AX1881" s="13"/>
      <c r="AY1881" s="14" t="str">
        <f t="shared" si="294"/>
        <v/>
      </c>
      <c r="AZ1881" s="14">
        <f t="shared" si="292"/>
        <v>23</v>
      </c>
      <c r="BA1881" s="19">
        <f t="shared" si="295"/>
        <v>0</v>
      </c>
      <c r="BB1881" s="20" t="e">
        <f t="shared" si="293"/>
        <v>#DIV/0!</v>
      </c>
      <c r="BC1881">
        <f t="shared" si="296"/>
        <v>0</v>
      </c>
      <c r="BD1881" s="14">
        <f t="shared" si="297"/>
        <v>1</v>
      </c>
      <c r="BE1881" s="14" t="str">
        <f t="shared" si="298"/>
        <v/>
      </c>
      <c r="BF1881" s="14" t="str">
        <f t="shared" si="299"/>
        <v/>
      </c>
      <c r="BG1881" s="14" t="str">
        <f t="shared" si="300"/>
        <v/>
      </c>
    </row>
    <row r="1882" spans="1:59" x14ac:dyDescent="0.2">
      <c r="A1882" t="str">
        <f t="shared" si="301"/>
        <v>Daniel Menzel_2018</v>
      </c>
      <c r="B1882" t="s">
        <v>597</v>
      </c>
      <c r="C1882" t="s">
        <v>423</v>
      </c>
      <c r="D1882">
        <v>2018</v>
      </c>
      <c r="E1882" s="13">
        <v>391000</v>
      </c>
      <c r="F1882" s="13">
        <v>391000</v>
      </c>
      <c r="G1882" s="13">
        <v>391000</v>
      </c>
      <c r="H1882" s="13">
        <v>406900</v>
      </c>
      <c r="I1882" s="13">
        <v>420400</v>
      </c>
      <c r="J1882" s="13">
        <v>401900</v>
      </c>
      <c r="K1882" s="13">
        <v>401900</v>
      </c>
      <c r="L1882" s="13">
        <v>401900</v>
      </c>
      <c r="M1882" s="13">
        <v>401900</v>
      </c>
      <c r="N1882" s="13">
        <v>401900</v>
      </c>
      <c r="O1882" s="13">
        <v>401900</v>
      </c>
      <c r="P1882" s="13">
        <v>401900</v>
      </c>
      <c r="Q1882" s="13">
        <v>401900</v>
      </c>
      <c r="R1882" s="13">
        <v>401900</v>
      </c>
      <c r="S1882" s="13">
        <v>401900</v>
      </c>
      <c r="T1882" s="13">
        <v>401900</v>
      </c>
      <c r="U1882" s="13">
        <v>401900</v>
      </c>
      <c r="V1882" s="13">
        <v>374600</v>
      </c>
      <c r="W1882" s="13">
        <v>324100</v>
      </c>
      <c r="X1882" s="13">
        <v>296700</v>
      </c>
      <c r="Y1882" s="13">
        <v>288900</v>
      </c>
      <c r="Z1882" s="13">
        <v>286600</v>
      </c>
      <c r="AA1882" s="13">
        <v>295300</v>
      </c>
      <c r="AB1882" s="13">
        <v>103</v>
      </c>
      <c r="AC1882" s="13">
        <v>117</v>
      </c>
      <c r="AD1882" s="13">
        <v>48</v>
      </c>
      <c r="AE1882" s="13">
        <v>104</v>
      </c>
      <c r="AF1882" s="13">
        <v>53</v>
      </c>
      <c r="AG1882" s="13"/>
      <c r="AH1882" s="13"/>
      <c r="AI1882" s="13"/>
      <c r="AJ1882" s="13"/>
      <c r="AK1882" s="13"/>
      <c r="AL1882" s="13"/>
      <c r="AM1882" s="13"/>
      <c r="AN1882" s="13"/>
      <c r="AO1882" s="13"/>
      <c r="AP1882" s="13"/>
      <c r="AQ1882" s="13"/>
      <c r="AR1882" s="13">
        <v>27</v>
      </c>
      <c r="AS1882" s="13">
        <v>36</v>
      </c>
      <c r="AT1882" s="13">
        <v>74</v>
      </c>
      <c r="AU1882" s="13">
        <v>55</v>
      </c>
      <c r="AV1882" s="13">
        <v>44</v>
      </c>
      <c r="AW1882" s="13">
        <v>76</v>
      </c>
      <c r="AX1882" s="13">
        <v>79</v>
      </c>
      <c r="AY1882" s="14">
        <f t="shared" si="294"/>
        <v>68</v>
      </c>
      <c r="AZ1882" s="14">
        <f t="shared" si="292"/>
        <v>23</v>
      </c>
      <c r="BA1882" s="19">
        <f t="shared" si="295"/>
        <v>0.54545454545454541</v>
      </c>
      <c r="BB1882" s="20">
        <f t="shared" si="293"/>
        <v>28.948229652260256</v>
      </c>
      <c r="BC1882">
        <f t="shared" si="296"/>
        <v>0</v>
      </c>
      <c r="BD1882" s="14">
        <f t="shared" si="297"/>
        <v>22</v>
      </c>
      <c r="BE1882" s="14">
        <f t="shared" si="298"/>
        <v>85</v>
      </c>
      <c r="BF1882" s="14" t="str">
        <f t="shared" si="299"/>
        <v/>
      </c>
      <c r="BG1882" s="14">
        <f t="shared" si="300"/>
        <v>55.857142857142854</v>
      </c>
    </row>
    <row r="1883" spans="1:59" x14ac:dyDescent="0.2">
      <c r="A1883" t="str">
        <f t="shared" si="301"/>
        <v>Daniel Menzel_2017</v>
      </c>
      <c r="B1883" t="s">
        <v>597</v>
      </c>
      <c r="C1883" t="s">
        <v>423</v>
      </c>
      <c r="D1883">
        <v>2017</v>
      </c>
      <c r="E1883" s="13">
        <v>447100</v>
      </c>
      <c r="F1883" s="13">
        <v>447100</v>
      </c>
      <c r="G1883" s="13">
        <v>447100</v>
      </c>
      <c r="H1883" s="13">
        <v>452100</v>
      </c>
      <c r="I1883" s="13">
        <v>447800</v>
      </c>
      <c r="J1883" s="13">
        <v>432400</v>
      </c>
      <c r="K1883" s="13">
        <v>432400</v>
      </c>
      <c r="L1883" s="13">
        <v>414600</v>
      </c>
      <c r="M1883" s="13">
        <v>394000</v>
      </c>
      <c r="N1883" s="13">
        <v>372900</v>
      </c>
      <c r="O1883" s="13">
        <v>348200</v>
      </c>
      <c r="P1883" s="13">
        <v>332700</v>
      </c>
      <c r="Q1883" s="13">
        <v>332700</v>
      </c>
      <c r="R1883" s="13">
        <v>330700</v>
      </c>
      <c r="S1883" s="13">
        <v>337400</v>
      </c>
      <c r="T1883" s="13">
        <v>337400</v>
      </c>
      <c r="U1883" s="13">
        <v>337400</v>
      </c>
      <c r="V1883" s="13">
        <v>355500</v>
      </c>
      <c r="W1883" s="13">
        <v>351900</v>
      </c>
      <c r="X1883" s="13">
        <v>351900</v>
      </c>
      <c r="Y1883" s="13">
        <v>351900</v>
      </c>
      <c r="Z1883" s="13">
        <v>339200</v>
      </c>
      <c r="AA1883" s="13">
        <v>313900</v>
      </c>
      <c r="AB1883" s="13">
        <v>87</v>
      </c>
      <c r="AC1883" s="13">
        <v>94</v>
      </c>
      <c r="AD1883" s="13">
        <v>91</v>
      </c>
      <c r="AE1883" s="13">
        <v>70</v>
      </c>
      <c r="AF1883" s="13">
        <v>66</v>
      </c>
      <c r="AG1883" s="13"/>
      <c r="AH1883" s="13">
        <v>77</v>
      </c>
      <c r="AI1883" s="13">
        <v>55</v>
      </c>
      <c r="AJ1883" s="13">
        <v>52</v>
      </c>
      <c r="AK1883" s="13">
        <v>57</v>
      </c>
      <c r="AL1883" s="13">
        <v>62</v>
      </c>
      <c r="AM1883" s="13"/>
      <c r="AN1883" s="13">
        <v>72</v>
      </c>
      <c r="AO1883" s="13">
        <v>75</v>
      </c>
      <c r="AP1883" s="13"/>
      <c r="AQ1883" s="13"/>
      <c r="AR1883" s="13">
        <v>95</v>
      </c>
      <c r="AS1883" s="13">
        <v>35</v>
      </c>
      <c r="AT1883" s="13"/>
      <c r="AU1883" s="13"/>
      <c r="AV1883" s="13">
        <v>54</v>
      </c>
      <c r="AW1883" s="13">
        <v>59</v>
      </c>
      <c r="AX1883" s="13">
        <v>108</v>
      </c>
      <c r="AY1883" s="14">
        <f t="shared" si="294"/>
        <v>71.117647058823536</v>
      </c>
      <c r="AZ1883" s="14">
        <f t="shared" si="292"/>
        <v>23</v>
      </c>
      <c r="BA1883" s="19">
        <f t="shared" si="295"/>
        <v>0.77272727272727271</v>
      </c>
      <c r="BB1883" s="20">
        <f t="shared" si="293"/>
        <v>19.09149795373969</v>
      </c>
      <c r="BC1883">
        <f t="shared" si="296"/>
        <v>0</v>
      </c>
      <c r="BD1883" s="14">
        <f t="shared" si="297"/>
        <v>23</v>
      </c>
      <c r="BE1883" s="14">
        <f t="shared" si="298"/>
        <v>81.599999999999994</v>
      </c>
      <c r="BF1883" s="14">
        <f t="shared" si="299"/>
        <v>60.6</v>
      </c>
      <c r="BG1883" s="14">
        <f t="shared" si="300"/>
        <v>70.2</v>
      </c>
    </row>
    <row r="1884" spans="1:59" x14ac:dyDescent="0.2">
      <c r="A1884" t="str">
        <f t="shared" si="301"/>
        <v>Daniel Menzel_2016</v>
      </c>
      <c r="B1884" t="s">
        <v>597</v>
      </c>
      <c r="C1884" t="s">
        <v>423</v>
      </c>
      <c r="D1884">
        <v>2016</v>
      </c>
      <c r="E1884" s="13">
        <v>260600</v>
      </c>
      <c r="F1884" s="13">
        <v>260600</v>
      </c>
      <c r="G1884" s="13">
        <v>260600</v>
      </c>
      <c r="H1884" s="13">
        <v>260600</v>
      </c>
      <c r="I1884" s="13">
        <v>260600</v>
      </c>
      <c r="J1884" s="13">
        <v>302100</v>
      </c>
      <c r="K1884" s="13">
        <v>347200</v>
      </c>
      <c r="L1884" s="13">
        <v>371800</v>
      </c>
      <c r="M1884" s="13">
        <v>391000</v>
      </c>
      <c r="N1884" s="13">
        <v>372500</v>
      </c>
      <c r="O1884" s="13">
        <v>372500</v>
      </c>
      <c r="P1884" s="13">
        <v>375200</v>
      </c>
      <c r="Q1884" s="13">
        <v>390000</v>
      </c>
      <c r="R1884" s="13">
        <v>412100</v>
      </c>
      <c r="S1884" s="13">
        <v>424700</v>
      </c>
      <c r="T1884" s="13">
        <v>424700</v>
      </c>
      <c r="U1884" s="13">
        <v>416600</v>
      </c>
      <c r="V1884" s="13">
        <v>398200</v>
      </c>
      <c r="W1884" s="13">
        <v>404200</v>
      </c>
      <c r="X1884" s="13">
        <v>400700</v>
      </c>
      <c r="Y1884" s="13">
        <v>380000</v>
      </c>
      <c r="Z1884" s="13">
        <v>380000</v>
      </c>
      <c r="AA1884" s="13">
        <v>380000</v>
      </c>
      <c r="AB1884" s="13"/>
      <c r="AC1884" s="13"/>
      <c r="AD1884" s="13">
        <v>91</v>
      </c>
      <c r="AE1884" s="13">
        <v>66</v>
      </c>
      <c r="AF1884" s="13">
        <v>89</v>
      </c>
      <c r="AG1884" s="13">
        <v>124</v>
      </c>
      <c r="AH1884" s="13">
        <v>49</v>
      </c>
      <c r="AI1884" s="13">
        <v>91</v>
      </c>
      <c r="AJ1884" s="13">
        <v>52</v>
      </c>
      <c r="AK1884" s="13"/>
      <c r="AL1884" s="13">
        <v>86</v>
      </c>
      <c r="AM1884" s="13">
        <v>121</v>
      </c>
      <c r="AN1884" s="13">
        <v>84</v>
      </c>
      <c r="AO1884" s="13">
        <v>74</v>
      </c>
      <c r="AP1884" s="13"/>
      <c r="AQ1884" s="13">
        <v>80</v>
      </c>
      <c r="AR1884" s="13">
        <v>59</v>
      </c>
      <c r="AS1884" s="13">
        <v>120</v>
      </c>
      <c r="AT1884" s="13">
        <v>63</v>
      </c>
      <c r="AU1884" s="13">
        <v>18</v>
      </c>
      <c r="AV1884" s="13"/>
      <c r="AW1884" s="13"/>
      <c r="AX1884" s="13">
        <v>130</v>
      </c>
      <c r="AY1884" s="14">
        <f t="shared" si="294"/>
        <v>82.17647058823529</v>
      </c>
      <c r="AZ1884" s="14">
        <f t="shared" si="292"/>
        <v>23</v>
      </c>
      <c r="BA1884" s="19">
        <f t="shared" si="295"/>
        <v>0.77272727272727271</v>
      </c>
      <c r="BB1884" s="20">
        <f t="shared" si="293"/>
        <v>30.168765499514663</v>
      </c>
      <c r="BC1884">
        <f t="shared" si="296"/>
        <v>0</v>
      </c>
      <c r="BD1884" s="14">
        <f t="shared" si="297"/>
        <v>1</v>
      </c>
      <c r="BE1884" s="14">
        <f t="shared" si="298"/>
        <v>92.5</v>
      </c>
      <c r="BF1884" s="14">
        <f t="shared" si="299"/>
        <v>79.8</v>
      </c>
      <c r="BG1884" s="14">
        <f t="shared" si="300"/>
        <v>78.333333333333329</v>
      </c>
    </row>
    <row r="1885" spans="1:59" x14ac:dyDescent="0.2">
      <c r="A1885" t="str">
        <f t="shared" si="301"/>
        <v>Daniel Menzel_2015</v>
      </c>
      <c r="B1885" t="s">
        <v>597</v>
      </c>
      <c r="C1885" t="s">
        <v>423</v>
      </c>
      <c r="D1885">
        <v>2015</v>
      </c>
      <c r="E1885" s="13">
        <v>123900</v>
      </c>
      <c r="F1885" s="13">
        <v>123900</v>
      </c>
      <c r="G1885" s="13">
        <v>123900</v>
      </c>
      <c r="H1885" s="13">
        <v>123900</v>
      </c>
      <c r="I1885" s="13">
        <v>123900</v>
      </c>
      <c r="J1885" s="13">
        <v>123900</v>
      </c>
      <c r="K1885" s="13">
        <v>123900</v>
      </c>
      <c r="L1885" s="13">
        <v>123900</v>
      </c>
      <c r="M1885" s="13">
        <v>123900</v>
      </c>
      <c r="N1885" s="13">
        <v>123900</v>
      </c>
      <c r="O1885" s="13">
        <v>123900</v>
      </c>
      <c r="P1885" s="13">
        <v>123900</v>
      </c>
      <c r="Q1885" s="13">
        <v>123900</v>
      </c>
      <c r="R1885" s="13">
        <v>123900</v>
      </c>
      <c r="S1885" s="13">
        <v>123900</v>
      </c>
      <c r="T1885" s="13">
        <v>123900</v>
      </c>
      <c r="U1885" s="13">
        <v>123900</v>
      </c>
      <c r="V1885" s="13">
        <v>123900</v>
      </c>
      <c r="W1885" s="13">
        <v>123900</v>
      </c>
      <c r="X1885" s="13">
        <v>123900</v>
      </c>
      <c r="Y1885" s="13">
        <v>123900</v>
      </c>
      <c r="Z1885" s="13">
        <v>123900</v>
      </c>
      <c r="AA1885" s="13">
        <v>123900</v>
      </c>
      <c r="AB1885" s="13"/>
      <c r="AC1885" s="13"/>
      <c r="AD1885" s="13"/>
      <c r="AE1885" s="13"/>
      <c r="AF1885" s="13"/>
      <c r="AG1885" s="13"/>
      <c r="AH1885" s="13"/>
      <c r="AI1885" s="13"/>
      <c r="AJ1885" s="13"/>
      <c r="AK1885" s="13"/>
      <c r="AL1885" s="13"/>
      <c r="AM1885" s="13"/>
      <c r="AN1885" s="13"/>
      <c r="AO1885" s="13"/>
      <c r="AP1885" s="13"/>
      <c r="AQ1885" s="13"/>
      <c r="AR1885" s="13"/>
      <c r="AS1885" s="13"/>
      <c r="AT1885" s="13"/>
      <c r="AU1885" s="13"/>
      <c r="AV1885" s="13"/>
      <c r="AW1885" s="13">
        <v>119</v>
      </c>
      <c r="AX1885" s="13">
        <v>19</v>
      </c>
      <c r="AY1885" s="14">
        <f t="shared" si="294"/>
        <v>69</v>
      </c>
      <c r="AZ1885" s="14">
        <f t="shared" si="292"/>
        <v>23</v>
      </c>
      <c r="BA1885" s="19">
        <f t="shared" si="295"/>
        <v>9.0909090909090912E-2</v>
      </c>
      <c r="BB1885" s="20">
        <f t="shared" si="293"/>
        <v>70.710678118654755</v>
      </c>
      <c r="BC1885">
        <f t="shared" si="296"/>
        <v>0</v>
      </c>
      <c r="BD1885" s="14">
        <f t="shared" si="297"/>
        <v>1</v>
      </c>
      <c r="BE1885" s="14" t="str">
        <f t="shared" si="298"/>
        <v/>
      </c>
      <c r="BF1885" s="14" t="str">
        <f t="shared" si="299"/>
        <v/>
      </c>
      <c r="BG1885" s="14">
        <f t="shared" si="300"/>
        <v>69</v>
      </c>
    </row>
    <row r="1886" spans="1:59" x14ac:dyDescent="0.2">
      <c r="A1886" t="str">
        <f t="shared" si="301"/>
        <v>Zachary Merrett_2018</v>
      </c>
      <c r="B1886" t="s">
        <v>2696</v>
      </c>
      <c r="C1886" t="s">
        <v>150</v>
      </c>
      <c r="D1886">
        <v>2018</v>
      </c>
      <c r="E1886" s="13">
        <v>600600</v>
      </c>
      <c r="F1886" s="13">
        <v>600600</v>
      </c>
      <c r="G1886" s="13">
        <v>600600</v>
      </c>
      <c r="H1886" s="13">
        <v>514500</v>
      </c>
      <c r="I1886" s="13">
        <v>493300</v>
      </c>
      <c r="J1886" s="13">
        <v>486700</v>
      </c>
      <c r="K1886" s="13">
        <v>506100</v>
      </c>
      <c r="L1886" s="13">
        <v>503700</v>
      </c>
      <c r="M1886" s="13">
        <v>485200</v>
      </c>
      <c r="N1886" s="13">
        <v>474400</v>
      </c>
      <c r="O1886" s="13">
        <v>475000</v>
      </c>
      <c r="P1886" s="13">
        <v>485700</v>
      </c>
      <c r="Q1886" s="13">
        <v>493200</v>
      </c>
      <c r="R1886" s="13">
        <v>493200</v>
      </c>
      <c r="S1886" s="13">
        <v>508900</v>
      </c>
      <c r="T1886" s="13">
        <v>526000</v>
      </c>
      <c r="U1886" s="13">
        <v>542700</v>
      </c>
      <c r="V1886" s="13">
        <v>551000</v>
      </c>
      <c r="W1886" s="13">
        <v>558700</v>
      </c>
      <c r="X1886" s="13">
        <v>557200</v>
      </c>
      <c r="Y1886" s="13">
        <v>561600</v>
      </c>
      <c r="Z1886" s="13">
        <v>563700</v>
      </c>
      <c r="AA1886" s="13">
        <v>542800</v>
      </c>
      <c r="AB1886" s="13">
        <v>17</v>
      </c>
      <c r="AC1886" s="13">
        <v>95</v>
      </c>
      <c r="AD1886" s="13">
        <v>53</v>
      </c>
      <c r="AE1886" s="13">
        <v>107</v>
      </c>
      <c r="AF1886" s="13">
        <v>114</v>
      </c>
      <c r="AG1886" s="13">
        <v>111</v>
      </c>
      <c r="AH1886" s="13">
        <v>72</v>
      </c>
      <c r="AI1886" s="13">
        <v>79</v>
      </c>
      <c r="AJ1886" s="13">
        <v>118</v>
      </c>
      <c r="AK1886" s="13">
        <v>89</v>
      </c>
      <c r="AL1886" s="13">
        <v>102</v>
      </c>
      <c r="AM1886" s="13">
        <v>120</v>
      </c>
      <c r="AN1886" s="13"/>
      <c r="AO1886" s="13">
        <v>112</v>
      </c>
      <c r="AP1886" s="13">
        <v>118</v>
      </c>
      <c r="AQ1886" s="13">
        <v>130</v>
      </c>
      <c r="AR1886" s="13">
        <v>102</v>
      </c>
      <c r="AS1886" s="13">
        <v>123</v>
      </c>
      <c r="AT1886" s="13">
        <v>114</v>
      </c>
      <c r="AU1886" s="13">
        <v>116</v>
      </c>
      <c r="AV1886" s="13">
        <v>121</v>
      </c>
      <c r="AW1886" s="13">
        <v>93</v>
      </c>
      <c r="AX1886" s="13">
        <v>102</v>
      </c>
      <c r="AY1886" s="14">
        <f t="shared" si="294"/>
        <v>100.36363636363636</v>
      </c>
      <c r="AZ1886" s="14">
        <f t="shared" si="292"/>
        <v>23</v>
      </c>
      <c r="BA1886" s="19">
        <f t="shared" si="295"/>
        <v>1</v>
      </c>
      <c r="BB1886" s="20">
        <f t="shared" si="293"/>
        <v>26.19259338156396</v>
      </c>
      <c r="BC1886">
        <f t="shared" si="296"/>
        <v>0</v>
      </c>
      <c r="BD1886" s="14">
        <f t="shared" si="297"/>
        <v>10</v>
      </c>
      <c r="BE1886" s="14">
        <f t="shared" si="298"/>
        <v>82.833333333333329</v>
      </c>
      <c r="BF1886" s="14">
        <f t="shared" si="299"/>
        <v>96.666666666666671</v>
      </c>
      <c r="BG1886" s="14">
        <f t="shared" si="300"/>
        <v>113.22222222222223</v>
      </c>
    </row>
    <row r="1887" spans="1:59" x14ac:dyDescent="0.2">
      <c r="A1887" t="str">
        <f t="shared" si="301"/>
        <v>Zachary Merrett_2017</v>
      </c>
      <c r="B1887" t="s">
        <v>2696</v>
      </c>
      <c r="C1887" t="s">
        <v>150</v>
      </c>
      <c r="D1887">
        <v>2017</v>
      </c>
      <c r="E1887" s="13">
        <v>606400</v>
      </c>
      <c r="F1887" s="13">
        <v>606400</v>
      </c>
      <c r="G1887" s="13">
        <v>606400</v>
      </c>
      <c r="H1887" s="13">
        <v>598500</v>
      </c>
      <c r="I1887" s="13">
        <v>589400</v>
      </c>
      <c r="J1887" s="13">
        <v>570100</v>
      </c>
      <c r="K1887" s="13">
        <v>551000</v>
      </c>
      <c r="L1887" s="13">
        <v>543200</v>
      </c>
      <c r="M1887" s="13">
        <v>560600</v>
      </c>
      <c r="N1887" s="13">
        <v>582000</v>
      </c>
      <c r="O1887" s="13">
        <v>577100</v>
      </c>
      <c r="P1887" s="13">
        <v>564200</v>
      </c>
      <c r="Q1887" s="13">
        <v>568300</v>
      </c>
      <c r="R1887" s="13">
        <v>568300</v>
      </c>
      <c r="S1887" s="13">
        <v>595300</v>
      </c>
      <c r="T1887" s="13">
        <v>601500</v>
      </c>
      <c r="U1887" s="13">
        <v>594300</v>
      </c>
      <c r="V1887" s="13">
        <v>579300</v>
      </c>
      <c r="W1887" s="13">
        <v>570300</v>
      </c>
      <c r="X1887" s="13">
        <v>544700</v>
      </c>
      <c r="Y1887" s="13">
        <v>514100</v>
      </c>
      <c r="Z1887" s="13">
        <v>514100</v>
      </c>
      <c r="AA1887" s="13">
        <v>488900</v>
      </c>
      <c r="AB1887" s="13">
        <v>126</v>
      </c>
      <c r="AC1887" s="13">
        <v>112</v>
      </c>
      <c r="AD1887" s="13">
        <v>98</v>
      </c>
      <c r="AE1887" s="13">
        <v>120</v>
      </c>
      <c r="AF1887" s="13">
        <v>83</v>
      </c>
      <c r="AG1887" s="13">
        <v>89</v>
      </c>
      <c r="AH1887" s="13">
        <v>133</v>
      </c>
      <c r="AI1887" s="13">
        <v>137</v>
      </c>
      <c r="AJ1887" s="13">
        <v>107</v>
      </c>
      <c r="AK1887" s="13">
        <v>87</v>
      </c>
      <c r="AL1887" s="13">
        <v>118</v>
      </c>
      <c r="AM1887" s="13">
        <v>135</v>
      </c>
      <c r="AN1887" s="13"/>
      <c r="AO1887" s="13">
        <v>141</v>
      </c>
      <c r="AP1887" s="13">
        <v>92</v>
      </c>
      <c r="AQ1887" s="13">
        <v>109</v>
      </c>
      <c r="AR1887" s="13">
        <v>120</v>
      </c>
      <c r="AS1887" s="13">
        <v>98</v>
      </c>
      <c r="AT1887" s="13">
        <v>67</v>
      </c>
      <c r="AU1887" s="13">
        <v>95</v>
      </c>
      <c r="AV1887" s="13"/>
      <c r="AW1887" s="13">
        <v>92</v>
      </c>
      <c r="AX1887" s="13">
        <v>135</v>
      </c>
      <c r="AY1887" s="14">
        <f t="shared" si="294"/>
        <v>109.23809523809524</v>
      </c>
      <c r="AZ1887" s="14">
        <f t="shared" si="292"/>
        <v>23</v>
      </c>
      <c r="BA1887" s="19">
        <f t="shared" si="295"/>
        <v>0.95454545454545459</v>
      </c>
      <c r="BB1887" s="20">
        <f t="shared" si="293"/>
        <v>20.856425297506675</v>
      </c>
      <c r="BC1887">
        <f t="shared" si="296"/>
        <v>0</v>
      </c>
      <c r="BD1887" s="14">
        <f t="shared" si="297"/>
        <v>23</v>
      </c>
      <c r="BE1887" s="14">
        <f t="shared" si="298"/>
        <v>104.66666666666667</v>
      </c>
      <c r="BF1887" s="14">
        <f t="shared" si="299"/>
        <v>119.5</v>
      </c>
      <c r="BG1887" s="14">
        <f t="shared" si="300"/>
        <v>101</v>
      </c>
    </row>
    <row r="1888" spans="1:59" x14ac:dyDescent="0.2">
      <c r="A1888" t="str">
        <f t="shared" si="301"/>
        <v>Zachary Merrett_2016</v>
      </c>
      <c r="B1888" t="s">
        <v>2696</v>
      </c>
      <c r="C1888" t="s">
        <v>150</v>
      </c>
      <c r="D1888">
        <v>2016</v>
      </c>
      <c r="E1888" s="13">
        <v>477400</v>
      </c>
      <c r="F1888" s="13">
        <v>477400</v>
      </c>
      <c r="G1888" s="13">
        <v>477400</v>
      </c>
      <c r="H1888" s="13">
        <v>505400</v>
      </c>
      <c r="I1888" s="13">
        <v>530000</v>
      </c>
      <c r="J1888" s="13">
        <v>514400</v>
      </c>
      <c r="K1888" s="13">
        <v>498500</v>
      </c>
      <c r="L1888" s="13">
        <v>477600</v>
      </c>
      <c r="M1888" s="13">
        <v>496400</v>
      </c>
      <c r="N1888" s="13">
        <v>513600</v>
      </c>
      <c r="O1888" s="13">
        <v>511700</v>
      </c>
      <c r="P1888" s="13">
        <v>509800</v>
      </c>
      <c r="Q1888" s="13">
        <v>506500</v>
      </c>
      <c r="R1888" s="13">
        <v>515500</v>
      </c>
      <c r="S1888" s="13">
        <v>515500</v>
      </c>
      <c r="T1888" s="13">
        <v>523000</v>
      </c>
      <c r="U1888" s="13">
        <v>541600</v>
      </c>
      <c r="V1888" s="13">
        <v>566500</v>
      </c>
      <c r="W1888" s="13">
        <v>589700</v>
      </c>
      <c r="X1888" s="13">
        <v>589800</v>
      </c>
      <c r="Y1888" s="13">
        <v>572200</v>
      </c>
      <c r="Z1888" s="13">
        <v>549400</v>
      </c>
      <c r="AA1888" s="13">
        <v>550500</v>
      </c>
      <c r="AB1888" s="13">
        <v>114</v>
      </c>
      <c r="AC1888" s="13">
        <v>131</v>
      </c>
      <c r="AD1888" s="13">
        <v>99</v>
      </c>
      <c r="AE1888" s="13">
        <v>123</v>
      </c>
      <c r="AF1888" s="13">
        <v>53</v>
      </c>
      <c r="AG1888" s="13">
        <v>90</v>
      </c>
      <c r="AH1888" s="13">
        <v>106</v>
      </c>
      <c r="AI1888" s="13">
        <v>130</v>
      </c>
      <c r="AJ1888" s="13">
        <v>100</v>
      </c>
      <c r="AK1888" s="13">
        <v>74</v>
      </c>
      <c r="AL1888" s="13">
        <v>128</v>
      </c>
      <c r="AM1888" s="13">
        <v>97</v>
      </c>
      <c r="AN1888" s="13">
        <v>108</v>
      </c>
      <c r="AO1888" s="13"/>
      <c r="AP1888" s="13">
        <v>121</v>
      </c>
      <c r="AQ1888" s="13">
        <v>129</v>
      </c>
      <c r="AR1888" s="13">
        <v>138</v>
      </c>
      <c r="AS1888" s="13">
        <v>135</v>
      </c>
      <c r="AT1888" s="13">
        <v>92</v>
      </c>
      <c r="AU1888" s="13">
        <v>98</v>
      </c>
      <c r="AV1888" s="13">
        <v>113</v>
      </c>
      <c r="AW1888" s="13">
        <v>132</v>
      </c>
      <c r="AX1888" s="13">
        <v>141</v>
      </c>
      <c r="AY1888" s="14">
        <f t="shared" si="294"/>
        <v>111.45454545454545</v>
      </c>
      <c r="AZ1888" s="14">
        <f t="shared" si="292"/>
        <v>23</v>
      </c>
      <c r="BA1888" s="19">
        <f t="shared" si="295"/>
        <v>1</v>
      </c>
      <c r="BB1888" s="20">
        <f t="shared" si="293"/>
        <v>22.330264052193648</v>
      </c>
      <c r="BC1888">
        <f t="shared" si="296"/>
        <v>0</v>
      </c>
      <c r="BD1888" s="14">
        <f t="shared" si="297"/>
        <v>1</v>
      </c>
      <c r="BE1888" s="14">
        <f t="shared" si="298"/>
        <v>101.66666666666667</v>
      </c>
      <c r="BF1888" s="14">
        <f t="shared" si="299"/>
        <v>105.83333333333333</v>
      </c>
      <c r="BG1888" s="14">
        <f t="shared" si="300"/>
        <v>122.11111111111111</v>
      </c>
    </row>
    <row r="1889" spans="1:59" x14ac:dyDescent="0.2">
      <c r="A1889" t="str">
        <f t="shared" si="301"/>
        <v>Zachary Merrett_2015</v>
      </c>
      <c r="B1889" t="s">
        <v>2696</v>
      </c>
      <c r="C1889" t="s">
        <v>150</v>
      </c>
      <c r="D1889">
        <v>2015</v>
      </c>
      <c r="E1889" s="13">
        <v>342300</v>
      </c>
      <c r="F1889" s="13">
        <v>342300</v>
      </c>
      <c r="G1889" s="13">
        <v>342300</v>
      </c>
      <c r="H1889" s="13">
        <v>358600</v>
      </c>
      <c r="I1889" s="13">
        <v>371100</v>
      </c>
      <c r="J1889" s="13">
        <v>372900</v>
      </c>
      <c r="K1889" s="13">
        <v>378000</v>
      </c>
      <c r="L1889" s="13">
        <v>380200</v>
      </c>
      <c r="M1889" s="13">
        <v>391500</v>
      </c>
      <c r="N1889" s="13">
        <v>405200</v>
      </c>
      <c r="O1889" s="13">
        <v>422700</v>
      </c>
      <c r="P1889" s="13">
        <v>450800</v>
      </c>
      <c r="Q1889" s="13">
        <v>450800</v>
      </c>
      <c r="R1889" s="13">
        <v>464800</v>
      </c>
      <c r="S1889" s="13">
        <v>470400</v>
      </c>
      <c r="T1889" s="13">
        <v>455800</v>
      </c>
      <c r="U1889" s="13">
        <v>443800</v>
      </c>
      <c r="V1889" s="13">
        <v>461000</v>
      </c>
      <c r="W1889" s="13">
        <v>471200</v>
      </c>
      <c r="X1889" s="13">
        <v>471200</v>
      </c>
      <c r="Y1889" s="13">
        <v>471200</v>
      </c>
      <c r="Z1889" s="13">
        <v>471200</v>
      </c>
      <c r="AA1889" s="13">
        <v>471200</v>
      </c>
      <c r="AB1889" s="13">
        <v>75</v>
      </c>
      <c r="AC1889" s="13">
        <v>90</v>
      </c>
      <c r="AD1889" s="13">
        <v>75</v>
      </c>
      <c r="AE1889" s="13">
        <v>77</v>
      </c>
      <c r="AF1889" s="13">
        <v>74</v>
      </c>
      <c r="AG1889" s="13">
        <v>84</v>
      </c>
      <c r="AH1889" s="13">
        <v>73</v>
      </c>
      <c r="AI1889" s="13">
        <v>95</v>
      </c>
      <c r="AJ1889" s="13">
        <v>96</v>
      </c>
      <c r="AK1889" s="13">
        <v>88</v>
      </c>
      <c r="AL1889" s="13">
        <v>130</v>
      </c>
      <c r="AM1889" s="13"/>
      <c r="AN1889" s="13">
        <v>82</v>
      </c>
      <c r="AO1889" s="13">
        <v>75</v>
      </c>
      <c r="AP1889" s="13">
        <v>88</v>
      </c>
      <c r="AQ1889" s="13">
        <v>80</v>
      </c>
      <c r="AR1889" s="13">
        <v>140</v>
      </c>
      <c r="AS1889" s="13">
        <v>82</v>
      </c>
      <c r="AT1889" s="13"/>
      <c r="AU1889" s="13"/>
      <c r="AV1889" s="13"/>
      <c r="AW1889" s="13"/>
      <c r="AX1889" s="13"/>
      <c r="AY1889" s="14">
        <f t="shared" si="294"/>
        <v>88.470588235294116</v>
      </c>
      <c r="AZ1889" s="14">
        <f t="shared" si="292"/>
        <v>23</v>
      </c>
      <c r="BA1889" s="19">
        <f t="shared" si="295"/>
        <v>0.77272727272727271</v>
      </c>
      <c r="BB1889" s="20">
        <f t="shared" si="293"/>
        <v>19.010252651723309</v>
      </c>
      <c r="BC1889">
        <f t="shared" si="296"/>
        <v>0</v>
      </c>
      <c r="BD1889" s="14">
        <f t="shared" si="297"/>
        <v>1</v>
      </c>
      <c r="BE1889" s="14">
        <f t="shared" si="298"/>
        <v>79.166666666666671</v>
      </c>
      <c r="BF1889" s="14">
        <f t="shared" si="299"/>
        <v>96.4</v>
      </c>
      <c r="BG1889" s="14">
        <f t="shared" si="300"/>
        <v>97.5</v>
      </c>
    </row>
    <row r="1890" spans="1:59" x14ac:dyDescent="0.2">
      <c r="A1890" t="str">
        <f t="shared" si="301"/>
        <v>Gryan Miers_2018</v>
      </c>
      <c r="B1890" t="s">
        <v>1650</v>
      </c>
      <c r="C1890" t="s">
        <v>235</v>
      </c>
      <c r="D1890">
        <v>2018</v>
      </c>
      <c r="E1890" s="13">
        <v>117300</v>
      </c>
      <c r="F1890" s="13">
        <v>117300</v>
      </c>
      <c r="G1890" s="13">
        <v>117300</v>
      </c>
      <c r="H1890" s="13">
        <v>117300</v>
      </c>
      <c r="I1890" s="13">
        <v>117300</v>
      </c>
      <c r="J1890" s="13">
        <v>117300</v>
      </c>
      <c r="K1890" s="13">
        <v>117300</v>
      </c>
      <c r="L1890" s="13">
        <v>117300</v>
      </c>
      <c r="M1890" s="13">
        <v>117300</v>
      </c>
      <c r="N1890" s="13">
        <v>117300</v>
      </c>
      <c r="O1890" s="13">
        <v>117300</v>
      </c>
      <c r="P1890" s="13">
        <v>117300</v>
      </c>
      <c r="Q1890" s="13">
        <v>117300</v>
      </c>
      <c r="R1890" s="13">
        <v>117300</v>
      </c>
      <c r="S1890" s="13">
        <v>117300</v>
      </c>
      <c r="T1890" s="13">
        <v>117300</v>
      </c>
      <c r="U1890" s="13">
        <v>117300</v>
      </c>
      <c r="V1890" s="13">
        <v>117300</v>
      </c>
      <c r="W1890" s="13">
        <v>117300</v>
      </c>
      <c r="X1890" s="13">
        <v>117300</v>
      </c>
      <c r="Y1890" s="13">
        <v>117300</v>
      </c>
      <c r="Z1890" s="13">
        <v>117300</v>
      </c>
      <c r="AA1890" s="13">
        <v>117300</v>
      </c>
      <c r="AB1890" s="13"/>
      <c r="AC1890" s="13"/>
      <c r="AD1890" s="13"/>
      <c r="AE1890" s="13"/>
      <c r="AF1890" s="13"/>
      <c r="AG1890" s="13"/>
      <c r="AH1890" s="13"/>
      <c r="AI1890" s="13"/>
      <c r="AJ1890" s="13"/>
      <c r="AK1890" s="13"/>
      <c r="AL1890" s="13"/>
      <c r="AM1890" s="13"/>
      <c r="AN1890" s="13"/>
      <c r="AO1890" s="13"/>
      <c r="AP1890" s="13"/>
      <c r="AQ1890" s="13"/>
      <c r="AR1890" s="13"/>
      <c r="AS1890" s="13"/>
      <c r="AT1890" s="13"/>
      <c r="AU1890" s="13"/>
      <c r="AV1890" s="13"/>
      <c r="AW1890" s="13"/>
      <c r="AX1890" s="13"/>
      <c r="AY1890" s="14" t="str">
        <f t="shared" si="294"/>
        <v/>
      </c>
      <c r="AZ1890" s="14">
        <f t="shared" si="292"/>
        <v>23</v>
      </c>
      <c r="BA1890" s="19">
        <f t="shared" si="295"/>
        <v>0</v>
      </c>
      <c r="BB1890" s="20" t="e">
        <f t="shared" si="293"/>
        <v>#DIV/0!</v>
      </c>
      <c r="BC1890">
        <f t="shared" si="296"/>
        <v>0</v>
      </c>
      <c r="BD1890" s="14">
        <f t="shared" si="297"/>
        <v>1</v>
      </c>
      <c r="BE1890" s="14" t="str">
        <f t="shared" si="298"/>
        <v/>
      </c>
      <c r="BF1890" s="14" t="str">
        <f t="shared" si="299"/>
        <v/>
      </c>
      <c r="BG1890" s="14" t="str">
        <f t="shared" si="300"/>
        <v/>
      </c>
    </row>
    <row r="1891" spans="1:59" x14ac:dyDescent="0.2">
      <c r="A1891" t="str">
        <f t="shared" si="301"/>
        <v>Gryan Miers_2017</v>
      </c>
      <c r="B1891" t="s">
        <v>1650</v>
      </c>
      <c r="C1891" t="s">
        <v>235</v>
      </c>
      <c r="D1891">
        <v>2017</v>
      </c>
      <c r="E1891" s="13">
        <v>0</v>
      </c>
      <c r="F1891" s="13">
        <v>0</v>
      </c>
      <c r="G1891" s="13">
        <v>0</v>
      </c>
      <c r="H1891" s="13">
        <v>0</v>
      </c>
      <c r="I1891" s="13">
        <v>0</v>
      </c>
      <c r="J1891" s="13">
        <v>0</v>
      </c>
      <c r="K1891" s="13">
        <v>0</v>
      </c>
      <c r="L1891" s="13">
        <v>0</v>
      </c>
      <c r="M1891" s="13">
        <v>0</v>
      </c>
      <c r="N1891" s="13">
        <v>0</v>
      </c>
      <c r="O1891" s="13">
        <v>0</v>
      </c>
      <c r="P1891" s="13">
        <v>0</v>
      </c>
      <c r="Q1891" s="13">
        <v>0</v>
      </c>
      <c r="R1891" s="13">
        <v>0</v>
      </c>
      <c r="S1891" s="13">
        <v>0</v>
      </c>
      <c r="T1891" s="13">
        <v>0</v>
      </c>
      <c r="U1891" s="13">
        <v>0</v>
      </c>
      <c r="V1891" s="13">
        <v>0</v>
      </c>
      <c r="W1891" s="13">
        <v>0</v>
      </c>
      <c r="X1891" s="13">
        <v>0</v>
      </c>
      <c r="Y1891" s="13">
        <v>0</v>
      </c>
      <c r="Z1891" s="13">
        <v>0</v>
      </c>
      <c r="AA1891" s="13">
        <v>0</v>
      </c>
      <c r="AB1891" s="13"/>
      <c r="AC1891" s="13"/>
      <c r="AD1891" s="13"/>
      <c r="AE1891" s="13"/>
      <c r="AF1891" s="13"/>
      <c r="AG1891" s="13"/>
      <c r="AH1891" s="13"/>
      <c r="AI1891" s="13"/>
      <c r="AJ1891" s="13"/>
      <c r="AK1891" s="13"/>
      <c r="AL1891" s="13"/>
      <c r="AM1891" s="13"/>
      <c r="AN1891" s="13"/>
      <c r="AO1891" s="13"/>
      <c r="AP1891" s="13"/>
      <c r="AQ1891" s="13"/>
      <c r="AR1891" s="13"/>
      <c r="AS1891" s="13"/>
      <c r="AT1891" s="13"/>
      <c r="AU1891" s="13"/>
      <c r="AV1891" s="13"/>
      <c r="AW1891" s="13"/>
      <c r="AX1891" s="13"/>
      <c r="AY1891" s="14" t="str">
        <f t="shared" si="294"/>
        <v/>
      </c>
      <c r="AZ1891" s="14">
        <f t="shared" ref="AZ1891:AZ1950" si="302">COUNTIF(AB1891:AX1891,"&lt;&gt;0")</f>
        <v>23</v>
      </c>
      <c r="BA1891" s="19">
        <f t="shared" si="295"/>
        <v>0</v>
      </c>
      <c r="BB1891" s="20" t="e">
        <f t="shared" ref="BB1891:BB1950" si="303">STDEV(AB1891:AX1891)</f>
        <v>#DIV/0!</v>
      </c>
      <c r="BC1891">
        <f t="shared" si="296"/>
        <v>23</v>
      </c>
      <c r="BD1891" s="14">
        <f t="shared" si="297"/>
        <v>1</v>
      </c>
      <c r="BE1891" s="14" t="str">
        <f t="shared" si="298"/>
        <v/>
      </c>
      <c r="BF1891" s="14" t="str">
        <f t="shared" si="299"/>
        <v/>
      </c>
      <c r="BG1891" s="14" t="str">
        <f t="shared" si="300"/>
        <v/>
      </c>
    </row>
    <row r="1892" spans="1:59" x14ac:dyDescent="0.2">
      <c r="A1892" t="str">
        <f t="shared" si="301"/>
        <v>Gryan Miers_2016</v>
      </c>
      <c r="B1892" t="s">
        <v>1650</v>
      </c>
      <c r="C1892" t="s">
        <v>235</v>
      </c>
      <c r="D1892">
        <v>2016</v>
      </c>
      <c r="E1892" s="13">
        <v>0</v>
      </c>
      <c r="F1892" s="13">
        <v>0</v>
      </c>
      <c r="G1892" s="13">
        <v>0</v>
      </c>
      <c r="H1892" s="13">
        <v>0</v>
      </c>
      <c r="I1892" s="13">
        <v>0</v>
      </c>
      <c r="J1892" s="13">
        <v>0</v>
      </c>
      <c r="K1892" s="13">
        <v>0</v>
      </c>
      <c r="L1892" s="13">
        <v>0</v>
      </c>
      <c r="M1892" s="13">
        <v>0</v>
      </c>
      <c r="N1892" s="13">
        <v>0</v>
      </c>
      <c r="O1892" s="13">
        <v>0</v>
      </c>
      <c r="P1892" s="13">
        <v>0</v>
      </c>
      <c r="Q1892" s="13">
        <v>0</v>
      </c>
      <c r="R1892" s="13">
        <v>0</v>
      </c>
      <c r="S1892" s="13">
        <v>0</v>
      </c>
      <c r="T1892" s="13">
        <v>0</v>
      </c>
      <c r="U1892" s="13">
        <v>0</v>
      </c>
      <c r="V1892" s="13">
        <v>0</v>
      </c>
      <c r="W1892" s="13">
        <v>0</v>
      </c>
      <c r="X1892" s="13">
        <v>0</v>
      </c>
      <c r="Y1892" s="13">
        <v>0</v>
      </c>
      <c r="Z1892" s="13">
        <v>0</v>
      </c>
      <c r="AA1892" s="13">
        <v>0</v>
      </c>
      <c r="AB1892" s="13"/>
      <c r="AC1892" s="13"/>
      <c r="AD1892" s="13"/>
      <c r="AE1892" s="13"/>
      <c r="AF1892" s="13"/>
      <c r="AG1892" s="13"/>
      <c r="AH1892" s="13"/>
      <c r="AI1892" s="13"/>
      <c r="AJ1892" s="13"/>
      <c r="AK1892" s="13"/>
      <c r="AL1892" s="13"/>
      <c r="AM1892" s="13"/>
      <c r="AN1892" s="13"/>
      <c r="AO1892" s="13"/>
      <c r="AP1892" s="13"/>
      <c r="AQ1892" s="13"/>
      <c r="AR1892" s="13"/>
      <c r="AS1892" s="13"/>
      <c r="AT1892" s="13"/>
      <c r="AU1892" s="13"/>
      <c r="AV1892" s="13"/>
      <c r="AW1892" s="13"/>
      <c r="AX1892" s="13"/>
      <c r="AY1892" s="14" t="str">
        <f t="shared" si="294"/>
        <v/>
      </c>
      <c r="AZ1892" s="14">
        <f t="shared" si="302"/>
        <v>23</v>
      </c>
      <c r="BA1892" s="19">
        <f t="shared" si="295"/>
        <v>0</v>
      </c>
      <c r="BB1892" s="20" t="e">
        <f t="shared" si="303"/>
        <v>#DIV/0!</v>
      </c>
      <c r="BC1892">
        <f t="shared" si="296"/>
        <v>23</v>
      </c>
      <c r="BD1892" s="14">
        <f t="shared" si="297"/>
        <v>1</v>
      </c>
      <c r="BE1892" s="14" t="str">
        <f t="shared" si="298"/>
        <v/>
      </c>
      <c r="BF1892" s="14" t="str">
        <f t="shared" si="299"/>
        <v/>
      </c>
      <c r="BG1892" s="14" t="str">
        <f t="shared" si="300"/>
        <v/>
      </c>
    </row>
    <row r="1893" spans="1:59" x14ac:dyDescent="0.2">
      <c r="A1893" t="str">
        <f t="shared" si="301"/>
        <v>Gryan Miers_2015</v>
      </c>
      <c r="B1893" t="s">
        <v>1650</v>
      </c>
      <c r="C1893" t="s">
        <v>235</v>
      </c>
      <c r="D1893">
        <v>2015</v>
      </c>
      <c r="E1893" s="13">
        <v>0</v>
      </c>
      <c r="F1893" s="13">
        <v>0</v>
      </c>
      <c r="G1893" s="13">
        <v>0</v>
      </c>
      <c r="H1893" s="13">
        <v>0</v>
      </c>
      <c r="I1893" s="13">
        <v>0</v>
      </c>
      <c r="J1893" s="13">
        <v>0</v>
      </c>
      <c r="K1893" s="13">
        <v>0</v>
      </c>
      <c r="L1893" s="13">
        <v>0</v>
      </c>
      <c r="M1893" s="13">
        <v>0</v>
      </c>
      <c r="N1893" s="13">
        <v>0</v>
      </c>
      <c r="O1893" s="13">
        <v>0</v>
      </c>
      <c r="P1893" s="13">
        <v>0</v>
      </c>
      <c r="Q1893" s="13">
        <v>0</v>
      </c>
      <c r="R1893" s="13">
        <v>0</v>
      </c>
      <c r="S1893" s="13">
        <v>0</v>
      </c>
      <c r="T1893" s="13">
        <v>0</v>
      </c>
      <c r="U1893" s="13">
        <v>0</v>
      </c>
      <c r="V1893" s="13">
        <v>0</v>
      </c>
      <c r="W1893" s="13">
        <v>0</v>
      </c>
      <c r="X1893" s="13">
        <v>0</v>
      </c>
      <c r="Y1893" s="13">
        <v>0</v>
      </c>
      <c r="Z1893" s="13">
        <v>0</v>
      </c>
      <c r="AA1893" s="13">
        <v>0</v>
      </c>
      <c r="AB1893" s="13"/>
      <c r="AC1893" s="13"/>
      <c r="AD1893" s="13"/>
      <c r="AE1893" s="13"/>
      <c r="AF1893" s="13"/>
      <c r="AG1893" s="13"/>
      <c r="AH1893" s="13"/>
      <c r="AI1893" s="13"/>
      <c r="AJ1893" s="13"/>
      <c r="AK1893" s="13"/>
      <c r="AL1893" s="13"/>
      <c r="AM1893" s="13"/>
      <c r="AN1893" s="13"/>
      <c r="AO1893" s="13"/>
      <c r="AP1893" s="13"/>
      <c r="AQ1893" s="13"/>
      <c r="AR1893" s="13"/>
      <c r="AS1893" s="13"/>
      <c r="AT1893" s="13"/>
      <c r="AU1893" s="13"/>
      <c r="AV1893" s="13"/>
      <c r="AW1893" s="13"/>
      <c r="AX1893" s="13"/>
      <c r="AY1893" s="14" t="str">
        <f t="shared" si="294"/>
        <v/>
      </c>
      <c r="AZ1893" s="14">
        <f t="shared" si="302"/>
        <v>23</v>
      </c>
      <c r="BA1893" s="19">
        <f t="shared" si="295"/>
        <v>0</v>
      </c>
      <c r="BB1893" s="20" t="e">
        <f t="shared" si="303"/>
        <v>#DIV/0!</v>
      </c>
      <c r="BC1893">
        <f t="shared" si="296"/>
        <v>23</v>
      </c>
      <c r="BD1893" s="14">
        <f t="shared" si="297"/>
        <v>1</v>
      </c>
      <c r="BE1893" s="14" t="str">
        <f t="shared" si="298"/>
        <v/>
      </c>
      <c r="BF1893" s="14" t="str">
        <f t="shared" si="299"/>
        <v/>
      </c>
      <c r="BG1893" s="14" t="str">
        <f t="shared" si="300"/>
        <v/>
      </c>
    </row>
    <row r="1894" spans="1:59" x14ac:dyDescent="0.2">
      <c r="A1894" t="str">
        <f t="shared" si="301"/>
        <v>Brody Mihocek_2018</v>
      </c>
      <c r="B1894" t="s">
        <v>1630</v>
      </c>
      <c r="C1894" t="s">
        <v>116</v>
      </c>
      <c r="D1894">
        <v>2018</v>
      </c>
      <c r="E1894" s="13">
        <v>102400</v>
      </c>
      <c r="F1894" s="13">
        <v>102400</v>
      </c>
      <c r="G1894" s="13">
        <v>102400</v>
      </c>
      <c r="H1894" s="13">
        <v>102400</v>
      </c>
      <c r="I1894" s="13">
        <v>102400</v>
      </c>
      <c r="J1894" s="13">
        <v>102400</v>
      </c>
      <c r="K1894" s="13">
        <v>102400</v>
      </c>
      <c r="L1894" s="13">
        <v>102400</v>
      </c>
      <c r="M1894" s="13">
        <v>102400</v>
      </c>
      <c r="N1894" s="13">
        <v>102400</v>
      </c>
      <c r="O1894" s="13">
        <v>102400</v>
      </c>
      <c r="P1894" s="13">
        <v>102400</v>
      </c>
      <c r="Q1894" s="13">
        <v>102400</v>
      </c>
      <c r="R1894" s="13">
        <v>102400</v>
      </c>
      <c r="S1894" s="13">
        <v>162200</v>
      </c>
      <c r="T1894" s="13">
        <v>194600</v>
      </c>
      <c r="U1894" s="13">
        <v>222500</v>
      </c>
      <c r="V1894" s="13">
        <v>251000</v>
      </c>
      <c r="W1894" s="13">
        <v>284000</v>
      </c>
      <c r="X1894" s="13">
        <v>309300</v>
      </c>
      <c r="Y1894" s="13">
        <v>308700</v>
      </c>
      <c r="Z1894" s="13">
        <v>292600</v>
      </c>
      <c r="AA1894" s="13">
        <v>302700</v>
      </c>
      <c r="AB1894" s="13"/>
      <c r="AC1894" s="13"/>
      <c r="AD1894" s="13"/>
      <c r="AE1894" s="13"/>
      <c r="AF1894" s="13"/>
      <c r="AG1894" s="13"/>
      <c r="AH1894" s="13"/>
      <c r="AI1894" s="13"/>
      <c r="AJ1894" s="13"/>
      <c r="AK1894" s="13"/>
      <c r="AL1894" s="13">
        <v>97</v>
      </c>
      <c r="AM1894" s="13">
        <v>36</v>
      </c>
      <c r="AN1894" s="13"/>
      <c r="AO1894" s="13">
        <v>63</v>
      </c>
      <c r="AP1894" s="13">
        <v>73</v>
      </c>
      <c r="AQ1894" s="13">
        <v>46</v>
      </c>
      <c r="AR1894" s="13">
        <v>81</v>
      </c>
      <c r="AS1894" s="13">
        <v>101</v>
      </c>
      <c r="AT1894" s="13">
        <v>49</v>
      </c>
      <c r="AU1894" s="13">
        <v>39</v>
      </c>
      <c r="AV1894" s="13">
        <v>66</v>
      </c>
      <c r="AW1894" s="13">
        <v>64</v>
      </c>
      <c r="AX1894" s="13">
        <v>83</v>
      </c>
      <c r="AY1894" s="14">
        <f t="shared" si="294"/>
        <v>66.5</v>
      </c>
      <c r="AZ1894" s="14">
        <f t="shared" si="302"/>
        <v>23</v>
      </c>
      <c r="BA1894" s="19">
        <f t="shared" si="295"/>
        <v>0.54545454545454541</v>
      </c>
      <c r="BB1894" s="20">
        <f t="shared" si="303"/>
        <v>21.483608973946964</v>
      </c>
      <c r="BC1894">
        <f t="shared" si="296"/>
        <v>0</v>
      </c>
      <c r="BD1894" s="14">
        <f t="shared" si="297"/>
        <v>1</v>
      </c>
      <c r="BE1894" s="14" t="str">
        <f t="shared" si="298"/>
        <v/>
      </c>
      <c r="BF1894" s="14">
        <f t="shared" si="299"/>
        <v>66.5</v>
      </c>
      <c r="BG1894" s="14">
        <f t="shared" si="300"/>
        <v>66.888888888888886</v>
      </c>
    </row>
    <row r="1895" spans="1:59" x14ac:dyDescent="0.2">
      <c r="A1895" t="str">
        <f t="shared" si="301"/>
        <v>Brody Mihocek_2017</v>
      </c>
      <c r="B1895" t="s">
        <v>1630</v>
      </c>
      <c r="C1895" t="s">
        <v>116</v>
      </c>
      <c r="D1895">
        <v>2017</v>
      </c>
      <c r="E1895" s="13">
        <v>0</v>
      </c>
      <c r="F1895" s="13">
        <v>0</v>
      </c>
      <c r="G1895" s="13">
        <v>0</v>
      </c>
      <c r="H1895" s="13">
        <v>0</v>
      </c>
      <c r="I1895" s="13">
        <v>0</v>
      </c>
      <c r="J1895" s="13">
        <v>0</v>
      </c>
      <c r="K1895" s="13">
        <v>0</v>
      </c>
      <c r="L1895" s="13">
        <v>0</v>
      </c>
      <c r="M1895" s="13">
        <v>0</v>
      </c>
      <c r="N1895" s="13">
        <v>0</v>
      </c>
      <c r="O1895" s="13">
        <v>0</v>
      </c>
      <c r="P1895" s="13">
        <v>0</v>
      </c>
      <c r="Q1895" s="13">
        <v>0</v>
      </c>
      <c r="R1895" s="13">
        <v>0</v>
      </c>
      <c r="S1895" s="13">
        <v>0</v>
      </c>
      <c r="T1895" s="13">
        <v>0</v>
      </c>
      <c r="U1895" s="13">
        <v>0</v>
      </c>
      <c r="V1895" s="13">
        <v>0</v>
      </c>
      <c r="W1895" s="13">
        <v>0</v>
      </c>
      <c r="X1895" s="13">
        <v>0</v>
      </c>
      <c r="Y1895" s="13">
        <v>0</v>
      </c>
      <c r="Z1895" s="13">
        <v>0</v>
      </c>
      <c r="AA1895" s="13">
        <v>0</v>
      </c>
      <c r="AB1895" s="13"/>
      <c r="AC1895" s="13"/>
      <c r="AD1895" s="13"/>
      <c r="AE1895" s="13"/>
      <c r="AF1895" s="13"/>
      <c r="AG1895" s="13"/>
      <c r="AH1895" s="13"/>
      <c r="AI1895" s="13"/>
      <c r="AJ1895" s="13"/>
      <c r="AK1895" s="13"/>
      <c r="AL1895" s="13"/>
      <c r="AM1895" s="13"/>
      <c r="AN1895" s="13"/>
      <c r="AO1895" s="13"/>
      <c r="AP1895" s="13"/>
      <c r="AQ1895" s="13"/>
      <c r="AR1895" s="13"/>
      <c r="AS1895" s="13"/>
      <c r="AT1895" s="13"/>
      <c r="AU1895" s="13"/>
      <c r="AV1895" s="13"/>
      <c r="AW1895" s="13"/>
      <c r="AX1895" s="13"/>
      <c r="AY1895" s="14" t="str">
        <f t="shared" si="294"/>
        <v/>
      </c>
      <c r="AZ1895" s="14">
        <f t="shared" si="302"/>
        <v>23</v>
      </c>
      <c r="BA1895" s="19">
        <f t="shared" si="295"/>
        <v>0</v>
      </c>
      <c r="BB1895" s="20" t="e">
        <f t="shared" si="303"/>
        <v>#DIV/0!</v>
      </c>
      <c r="BC1895">
        <f t="shared" si="296"/>
        <v>23</v>
      </c>
      <c r="BD1895" s="14">
        <f t="shared" si="297"/>
        <v>1</v>
      </c>
      <c r="BE1895" s="14" t="str">
        <f t="shared" si="298"/>
        <v/>
      </c>
      <c r="BF1895" s="14" t="str">
        <f t="shared" si="299"/>
        <v/>
      </c>
      <c r="BG1895" s="14" t="str">
        <f t="shared" si="300"/>
        <v/>
      </c>
    </row>
    <row r="1896" spans="1:59" x14ac:dyDescent="0.2">
      <c r="A1896" t="str">
        <f t="shared" si="301"/>
        <v>Brody Mihocek_2016</v>
      </c>
      <c r="B1896" t="s">
        <v>1630</v>
      </c>
      <c r="C1896" t="s">
        <v>116</v>
      </c>
      <c r="D1896">
        <v>2016</v>
      </c>
      <c r="E1896" s="13">
        <v>0</v>
      </c>
      <c r="F1896" s="13">
        <v>0</v>
      </c>
      <c r="G1896" s="13">
        <v>0</v>
      </c>
      <c r="H1896" s="13">
        <v>0</v>
      </c>
      <c r="I1896" s="13">
        <v>0</v>
      </c>
      <c r="J1896" s="13">
        <v>0</v>
      </c>
      <c r="K1896" s="13">
        <v>0</v>
      </c>
      <c r="L1896" s="13">
        <v>0</v>
      </c>
      <c r="M1896" s="13">
        <v>0</v>
      </c>
      <c r="N1896" s="13">
        <v>0</v>
      </c>
      <c r="O1896" s="13">
        <v>0</v>
      </c>
      <c r="P1896" s="13">
        <v>0</v>
      </c>
      <c r="Q1896" s="13">
        <v>0</v>
      </c>
      <c r="R1896" s="13">
        <v>0</v>
      </c>
      <c r="S1896" s="13">
        <v>0</v>
      </c>
      <c r="T1896" s="13">
        <v>0</v>
      </c>
      <c r="U1896" s="13">
        <v>0</v>
      </c>
      <c r="V1896" s="13">
        <v>0</v>
      </c>
      <c r="W1896" s="13">
        <v>0</v>
      </c>
      <c r="X1896" s="13">
        <v>0</v>
      </c>
      <c r="Y1896" s="13">
        <v>0</v>
      </c>
      <c r="Z1896" s="13">
        <v>0</v>
      </c>
      <c r="AA1896" s="13">
        <v>0</v>
      </c>
      <c r="AB1896" s="13"/>
      <c r="AC1896" s="13"/>
      <c r="AD1896" s="13"/>
      <c r="AE1896" s="13"/>
      <c r="AF1896" s="13"/>
      <c r="AG1896" s="13"/>
      <c r="AH1896" s="13"/>
      <c r="AI1896" s="13"/>
      <c r="AJ1896" s="13"/>
      <c r="AK1896" s="13"/>
      <c r="AL1896" s="13"/>
      <c r="AM1896" s="13"/>
      <c r="AN1896" s="13"/>
      <c r="AO1896" s="13"/>
      <c r="AP1896" s="13"/>
      <c r="AQ1896" s="13"/>
      <c r="AR1896" s="13"/>
      <c r="AS1896" s="13"/>
      <c r="AT1896" s="13"/>
      <c r="AU1896" s="13"/>
      <c r="AV1896" s="13"/>
      <c r="AW1896" s="13"/>
      <c r="AX1896" s="13"/>
      <c r="AY1896" s="14" t="str">
        <f t="shared" si="294"/>
        <v/>
      </c>
      <c r="AZ1896" s="14">
        <f t="shared" si="302"/>
        <v>23</v>
      </c>
      <c r="BA1896" s="19">
        <f t="shared" si="295"/>
        <v>0</v>
      </c>
      <c r="BB1896" s="20" t="e">
        <f t="shared" si="303"/>
        <v>#DIV/0!</v>
      </c>
      <c r="BC1896">
        <f t="shared" si="296"/>
        <v>23</v>
      </c>
      <c r="BD1896" s="14">
        <f t="shared" si="297"/>
        <v>1</v>
      </c>
      <c r="BE1896" s="14" t="str">
        <f t="shared" si="298"/>
        <v/>
      </c>
      <c r="BF1896" s="14" t="str">
        <f t="shared" si="299"/>
        <v/>
      </c>
      <c r="BG1896" s="14" t="str">
        <f t="shared" si="300"/>
        <v/>
      </c>
    </row>
    <row r="1897" spans="1:59" x14ac:dyDescent="0.2">
      <c r="A1897" t="str">
        <f t="shared" si="301"/>
        <v>Brody Mihocek_2015</v>
      </c>
      <c r="B1897" t="s">
        <v>1630</v>
      </c>
      <c r="C1897" t="s">
        <v>116</v>
      </c>
      <c r="D1897">
        <v>2015</v>
      </c>
      <c r="E1897" s="13">
        <v>0</v>
      </c>
      <c r="F1897" s="13">
        <v>0</v>
      </c>
      <c r="G1897" s="13">
        <v>0</v>
      </c>
      <c r="H1897" s="13">
        <v>0</v>
      </c>
      <c r="I1897" s="13">
        <v>0</v>
      </c>
      <c r="J1897" s="13">
        <v>0</v>
      </c>
      <c r="K1897" s="13">
        <v>0</v>
      </c>
      <c r="L1897" s="13">
        <v>0</v>
      </c>
      <c r="M1897" s="13">
        <v>0</v>
      </c>
      <c r="N1897" s="13">
        <v>0</v>
      </c>
      <c r="O1897" s="13">
        <v>0</v>
      </c>
      <c r="P1897" s="13">
        <v>0</v>
      </c>
      <c r="Q1897" s="13">
        <v>0</v>
      </c>
      <c r="R1897" s="13">
        <v>0</v>
      </c>
      <c r="S1897" s="13">
        <v>0</v>
      </c>
      <c r="T1897" s="13">
        <v>0</v>
      </c>
      <c r="U1897" s="13">
        <v>0</v>
      </c>
      <c r="V1897" s="13">
        <v>0</v>
      </c>
      <c r="W1897" s="13">
        <v>0</v>
      </c>
      <c r="X1897" s="13">
        <v>0</v>
      </c>
      <c r="Y1897" s="13">
        <v>0</v>
      </c>
      <c r="Z1897" s="13">
        <v>0</v>
      </c>
      <c r="AA1897" s="13">
        <v>0</v>
      </c>
      <c r="AB1897" s="13"/>
      <c r="AC1897" s="13"/>
      <c r="AD1897" s="13"/>
      <c r="AE1897" s="13"/>
      <c r="AF1897" s="13"/>
      <c r="AG1897" s="13"/>
      <c r="AH1897" s="13"/>
      <c r="AI1897" s="13"/>
      <c r="AJ1897" s="13"/>
      <c r="AK1897" s="13"/>
      <c r="AL1897" s="13"/>
      <c r="AM1897" s="13"/>
      <c r="AN1897" s="13"/>
      <c r="AO1897" s="13"/>
      <c r="AP1897" s="13"/>
      <c r="AQ1897" s="13"/>
      <c r="AR1897" s="13"/>
      <c r="AS1897" s="13"/>
      <c r="AT1897" s="13"/>
      <c r="AU1897" s="13"/>
      <c r="AV1897" s="13"/>
      <c r="AW1897" s="13"/>
      <c r="AX1897" s="13"/>
      <c r="AY1897" s="14" t="str">
        <f t="shared" si="294"/>
        <v/>
      </c>
      <c r="AZ1897" s="14">
        <f t="shared" si="302"/>
        <v>23</v>
      </c>
      <c r="BA1897" s="19">
        <f t="shared" si="295"/>
        <v>0</v>
      </c>
      <c r="BB1897" s="20" t="e">
        <f t="shared" si="303"/>
        <v>#DIV/0!</v>
      </c>
      <c r="BC1897">
        <f t="shared" si="296"/>
        <v>23</v>
      </c>
      <c r="BD1897" s="14">
        <f t="shared" si="297"/>
        <v>1</v>
      </c>
      <c r="BE1897" s="14" t="str">
        <f t="shared" si="298"/>
        <v/>
      </c>
      <c r="BF1897" s="14" t="str">
        <f t="shared" si="299"/>
        <v/>
      </c>
      <c r="BG1897" s="14" t="str">
        <f t="shared" si="300"/>
        <v/>
      </c>
    </row>
    <row r="1898" spans="1:59" x14ac:dyDescent="0.2">
      <c r="A1898" t="str">
        <f t="shared" si="301"/>
        <v>Wayne Milera_2018</v>
      </c>
      <c r="B1898" t="s">
        <v>915</v>
      </c>
      <c r="C1898" t="s">
        <v>1</v>
      </c>
      <c r="D1898">
        <v>2018</v>
      </c>
      <c r="E1898" s="13">
        <v>322000</v>
      </c>
      <c r="F1898" s="13">
        <v>322000</v>
      </c>
      <c r="G1898" s="13">
        <v>322000</v>
      </c>
      <c r="H1898" s="13">
        <v>322000</v>
      </c>
      <c r="I1898" s="13">
        <v>314300</v>
      </c>
      <c r="J1898" s="13">
        <v>311200</v>
      </c>
      <c r="K1898" s="13">
        <v>346900</v>
      </c>
      <c r="L1898" s="13">
        <v>354000</v>
      </c>
      <c r="M1898" s="13">
        <v>354000</v>
      </c>
      <c r="N1898" s="13">
        <v>354000</v>
      </c>
      <c r="O1898" s="13">
        <v>359600</v>
      </c>
      <c r="P1898" s="13">
        <v>339500</v>
      </c>
      <c r="Q1898" s="13">
        <v>344100</v>
      </c>
      <c r="R1898" s="13">
        <v>346900</v>
      </c>
      <c r="S1898" s="13">
        <v>346900</v>
      </c>
      <c r="T1898" s="13">
        <v>360000</v>
      </c>
      <c r="U1898" s="13">
        <v>367300</v>
      </c>
      <c r="V1898" s="13">
        <v>379200</v>
      </c>
      <c r="W1898" s="13">
        <v>383900</v>
      </c>
      <c r="X1898" s="13">
        <v>406900</v>
      </c>
      <c r="Y1898" s="13">
        <v>422700</v>
      </c>
      <c r="Z1898" s="13">
        <v>433500</v>
      </c>
      <c r="AA1898" s="13">
        <v>446300</v>
      </c>
      <c r="AB1898" s="13"/>
      <c r="AC1898" s="13">
        <v>74</v>
      </c>
      <c r="AD1898" s="13">
        <v>29</v>
      </c>
      <c r="AE1898" s="13">
        <v>69</v>
      </c>
      <c r="AF1898" s="13">
        <v>79</v>
      </c>
      <c r="AG1898" s="13">
        <v>116</v>
      </c>
      <c r="AH1898" s="13">
        <v>28</v>
      </c>
      <c r="AI1898" s="13"/>
      <c r="AJ1898" s="13"/>
      <c r="AK1898" s="13">
        <v>81</v>
      </c>
      <c r="AL1898" s="13">
        <v>62</v>
      </c>
      <c r="AM1898" s="13">
        <v>73</v>
      </c>
      <c r="AN1898" s="13">
        <v>78</v>
      </c>
      <c r="AO1898" s="13"/>
      <c r="AP1898" s="13">
        <v>91</v>
      </c>
      <c r="AQ1898" s="13">
        <v>68</v>
      </c>
      <c r="AR1898" s="13">
        <v>92</v>
      </c>
      <c r="AS1898" s="13">
        <v>83</v>
      </c>
      <c r="AT1898" s="13">
        <v>112</v>
      </c>
      <c r="AU1898" s="13">
        <v>91</v>
      </c>
      <c r="AV1898" s="13">
        <v>82</v>
      </c>
      <c r="AW1898" s="13">
        <v>106</v>
      </c>
      <c r="AX1898" s="13">
        <v>102</v>
      </c>
      <c r="AY1898" s="14">
        <f t="shared" si="294"/>
        <v>79.78947368421052</v>
      </c>
      <c r="AZ1898" s="14">
        <f t="shared" si="302"/>
        <v>23</v>
      </c>
      <c r="BA1898" s="19">
        <f t="shared" si="295"/>
        <v>0.86363636363636365</v>
      </c>
      <c r="BB1898" s="20">
        <f t="shared" si="303"/>
        <v>23.408400551389001</v>
      </c>
      <c r="BC1898">
        <f t="shared" si="296"/>
        <v>0</v>
      </c>
      <c r="BD1898" s="14">
        <f t="shared" si="297"/>
        <v>6</v>
      </c>
      <c r="BE1898" s="14">
        <f t="shared" si="298"/>
        <v>73.400000000000006</v>
      </c>
      <c r="BF1898" s="14">
        <f t="shared" si="299"/>
        <v>61</v>
      </c>
      <c r="BG1898" s="14">
        <f t="shared" si="300"/>
        <v>91.888888888888886</v>
      </c>
    </row>
    <row r="1899" spans="1:59" x14ac:dyDescent="0.2">
      <c r="A1899" t="str">
        <f t="shared" si="301"/>
        <v>Wayne Milera_2017</v>
      </c>
      <c r="B1899" t="s">
        <v>915</v>
      </c>
      <c r="C1899" t="s">
        <v>1</v>
      </c>
      <c r="D1899">
        <v>2017</v>
      </c>
      <c r="E1899" s="13">
        <v>280900</v>
      </c>
      <c r="F1899" s="13">
        <v>280900</v>
      </c>
      <c r="G1899" s="13">
        <v>280900</v>
      </c>
      <c r="H1899" s="13">
        <v>290400</v>
      </c>
      <c r="I1899" s="13">
        <v>284600</v>
      </c>
      <c r="J1899" s="13">
        <v>278700</v>
      </c>
      <c r="K1899" s="13">
        <v>289100</v>
      </c>
      <c r="L1899" s="13">
        <v>289100</v>
      </c>
      <c r="M1899" s="13">
        <v>293900</v>
      </c>
      <c r="N1899" s="13">
        <v>300400</v>
      </c>
      <c r="O1899" s="13">
        <v>314400</v>
      </c>
      <c r="P1899" s="13">
        <v>323400</v>
      </c>
      <c r="Q1899" s="13">
        <v>337000</v>
      </c>
      <c r="R1899" s="13">
        <v>337000</v>
      </c>
      <c r="S1899" s="13">
        <v>322800</v>
      </c>
      <c r="T1899" s="13">
        <v>306800</v>
      </c>
      <c r="U1899" s="13">
        <v>281200</v>
      </c>
      <c r="V1899" s="13">
        <v>281200</v>
      </c>
      <c r="W1899" s="13">
        <v>281200</v>
      </c>
      <c r="X1899" s="13">
        <v>263000</v>
      </c>
      <c r="Y1899" s="13">
        <v>263000</v>
      </c>
      <c r="Z1899" s="13">
        <v>263000</v>
      </c>
      <c r="AA1899" s="13">
        <v>263000</v>
      </c>
      <c r="AB1899" s="13">
        <v>87</v>
      </c>
      <c r="AC1899" s="13">
        <v>60</v>
      </c>
      <c r="AD1899" s="13">
        <v>38</v>
      </c>
      <c r="AE1899" s="13">
        <v>59</v>
      </c>
      <c r="AF1899" s="13">
        <v>56</v>
      </c>
      <c r="AG1899" s="13">
        <v>72</v>
      </c>
      <c r="AH1899" s="13"/>
      <c r="AI1899" s="13">
        <v>53</v>
      </c>
      <c r="AJ1899" s="13">
        <v>62</v>
      </c>
      <c r="AK1899" s="13">
        <v>93</v>
      </c>
      <c r="AL1899" s="13">
        <v>51</v>
      </c>
      <c r="AM1899" s="13">
        <v>76</v>
      </c>
      <c r="AN1899" s="13"/>
      <c r="AO1899" s="13">
        <v>39</v>
      </c>
      <c r="AP1899" s="13">
        <v>41</v>
      </c>
      <c r="AQ1899" s="13">
        <v>45</v>
      </c>
      <c r="AR1899" s="13"/>
      <c r="AS1899" s="13"/>
      <c r="AT1899" s="13">
        <v>42</v>
      </c>
      <c r="AU1899" s="13"/>
      <c r="AV1899" s="13"/>
      <c r="AW1899" s="13"/>
      <c r="AX1899" s="13">
        <v>63</v>
      </c>
      <c r="AY1899" s="14">
        <f t="shared" si="294"/>
        <v>58.5625</v>
      </c>
      <c r="AZ1899" s="14">
        <f t="shared" si="302"/>
        <v>23</v>
      </c>
      <c r="BA1899" s="19">
        <f t="shared" si="295"/>
        <v>0.72727272727272729</v>
      </c>
      <c r="BB1899" s="20">
        <f t="shared" si="303"/>
        <v>16.693187233119986</v>
      </c>
      <c r="BC1899">
        <f t="shared" si="296"/>
        <v>0</v>
      </c>
      <c r="BD1899" s="14">
        <f t="shared" si="297"/>
        <v>20</v>
      </c>
      <c r="BE1899" s="14">
        <f t="shared" si="298"/>
        <v>62</v>
      </c>
      <c r="BF1899" s="14">
        <f t="shared" si="299"/>
        <v>67</v>
      </c>
      <c r="BG1899" s="14">
        <f t="shared" si="300"/>
        <v>47.75</v>
      </c>
    </row>
    <row r="1900" spans="1:59" x14ac:dyDescent="0.2">
      <c r="A1900" t="str">
        <f t="shared" si="301"/>
        <v>Wayne Milera_2016</v>
      </c>
      <c r="B1900" t="s">
        <v>915</v>
      </c>
      <c r="C1900" t="s">
        <v>1</v>
      </c>
      <c r="D1900">
        <v>2016</v>
      </c>
      <c r="E1900" s="13">
        <v>175800</v>
      </c>
      <c r="F1900" s="13">
        <v>175800</v>
      </c>
      <c r="G1900" s="13">
        <v>175800</v>
      </c>
      <c r="H1900" s="13">
        <v>201800</v>
      </c>
      <c r="I1900" s="13">
        <v>215200</v>
      </c>
      <c r="J1900" s="13">
        <v>215200</v>
      </c>
      <c r="K1900" s="13">
        <v>215200</v>
      </c>
      <c r="L1900" s="13">
        <v>215200</v>
      </c>
      <c r="M1900" s="13">
        <v>207400</v>
      </c>
      <c r="N1900" s="13">
        <v>217600</v>
      </c>
      <c r="O1900" s="13">
        <v>228000</v>
      </c>
      <c r="P1900" s="13">
        <v>247200</v>
      </c>
      <c r="Q1900" s="13">
        <v>247200</v>
      </c>
      <c r="R1900" s="13">
        <v>247200</v>
      </c>
      <c r="S1900" s="13">
        <v>247200</v>
      </c>
      <c r="T1900" s="13">
        <v>247200</v>
      </c>
      <c r="U1900" s="13">
        <v>247200</v>
      </c>
      <c r="V1900" s="13">
        <v>247200</v>
      </c>
      <c r="W1900" s="13">
        <v>247200</v>
      </c>
      <c r="X1900" s="13">
        <v>247200</v>
      </c>
      <c r="Y1900" s="13">
        <v>247200</v>
      </c>
      <c r="Z1900" s="13">
        <v>247200</v>
      </c>
      <c r="AA1900" s="13">
        <v>247200</v>
      </c>
      <c r="AB1900" s="13">
        <v>40</v>
      </c>
      <c r="AC1900" s="13">
        <v>83</v>
      </c>
      <c r="AD1900" s="13">
        <v>39</v>
      </c>
      <c r="AE1900" s="13">
        <v>27</v>
      </c>
      <c r="AF1900" s="13"/>
      <c r="AG1900" s="13"/>
      <c r="AH1900" s="13"/>
      <c r="AI1900" s="13">
        <v>44</v>
      </c>
      <c r="AJ1900" s="13">
        <v>76</v>
      </c>
      <c r="AK1900" s="13">
        <v>34</v>
      </c>
      <c r="AL1900" s="13">
        <v>70</v>
      </c>
      <c r="AM1900" s="13"/>
      <c r="AN1900" s="13"/>
      <c r="AO1900" s="13"/>
      <c r="AP1900" s="13"/>
      <c r="AQ1900" s="13"/>
      <c r="AR1900" s="13"/>
      <c r="AS1900" s="13"/>
      <c r="AT1900" s="13"/>
      <c r="AU1900" s="13"/>
      <c r="AV1900" s="13"/>
      <c r="AW1900" s="13"/>
      <c r="AX1900" s="13"/>
      <c r="AY1900" s="14">
        <f t="shared" si="294"/>
        <v>51.625</v>
      </c>
      <c r="AZ1900" s="14">
        <f t="shared" si="302"/>
        <v>23</v>
      </c>
      <c r="BA1900" s="19">
        <f t="shared" si="295"/>
        <v>0.36363636363636365</v>
      </c>
      <c r="BB1900" s="20">
        <f t="shared" si="303"/>
        <v>21.333658851683179</v>
      </c>
      <c r="BC1900">
        <f t="shared" si="296"/>
        <v>0</v>
      </c>
      <c r="BD1900" s="14">
        <f t="shared" si="297"/>
        <v>1</v>
      </c>
      <c r="BE1900" s="14">
        <f t="shared" si="298"/>
        <v>47.25</v>
      </c>
      <c r="BF1900" s="14">
        <f t="shared" si="299"/>
        <v>56</v>
      </c>
      <c r="BG1900" s="14" t="str">
        <f t="shared" si="300"/>
        <v/>
      </c>
    </row>
    <row r="1901" spans="1:59" x14ac:dyDescent="0.2">
      <c r="A1901" t="str">
        <f t="shared" si="301"/>
        <v>Wayne Milera_2015</v>
      </c>
      <c r="B1901" t="s">
        <v>915</v>
      </c>
      <c r="C1901" t="s">
        <v>1</v>
      </c>
      <c r="D1901">
        <v>2015</v>
      </c>
      <c r="E1901" s="13">
        <v>0</v>
      </c>
      <c r="F1901" s="13">
        <v>0</v>
      </c>
      <c r="G1901" s="13">
        <v>0</v>
      </c>
      <c r="H1901" s="13">
        <v>0</v>
      </c>
      <c r="I1901" s="13">
        <v>0</v>
      </c>
      <c r="J1901" s="13">
        <v>0</v>
      </c>
      <c r="K1901" s="13">
        <v>0</v>
      </c>
      <c r="L1901" s="13">
        <v>0</v>
      </c>
      <c r="M1901" s="13">
        <v>0</v>
      </c>
      <c r="N1901" s="13">
        <v>0</v>
      </c>
      <c r="O1901" s="13">
        <v>0</v>
      </c>
      <c r="P1901" s="13">
        <v>0</v>
      </c>
      <c r="Q1901" s="13">
        <v>0</v>
      </c>
      <c r="R1901" s="13">
        <v>0</v>
      </c>
      <c r="S1901" s="13">
        <v>0</v>
      </c>
      <c r="T1901" s="13">
        <v>0</v>
      </c>
      <c r="U1901" s="13">
        <v>0</v>
      </c>
      <c r="V1901" s="13">
        <v>0</v>
      </c>
      <c r="W1901" s="13">
        <v>0</v>
      </c>
      <c r="X1901" s="13">
        <v>0</v>
      </c>
      <c r="Y1901" s="13">
        <v>0</v>
      </c>
      <c r="Z1901" s="13">
        <v>0</v>
      </c>
      <c r="AA1901" s="13">
        <v>0</v>
      </c>
      <c r="AB1901" s="13"/>
      <c r="AC1901" s="13"/>
      <c r="AD1901" s="13"/>
      <c r="AE1901" s="13"/>
      <c r="AF1901" s="13"/>
      <c r="AG1901" s="13"/>
      <c r="AH1901" s="13"/>
      <c r="AI1901" s="13"/>
      <c r="AJ1901" s="13"/>
      <c r="AK1901" s="13"/>
      <c r="AL1901" s="13"/>
      <c r="AM1901" s="13"/>
      <c r="AN1901" s="13"/>
      <c r="AO1901" s="13"/>
      <c r="AP1901" s="13"/>
      <c r="AQ1901" s="13"/>
      <c r="AR1901" s="13"/>
      <c r="AS1901" s="13"/>
      <c r="AT1901" s="13"/>
      <c r="AU1901" s="13"/>
      <c r="AV1901" s="13"/>
      <c r="AW1901" s="13"/>
      <c r="AX1901" s="13"/>
      <c r="AY1901" s="14" t="str">
        <f t="shared" si="294"/>
        <v/>
      </c>
      <c r="AZ1901" s="14">
        <f t="shared" si="302"/>
        <v>23</v>
      </c>
      <c r="BA1901" s="19">
        <f t="shared" si="295"/>
        <v>0</v>
      </c>
      <c r="BB1901" s="20" t="e">
        <f t="shared" si="303"/>
        <v>#DIV/0!</v>
      </c>
      <c r="BC1901">
        <f t="shared" si="296"/>
        <v>23</v>
      </c>
      <c r="BD1901" s="14">
        <f t="shared" si="297"/>
        <v>1</v>
      </c>
      <c r="BE1901" s="14" t="str">
        <f t="shared" si="298"/>
        <v/>
      </c>
      <c r="BF1901" s="14" t="str">
        <f t="shared" si="299"/>
        <v/>
      </c>
      <c r="BG1901" s="14" t="str">
        <f t="shared" si="300"/>
        <v/>
      </c>
    </row>
    <row r="1902" spans="1:59" x14ac:dyDescent="0.2">
      <c r="A1902" t="str">
        <f t="shared" si="301"/>
        <v>Anthony Miles_2018</v>
      </c>
      <c r="B1902" t="s">
        <v>544</v>
      </c>
      <c r="C1902" t="s">
        <v>144</v>
      </c>
      <c r="D1902">
        <v>2018</v>
      </c>
      <c r="E1902" s="13">
        <v>310500</v>
      </c>
      <c r="F1902" s="13">
        <v>310500</v>
      </c>
      <c r="G1902" s="13">
        <v>310500</v>
      </c>
      <c r="H1902" s="13">
        <v>310500</v>
      </c>
      <c r="I1902" s="13">
        <v>310500</v>
      </c>
      <c r="J1902" s="13">
        <v>310500</v>
      </c>
      <c r="K1902" s="13">
        <v>310500</v>
      </c>
      <c r="L1902" s="13">
        <v>310500</v>
      </c>
      <c r="M1902" s="13">
        <v>310500</v>
      </c>
      <c r="N1902" s="13">
        <v>310500</v>
      </c>
      <c r="O1902" s="13">
        <v>310500</v>
      </c>
      <c r="P1902" s="13">
        <v>310500</v>
      </c>
      <c r="Q1902" s="13">
        <v>310500</v>
      </c>
      <c r="R1902" s="13">
        <v>310500</v>
      </c>
      <c r="S1902" s="13">
        <v>310500</v>
      </c>
      <c r="T1902" s="13">
        <v>310500</v>
      </c>
      <c r="U1902" s="13">
        <v>310500</v>
      </c>
      <c r="V1902" s="13">
        <v>310500</v>
      </c>
      <c r="W1902" s="13">
        <v>310500</v>
      </c>
      <c r="X1902" s="13">
        <v>310500</v>
      </c>
      <c r="Y1902" s="13">
        <v>310500</v>
      </c>
      <c r="Z1902" s="13">
        <v>310500</v>
      </c>
      <c r="AA1902" s="13">
        <v>310500</v>
      </c>
      <c r="AB1902" s="13"/>
      <c r="AC1902" s="13"/>
      <c r="AD1902" s="13"/>
      <c r="AE1902" s="13"/>
      <c r="AF1902" s="13"/>
      <c r="AG1902" s="13"/>
      <c r="AH1902" s="13"/>
      <c r="AI1902" s="13"/>
      <c r="AJ1902" s="13"/>
      <c r="AK1902" s="13"/>
      <c r="AL1902" s="13"/>
      <c r="AM1902" s="13">
        <v>90</v>
      </c>
      <c r="AN1902" s="13"/>
      <c r="AO1902" s="13"/>
      <c r="AP1902" s="13"/>
      <c r="AQ1902" s="13"/>
      <c r="AR1902" s="13"/>
      <c r="AS1902" s="13"/>
      <c r="AT1902" s="13"/>
      <c r="AU1902" s="13"/>
      <c r="AV1902" s="13"/>
      <c r="AW1902" s="13"/>
      <c r="AX1902" s="13"/>
      <c r="AY1902" s="14">
        <f t="shared" si="294"/>
        <v>90</v>
      </c>
      <c r="AZ1902" s="14">
        <f t="shared" si="302"/>
        <v>23</v>
      </c>
      <c r="BA1902" s="19">
        <f t="shared" si="295"/>
        <v>4.5454545454545456E-2</v>
      </c>
      <c r="BB1902" s="20" t="e">
        <f t="shared" si="303"/>
        <v>#DIV/0!</v>
      </c>
      <c r="BC1902">
        <f t="shared" si="296"/>
        <v>0</v>
      </c>
      <c r="BD1902" s="14">
        <f t="shared" si="297"/>
        <v>1</v>
      </c>
      <c r="BE1902" s="14" t="str">
        <f t="shared" si="298"/>
        <v/>
      </c>
      <c r="BF1902" s="14">
        <f t="shared" si="299"/>
        <v>90</v>
      </c>
      <c r="BG1902" s="14" t="str">
        <f t="shared" si="300"/>
        <v/>
      </c>
    </row>
    <row r="1903" spans="1:59" x14ac:dyDescent="0.2">
      <c r="A1903" t="str">
        <f t="shared" si="301"/>
        <v>Anthony Miles_2017</v>
      </c>
      <c r="B1903" t="s">
        <v>544</v>
      </c>
      <c r="C1903" t="s">
        <v>144</v>
      </c>
      <c r="D1903">
        <v>2017</v>
      </c>
      <c r="E1903" s="13">
        <v>488500</v>
      </c>
      <c r="F1903" s="13">
        <v>488500</v>
      </c>
      <c r="G1903" s="13">
        <v>488500</v>
      </c>
      <c r="H1903" s="13">
        <v>488500</v>
      </c>
      <c r="I1903" s="13">
        <v>488500</v>
      </c>
      <c r="J1903" s="13">
        <v>488500</v>
      </c>
      <c r="K1903" s="13">
        <v>488500</v>
      </c>
      <c r="L1903" s="13">
        <v>488500</v>
      </c>
      <c r="M1903" s="13">
        <v>488500</v>
      </c>
      <c r="N1903" s="13">
        <v>488500</v>
      </c>
      <c r="O1903" s="13">
        <v>488500</v>
      </c>
      <c r="P1903" s="13">
        <v>488500</v>
      </c>
      <c r="Q1903" s="13">
        <v>488500</v>
      </c>
      <c r="R1903" s="13">
        <v>488500</v>
      </c>
      <c r="S1903" s="13">
        <v>488500</v>
      </c>
      <c r="T1903" s="13">
        <v>488500</v>
      </c>
      <c r="U1903" s="13">
        <v>488500</v>
      </c>
      <c r="V1903" s="13">
        <v>445100</v>
      </c>
      <c r="W1903" s="13">
        <v>445100</v>
      </c>
      <c r="X1903" s="13">
        <v>432900</v>
      </c>
      <c r="Y1903" s="13">
        <v>432300</v>
      </c>
      <c r="Z1903" s="13">
        <v>432300</v>
      </c>
      <c r="AA1903" s="13">
        <v>432300</v>
      </c>
      <c r="AB1903" s="13"/>
      <c r="AC1903" s="13"/>
      <c r="AD1903" s="13"/>
      <c r="AE1903" s="13"/>
      <c r="AF1903" s="13"/>
      <c r="AG1903" s="13"/>
      <c r="AH1903" s="13">
        <v>61</v>
      </c>
      <c r="AI1903" s="13"/>
      <c r="AJ1903" s="13">
        <v>32</v>
      </c>
      <c r="AK1903" s="13"/>
      <c r="AL1903" s="13"/>
      <c r="AM1903" s="13"/>
      <c r="AN1903" s="13"/>
      <c r="AO1903" s="13"/>
      <c r="AP1903" s="13"/>
      <c r="AQ1903" s="13"/>
      <c r="AR1903" s="13">
        <v>101</v>
      </c>
      <c r="AS1903" s="13"/>
      <c r="AT1903" s="13">
        <v>107</v>
      </c>
      <c r="AU1903" s="13">
        <v>52</v>
      </c>
      <c r="AV1903" s="13"/>
      <c r="AW1903" s="13"/>
      <c r="AX1903" s="13"/>
      <c r="AY1903" s="14">
        <f t="shared" si="294"/>
        <v>70.599999999999994</v>
      </c>
      <c r="AZ1903" s="14">
        <f t="shared" si="302"/>
        <v>23</v>
      </c>
      <c r="BA1903" s="19">
        <f t="shared" si="295"/>
        <v>0.22727272727272727</v>
      </c>
      <c r="BB1903" s="20">
        <f t="shared" si="303"/>
        <v>32.315630892804805</v>
      </c>
      <c r="BC1903">
        <f t="shared" si="296"/>
        <v>0</v>
      </c>
      <c r="BD1903" s="14">
        <f t="shared" si="297"/>
        <v>21</v>
      </c>
      <c r="BE1903" s="14" t="str">
        <f t="shared" si="298"/>
        <v/>
      </c>
      <c r="BF1903" s="14">
        <f t="shared" si="299"/>
        <v>46.5</v>
      </c>
      <c r="BG1903" s="14">
        <f t="shared" si="300"/>
        <v>86.666666666666671</v>
      </c>
    </row>
    <row r="1904" spans="1:59" x14ac:dyDescent="0.2">
      <c r="A1904" t="str">
        <f t="shared" si="301"/>
        <v>Anthony Miles_2016</v>
      </c>
      <c r="B1904" t="s">
        <v>544</v>
      </c>
      <c r="C1904" t="s">
        <v>144</v>
      </c>
      <c r="D1904">
        <v>2016</v>
      </c>
      <c r="E1904" s="13">
        <v>526100</v>
      </c>
      <c r="F1904" s="13">
        <v>526100</v>
      </c>
      <c r="G1904" s="13">
        <v>526100</v>
      </c>
      <c r="H1904" s="13">
        <v>487400</v>
      </c>
      <c r="I1904" s="13">
        <v>487400</v>
      </c>
      <c r="J1904" s="13">
        <v>466800</v>
      </c>
      <c r="K1904" s="13">
        <v>445600</v>
      </c>
      <c r="L1904" s="13">
        <v>455000</v>
      </c>
      <c r="M1904" s="13">
        <v>470100</v>
      </c>
      <c r="N1904" s="13">
        <v>497800</v>
      </c>
      <c r="O1904" s="13">
        <v>500100</v>
      </c>
      <c r="P1904" s="13">
        <v>499900</v>
      </c>
      <c r="Q1904" s="13">
        <v>485100</v>
      </c>
      <c r="R1904" s="13">
        <v>485100</v>
      </c>
      <c r="S1904" s="13">
        <v>499700</v>
      </c>
      <c r="T1904" s="13">
        <v>510500</v>
      </c>
      <c r="U1904" s="13">
        <v>517500</v>
      </c>
      <c r="V1904" s="13">
        <v>503700</v>
      </c>
      <c r="W1904" s="13">
        <v>486100</v>
      </c>
      <c r="X1904" s="13">
        <v>462200</v>
      </c>
      <c r="Y1904" s="13">
        <v>431900</v>
      </c>
      <c r="Z1904" s="13">
        <v>395600</v>
      </c>
      <c r="AA1904" s="13">
        <v>395600</v>
      </c>
      <c r="AB1904" s="13">
        <v>85</v>
      </c>
      <c r="AC1904" s="13">
        <v>77</v>
      </c>
      <c r="AD1904" s="13">
        <v>60</v>
      </c>
      <c r="AE1904" s="13"/>
      <c r="AF1904" s="13">
        <v>102</v>
      </c>
      <c r="AG1904" s="13">
        <v>64</v>
      </c>
      <c r="AH1904" s="13">
        <v>120</v>
      </c>
      <c r="AI1904" s="13">
        <v>120</v>
      </c>
      <c r="AJ1904" s="13">
        <v>104</v>
      </c>
      <c r="AK1904" s="13">
        <v>80</v>
      </c>
      <c r="AL1904" s="13">
        <v>115</v>
      </c>
      <c r="AM1904" s="13">
        <v>72</v>
      </c>
      <c r="AN1904" s="13"/>
      <c r="AO1904" s="13">
        <v>141</v>
      </c>
      <c r="AP1904" s="13">
        <v>111</v>
      </c>
      <c r="AQ1904" s="13">
        <v>72</v>
      </c>
      <c r="AR1904" s="13">
        <v>102</v>
      </c>
      <c r="AS1904" s="13">
        <v>96</v>
      </c>
      <c r="AT1904" s="13">
        <v>48</v>
      </c>
      <c r="AU1904" s="13">
        <v>73</v>
      </c>
      <c r="AV1904" s="13">
        <v>64</v>
      </c>
      <c r="AW1904" s="13"/>
      <c r="AX1904" s="13"/>
      <c r="AY1904" s="14">
        <f t="shared" si="294"/>
        <v>89.78947368421052</v>
      </c>
      <c r="AZ1904" s="14">
        <f t="shared" si="302"/>
        <v>23</v>
      </c>
      <c r="BA1904" s="19">
        <f t="shared" si="295"/>
        <v>0.86363636363636365</v>
      </c>
      <c r="BB1904" s="20">
        <f t="shared" si="303"/>
        <v>24.981279540595608</v>
      </c>
      <c r="BC1904">
        <f t="shared" si="296"/>
        <v>0</v>
      </c>
      <c r="BD1904" s="14">
        <f t="shared" si="297"/>
        <v>22</v>
      </c>
      <c r="BE1904" s="14">
        <f t="shared" si="298"/>
        <v>77.599999999999994</v>
      </c>
      <c r="BF1904" s="14">
        <f t="shared" si="299"/>
        <v>101.83333333333333</v>
      </c>
      <c r="BG1904" s="14">
        <f t="shared" si="300"/>
        <v>80.857142857142861</v>
      </c>
    </row>
    <row r="1905" spans="1:59" x14ac:dyDescent="0.2">
      <c r="A1905" t="str">
        <f t="shared" si="301"/>
        <v>Anthony Miles_2015</v>
      </c>
      <c r="B1905" t="s">
        <v>544</v>
      </c>
      <c r="C1905" t="s">
        <v>144</v>
      </c>
      <c r="D1905">
        <v>2015</v>
      </c>
      <c r="E1905" s="13">
        <v>537100</v>
      </c>
      <c r="F1905" s="13">
        <v>537100</v>
      </c>
      <c r="G1905" s="13">
        <v>537100</v>
      </c>
      <c r="H1905" s="13">
        <v>528600</v>
      </c>
      <c r="I1905" s="13">
        <v>512500</v>
      </c>
      <c r="J1905" s="13">
        <v>492400</v>
      </c>
      <c r="K1905" s="13">
        <v>497800</v>
      </c>
      <c r="L1905" s="13">
        <v>505900</v>
      </c>
      <c r="M1905" s="13">
        <v>534900</v>
      </c>
      <c r="N1905" s="13">
        <v>519300</v>
      </c>
      <c r="O1905" s="13">
        <v>509600</v>
      </c>
      <c r="P1905" s="13">
        <v>509600</v>
      </c>
      <c r="Q1905" s="13">
        <v>494600</v>
      </c>
      <c r="R1905" s="13">
        <v>515600</v>
      </c>
      <c r="S1905" s="13">
        <v>530900</v>
      </c>
      <c r="T1905" s="13">
        <v>538900</v>
      </c>
      <c r="U1905" s="13">
        <v>525000</v>
      </c>
      <c r="V1905" s="13">
        <v>507900</v>
      </c>
      <c r="W1905" s="13">
        <v>504500</v>
      </c>
      <c r="X1905" s="13">
        <v>492100</v>
      </c>
      <c r="Y1905" s="13">
        <v>468400</v>
      </c>
      <c r="Z1905" s="13">
        <v>439300</v>
      </c>
      <c r="AA1905" s="13">
        <v>439900</v>
      </c>
      <c r="AB1905" s="13">
        <v>109</v>
      </c>
      <c r="AC1905" s="13">
        <v>87</v>
      </c>
      <c r="AD1905" s="13">
        <v>103</v>
      </c>
      <c r="AE1905" s="13">
        <v>88</v>
      </c>
      <c r="AF1905" s="13">
        <v>70</v>
      </c>
      <c r="AG1905" s="13">
        <v>149</v>
      </c>
      <c r="AH1905" s="13">
        <v>97</v>
      </c>
      <c r="AI1905" s="13">
        <v>121</v>
      </c>
      <c r="AJ1905" s="13">
        <v>65</v>
      </c>
      <c r="AK1905" s="13">
        <v>99</v>
      </c>
      <c r="AL1905" s="13"/>
      <c r="AM1905" s="13">
        <v>105</v>
      </c>
      <c r="AN1905" s="13">
        <v>138</v>
      </c>
      <c r="AO1905" s="13">
        <v>96</v>
      </c>
      <c r="AP1905" s="13">
        <v>98</v>
      </c>
      <c r="AQ1905" s="13">
        <v>94</v>
      </c>
      <c r="AR1905" s="13">
        <v>87</v>
      </c>
      <c r="AS1905" s="13">
        <v>118</v>
      </c>
      <c r="AT1905" s="13">
        <v>72</v>
      </c>
      <c r="AU1905" s="13">
        <v>55</v>
      </c>
      <c r="AV1905" s="13">
        <v>94</v>
      </c>
      <c r="AW1905" s="13">
        <v>122</v>
      </c>
      <c r="AX1905" s="13">
        <v>78</v>
      </c>
      <c r="AY1905" s="14">
        <f t="shared" si="294"/>
        <v>97.5</v>
      </c>
      <c r="AZ1905" s="14">
        <f t="shared" si="302"/>
        <v>23</v>
      </c>
      <c r="BA1905" s="19">
        <f t="shared" si="295"/>
        <v>1</v>
      </c>
      <c r="BB1905" s="20">
        <f t="shared" si="303"/>
        <v>22.963221111366842</v>
      </c>
      <c r="BC1905">
        <f t="shared" si="296"/>
        <v>0</v>
      </c>
      <c r="BD1905" s="14">
        <f t="shared" si="297"/>
        <v>22</v>
      </c>
      <c r="BE1905" s="14">
        <f t="shared" si="298"/>
        <v>101</v>
      </c>
      <c r="BF1905" s="14">
        <f t="shared" si="299"/>
        <v>97.4</v>
      </c>
      <c r="BG1905" s="14">
        <f t="shared" si="300"/>
        <v>90.888888888888886</v>
      </c>
    </row>
    <row r="1906" spans="1:59" x14ac:dyDescent="0.2">
      <c r="A1906" t="str">
        <f t="shared" si="301"/>
        <v>Teia Miles_2018</v>
      </c>
      <c r="B1906" t="s">
        <v>1588</v>
      </c>
      <c r="C1906" t="s">
        <v>260</v>
      </c>
      <c r="D1906">
        <v>2018</v>
      </c>
      <c r="E1906" s="13">
        <v>205600</v>
      </c>
      <c r="F1906" s="13">
        <v>205600</v>
      </c>
      <c r="G1906" s="13">
        <v>205600</v>
      </c>
      <c r="H1906" s="13">
        <v>205600</v>
      </c>
      <c r="I1906" s="13">
        <v>205600</v>
      </c>
      <c r="J1906" s="13">
        <v>205600</v>
      </c>
      <c r="K1906" s="13">
        <v>205600</v>
      </c>
      <c r="L1906" s="13">
        <v>205600</v>
      </c>
      <c r="M1906" s="13">
        <v>205600</v>
      </c>
      <c r="N1906" s="13">
        <v>205600</v>
      </c>
      <c r="O1906" s="13">
        <v>205600</v>
      </c>
      <c r="P1906" s="13">
        <v>205600</v>
      </c>
      <c r="Q1906" s="13">
        <v>205600</v>
      </c>
      <c r="R1906" s="13">
        <v>205600</v>
      </c>
      <c r="S1906" s="13">
        <v>205600</v>
      </c>
      <c r="T1906" s="13">
        <v>205600</v>
      </c>
      <c r="U1906" s="13">
        <v>205600</v>
      </c>
      <c r="V1906" s="13">
        <v>205600</v>
      </c>
      <c r="W1906" s="13">
        <v>226900</v>
      </c>
      <c r="X1906" s="13">
        <v>264200</v>
      </c>
      <c r="Y1906" s="13">
        <v>294100</v>
      </c>
      <c r="Z1906" s="13">
        <v>313900</v>
      </c>
      <c r="AA1906" s="13">
        <v>301400</v>
      </c>
      <c r="AB1906" s="13"/>
      <c r="AC1906" s="13"/>
      <c r="AD1906" s="13"/>
      <c r="AE1906" s="13"/>
      <c r="AF1906" s="13"/>
      <c r="AG1906" s="13"/>
      <c r="AH1906" s="13"/>
      <c r="AI1906" s="13"/>
      <c r="AJ1906" s="13"/>
      <c r="AK1906" s="13"/>
      <c r="AL1906" s="13"/>
      <c r="AM1906" s="13"/>
      <c r="AN1906" s="13"/>
      <c r="AO1906" s="13"/>
      <c r="AP1906" s="13"/>
      <c r="AQ1906" s="13">
        <v>52</v>
      </c>
      <c r="AR1906" s="13">
        <v>58</v>
      </c>
      <c r="AS1906" s="13">
        <v>64</v>
      </c>
      <c r="AT1906" s="13">
        <v>101</v>
      </c>
      <c r="AU1906" s="13">
        <v>65</v>
      </c>
      <c r="AV1906" s="13">
        <v>60</v>
      </c>
      <c r="AW1906" s="13">
        <v>70</v>
      </c>
      <c r="AX1906" s="13">
        <v>36</v>
      </c>
      <c r="AY1906" s="14">
        <f t="shared" si="294"/>
        <v>63.25</v>
      </c>
      <c r="AZ1906" s="14">
        <f t="shared" si="302"/>
        <v>23</v>
      </c>
      <c r="BA1906" s="19">
        <f t="shared" si="295"/>
        <v>0.36363636363636365</v>
      </c>
      <c r="BB1906" s="20">
        <f t="shared" si="303"/>
        <v>18.444898636595585</v>
      </c>
      <c r="BC1906">
        <f t="shared" si="296"/>
        <v>0</v>
      </c>
      <c r="BD1906" s="14">
        <f t="shared" si="297"/>
        <v>1</v>
      </c>
      <c r="BE1906" s="14" t="str">
        <f t="shared" si="298"/>
        <v/>
      </c>
      <c r="BF1906" s="14" t="str">
        <f t="shared" si="299"/>
        <v/>
      </c>
      <c r="BG1906" s="14">
        <f t="shared" si="300"/>
        <v>63.25</v>
      </c>
    </row>
    <row r="1907" spans="1:59" x14ac:dyDescent="0.2">
      <c r="A1907" t="str">
        <f t="shared" si="301"/>
        <v>Teia Miles_2017</v>
      </c>
      <c r="B1907" t="s">
        <v>1588</v>
      </c>
      <c r="C1907" t="s">
        <v>260</v>
      </c>
      <c r="D1907">
        <v>2017</v>
      </c>
      <c r="E1907" s="13">
        <v>123900</v>
      </c>
      <c r="F1907" s="13">
        <v>123900</v>
      </c>
      <c r="G1907" s="13">
        <v>123900</v>
      </c>
      <c r="H1907" s="13">
        <v>123900</v>
      </c>
      <c r="I1907" s="13">
        <v>123900</v>
      </c>
      <c r="J1907" s="13">
        <v>123900</v>
      </c>
      <c r="K1907" s="13">
        <v>123900</v>
      </c>
      <c r="L1907" s="13">
        <v>123900</v>
      </c>
      <c r="M1907" s="13">
        <v>123900</v>
      </c>
      <c r="N1907" s="13">
        <v>123900</v>
      </c>
      <c r="O1907" s="13">
        <v>123900</v>
      </c>
      <c r="P1907" s="13">
        <v>123900</v>
      </c>
      <c r="Q1907" s="13">
        <v>123900</v>
      </c>
      <c r="R1907" s="13">
        <v>123900</v>
      </c>
      <c r="S1907" s="13">
        <v>123900</v>
      </c>
      <c r="T1907" s="13">
        <v>123900</v>
      </c>
      <c r="U1907" s="13">
        <v>123900</v>
      </c>
      <c r="V1907" s="13">
        <v>123900</v>
      </c>
      <c r="W1907" s="13">
        <v>123900</v>
      </c>
      <c r="X1907" s="13">
        <v>123900</v>
      </c>
      <c r="Y1907" s="13">
        <v>156800</v>
      </c>
      <c r="Z1907" s="13">
        <v>176800</v>
      </c>
      <c r="AA1907" s="13">
        <v>176800</v>
      </c>
      <c r="AB1907" s="13"/>
      <c r="AC1907" s="13">
        <v>47</v>
      </c>
      <c r="AD1907" s="13">
        <v>21</v>
      </c>
      <c r="AE1907" s="13"/>
      <c r="AF1907" s="13"/>
      <c r="AG1907" s="13"/>
      <c r="AH1907" s="13"/>
      <c r="AI1907" s="13"/>
      <c r="AJ1907" s="13"/>
      <c r="AK1907" s="13"/>
      <c r="AL1907" s="13"/>
      <c r="AM1907" s="13"/>
      <c r="AN1907" s="13"/>
      <c r="AO1907" s="13"/>
      <c r="AP1907" s="13"/>
      <c r="AQ1907" s="13"/>
      <c r="AR1907" s="13"/>
      <c r="AS1907" s="13"/>
      <c r="AT1907" s="13"/>
      <c r="AU1907" s="13">
        <v>81</v>
      </c>
      <c r="AV1907" s="13">
        <v>38</v>
      </c>
      <c r="AW1907" s="13"/>
      <c r="AX1907" s="13"/>
      <c r="AY1907" s="14">
        <f t="shared" si="294"/>
        <v>46.75</v>
      </c>
      <c r="AZ1907" s="14">
        <f t="shared" si="302"/>
        <v>23</v>
      </c>
      <c r="BA1907" s="19">
        <f t="shared" si="295"/>
        <v>0.18181818181818182</v>
      </c>
      <c r="BB1907" s="20">
        <f t="shared" si="303"/>
        <v>25.250412537884078</v>
      </c>
      <c r="BC1907">
        <f t="shared" si="296"/>
        <v>0</v>
      </c>
      <c r="BD1907" s="14">
        <f t="shared" si="297"/>
        <v>1</v>
      </c>
      <c r="BE1907" s="14">
        <f t="shared" si="298"/>
        <v>34</v>
      </c>
      <c r="BF1907" s="14" t="str">
        <f t="shared" si="299"/>
        <v/>
      </c>
      <c r="BG1907" s="14">
        <f t="shared" si="300"/>
        <v>59.5</v>
      </c>
    </row>
    <row r="1908" spans="1:59" x14ac:dyDescent="0.2">
      <c r="A1908" t="str">
        <f t="shared" si="301"/>
        <v>Teia Miles_2016</v>
      </c>
      <c r="B1908" t="s">
        <v>1588</v>
      </c>
      <c r="C1908" t="s">
        <v>260</v>
      </c>
      <c r="D1908">
        <v>2016</v>
      </c>
      <c r="E1908" s="13">
        <v>123900</v>
      </c>
      <c r="F1908" s="13">
        <v>123900</v>
      </c>
      <c r="G1908" s="13">
        <v>123900</v>
      </c>
      <c r="H1908" s="13">
        <v>123900</v>
      </c>
      <c r="I1908" s="13">
        <v>123900</v>
      </c>
      <c r="J1908" s="13">
        <v>123900</v>
      </c>
      <c r="K1908" s="13">
        <v>123900</v>
      </c>
      <c r="L1908" s="13">
        <v>123900</v>
      </c>
      <c r="M1908" s="13">
        <v>123900</v>
      </c>
      <c r="N1908" s="13">
        <v>123900</v>
      </c>
      <c r="O1908" s="13">
        <v>123900</v>
      </c>
      <c r="P1908" s="13">
        <v>123900</v>
      </c>
      <c r="Q1908" s="13">
        <v>123900</v>
      </c>
      <c r="R1908" s="13">
        <v>123900</v>
      </c>
      <c r="S1908" s="13">
        <v>123900</v>
      </c>
      <c r="T1908" s="13">
        <v>123900</v>
      </c>
      <c r="U1908" s="13">
        <v>123900</v>
      </c>
      <c r="V1908" s="13">
        <v>123900</v>
      </c>
      <c r="W1908" s="13">
        <v>123900</v>
      </c>
      <c r="X1908" s="13">
        <v>123900</v>
      </c>
      <c r="Y1908" s="13">
        <v>123900</v>
      </c>
      <c r="Z1908" s="13">
        <v>123900</v>
      </c>
      <c r="AA1908" s="13">
        <v>123900</v>
      </c>
      <c r="AB1908" s="13"/>
      <c r="AC1908" s="13"/>
      <c r="AD1908" s="13"/>
      <c r="AE1908" s="13"/>
      <c r="AF1908" s="13"/>
      <c r="AG1908" s="13"/>
      <c r="AH1908" s="13"/>
      <c r="AI1908" s="13"/>
      <c r="AJ1908" s="13"/>
      <c r="AK1908" s="13"/>
      <c r="AL1908" s="13"/>
      <c r="AM1908" s="13"/>
      <c r="AN1908" s="13"/>
      <c r="AO1908" s="13"/>
      <c r="AP1908" s="13"/>
      <c r="AQ1908" s="13"/>
      <c r="AR1908" s="13"/>
      <c r="AS1908" s="13"/>
      <c r="AT1908" s="13"/>
      <c r="AU1908" s="13"/>
      <c r="AV1908" s="13"/>
      <c r="AW1908" s="13"/>
      <c r="AX1908" s="13"/>
      <c r="AY1908" s="14" t="str">
        <f t="shared" si="294"/>
        <v/>
      </c>
      <c r="AZ1908" s="14">
        <f t="shared" si="302"/>
        <v>23</v>
      </c>
      <c r="BA1908" s="19">
        <f t="shared" si="295"/>
        <v>0</v>
      </c>
      <c r="BB1908" s="20" t="e">
        <f t="shared" si="303"/>
        <v>#DIV/0!</v>
      </c>
      <c r="BC1908">
        <f t="shared" si="296"/>
        <v>0</v>
      </c>
      <c r="BD1908" s="14">
        <f t="shared" si="297"/>
        <v>1</v>
      </c>
      <c r="BE1908" s="14" t="str">
        <f t="shared" si="298"/>
        <v/>
      </c>
      <c r="BF1908" s="14" t="str">
        <f t="shared" si="299"/>
        <v/>
      </c>
      <c r="BG1908" s="14" t="str">
        <f t="shared" si="300"/>
        <v/>
      </c>
    </row>
    <row r="1909" spans="1:59" x14ac:dyDescent="0.2">
      <c r="A1909" t="str">
        <f t="shared" si="301"/>
        <v>Teia Miles_2015</v>
      </c>
      <c r="B1909" t="s">
        <v>1588</v>
      </c>
      <c r="C1909" t="s">
        <v>260</v>
      </c>
      <c r="D1909">
        <v>2015</v>
      </c>
      <c r="E1909" s="13">
        <v>117300</v>
      </c>
      <c r="F1909" s="13">
        <v>117300</v>
      </c>
      <c r="G1909" s="13">
        <v>117300</v>
      </c>
      <c r="H1909" s="13">
        <v>117300</v>
      </c>
      <c r="I1909" s="13">
        <v>117300</v>
      </c>
      <c r="J1909" s="13">
        <v>117300</v>
      </c>
      <c r="K1909" s="13">
        <v>117300</v>
      </c>
      <c r="L1909" s="13">
        <v>117300</v>
      </c>
      <c r="M1909" s="13">
        <v>117300</v>
      </c>
      <c r="N1909" s="13">
        <v>117300</v>
      </c>
      <c r="O1909" s="13">
        <v>117300</v>
      </c>
      <c r="P1909" s="13">
        <v>117300</v>
      </c>
      <c r="Q1909" s="13">
        <v>117300</v>
      </c>
      <c r="R1909" s="13">
        <v>117300</v>
      </c>
      <c r="S1909" s="13">
        <v>117300</v>
      </c>
      <c r="T1909" s="13">
        <v>117300</v>
      </c>
      <c r="U1909" s="13">
        <v>117300</v>
      </c>
      <c r="V1909" s="13">
        <v>117300</v>
      </c>
      <c r="W1909" s="13">
        <v>117300</v>
      </c>
      <c r="X1909" s="13">
        <v>117300</v>
      </c>
      <c r="Y1909" s="13">
        <v>117300</v>
      </c>
      <c r="Z1909" s="13">
        <v>117300</v>
      </c>
      <c r="AA1909" s="13">
        <v>117300</v>
      </c>
      <c r="AB1909" s="13"/>
      <c r="AC1909" s="13"/>
      <c r="AD1909" s="13"/>
      <c r="AE1909" s="13"/>
      <c r="AF1909" s="13"/>
      <c r="AG1909" s="13"/>
      <c r="AH1909" s="13"/>
      <c r="AI1909" s="13"/>
      <c r="AJ1909" s="13"/>
      <c r="AK1909" s="13"/>
      <c r="AL1909" s="13"/>
      <c r="AM1909" s="13"/>
      <c r="AN1909" s="13"/>
      <c r="AO1909" s="13"/>
      <c r="AP1909" s="13"/>
      <c r="AQ1909" s="13"/>
      <c r="AR1909" s="13"/>
      <c r="AS1909" s="13"/>
      <c r="AT1909" s="13"/>
      <c r="AU1909" s="13"/>
      <c r="AV1909" s="13"/>
      <c r="AW1909" s="13"/>
      <c r="AX1909" s="13"/>
      <c r="AY1909" s="14" t="str">
        <f t="shared" si="294"/>
        <v/>
      </c>
      <c r="AZ1909" s="14">
        <f t="shared" si="302"/>
        <v>23</v>
      </c>
      <c r="BA1909" s="19">
        <f t="shared" si="295"/>
        <v>0</v>
      </c>
      <c r="BB1909" s="20" t="e">
        <f t="shared" si="303"/>
        <v>#DIV/0!</v>
      </c>
      <c r="BC1909">
        <f t="shared" si="296"/>
        <v>0</v>
      </c>
      <c r="BD1909" s="14">
        <f t="shared" si="297"/>
        <v>1</v>
      </c>
      <c r="BE1909" s="14" t="str">
        <f t="shared" si="298"/>
        <v/>
      </c>
      <c r="BF1909" s="14" t="str">
        <f t="shared" si="299"/>
        <v/>
      </c>
      <c r="BG1909" s="14" t="str">
        <f t="shared" si="300"/>
        <v/>
      </c>
    </row>
    <row r="1910" spans="1:59" x14ac:dyDescent="0.2">
      <c r="A1910" t="str">
        <f t="shared" si="301"/>
        <v>Ben Miller_2018</v>
      </c>
      <c r="B1910" t="s">
        <v>1687</v>
      </c>
      <c r="C1910" t="s">
        <v>369</v>
      </c>
      <c r="D1910">
        <v>2018</v>
      </c>
      <c r="E1910" s="13">
        <v>117300</v>
      </c>
      <c r="F1910" s="13">
        <v>117300</v>
      </c>
      <c r="G1910" s="13">
        <v>117300</v>
      </c>
      <c r="H1910" s="13">
        <v>117300</v>
      </c>
      <c r="I1910" s="13">
        <v>117300</v>
      </c>
      <c r="J1910" s="13">
        <v>117300</v>
      </c>
      <c r="K1910" s="13">
        <v>117300</v>
      </c>
      <c r="L1910" s="13">
        <v>117300</v>
      </c>
      <c r="M1910" s="13">
        <v>117300</v>
      </c>
      <c r="N1910" s="13">
        <v>117300</v>
      </c>
      <c r="O1910" s="13">
        <v>117300</v>
      </c>
      <c r="P1910" s="13">
        <v>117300</v>
      </c>
      <c r="Q1910" s="13">
        <v>117300</v>
      </c>
      <c r="R1910" s="13">
        <v>117300</v>
      </c>
      <c r="S1910" s="13">
        <v>117300</v>
      </c>
      <c r="T1910" s="13">
        <v>117300</v>
      </c>
      <c r="U1910" s="13">
        <v>117300</v>
      </c>
      <c r="V1910" s="13">
        <v>117300</v>
      </c>
      <c r="W1910" s="13">
        <v>117300</v>
      </c>
      <c r="X1910" s="13">
        <v>117300</v>
      </c>
      <c r="Y1910" s="13">
        <v>117300</v>
      </c>
      <c r="Z1910" s="13">
        <v>117300</v>
      </c>
      <c r="AA1910" s="13">
        <v>117300</v>
      </c>
      <c r="AB1910" s="13"/>
      <c r="AC1910" s="13"/>
      <c r="AD1910" s="13"/>
      <c r="AE1910" s="13"/>
      <c r="AF1910" s="13"/>
      <c r="AG1910" s="13"/>
      <c r="AH1910" s="13"/>
      <c r="AI1910" s="13"/>
      <c r="AJ1910" s="13"/>
      <c r="AK1910" s="13"/>
      <c r="AL1910" s="13"/>
      <c r="AM1910" s="13"/>
      <c r="AN1910" s="13"/>
      <c r="AO1910" s="13"/>
      <c r="AP1910" s="13"/>
      <c r="AQ1910" s="13"/>
      <c r="AR1910" s="13"/>
      <c r="AS1910" s="13"/>
      <c r="AT1910" s="13"/>
      <c r="AU1910" s="13"/>
      <c r="AV1910" s="13"/>
      <c r="AW1910" s="13"/>
      <c r="AX1910" s="13"/>
      <c r="AY1910" s="14" t="str">
        <f t="shared" si="294"/>
        <v/>
      </c>
      <c r="AZ1910" s="14">
        <f t="shared" si="302"/>
        <v>23</v>
      </c>
      <c r="BA1910" s="19">
        <f t="shared" si="295"/>
        <v>0</v>
      </c>
      <c r="BB1910" s="20" t="e">
        <f t="shared" si="303"/>
        <v>#DIV/0!</v>
      </c>
      <c r="BC1910">
        <f t="shared" si="296"/>
        <v>0</v>
      </c>
      <c r="BD1910" s="14">
        <f t="shared" si="297"/>
        <v>1</v>
      </c>
      <c r="BE1910" s="14" t="str">
        <f t="shared" si="298"/>
        <v/>
      </c>
      <c r="BF1910" s="14" t="str">
        <f t="shared" si="299"/>
        <v/>
      </c>
      <c r="BG1910" s="14" t="str">
        <f t="shared" si="300"/>
        <v/>
      </c>
    </row>
    <row r="1911" spans="1:59" x14ac:dyDescent="0.2">
      <c r="A1911" t="str">
        <f t="shared" si="301"/>
        <v>Ben Miller_2017</v>
      </c>
      <c r="B1911" t="s">
        <v>1687</v>
      </c>
      <c r="C1911" t="s">
        <v>369</v>
      </c>
      <c r="D1911">
        <v>2017</v>
      </c>
      <c r="E1911" s="13">
        <v>0</v>
      </c>
      <c r="F1911" s="13">
        <v>0</v>
      </c>
      <c r="G1911" s="13">
        <v>0</v>
      </c>
      <c r="H1911" s="13">
        <v>0</v>
      </c>
      <c r="I1911" s="13">
        <v>0</v>
      </c>
      <c r="J1911" s="13">
        <v>0</v>
      </c>
      <c r="K1911" s="13">
        <v>0</v>
      </c>
      <c r="L1911" s="13">
        <v>0</v>
      </c>
      <c r="M1911" s="13">
        <v>0</v>
      </c>
      <c r="N1911" s="13">
        <v>0</v>
      </c>
      <c r="O1911" s="13">
        <v>0</v>
      </c>
      <c r="P1911" s="13">
        <v>0</v>
      </c>
      <c r="Q1911" s="13">
        <v>0</v>
      </c>
      <c r="R1911" s="13">
        <v>0</v>
      </c>
      <c r="S1911" s="13">
        <v>0</v>
      </c>
      <c r="T1911" s="13">
        <v>0</v>
      </c>
      <c r="U1911" s="13">
        <v>0</v>
      </c>
      <c r="V1911" s="13">
        <v>0</v>
      </c>
      <c r="W1911" s="13">
        <v>0</v>
      </c>
      <c r="X1911" s="13">
        <v>0</v>
      </c>
      <c r="Y1911" s="13">
        <v>0</v>
      </c>
      <c r="Z1911" s="13">
        <v>0</v>
      </c>
      <c r="AA1911" s="13">
        <v>0</v>
      </c>
      <c r="AB1911" s="13"/>
      <c r="AC1911" s="13"/>
      <c r="AD1911" s="13"/>
      <c r="AE1911" s="13"/>
      <c r="AF1911" s="13"/>
      <c r="AG1911" s="13"/>
      <c r="AH1911" s="13"/>
      <c r="AI1911" s="13"/>
      <c r="AJ1911" s="13"/>
      <c r="AK1911" s="13"/>
      <c r="AL1911" s="13"/>
      <c r="AM1911" s="13"/>
      <c r="AN1911" s="13"/>
      <c r="AO1911" s="13"/>
      <c r="AP1911" s="13"/>
      <c r="AQ1911" s="13"/>
      <c r="AR1911" s="13"/>
      <c r="AS1911" s="13"/>
      <c r="AT1911" s="13"/>
      <c r="AU1911" s="13"/>
      <c r="AV1911" s="13"/>
      <c r="AW1911" s="13"/>
      <c r="AX1911" s="13"/>
      <c r="AY1911" s="14" t="str">
        <f t="shared" ref="AY1911:AY1974" si="304">IFERROR(AVERAGEIFS(AB1911:AX1911,AB1911:AX1911,"&lt;&gt;"),"")</f>
        <v/>
      </c>
      <c r="AZ1911" s="14">
        <f t="shared" si="302"/>
        <v>23</v>
      </c>
      <c r="BA1911" s="19">
        <f t="shared" ref="BA1911:BA1974" si="305">COUNTIF(AB1911:AX1911,"&lt;&gt;")/22</f>
        <v>0</v>
      </c>
      <c r="BB1911" s="20" t="e">
        <f t="shared" si="303"/>
        <v>#DIV/0!</v>
      </c>
      <c r="BC1911">
        <f t="shared" ref="BC1911:BC1974" si="306">COUNTIFS(E1911:AA1911,0)</f>
        <v>23</v>
      </c>
      <c r="BD1911" s="14">
        <f t="shared" ref="BD1911:BD1974" si="307">MATCH(MIN(E1911:AA1911),E1911:AA1911,0)</f>
        <v>1</v>
      </c>
      <c r="BE1911" s="14" t="str">
        <f t="shared" ref="BE1911:BE1974" si="308">IFERROR(AVERAGE(AB1911:AG1911),"")</f>
        <v/>
      </c>
      <c r="BF1911" s="14" t="str">
        <f t="shared" ref="BF1911:BF1974" si="309">IFERROR(AVERAGE(AH1911:AM1911),"")</f>
        <v/>
      </c>
      <c r="BG1911" s="14" t="str">
        <f t="shared" ref="BG1911:BG1974" si="310">IFERROR(AVERAGE(AP1911:AX1911),"")</f>
        <v/>
      </c>
    </row>
    <row r="1912" spans="1:59" x14ac:dyDescent="0.2">
      <c r="A1912" t="str">
        <f t="shared" si="301"/>
        <v>Ben Miller_2016</v>
      </c>
      <c r="B1912" t="s">
        <v>1687</v>
      </c>
      <c r="C1912" t="s">
        <v>369</v>
      </c>
      <c r="D1912">
        <v>2016</v>
      </c>
      <c r="E1912" s="13">
        <v>0</v>
      </c>
      <c r="F1912" s="13">
        <v>0</v>
      </c>
      <c r="G1912" s="13">
        <v>0</v>
      </c>
      <c r="H1912" s="13">
        <v>0</v>
      </c>
      <c r="I1912" s="13">
        <v>0</v>
      </c>
      <c r="J1912" s="13">
        <v>0</v>
      </c>
      <c r="K1912" s="13">
        <v>0</v>
      </c>
      <c r="L1912" s="13">
        <v>0</v>
      </c>
      <c r="M1912" s="13">
        <v>0</v>
      </c>
      <c r="N1912" s="13">
        <v>0</v>
      </c>
      <c r="O1912" s="13">
        <v>0</v>
      </c>
      <c r="P1912" s="13">
        <v>0</v>
      </c>
      <c r="Q1912" s="13">
        <v>0</v>
      </c>
      <c r="R1912" s="13">
        <v>0</v>
      </c>
      <c r="S1912" s="13">
        <v>0</v>
      </c>
      <c r="T1912" s="13">
        <v>0</v>
      </c>
      <c r="U1912" s="13">
        <v>0</v>
      </c>
      <c r="V1912" s="13">
        <v>0</v>
      </c>
      <c r="W1912" s="13">
        <v>0</v>
      </c>
      <c r="X1912" s="13">
        <v>0</v>
      </c>
      <c r="Y1912" s="13">
        <v>0</v>
      </c>
      <c r="Z1912" s="13">
        <v>0</v>
      </c>
      <c r="AA1912" s="13">
        <v>0</v>
      </c>
      <c r="AB1912" s="13"/>
      <c r="AC1912" s="13"/>
      <c r="AD1912" s="13"/>
      <c r="AE1912" s="13"/>
      <c r="AF1912" s="13"/>
      <c r="AG1912" s="13"/>
      <c r="AH1912" s="13"/>
      <c r="AI1912" s="13"/>
      <c r="AJ1912" s="13"/>
      <c r="AK1912" s="13"/>
      <c r="AL1912" s="13"/>
      <c r="AM1912" s="13"/>
      <c r="AN1912" s="13"/>
      <c r="AO1912" s="13"/>
      <c r="AP1912" s="13"/>
      <c r="AQ1912" s="13"/>
      <c r="AR1912" s="13"/>
      <c r="AS1912" s="13"/>
      <c r="AT1912" s="13"/>
      <c r="AU1912" s="13"/>
      <c r="AV1912" s="13"/>
      <c r="AW1912" s="13"/>
      <c r="AX1912" s="13"/>
      <c r="AY1912" s="14" t="str">
        <f t="shared" si="304"/>
        <v/>
      </c>
      <c r="AZ1912" s="14">
        <f t="shared" si="302"/>
        <v>23</v>
      </c>
      <c r="BA1912" s="19">
        <f t="shared" si="305"/>
        <v>0</v>
      </c>
      <c r="BB1912" s="20" t="e">
        <f t="shared" si="303"/>
        <v>#DIV/0!</v>
      </c>
      <c r="BC1912">
        <f t="shared" si="306"/>
        <v>23</v>
      </c>
      <c r="BD1912" s="14">
        <f t="shared" si="307"/>
        <v>1</v>
      </c>
      <c r="BE1912" s="14" t="str">
        <f t="shared" si="308"/>
        <v/>
      </c>
      <c r="BF1912" s="14" t="str">
        <f t="shared" si="309"/>
        <v/>
      </c>
      <c r="BG1912" s="14" t="str">
        <f t="shared" si="310"/>
        <v/>
      </c>
    </row>
    <row r="1913" spans="1:59" x14ac:dyDescent="0.2">
      <c r="A1913" t="str">
        <f t="shared" si="301"/>
        <v>Ben Miller_2015</v>
      </c>
      <c r="B1913" t="s">
        <v>1687</v>
      </c>
      <c r="C1913" t="s">
        <v>369</v>
      </c>
      <c r="D1913">
        <v>2015</v>
      </c>
      <c r="E1913" s="13">
        <v>0</v>
      </c>
      <c r="F1913" s="13">
        <v>0</v>
      </c>
      <c r="G1913" s="13">
        <v>0</v>
      </c>
      <c r="H1913" s="13">
        <v>0</v>
      </c>
      <c r="I1913" s="13">
        <v>0</v>
      </c>
      <c r="J1913" s="13">
        <v>0</v>
      </c>
      <c r="K1913" s="13">
        <v>0</v>
      </c>
      <c r="L1913" s="13">
        <v>0</v>
      </c>
      <c r="M1913" s="13">
        <v>0</v>
      </c>
      <c r="N1913" s="13">
        <v>0</v>
      </c>
      <c r="O1913" s="13">
        <v>0</v>
      </c>
      <c r="P1913" s="13">
        <v>0</v>
      </c>
      <c r="Q1913" s="13">
        <v>0</v>
      </c>
      <c r="R1913" s="13">
        <v>0</v>
      </c>
      <c r="S1913" s="13">
        <v>0</v>
      </c>
      <c r="T1913" s="13">
        <v>0</v>
      </c>
      <c r="U1913" s="13">
        <v>0</v>
      </c>
      <c r="V1913" s="13">
        <v>0</v>
      </c>
      <c r="W1913" s="13">
        <v>0</v>
      </c>
      <c r="X1913" s="13">
        <v>0</v>
      </c>
      <c r="Y1913" s="13">
        <v>0</v>
      </c>
      <c r="Z1913" s="13">
        <v>0</v>
      </c>
      <c r="AA1913" s="13">
        <v>0</v>
      </c>
      <c r="AB1913" s="13"/>
      <c r="AC1913" s="13"/>
      <c r="AD1913" s="13"/>
      <c r="AE1913" s="13"/>
      <c r="AF1913" s="13"/>
      <c r="AG1913" s="13"/>
      <c r="AH1913" s="13"/>
      <c r="AI1913" s="13"/>
      <c r="AJ1913" s="13"/>
      <c r="AK1913" s="13"/>
      <c r="AL1913" s="13"/>
      <c r="AM1913" s="13"/>
      <c r="AN1913" s="13"/>
      <c r="AO1913" s="13"/>
      <c r="AP1913" s="13"/>
      <c r="AQ1913" s="13"/>
      <c r="AR1913" s="13"/>
      <c r="AS1913" s="13"/>
      <c r="AT1913" s="13"/>
      <c r="AU1913" s="13"/>
      <c r="AV1913" s="13"/>
      <c r="AW1913" s="13"/>
      <c r="AX1913" s="13"/>
      <c r="AY1913" s="14" t="str">
        <f t="shared" si="304"/>
        <v/>
      </c>
      <c r="AZ1913" s="14">
        <f t="shared" si="302"/>
        <v>23</v>
      </c>
      <c r="BA1913" s="19">
        <f t="shared" si="305"/>
        <v>0</v>
      </c>
      <c r="BB1913" s="20" t="e">
        <f t="shared" si="303"/>
        <v>#DIV/0!</v>
      </c>
      <c r="BC1913">
        <f t="shared" si="306"/>
        <v>23</v>
      </c>
      <c r="BD1913" s="14">
        <f t="shared" si="307"/>
        <v>1</v>
      </c>
      <c r="BE1913" s="14" t="str">
        <f t="shared" si="308"/>
        <v/>
      </c>
      <c r="BF1913" s="14" t="str">
        <f t="shared" si="309"/>
        <v/>
      </c>
      <c r="BG1913" s="14" t="str">
        <f t="shared" si="310"/>
        <v/>
      </c>
    </row>
    <row r="1914" spans="1:59" x14ac:dyDescent="0.2">
      <c r="A1914" t="str">
        <f t="shared" si="301"/>
        <v>Touk Miller_2018</v>
      </c>
      <c r="B1914" t="s">
        <v>908</v>
      </c>
      <c r="C1914" t="s">
        <v>144</v>
      </c>
      <c r="D1914">
        <v>2018</v>
      </c>
      <c r="E1914" s="13">
        <v>419200</v>
      </c>
      <c r="F1914" s="13">
        <v>419200</v>
      </c>
      <c r="G1914" s="13">
        <v>419200</v>
      </c>
      <c r="H1914" s="13">
        <v>420000</v>
      </c>
      <c r="I1914" s="13">
        <v>395900</v>
      </c>
      <c r="J1914" s="13">
        <v>393400</v>
      </c>
      <c r="K1914" s="13">
        <v>398600</v>
      </c>
      <c r="L1914" s="13">
        <v>417400</v>
      </c>
      <c r="M1914" s="13">
        <v>440800</v>
      </c>
      <c r="N1914" s="13">
        <v>466500</v>
      </c>
      <c r="O1914" s="13">
        <v>466500</v>
      </c>
      <c r="P1914" s="13">
        <v>491600</v>
      </c>
      <c r="Q1914" s="13">
        <v>496600</v>
      </c>
      <c r="R1914" s="13">
        <v>476300</v>
      </c>
      <c r="S1914" s="13">
        <v>457400</v>
      </c>
      <c r="T1914" s="13">
        <v>457300</v>
      </c>
      <c r="U1914" s="13">
        <v>474100</v>
      </c>
      <c r="V1914" s="13">
        <v>484600</v>
      </c>
      <c r="W1914" s="13">
        <v>490800</v>
      </c>
      <c r="X1914" s="13">
        <v>493200</v>
      </c>
      <c r="Y1914" s="13">
        <v>492100</v>
      </c>
      <c r="Z1914" s="13">
        <v>462700</v>
      </c>
      <c r="AA1914" s="13">
        <v>382000</v>
      </c>
      <c r="AB1914" s="13">
        <v>112</v>
      </c>
      <c r="AC1914" s="13">
        <v>51</v>
      </c>
      <c r="AD1914" s="13">
        <v>88</v>
      </c>
      <c r="AE1914" s="13">
        <v>54</v>
      </c>
      <c r="AF1914" s="13">
        <v>84</v>
      </c>
      <c r="AG1914" s="13">
        <v>107</v>
      </c>
      <c r="AH1914" s="13">
        <v>89</v>
      </c>
      <c r="AI1914" s="13">
        <v>108</v>
      </c>
      <c r="AJ1914" s="13">
        <v>127</v>
      </c>
      <c r="AK1914" s="13"/>
      <c r="AL1914" s="13">
        <v>101</v>
      </c>
      <c r="AM1914" s="13">
        <v>81</v>
      </c>
      <c r="AN1914" s="13">
        <v>71</v>
      </c>
      <c r="AO1914" s="13">
        <v>94</v>
      </c>
      <c r="AP1914" s="13">
        <v>115</v>
      </c>
      <c r="AQ1914" s="13">
        <v>109</v>
      </c>
      <c r="AR1914" s="13">
        <v>89</v>
      </c>
      <c r="AS1914" s="13">
        <v>113</v>
      </c>
      <c r="AT1914" s="13">
        <v>104</v>
      </c>
      <c r="AU1914" s="13">
        <v>84</v>
      </c>
      <c r="AV1914" s="13">
        <v>49</v>
      </c>
      <c r="AW1914" s="13">
        <v>58</v>
      </c>
      <c r="AX1914" s="13">
        <v>67</v>
      </c>
      <c r="AY1914" s="14">
        <f t="shared" si="304"/>
        <v>88.86363636363636</v>
      </c>
      <c r="AZ1914" s="14">
        <f t="shared" si="302"/>
        <v>23</v>
      </c>
      <c r="BA1914" s="19">
        <f t="shared" si="305"/>
        <v>1</v>
      </c>
      <c r="BB1914" s="20">
        <f t="shared" si="303"/>
        <v>22.737205621635209</v>
      </c>
      <c r="BC1914">
        <f t="shared" si="306"/>
        <v>0</v>
      </c>
      <c r="BD1914" s="14">
        <f t="shared" si="307"/>
        <v>23</v>
      </c>
      <c r="BE1914" s="14">
        <f t="shared" si="308"/>
        <v>82.666666666666671</v>
      </c>
      <c r="BF1914" s="14">
        <f t="shared" si="309"/>
        <v>101.2</v>
      </c>
      <c r="BG1914" s="14">
        <f t="shared" si="310"/>
        <v>87.555555555555557</v>
      </c>
    </row>
    <row r="1915" spans="1:59" x14ac:dyDescent="0.2">
      <c r="A1915" t="str">
        <f t="shared" si="301"/>
        <v>Touk Miller_2017</v>
      </c>
      <c r="B1915" t="s">
        <v>908</v>
      </c>
      <c r="C1915" t="s">
        <v>144</v>
      </c>
      <c r="D1915">
        <v>2017</v>
      </c>
      <c r="E1915" s="13">
        <v>428900</v>
      </c>
      <c r="F1915" s="13">
        <v>428900</v>
      </c>
      <c r="G1915" s="13">
        <v>428900</v>
      </c>
      <c r="H1915" s="13">
        <v>456200</v>
      </c>
      <c r="I1915" s="13">
        <v>455300</v>
      </c>
      <c r="J1915" s="13">
        <v>440600</v>
      </c>
      <c r="K1915" s="13">
        <v>413000</v>
      </c>
      <c r="L1915" s="13">
        <v>398400</v>
      </c>
      <c r="M1915" s="13">
        <v>395400</v>
      </c>
      <c r="N1915" s="13">
        <v>395400</v>
      </c>
      <c r="O1915" s="13">
        <v>384500</v>
      </c>
      <c r="P1915" s="13">
        <v>368400</v>
      </c>
      <c r="Q1915" s="13">
        <v>368400</v>
      </c>
      <c r="R1915" s="13">
        <v>368400</v>
      </c>
      <c r="S1915" s="13">
        <v>363300</v>
      </c>
      <c r="T1915" s="13">
        <v>362400</v>
      </c>
      <c r="U1915" s="13">
        <v>367300</v>
      </c>
      <c r="V1915" s="13">
        <v>370700</v>
      </c>
      <c r="W1915" s="13">
        <v>375500</v>
      </c>
      <c r="X1915" s="13">
        <v>370800</v>
      </c>
      <c r="Y1915" s="13">
        <v>365500</v>
      </c>
      <c r="Z1915" s="13">
        <v>377500</v>
      </c>
      <c r="AA1915" s="13">
        <v>390700</v>
      </c>
      <c r="AB1915" s="13">
        <v>117</v>
      </c>
      <c r="AC1915" s="13">
        <v>80</v>
      </c>
      <c r="AD1915" s="13">
        <v>114</v>
      </c>
      <c r="AE1915" s="13">
        <v>71</v>
      </c>
      <c r="AF1915" s="13">
        <v>48</v>
      </c>
      <c r="AG1915" s="13">
        <v>78</v>
      </c>
      <c r="AH1915" s="13">
        <v>83</v>
      </c>
      <c r="AI1915" s="13">
        <v>67</v>
      </c>
      <c r="AJ1915" s="13"/>
      <c r="AK1915" s="13">
        <v>58</v>
      </c>
      <c r="AL1915" s="13">
        <v>66</v>
      </c>
      <c r="AM1915" s="13"/>
      <c r="AN1915" s="13"/>
      <c r="AO1915" s="13">
        <v>81</v>
      </c>
      <c r="AP1915" s="13">
        <v>67</v>
      </c>
      <c r="AQ1915" s="13">
        <v>79</v>
      </c>
      <c r="AR1915" s="13">
        <v>81</v>
      </c>
      <c r="AS1915" s="13">
        <v>73</v>
      </c>
      <c r="AT1915" s="13">
        <v>61</v>
      </c>
      <c r="AU1915" s="13">
        <v>78</v>
      </c>
      <c r="AV1915" s="13">
        <v>109</v>
      </c>
      <c r="AW1915" s="13">
        <v>71</v>
      </c>
      <c r="AX1915" s="13">
        <v>43</v>
      </c>
      <c r="AY1915" s="14">
        <f t="shared" si="304"/>
        <v>76.25</v>
      </c>
      <c r="AZ1915" s="14">
        <f t="shared" si="302"/>
        <v>23</v>
      </c>
      <c r="BA1915" s="19">
        <f t="shared" si="305"/>
        <v>0.90909090909090906</v>
      </c>
      <c r="BB1915" s="20">
        <f t="shared" si="303"/>
        <v>19.314229823739037</v>
      </c>
      <c r="BC1915">
        <f t="shared" si="306"/>
        <v>0</v>
      </c>
      <c r="BD1915" s="14">
        <f t="shared" si="307"/>
        <v>16</v>
      </c>
      <c r="BE1915" s="14">
        <f t="shared" si="308"/>
        <v>84.666666666666671</v>
      </c>
      <c r="BF1915" s="14">
        <f t="shared" si="309"/>
        <v>68.5</v>
      </c>
      <c r="BG1915" s="14">
        <f t="shared" si="310"/>
        <v>73.555555555555557</v>
      </c>
    </row>
    <row r="1916" spans="1:59" x14ac:dyDescent="0.2">
      <c r="A1916" t="str">
        <f t="shared" si="301"/>
        <v>Touk Miller_2016</v>
      </c>
      <c r="B1916" t="s">
        <v>908</v>
      </c>
      <c r="C1916" t="s">
        <v>144</v>
      </c>
      <c r="D1916">
        <v>2016</v>
      </c>
      <c r="E1916" s="13">
        <v>394200</v>
      </c>
      <c r="F1916" s="13">
        <v>394200</v>
      </c>
      <c r="G1916" s="13">
        <v>394200</v>
      </c>
      <c r="H1916" s="13">
        <v>394200</v>
      </c>
      <c r="I1916" s="13">
        <v>394200</v>
      </c>
      <c r="J1916" s="13">
        <v>369000</v>
      </c>
      <c r="K1916" s="13">
        <v>330600</v>
      </c>
      <c r="L1916" s="13">
        <v>308300</v>
      </c>
      <c r="M1916" s="13">
        <v>293300</v>
      </c>
      <c r="N1916" s="13">
        <v>293300</v>
      </c>
      <c r="O1916" s="13">
        <v>293300</v>
      </c>
      <c r="P1916" s="13">
        <v>312500</v>
      </c>
      <c r="Q1916" s="13">
        <v>311300</v>
      </c>
      <c r="R1916" s="13">
        <v>311300</v>
      </c>
      <c r="S1916" s="13">
        <v>310800</v>
      </c>
      <c r="T1916" s="13">
        <v>303200</v>
      </c>
      <c r="U1916" s="13">
        <v>341500</v>
      </c>
      <c r="V1916" s="13">
        <v>370500</v>
      </c>
      <c r="W1916" s="13">
        <v>403700</v>
      </c>
      <c r="X1916" s="13">
        <v>409500</v>
      </c>
      <c r="Y1916" s="13">
        <v>425800</v>
      </c>
      <c r="Z1916" s="13">
        <v>443200</v>
      </c>
      <c r="AA1916" s="13">
        <v>459000</v>
      </c>
      <c r="AB1916" s="13">
        <v>76</v>
      </c>
      <c r="AC1916" s="13"/>
      <c r="AD1916" s="13"/>
      <c r="AE1916" s="13">
        <v>56</v>
      </c>
      <c r="AF1916" s="13">
        <v>42</v>
      </c>
      <c r="AG1916" s="13">
        <v>32</v>
      </c>
      <c r="AH1916" s="13">
        <v>72</v>
      </c>
      <c r="AI1916" s="13">
        <v>45</v>
      </c>
      <c r="AJ1916" s="13"/>
      <c r="AK1916" s="13"/>
      <c r="AL1916" s="13">
        <v>102</v>
      </c>
      <c r="AM1916" s="13">
        <v>38</v>
      </c>
      <c r="AN1916" s="13"/>
      <c r="AO1916" s="13">
        <v>48</v>
      </c>
      <c r="AP1916" s="13">
        <v>83</v>
      </c>
      <c r="AQ1916" s="13">
        <v>139</v>
      </c>
      <c r="AR1916" s="13">
        <v>53</v>
      </c>
      <c r="AS1916" s="13">
        <v>112</v>
      </c>
      <c r="AT1916" s="13">
        <v>98</v>
      </c>
      <c r="AU1916" s="13">
        <v>81</v>
      </c>
      <c r="AV1916" s="13">
        <v>125</v>
      </c>
      <c r="AW1916" s="13">
        <v>105</v>
      </c>
      <c r="AX1916" s="13">
        <v>112</v>
      </c>
      <c r="AY1916" s="14">
        <f t="shared" si="304"/>
        <v>78.833333333333329</v>
      </c>
      <c r="AZ1916" s="14">
        <f t="shared" si="302"/>
        <v>23</v>
      </c>
      <c r="BA1916" s="19">
        <f t="shared" si="305"/>
        <v>0.81818181818181823</v>
      </c>
      <c r="BB1916" s="20">
        <f t="shared" si="303"/>
        <v>32.646502379995603</v>
      </c>
      <c r="BC1916">
        <f t="shared" si="306"/>
        <v>0</v>
      </c>
      <c r="BD1916" s="14">
        <f t="shared" si="307"/>
        <v>9</v>
      </c>
      <c r="BE1916" s="14">
        <f t="shared" si="308"/>
        <v>51.5</v>
      </c>
      <c r="BF1916" s="14">
        <f t="shared" si="309"/>
        <v>64.25</v>
      </c>
      <c r="BG1916" s="14">
        <f t="shared" si="310"/>
        <v>100.88888888888889</v>
      </c>
    </row>
    <row r="1917" spans="1:59" x14ac:dyDescent="0.2">
      <c r="A1917" t="str">
        <f t="shared" si="301"/>
        <v>Touk Miller_2015</v>
      </c>
      <c r="B1917" t="s">
        <v>908</v>
      </c>
      <c r="C1917" t="s">
        <v>144</v>
      </c>
      <c r="D1917">
        <v>2015</v>
      </c>
      <c r="E1917" s="13">
        <v>117300</v>
      </c>
      <c r="F1917" s="13">
        <v>117300</v>
      </c>
      <c r="G1917" s="13">
        <v>117300</v>
      </c>
      <c r="H1917" s="13">
        <v>153200</v>
      </c>
      <c r="I1917" s="13">
        <v>202900</v>
      </c>
      <c r="J1917" s="13">
        <v>270000</v>
      </c>
      <c r="K1917" s="13">
        <v>319000</v>
      </c>
      <c r="L1917" s="13">
        <v>361900</v>
      </c>
      <c r="M1917" s="13">
        <v>375300</v>
      </c>
      <c r="N1917" s="13">
        <v>375600</v>
      </c>
      <c r="O1917" s="13">
        <v>356200</v>
      </c>
      <c r="P1917" s="13">
        <v>350000</v>
      </c>
      <c r="Q1917" s="13">
        <v>350000</v>
      </c>
      <c r="R1917" s="13">
        <v>334500</v>
      </c>
      <c r="S1917" s="13">
        <v>335700</v>
      </c>
      <c r="T1917" s="13">
        <v>334600</v>
      </c>
      <c r="U1917" s="13">
        <v>374600</v>
      </c>
      <c r="V1917" s="13">
        <v>386100</v>
      </c>
      <c r="W1917" s="13">
        <v>397800</v>
      </c>
      <c r="X1917" s="13">
        <v>382100</v>
      </c>
      <c r="Y1917" s="13">
        <v>380300</v>
      </c>
      <c r="Z1917" s="13">
        <v>372200</v>
      </c>
      <c r="AA1917" s="13">
        <v>368900</v>
      </c>
      <c r="AB1917" s="13">
        <v>30</v>
      </c>
      <c r="AC1917" s="13">
        <v>35</v>
      </c>
      <c r="AD1917" s="13">
        <v>86</v>
      </c>
      <c r="AE1917" s="13">
        <v>83</v>
      </c>
      <c r="AF1917" s="13">
        <v>105</v>
      </c>
      <c r="AG1917" s="13">
        <v>85</v>
      </c>
      <c r="AH1917" s="13">
        <v>98</v>
      </c>
      <c r="AI1917" s="13">
        <v>63</v>
      </c>
      <c r="AJ1917" s="13">
        <v>63</v>
      </c>
      <c r="AK1917" s="13">
        <v>52</v>
      </c>
      <c r="AL1917" s="13">
        <v>82</v>
      </c>
      <c r="AM1917" s="13"/>
      <c r="AN1917" s="13">
        <v>39</v>
      </c>
      <c r="AO1917" s="13">
        <v>79</v>
      </c>
      <c r="AP1917" s="13">
        <v>78</v>
      </c>
      <c r="AQ1917" s="13">
        <v>132</v>
      </c>
      <c r="AR1917" s="13">
        <v>43</v>
      </c>
      <c r="AS1917" s="13">
        <v>85</v>
      </c>
      <c r="AT1917" s="13">
        <v>77</v>
      </c>
      <c r="AU1917" s="13">
        <v>66</v>
      </c>
      <c r="AV1917" s="13">
        <v>72</v>
      </c>
      <c r="AW1917" s="13">
        <v>83</v>
      </c>
      <c r="AX1917" s="13">
        <v>71</v>
      </c>
      <c r="AY1917" s="14">
        <f t="shared" si="304"/>
        <v>73.045454545454547</v>
      </c>
      <c r="AZ1917" s="14">
        <f t="shared" si="302"/>
        <v>23</v>
      </c>
      <c r="BA1917" s="19">
        <f t="shared" si="305"/>
        <v>1</v>
      </c>
      <c r="BB1917" s="20">
        <f t="shared" si="303"/>
        <v>23.893568117855427</v>
      </c>
      <c r="BC1917">
        <f t="shared" si="306"/>
        <v>0</v>
      </c>
      <c r="BD1917" s="14">
        <f t="shared" si="307"/>
        <v>1</v>
      </c>
      <c r="BE1917" s="14">
        <f t="shared" si="308"/>
        <v>70.666666666666671</v>
      </c>
      <c r="BF1917" s="14">
        <f t="shared" si="309"/>
        <v>71.599999999999994</v>
      </c>
      <c r="BG1917" s="14">
        <f t="shared" si="310"/>
        <v>78.555555555555557</v>
      </c>
    </row>
    <row r="1918" spans="1:59" x14ac:dyDescent="0.2">
      <c r="A1918" t="str">
        <f t="shared" si="301"/>
        <v>Callum Mills_2018</v>
      </c>
      <c r="B1918" t="s">
        <v>577</v>
      </c>
      <c r="C1918" t="s">
        <v>423</v>
      </c>
      <c r="D1918">
        <v>2018</v>
      </c>
      <c r="E1918" s="13">
        <v>403100</v>
      </c>
      <c r="F1918" s="13">
        <v>403100</v>
      </c>
      <c r="G1918" s="13">
        <v>403100</v>
      </c>
      <c r="H1918" s="13">
        <v>401100</v>
      </c>
      <c r="I1918" s="13">
        <v>398100</v>
      </c>
      <c r="J1918" s="13">
        <v>408900</v>
      </c>
      <c r="K1918" s="13">
        <v>410900</v>
      </c>
      <c r="L1918" s="13">
        <v>407200</v>
      </c>
      <c r="M1918" s="13">
        <v>401300</v>
      </c>
      <c r="N1918" s="13">
        <v>395300</v>
      </c>
      <c r="O1918" s="13">
        <v>395300</v>
      </c>
      <c r="P1918" s="13">
        <v>395300</v>
      </c>
      <c r="Q1918" s="13">
        <v>395300</v>
      </c>
      <c r="R1918" s="13">
        <v>395300</v>
      </c>
      <c r="S1918" s="13">
        <v>395300</v>
      </c>
      <c r="T1918" s="13">
        <v>395300</v>
      </c>
      <c r="U1918" s="13">
        <v>395300</v>
      </c>
      <c r="V1918" s="13">
        <v>395300</v>
      </c>
      <c r="W1918" s="13">
        <v>395300</v>
      </c>
      <c r="X1918" s="13">
        <v>395300</v>
      </c>
      <c r="Y1918" s="13">
        <v>395300</v>
      </c>
      <c r="Z1918" s="13">
        <v>395300</v>
      </c>
      <c r="AA1918" s="13">
        <v>395300</v>
      </c>
      <c r="AB1918" s="13">
        <v>90</v>
      </c>
      <c r="AC1918" s="13">
        <v>40</v>
      </c>
      <c r="AD1918" s="13">
        <v>105</v>
      </c>
      <c r="AE1918" s="13">
        <v>84</v>
      </c>
      <c r="AF1918" s="13">
        <v>68</v>
      </c>
      <c r="AG1918" s="13">
        <v>95</v>
      </c>
      <c r="AH1918" s="13">
        <v>74</v>
      </c>
      <c r="AI1918" s="13">
        <v>63</v>
      </c>
      <c r="AJ1918" s="13">
        <v>92</v>
      </c>
      <c r="AK1918" s="13"/>
      <c r="AL1918" s="13"/>
      <c r="AM1918" s="13"/>
      <c r="AN1918" s="13"/>
      <c r="AO1918" s="13"/>
      <c r="AP1918" s="13"/>
      <c r="AQ1918" s="13"/>
      <c r="AR1918" s="13"/>
      <c r="AS1918" s="13"/>
      <c r="AT1918" s="13"/>
      <c r="AU1918" s="13"/>
      <c r="AV1918" s="13"/>
      <c r="AW1918" s="13"/>
      <c r="AX1918" s="13"/>
      <c r="AY1918" s="14">
        <f t="shared" si="304"/>
        <v>79</v>
      </c>
      <c r="AZ1918" s="14">
        <f t="shared" si="302"/>
        <v>23</v>
      </c>
      <c r="BA1918" s="19">
        <f t="shared" si="305"/>
        <v>0.40909090909090912</v>
      </c>
      <c r="BB1918" s="20">
        <f t="shared" si="303"/>
        <v>19.906029237394382</v>
      </c>
      <c r="BC1918">
        <f t="shared" si="306"/>
        <v>0</v>
      </c>
      <c r="BD1918" s="14">
        <f t="shared" si="307"/>
        <v>10</v>
      </c>
      <c r="BE1918" s="14">
        <f t="shared" si="308"/>
        <v>80.333333333333329</v>
      </c>
      <c r="BF1918" s="14">
        <f t="shared" si="309"/>
        <v>76.333333333333329</v>
      </c>
      <c r="BG1918" s="14" t="str">
        <f t="shared" si="310"/>
        <v/>
      </c>
    </row>
    <row r="1919" spans="1:59" x14ac:dyDescent="0.2">
      <c r="A1919" t="str">
        <f t="shared" si="301"/>
        <v>Callum Mills_2017</v>
      </c>
      <c r="B1919" t="s">
        <v>577</v>
      </c>
      <c r="C1919" t="s">
        <v>423</v>
      </c>
      <c r="D1919">
        <v>2017</v>
      </c>
      <c r="E1919" s="13">
        <v>420000</v>
      </c>
      <c r="F1919" s="13">
        <v>420000</v>
      </c>
      <c r="G1919" s="13">
        <v>420000</v>
      </c>
      <c r="H1919" s="13">
        <v>406700</v>
      </c>
      <c r="I1919" s="13">
        <v>386500</v>
      </c>
      <c r="J1919" s="13">
        <v>389700</v>
      </c>
      <c r="K1919" s="13">
        <v>382500</v>
      </c>
      <c r="L1919" s="13">
        <v>376700</v>
      </c>
      <c r="M1919" s="13">
        <v>369600</v>
      </c>
      <c r="N1919" s="13">
        <v>375400</v>
      </c>
      <c r="O1919" s="13">
        <v>381800</v>
      </c>
      <c r="P1919" s="13">
        <v>381800</v>
      </c>
      <c r="Q1919" s="13">
        <v>377800</v>
      </c>
      <c r="R1919" s="13">
        <v>368500</v>
      </c>
      <c r="S1919" s="13">
        <v>381700</v>
      </c>
      <c r="T1919" s="13">
        <v>359500</v>
      </c>
      <c r="U1919" s="13">
        <v>345700</v>
      </c>
      <c r="V1919" s="13">
        <v>314900</v>
      </c>
      <c r="W1919" s="13">
        <v>330100</v>
      </c>
      <c r="X1919" s="13">
        <v>343700</v>
      </c>
      <c r="Y1919" s="13">
        <v>355800</v>
      </c>
      <c r="Z1919" s="13">
        <v>368100</v>
      </c>
      <c r="AA1919" s="13">
        <v>374500</v>
      </c>
      <c r="AB1919" s="13">
        <v>78</v>
      </c>
      <c r="AC1919" s="13">
        <v>54</v>
      </c>
      <c r="AD1919" s="13">
        <v>83</v>
      </c>
      <c r="AE1919" s="13">
        <v>56</v>
      </c>
      <c r="AF1919" s="13">
        <v>94</v>
      </c>
      <c r="AG1919" s="13">
        <v>63</v>
      </c>
      <c r="AH1919" s="13">
        <v>54</v>
      </c>
      <c r="AI1919" s="13">
        <v>89</v>
      </c>
      <c r="AJ1919" s="13">
        <v>87</v>
      </c>
      <c r="AK1919" s="13">
        <v>59</v>
      </c>
      <c r="AL1919" s="13"/>
      <c r="AM1919" s="13">
        <v>69</v>
      </c>
      <c r="AN1919" s="13">
        <v>73</v>
      </c>
      <c r="AO1919" s="13">
        <v>104</v>
      </c>
      <c r="AP1919" s="13"/>
      <c r="AQ1919" s="13">
        <v>79</v>
      </c>
      <c r="AR1919" s="13">
        <v>58</v>
      </c>
      <c r="AS1919" s="13">
        <v>86</v>
      </c>
      <c r="AT1919" s="13">
        <v>85</v>
      </c>
      <c r="AU1919" s="13">
        <v>64</v>
      </c>
      <c r="AV1919" s="13">
        <v>94</v>
      </c>
      <c r="AW1919" s="13">
        <v>79</v>
      </c>
      <c r="AX1919" s="13">
        <v>105</v>
      </c>
      <c r="AY1919" s="14">
        <f t="shared" si="304"/>
        <v>76.80952380952381</v>
      </c>
      <c r="AZ1919" s="14">
        <f t="shared" si="302"/>
        <v>23</v>
      </c>
      <c r="BA1919" s="19">
        <f t="shared" si="305"/>
        <v>0.95454545454545459</v>
      </c>
      <c r="BB1919" s="20">
        <f t="shared" si="303"/>
        <v>16.051850508957045</v>
      </c>
      <c r="BC1919">
        <f t="shared" si="306"/>
        <v>0</v>
      </c>
      <c r="BD1919" s="14">
        <f t="shared" si="307"/>
        <v>18</v>
      </c>
      <c r="BE1919" s="14">
        <f t="shared" si="308"/>
        <v>71.333333333333329</v>
      </c>
      <c r="BF1919" s="14">
        <f t="shared" si="309"/>
        <v>71.599999999999994</v>
      </c>
      <c r="BG1919" s="14">
        <f t="shared" si="310"/>
        <v>81.25</v>
      </c>
    </row>
    <row r="1920" spans="1:59" x14ac:dyDescent="0.2">
      <c r="A1920" t="str">
        <f t="shared" si="301"/>
        <v>Callum Mills_2016</v>
      </c>
      <c r="B1920" t="s">
        <v>577</v>
      </c>
      <c r="C1920" t="s">
        <v>423</v>
      </c>
      <c r="D1920">
        <v>2016</v>
      </c>
      <c r="E1920" s="13">
        <v>211800</v>
      </c>
      <c r="F1920" s="13">
        <v>211800</v>
      </c>
      <c r="G1920" s="13">
        <v>211800</v>
      </c>
      <c r="H1920" s="13">
        <v>243000</v>
      </c>
      <c r="I1920" s="13">
        <v>271800</v>
      </c>
      <c r="J1920" s="13">
        <v>305100</v>
      </c>
      <c r="K1920" s="13">
        <v>335700</v>
      </c>
      <c r="L1920" s="13">
        <v>335900</v>
      </c>
      <c r="M1920" s="13">
        <v>320700</v>
      </c>
      <c r="N1920" s="13">
        <v>311100</v>
      </c>
      <c r="O1920" s="13">
        <v>318300</v>
      </c>
      <c r="P1920" s="13">
        <v>318300</v>
      </c>
      <c r="Q1920" s="13">
        <v>330100</v>
      </c>
      <c r="R1920" s="13">
        <v>342500</v>
      </c>
      <c r="S1920" s="13">
        <v>342500</v>
      </c>
      <c r="T1920" s="13">
        <v>364400</v>
      </c>
      <c r="U1920" s="13">
        <v>392200</v>
      </c>
      <c r="V1920" s="13">
        <v>408100</v>
      </c>
      <c r="W1920" s="13">
        <v>411900</v>
      </c>
      <c r="X1920" s="13">
        <v>402000</v>
      </c>
      <c r="Y1920" s="13">
        <v>392800</v>
      </c>
      <c r="Z1920" s="13">
        <v>392500</v>
      </c>
      <c r="AA1920" s="13">
        <v>405500</v>
      </c>
      <c r="AB1920" s="13">
        <v>71</v>
      </c>
      <c r="AC1920" s="13">
        <v>68</v>
      </c>
      <c r="AD1920" s="13">
        <v>56</v>
      </c>
      <c r="AE1920" s="13">
        <v>84</v>
      </c>
      <c r="AF1920" s="13">
        <v>94</v>
      </c>
      <c r="AG1920" s="13">
        <v>70</v>
      </c>
      <c r="AH1920" s="13">
        <v>36</v>
      </c>
      <c r="AI1920" s="13">
        <v>59</v>
      </c>
      <c r="AJ1920" s="13">
        <v>75</v>
      </c>
      <c r="AK1920" s="13">
        <v>69</v>
      </c>
      <c r="AL1920" s="13"/>
      <c r="AM1920" s="13">
        <v>74</v>
      </c>
      <c r="AN1920" s="13">
        <v>89</v>
      </c>
      <c r="AO1920" s="13"/>
      <c r="AP1920" s="13">
        <v>92</v>
      </c>
      <c r="AQ1920" s="13">
        <v>102</v>
      </c>
      <c r="AR1920" s="13">
        <v>82</v>
      </c>
      <c r="AS1920" s="13">
        <v>76</v>
      </c>
      <c r="AT1920" s="13">
        <v>74</v>
      </c>
      <c r="AU1920" s="13">
        <v>78</v>
      </c>
      <c r="AV1920" s="13">
        <v>91</v>
      </c>
      <c r="AW1920" s="13">
        <v>104</v>
      </c>
      <c r="AX1920" s="13"/>
      <c r="AY1920" s="14">
        <f t="shared" si="304"/>
        <v>77.2</v>
      </c>
      <c r="AZ1920" s="14">
        <f t="shared" si="302"/>
        <v>23</v>
      </c>
      <c r="BA1920" s="19">
        <f t="shared" si="305"/>
        <v>0.90909090909090906</v>
      </c>
      <c r="BB1920" s="20">
        <f t="shared" si="303"/>
        <v>16.191615764111727</v>
      </c>
      <c r="BC1920">
        <f t="shared" si="306"/>
        <v>0</v>
      </c>
      <c r="BD1920" s="14">
        <f t="shared" si="307"/>
        <v>1</v>
      </c>
      <c r="BE1920" s="14">
        <f t="shared" si="308"/>
        <v>73.833333333333329</v>
      </c>
      <c r="BF1920" s="14">
        <f t="shared" si="309"/>
        <v>62.6</v>
      </c>
      <c r="BG1920" s="14">
        <f t="shared" si="310"/>
        <v>87.375</v>
      </c>
    </row>
    <row r="1921" spans="1:59" x14ac:dyDescent="0.2">
      <c r="A1921" t="str">
        <f t="shared" si="301"/>
        <v>Callum Mills_2015</v>
      </c>
      <c r="B1921" t="s">
        <v>577</v>
      </c>
      <c r="C1921" t="s">
        <v>423</v>
      </c>
      <c r="D1921">
        <v>2015</v>
      </c>
      <c r="E1921" s="13">
        <v>0</v>
      </c>
      <c r="F1921" s="13">
        <v>0</v>
      </c>
      <c r="G1921" s="13">
        <v>0</v>
      </c>
      <c r="H1921" s="13">
        <v>0</v>
      </c>
      <c r="I1921" s="13">
        <v>0</v>
      </c>
      <c r="J1921" s="13">
        <v>0</v>
      </c>
      <c r="K1921" s="13">
        <v>0</v>
      </c>
      <c r="L1921" s="13">
        <v>0</v>
      </c>
      <c r="M1921" s="13">
        <v>0</v>
      </c>
      <c r="N1921" s="13">
        <v>0</v>
      </c>
      <c r="O1921" s="13">
        <v>0</v>
      </c>
      <c r="P1921" s="13">
        <v>0</v>
      </c>
      <c r="Q1921" s="13">
        <v>0</v>
      </c>
      <c r="R1921" s="13">
        <v>0</v>
      </c>
      <c r="S1921" s="13">
        <v>0</v>
      </c>
      <c r="T1921" s="13">
        <v>0</v>
      </c>
      <c r="U1921" s="13">
        <v>0</v>
      </c>
      <c r="V1921" s="13">
        <v>0</v>
      </c>
      <c r="W1921" s="13">
        <v>0</v>
      </c>
      <c r="X1921" s="13">
        <v>0</v>
      </c>
      <c r="Y1921" s="13">
        <v>0</v>
      </c>
      <c r="Z1921" s="13">
        <v>0</v>
      </c>
      <c r="AA1921" s="13">
        <v>0</v>
      </c>
      <c r="AB1921" s="13"/>
      <c r="AC1921" s="13"/>
      <c r="AD1921" s="13"/>
      <c r="AE1921" s="13"/>
      <c r="AF1921" s="13"/>
      <c r="AG1921" s="13"/>
      <c r="AH1921" s="13"/>
      <c r="AI1921" s="13"/>
      <c r="AJ1921" s="13"/>
      <c r="AK1921" s="13"/>
      <c r="AL1921" s="13"/>
      <c r="AM1921" s="13"/>
      <c r="AN1921" s="13"/>
      <c r="AO1921" s="13"/>
      <c r="AP1921" s="13"/>
      <c r="AQ1921" s="13"/>
      <c r="AR1921" s="13"/>
      <c r="AS1921" s="13"/>
      <c r="AT1921" s="13"/>
      <c r="AU1921" s="13"/>
      <c r="AV1921" s="13"/>
      <c r="AW1921" s="13"/>
      <c r="AX1921" s="13"/>
      <c r="AY1921" s="14" t="str">
        <f t="shared" si="304"/>
        <v/>
      </c>
      <c r="AZ1921" s="14">
        <f t="shared" si="302"/>
        <v>23</v>
      </c>
      <c r="BA1921" s="19">
        <f t="shared" si="305"/>
        <v>0</v>
      </c>
      <c r="BB1921" s="20" t="e">
        <f t="shared" si="303"/>
        <v>#DIV/0!</v>
      </c>
      <c r="BC1921">
        <f t="shared" si="306"/>
        <v>23</v>
      </c>
      <c r="BD1921" s="14">
        <f t="shared" si="307"/>
        <v>1</v>
      </c>
      <c r="BE1921" s="14" t="str">
        <f t="shared" si="308"/>
        <v/>
      </c>
      <c r="BF1921" s="14" t="str">
        <f t="shared" si="309"/>
        <v/>
      </c>
      <c r="BG1921" s="14" t="str">
        <f t="shared" si="310"/>
        <v/>
      </c>
    </row>
    <row r="1922" spans="1:59" x14ac:dyDescent="0.2">
      <c r="A1922" t="str">
        <f t="shared" ref="A1922:A1985" si="311">B1922&amp;"_"&amp;D1922</f>
        <v>Darren Minchington_2018</v>
      </c>
      <c r="B1922" t="s">
        <v>611</v>
      </c>
      <c r="C1922" t="s">
        <v>260</v>
      </c>
      <c r="D1922">
        <v>2018</v>
      </c>
      <c r="E1922" s="13">
        <v>257700</v>
      </c>
      <c r="F1922" s="13">
        <v>257700</v>
      </c>
      <c r="G1922" s="13">
        <v>257700</v>
      </c>
      <c r="H1922" s="13">
        <v>257700</v>
      </c>
      <c r="I1922" s="13">
        <v>257700</v>
      </c>
      <c r="J1922" s="13">
        <v>257700</v>
      </c>
      <c r="K1922" s="13">
        <v>257700</v>
      </c>
      <c r="L1922" s="13">
        <v>257700</v>
      </c>
      <c r="M1922" s="13">
        <v>257700</v>
      </c>
      <c r="N1922" s="13">
        <v>257700</v>
      </c>
      <c r="O1922" s="13">
        <v>257700</v>
      </c>
      <c r="P1922" s="13">
        <v>257700</v>
      </c>
      <c r="Q1922" s="13">
        <v>257700</v>
      </c>
      <c r="R1922" s="13">
        <v>257700</v>
      </c>
      <c r="S1922" s="13">
        <v>257700</v>
      </c>
      <c r="T1922" s="13">
        <v>257700</v>
      </c>
      <c r="U1922" s="13">
        <v>257700</v>
      </c>
      <c r="V1922" s="13">
        <v>257700</v>
      </c>
      <c r="W1922" s="13">
        <v>257700</v>
      </c>
      <c r="X1922" s="13">
        <v>257700</v>
      </c>
      <c r="Y1922" s="13">
        <v>257700</v>
      </c>
      <c r="Z1922" s="13">
        <v>257700</v>
      </c>
      <c r="AA1922" s="13">
        <v>257700</v>
      </c>
      <c r="AB1922" s="13"/>
      <c r="AC1922" s="13"/>
      <c r="AD1922" s="13"/>
      <c r="AE1922" s="13"/>
      <c r="AF1922" s="13"/>
      <c r="AG1922" s="13"/>
      <c r="AH1922" s="13"/>
      <c r="AI1922" s="13"/>
      <c r="AJ1922" s="13"/>
      <c r="AK1922" s="13"/>
      <c r="AL1922" s="13"/>
      <c r="AM1922" s="13"/>
      <c r="AN1922" s="13"/>
      <c r="AO1922" s="13"/>
      <c r="AP1922" s="13"/>
      <c r="AQ1922" s="13"/>
      <c r="AR1922" s="13"/>
      <c r="AS1922" s="13"/>
      <c r="AT1922" s="13"/>
      <c r="AU1922" s="13"/>
      <c r="AV1922" s="13"/>
      <c r="AW1922" s="13"/>
      <c r="AX1922" s="13"/>
      <c r="AY1922" s="14" t="str">
        <f t="shared" si="304"/>
        <v/>
      </c>
      <c r="AZ1922" s="14">
        <f t="shared" si="302"/>
        <v>23</v>
      </c>
      <c r="BA1922" s="19">
        <f t="shared" si="305"/>
        <v>0</v>
      </c>
      <c r="BB1922" s="20" t="e">
        <f t="shared" si="303"/>
        <v>#DIV/0!</v>
      </c>
      <c r="BC1922">
        <f t="shared" si="306"/>
        <v>0</v>
      </c>
      <c r="BD1922" s="14">
        <f t="shared" si="307"/>
        <v>1</v>
      </c>
      <c r="BE1922" s="14" t="str">
        <f t="shared" si="308"/>
        <v/>
      </c>
      <c r="BF1922" s="14" t="str">
        <f t="shared" si="309"/>
        <v/>
      </c>
      <c r="BG1922" s="14" t="str">
        <f t="shared" si="310"/>
        <v/>
      </c>
    </row>
    <row r="1923" spans="1:59" x14ac:dyDescent="0.2">
      <c r="A1923" t="str">
        <f t="shared" si="311"/>
        <v>Darren Minchington_2017</v>
      </c>
      <c r="B1923" t="s">
        <v>611</v>
      </c>
      <c r="C1923" t="s">
        <v>260</v>
      </c>
      <c r="D1923">
        <v>2017</v>
      </c>
      <c r="E1923" s="13">
        <v>300500</v>
      </c>
      <c r="F1923" s="13">
        <v>300500</v>
      </c>
      <c r="G1923" s="13">
        <v>300500</v>
      </c>
      <c r="H1923" s="13">
        <v>300500</v>
      </c>
      <c r="I1923" s="13">
        <v>300500</v>
      </c>
      <c r="J1923" s="13">
        <v>300500</v>
      </c>
      <c r="K1923" s="13">
        <v>300500</v>
      </c>
      <c r="L1923" s="13">
        <v>310000</v>
      </c>
      <c r="M1923" s="13">
        <v>305300</v>
      </c>
      <c r="N1923" s="13">
        <v>305300</v>
      </c>
      <c r="O1923" s="13">
        <v>306800</v>
      </c>
      <c r="P1923" s="13">
        <v>306800</v>
      </c>
      <c r="Q1923" s="13">
        <v>306800</v>
      </c>
      <c r="R1923" s="13">
        <v>306800</v>
      </c>
      <c r="S1923" s="13">
        <v>306800</v>
      </c>
      <c r="T1923" s="13">
        <v>306800</v>
      </c>
      <c r="U1923" s="13">
        <v>306800</v>
      </c>
      <c r="V1923" s="13">
        <v>306800</v>
      </c>
      <c r="W1923" s="13">
        <v>306800</v>
      </c>
      <c r="X1923" s="13">
        <v>306800</v>
      </c>
      <c r="Y1923" s="13">
        <v>306800</v>
      </c>
      <c r="Z1923" s="13">
        <v>306800</v>
      </c>
      <c r="AA1923" s="13">
        <v>306800</v>
      </c>
      <c r="AB1923" s="13"/>
      <c r="AC1923" s="13"/>
      <c r="AD1923" s="13"/>
      <c r="AE1923" s="13"/>
      <c r="AF1923" s="13">
        <v>77</v>
      </c>
      <c r="AG1923" s="13">
        <v>33</v>
      </c>
      <c r="AH1923" s="13">
        <v>87</v>
      </c>
      <c r="AI1923" s="13">
        <v>52</v>
      </c>
      <c r="AJ1923" s="13"/>
      <c r="AK1923" s="13">
        <v>44</v>
      </c>
      <c r="AL1923" s="13"/>
      <c r="AM1923" s="13"/>
      <c r="AN1923" s="13"/>
      <c r="AO1923" s="13"/>
      <c r="AP1923" s="13"/>
      <c r="AQ1923" s="13"/>
      <c r="AR1923" s="13"/>
      <c r="AS1923" s="13"/>
      <c r="AT1923" s="13"/>
      <c r="AU1923" s="13"/>
      <c r="AV1923" s="13"/>
      <c r="AW1923" s="13"/>
      <c r="AX1923" s="13"/>
      <c r="AY1923" s="14">
        <f t="shared" si="304"/>
        <v>58.6</v>
      </c>
      <c r="AZ1923" s="14">
        <f t="shared" si="302"/>
        <v>23</v>
      </c>
      <c r="BA1923" s="19">
        <f t="shared" si="305"/>
        <v>0.22727272727272727</v>
      </c>
      <c r="BB1923" s="20">
        <f t="shared" si="303"/>
        <v>22.678183348760548</v>
      </c>
      <c r="BC1923">
        <f t="shared" si="306"/>
        <v>0</v>
      </c>
      <c r="BD1923" s="14">
        <f t="shared" si="307"/>
        <v>1</v>
      </c>
      <c r="BE1923" s="14">
        <f t="shared" si="308"/>
        <v>55</v>
      </c>
      <c r="BF1923" s="14">
        <f t="shared" si="309"/>
        <v>61</v>
      </c>
      <c r="BG1923" s="14" t="str">
        <f t="shared" si="310"/>
        <v/>
      </c>
    </row>
    <row r="1924" spans="1:59" x14ac:dyDescent="0.2">
      <c r="A1924" t="str">
        <f t="shared" si="311"/>
        <v>Darren Minchington_2016</v>
      </c>
      <c r="B1924" t="s">
        <v>611</v>
      </c>
      <c r="C1924" t="s">
        <v>260</v>
      </c>
      <c r="D1924">
        <v>2016</v>
      </c>
      <c r="E1924" s="13">
        <v>270900</v>
      </c>
      <c r="F1924" s="13">
        <v>270900</v>
      </c>
      <c r="G1924" s="13">
        <v>270900</v>
      </c>
      <c r="H1924" s="13">
        <v>270900</v>
      </c>
      <c r="I1924" s="13">
        <v>270900</v>
      </c>
      <c r="J1924" s="13">
        <v>273300</v>
      </c>
      <c r="K1924" s="13">
        <v>275800</v>
      </c>
      <c r="L1924" s="13">
        <v>262600</v>
      </c>
      <c r="M1924" s="13">
        <v>262600</v>
      </c>
      <c r="N1924" s="13">
        <v>262600</v>
      </c>
      <c r="O1924" s="13">
        <v>262600</v>
      </c>
      <c r="P1924" s="13">
        <v>262600</v>
      </c>
      <c r="Q1924" s="13">
        <v>253800</v>
      </c>
      <c r="R1924" s="13">
        <v>253800</v>
      </c>
      <c r="S1924" s="13">
        <v>261600</v>
      </c>
      <c r="T1924" s="13">
        <v>274900</v>
      </c>
      <c r="U1924" s="13">
        <v>293400</v>
      </c>
      <c r="V1924" s="13">
        <v>285700</v>
      </c>
      <c r="W1924" s="13">
        <v>285700</v>
      </c>
      <c r="X1924" s="13">
        <v>288000</v>
      </c>
      <c r="Y1924" s="13">
        <v>286900</v>
      </c>
      <c r="Z1924" s="13">
        <v>283000</v>
      </c>
      <c r="AA1924" s="13">
        <v>283000</v>
      </c>
      <c r="AB1924" s="13"/>
      <c r="AC1924" s="13"/>
      <c r="AD1924" s="13">
        <v>49</v>
      </c>
      <c r="AE1924" s="13">
        <v>78</v>
      </c>
      <c r="AF1924" s="13">
        <v>37</v>
      </c>
      <c r="AG1924" s="13">
        <v>51</v>
      </c>
      <c r="AH1924" s="13">
        <v>46</v>
      </c>
      <c r="AI1924" s="13"/>
      <c r="AJ1924" s="13"/>
      <c r="AK1924" s="13"/>
      <c r="AL1924" s="13"/>
      <c r="AM1924" s="13">
        <v>41</v>
      </c>
      <c r="AN1924" s="13"/>
      <c r="AO1924" s="13">
        <v>85</v>
      </c>
      <c r="AP1924" s="13">
        <v>61</v>
      </c>
      <c r="AQ1924" s="13">
        <v>62</v>
      </c>
      <c r="AR1924" s="13">
        <v>39</v>
      </c>
      <c r="AS1924" s="13"/>
      <c r="AT1924" s="13">
        <v>81</v>
      </c>
      <c r="AU1924" s="13">
        <v>56</v>
      </c>
      <c r="AV1924" s="13">
        <v>32</v>
      </c>
      <c r="AW1924" s="13"/>
      <c r="AX1924" s="13"/>
      <c r="AY1924" s="14">
        <f t="shared" si="304"/>
        <v>55.230769230769234</v>
      </c>
      <c r="AZ1924" s="14">
        <f t="shared" si="302"/>
        <v>23</v>
      </c>
      <c r="BA1924" s="19">
        <f t="shared" si="305"/>
        <v>0.59090909090909094</v>
      </c>
      <c r="BB1924" s="20">
        <f t="shared" si="303"/>
        <v>17.388472456169765</v>
      </c>
      <c r="BC1924">
        <f t="shared" si="306"/>
        <v>0</v>
      </c>
      <c r="BD1924" s="14">
        <f t="shared" si="307"/>
        <v>13</v>
      </c>
      <c r="BE1924" s="14">
        <f t="shared" si="308"/>
        <v>53.75</v>
      </c>
      <c r="BF1924" s="14">
        <f t="shared" si="309"/>
        <v>43.5</v>
      </c>
      <c r="BG1924" s="14">
        <f t="shared" si="310"/>
        <v>55.166666666666664</v>
      </c>
    </row>
    <row r="1925" spans="1:59" x14ac:dyDescent="0.2">
      <c r="A1925" t="str">
        <f t="shared" si="311"/>
        <v>Darren Minchington_2015</v>
      </c>
      <c r="B1925" t="s">
        <v>611</v>
      </c>
      <c r="C1925" t="s">
        <v>260</v>
      </c>
      <c r="D1925">
        <v>2015</v>
      </c>
      <c r="E1925" s="13">
        <v>255100</v>
      </c>
      <c r="F1925" s="13">
        <v>255100</v>
      </c>
      <c r="G1925" s="13">
        <v>255100</v>
      </c>
      <c r="H1925" s="13">
        <v>255100</v>
      </c>
      <c r="I1925" s="13">
        <v>255100</v>
      </c>
      <c r="J1925" s="13">
        <v>255100</v>
      </c>
      <c r="K1925" s="13">
        <v>255100</v>
      </c>
      <c r="L1925" s="13">
        <v>255100</v>
      </c>
      <c r="M1925" s="13">
        <v>255100</v>
      </c>
      <c r="N1925" s="13">
        <v>255100</v>
      </c>
      <c r="O1925" s="13">
        <v>255100</v>
      </c>
      <c r="P1925" s="13">
        <v>255100</v>
      </c>
      <c r="Q1925" s="13">
        <v>255100</v>
      </c>
      <c r="R1925" s="13">
        <v>255100</v>
      </c>
      <c r="S1925" s="13">
        <v>255100</v>
      </c>
      <c r="T1925" s="13">
        <v>255100</v>
      </c>
      <c r="U1925" s="13">
        <v>255100</v>
      </c>
      <c r="V1925" s="13">
        <v>255100</v>
      </c>
      <c r="W1925" s="13">
        <v>255100</v>
      </c>
      <c r="X1925" s="13">
        <v>255100</v>
      </c>
      <c r="Y1925" s="13">
        <v>255100</v>
      </c>
      <c r="Z1925" s="13">
        <v>256600</v>
      </c>
      <c r="AA1925" s="13">
        <v>250800</v>
      </c>
      <c r="AB1925" s="13"/>
      <c r="AC1925" s="13"/>
      <c r="AD1925" s="13"/>
      <c r="AE1925" s="13"/>
      <c r="AF1925" s="13"/>
      <c r="AG1925" s="13"/>
      <c r="AH1925" s="13"/>
      <c r="AI1925" s="13"/>
      <c r="AJ1925" s="13"/>
      <c r="AK1925" s="13"/>
      <c r="AL1925" s="13">
        <v>65</v>
      </c>
      <c r="AM1925" s="13"/>
      <c r="AN1925" s="13">
        <v>42</v>
      </c>
      <c r="AO1925" s="13"/>
      <c r="AP1925" s="13"/>
      <c r="AQ1925" s="13"/>
      <c r="AR1925" s="13"/>
      <c r="AS1925" s="13"/>
      <c r="AT1925" s="13"/>
      <c r="AU1925" s="13">
        <v>48</v>
      </c>
      <c r="AV1925" s="13">
        <v>70</v>
      </c>
      <c r="AW1925" s="13">
        <v>26</v>
      </c>
      <c r="AX1925" s="13"/>
      <c r="AY1925" s="14">
        <f t="shared" si="304"/>
        <v>50.2</v>
      </c>
      <c r="AZ1925" s="14">
        <f t="shared" si="302"/>
        <v>23</v>
      </c>
      <c r="BA1925" s="19">
        <f t="shared" si="305"/>
        <v>0.22727272727272727</v>
      </c>
      <c r="BB1925" s="20">
        <f t="shared" si="303"/>
        <v>17.810109488714545</v>
      </c>
      <c r="BC1925">
        <f t="shared" si="306"/>
        <v>0</v>
      </c>
      <c r="BD1925" s="14">
        <f t="shared" si="307"/>
        <v>23</v>
      </c>
      <c r="BE1925" s="14" t="str">
        <f t="shared" si="308"/>
        <v/>
      </c>
      <c r="BF1925" s="14">
        <f t="shared" si="309"/>
        <v>65</v>
      </c>
      <c r="BG1925" s="14">
        <f t="shared" si="310"/>
        <v>48</v>
      </c>
    </row>
    <row r="1926" spans="1:59" x14ac:dyDescent="0.2">
      <c r="A1926" t="str">
        <f t="shared" si="311"/>
        <v>David Mirra_2018</v>
      </c>
      <c r="B1926" t="s">
        <v>1664</v>
      </c>
      <c r="C1926" t="s">
        <v>260</v>
      </c>
      <c r="D1926">
        <v>2018</v>
      </c>
      <c r="E1926" s="13">
        <v>102400</v>
      </c>
      <c r="F1926" s="13">
        <v>102400</v>
      </c>
      <c r="G1926" s="13">
        <v>102400</v>
      </c>
      <c r="H1926" s="13">
        <v>102400</v>
      </c>
      <c r="I1926" s="13">
        <v>102400</v>
      </c>
      <c r="J1926" s="13">
        <v>102400</v>
      </c>
      <c r="K1926" s="13">
        <v>165700</v>
      </c>
      <c r="L1926" s="13">
        <v>165700</v>
      </c>
      <c r="M1926" s="13">
        <v>165700</v>
      </c>
      <c r="N1926" s="13">
        <v>216500</v>
      </c>
      <c r="O1926" s="13">
        <v>266200</v>
      </c>
      <c r="P1926" s="13">
        <v>266200</v>
      </c>
      <c r="Q1926" s="13">
        <v>266200</v>
      </c>
      <c r="R1926" s="13">
        <v>266200</v>
      </c>
      <c r="S1926" s="13">
        <v>266200</v>
      </c>
      <c r="T1926" s="13">
        <v>266200</v>
      </c>
      <c r="U1926" s="13">
        <v>266200</v>
      </c>
      <c r="V1926" s="13">
        <v>266200</v>
      </c>
      <c r="W1926" s="13">
        <v>266200</v>
      </c>
      <c r="X1926" s="13">
        <v>266200</v>
      </c>
      <c r="Y1926" s="13">
        <v>266200</v>
      </c>
      <c r="Z1926" s="13">
        <v>266200</v>
      </c>
      <c r="AA1926" s="13">
        <v>288400</v>
      </c>
      <c r="AB1926" s="13"/>
      <c r="AC1926" s="13"/>
      <c r="AD1926" s="13"/>
      <c r="AE1926" s="13">
        <v>77</v>
      </c>
      <c r="AF1926" s="13">
        <v>54</v>
      </c>
      <c r="AG1926" s="13">
        <v>71</v>
      </c>
      <c r="AH1926" s="13"/>
      <c r="AI1926" s="13"/>
      <c r="AJ1926" s="13">
        <v>89</v>
      </c>
      <c r="AK1926" s="13">
        <v>81</v>
      </c>
      <c r="AL1926" s="13"/>
      <c r="AM1926" s="13"/>
      <c r="AN1926" s="13"/>
      <c r="AO1926" s="13"/>
      <c r="AP1926" s="13"/>
      <c r="AQ1926" s="13"/>
      <c r="AR1926" s="13"/>
      <c r="AS1926" s="13"/>
      <c r="AT1926" s="13"/>
      <c r="AU1926" s="13"/>
      <c r="AV1926" s="13"/>
      <c r="AW1926" s="13"/>
      <c r="AX1926" s="13">
        <v>45</v>
      </c>
      <c r="AY1926" s="14">
        <f t="shared" si="304"/>
        <v>69.5</v>
      </c>
      <c r="AZ1926" s="14">
        <f t="shared" si="302"/>
        <v>23</v>
      </c>
      <c r="BA1926" s="19">
        <f t="shared" si="305"/>
        <v>0.27272727272727271</v>
      </c>
      <c r="BB1926" s="20">
        <f t="shared" si="303"/>
        <v>16.801785619391769</v>
      </c>
      <c r="BC1926">
        <f t="shared" si="306"/>
        <v>0</v>
      </c>
      <c r="BD1926" s="14">
        <f t="shared" si="307"/>
        <v>1</v>
      </c>
      <c r="BE1926" s="14">
        <f t="shared" si="308"/>
        <v>67.333333333333329</v>
      </c>
      <c r="BF1926" s="14">
        <f t="shared" si="309"/>
        <v>85</v>
      </c>
      <c r="BG1926" s="14">
        <f t="shared" si="310"/>
        <v>45</v>
      </c>
    </row>
    <row r="1927" spans="1:59" x14ac:dyDescent="0.2">
      <c r="A1927" t="str">
        <f t="shared" si="311"/>
        <v>David Mirra_2017</v>
      </c>
      <c r="B1927" t="s">
        <v>1664</v>
      </c>
      <c r="C1927" t="s">
        <v>260</v>
      </c>
      <c r="D1927">
        <v>2017</v>
      </c>
      <c r="E1927" s="13">
        <v>0</v>
      </c>
      <c r="F1927" s="13">
        <v>0</v>
      </c>
      <c r="G1927" s="13">
        <v>0</v>
      </c>
      <c r="H1927" s="13">
        <v>0</v>
      </c>
      <c r="I1927" s="13">
        <v>0</v>
      </c>
      <c r="J1927" s="13">
        <v>0</v>
      </c>
      <c r="K1927" s="13">
        <v>0</v>
      </c>
      <c r="L1927" s="13">
        <v>0</v>
      </c>
      <c r="M1927" s="13">
        <v>0</v>
      </c>
      <c r="N1927" s="13">
        <v>0</v>
      </c>
      <c r="O1927" s="13">
        <v>0</v>
      </c>
      <c r="P1927" s="13">
        <v>0</v>
      </c>
      <c r="Q1927" s="13">
        <v>0</v>
      </c>
      <c r="R1927" s="13">
        <v>0</v>
      </c>
      <c r="S1927" s="13">
        <v>0</v>
      </c>
      <c r="T1927" s="13">
        <v>0</v>
      </c>
      <c r="U1927" s="13">
        <v>0</v>
      </c>
      <c r="V1927" s="13">
        <v>0</v>
      </c>
      <c r="W1927" s="13">
        <v>0</v>
      </c>
      <c r="X1927" s="13">
        <v>0</v>
      </c>
      <c r="Y1927" s="13">
        <v>0</v>
      </c>
      <c r="Z1927" s="13">
        <v>0</v>
      </c>
      <c r="AA1927" s="13">
        <v>0</v>
      </c>
      <c r="AB1927" s="13"/>
      <c r="AC1927" s="13"/>
      <c r="AD1927" s="13"/>
      <c r="AE1927" s="13"/>
      <c r="AF1927" s="13"/>
      <c r="AG1927" s="13"/>
      <c r="AH1927" s="13"/>
      <c r="AI1927" s="13"/>
      <c r="AJ1927" s="13"/>
      <c r="AK1927" s="13"/>
      <c r="AL1927" s="13"/>
      <c r="AM1927" s="13"/>
      <c r="AN1927" s="13"/>
      <c r="AO1927" s="13"/>
      <c r="AP1927" s="13"/>
      <c r="AQ1927" s="13"/>
      <c r="AR1927" s="13"/>
      <c r="AS1927" s="13"/>
      <c r="AT1927" s="13"/>
      <c r="AU1927" s="13"/>
      <c r="AV1927" s="13"/>
      <c r="AW1927" s="13"/>
      <c r="AX1927" s="13"/>
      <c r="AY1927" s="14" t="str">
        <f t="shared" si="304"/>
        <v/>
      </c>
      <c r="AZ1927" s="14">
        <f t="shared" si="302"/>
        <v>23</v>
      </c>
      <c r="BA1927" s="19">
        <f t="shared" si="305"/>
        <v>0</v>
      </c>
      <c r="BB1927" s="20" t="e">
        <f t="shared" si="303"/>
        <v>#DIV/0!</v>
      </c>
      <c r="BC1927">
        <f t="shared" si="306"/>
        <v>23</v>
      </c>
      <c r="BD1927" s="14">
        <f t="shared" si="307"/>
        <v>1</v>
      </c>
      <c r="BE1927" s="14" t="str">
        <f t="shared" si="308"/>
        <v/>
      </c>
      <c r="BF1927" s="14" t="str">
        <f t="shared" si="309"/>
        <v/>
      </c>
      <c r="BG1927" s="14" t="str">
        <f t="shared" si="310"/>
        <v/>
      </c>
    </row>
    <row r="1928" spans="1:59" x14ac:dyDescent="0.2">
      <c r="A1928" t="str">
        <f t="shared" si="311"/>
        <v>David Mirra_2016</v>
      </c>
      <c r="B1928" t="s">
        <v>1664</v>
      </c>
      <c r="C1928" t="s">
        <v>260</v>
      </c>
      <c r="D1928">
        <v>2016</v>
      </c>
      <c r="E1928" s="13">
        <v>0</v>
      </c>
      <c r="F1928" s="13">
        <v>0</v>
      </c>
      <c r="G1928" s="13">
        <v>0</v>
      </c>
      <c r="H1928" s="13">
        <v>0</v>
      </c>
      <c r="I1928" s="13">
        <v>0</v>
      </c>
      <c r="J1928" s="13">
        <v>0</v>
      </c>
      <c r="K1928" s="13">
        <v>0</v>
      </c>
      <c r="L1928" s="13">
        <v>0</v>
      </c>
      <c r="M1928" s="13">
        <v>0</v>
      </c>
      <c r="N1928" s="13">
        <v>0</v>
      </c>
      <c r="O1928" s="13">
        <v>0</v>
      </c>
      <c r="P1928" s="13">
        <v>0</v>
      </c>
      <c r="Q1928" s="13">
        <v>0</v>
      </c>
      <c r="R1928" s="13">
        <v>0</v>
      </c>
      <c r="S1928" s="13">
        <v>0</v>
      </c>
      <c r="T1928" s="13">
        <v>0</v>
      </c>
      <c r="U1928" s="13">
        <v>0</v>
      </c>
      <c r="V1928" s="13">
        <v>0</v>
      </c>
      <c r="W1928" s="13">
        <v>0</v>
      </c>
      <c r="X1928" s="13">
        <v>0</v>
      </c>
      <c r="Y1928" s="13">
        <v>0</v>
      </c>
      <c r="Z1928" s="13">
        <v>0</v>
      </c>
      <c r="AA1928" s="13">
        <v>0</v>
      </c>
      <c r="AB1928" s="13"/>
      <c r="AC1928" s="13"/>
      <c r="AD1928" s="13"/>
      <c r="AE1928" s="13"/>
      <c r="AF1928" s="13"/>
      <c r="AG1928" s="13"/>
      <c r="AH1928" s="13"/>
      <c r="AI1928" s="13"/>
      <c r="AJ1928" s="13"/>
      <c r="AK1928" s="13"/>
      <c r="AL1928" s="13"/>
      <c r="AM1928" s="13"/>
      <c r="AN1928" s="13"/>
      <c r="AO1928" s="13"/>
      <c r="AP1928" s="13"/>
      <c r="AQ1928" s="13"/>
      <c r="AR1928" s="13"/>
      <c r="AS1928" s="13"/>
      <c r="AT1928" s="13"/>
      <c r="AU1928" s="13"/>
      <c r="AV1928" s="13"/>
      <c r="AW1928" s="13"/>
      <c r="AX1928" s="13"/>
      <c r="AY1928" s="14" t="str">
        <f t="shared" si="304"/>
        <v/>
      </c>
      <c r="AZ1928" s="14">
        <f t="shared" si="302"/>
        <v>23</v>
      </c>
      <c r="BA1928" s="19">
        <f t="shared" si="305"/>
        <v>0</v>
      </c>
      <c r="BB1928" s="20" t="e">
        <f t="shared" si="303"/>
        <v>#DIV/0!</v>
      </c>
      <c r="BC1928">
        <f t="shared" si="306"/>
        <v>23</v>
      </c>
      <c r="BD1928" s="14">
        <f t="shared" si="307"/>
        <v>1</v>
      </c>
      <c r="BE1928" s="14" t="str">
        <f t="shared" si="308"/>
        <v/>
      </c>
      <c r="BF1928" s="14" t="str">
        <f t="shared" si="309"/>
        <v/>
      </c>
      <c r="BG1928" s="14" t="str">
        <f t="shared" si="310"/>
        <v/>
      </c>
    </row>
    <row r="1929" spans="1:59" x14ac:dyDescent="0.2">
      <c r="A1929" t="str">
        <f t="shared" si="311"/>
        <v>David Mirra_2015</v>
      </c>
      <c r="B1929" t="s">
        <v>1664</v>
      </c>
      <c r="C1929" t="s">
        <v>260</v>
      </c>
      <c r="D1929">
        <v>2015</v>
      </c>
      <c r="E1929" s="13">
        <v>0</v>
      </c>
      <c r="F1929" s="13">
        <v>0</v>
      </c>
      <c r="G1929" s="13">
        <v>0</v>
      </c>
      <c r="H1929" s="13">
        <v>0</v>
      </c>
      <c r="I1929" s="13">
        <v>0</v>
      </c>
      <c r="J1929" s="13">
        <v>0</v>
      </c>
      <c r="K1929" s="13">
        <v>0</v>
      </c>
      <c r="L1929" s="13">
        <v>0</v>
      </c>
      <c r="M1929" s="13">
        <v>0</v>
      </c>
      <c r="N1929" s="13">
        <v>0</v>
      </c>
      <c r="O1929" s="13">
        <v>0</v>
      </c>
      <c r="P1929" s="13">
        <v>0</v>
      </c>
      <c r="Q1929" s="13">
        <v>0</v>
      </c>
      <c r="R1929" s="13">
        <v>0</v>
      </c>
      <c r="S1929" s="13">
        <v>0</v>
      </c>
      <c r="T1929" s="13">
        <v>0</v>
      </c>
      <c r="U1929" s="13">
        <v>0</v>
      </c>
      <c r="V1929" s="13">
        <v>0</v>
      </c>
      <c r="W1929" s="13">
        <v>0</v>
      </c>
      <c r="X1929" s="13">
        <v>0</v>
      </c>
      <c r="Y1929" s="13">
        <v>0</v>
      </c>
      <c r="Z1929" s="13">
        <v>0</v>
      </c>
      <c r="AA1929" s="13">
        <v>0</v>
      </c>
      <c r="AB1929" s="13"/>
      <c r="AC1929" s="13"/>
      <c r="AD1929" s="13"/>
      <c r="AE1929" s="13"/>
      <c r="AF1929" s="13"/>
      <c r="AG1929" s="13"/>
      <c r="AH1929" s="13"/>
      <c r="AI1929" s="13"/>
      <c r="AJ1929" s="13"/>
      <c r="AK1929" s="13"/>
      <c r="AL1929" s="13"/>
      <c r="AM1929" s="13"/>
      <c r="AN1929" s="13"/>
      <c r="AO1929" s="13"/>
      <c r="AP1929" s="13"/>
      <c r="AQ1929" s="13"/>
      <c r="AR1929" s="13"/>
      <c r="AS1929" s="13"/>
      <c r="AT1929" s="13"/>
      <c r="AU1929" s="13"/>
      <c r="AV1929" s="13"/>
      <c r="AW1929" s="13"/>
      <c r="AX1929" s="13"/>
      <c r="AY1929" s="14" t="str">
        <f t="shared" si="304"/>
        <v/>
      </c>
      <c r="AZ1929" s="14">
        <f t="shared" si="302"/>
        <v>23</v>
      </c>
      <c r="BA1929" s="19">
        <f t="shared" si="305"/>
        <v>0</v>
      </c>
      <c r="BB1929" s="20" t="e">
        <f t="shared" si="303"/>
        <v>#DIV/0!</v>
      </c>
      <c r="BC1929">
        <f t="shared" si="306"/>
        <v>23</v>
      </c>
      <c r="BD1929" s="14">
        <f t="shared" si="307"/>
        <v>1</v>
      </c>
      <c r="BE1929" s="14" t="str">
        <f t="shared" si="308"/>
        <v/>
      </c>
      <c r="BF1929" s="14" t="str">
        <f t="shared" si="309"/>
        <v/>
      </c>
      <c r="BG1929" s="14" t="str">
        <f t="shared" si="310"/>
        <v/>
      </c>
    </row>
    <row r="1930" spans="1:59" x14ac:dyDescent="0.2">
      <c r="A1930" t="str">
        <f t="shared" si="311"/>
        <v>Tom Mitchell_2018</v>
      </c>
      <c r="B1930" t="s">
        <v>896</v>
      </c>
      <c r="C1930" t="s">
        <v>260</v>
      </c>
      <c r="D1930">
        <v>2018</v>
      </c>
      <c r="E1930" s="13">
        <v>653500</v>
      </c>
      <c r="F1930" s="13">
        <v>653500</v>
      </c>
      <c r="G1930" s="13">
        <v>653500</v>
      </c>
      <c r="H1930" s="13">
        <v>687400</v>
      </c>
      <c r="I1930" s="13">
        <v>680000</v>
      </c>
      <c r="J1930" s="13">
        <v>642200</v>
      </c>
      <c r="K1930" s="13">
        <v>601900</v>
      </c>
      <c r="L1930" s="13">
        <v>587900</v>
      </c>
      <c r="M1930" s="13">
        <v>574900</v>
      </c>
      <c r="N1930" s="13">
        <v>578000</v>
      </c>
      <c r="O1930" s="13">
        <v>576200</v>
      </c>
      <c r="P1930" s="13">
        <v>603200</v>
      </c>
      <c r="Q1930" s="13">
        <v>603200</v>
      </c>
      <c r="R1930" s="13">
        <v>614100</v>
      </c>
      <c r="S1930" s="13">
        <v>616400</v>
      </c>
      <c r="T1930" s="13">
        <v>636700</v>
      </c>
      <c r="U1930" s="13">
        <v>626000</v>
      </c>
      <c r="V1930" s="13">
        <v>642400</v>
      </c>
      <c r="W1930" s="13">
        <v>658500</v>
      </c>
      <c r="X1930" s="13">
        <v>701800</v>
      </c>
      <c r="Y1930" s="13">
        <v>729800</v>
      </c>
      <c r="Z1930" s="13">
        <v>709800</v>
      </c>
      <c r="AA1930" s="13">
        <v>633800</v>
      </c>
      <c r="AB1930" s="13">
        <v>167</v>
      </c>
      <c r="AC1930" s="13">
        <v>148</v>
      </c>
      <c r="AD1930" s="13">
        <v>149</v>
      </c>
      <c r="AE1930" s="13">
        <v>90</v>
      </c>
      <c r="AF1930" s="13">
        <v>75</v>
      </c>
      <c r="AG1930" s="13">
        <v>126</v>
      </c>
      <c r="AH1930" s="13">
        <v>127</v>
      </c>
      <c r="AI1930" s="13">
        <v>72</v>
      </c>
      <c r="AJ1930" s="13">
        <v>155</v>
      </c>
      <c r="AK1930" s="13">
        <v>116</v>
      </c>
      <c r="AL1930" s="13">
        <v>135</v>
      </c>
      <c r="AM1930" s="13"/>
      <c r="AN1930" s="13">
        <v>136</v>
      </c>
      <c r="AO1930" s="13">
        <v>106</v>
      </c>
      <c r="AP1930" s="13">
        <v>181</v>
      </c>
      <c r="AQ1930" s="13">
        <v>79</v>
      </c>
      <c r="AR1930" s="13">
        <v>159</v>
      </c>
      <c r="AS1930" s="13">
        <v>192</v>
      </c>
      <c r="AT1930" s="13">
        <v>150</v>
      </c>
      <c r="AU1930" s="13">
        <v>153</v>
      </c>
      <c r="AV1930" s="13">
        <v>102</v>
      </c>
      <c r="AW1930" s="13">
        <v>108</v>
      </c>
      <c r="AX1930" s="13">
        <v>114</v>
      </c>
      <c r="AY1930" s="14">
        <f t="shared" si="304"/>
        <v>129.09090909090909</v>
      </c>
      <c r="AZ1930" s="14">
        <f t="shared" si="302"/>
        <v>23</v>
      </c>
      <c r="BA1930" s="19">
        <f t="shared" si="305"/>
        <v>1</v>
      </c>
      <c r="BB1930" s="20">
        <f t="shared" si="303"/>
        <v>33.698818816249172</v>
      </c>
      <c r="BC1930">
        <f t="shared" si="306"/>
        <v>0</v>
      </c>
      <c r="BD1930" s="14">
        <f t="shared" si="307"/>
        <v>9</v>
      </c>
      <c r="BE1930" s="14">
        <f t="shared" si="308"/>
        <v>125.83333333333333</v>
      </c>
      <c r="BF1930" s="14">
        <f t="shared" si="309"/>
        <v>121</v>
      </c>
      <c r="BG1930" s="14">
        <f t="shared" si="310"/>
        <v>137.55555555555554</v>
      </c>
    </row>
    <row r="1931" spans="1:59" x14ac:dyDescent="0.2">
      <c r="A1931" t="str">
        <f t="shared" si="311"/>
        <v>Tom Mitchell_2017</v>
      </c>
      <c r="B1931" t="s">
        <v>896</v>
      </c>
      <c r="C1931" t="s">
        <v>260</v>
      </c>
      <c r="D1931">
        <v>2017</v>
      </c>
      <c r="E1931" s="13">
        <v>565600</v>
      </c>
      <c r="F1931" s="13">
        <v>565600</v>
      </c>
      <c r="G1931" s="13">
        <v>565600</v>
      </c>
      <c r="H1931" s="13">
        <v>568800</v>
      </c>
      <c r="I1931" s="13">
        <v>556700</v>
      </c>
      <c r="J1931" s="13">
        <v>552100</v>
      </c>
      <c r="K1931" s="13">
        <v>554100</v>
      </c>
      <c r="L1931" s="13">
        <v>566500</v>
      </c>
      <c r="M1931" s="13">
        <v>578200</v>
      </c>
      <c r="N1931" s="13">
        <v>605700</v>
      </c>
      <c r="O1931" s="13">
        <v>624400</v>
      </c>
      <c r="P1931" s="13">
        <v>624000</v>
      </c>
      <c r="Q1931" s="13">
        <v>604800</v>
      </c>
      <c r="R1931" s="13">
        <v>604800</v>
      </c>
      <c r="S1931" s="13">
        <v>588700</v>
      </c>
      <c r="T1931" s="13">
        <v>585100</v>
      </c>
      <c r="U1931" s="13">
        <v>589800</v>
      </c>
      <c r="V1931" s="13">
        <v>608400</v>
      </c>
      <c r="W1931" s="13">
        <v>620500</v>
      </c>
      <c r="X1931" s="13">
        <v>614800</v>
      </c>
      <c r="Y1931" s="13">
        <v>606200</v>
      </c>
      <c r="Z1931" s="13">
        <v>590900</v>
      </c>
      <c r="AA1931" s="13">
        <v>607600</v>
      </c>
      <c r="AB1931" s="13">
        <v>116</v>
      </c>
      <c r="AC1931" s="13">
        <v>118</v>
      </c>
      <c r="AD1931" s="13">
        <v>103</v>
      </c>
      <c r="AE1931" s="13">
        <v>85</v>
      </c>
      <c r="AF1931" s="13">
        <v>127</v>
      </c>
      <c r="AG1931" s="13">
        <v>117</v>
      </c>
      <c r="AH1931" s="13">
        <v>108</v>
      </c>
      <c r="AI1931" s="13">
        <v>135</v>
      </c>
      <c r="AJ1931" s="13">
        <v>158</v>
      </c>
      <c r="AK1931" s="13">
        <v>105</v>
      </c>
      <c r="AL1931" s="13">
        <v>105</v>
      </c>
      <c r="AM1931" s="13">
        <v>113</v>
      </c>
      <c r="AN1931" s="13"/>
      <c r="AO1931" s="13">
        <v>101</v>
      </c>
      <c r="AP1931" s="13">
        <v>128</v>
      </c>
      <c r="AQ1931" s="13">
        <v>130</v>
      </c>
      <c r="AR1931" s="13">
        <v>136</v>
      </c>
      <c r="AS1931" s="13">
        <v>126</v>
      </c>
      <c r="AT1931" s="13">
        <v>98</v>
      </c>
      <c r="AU1931" s="13">
        <v>128</v>
      </c>
      <c r="AV1931" s="13">
        <v>106</v>
      </c>
      <c r="AW1931" s="13">
        <v>161</v>
      </c>
      <c r="AX1931" s="13">
        <v>111</v>
      </c>
      <c r="AY1931" s="14">
        <f t="shared" si="304"/>
        <v>118.86363636363636</v>
      </c>
      <c r="AZ1931" s="14">
        <f t="shared" si="302"/>
        <v>23</v>
      </c>
      <c r="BA1931" s="19">
        <f t="shared" si="305"/>
        <v>1</v>
      </c>
      <c r="BB1931" s="20">
        <f t="shared" si="303"/>
        <v>18.514590011394851</v>
      </c>
      <c r="BC1931">
        <f t="shared" si="306"/>
        <v>0</v>
      </c>
      <c r="BD1931" s="14">
        <f t="shared" si="307"/>
        <v>6</v>
      </c>
      <c r="BE1931" s="14">
        <f t="shared" si="308"/>
        <v>111</v>
      </c>
      <c r="BF1931" s="14">
        <f t="shared" si="309"/>
        <v>120.66666666666667</v>
      </c>
      <c r="BG1931" s="14">
        <f t="shared" si="310"/>
        <v>124.88888888888889</v>
      </c>
    </row>
    <row r="1932" spans="1:59" x14ac:dyDescent="0.2">
      <c r="A1932" t="str">
        <f t="shared" si="311"/>
        <v>Tom Mitchell_2016</v>
      </c>
      <c r="B1932" t="s">
        <v>896</v>
      </c>
      <c r="C1932" t="s">
        <v>260</v>
      </c>
      <c r="D1932">
        <v>2016</v>
      </c>
      <c r="E1932" s="13">
        <v>563700</v>
      </c>
      <c r="F1932" s="13">
        <v>563700</v>
      </c>
      <c r="G1932" s="13">
        <v>563700</v>
      </c>
      <c r="H1932" s="13">
        <v>580000</v>
      </c>
      <c r="I1932" s="13">
        <v>567000</v>
      </c>
      <c r="J1932" s="13">
        <v>549300</v>
      </c>
      <c r="K1932" s="13">
        <v>533700</v>
      </c>
      <c r="L1932" s="13">
        <v>527100</v>
      </c>
      <c r="M1932" s="13">
        <v>503700</v>
      </c>
      <c r="N1932" s="13">
        <v>476100</v>
      </c>
      <c r="O1932" s="13">
        <v>496000</v>
      </c>
      <c r="P1932" s="13">
        <v>537500</v>
      </c>
      <c r="Q1932" s="13">
        <v>574400</v>
      </c>
      <c r="R1932" s="13">
        <v>554100</v>
      </c>
      <c r="S1932" s="13">
        <v>554100</v>
      </c>
      <c r="T1932" s="13">
        <v>512100</v>
      </c>
      <c r="U1932" s="13">
        <v>490500</v>
      </c>
      <c r="V1932" s="13">
        <v>489200</v>
      </c>
      <c r="W1932" s="13">
        <v>496500</v>
      </c>
      <c r="X1932" s="13">
        <v>492100</v>
      </c>
      <c r="Y1932" s="13">
        <v>491800</v>
      </c>
      <c r="Z1932" s="13">
        <v>487000</v>
      </c>
      <c r="AA1932" s="13">
        <v>487500</v>
      </c>
      <c r="AB1932" s="13">
        <v>127</v>
      </c>
      <c r="AC1932" s="13">
        <v>133</v>
      </c>
      <c r="AD1932" s="13">
        <v>108</v>
      </c>
      <c r="AE1932" s="13">
        <v>71</v>
      </c>
      <c r="AF1932" s="13">
        <v>113</v>
      </c>
      <c r="AG1932" s="13">
        <v>103</v>
      </c>
      <c r="AH1932" s="13">
        <v>86</v>
      </c>
      <c r="AI1932" s="13">
        <v>71</v>
      </c>
      <c r="AJ1932" s="13">
        <v>82</v>
      </c>
      <c r="AK1932" s="13">
        <v>178</v>
      </c>
      <c r="AL1932" s="13">
        <v>131</v>
      </c>
      <c r="AM1932" s="13">
        <v>98</v>
      </c>
      <c r="AN1932" s="13">
        <v>79</v>
      </c>
      <c r="AO1932" s="13"/>
      <c r="AP1932" s="13">
        <v>60</v>
      </c>
      <c r="AQ1932" s="13">
        <v>121</v>
      </c>
      <c r="AR1932" s="13">
        <v>116</v>
      </c>
      <c r="AS1932" s="13">
        <v>81</v>
      </c>
      <c r="AT1932" s="13">
        <v>100</v>
      </c>
      <c r="AU1932" s="13">
        <v>123</v>
      </c>
      <c r="AV1932" s="13">
        <v>71</v>
      </c>
      <c r="AW1932" s="13">
        <v>109</v>
      </c>
      <c r="AX1932" s="13">
        <v>126</v>
      </c>
      <c r="AY1932" s="14">
        <f t="shared" si="304"/>
        <v>103.95454545454545</v>
      </c>
      <c r="AZ1932" s="14">
        <f t="shared" si="302"/>
        <v>23</v>
      </c>
      <c r="BA1932" s="19">
        <f t="shared" si="305"/>
        <v>1</v>
      </c>
      <c r="BB1932" s="20">
        <f t="shared" si="303"/>
        <v>27.76856268504141</v>
      </c>
      <c r="BC1932">
        <f t="shared" si="306"/>
        <v>0</v>
      </c>
      <c r="BD1932" s="14">
        <f t="shared" si="307"/>
        <v>10</v>
      </c>
      <c r="BE1932" s="14">
        <f t="shared" si="308"/>
        <v>109.16666666666667</v>
      </c>
      <c r="BF1932" s="14">
        <f t="shared" si="309"/>
        <v>107.66666666666667</v>
      </c>
      <c r="BG1932" s="14">
        <f t="shared" si="310"/>
        <v>100.77777777777777</v>
      </c>
    </row>
    <row r="1933" spans="1:59" x14ac:dyDescent="0.2">
      <c r="A1933" t="str">
        <f t="shared" si="311"/>
        <v>Tom Mitchell_2015</v>
      </c>
      <c r="B1933" t="s">
        <v>896</v>
      </c>
      <c r="C1933" t="s">
        <v>260</v>
      </c>
      <c r="D1933">
        <v>2015</v>
      </c>
      <c r="E1933" s="13">
        <v>405600</v>
      </c>
      <c r="F1933" s="13">
        <v>405600</v>
      </c>
      <c r="G1933" s="13">
        <v>405600</v>
      </c>
      <c r="H1933" s="13">
        <v>405600</v>
      </c>
      <c r="I1933" s="13">
        <v>405600</v>
      </c>
      <c r="J1933" s="13">
        <v>405600</v>
      </c>
      <c r="K1933" s="13">
        <v>405600</v>
      </c>
      <c r="L1933" s="13">
        <v>460400</v>
      </c>
      <c r="M1933" s="13">
        <v>486400</v>
      </c>
      <c r="N1933" s="13">
        <v>493200</v>
      </c>
      <c r="O1933" s="13">
        <v>506200</v>
      </c>
      <c r="P1933" s="13">
        <v>520400</v>
      </c>
      <c r="Q1933" s="13">
        <v>520400</v>
      </c>
      <c r="R1933" s="13">
        <v>509100</v>
      </c>
      <c r="S1933" s="13">
        <v>484600</v>
      </c>
      <c r="T1933" s="13">
        <v>474300</v>
      </c>
      <c r="U1933" s="13">
        <v>481700</v>
      </c>
      <c r="V1933" s="13">
        <v>454200</v>
      </c>
      <c r="W1933" s="13">
        <v>443400</v>
      </c>
      <c r="X1933" s="13">
        <v>432200</v>
      </c>
      <c r="Y1933" s="13">
        <v>472200</v>
      </c>
      <c r="Z1933" s="13">
        <v>472200</v>
      </c>
      <c r="AA1933" s="13">
        <v>496300</v>
      </c>
      <c r="AB1933" s="13"/>
      <c r="AC1933" s="13"/>
      <c r="AD1933" s="13"/>
      <c r="AE1933" s="13"/>
      <c r="AF1933" s="13">
        <v>114</v>
      </c>
      <c r="AG1933" s="13">
        <v>125</v>
      </c>
      <c r="AH1933" s="13">
        <v>128</v>
      </c>
      <c r="AI1933" s="13">
        <v>80</v>
      </c>
      <c r="AJ1933" s="13">
        <v>97</v>
      </c>
      <c r="AK1933" s="13">
        <v>144</v>
      </c>
      <c r="AL1933" s="13">
        <v>91</v>
      </c>
      <c r="AM1933" s="13"/>
      <c r="AN1933" s="13">
        <v>49</v>
      </c>
      <c r="AO1933" s="13">
        <v>105</v>
      </c>
      <c r="AP1933" s="13">
        <v>109</v>
      </c>
      <c r="AQ1933" s="13">
        <v>84</v>
      </c>
      <c r="AR1933" s="13">
        <v>36</v>
      </c>
      <c r="AS1933" s="13">
        <v>130</v>
      </c>
      <c r="AT1933" s="13">
        <v>77</v>
      </c>
      <c r="AU1933" s="13">
        <v>147</v>
      </c>
      <c r="AV1933" s="13"/>
      <c r="AW1933" s="13">
        <v>121</v>
      </c>
      <c r="AX1933" s="13">
        <v>139</v>
      </c>
      <c r="AY1933" s="14">
        <f t="shared" si="304"/>
        <v>104.47058823529412</v>
      </c>
      <c r="AZ1933" s="14">
        <f t="shared" si="302"/>
        <v>23</v>
      </c>
      <c r="BA1933" s="19">
        <f t="shared" si="305"/>
        <v>0.77272727272727271</v>
      </c>
      <c r="BB1933" s="20">
        <f t="shared" si="303"/>
        <v>31.967009648735573</v>
      </c>
      <c r="BC1933">
        <f t="shared" si="306"/>
        <v>0</v>
      </c>
      <c r="BD1933" s="14">
        <f t="shared" si="307"/>
        <v>1</v>
      </c>
      <c r="BE1933" s="14">
        <f t="shared" si="308"/>
        <v>119.5</v>
      </c>
      <c r="BF1933" s="14">
        <f t="shared" si="309"/>
        <v>108</v>
      </c>
      <c r="BG1933" s="14">
        <f t="shared" si="310"/>
        <v>105.375</v>
      </c>
    </row>
    <row r="1934" spans="1:59" x14ac:dyDescent="0.2">
      <c r="A1934" t="str">
        <f t="shared" si="311"/>
        <v>Callum Moore_2018</v>
      </c>
      <c r="B1934" t="s">
        <v>578</v>
      </c>
      <c r="C1934" t="s">
        <v>369</v>
      </c>
      <c r="D1934">
        <v>2018</v>
      </c>
      <c r="E1934" s="13">
        <v>133600</v>
      </c>
      <c r="F1934" s="13">
        <v>133600</v>
      </c>
      <c r="G1934" s="13">
        <v>133600</v>
      </c>
      <c r="H1934" s="13">
        <v>133600</v>
      </c>
      <c r="I1934" s="13">
        <v>133600</v>
      </c>
      <c r="J1934" s="13">
        <v>133600</v>
      </c>
      <c r="K1934" s="13">
        <v>133600</v>
      </c>
      <c r="L1934" s="13">
        <v>133600</v>
      </c>
      <c r="M1934" s="13">
        <v>133600</v>
      </c>
      <c r="N1934" s="13">
        <v>133600</v>
      </c>
      <c r="O1934" s="13">
        <v>133600</v>
      </c>
      <c r="P1934" s="13">
        <v>133600</v>
      </c>
      <c r="Q1934" s="13">
        <v>169700</v>
      </c>
      <c r="R1934" s="13">
        <v>169700</v>
      </c>
      <c r="S1934" s="13">
        <v>169700</v>
      </c>
      <c r="T1934" s="13">
        <v>169700</v>
      </c>
      <c r="U1934" s="13">
        <v>208800</v>
      </c>
      <c r="V1934" s="13">
        <v>222400</v>
      </c>
      <c r="W1934" s="13">
        <v>242700</v>
      </c>
      <c r="X1934" s="13">
        <v>242700</v>
      </c>
      <c r="Y1934" s="13">
        <v>242700</v>
      </c>
      <c r="Z1934" s="13">
        <v>242700</v>
      </c>
      <c r="AA1934" s="13">
        <v>242700</v>
      </c>
      <c r="AB1934" s="13"/>
      <c r="AC1934" s="13"/>
      <c r="AD1934" s="13"/>
      <c r="AE1934" s="13"/>
      <c r="AF1934" s="13"/>
      <c r="AG1934" s="13"/>
      <c r="AH1934" s="13"/>
      <c r="AI1934" s="13"/>
      <c r="AJ1934" s="13"/>
      <c r="AK1934" s="13">
        <v>68</v>
      </c>
      <c r="AL1934" s="13">
        <v>60</v>
      </c>
      <c r="AM1934" s="13">
        <v>34</v>
      </c>
      <c r="AN1934" s="13"/>
      <c r="AO1934" s="13"/>
      <c r="AP1934" s="13"/>
      <c r="AQ1934" s="13">
        <v>98</v>
      </c>
      <c r="AR1934" s="13">
        <v>26</v>
      </c>
      <c r="AS1934" s="13">
        <v>58</v>
      </c>
      <c r="AT1934" s="13"/>
      <c r="AU1934" s="13"/>
      <c r="AV1934" s="13"/>
      <c r="AW1934" s="13"/>
      <c r="AX1934" s="13"/>
      <c r="AY1934" s="14">
        <f t="shared" si="304"/>
        <v>57.333333333333336</v>
      </c>
      <c r="AZ1934" s="14">
        <f t="shared" si="302"/>
        <v>23</v>
      </c>
      <c r="BA1934" s="19">
        <f t="shared" si="305"/>
        <v>0.27272727272727271</v>
      </c>
      <c r="BB1934" s="20">
        <f t="shared" si="303"/>
        <v>25.695654626155498</v>
      </c>
      <c r="BC1934">
        <f t="shared" si="306"/>
        <v>0</v>
      </c>
      <c r="BD1934" s="14">
        <f t="shared" si="307"/>
        <v>1</v>
      </c>
      <c r="BE1934" s="14" t="str">
        <f t="shared" si="308"/>
        <v/>
      </c>
      <c r="BF1934" s="14">
        <f t="shared" si="309"/>
        <v>54</v>
      </c>
      <c r="BG1934" s="14">
        <f t="shared" si="310"/>
        <v>60.666666666666664</v>
      </c>
    </row>
    <row r="1935" spans="1:59" x14ac:dyDescent="0.2">
      <c r="A1935" t="str">
        <f t="shared" si="311"/>
        <v>Callum Moore_2017</v>
      </c>
      <c r="B1935" t="s">
        <v>578</v>
      </c>
      <c r="C1935" t="s">
        <v>369</v>
      </c>
      <c r="D1935">
        <v>2017</v>
      </c>
      <c r="E1935" s="13">
        <v>220400</v>
      </c>
      <c r="F1935" s="13">
        <v>220400</v>
      </c>
      <c r="G1935" s="13">
        <v>220400</v>
      </c>
      <c r="H1935" s="13">
        <v>220400</v>
      </c>
      <c r="I1935" s="13">
        <v>220400</v>
      </c>
      <c r="J1935" s="13">
        <v>220400</v>
      </c>
      <c r="K1935" s="13">
        <v>220400</v>
      </c>
      <c r="L1935" s="13">
        <v>220400</v>
      </c>
      <c r="M1935" s="13">
        <v>220400</v>
      </c>
      <c r="N1935" s="13">
        <v>220400</v>
      </c>
      <c r="O1935" s="13">
        <v>220400</v>
      </c>
      <c r="P1935" s="13">
        <v>220400</v>
      </c>
      <c r="Q1935" s="13">
        <v>220400</v>
      </c>
      <c r="R1935" s="13">
        <v>220400</v>
      </c>
      <c r="S1935" s="13">
        <v>220400</v>
      </c>
      <c r="T1935" s="13">
        <v>220400</v>
      </c>
      <c r="U1935" s="13">
        <v>220400</v>
      </c>
      <c r="V1935" s="13">
        <v>220400</v>
      </c>
      <c r="W1935" s="13">
        <v>220400</v>
      </c>
      <c r="X1935" s="13">
        <v>220400</v>
      </c>
      <c r="Y1935" s="13">
        <v>220400</v>
      </c>
      <c r="Z1935" s="13">
        <v>220400</v>
      </c>
      <c r="AA1935" s="13">
        <v>220400</v>
      </c>
      <c r="AB1935" s="13"/>
      <c r="AC1935" s="13"/>
      <c r="AD1935" s="13"/>
      <c r="AE1935" s="13"/>
      <c r="AF1935" s="13"/>
      <c r="AG1935" s="13"/>
      <c r="AH1935" s="13"/>
      <c r="AI1935" s="13"/>
      <c r="AJ1935" s="13"/>
      <c r="AK1935" s="13"/>
      <c r="AL1935" s="13"/>
      <c r="AM1935" s="13"/>
      <c r="AN1935" s="13"/>
      <c r="AO1935" s="13"/>
      <c r="AP1935" s="13"/>
      <c r="AQ1935" s="13"/>
      <c r="AR1935" s="13"/>
      <c r="AS1935" s="13"/>
      <c r="AT1935" s="13"/>
      <c r="AU1935" s="13"/>
      <c r="AV1935" s="13"/>
      <c r="AW1935" s="13"/>
      <c r="AX1935" s="13"/>
      <c r="AY1935" s="14" t="str">
        <f t="shared" si="304"/>
        <v/>
      </c>
      <c r="AZ1935" s="14">
        <f t="shared" si="302"/>
        <v>23</v>
      </c>
      <c r="BA1935" s="19">
        <f t="shared" si="305"/>
        <v>0</v>
      </c>
      <c r="BB1935" s="20" t="e">
        <f t="shared" si="303"/>
        <v>#DIV/0!</v>
      </c>
      <c r="BC1935">
        <f t="shared" si="306"/>
        <v>0</v>
      </c>
      <c r="BD1935" s="14">
        <f t="shared" si="307"/>
        <v>1</v>
      </c>
      <c r="BE1935" s="14" t="str">
        <f t="shared" si="308"/>
        <v/>
      </c>
      <c r="BF1935" s="14" t="str">
        <f t="shared" si="309"/>
        <v/>
      </c>
      <c r="BG1935" s="14" t="str">
        <f t="shared" si="310"/>
        <v/>
      </c>
    </row>
    <row r="1936" spans="1:59" x14ac:dyDescent="0.2">
      <c r="A1936" t="str">
        <f t="shared" si="311"/>
        <v>Callum Moore_2016</v>
      </c>
      <c r="B1936" t="s">
        <v>578</v>
      </c>
      <c r="C1936" t="s">
        <v>369</v>
      </c>
      <c r="D1936">
        <v>2016</v>
      </c>
      <c r="E1936" s="13">
        <v>112900</v>
      </c>
      <c r="F1936" s="13">
        <v>112900</v>
      </c>
      <c r="G1936" s="13">
        <v>112900</v>
      </c>
      <c r="H1936" s="13">
        <v>112900</v>
      </c>
      <c r="I1936" s="13">
        <v>112900</v>
      </c>
      <c r="J1936" s="13">
        <v>112900</v>
      </c>
      <c r="K1936" s="13">
        <v>112900</v>
      </c>
      <c r="L1936" s="13">
        <v>112900</v>
      </c>
      <c r="M1936" s="13">
        <v>112900</v>
      </c>
      <c r="N1936" s="13">
        <v>112900</v>
      </c>
      <c r="O1936" s="13">
        <v>112900</v>
      </c>
      <c r="P1936" s="13">
        <v>112900</v>
      </c>
      <c r="Q1936" s="13">
        <v>112900</v>
      </c>
      <c r="R1936" s="13">
        <v>112900</v>
      </c>
      <c r="S1936" s="13">
        <v>112900</v>
      </c>
      <c r="T1936" s="13">
        <v>112900</v>
      </c>
      <c r="U1936" s="13">
        <v>112900</v>
      </c>
      <c r="V1936" s="13">
        <v>112900</v>
      </c>
      <c r="W1936" s="13">
        <v>112900</v>
      </c>
      <c r="X1936" s="13">
        <v>112900</v>
      </c>
      <c r="Y1936" s="13">
        <v>112900</v>
      </c>
      <c r="Z1936" s="13">
        <v>112900</v>
      </c>
      <c r="AA1936" s="13">
        <v>112900</v>
      </c>
      <c r="AB1936" s="13"/>
      <c r="AC1936" s="13"/>
      <c r="AD1936" s="13"/>
      <c r="AE1936" s="13"/>
      <c r="AF1936" s="13"/>
      <c r="AG1936" s="13"/>
      <c r="AH1936" s="13"/>
      <c r="AI1936" s="13"/>
      <c r="AJ1936" s="13"/>
      <c r="AK1936" s="13"/>
      <c r="AL1936" s="13"/>
      <c r="AM1936" s="13"/>
      <c r="AN1936" s="13"/>
      <c r="AO1936" s="13"/>
      <c r="AP1936" s="13"/>
      <c r="AQ1936" s="13"/>
      <c r="AR1936" s="13"/>
      <c r="AS1936" s="13"/>
      <c r="AT1936" s="13"/>
      <c r="AU1936" s="13"/>
      <c r="AV1936" s="13"/>
      <c r="AW1936" s="13">
        <v>38</v>
      </c>
      <c r="AX1936" s="13">
        <v>43</v>
      </c>
      <c r="AY1936" s="14">
        <f t="shared" si="304"/>
        <v>40.5</v>
      </c>
      <c r="AZ1936" s="14">
        <f t="shared" si="302"/>
        <v>23</v>
      </c>
      <c r="BA1936" s="19">
        <f t="shared" si="305"/>
        <v>9.0909090909090912E-2</v>
      </c>
      <c r="BB1936" s="20">
        <f t="shared" si="303"/>
        <v>3.5355339059327378</v>
      </c>
      <c r="BC1936">
        <f t="shared" si="306"/>
        <v>0</v>
      </c>
      <c r="BD1936" s="14">
        <f t="shared" si="307"/>
        <v>1</v>
      </c>
      <c r="BE1936" s="14" t="str">
        <f t="shared" si="308"/>
        <v/>
      </c>
      <c r="BF1936" s="14" t="str">
        <f t="shared" si="309"/>
        <v/>
      </c>
      <c r="BG1936" s="14">
        <f t="shared" si="310"/>
        <v>40.5</v>
      </c>
    </row>
    <row r="1937" spans="1:59" x14ac:dyDescent="0.2">
      <c r="A1937" t="str">
        <f t="shared" si="311"/>
        <v>Callum Moore_2015</v>
      </c>
      <c r="B1937" t="s">
        <v>578</v>
      </c>
      <c r="C1937" t="s">
        <v>369</v>
      </c>
      <c r="D1937">
        <v>2015</v>
      </c>
      <c r="E1937" s="13">
        <v>0</v>
      </c>
      <c r="F1937" s="13">
        <v>0</v>
      </c>
      <c r="G1937" s="13">
        <v>0</v>
      </c>
      <c r="H1937" s="13">
        <v>0</v>
      </c>
      <c r="I1937" s="13">
        <v>0</v>
      </c>
      <c r="J1937" s="13">
        <v>0</v>
      </c>
      <c r="K1937" s="13">
        <v>0</v>
      </c>
      <c r="L1937" s="13">
        <v>0</v>
      </c>
      <c r="M1937" s="13">
        <v>0</v>
      </c>
      <c r="N1937" s="13">
        <v>0</v>
      </c>
      <c r="O1937" s="13">
        <v>0</v>
      </c>
      <c r="P1937" s="13">
        <v>0</v>
      </c>
      <c r="Q1937" s="13">
        <v>0</v>
      </c>
      <c r="R1937" s="13">
        <v>0</v>
      </c>
      <c r="S1937" s="13">
        <v>0</v>
      </c>
      <c r="T1937" s="13">
        <v>0</v>
      </c>
      <c r="U1937" s="13">
        <v>0</v>
      </c>
      <c r="V1937" s="13">
        <v>0</v>
      </c>
      <c r="W1937" s="13">
        <v>0</v>
      </c>
      <c r="X1937" s="13">
        <v>0</v>
      </c>
      <c r="Y1937" s="13">
        <v>0</v>
      </c>
      <c r="Z1937" s="13">
        <v>0</v>
      </c>
      <c r="AA1937" s="13">
        <v>0</v>
      </c>
      <c r="AB1937" s="13"/>
      <c r="AC1937" s="13"/>
      <c r="AD1937" s="13"/>
      <c r="AE1937" s="13"/>
      <c r="AF1937" s="13"/>
      <c r="AG1937" s="13"/>
      <c r="AH1937" s="13"/>
      <c r="AI1937" s="13"/>
      <c r="AJ1937" s="13"/>
      <c r="AK1937" s="13"/>
      <c r="AL1937" s="13"/>
      <c r="AM1937" s="13"/>
      <c r="AN1937" s="13"/>
      <c r="AO1937" s="13"/>
      <c r="AP1937" s="13"/>
      <c r="AQ1937" s="13"/>
      <c r="AR1937" s="13"/>
      <c r="AS1937" s="13"/>
      <c r="AT1937" s="13"/>
      <c r="AU1937" s="13"/>
      <c r="AV1937" s="13"/>
      <c r="AW1937" s="13"/>
      <c r="AX1937" s="13"/>
      <c r="AY1937" s="14" t="str">
        <f t="shared" si="304"/>
        <v/>
      </c>
      <c r="AZ1937" s="14">
        <f t="shared" si="302"/>
        <v>23</v>
      </c>
      <c r="BA1937" s="19">
        <f t="shared" si="305"/>
        <v>0</v>
      </c>
      <c r="BB1937" s="20" t="e">
        <f t="shared" si="303"/>
        <v>#DIV/0!</v>
      </c>
      <c r="BC1937">
        <f t="shared" si="306"/>
        <v>23</v>
      </c>
      <c r="BD1937" s="14">
        <f t="shared" si="307"/>
        <v>1</v>
      </c>
      <c r="BE1937" s="14" t="str">
        <f t="shared" si="308"/>
        <v/>
      </c>
      <c r="BF1937" s="14" t="str">
        <f t="shared" si="309"/>
        <v/>
      </c>
      <c r="BG1937" s="14" t="str">
        <f t="shared" si="310"/>
        <v/>
      </c>
    </row>
    <row r="1938" spans="1:59" x14ac:dyDescent="0.2">
      <c r="A1938" t="str">
        <f t="shared" si="311"/>
        <v>Darcy Moore_2018</v>
      </c>
      <c r="B1938" t="s">
        <v>609</v>
      </c>
      <c r="C1938" t="s">
        <v>116</v>
      </c>
      <c r="D1938">
        <v>2018</v>
      </c>
      <c r="E1938" s="13">
        <v>338000</v>
      </c>
      <c r="F1938" s="13">
        <v>338000</v>
      </c>
      <c r="G1938" s="13">
        <v>338000</v>
      </c>
      <c r="H1938" s="13">
        <v>338000</v>
      </c>
      <c r="I1938" s="13">
        <v>338000</v>
      </c>
      <c r="J1938" s="13">
        <v>338000</v>
      </c>
      <c r="K1938" s="13">
        <v>338000</v>
      </c>
      <c r="L1938" s="13">
        <v>314800</v>
      </c>
      <c r="M1938" s="13">
        <v>265400</v>
      </c>
      <c r="N1938" s="13">
        <v>265400</v>
      </c>
      <c r="O1938" s="13">
        <v>265400</v>
      </c>
      <c r="P1938" s="13">
        <v>265400</v>
      </c>
      <c r="Q1938" s="13">
        <v>265400</v>
      </c>
      <c r="R1938" s="13">
        <v>265400</v>
      </c>
      <c r="S1938" s="13">
        <v>265400</v>
      </c>
      <c r="T1938" s="13">
        <v>265400</v>
      </c>
      <c r="U1938" s="13">
        <v>265400</v>
      </c>
      <c r="V1938" s="13">
        <v>244000</v>
      </c>
      <c r="W1938" s="13">
        <v>244000</v>
      </c>
      <c r="X1938" s="13">
        <v>253500</v>
      </c>
      <c r="Y1938" s="13">
        <v>264600</v>
      </c>
      <c r="Z1938" s="13">
        <v>264600</v>
      </c>
      <c r="AA1938" s="13">
        <v>264600</v>
      </c>
      <c r="AB1938" s="13">
        <v>83</v>
      </c>
      <c r="AC1938" s="13">
        <v>33</v>
      </c>
      <c r="AD1938" s="13"/>
      <c r="AE1938" s="13"/>
      <c r="AF1938" s="13"/>
      <c r="AG1938" s="13"/>
      <c r="AH1938" s="13">
        <v>34</v>
      </c>
      <c r="AI1938" s="13">
        <v>12</v>
      </c>
      <c r="AJ1938" s="13"/>
      <c r="AK1938" s="13"/>
      <c r="AL1938" s="13"/>
      <c r="AM1938" s="13"/>
      <c r="AN1938" s="13"/>
      <c r="AO1938" s="13"/>
      <c r="AP1938" s="13"/>
      <c r="AQ1938" s="13"/>
      <c r="AR1938" s="13">
        <v>68</v>
      </c>
      <c r="AS1938" s="13"/>
      <c r="AT1938" s="13">
        <v>91</v>
      </c>
      <c r="AU1938" s="13">
        <v>22</v>
      </c>
      <c r="AV1938" s="13"/>
      <c r="AW1938" s="13"/>
      <c r="AX1938" s="13"/>
      <c r="AY1938" s="14">
        <f t="shared" si="304"/>
        <v>49</v>
      </c>
      <c r="AZ1938" s="14">
        <f t="shared" si="302"/>
        <v>23</v>
      </c>
      <c r="BA1938" s="19">
        <f t="shared" si="305"/>
        <v>0.31818181818181818</v>
      </c>
      <c r="BB1938" s="20">
        <f t="shared" si="303"/>
        <v>31.25166662222459</v>
      </c>
      <c r="BC1938">
        <f t="shared" si="306"/>
        <v>0</v>
      </c>
      <c r="BD1938" s="14">
        <f t="shared" si="307"/>
        <v>18</v>
      </c>
      <c r="BE1938" s="14">
        <f t="shared" si="308"/>
        <v>58</v>
      </c>
      <c r="BF1938" s="14">
        <f t="shared" si="309"/>
        <v>23</v>
      </c>
      <c r="BG1938" s="14">
        <f t="shared" si="310"/>
        <v>60.333333333333336</v>
      </c>
    </row>
    <row r="1939" spans="1:59" x14ac:dyDescent="0.2">
      <c r="A1939" t="str">
        <f t="shared" si="311"/>
        <v>Darcy Moore_2017</v>
      </c>
      <c r="B1939" t="s">
        <v>609</v>
      </c>
      <c r="C1939" t="s">
        <v>116</v>
      </c>
      <c r="D1939">
        <v>2017</v>
      </c>
      <c r="E1939" s="13">
        <v>313000</v>
      </c>
      <c r="F1939" s="13">
        <v>313000</v>
      </c>
      <c r="G1939" s="13">
        <v>313000</v>
      </c>
      <c r="H1939" s="13">
        <v>283200</v>
      </c>
      <c r="I1939" s="13">
        <v>264100</v>
      </c>
      <c r="J1939" s="13">
        <v>252000</v>
      </c>
      <c r="K1939" s="13">
        <v>272100</v>
      </c>
      <c r="L1939" s="13">
        <v>281400</v>
      </c>
      <c r="M1939" s="13">
        <v>286900</v>
      </c>
      <c r="N1939" s="13">
        <v>284900</v>
      </c>
      <c r="O1939" s="13">
        <v>307000</v>
      </c>
      <c r="P1939" s="13">
        <v>346900</v>
      </c>
      <c r="Q1939" s="13">
        <v>368200</v>
      </c>
      <c r="R1939" s="13">
        <v>368200</v>
      </c>
      <c r="S1939" s="13">
        <v>374900</v>
      </c>
      <c r="T1939" s="13">
        <v>354900</v>
      </c>
      <c r="U1939" s="13">
        <v>354900</v>
      </c>
      <c r="V1939" s="13">
        <v>345200</v>
      </c>
      <c r="W1939" s="13">
        <v>319500</v>
      </c>
      <c r="X1939" s="13">
        <v>305700</v>
      </c>
      <c r="Y1939" s="13">
        <v>292600</v>
      </c>
      <c r="Z1939" s="13">
        <v>302400</v>
      </c>
      <c r="AA1939" s="13">
        <v>320200</v>
      </c>
      <c r="AB1939" s="13">
        <v>29</v>
      </c>
      <c r="AC1939" s="13">
        <v>52</v>
      </c>
      <c r="AD1939" s="13">
        <v>35</v>
      </c>
      <c r="AE1939" s="13">
        <v>36</v>
      </c>
      <c r="AF1939" s="13">
        <v>56</v>
      </c>
      <c r="AG1939" s="13">
        <v>101</v>
      </c>
      <c r="AH1939" s="13">
        <v>23</v>
      </c>
      <c r="AI1939" s="13">
        <v>54</v>
      </c>
      <c r="AJ1939" s="13">
        <v>87</v>
      </c>
      <c r="AK1939" s="13">
        <v>76</v>
      </c>
      <c r="AL1939" s="13">
        <v>108</v>
      </c>
      <c r="AM1939" s="13">
        <v>67</v>
      </c>
      <c r="AN1939" s="13"/>
      <c r="AO1939" s="13">
        <v>56</v>
      </c>
      <c r="AP1939" s="13">
        <v>55</v>
      </c>
      <c r="AQ1939" s="13"/>
      <c r="AR1939" s="13">
        <v>79</v>
      </c>
      <c r="AS1939" s="13">
        <v>15</v>
      </c>
      <c r="AT1939" s="13">
        <v>67</v>
      </c>
      <c r="AU1939" s="13">
        <v>73</v>
      </c>
      <c r="AV1939" s="13">
        <v>59</v>
      </c>
      <c r="AW1939" s="13">
        <v>91</v>
      </c>
      <c r="AX1939" s="13">
        <v>72</v>
      </c>
      <c r="AY1939" s="14">
        <f t="shared" si="304"/>
        <v>61.476190476190474</v>
      </c>
      <c r="AZ1939" s="14">
        <f t="shared" si="302"/>
        <v>23</v>
      </c>
      <c r="BA1939" s="19">
        <f t="shared" si="305"/>
        <v>0.95454545454545459</v>
      </c>
      <c r="BB1939" s="20">
        <f t="shared" si="303"/>
        <v>24.870904783740873</v>
      </c>
      <c r="BC1939">
        <f t="shared" si="306"/>
        <v>0</v>
      </c>
      <c r="BD1939" s="14">
        <f t="shared" si="307"/>
        <v>6</v>
      </c>
      <c r="BE1939" s="14">
        <f t="shared" si="308"/>
        <v>51.5</v>
      </c>
      <c r="BF1939" s="14">
        <f t="shared" si="309"/>
        <v>69.166666666666671</v>
      </c>
      <c r="BG1939" s="14">
        <f t="shared" si="310"/>
        <v>63.875</v>
      </c>
    </row>
    <row r="1940" spans="1:59" x14ac:dyDescent="0.2">
      <c r="A1940" t="str">
        <f t="shared" si="311"/>
        <v>Darcy Moore_2016</v>
      </c>
      <c r="B1940" t="s">
        <v>609</v>
      </c>
      <c r="C1940" t="s">
        <v>116</v>
      </c>
      <c r="D1940">
        <v>2016</v>
      </c>
      <c r="E1940" s="13">
        <v>290800</v>
      </c>
      <c r="F1940" s="13">
        <v>290800</v>
      </c>
      <c r="G1940" s="13">
        <v>290800</v>
      </c>
      <c r="H1940" s="13">
        <v>270900</v>
      </c>
      <c r="I1940" s="13">
        <v>264500</v>
      </c>
      <c r="J1940" s="13">
        <v>269400</v>
      </c>
      <c r="K1940" s="13">
        <v>291600</v>
      </c>
      <c r="L1940" s="13">
        <v>313100</v>
      </c>
      <c r="M1940" s="13">
        <v>325100</v>
      </c>
      <c r="N1940" s="13">
        <v>332900</v>
      </c>
      <c r="O1940" s="13">
        <v>325000</v>
      </c>
      <c r="P1940" s="13">
        <v>325000</v>
      </c>
      <c r="Q1940" s="13">
        <v>325000</v>
      </c>
      <c r="R1940" s="13">
        <v>325000</v>
      </c>
      <c r="S1940" s="13">
        <v>325000</v>
      </c>
      <c r="T1940" s="13">
        <v>322000</v>
      </c>
      <c r="U1940" s="13">
        <v>316100</v>
      </c>
      <c r="V1940" s="13">
        <v>300600</v>
      </c>
      <c r="W1940" s="13">
        <v>283100</v>
      </c>
      <c r="X1940" s="13">
        <v>276500</v>
      </c>
      <c r="Y1940" s="13">
        <v>276500</v>
      </c>
      <c r="Z1940" s="13">
        <v>293300</v>
      </c>
      <c r="AA1940" s="13">
        <v>286400</v>
      </c>
      <c r="AB1940" s="13">
        <v>53</v>
      </c>
      <c r="AC1940" s="13">
        <v>47</v>
      </c>
      <c r="AD1940" s="13">
        <v>26</v>
      </c>
      <c r="AE1940" s="13">
        <v>72</v>
      </c>
      <c r="AF1940" s="13">
        <v>68</v>
      </c>
      <c r="AG1940" s="13">
        <v>68</v>
      </c>
      <c r="AH1940" s="13">
        <v>86</v>
      </c>
      <c r="AI1940" s="13">
        <v>59</v>
      </c>
      <c r="AJ1940" s="13">
        <v>67</v>
      </c>
      <c r="AK1940" s="13">
        <v>56</v>
      </c>
      <c r="AL1940" s="13"/>
      <c r="AM1940" s="13"/>
      <c r="AN1940" s="13"/>
      <c r="AO1940" s="13"/>
      <c r="AP1940" s="13">
        <v>65</v>
      </c>
      <c r="AQ1940" s="13">
        <v>60</v>
      </c>
      <c r="AR1940" s="13">
        <v>33</v>
      </c>
      <c r="AS1940" s="13">
        <v>52</v>
      </c>
      <c r="AT1940" s="13">
        <v>75</v>
      </c>
      <c r="AU1940" s="13"/>
      <c r="AV1940" s="13">
        <v>83</v>
      </c>
      <c r="AW1940" s="13">
        <v>8</v>
      </c>
      <c r="AX1940" s="13"/>
      <c r="AY1940" s="14">
        <f t="shared" si="304"/>
        <v>57.529411764705884</v>
      </c>
      <c r="AZ1940" s="14">
        <f t="shared" si="302"/>
        <v>23</v>
      </c>
      <c r="BA1940" s="19">
        <f t="shared" si="305"/>
        <v>0.77272727272727271</v>
      </c>
      <c r="BB1940" s="20">
        <f t="shared" si="303"/>
        <v>20.248819863941531</v>
      </c>
      <c r="BC1940">
        <f t="shared" si="306"/>
        <v>0</v>
      </c>
      <c r="BD1940" s="14">
        <f t="shared" si="307"/>
        <v>5</v>
      </c>
      <c r="BE1940" s="14">
        <f t="shared" si="308"/>
        <v>55.666666666666664</v>
      </c>
      <c r="BF1940" s="14">
        <f t="shared" si="309"/>
        <v>67</v>
      </c>
      <c r="BG1940" s="14">
        <f t="shared" si="310"/>
        <v>53.714285714285715</v>
      </c>
    </row>
    <row r="1941" spans="1:59" x14ac:dyDescent="0.2">
      <c r="A1941" t="str">
        <f t="shared" si="311"/>
        <v>Darcy Moore_2015</v>
      </c>
      <c r="B1941" t="s">
        <v>609</v>
      </c>
      <c r="C1941" t="s">
        <v>116</v>
      </c>
      <c r="D1941">
        <v>2015</v>
      </c>
      <c r="E1941" s="13">
        <v>182300</v>
      </c>
      <c r="F1941" s="13">
        <v>182300</v>
      </c>
      <c r="G1941" s="13">
        <v>182300</v>
      </c>
      <c r="H1941" s="13">
        <v>182300</v>
      </c>
      <c r="I1941" s="13">
        <v>182300</v>
      </c>
      <c r="J1941" s="13">
        <v>182300</v>
      </c>
      <c r="K1941" s="13">
        <v>182300</v>
      </c>
      <c r="L1941" s="13">
        <v>182300</v>
      </c>
      <c r="M1941" s="13">
        <v>182300</v>
      </c>
      <c r="N1941" s="13">
        <v>182300</v>
      </c>
      <c r="O1941" s="13">
        <v>182300</v>
      </c>
      <c r="P1941" s="13">
        <v>182300</v>
      </c>
      <c r="Q1941" s="13">
        <v>182300</v>
      </c>
      <c r="R1941" s="13">
        <v>182300</v>
      </c>
      <c r="S1941" s="13">
        <v>182300</v>
      </c>
      <c r="T1941" s="13">
        <v>182300</v>
      </c>
      <c r="U1941" s="13">
        <v>182300</v>
      </c>
      <c r="V1941" s="13">
        <v>197900</v>
      </c>
      <c r="W1941" s="13">
        <v>219600</v>
      </c>
      <c r="X1941" s="13">
        <v>228000</v>
      </c>
      <c r="Y1941" s="13">
        <v>235200</v>
      </c>
      <c r="Z1941" s="13">
        <v>253800</v>
      </c>
      <c r="AA1941" s="13">
        <v>278000</v>
      </c>
      <c r="AB1941" s="13"/>
      <c r="AC1941" s="13"/>
      <c r="AD1941" s="13"/>
      <c r="AE1941" s="13"/>
      <c r="AF1941" s="13"/>
      <c r="AG1941" s="13"/>
      <c r="AH1941" s="13"/>
      <c r="AI1941" s="13"/>
      <c r="AJ1941" s="13"/>
      <c r="AK1941" s="13"/>
      <c r="AL1941" s="13"/>
      <c r="AM1941" s="13"/>
      <c r="AN1941" s="13"/>
      <c r="AO1941" s="13">
        <v>15</v>
      </c>
      <c r="AP1941" s="13">
        <v>50</v>
      </c>
      <c r="AQ1941" s="13"/>
      <c r="AR1941" s="13">
        <v>81</v>
      </c>
      <c r="AS1941" s="13">
        <v>38</v>
      </c>
      <c r="AT1941" s="13">
        <v>33</v>
      </c>
      <c r="AU1941" s="13">
        <v>84</v>
      </c>
      <c r="AV1941" s="13">
        <v>70</v>
      </c>
      <c r="AW1941" s="13">
        <v>57</v>
      </c>
      <c r="AX1941" s="13">
        <v>57</v>
      </c>
      <c r="AY1941" s="14">
        <f t="shared" si="304"/>
        <v>53.888888888888886</v>
      </c>
      <c r="AZ1941" s="14">
        <f t="shared" si="302"/>
        <v>23</v>
      </c>
      <c r="BA1941" s="19">
        <f t="shared" si="305"/>
        <v>0.40909090909090912</v>
      </c>
      <c r="BB1941" s="20">
        <f t="shared" si="303"/>
        <v>22.740077201080723</v>
      </c>
      <c r="BC1941">
        <f t="shared" si="306"/>
        <v>0</v>
      </c>
      <c r="BD1941" s="14">
        <f t="shared" si="307"/>
        <v>1</v>
      </c>
      <c r="BE1941" s="14" t="str">
        <f t="shared" si="308"/>
        <v/>
      </c>
      <c r="BF1941" s="14" t="str">
        <f t="shared" si="309"/>
        <v/>
      </c>
      <c r="BG1941" s="14">
        <f t="shared" si="310"/>
        <v>58.75</v>
      </c>
    </row>
    <row r="1942" spans="1:59" x14ac:dyDescent="0.2">
      <c r="A1942" t="str">
        <f t="shared" si="311"/>
        <v>Dylan Moore_2018</v>
      </c>
      <c r="B1942" t="s">
        <v>1665</v>
      </c>
      <c r="C1942" t="s">
        <v>260</v>
      </c>
      <c r="D1942">
        <v>2018</v>
      </c>
      <c r="E1942" s="13">
        <v>117300</v>
      </c>
      <c r="F1942" s="13">
        <v>117300</v>
      </c>
      <c r="G1942" s="13">
        <v>117300</v>
      </c>
      <c r="H1942" s="13">
        <v>117300</v>
      </c>
      <c r="I1942" s="13">
        <v>117300</v>
      </c>
      <c r="J1942" s="13">
        <v>117300</v>
      </c>
      <c r="K1942" s="13">
        <v>117300</v>
      </c>
      <c r="L1942" s="13">
        <v>117300</v>
      </c>
      <c r="M1942" s="13">
        <v>117300</v>
      </c>
      <c r="N1942" s="13">
        <v>117300</v>
      </c>
      <c r="O1942" s="13">
        <v>117300</v>
      </c>
      <c r="P1942" s="13">
        <v>117300</v>
      </c>
      <c r="Q1942" s="13">
        <v>117300</v>
      </c>
      <c r="R1942" s="13">
        <v>117300</v>
      </c>
      <c r="S1942" s="13">
        <v>117300</v>
      </c>
      <c r="T1942" s="13">
        <v>117300</v>
      </c>
      <c r="U1942" s="13">
        <v>117300</v>
      </c>
      <c r="V1942" s="13">
        <v>117300</v>
      </c>
      <c r="W1942" s="13">
        <v>117300</v>
      </c>
      <c r="X1942" s="13">
        <v>117300</v>
      </c>
      <c r="Y1942" s="13">
        <v>117300</v>
      </c>
      <c r="Z1942" s="13">
        <v>117300</v>
      </c>
      <c r="AA1942" s="13">
        <v>117300</v>
      </c>
      <c r="AB1942" s="13"/>
      <c r="AC1942" s="13"/>
      <c r="AD1942" s="13"/>
      <c r="AE1942" s="13"/>
      <c r="AF1942" s="13"/>
      <c r="AG1942" s="13"/>
      <c r="AH1942" s="13"/>
      <c r="AI1942" s="13"/>
      <c r="AJ1942" s="13"/>
      <c r="AK1942" s="13"/>
      <c r="AL1942" s="13"/>
      <c r="AM1942" s="13"/>
      <c r="AN1942" s="13"/>
      <c r="AO1942" s="13"/>
      <c r="AP1942" s="13"/>
      <c r="AQ1942" s="13"/>
      <c r="AR1942" s="13"/>
      <c r="AS1942" s="13"/>
      <c r="AT1942" s="13"/>
      <c r="AU1942" s="13"/>
      <c r="AV1942" s="13"/>
      <c r="AW1942" s="13"/>
      <c r="AX1942" s="13"/>
      <c r="AY1942" s="14" t="str">
        <f t="shared" si="304"/>
        <v/>
      </c>
      <c r="AZ1942" s="14">
        <f t="shared" si="302"/>
        <v>23</v>
      </c>
      <c r="BA1942" s="19">
        <f t="shared" si="305"/>
        <v>0</v>
      </c>
      <c r="BB1942" s="20" t="e">
        <f t="shared" si="303"/>
        <v>#DIV/0!</v>
      </c>
      <c r="BC1942">
        <f t="shared" si="306"/>
        <v>0</v>
      </c>
      <c r="BD1942" s="14">
        <f t="shared" si="307"/>
        <v>1</v>
      </c>
      <c r="BE1942" s="14" t="str">
        <f t="shared" si="308"/>
        <v/>
      </c>
      <c r="BF1942" s="14" t="str">
        <f t="shared" si="309"/>
        <v/>
      </c>
      <c r="BG1942" s="14" t="str">
        <f t="shared" si="310"/>
        <v/>
      </c>
    </row>
    <row r="1943" spans="1:59" x14ac:dyDescent="0.2">
      <c r="A1943" t="str">
        <f t="shared" si="311"/>
        <v>Dylan Moore_2017</v>
      </c>
      <c r="B1943" t="s">
        <v>1665</v>
      </c>
      <c r="C1943" t="s">
        <v>260</v>
      </c>
      <c r="D1943">
        <v>2017</v>
      </c>
      <c r="E1943" s="13">
        <v>0</v>
      </c>
      <c r="F1943" s="13">
        <v>0</v>
      </c>
      <c r="G1943" s="13">
        <v>0</v>
      </c>
      <c r="H1943" s="13">
        <v>0</v>
      </c>
      <c r="I1943" s="13">
        <v>0</v>
      </c>
      <c r="J1943" s="13">
        <v>0</v>
      </c>
      <c r="K1943" s="13">
        <v>0</v>
      </c>
      <c r="L1943" s="13">
        <v>0</v>
      </c>
      <c r="M1943" s="13">
        <v>0</v>
      </c>
      <c r="N1943" s="13">
        <v>0</v>
      </c>
      <c r="O1943" s="13">
        <v>0</v>
      </c>
      <c r="P1943" s="13">
        <v>0</v>
      </c>
      <c r="Q1943" s="13">
        <v>0</v>
      </c>
      <c r="R1943" s="13">
        <v>0</v>
      </c>
      <c r="S1943" s="13">
        <v>0</v>
      </c>
      <c r="T1943" s="13">
        <v>0</v>
      </c>
      <c r="U1943" s="13">
        <v>0</v>
      </c>
      <c r="V1943" s="13">
        <v>0</v>
      </c>
      <c r="W1943" s="13">
        <v>0</v>
      </c>
      <c r="X1943" s="13">
        <v>0</v>
      </c>
      <c r="Y1943" s="13">
        <v>0</v>
      </c>
      <c r="Z1943" s="13">
        <v>0</v>
      </c>
      <c r="AA1943" s="13">
        <v>0</v>
      </c>
      <c r="AB1943" s="13"/>
      <c r="AC1943" s="13"/>
      <c r="AD1943" s="13"/>
      <c r="AE1943" s="13"/>
      <c r="AF1943" s="13"/>
      <c r="AG1943" s="13"/>
      <c r="AH1943" s="13"/>
      <c r="AI1943" s="13"/>
      <c r="AJ1943" s="13"/>
      <c r="AK1943" s="13"/>
      <c r="AL1943" s="13"/>
      <c r="AM1943" s="13"/>
      <c r="AN1943" s="13"/>
      <c r="AO1943" s="13"/>
      <c r="AP1943" s="13"/>
      <c r="AQ1943" s="13"/>
      <c r="AR1943" s="13"/>
      <c r="AS1943" s="13"/>
      <c r="AT1943" s="13"/>
      <c r="AU1943" s="13"/>
      <c r="AV1943" s="13"/>
      <c r="AW1943" s="13"/>
      <c r="AX1943" s="13"/>
      <c r="AY1943" s="14" t="str">
        <f t="shared" si="304"/>
        <v/>
      </c>
      <c r="AZ1943" s="14">
        <f t="shared" si="302"/>
        <v>23</v>
      </c>
      <c r="BA1943" s="19">
        <f t="shared" si="305"/>
        <v>0</v>
      </c>
      <c r="BB1943" s="20" t="e">
        <f t="shared" si="303"/>
        <v>#DIV/0!</v>
      </c>
      <c r="BC1943">
        <f t="shared" si="306"/>
        <v>23</v>
      </c>
      <c r="BD1943" s="14">
        <f t="shared" si="307"/>
        <v>1</v>
      </c>
      <c r="BE1943" s="14" t="str">
        <f t="shared" si="308"/>
        <v/>
      </c>
      <c r="BF1943" s="14" t="str">
        <f t="shared" si="309"/>
        <v/>
      </c>
      <c r="BG1943" s="14" t="str">
        <f t="shared" si="310"/>
        <v/>
      </c>
    </row>
    <row r="1944" spans="1:59" x14ac:dyDescent="0.2">
      <c r="A1944" t="str">
        <f t="shared" si="311"/>
        <v>Dylan Moore_2016</v>
      </c>
      <c r="B1944" t="s">
        <v>1665</v>
      </c>
      <c r="C1944" t="s">
        <v>260</v>
      </c>
      <c r="D1944">
        <v>2016</v>
      </c>
      <c r="E1944" s="13">
        <v>0</v>
      </c>
      <c r="F1944" s="13">
        <v>0</v>
      </c>
      <c r="G1944" s="13">
        <v>0</v>
      </c>
      <c r="H1944" s="13">
        <v>0</v>
      </c>
      <c r="I1944" s="13">
        <v>0</v>
      </c>
      <c r="J1944" s="13">
        <v>0</v>
      </c>
      <c r="K1944" s="13">
        <v>0</v>
      </c>
      <c r="L1944" s="13">
        <v>0</v>
      </c>
      <c r="M1944" s="13">
        <v>0</v>
      </c>
      <c r="N1944" s="13">
        <v>0</v>
      </c>
      <c r="O1944" s="13">
        <v>0</v>
      </c>
      <c r="P1944" s="13">
        <v>0</v>
      </c>
      <c r="Q1944" s="13">
        <v>0</v>
      </c>
      <c r="R1944" s="13">
        <v>0</v>
      </c>
      <c r="S1944" s="13">
        <v>0</v>
      </c>
      <c r="T1944" s="13">
        <v>0</v>
      </c>
      <c r="U1944" s="13">
        <v>0</v>
      </c>
      <c r="V1944" s="13">
        <v>0</v>
      </c>
      <c r="W1944" s="13">
        <v>0</v>
      </c>
      <c r="X1944" s="13">
        <v>0</v>
      </c>
      <c r="Y1944" s="13">
        <v>0</v>
      </c>
      <c r="Z1944" s="13">
        <v>0</v>
      </c>
      <c r="AA1944" s="13">
        <v>0</v>
      </c>
      <c r="AB1944" s="13"/>
      <c r="AC1944" s="13"/>
      <c r="AD1944" s="13"/>
      <c r="AE1944" s="13"/>
      <c r="AF1944" s="13"/>
      <c r="AG1944" s="13"/>
      <c r="AH1944" s="13"/>
      <c r="AI1944" s="13"/>
      <c r="AJ1944" s="13"/>
      <c r="AK1944" s="13"/>
      <c r="AL1944" s="13"/>
      <c r="AM1944" s="13"/>
      <c r="AN1944" s="13"/>
      <c r="AO1944" s="13"/>
      <c r="AP1944" s="13"/>
      <c r="AQ1944" s="13"/>
      <c r="AR1944" s="13"/>
      <c r="AS1944" s="13"/>
      <c r="AT1944" s="13"/>
      <c r="AU1944" s="13"/>
      <c r="AV1944" s="13"/>
      <c r="AW1944" s="13"/>
      <c r="AX1944" s="13"/>
      <c r="AY1944" s="14" t="str">
        <f t="shared" si="304"/>
        <v/>
      </c>
      <c r="AZ1944" s="14">
        <f t="shared" si="302"/>
        <v>23</v>
      </c>
      <c r="BA1944" s="19">
        <f t="shared" si="305"/>
        <v>0</v>
      </c>
      <c r="BB1944" s="20" t="e">
        <f t="shared" si="303"/>
        <v>#DIV/0!</v>
      </c>
      <c r="BC1944">
        <f t="shared" si="306"/>
        <v>23</v>
      </c>
      <c r="BD1944" s="14">
        <f t="shared" si="307"/>
        <v>1</v>
      </c>
      <c r="BE1944" s="14" t="str">
        <f t="shared" si="308"/>
        <v/>
      </c>
      <c r="BF1944" s="14" t="str">
        <f t="shared" si="309"/>
        <v/>
      </c>
      <c r="BG1944" s="14" t="str">
        <f t="shared" si="310"/>
        <v/>
      </c>
    </row>
    <row r="1945" spans="1:59" x14ac:dyDescent="0.2">
      <c r="A1945" t="str">
        <f t="shared" si="311"/>
        <v>Dylan Moore_2015</v>
      </c>
      <c r="B1945" t="s">
        <v>1665</v>
      </c>
      <c r="C1945" t="s">
        <v>260</v>
      </c>
      <c r="D1945">
        <v>2015</v>
      </c>
      <c r="E1945" s="13">
        <v>0</v>
      </c>
      <c r="F1945" s="13">
        <v>0</v>
      </c>
      <c r="G1945" s="13">
        <v>0</v>
      </c>
      <c r="H1945" s="13">
        <v>0</v>
      </c>
      <c r="I1945" s="13">
        <v>0</v>
      </c>
      <c r="J1945" s="13">
        <v>0</v>
      </c>
      <c r="K1945" s="13">
        <v>0</v>
      </c>
      <c r="L1945" s="13">
        <v>0</v>
      </c>
      <c r="M1945" s="13">
        <v>0</v>
      </c>
      <c r="N1945" s="13">
        <v>0</v>
      </c>
      <c r="O1945" s="13">
        <v>0</v>
      </c>
      <c r="P1945" s="13">
        <v>0</v>
      </c>
      <c r="Q1945" s="13">
        <v>0</v>
      </c>
      <c r="R1945" s="13">
        <v>0</v>
      </c>
      <c r="S1945" s="13">
        <v>0</v>
      </c>
      <c r="T1945" s="13">
        <v>0</v>
      </c>
      <c r="U1945" s="13">
        <v>0</v>
      </c>
      <c r="V1945" s="13">
        <v>0</v>
      </c>
      <c r="W1945" s="13">
        <v>0</v>
      </c>
      <c r="X1945" s="13">
        <v>0</v>
      </c>
      <c r="Y1945" s="13">
        <v>0</v>
      </c>
      <c r="Z1945" s="13">
        <v>0</v>
      </c>
      <c r="AA1945" s="13">
        <v>0</v>
      </c>
      <c r="AB1945" s="13"/>
      <c r="AC1945" s="13"/>
      <c r="AD1945" s="13"/>
      <c r="AE1945" s="13"/>
      <c r="AF1945" s="13"/>
      <c r="AG1945" s="13"/>
      <c r="AH1945" s="13"/>
      <c r="AI1945" s="13"/>
      <c r="AJ1945" s="13"/>
      <c r="AK1945" s="13"/>
      <c r="AL1945" s="13"/>
      <c r="AM1945" s="13"/>
      <c r="AN1945" s="13"/>
      <c r="AO1945" s="13"/>
      <c r="AP1945" s="13"/>
      <c r="AQ1945" s="13"/>
      <c r="AR1945" s="13"/>
      <c r="AS1945" s="13"/>
      <c r="AT1945" s="13"/>
      <c r="AU1945" s="13"/>
      <c r="AV1945" s="13"/>
      <c r="AW1945" s="13"/>
      <c r="AX1945" s="13"/>
      <c r="AY1945" s="14" t="str">
        <f t="shared" si="304"/>
        <v/>
      </c>
      <c r="AZ1945" s="14">
        <f t="shared" si="302"/>
        <v>23</v>
      </c>
      <c r="BA1945" s="19">
        <f t="shared" si="305"/>
        <v>0</v>
      </c>
      <c r="BB1945" s="20" t="e">
        <f t="shared" si="303"/>
        <v>#DIV/0!</v>
      </c>
      <c r="BC1945">
        <f t="shared" si="306"/>
        <v>23</v>
      </c>
      <c r="BD1945" s="14">
        <f t="shared" si="307"/>
        <v>1</v>
      </c>
      <c r="BE1945" s="14" t="str">
        <f t="shared" si="308"/>
        <v/>
      </c>
      <c r="BF1945" s="14" t="str">
        <f t="shared" si="309"/>
        <v/>
      </c>
      <c r="BG1945" s="14" t="str">
        <f t="shared" si="310"/>
        <v/>
      </c>
    </row>
    <row r="1946" spans="1:59" x14ac:dyDescent="0.2">
      <c r="A1946" t="str">
        <f t="shared" si="311"/>
        <v>Dale Morris_2018</v>
      </c>
      <c r="B1946" t="s">
        <v>591</v>
      </c>
      <c r="C1946" t="s">
        <v>443</v>
      </c>
      <c r="D1946">
        <v>2018</v>
      </c>
      <c r="E1946" s="13">
        <v>276900</v>
      </c>
      <c r="F1946" s="13">
        <v>276900</v>
      </c>
      <c r="G1946" s="13">
        <v>276900</v>
      </c>
      <c r="H1946" s="13">
        <v>276900</v>
      </c>
      <c r="I1946" s="13">
        <v>276900</v>
      </c>
      <c r="J1946" s="13">
        <v>276900</v>
      </c>
      <c r="K1946" s="13">
        <v>276900</v>
      </c>
      <c r="L1946" s="13">
        <v>276900</v>
      </c>
      <c r="M1946" s="13">
        <v>276900</v>
      </c>
      <c r="N1946" s="13">
        <v>276900</v>
      </c>
      <c r="O1946" s="13">
        <v>276900</v>
      </c>
      <c r="P1946" s="13">
        <v>276900</v>
      </c>
      <c r="Q1946" s="13">
        <v>276900</v>
      </c>
      <c r="R1946" s="13">
        <v>276900</v>
      </c>
      <c r="S1946" s="13">
        <v>276900</v>
      </c>
      <c r="T1946" s="13">
        <v>284200</v>
      </c>
      <c r="U1946" s="13">
        <v>298300</v>
      </c>
      <c r="V1946" s="13">
        <v>299600</v>
      </c>
      <c r="W1946" s="13">
        <v>298900</v>
      </c>
      <c r="X1946" s="13">
        <v>291700</v>
      </c>
      <c r="Y1946" s="13">
        <v>279900</v>
      </c>
      <c r="Z1946" s="13">
        <v>269000</v>
      </c>
      <c r="AA1946" s="13">
        <v>232400</v>
      </c>
      <c r="AB1946" s="13"/>
      <c r="AC1946" s="13"/>
      <c r="AD1946" s="13"/>
      <c r="AE1946" s="13"/>
      <c r="AF1946" s="13"/>
      <c r="AG1946" s="13"/>
      <c r="AH1946" s="13"/>
      <c r="AI1946" s="13"/>
      <c r="AJ1946" s="13"/>
      <c r="AK1946" s="13"/>
      <c r="AL1946" s="13">
        <v>56</v>
      </c>
      <c r="AM1946" s="13"/>
      <c r="AN1946" s="13"/>
      <c r="AO1946" s="13">
        <v>69</v>
      </c>
      <c r="AP1946" s="13">
        <v>61</v>
      </c>
      <c r="AQ1946" s="13">
        <v>76</v>
      </c>
      <c r="AR1946" s="13">
        <v>48</v>
      </c>
      <c r="AS1946" s="13">
        <v>58</v>
      </c>
      <c r="AT1946" s="13">
        <v>61</v>
      </c>
      <c r="AU1946" s="13">
        <v>34</v>
      </c>
      <c r="AV1946" s="13">
        <v>53</v>
      </c>
      <c r="AW1946" s="13">
        <v>30</v>
      </c>
      <c r="AX1946" s="13">
        <v>37</v>
      </c>
      <c r="AY1946" s="14">
        <f t="shared" si="304"/>
        <v>53</v>
      </c>
      <c r="AZ1946" s="14">
        <f t="shared" si="302"/>
        <v>23</v>
      </c>
      <c r="BA1946" s="19">
        <f t="shared" si="305"/>
        <v>0.5</v>
      </c>
      <c r="BB1946" s="20">
        <f t="shared" si="303"/>
        <v>14.553350129781116</v>
      </c>
      <c r="BC1946">
        <f t="shared" si="306"/>
        <v>0</v>
      </c>
      <c r="BD1946" s="14">
        <f t="shared" si="307"/>
        <v>23</v>
      </c>
      <c r="BE1946" s="14" t="str">
        <f t="shared" si="308"/>
        <v/>
      </c>
      <c r="BF1946" s="14">
        <f t="shared" si="309"/>
        <v>56</v>
      </c>
      <c r="BG1946" s="14">
        <f t="shared" si="310"/>
        <v>50.888888888888886</v>
      </c>
    </row>
    <row r="1947" spans="1:59" x14ac:dyDescent="0.2">
      <c r="A1947" t="str">
        <f t="shared" si="311"/>
        <v>Dale Morris_2017</v>
      </c>
      <c r="B1947" t="s">
        <v>591</v>
      </c>
      <c r="C1947" t="s">
        <v>443</v>
      </c>
      <c r="D1947">
        <v>2017</v>
      </c>
      <c r="E1947" s="13">
        <v>375100</v>
      </c>
      <c r="F1947" s="13">
        <v>375100</v>
      </c>
      <c r="G1947" s="13">
        <v>375100</v>
      </c>
      <c r="H1947" s="13">
        <v>375100</v>
      </c>
      <c r="I1947" s="13">
        <v>375100</v>
      </c>
      <c r="J1947" s="13">
        <v>375100</v>
      </c>
      <c r="K1947" s="13">
        <v>375100</v>
      </c>
      <c r="L1947" s="13">
        <v>375100</v>
      </c>
      <c r="M1947" s="13">
        <v>375100</v>
      </c>
      <c r="N1947" s="13">
        <v>375100</v>
      </c>
      <c r="O1947" s="13">
        <v>349000</v>
      </c>
      <c r="P1947" s="13">
        <v>349000</v>
      </c>
      <c r="Q1947" s="13">
        <v>349000</v>
      </c>
      <c r="R1947" s="13">
        <v>313300</v>
      </c>
      <c r="S1947" s="13">
        <v>290100</v>
      </c>
      <c r="T1947" s="13">
        <v>274300</v>
      </c>
      <c r="U1947" s="13">
        <v>276400</v>
      </c>
      <c r="V1947" s="13">
        <v>286200</v>
      </c>
      <c r="W1947" s="13">
        <v>276200</v>
      </c>
      <c r="X1947" s="13">
        <v>276200</v>
      </c>
      <c r="Y1947" s="13">
        <v>276200</v>
      </c>
      <c r="Z1947" s="13">
        <v>276200</v>
      </c>
      <c r="AA1947" s="13">
        <v>267800</v>
      </c>
      <c r="AB1947" s="13">
        <v>64</v>
      </c>
      <c r="AC1947" s="13"/>
      <c r="AD1947" s="13"/>
      <c r="AE1947" s="13"/>
      <c r="AF1947" s="13"/>
      <c r="AG1947" s="13"/>
      <c r="AH1947" s="13"/>
      <c r="AI1947" s="13"/>
      <c r="AJ1947" s="13">
        <v>39</v>
      </c>
      <c r="AK1947" s="13">
        <v>59</v>
      </c>
      <c r="AL1947" s="13"/>
      <c r="AM1947" s="13"/>
      <c r="AN1947" s="13">
        <v>27</v>
      </c>
      <c r="AO1947" s="13">
        <v>46</v>
      </c>
      <c r="AP1947" s="13">
        <v>64</v>
      </c>
      <c r="AQ1947" s="13">
        <v>58</v>
      </c>
      <c r="AR1947" s="13">
        <v>65</v>
      </c>
      <c r="AS1947" s="13">
        <v>26</v>
      </c>
      <c r="AT1947" s="13"/>
      <c r="AU1947" s="13"/>
      <c r="AV1947" s="13"/>
      <c r="AW1947" s="13">
        <v>57</v>
      </c>
      <c r="AX1947" s="13">
        <v>49</v>
      </c>
      <c r="AY1947" s="14">
        <f t="shared" si="304"/>
        <v>50.363636363636367</v>
      </c>
      <c r="AZ1947" s="14">
        <f t="shared" si="302"/>
        <v>23</v>
      </c>
      <c r="BA1947" s="19">
        <f t="shared" si="305"/>
        <v>0.5</v>
      </c>
      <c r="BB1947" s="20">
        <f t="shared" si="303"/>
        <v>14.326707418473569</v>
      </c>
      <c r="BC1947">
        <f t="shared" si="306"/>
        <v>0</v>
      </c>
      <c r="BD1947" s="14">
        <f t="shared" si="307"/>
        <v>23</v>
      </c>
      <c r="BE1947" s="14">
        <f t="shared" si="308"/>
        <v>64</v>
      </c>
      <c r="BF1947" s="14">
        <f t="shared" si="309"/>
        <v>49</v>
      </c>
      <c r="BG1947" s="14">
        <f t="shared" si="310"/>
        <v>53.166666666666664</v>
      </c>
    </row>
    <row r="1948" spans="1:59" x14ac:dyDescent="0.2">
      <c r="A1948" t="str">
        <f t="shared" si="311"/>
        <v>Dale Morris_2016</v>
      </c>
      <c r="B1948" t="s">
        <v>591</v>
      </c>
      <c r="C1948" t="s">
        <v>443</v>
      </c>
      <c r="D1948">
        <v>2016</v>
      </c>
      <c r="E1948" s="13">
        <v>327900</v>
      </c>
      <c r="F1948" s="13">
        <v>327900</v>
      </c>
      <c r="G1948" s="13">
        <v>327900</v>
      </c>
      <c r="H1948" s="13">
        <v>327600</v>
      </c>
      <c r="I1948" s="13">
        <v>350300</v>
      </c>
      <c r="J1948" s="13">
        <v>373800</v>
      </c>
      <c r="K1948" s="13">
        <v>392300</v>
      </c>
      <c r="L1948" s="13">
        <v>389600</v>
      </c>
      <c r="M1948" s="13">
        <v>381100</v>
      </c>
      <c r="N1948" s="13">
        <v>374500</v>
      </c>
      <c r="O1948" s="13">
        <v>368500</v>
      </c>
      <c r="P1948" s="13">
        <v>373900</v>
      </c>
      <c r="Q1948" s="13">
        <v>372700</v>
      </c>
      <c r="R1948" s="13">
        <v>369700</v>
      </c>
      <c r="S1948" s="13">
        <v>369700</v>
      </c>
      <c r="T1948" s="13">
        <v>351300</v>
      </c>
      <c r="U1948" s="13">
        <v>339800</v>
      </c>
      <c r="V1948" s="13">
        <v>326200</v>
      </c>
      <c r="W1948" s="13">
        <v>308300</v>
      </c>
      <c r="X1948" s="13">
        <v>308300</v>
      </c>
      <c r="Y1948" s="13">
        <v>290800</v>
      </c>
      <c r="Z1948" s="13">
        <v>290800</v>
      </c>
      <c r="AA1948" s="13">
        <v>290800</v>
      </c>
      <c r="AB1948" s="13">
        <v>55</v>
      </c>
      <c r="AC1948" s="13">
        <v>71</v>
      </c>
      <c r="AD1948" s="13">
        <v>66</v>
      </c>
      <c r="AE1948" s="13">
        <v>107</v>
      </c>
      <c r="AF1948" s="13">
        <v>85</v>
      </c>
      <c r="AG1948" s="13">
        <v>69</v>
      </c>
      <c r="AH1948" s="13">
        <v>73</v>
      </c>
      <c r="AI1948" s="13">
        <v>70</v>
      </c>
      <c r="AJ1948" s="13">
        <v>70</v>
      </c>
      <c r="AK1948" s="13">
        <v>71</v>
      </c>
      <c r="AL1948" s="13">
        <v>92</v>
      </c>
      <c r="AM1948" s="13">
        <v>59</v>
      </c>
      <c r="AN1948" s="13">
        <v>72</v>
      </c>
      <c r="AO1948" s="13"/>
      <c r="AP1948" s="13">
        <v>49</v>
      </c>
      <c r="AQ1948" s="13">
        <v>65</v>
      </c>
      <c r="AR1948" s="13">
        <v>63</v>
      </c>
      <c r="AS1948" s="13">
        <v>32</v>
      </c>
      <c r="AT1948" s="13"/>
      <c r="AU1948" s="13">
        <v>56</v>
      </c>
      <c r="AV1948" s="13"/>
      <c r="AW1948" s="13"/>
      <c r="AX1948" s="13">
        <v>85</v>
      </c>
      <c r="AY1948" s="14">
        <f t="shared" si="304"/>
        <v>68.94736842105263</v>
      </c>
      <c r="AZ1948" s="14">
        <f t="shared" si="302"/>
        <v>23</v>
      </c>
      <c r="BA1948" s="19">
        <f t="shared" si="305"/>
        <v>0.86363636363636365</v>
      </c>
      <c r="BB1948" s="20">
        <f t="shared" si="303"/>
        <v>16.355337844978681</v>
      </c>
      <c r="BC1948">
        <f t="shared" si="306"/>
        <v>0</v>
      </c>
      <c r="BD1948" s="14">
        <f t="shared" si="307"/>
        <v>21</v>
      </c>
      <c r="BE1948" s="14">
        <f t="shared" si="308"/>
        <v>75.5</v>
      </c>
      <c r="BF1948" s="14">
        <f t="shared" si="309"/>
        <v>72.5</v>
      </c>
      <c r="BG1948" s="14">
        <f t="shared" si="310"/>
        <v>58.333333333333336</v>
      </c>
    </row>
    <row r="1949" spans="1:59" x14ac:dyDescent="0.2">
      <c r="A1949" t="str">
        <f t="shared" si="311"/>
        <v>Dale Morris_2015</v>
      </c>
      <c r="B1949" t="s">
        <v>591</v>
      </c>
      <c r="C1949" t="s">
        <v>443</v>
      </c>
      <c r="D1949">
        <v>2015</v>
      </c>
      <c r="E1949" s="13">
        <v>311800</v>
      </c>
      <c r="F1949" s="13">
        <v>311800</v>
      </c>
      <c r="G1949" s="13">
        <v>311800</v>
      </c>
      <c r="H1949" s="13">
        <v>304400</v>
      </c>
      <c r="I1949" s="13">
        <v>304400</v>
      </c>
      <c r="J1949" s="13">
        <v>304400</v>
      </c>
      <c r="K1949" s="13">
        <v>304400</v>
      </c>
      <c r="L1949" s="13">
        <v>304400</v>
      </c>
      <c r="M1949" s="13">
        <v>304400</v>
      </c>
      <c r="N1949" s="13">
        <v>304400</v>
      </c>
      <c r="O1949" s="13">
        <v>304400</v>
      </c>
      <c r="P1949" s="13">
        <v>304400</v>
      </c>
      <c r="Q1949" s="13">
        <v>304400</v>
      </c>
      <c r="R1949" s="13">
        <v>277900</v>
      </c>
      <c r="S1949" s="13">
        <v>271700</v>
      </c>
      <c r="T1949" s="13">
        <v>282900</v>
      </c>
      <c r="U1949" s="13">
        <v>296300</v>
      </c>
      <c r="V1949" s="13">
        <v>307000</v>
      </c>
      <c r="W1949" s="13">
        <v>320400</v>
      </c>
      <c r="X1949" s="13">
        <v>325200</v>
      </c>
      <c r="Y1949" s="13">
        <v>330700</v>
      </c>
      <c r="Z1949" s="13">
        <v>318900</v>
      </c>
      <c r="AA1949" s="13">
        <v>309400</v>
      </c>
      <c r="AB1949" s="13">
        <v>92</v>
      </c>
      <c r="AC1949" s="13">
        <v>39</v>
      </c>
      <c r="AD1949" s="13">
        <v>37</v>
      </c>
      <c r="AE1949" s="13"/>
      <c r="AF1949" s="13"/>
      <c r="AG1949" s="13"/>
      <c r="AH1949" s="13"/>
      <c r="AI1949" s="13"/>
      <c r="AJ1949" s="13"/>
      <c r="AK1949" s="13"/>
      <c r="AL1949" s="13"/>
      <c r="AM1949" s="13"/>
      <c r="AN1949" s="13">
        <v>45</v>
      </c>
      <c r="AO1949" s="13">
        <v>68</v>
      </c>
      <c r="AP1949" s="13">
        <v>73</v>
      </c>
      <c r="AQ1949" s="13">
        <v>57</v>
      </c>
      <c r="AR1949" s="13">
        <v>74</v>
      </c>
      <c r="AS1949" s="13">
        <v>85</v>
      </c>
      <c r="AT1949" s="13">
        <v>46</v>
      </c>
      <c r="AU1949" s="13">
        <v>79</v>
      </c>
      <c r="AV1949" s="13">
        <v>51</v>
      </c>
      <c r="AW1949" s="13">
        <v>44</v>
      </c>
      <c r="AX1949" s="13"/>
      <c r="AY1949" s="14">
        <f t="shared" si="304"/>
        <v>60.769230769230766</v>
      </c>
      <c r="AZ1949" s="14">
        <f t="shared" si="302"/>
        <v>23</v>
      </c>
      <c r="BA1949" s="19">
        <f t="shared" si="305"/>
        <v>0.59090909090909094</v>
      </c>
      <c r="BB1949" s="20">
        <f t="shared" si="303"/>
        <v>18.637568896156349</v>
      </c>
      <c r="BC1949">
        <f t="shared" si="306"/>
        <v>0</v>
      </c>
      <c r="BD1949" s="14">
        <f t="shared" si="307"/>
        <v>15</v>
      </c>
      <c r="BE1949" s="14">
        <f t="shared" si="308"/>
        <v>56</v>
      </c>
      <c r="BF1949" s="14" t="str">
        <f t="shared" si="309"/>
        <v/>
      </c>
      <c r="BG1949" s="14">
        <f t="shared" si="310"/>
        <v>63.625</v>
      </c>
    </row>
    <row r="1950" spans="1:59" x14ac:dyDescent="0.2">
      <c r="A1950" t="str">
        <f t="shared" si="311"/>
        <v>Harry Morrison_2018</v>
      </c>
      <c r="B1950" t="s">
        <v>965</v>
      </c>
      <c r="C1950" t="s">
        <v>260</v>
      </c>
      <c r="D1950">
        <v>2018</v>
      </c>
      <c r="E1950" s="13">
        <v>260600</v>
      </c>
      <c r="F1950" s="13">
        <v>260600</v>
      </c>
      <c r="G1950" s="13">
        <v>260600</v>
      </c>
      <c r="H1950" s="13">
        <v>260600</v>
      </c>
      <c r="I1950" s="13">
        <v>260600</v>
      </c>
      <c r="J1950" s="13">
        <v>280600</v>
      </c>
      <c r="K1950" s="13">
        <v>312700</v>
      </c>
      <c r="L1950" s="13">
        <v>322200</v>
      </c>
      <c r="M1950" s="13">
        <v>326200</v>
      </c>
      <c r="N1950" s="13">
        <v>315500</v>
      </c>
      <c r="O1950" s="13">
        <v>311300</v>
      </c>
      <c r="P1950" s="13">
        <v>297500</v>
      </c>
      <c r="Q1950" s="13">
        <v>297500</v>
      </c>
      <c r="R1950" s="13">
        <v>289900</v>
      </c>
      <c r="S1950" s="13">
        <v>278500</v>
      </c>
      <c r="T1950" s="13">
        <v>274700</v>
      </c>
      <c r="U1950" s="13">
        <v>271000</v>
      </c>
      <c r="V1950" s="13">
        <v>269900</v>
      </c>
      <c r="W1950" s="13">
        <v>278600</v>
      </c>
      <c r="X1950" s="13">
        <v>278600</v>
      </c>
      <c r="Y1950" s="13">
        <v>290800</v>
      </c>
      <c r="Z1950" s="13">
        <v>314200</v>
      </c>
      <c r="AA1950" s="13">
        <v>346200</v>
      </c>
      <c r="AB1950" s="13"/>
      <c r="AC1950" s="13"/>
      <c r="AD1950" s="13">
        <v>54</v>
      </c>
      <c r="AE1950" s="13">
        <v>80</v>
      </c>
      <c r="AF1950" s="13">
        <v>63</v>
      </c>
      <c r="AG1950" s="13">
        <v>95</v>
      </c>
      <c r="AH1950" s="13">
        <v>50</v>
      </c>
      <c r="AI1950" s="13">
        <v>58</v>
      </c>
      <c r="AJ1950" s="13">
        <v>65</v>
      </c>
      <c r="AK1950" s="13">
        <v>57</v>
      </c>
      <c r="AL1950" s="13">
        <v>34</v>
      </c>
      <c r="AM1950" s="13"/>
      <c r="AN1950" s="13">
        <v>71</v>
      </c>
      <c r="AO1950" s="13">
        <v>45</v>
      </c>
      <c r="AP1950" s="13">
        <v>46</v>
      </c>
      <c r="AQ1950" s="13">
        <v>69</v>
      </c>
      <c r="AR1950" s="13">
        <v>48</v>
      </c>
      <c r="AS1950" s="13">
        <v>68</v>
      </c>
      <c r="AT1950" s="13"/>
      <c r="AU1950" s="13">
        <v>83</v>
      </c>
      <c r="AV1950" s="13">
        <v>81</v>
      </c>
      <c r="AW1950" s="13">
        <v>69</v>
      </c>
      <c r="AX1950" s="13">
        <v>89</v>
      </c>
      <c r="AY1950" s="14">
        <f t="shared" si="304"/>
        <v>64.473684210526315</v>
      </c>
      <c r="AZ1950" s="14">
        <f t="shared" si="302"/>
        <v>23</v>
      </c>
      <c r="BA1950" s="19">
        <f t="shared" si="305"/>
        <v>0.86363636363636365</v>
      </c>
      <c r="BB1950" s="20">
        <f t="shared" si="303"/>
        <v>16.375348753038086</v>
      </c>
      <c r="BC1950">
        <f t="shared" si="306"/>
        <v>0</v>
      </c>
      <c r="BD1950" s="14">
        <f t="shared" si="307"/>
        <v>1</v>
      </c>
      <c r="BE1950" s="14">
        <f t="shared" si="308"/>
        <v>73</v>
      </c>
      <c r="BF1950" s="14">
        <f t="shared" si="309"/>
        <v>52.8</v>
      </c>
      <c r="BG1950" s="14">
        <f t="shared" si="310"/>
        <v>69.125</v>
      </c>
    </row>
    <row r="1951" spans="1:59" x14ac:dyDescent="0.2">
      <c r="A1951" t="str">
        <f t="shared" si="311"/>
        <v>Harry Morrison_2017</v>
      </c>
      <c r="B1951" t="s">
        <v>965</v>
      </c>
      <c r="C1951" t="s">
        <v>260</v>
      </c>
      <c r="D1951">
        <v>2017</v>
      </c>
      <c r="E1951" s="13">
        <v>117300</v>
      </c>
      <c r="F1951" s="13">
        <v>117300</v>
      </c>
      <c r="G1951" s="13">
        <v>117300</v>
      </c>
      <c r="H1951" s="13">
        <v>117300</v>
      </c>
      <c r="I1951" s="13">
        <v>117300</v>
      </c>
      <c r="J1951" s="13">
        <v>117300</v>
      </c>
      <c r="K1951" s="13">
        <v>117300</v>
      </c>
      <c r="L1951" s="13">
        <v>117300</v>
      </c>
      <c r="M1951" s="13">
        <v>117300</v>
      </c>
      <c r="N1951" s="13">
        <v>117300</v>
      </c>
      <c r="O1951" s="13">
        <v>117300</v>
      </c>
      <c r="P1951" s="13">
        <v>117300</v>
      </c>
      <c r="Q1951" s="13">
        <v>117300</v>
      </c>
      <c r="R1951" s="13">
        <v>117300</v>
      </c>
      <c r="S1951" s="13">
        <v>117300</v>
      </c>
      <c r="T1951" s="13">
        <v>117300</v>
      </c>
      <c r="U1951" s="13">
        <v>117300</v>
      </c>
      <c r="V1951" s="13">
        <v>117300</v>
      </c>
      <c r="W1951" s="13">
        <v>117300</v>
      </c>
      <c r="X1951" s="13">
        <v>117300</v>
      </c>
      <c r="Y1951" s="13">
        <v>117300</v>
      </c>
      <c r="Z1951" s="13">
        <v>117300</v>
      </c>
      <c r="AA1951" s="13">
        <v>117300</v>
      </c>
      <c r="AB1951" s="13"/>
      <c r="AC1951" s="13"/>
      <c r="AD1951" s="13"/>
      <c r="AE1951" s="13"/>
      <c r="AF1951" s="13"/>
      <c r="AG1951" s="13"/>
      <c r="AH1951" s="13"/>
      <c r="AI1951" s="13"/>
      <c r="AJ1951" s="13"/>
      <c r="AK1951" s="13"/>
      <c r="AL1951" s="13"/>
      <c r="AM1951" s="13"/>
      <c r="AN1951" s="13"/>
      <c r="AO1951" s="13"/>
      <c r="AP1951" s="13"/>
      <c r="AQ1951" s="13"/>
      <c r="AR1951" s="13"/>
      <c r="AS1951" s="13"/>
      <c r="AT1951" s="13"/>
      <c r="AU1951" s="13"/>
      <c r="AV1951" s="13"/>
      <c r="AW1951" s="13"/>
      <c r="AX1951" s="13">
        <v>79</v>
      </c>
      <c r="AY1951" s="14">
        <f t="shared" si="304"/>
        <v>79</v>
      </c>
      <c r="AZ1951" s="14">
        <f t="shared" ref="AZ1951:AZ2014" si="312">COUNTIF(AB1951:AX1951,"&lt;&gt;0")</f>
        <v>23</v>
      </c>
      <c r="BA1951" s="19">
        <f t="shared" si="305"/>
        <v>4.5454545454545456E-2</v>
      </c>
      <c r="BB1951" s="20" t="e">
        <f t="shared" ref="BB1951:BB2014" si="313">STDEV(AB1951:AX1951)</f>
        <v>#DIV/0!</v>
      </c>
      <c r="BC1951">
        <f t="shared" si="306"/>
        <v>0</v>
      </c>
      <c r="BD1951" s="14">
        <f t="shared" si="307"/>
        <v>1</v>
      </c>
      <c r="BE1951" s="14" t="str">
        <f t="shared" si="308"/>
        <v/>
      </c>
      <c r="BF1951" s="14" t="str">
        <f t="shared" si="309"/>
        <v/>
      </c>
      <c r="BG1951" s="14">
        <f t="shared" si="310"/>
        <v>79</v>
      </c>
    </row>
    <row r="1952" spans="1:59" x14ac:dyDescent="0.2">
      <c r="A1952" t="str">
        <f t="shared" si="311"/>
        <v>Harry Morrison_2016</v>
      </c>
      <c r="B1952" t="s">
        <v>965</v>
      </c>
      <c r="C1952" t="s">
        <v>260</v>
      </c>
      <c r="D1952">
        <v>2016</v>
      </c>
      <c r="E1952" s="13">
        <v>0</v>
      </c>
      <c r="F1952" s="13">
        <v>0</v>
      </c>
      <c r="G1952" s="13">
        <v>0</v>
      </c>
      <c r="H1952" s="13">
        <v>0</v>
      </c>
      <c r="I1952" s="13">
        <v>0</v>
      </c>
      <c r="J1952" s="13">
        <v>0</v>
      </c>
      <c r="K1952" s="13">
        <v>0</v>
      </c>
      <c r="L1952" s="13">
        <v>0</v>
      </c>
      <c r="M1952" s="13">
        <v>0</v>
      </c>
      <c r="N1952" s="13">
        <v>0</v>
      </c>
      <c r="O1952" s="13">
        <v>0</v>
      </c>
      <c r="P1952" s="13">
        <v>0</v>
      </c>
      <c r="Q1952" s="13">
        <v>0</v>
      </c>
      <c r="R1952" s="13">
        <v>0</v>
      </c>
      <c r="S1952" s="13">
        <v>0</v>
      </c>
      <c r="T1952" s="13">
        <v>0</v>
      </c>
      <c r="U1952" s="13">
        <v>0</v>
      </c>
      <c r="V1952" s="13">
        <v>0</v>
      </c>
      <c r="W1952" s="13">
        <v>0</v>
      </c>
      <c r="X1952" s="13">
        <v>0</v>
      </c>
      <c r="Y1952" s="13">
        <v>0</v>
      </c>
      <c r="Z1952" s="13">
        <v>0</v>
      </c>
      <c r="AA1952" s="13">
        <v>0</v>
      </c>
      <c r="AB1952" s="13"/>
      <c r="AC1952" s="13"/>
      <c r="AD1952" s="13"/>
      <c r="AE1952" s="13"/>
      <c r="AF1952" s="13"/>
      <c r="AG1952" s="13"/>
      <c r="AH1952" s="13"/>
      <c r="AI1952" s="13"/>
      <c r="AJ1952" s="13"/>
      <c r="AK1952" s="13"/>
      <c r="AL1952" s="13"/>
      <c r="AM1952" s="13"/>
      <c r="AN1952" s="13"/>
      <c r="AO1952" s="13"/>
      <c r="AP1952" s="13"/>
      <c r="AQ1952" s="13"/>
      <c r="AR1952" s="13"/>
      <c r="AS1952" s="13"/>
      <c r="AT1952" s="13"/>
      <c r="AU1952" s="13"/>
      <c r="AV1952" s="13"/>
      <c r="AW1952" s="13"/>
      <c r="AX1952" s="13"/>
      <c r="AY1952" s="14" t="str">
        <f t="shared" si="304"/>
        <v/>
      </c>
      <c r="AZ1952" s="14">
        <f t="shared" si="312"/>
        <v>23</v>
      </c>
      <c r="BA1952" s="19">
        <f t="shared" si="305"/>
        <v>0</v>
      </c>
      <c r="BB1952" s="20" t="e">
        <f t="shared" si="313"/>
        <v>#DIV/0!</v>
      </c>
      <c r="BC1952">
        <f t="shared" si="306"/>
        <v>23</v>
      </c>
      <c r="BD1952" s="14">
        <f t="shared" si="307"/>
        <v>1</v>
      </c>
      <c r="BE1952" s="14" t="str">
        <f t="shared" si="308"/>
        <v/>
      </c>
      <c r="BF1952" s="14" t="str">
        <f t="shared" si="309"/>
        <v/>
      </c>
      <c r="BG1952" s="14" t="str">
        <f t="shared" si="310"/>
        <v/>
      </c>
    </row>
    <row r="1953" spans="1:59" x14ac:dyDescent="0.2">
      <c r="A1953" t="str">
        <f t="shared" si="311"/>
        <v>Harry Morrison_2015</v>
      </c>
      <c r="B1953" t="s">
        <v>965</v>
      </c>
      <c r="C1953" t="s">
        <v>260</v>
      </c>
      <c r="D1953">
        <v>2015</v>
      </c>
      <c r="E1953" s="13">
        <v>0</v>
      </c>
      <c r="F1953" s="13">
        <v>0</v>
      </c>
      <c r="G1953" s="13">
        <v>0</v>
      </c>
      <c r="H1953" s="13">
        <v>0</v>
      </c>
      <c r="I1953" s="13">
        <v>0</v>
      </c>
      <c r="J1953" s="13">
        <v>0</v>
      </c>
      <c r="K1953" s="13">
        <v>0</v>
      </c>
      <c r="L1953" s="13">
        <v>0</v>
      </c>
      <c r="M1953" s="13">
        <v>0</v>
      </c>
      <c r="N1953" s="13">
        <v>0</v>
      </c>
      <c r="O1953" s="13">
        <v>0</v>
      </c>
      <c r="P1953" s="13">
        <v>0</v>
      </c>
      <c r="Q1953" s="13">
        <v>0</v>
      </c>
      <c r="R1953" s="13">
        <v>0</v>
      </c>
      <c r="S1953" s="13">
        <v>0</v>
      </c>
      <c r="T1953" s="13">
        <v>0</v>
      </c>
      <c r="U1953" s="13">
        <v>0</v>
      </c>
      <c r="V1953" s="13">
        <v>0</v>
      </c>
      <c r="W1953" s="13">
        <v>0</v>
      </c>
      <c r="X1953" s="13">
        <v>0</v>
      </c>
      <c r="Y1953" s="13">
        <v>0</v>
      </c>
      <c r="Z1953" s="13">
        <v>0</v>
      </c>
      <c r="AA1953" s="13">
        <v>0</v>
      </c>
      <c r="AB1953" s="13"/>
      <c r="AC1953" s="13"/>
      <c r="AD1953" s="13"/>
      <c r="AE1953" s="13"/>
      <c r="AF1953" s="13"/>
      <c r="AG1953" s="13"/>
      <c r="AH1953" s="13"/>
      <c r="AI1953" s="13"/>
      <c r="AJ1953" s="13"/>
      <c r="AK1953" s="13"/>
      <c r="AL1953" s="13"/>
      <c r="AM1953" s="13"/>
      <c r="AN1953" s="13"/>
      <c r="AO1953" s="13"/>
      <c r="AP1953" s="13"/>
      <c r="AQ1953" s="13"/>
      <c r="AR1953" s="13"/>
      <c r="AS1953" s="13"/>
      <c r="AT1953" s="13"/>
      <c r="AU1953" s="13"/>
      <c r="AV1953" s="13"/>
      <c r="AW1953" s="13"/>
      <c r="AX1953" s="13"/>
      <c r="AY1953" s="14" t="str">
        <f t="shared" si="304"/>
        <v/>
      </c>
      <c r="AZ1953" s="14">
        <f t="shared" si="312"/>
        <v>23</v>
      </c>
      <c r="BA1953" s="19">
        <f t="shared" si="305"/>
        <v>0</v>
      </c>
      <c r="BB1953" s="20" t="e">
        <f t="shared" si="313"/>
        <v>#DIV/0!</v>
      </c>
      <c r="BC1953">
        <f t="shared" si="306"/>
        <v>23</v>
      </c>
      <c r="BD1953" s="14">
        <f t="shared" si="307"/>
        <v>1</v>
      </c>
      <c r="BE1953" s="14" t="str">
        <f t="shared" si="308"/>
        <v/>
      </c>
      <c r="BF1953" s="14" t="str">
        <f t="shared" si="309"/>
        <v/>
      </c>
      <c r="BG1953" s="14" t="str">
        <f t="shared" si="310"/>
        <v/>
      </c>
    </row>
    <row r="1954" spans="1:59" x14ac:dyDescent="0.2">
      <c r="A1954" t="str">
        <f t="shared" si="311"/>
        <v>Irving Mosquito_2018</v>
      </c>
      <c r="B1954" t="s">
        <v>2698</v>
      </c>
      <c r="C1954" t="s">
        <v>150</v>
      </c>
      <c r="D1954">
        <v>2018</v>
      </c>
      <c r="E1954" s="13">
        <v>0</v>
      </c>
      <c r="F1954" s="13">
        <v>0</v>
      </c>
      <c r="G1954" s="13">
        <v>0</v>
      </c>
      <c r="H1954" s="13">
        <v>0</v>
      </c>
      <c r="I1954" s="13">
        <v>0</v>
      </c>
      <c r="J1954" s="13">
        <v>0</v>
      </c>
      <c r="K1954" s="13">
        <v>0</v>
      </c>
      <c r="L1954" s="13">
        <v>0</v>
      </c>
      <c r="M1954" s="13">
        <v>0</v>
      </c>
      <c r="N1954" s="13">
        <v>0</v>
      </c>
      <c r="O1954" s="13">
        <v>0</v>
      </c>
      <c r="P1954" s="13">
        <v>0</v>
      </c>
      <c r="Q1954" s="13">
        <v>0</v>
      </c>
      <c r="R1954" s="13">
        <v>0</v>
      </c>
      <c r="S1954" s="13">
        <v>0</v>
      </c>
      <c r="T1954" s="13">
        <v>0</v>
      </c>
      <c r="U1954" s="13">
        <v>0</v>
      </c>
      <c r="V1954" s="13">
        <v>0</v>
      </c>
      <c r="W1954" s="13">
        <v>0</v>
      </c>
      <c r="X1954" s="13">
        <v>0</v>
      </c>
      <c r="Y1954" s="13">
        <v>0</v>
      </c>
      <c r="Z1954" s="13">
        <v>0</v>
      </c>
      <c r="AA1954" s="13">
        <v>0</v>
      </c>
      <c r="AB1954" s="13"/>
      <c r="AC1954" s="13"/>
      <c r="AD1954" s="13"/>
      <c r="AE1954" s="13"/>
      <c r="AF1954" s="13"/>
      <c r="AG1954" s="13"/>
      <c r="AH1954" s="13"/>
      <c r="AI1954" s="13"/>
      <c r="AJ1954" s="13"/>
      <c r="AK1954" s="13"/>
      <c r="AL1954" s="13"/>
      <c r="AM1954" s="13"/>
      <c r="AN1954" s="13"/>
      <c r="AO1954" s="13"/>
      <c r="AP1954" s="13"/>
      <c r="AQ1954" s="13"/>
      <c r="AR1954" s="13"/>
      <c r="AS1954" s="13"/>
      <c r="AT1954" s="13"/>
      <c r="AU1954" s="13"/>
      <c r="AV1954" s="13"/>
      <c r="AW1954" s="13"/>
      <c r="AX1954" s="13"/>
      <c r="AY1954" s="14" t="str">
        <f t="shared" si="304"/>
        <v/>
      </c>
      <c r="AZ1954" s="14">
        <f t="shared" si="312"/>
        <v>23</v>
      </c>
      <c r="BA1954" s="19">
        <f t="shared" si="305"/>
        <v>0</v>
      </c>
      <c r="BB1954" s="20" t="e">
        <f t="shared" si="313"/>
        <v>#DIV/0!</v>
      </c>
      <c r="BC1954">
        <f t="shared" si="306"/>
        <v>23</v>
      </c>
      <c r="BD1954" s="14">
        <f t="shared" si="307"/>
        <v>1</v>
      </c>
      <c r="BE1954" s="14" t="str">
        <f t="shared" si="308"/>
        <v/>
      </c>
      <c r="BF1954" s="14" t="str">
        <f t="shared" si="309"/>
        <v/>
      </c>
      <c r="BG1954" s="14" t="str">
        <f t="shared" si="310"/>
        <v/>
      </c>
    </row>
    <row r="1955" spans="1:59" x14ac:dyDescent="0.2">
      <c r="A1955" t="str">
        <f t="shared" si="311"/>
        <v>Irving Mosquito_2017</v>
      </c>
      <c r="B1955" t="s">
        <v>2698</v>
      </c>
      <c r="C1955" t="s">
        <v>150</v>
      </c>
      <c r="D1955">
        <v>2017</v>
      </c>
      <c r="E1955" s="13">
        <v>0</v>
      </c>
      <c r="F1955" s="13">
        <v>0</v>
      </c>
      <c r="G1955" s="13">
        <v>0</v>
      </c>
      <c r="H1955" s="13">
        <v>0</v>
      </c>
      <c r="I1955" s="13">
        <v>0</v>
      </c>
      <c r="J1955" s="13">
        <v>0</v>
      </c>
      <c r="K1955" s="13">
        <v>0</v>
      </c>
      <c r="L1955" s="13">
        <v>0</v>
      </c>
      <c r="M1955" s="13">
        <v>0</v>
      </c>
      <c r="N1955" s="13">
        <v>0</v>
      </c>
      <c r="O1955" s="13">
        <v>0</v>
      </c>
      <c r="P1955" s="13">
        <v>0</v>
      </c>
      <c r="Q1955" s="13">
        <v>0</v>
      </c>
      <c r="R1955" s="13">
        <v>0</v>
      </c>
      <c r="S1955" s="13">
        <v>0</v>
      </c>
      <c r="T1955" s="13">
        <v>0</v>
      </c>
      <c r="U1955" s="13">
        <v>0</v>
      </c>
      <c r="V1955" s="13">
        <v>0</v>
      </c>
      <c r="W1955" s="13">
        <v>0</v>
      </c>
      <c r="X1955" s="13">
        <v>0</v>
      </c>
      <c r="Y1955" s="13">
        <v>0</v>
      </c>
      <c r="Z1955" s="13">
        <v>0</v>
      </c>
      <c r="AA1955" s="13">
        <v>0</v>
      </c>
      <c r="AB1955" s="13"/>
      <c r="AC1955" s="13"/>
      <c r="AD1955" s="13"/>
      <c r="AE1955" s="13"/>
      <c r="AF1955" s="13"/>
      <c r="AG1955" s="13"/>
      <c r="AH1955" s="13"/>
      <c r="AI1955" s="13"/>
      <c r="AJ1955" s="13"/>
      <c r="AK1955" s="13"/>
      <c r="AL1955" s="13"/>
      <c r="AM1955" s="13"/>
      <c r="AN1955" s="13"/>
      <c r="AO1955" s="13"/>
      <c r="AP1955" s="13"/>
      <c r="AQ1955" s="13"/>
      <c r="AR1955" s="13"/>
      <c r="AS1955" s="13"/>
      <c r="AT1955" s="13"/>
      <c r="AU1955" s="13"/>
      <c r="AV1955" s="13"/>
      <c r="AW1955" s="13"/>
      <c r="AX1955" s="13"/>
      <c r="AY1955" s="14" t="str">
        <f t="shared" si="304"/>
        <v/>
      </c>
      <c r="AZ1955" s="14">
        <f t="shared" si="312"/>
        <v>23</v>
      </c>
      <c r="BA1955" s="19">
        <f t="shared" si="305"/>
        <v>0</v>
      </c>
      <c r="BB1955" s="20" t="e">
        <f t="shared" si="313"/>
        <v>#DIV/0!</v>
      </c>
      <c r="BC1955">
        <f t="shared" si="306"/>
        <v>23</v>
      </c>
      <c r="BD1955" s="14">
        <f t="shared" si="307"/>
        <v>1</v>
      </c>
      <c r="BE1955" s="14" t="str">
        <f t="shared" si="308"/>
        <v/>
      </c>
      <c r="BF1955" s="14" t="str">
        <f t="shared" si="309"/>
        <v/>
      </c>
      <c r="BG1955" s="14" t="str">
        <f t="shared" si="310"/>
        <v/>
      </c>
    </row>
    <row r="1956" spans="1:59" x14ac:dyDescent="0.2">
      <c r="A1956" t="str">
        <f t="shared" si="311"/>
        <v>Irving Mosquito_2016</v>
      </c>
      <c r="B1956" t="s">
        <v>2698</v>
      </c>
      <c r="C1956" t="s">
        <v>150</v>
      </c>
      <c r="D1956">
        <v>2016</v>
      </c>
      <c r="E1956" s="13">
        <v>0</v>
      </c>
      <c r="F1956" s="13">
        <v>0</v>
      </c>
      <c r="G1956" s="13">
        <v>0</v>
      </c>
      <c r="H1956" s="13">
        <v>0</v>
      </c>
      <c r="I1956" s="13">
        <v>0</v>
      </c>
      <c r="J1956" s="13">
        <v>0</v>
      </c>
      <c r="K1956" s="13">
        <v>0</v>
      </c>
      <c r="L1956" s="13">
        <v>0</v>
      </c>
      <c r="M1956" s="13">
        <v>0</v>
      </c>
      <c r="N1956" s="13">
        <v>0</v>
      </c>
      <c r="O1956" s="13">
        <v>0</v>
      </c>
      <c r="P1956" s="13">
        <v>0</v>
      </c>
      <c r="Q1956" s="13">
        <v>0</v>
      </c>
      <c r="R1956" s="13">
        <v>0</v>
      </c>
      <c r="S1956" s="13">
        <v>0</v>
      </c>
      <c r="T1956" s="13">
        <v>0</v>
      </c>
      <c r="U1956" s="13">
        <v>0</v>
      </c>
      <c r="V1956" s="13">
        <v>0</v>
      </c>
      <c r="W1956" s="13">
        <v>0</v>
      </c>
      <c r="X1956" s="13">
        <v>0</v>
      </c>
      <c r="Y1956" s="13">
        <v>0</v>
      </c>
      <c r="Z1956" s="13">
        <v>0</v>
      </c>
      <c r="AA1956" s="13">
        <v>0</v>
      </c>
      <c r="AB1956" s="13"/>
      <c r="AC1956" s="13"/>
      <c r="AD1956" s="13"/>
      <c r="AE1956" s="13"/>
      <c r="AF1956" s="13"/>
      <c r="AG1956" s="13"/>
      <c r="AH1956" s="13"/>
      <c r="AI1956" s="13"/>
      <c r="AJ1956" s="13"/>
      <c r="AK1956" s="13"/>
      <c r="AL1956" s="13"/>
      <c r="AM1956" s="13"/>
      <c r="AN1956" s="13"/>
      <c r="AO1956" s="13"/>
      <c r="AP1956" s="13"/>
      <c r="AQ1956" s="13"/>
      <c r="AR1956" s="13"/>
      <c r="AS1956" s="13"/>
      <c r="AT1956" s="13"/>
      <c r="AU1956" s="13"/>
      <c r="AV1956" s="13"/>
      <c r="AW1956" s="13"/>
      <c r="AX1956" s="13"/>
      <c r="AY1956" s="14" t="str">
        <f t="shared" si="304"/>
        <v/>
      </c>
      <c r="AZ1956" s="14">
        <f t="shared" si="312"/>
        <v>23</v>
      </c>
      <c r="BA1956" s="19">
        <f t="shared" si="305"/>
        <v>0</v>
      </c>
      <c r="BB1956" s="20" t="e">
        <f t="shared" si="313"/>
        <v>#DIV/0!</v>
      </c>
      <c r="BC1956">
        <f t="shared" si="306"/>
        <v>23</v>
      </c>
      <c r="BD1956" s="14">
        <f t="shared" si="307"/>
        <v>1</v>
      </c>
      <c r="BE1956" s="14" t="str">
        <f t="shared" si="308"/>
        <v/>
      </c>
      <c r="BF1956" s="14" t="str">
        <f t="shared" si="309"/>
        <v/>
      </c>
      <c r="BG1956" s="14" t="str">
        <f t="shared" si="310"/>
        <v/>
      </c>
    </row>
    <row r="1957" spans="1:59" x14ac:dyDescent="0.2">
      <c r="A1957" t="str">
        <f t="shared" si="311"/>
        <v>Irving Mosquito_2015</v>
      </c>
      <c r="B1957" t="s">
        <v>2698</v>
      </c>
      <c r="C1957" t="s">
        <v>150</v>
      </c>
      <c r="D1957">
        <v>2015</v>
      </c>
      <c r="E1957" s="13">
        <v>0</v>
      </c>
      <c r="F1957" s="13">
        <v>0</v>
      </c>
      <c r="G1957" s="13">
        <v>0</v>
      </c>
      <c r="H1957" s="13">
        <v>0</v>
      </c>
      <c r="I1957" s="13">
        <v>0</v>
      </c>
      <c r="J1957" s="13">
        <v>0</v>
      </c>
      <c r="K1957" s="13">
        <v>0</v>
      </c>
      <c r="L1957" s="13">
        <v>0</v>
      </c>
      <c r="M1957" s="13">
        <v>0</v>
      </c>
      <c r="N1957" s="13">
        <v>0</v>
      </c>
      <c r="O1957" s="13">
        <v>0</v>
      </c>
      <c r="P1957" s="13">
        <v>0</v>
      </c>
      <c r="Q1957" s="13">
        <v>0</v>
      </c>
      <c r="R1957" s="13">
        <v>0</v>
      </c>
      <c r="S1957" s="13">
        <v>0</v>
      </c>
      <c r="T1957" s="13">
        <v>0</v>
      </c>
      <c r="U1957" s="13">
        <v>0</v>
      </c>
      <c r="V1957" s="13">
        <v>0</v>
      </c>
      <c r="W1957" s="13">
        <v>0</v>
      </c>
      <c r="X1957" s="13">
        <v>0</v>
      </c>
      <c r="Y1957" s="13">
        <v>0</v>
      </c>
      <c r="Z1957" s="13">
        <v>0</v>
      </c>
      <c r="AA1957" s="13">
        <v>0</v>
      </c>
      <c r="AB1957" s="13"/>
      <c r="AC1957" s="13"/>
      <c r="AD1957" s="13"/>
      <c r="AE1957" s="13"/>
      <c r="AF1957" s="13"/>
      <c r="AG1957" s="13"/>
      <c r="AH1957" s="13"/>
      <c r="AI1957" s="13"/>
      <c r="AJ1957" s="13"/>
      <c r="AK1957" s="13"/>
      <c r="AL1957" s="13"/>
      <c r="AM1957" s="13"/>
      <c r="AN1957" s="13"/>
      <c r="AO1957" s="13"/>
      <c r="AP1957" s="13"/>
      <c r="AQ1957" s="13"/>
      <c r="AR1957" s="13"/>
      <c r="AS1957" s="13"/>
      <c r="AT1957" s="13"/>
      <c r="AU1957" s="13"/>
      <c r="AV1957" s="13"/>
      <c r="AW1957" s="13"/>
      <c r="AX1957" s="13"/>
      <c r="AY1957" s="14" t="str">
        <f t="shared" si="304"/>
        <v/>
      </c>
      <c r="AZ1957" s="14">
        <f t="shared" si="312"/>
        <v>23</v>
      </c>
      <c r="BA1957" s="19">
        <f t="shared" si="305"/>
        <v>0</v>
      </c>
      <c r="BB1957" s="20" t="e">
        <f t="shared" si="313"/>
        <v>#DIV/0!</v>
      </c>
      <c r="BC1957">
        <f t="shared" si="306"/>
        <v>23</v>
      </c>
      <c r="BD1957" s="14">
        <f t="shared" si="307"/>
        <v>1</v>
      </c>
      <c r="BE1957" s="14" t="str">
        <f t="shared" si="308"/>
        <v/>
      </c>
      <c r="BF1957" s="14" t="str">
        <f t="shared" si="309"/>
        <v/>
      </c>
      <c r="BG1957" s="14" t="str">
        <f t="shared" si="310"/>
        <v/>
      </c>
    </row>
    <row r="1958" spans="1:59" x14ac:dyDescent="0.2">
      <c r="A1958" t="str">
        <f t="shared" si="311"/>
        <v>Steven Motlop_2018</v>
      </c>
      <c r="B1958" t="s">
        <v>876</v>
      </c>
      <c r="C1958" t="s">
        <v>40</v>
      </c>
      <c r="D1958">
        <v>2018</v>
      </c>
      <c r="E1958" s="13">
        <v>403500</v>
      </c>
      <c r="F1958" s="13">
        <v>403500</v>
      </c>
      <c r="G1958" s="13">
        <v>403500</v>
      </c>
      <c r="H1958" s="13">
        <v>398200</v>
      </c>
      <c r="I1958" s="13">
        <v>369500</v>
      </c>
      <c r="J1958" s="13">
        <v>335600</v>
      </c>
      <c r="K1958" s="13">
        <v>309600</v>
      </c>
      <c r="L1958" s="13">
        <v>310100</v>
      </c>
      <c r="M1958" s="13">
        <v>330300</v>
      </c>
      <c r="N1958" s="13">
        <v>326500</v>
      </c>
      <c r="O1958" s="13">
        <v>326500</v>
      </c>
      <c r="P1958" s="13">
        <v>319300</v>
      </c>
      <c r="Q1958" s="13">
        <v>299400</v>
      </c>
      <c r="R1958" s="13">
        <v>326200</v>
      </c>
      <c r="S1958" s="13">
        <v>343400</v>
      </c>
      <c r="T1958" s="13">
        <v>360600</v>
      </c>
      <c r="U1958" s="13">
        <v>382800</v>
      </c>
      <c r="V1958" s="13">
        <v>391400</v>
      </c>
      <c r="W1958" s="13">
        <v>391400</v>
      </c>
      <c r="X1958" s="13">
        <v>403900</v>
      </c>
      <c r="Y1958" s="13">
        <v>384500</v>
      </c>
      <c r="Z1958" s="13">
        <v>379200</v>
      </c>
      <c r="AA1958" s="13">
        <v>365600</v>
      </c>
      <c r="AB1958" s="13">
        <v>94</v>
      </c>
      <c r="AC1958" s="13">
        <v>70</v>
      </c>
      <c r="AD1958" s="13">
        <v>64</v>
      </c>
      <c r="AE1958" s="13">
        <v>36</v>
      </c>
      <c r="AF1958" s="13">
        <v>41</v>
      </c>
      <c r="AG1958" s="13">
        <v>64</v>
      </c>
      <c r="AH1958" s="13">
        <v>81</v>
      </c>
      <c r="AI1958" s="13">
        <v>87</v>
      </c>
      <c r="AJ1958" s="13">
        <v>23</v>
      </c>
      <c r="AK1958" s="13"/>
      <c r="AL1958" s="13">
        <v>70</v>
      </c>
      <c r="AM1958" s="13">
        <v>56</v>
      </c>
      <c r="AN1958" s="13">
        <v>114</v>
      </c>
      <c r="AO1958" s="13">
        <v>66</v>
      </c>
      <c r="AP1958" s="13">
        <v>69</v>
      </c>
      <c r="AQ1958" s="13">
        <v>136</v>
      </c>
      <c r="AR1958" s="13">
        <v>48</v>
      </c>
      <c r="AS1958" s="13"/>
      <c r="AT1958" s="13">
        <v>84</v>
      </c>
      <c r="AU1958" s="13">
        <v>73</v>
      </c>
      <c r="AV1958" s="13">
        <v>68</v>
      </c>
      <c r="AW1958" s="13">
        <v>87</v>
      </c>
      <c r="AX1958" s="13">
        <v>54</v>
      </c>
      <c r="AY1958" s="14">
        <f t="shared" si="304"/>
        <v>70.714285714285708</v>
      </c>
      <c r="AZ1958" s="14">
        <f t="shared" si="312"/>
        <v>23</v>
      </c>
      <c r="BA1958" s="19">
        <f t="shared" si="305"/>
        <v>0.95454545454545459</v>
      </c>
      <c r="BB1958" s="20">
        <f t="shared" si="313"/>
        <v>25.491455150977266</v>
      </c>
      <c r="BC1958">
        <f t="shared" si="306"/>
        <v>0</v>
      </c>
      <c r="BD1958" s="14">
        <f t="shared" si="307"/>
        <v>13</v>
      </c>
      <c r="BE1958" s="14">
        <f t="shared" si="308"/>
        <v>61.5</v>
      </c>
      <c r="BF1958" s="14">
        <f t="shared" si="309"/>
        <v>63.4</v>
      </c>
      <c r="BG1958" s="14">
        <f t="shared" si="310"/>
        <v>77.375</v>
      </c>
    </row>
    <row r="1959" spans="1:59" x14ac:dyDescent="0.2">
      <c r="A1959" t="str">
        <f t="shared" si="311"/>
        <v>Steven Motlop_2017</v>
      </c>
      <c r="B1959" t="s">
        <v>876</v>
      </c>
      <c r="C1959" t="s">
        <v>40</v>
      </c>
      <c r="D1959">
        <v>2017</v>
      </c>
      <c r="E1959" s="13">
        <v>463700</v>
      </c>
      <c r="F1959" s="13">
        <v>463700</v>
      </c>
      <c r="G1959" s="13">
        <v>463700</v>
      </c>
      <c r="H1959" s="13">
        <v>456400</v>
      </c>
      <c r="I1959" s="13">
        <v>466600</v>
      </c>
      <c r="J1959" s="13">
        <v>463800</v>
      </c>
      <c r="K1959" s="13">
        <v>454300</v>
      </c>
      <c r="L1959" s="13">
        <v>425800</v>
      </c>
      <c r="M1959" s="13">
        <v>417400</v>
      </c>
      <c r="N1959" s="13">
        <v>408900</v>
      </c>
      <c r="O1959" s="13">
        <v>407000</v>
      </c>
      <c r="P1959" s="13">
        <v>404000</v>
      </c>
      <c r="Q1959" s="13">
        <v>404000</v>
      </c>
      <c r="R1959" s="13">
        <v>406600</v>
      </c>
      <c r="S1959" s="13">
        <v>403200</v>
      </c>
      <c r="T1959" s="13">
        <v>384200</v>
      </c>
      <c r="U1959" s="13">
        <v>377600</v>
      </c>
      <c r="V1959" s="13">
        <v>361800</v>
      </c>
      <c r="W1959" s="13">
        <v>342300</v>
      </c>
      <c r="X1959" s="13">
        <v>342300</v>
      </c>
      <c r="Y1959" s="13">
        <v>342300</v>
      </c>
      <c r="Z1959" s="13">
        <v>319300</v>
      </c>
      <c r="AA1959" s="13">
        <v>301100</v>
      </c>
      <c r="AB1959" s="13">
        <v>87</v>
      </c>
      <c r="AC1959" s="13">
        <v>83</v>
      </c>
      <c r="AD1959" s="13">
        <v>84</v>
      </c>
      <c r="AE1959" s="13">
        <v>123</v>
      </c>
      <c r="AF1959" s="13">
        <v>59</v>
      </c>
      <c r="AG1959" s="13">
        <v>69</v>
      </c>
      <c r="AH1959" s="13">
        <v>74</v>
      </c>
      <c r="AI1959" s="13">
        <v>89</v>
      </c>
      <c r="AJ1959" s="13">
        <v>63</v>
      </c>
      <c r="AK1959" s="13">
        <v>84</v>
      </c>
      <c r="AL1959" s="13">
        <v>87</v>
      </c>
      <c r="AM1959" s="13"/>
      <c r="AN1959" s="13">
        <v>72</v>
      </c>
      <c r="AO1959" s="13">
        <v>72</v>
      </c>
      <c r="AP1959" s="13">
        <v>53</v>
      </c>
      <c r="AQ1959" s="13">
        <v>89</v>
      </c>
      <c r="AR1959" s="13">
        <v>48</v>
      </c>
      <c r="AS1959" s="13">
        <v>36</v>
      </c>
      <c r="AT1959" s="13"/>
      <c r="AU1959" s="13"/>
      <c r="AV1959" s="13">
        <v>71</v>
      </c>
      <c r="AW1959" s="13">
        <v>45</v>
      </c>
      <c r="AX1959" s="13">
        <v>80</v>
      </c>
      <c r="AY1959" s="14">
        <f t="shared" si="304"/>
        <v>73.400000000000006</v>
      </c>
      <c r="AZ1959" s="14">
        <f t="shared" si="312"/>
        <v>23</v>
      </c>
      <c r="BA1959" s="19">
        <f t="shared" si="305"/>
        <v>0.90909090909090906</v>
      </c>
      <c r="BB1959" s="20">
        <f t="shared" si="313"/>
        <v>19.586246517175748</v>
      </c>
      <c r="BC1959">
        <f t="shared" si="306"/>
        <v>0</v>
      </c>
      <c r="BD1959" s="14">
        <f t="shared" si="307"/>
        <v>23</v>
      </c>
      <c r="BE1959" s="14">
        <f t="shared" si="308"/>
        <v>84.166666666666671</v>
      </c>
      <c r="BF1959" s="14">
        <f t="shared" si="309"/>
        <v>79.400000000000006</v>
      </c>
      <c r="BG1959" s="14">
        <f t="shared" si="310"/>
        <v>60.285714285714285</v>
      </c>
    </row>
    <row r="1960" spans="1:59" x14ac:dyDescent="0.2">
      <c r="A1960" t="str">
        <f t="shared" si="311"/>
        <v>Steven Motlop_2016</v>
      </c>
      <c r="B1960" t="s">
        <v>876</v>
      </c>
      <c r="C1960" t="s">
        <v>40</v>
      </c>
      <c r="D1960">
        <v>2016</v>
      </c>
      <c r="E1960" s="13">
        <v>475400</v>
      </c>
      <c r="F1960" s="13">
        <v>475400</v>
      </c>
      <c r="G1960" s="13">
        <v>475400</v>
      </c>
      <c r="H1960" s="13">
        <v>460100</v>
      </c>
      <c r="I1960" s="13">
        <v>467300</v>
      </c>
      <c r="J1960" s="13">
        <v>473700</v>
      </c>
      <c r="K1960" s="13">
        <v>486600</v>
      </c>
      <c r="L1960" s="13">
        <v>522000</v>
      </c>
      <c r="M1960" s="13">
        <v>569400</v>
      </c>
      <c r="N1960" s="13">
        <v>565100</v>
      </c>
      <c r="O1960" s="13">
        <v>505000</v>
      </c>
      <c r="P1960" s="13">
        <v>429000</v>
      </c>
      <c r="Q1960" s="13">
        <v>377500</v>
      </c>
      <c r="R1960" s="13">
        <v>374100</v>
      </c>
      <c r="S1960" s="13">
        <v>377900</v>
      </c>
      <c r="T1960" s="13">
        <v>377900</v>
      </c>
      <c r="U1960" s="13">
        <v>379200</v>
      </c>
      <c r="V1960" s="13">
        <v>366000</v>
      </c>
      <c r="W1960" s="13">
        <v>361900</v>
      </c>
      <c r="X1960" s="13">
        <v>382600</v>
      </c>
      <c r="Y1960" s="13">
        <v>389200</v>
      </c>
      <c r="Z1960" s="13">
        <v>397700</v>
      </c>
      <c r="AA1960" s="13">
        <v>406600</v>
      </c>
      <c r="AB1960" s="13">
        <v>51</v>
      </c>
      <c r="AC1960" s="13">
        <v>80</v>
      </c>
      <c r="AD1960" s="13">
        <v>114</v>
      </c>
      <c r="AE1960" s="13">
        <v>93</v>
      </c>
      <c r="AF1960" s="13">
        <v>81</v>
      </c>
      <c r="AG1960" s="13">
        <v>133</v>
      </c>
      <c r="AH1960" s="13">
        <v>155</v>
      </c>
      <c r="AI1960" s="13">
        <v>129</v>
      </c>
      <c r="AJ1960" s="13">
        <v>47</v>
      </c>
      <c r="AK1960" s="13">
        <v>27</v>
      </c>
      <c r="AL1960" s="13">
        <v>56</v>
      </c>
      <c r="AM1960" s="13">
        <v>58</v>
      </c>
      <c r="AN1960" s="13">
        <v>111</v>
      </c>
      <c r="AO1960" s="13">
        <v>67</v>
      </c>
      <c r="AP1960" s="13"/>
      <c r="AQ1960" s="13">
        <v>53</v>
      </c>
      <c r="AR1960" s="13">
        <v>82</v>
      </c>
      <c r="AS1960" s="13">
        <v>81</v>
      </c>
      <c r="AT1960" s="13">
        <v>108</v>
      </c>
      <c r="AU1960" s="13">
        <v>63</v>
      </c>
      <c r="AV1960" s="13">
        <v>90</v>
      </c>
      <c r="AW1960" s="13">
        <v>114</v>
      </c>
      <c r="AX1960" s="13">
        <v>82</v>
      </c>
      <c r="AY1960" s="14">
        <f t="shared" si="304"/>
        <v>85.227272727272734</v>
      </c>
      <c r="AZ1960" s="14">
        <f t="shared" si="312"/>
        <v>23</v>
      </c>
      <c r="BA1960" s="19">
        <f t="shared" si="305"/>
        <v>1</v>
      </c>
      <c r="BB1960" s="20">
        <f t="shared" si="313"/>
        <v>32.03856577579117</v>
      </c>
      <c r="BC1960">
        <f t="shared" si="306"/>
        <v>0</v>
      </c>
      <c r="BD1960" s="14">
        <f t="shared" si="307"/>
        <v>19</v>
      </c>
      <c r="BE1960" s="14">
        <f t="shared" si="308"/>
        <v>92</v>
      </c>
      <c r="BF1960" s="14">
        <f t="shared" si="309"/>
        <v>78.666666666666671</v>
      </c>
      <c r="BG1960" s="14">
        <f t="shared" si="310"/>
        <v>84.125</v>
      </c>
    </row>
    <row r="1961" spans="1:59" x14ac:dyDescent="0.2">
      <c r="A1961" t="str">
        <f t="shared" si="311"/>
        <v>Steven Motlop_2015</v>
      </c>
      <c r="B1961" t="s">
        <v>876</v>
      </c>
      <c r="C1961" t="s">
        <v>40</v>
      </c>
      <c r="D1961">
        <v>2015</v>
      </c>
      <c r="E1961" s="13">
        <v>434700</v>
      </c>
      <c r="F1961" s="13">
        <v>434700</v>
      </c>
      <c r="G1961" s="13">
        <v>434700</v>
      </c>
      <c r="H1961" s="13">
        <v>434700</v>
      </c>
      <c r="I1961" s="13">
        <v>447100</v>
      </c>
      <c r="J1961" s="13">
        <v>456100</v>
      </c>
      <c r="K1961" s="13">
        <v>461300</v>
      </c>
      <c r="L1961" s="13">
        <v>453400</v>
      </c>
      <c r="M1961" s="13">
        <v>418600</v>
      </c>
      <c r="N1961" s="13">
        <v>388500</v>
      </c>
      <c r="O1961" s="13">
        <v>388700</v>
      </c>
      <c r="P1961" s="13">
        <v>407200</v>
      </c>
      <c r="Q1961" s="13">
        <v>433600</v>
      </c>
      <c r="R1961" s="13">
        <v>433600</v>
      </c>
      <c r="S1961" s="13">
        <v>433600</v>
      </c>
      <c r="T1961" s="13">
        <v>419300</v>
      </c>
      <c r="U1961" s="13">
        <v>431000</v>
      </c>
      <c r="V1961" s="13">
        <v>449800</v>
      </c>
      <c r="W1961" s="13">
        <v>498200</v>
      </c>
      <c r="X1961" s="13">
        <v>517200</v>
      </c>
      <c r="Y1961" s="13">
        <v>495600</v>
      </c>
      <c r="Z1961" s="13">
        <v>490600</v>
      </c>
      <c r="AA1961" s="13">
        <v>472600</v>
      </c>
      <c r="AB1961" s="13">
        <v>92</v>
      </c>
      <c r="AC1961" s="13"/>
      <c r="AD1961" s="13">
        <v>98</v>
      </c>
      <c r="AE1961" s="13">
        <v>97</v>
      </c>
      <c r="AF1961" s="13">
        <v>93</v>
      </c>
      <c r="AG1961" s="13">
        <v>95</v>
      </c>
      <c r="AH1961" s="13">
        <v>70</v>
      </c>
      <c r="AI1961" s="13">
        <v>26</v>
      </c>
      <c r="AJ1961" s="13">
        <v>85</v>
      </c>
      <c r="AK1961" s="13">
        <v>119</v>
      </c>
      <c r="AL1961" s="13">
        <v>68</v>
      </c>
      <c r="AM1961" s="13">
        <v>115</v>
      </c>
      <c r="AN1961" s="13"/>
      <c r="AO1961" s="13"/>
      <c r="AP1961" s="13">
        <v>41</v>
      </c>
      <c r="AQ1961" s="13">
        <v>119</v>
      </c>
      <c r="AR1961" s="13">
        <v>144</v>
      </c>
      <c r="AS1961" s="13">
        <v>119</v>
      </c>
      <c r="AT1961" s="13">
        <v>82</v>
      </c>
      <c r="AU1961" s="13">
        <v>64</v>
      </c>
      <c r="AV1961" s="13">
        <v>147</v>
      </c>
      <c r="AW1961" s="13">
        <v>49</v>
      </c>
      <c r="AX1961" s="13">
        <v>39</v>
      </c>
      <c r="AY1961" s="14">
        <f t="shared" si="304"/>
        <v>88.1</v>
      </c>
      <c r="AZ1961" s="14">
        <f t="shared" si="312"/>
        <v>23</v>
      </c>
      <c r="BA1961" s="19">
        <f t="shared" si="305"/>
        <v>0.90909090909090906</v>
      </c>
      <c r="BB1961" s="20">
        <f t="shared" si="313"/>
        <v>33.888206301245702</v>
      </c>
      <c r="BC1961">
        <f t="shared" si="306"/>
        <v>0</v>
      </c>
      <c r="BD1961" s="14">
        <f t="shared" si="307"/>
        <v>10</v>
      </c>
      <c r="BE1961" s="14">
        <f t="shared" si="308"/>
        <v>95</v>
      </c>
      <c r="BF1961" s="14">
        <f t="shared" si="309"/>
        <v>80.5</v>
      </c>
      <c r="BG1961" s="14">
        <f t="shared" si="310"/>
        <v>89.333333333333329</v>
      </c>
    </row>
    <row r="1962" spans="1:59" x14ac:dyDescent="0.2">
      <c r="A1962" t="str">
        <f t="shared" si="311"/>
        <v>Shane Mumford_2018</v>
      </c>
      <c r="B1962" t="s">
        <v>863</v>
      </c>
      <c r="C1962" t="s">
        <v>490</v>
      </c>
      <c r="D1962">
        <v>2018</v>
      </c>
      <c r="E1962" s="13">
        <v>536300</v>
      </c>
      <c r="F1962" s="13">
        <v>536300</v>
      </c>
      <c r="G1962" s="13">
        <v>536300</v>
      </c>
      <c r="H1962" s="13">
        <v>532000</v>
      </c>
      <c r="I1962" s="13">
        <v>557700</v>
      </c>
      <c r="J1962" s="13">
        <v>590000</v>
      </c>
      <c r="K1962" s="13">
        <v>598200</v>
      </c>
      <c r="L1962" s="13">
        <v>574500</v>
      </c>
      <c r="M1962" s="13">
        <v>538700</v>
      </c>
      <c r="N1962" s="13">
        <v>526600</v>
      </c>
      <c r="O1962" s="13">
        <v>538800</v>
      </c>
      <c r="P1962" s="13">
        <v>543000</v>
      </c>
      <c r="Q1962" s="13">
        <v>531200</v>
      </c>
      <c r="R1962" s="13">
        <v>531200</v>
      </c>
      <c r="S1962" s="13">
        <v>505500</v>
      </c>
      <c r="T1962" s="13">
        <v>488300</v>
      </c>
      <c r="U1962" s="13">
        <v>458600</v>
      </c>
      <c r="V1962" s="13">
        <v>455600</v>
      </c>
      <c r="W1962" s="13">
        <v>462200</v>
      </c>
      <c r="X1962" s="13">
        <v>462200</v>
      </c>
      <c r="Y1962" s="13">
        <v>496200</v>
      </c>
      <c r="Z1962" s="13">
        <v>496200</v>
      </c>
      <c r="AA1962" s="13">
        <v>499200</v>
      </c>
      <c r="AB1962" s="13">
        <v>69</v>
      </c>
      <c r="AC1962" s="13">
        <v>97</v>
      </c>
      <c r="AD1962" s="13">
        <v>137</v>
      </c>
      <c r="AE1962" s="13">
        <v>135</v>
      </c>
      <c r="AF1962" s="13">
        <v>126</v>
      </c>
      <c r="AG1962" s="13">
        <v>104</v>
      </c>
      <c r="AH1962" s="13">
        <v>67</v>
      </c>
      <c r="AI1962" s="13">
        <v>87</v>
      </c>
      <c r="AJ1962" s="13">
        <v>135</v>
      </c>
      <c r="AK1962" s="13">
        <v>115</v>
      </c>
      <c r="AL1962" s="13">
        <v>78</v>
      </c>
      <c r="AM1962" s="13">
        <v>99</v>
      </c>
      <c r="AN1962" s="13"/>
      <c r="AO1962" s="13">
        <v>77</v>
      </c>
      <c r="AP1962" s="13">
        <v>86</v>
      </c>
      <c r="AQ1962" s="13">
        <v>61</v>
      </c>
      <c r="AR1962" s="13">
        <v>120</v>
      </c>
      <c r="AS1962" s="13">
        <v>107</v>
      </c>
      <c r="AT1962" s="13"/>
      <c r="AU1962" s="13">
        <v>129</v>
      </c>
      <c r="AV1962" s="13"/>
      <c r="AW1962" s="13">
        <v>71</v>
      </c>
      <c r="AX1962" s="13">
        <v>66</v>
      </c>
      <c r="AY1962" s="14">
        <f t="shared" si="304"/>
        <v>98.3</v>
      </c>
      <c r="AZ1962" s="14">
        <f t="shared" si="312"/>
        <v>23</v>
      </c>
      <c r="BA1962" s="19">
        <f t="shared" si="305"/>
        <v>0.90909090909090906</v>
      </c>
      <c r="BB1962" s="20">
        <f t="shared" si="313"/>
        <v>26.08104776713504</v>
      </c>
      <c r="BC1962">
        <f t="shared" si="306"/>
        <v>0</v>
      </c>
      <c r="BD1962" s="14">
        <f t="shared" si="307"/>
        <v>18</v>
      </c>
      <c r="BE1962" s="14">
        <f t="shared" si="308"/>
        <v>111.33333333333333</v>
      </c>
      <c r="BF1962" s="14">
        <f t="shared" si="309"/>
        <v>96.833333333333329</v>
      </c>
      <c r="BG1962" s="14">
        <f t="shared" si="310"/>
        <v>91.428571428571431</v>
      </c>
    </row>
    <row r="1963" spans="1:59" x14ac:dyDescent="0.2">
      <c r="A1963" t="str">
        <f t="shared" si="311"/>
        <v>Shane Mumford_2017</v>
      </c>
      <c r="B1963" t="s">
        <v>863</v>
      </c>
      <c r="C1963" t="s">
        <v>490</v>
      </c>
      <c r="D1963">
        <v>2017</v>
      </c>
      <c r="E1963" s="13">
        <v>570500</v>
      </c>
      <c r="F1963" s="13">
        <v>570500</v>
      </c>
      <c r="G1963" s="13">
        <v>570500</v>
      </c>
      <c r="H1963" s="13">
        <v>549000</v>
      </c>
      <c r="I1963" s="13">
        <v>554700</v>
      </c>
      <c r="J1963" s="13">
        <v>555300</v>
      </c>
      <c r="K1963" s="13">
        <v>544800</v>
      </c>
      <c r="L1963" s="13">
        <v>532600</v>
      </c>
      <c r="M1963" s="13">
        <v>526800</v>
      </c>
      <c r="N1963" s="13">
        <v>517400</v>
      </c>
      <c r="O1963" s="13">
        <v>495100</v>
      </c>
      <c r="P1963" s="13">
        <v>467600</v>
      </c>
      <c r="Q1963" s="13">
        <v>453500</v>
      </c>
      <c r="R1963" s="13">
        <v>453500</v>
      </c>
      <c r="S1963" s="13">
        <v>457200</v>
      </c>
      <c r="T1963" s="13">
        <v>457200</v>
      </c>
      <c r="U1963" s="13">
        <v>474000</v>
      </c>
      <c r="V1963" s="13">
        <v>475800</v>
      </c>
      <c r="W1963" s="13">
        <v>472300</v>
      </c>
      <c r="X1963" s="13">
        <v>471000</v>
      </c>
      <c r="Y1963" s="13">
        <v>489000</v>
      </c>
      <c r="Z1963" s="13">
        <v>514200</v>
      </c>
      <c r="AA1963" s="13">
        <v>521300</v>
      </c>
      <c r="AB1963" s="13">
        <v>65</v>
      </c>
      <c r="AC1963" s="13">
        <v>105</v>
      </c>
      <c r="AD1963" s="13">
        <v>117</v>
      </c>
      <c r="AE1963" s="13">
        <v>114</v>
      </c>
      <c r="AF1963" s="13">
        <v>95</v>
      </c>
      <c r="AG1963" s="13">
        <v>93</v>
      </c>
      <c r="AH1963" s="13">
        <v>108</v>
      </c>
      <c r="AI1963" s="13">
        <v>102</v>
      </c>
      <c r="AJ1963" s="13">
        <v>84</v>
      </c>
      <c r="AK1963" s="13">
        <v>74</v>
      </c>
      <c r="AL1963" s="13">
        <v>76</v>
      </c>
      <c r="AM1963" s="13">
        <v>99</v>
      </c>
      <c r="AN1963" s="13"/>
      <c r="AO1963" s="13">
        <v>109</v>
      </c>
      <c r="AP1963" s="13"/>
      <c r="AQ1963" s="13">
        <v>106</v>
      </c>
      <c r="AR1963" s="13">
        <v>79</v>
      </c>
      <c r="AS1963" s="13">
        <v>100</v>
      </c>
      <c r="AT1963" s="13">
        <v>110</v>
      </c>
      <c r="AU1963" s="13">
        <v>123</v>
      </c>
      <c r="AV1963" s="13">
        <v>128</v>
      </c>
      <c r="AW1963" s="13">
        <v>84</v>
      </c>
      <c r="AX1963" s="13">
        <v>99</v>
      </c>
      <c r="AY1963" s="14">
        <f t="shared" si="304"/>
        <v>98.571428571428569</v>
      </c>
      <c r="AZ1963" s="14">
        <f t="shared" si="312"/>
        <v>23</v>
      </c>
      <c r="BA1963" s="19">
        <f t="shared" si="305"/>
        <v>0.95454545454545459</v>
      </c>
      <c r="BB1963" s="20">
        <f t="shared" si="313"/>
        <v>16.690031241946297</v>
      </c>
      <c r="BC1963">
        <f t="shared" si="306"/>
        <v>0</v>
      </c>
      <c r="BD1963" s="14">
        <f t="shared" si="307"/>
        <v>13</v>
      </c>
      <c r="BE1963" s="14">
        <f t="shared" si="308"/>
        <v>98.166666666666671</v>
      </c>
      <c r="BF1963" s="14">
        <f t="shared" si="309"/>
        <v>90.5</v>
      </c>
      <c r="BG1963" s="14">
        <f t="shared" si="310"/>
        <v>103.625</v>
      </c>
    </row>
    <row r="1964" spans="1:59" x14ac:dyDescent="0.2">
      <c r="A1964" t="str">
        <f t="shared" si="311"/>
        <v>Shane Mumford_2016</v>
      </c>
      <c r="B1964" t="s">
        <v>863</v>
      </c>
      <c r="C1964" t="s">
        <v>490</v>
      </c>
      <c r="D1964">
        <v>2016</v>
      </c>
      <c r="E1964" s="13">
        <v>613700</v>
      </c>
      <c r="F1964" s="13">
        <v>613700</v>
      </c>
      <c r="G1964" s="13">
        <v>613700</v>
      </c>
      <c r="H1964" s="13">
        <v>571100</v>
      </c>
      <c r="I1964" s="13">
        <v>538500</v>
      </c>
      <c r="J1964" s="13">
        <v>513300</v>
      </c>
      <c r="K1964" s="13">
        <v>513600</v>
      </c>
      <c r="L1964" s="13">
        <v>532000</v>
      </c>
      <c r="M1964" s="13">
        <v>552800</v>
      </c>
      <c r="N1964" s="13">
        <v>551400</v>
      </c>
      <c r="O1964" s="13">
        <v>550600</v>
      </c>
      <c r="P1964" s="13">
        <v>551400</v>
      </c>
      <c r="Q1964" s="13">
        <v>551400</v>
      </c>
      <c r="R1964" s="13">
        <v>551400</v>
      </c>
      <c r="S1964" s="13">
        <v>551400</v>
      </c>
      <c r="T1964" s="13">
        <v>551400</v>
      </c>
      <c r="U1964" s="13">
        <v>551400</v>
      </c>
      <c r="V1964" s="13">
        <v>551400</v>
      </c>
      <c r="W1964" s="13">
        <v>551400</v>
      </c>
      <c r="X1964" s="13">
        <v>551400</v>
      </c>
      <c r="Y1964" s="13">
        <v>551400</v>
      </c>
      <c r="Z1964" s="13">
        <v>551400</v>
      </c>
      <c r="AA1964" s="13">
        <v>551400</v>
      </c>
      <c r="AB1964" s="13">
        <v>98</v>
      </c>
      <c r="AC1964" s="13">
        <v>108</v>
      </c>
      <c r="AD1964" s="13">
        <v>61</v>
      </c>
      <c r="AE1964" s="13">
        <v>97</v>
      </c>
      <c r="AF1964" s="13">
        <v>107</v>
      </c>
      <c r="AG1964" s="13">
        <v>104</v>
      </c>
      <c r="AH1964" s="13">
        <v>138</v>
      </c>
      <c r="AI1964" s="13">
        <v>122</v>
      </c>
      <c r="AJ1964" s="13">
        <v>66</v>
      </c>
      <c r="AK1964" s="13">
        <v>136</v>
      </c>
      <c r="AL1964" s="13">
        <v>126</v>
      </c>
      <c r="AM1964" s="13"/>
      <c r="AN1964" s="13"/>
      <c r="AO1964" s="13"/>
      <c r="AP1964" s="13"/>
      <c r="AQ1964" s="13"/>
      <c r="AR1964" s="13"/>
      <c r="AS1964" s="13"/>
      <c r="AT1964" s="13"/>
      <c r="AU1964" s="13"/>
      <c r="AV1964" s="13"/>
      <c r="AW1964" s="13"/>
      <c r="AX1964" s="13"/>
      <c r="AY1964" s="14">
        <f t="shared" si="304"/>
        <v>105.72727272727273</v>
      </c>
      <c r="AZ1964" s="14">
        <f t="shared" si="312"/>
        <v>23</v>
      </c>
      <c r="BA1964" s="19">
        <f t="shared" si="305"/>
        <v>0.5</v>
      </c>
      <c r="BB1964" s="20">
        <f t="shared" si="313"/>
        <v>25.21543538823358</v>
      </c>
      <c r="BC1964">
        <f t="shared" si="306"/>
        <v>0</v>
      </c>
      <c r="BD1964" s="14">
        <f t="shared" si="307"/>
        <v>6</v>
      </c>
      <c r="BE1964" s="14">
        <f t="shared" si="308"/>
        <v>95.833333333333329</v>
      </c>
      <c r="BF1964" s="14">
        <f t="shared" si="309"/>
        <v>117.6</v>
      </c>
      <c r="BG1964" s="14" t="str">
        <f t="shared" si="310"/>
        <v/>
      </c>
    </row>
    <row r="1965" spans="1:59" x14ac:dyDescent="0.2">
      <c r="A1965" t="str">
        <f t="shared" si="311"/>
        <v>Shane Mumford_2015</v>
      </c>
      <c r="B1965" t="s">
        <v>863</v>
      </c>
      <c r="C1965" t="s">
        <v>490</v>
      </c>
      <c r="D1965">
        <v>2015</v>
      </c>
      <c r="E1965" s="13">
        <v>496000</v>
      </c>
      <c r="F1965" s="13">
        <v>496000</v>
      </c>
      <c r="G1965" s="13">
        <v>496000</v>
      </c>
      <c r="H1965" s="13">
        <v>565400</v>
      </c>
      <c r="I1965" s="13">
        <v>565400</v>
      </c>
      <c r="J1965" s="13">
        <v>565400</v>
      </c>
      <c r="K1965" s="13">
        <v>565400</v>
      </c>
      <c r="L1965" s="13">
        <v>565400</v>
      </c>
      <c r="M1965" s="13">
        <v>565400</v>
      </c>
      <c r="N1965" s="13">
        <v>565400</v>
      </c>
      <c r="O1965" s="13">
        <v>576800</v>
      </c>
      <c r="P1965" s="13">
        <v>564900</v>
      </c>
      <c r="Q1965" s="13">
        <v>533600</v>
      </c>
      <c r="R1965" s="13">
        <v>547800</v>
      </c>
      <c r="S1965" s="13">
        <v>575600</v>
      </c>
      <c r="T1965" s="13">
        <v>579500</v>
      </c>
      <c r="U1965" s="13">
        <v>575400</v>
      </c>
      <c r="V1965" s="13">
        <v>542600</v>
      </c>
      <c r="W1965" s="13">
        <v>533300</v>
      </c>
      <c r="X1965" s="13">
        <v>522700</v>
      </c>
      <c r="Y1965" s="13">
        <v>515200</v>
      </c>
      <c r="Z1965" s="13">
        <v>510400</v>
      </c>
      <c r="AA1965" s="13">
        <v>534000</v>
      </c>
      <c r="AB1965" s="13">
        <v>132</v>
      </c>
      <c r="AC1965" s="13">
        <v>158</v>
      </c>
      <c r="AD1965" s="13">
        <v>164</v>
      </c>
      <c r="AE1965" s="13"/>
      <c r="AF1965" s="13"/>
      <c r="AG1965" s="13"/>
      <c r="AH1965" s="13"/>
      <c r="AI1965" s="13"/>
      <c r="AJ1965" s="13"/>
      <c r="AK1965" s="13">
        <v>40</v>
      </c>
      <c r="AL1965" s="13">
        <v>115</v>
      </c>
      <c r="AM1965" s="13">
        <v>112</v>
      </c>
      <c r="AN1965" s="13">
        <v>123</v>
      </c>
      <c r="AO1965" s="13">
        <v>152</v>
      </c>
      <c r="AP1965" s="13">
        <v>76</v>
      </c>
      <c r="AQ1965" s="13">
        <v>108</v>
      </c>
      <c r="AR1965" s="13">
        <v>87</v>
      </c>
      <c r="AS1965" s="13">
        <v>110</v>
      </c>
      <c r="AT1965" s="13">
        <v>99</v>
      </c>
      <c r="AU1965" s="13">
        <v>87</v>
      </c>
      <c r="AV1965" s="13">
        <v>112</v>
      </c>
      <c r="AW1965" s="13">
        <v>165</v>
      </c>
      <c r="AX1965" s="13">
        <v>101</v>
      </c>
      <c r="AY1965" s="14">
        <f t="shared" si="304"/>
        <v>114.17647058823529</v>
      </c>
      <c r="AZ1965" s="14">
        <f t="shared" si="312"/>
        <v>23</v>
      </c>
      <c r="BA1965" s="19">
        <f t="shared" si="305"/>
        <v>0.77272727272727271</v>
      </c>
      <c r="BB1965" s="20">
        <f t="shared" si="313"/>
        <v>33.27768639441009</v>
      </c>
      <c r="BC1965">
        <f t="shared" si="306"/>
        <v>0</v>
      </c>
      <c r="BD1965" s="14">
        <f t="shared" si="307"/>
        <v>1</v>
      </c>
      <c r="BE1965" s="14">
        <f t="shared" si="308"/>
        <v>151.33333333333334</v>
      </c>
      <c r="BF1965" s="14">
        <f t="shared" si="309"/>
        <v>89</v>
      </c>
      <c r="BG1965" s="14">
        <f t="shared" si="310"/>
        <v>105</v>
      </c>
    </row>
    <row r="1966" spans="1:59" x14ac:dyDescent="0.2">
      <c r="A1966" t="str">
        <f t="shared" si="311"/>
        <v>David Mundy_2018</v>
      </c>
      <c r="B1966" t="s">
        <v>612</v>
      </c>
      <c r="C1966" t="s">
        <v>184</v>
      </c>
      <c r="D1966">
        <v>2018</v>
      </c>
      <c r="E1966" s="13">
        <v>491700</v>
      </c>
      <c r="F1966" s="13">
        <v>491700</v>
      </c>
      <c r="G1966" s="13">
        <v>491700</v>
      </c>
      <c r="H1966" s="13">
        <v>500500</v>
      </c>
      <c r="I1966" s="13">
        <v>518500</v>
      </c>
      <c r="J1966" s="13">
        <v>523700</v>
      </c>
      <c r="K1966" s="13">
        <v>522100</v>
      </c>
      <c r="L1966" s="13">
        <v>496700</v>
      </c>
      <c r="M1966" s="13">
        <v>478300</v>
      </c>
      <c r="N1966" s="13">
        <v>457900</v>
      </c>
      <c r="O1966" s="13">
        <v>460200</v>
      </c>
      <c r="P1966" s="13">
        <v>448900</v>
      </c>
      <c r="Q1966" s="13">
        <v>446200</v>
      </c>
      <c r="R1966" s="13">
        <v>440300</v>
      </c>
      <c r="S1966" s="13">
        <v>440300</v>
      </c>
      <c r="T1966" s="13">
        <v>431100</v>
      </c>
      <c r="U1966" s="13">
        <v>425700</v>
      </c>
      <c r="V1966" s="13">
        <v>444900</v>
      </c>
      <c r="W1966" s="13">
        <v>462000</v>
      </c>
      <c r="X1966" s="13">
        <v>473900</v>
      </c>
      <c r="Y1966" s="13">
        <v>475800</v>
      </c>
      <c r="Z1966" s="13">
        <v>493400</v>
      </c>
      <c r="AA1966" s="13">
        <v>504700</v>
      </c>
      <c r="AB1966" s="13">
        <v>83</v>
      </c>
      <c r="AC1966" s="13">
        <v>123</v>
      </c>
      <c r="AD1966" s="13">
        <v>106</v>
      </c>
      <c r="AE1966" s="13">
        <v>105</v>
      </c>
      <c r="AF1966" s="13">
        <v>104</v>
      </c>
      <c r="AG1966" s="13">
        <v>98</v>
      </c>
      <c r="AH1966" s="13">
        <v>53</v>
      </c>
      <c r="AI1966" s="13">
        <v>107</v>
      </c>
      <c r="AJ1966" s="13">
        <v>83</v>
      </c>
      <c r="AK1966" s="13">
        <v>90</v>
      </c>
      <c r="AL1966" s="13">
        <v>78</v>
      </c>
      <c r="AM1966" s="13">
        <v>98</v>
      </c>
      <c r="AN1966" s="13">
        <v>79</v>
      </c>
      <c r="AO1966" s="13"/>
      <c r="AP1966" s="13">
        <v>72</v>
      </c>
      <c r="AQ1966" s="13">
        <v>101</v>
      </c>
      <c r="AR1966" s="13">
        <v>130</v>
      </c>
      <c r="AS1966" s="13">
        <v>80</v>
      </c>
      <c r="AT1966" s="13">
        <v>100</v>
      </c>
      <c r="AU1966" s="13">
        <v>116</v>
      </c>
      <c r="AV1966" s="13">
        <v>117</v>
      </c>
      <c r="AW1966" s="13">
        <v>109</v>
      </c>
      <c r="AX1966" s="13">
        <v>79</v>
      </c>
      <c r="AY1966" s="14">
        <f t="shared" si="304"/>
        <v>95.954545454545453</v>
      </c>
      <c r="AZ1966" s="14">
        <f t="shared" si="312"/>
        <v>23</v>
      </c>
      <c r="BA1966" s="19">
        <f t="shared" si="305"/>
        <v>1</v>
      </c>
      <c r="BB1966" s="20">
        <f t="shared" si="313"/>
        <v>18.602297023363949</v>
      </c>
      <c r="BC1966">
        <f t="shared" si="306"/>
        <v>0</v>
      </c>
      <c r="BD1966" s="14">
        <f t="shared" si="307"/>
        <v>17</v>
      </c>
      <c r="BE1966" s="14">
        <f t="shared" si="308"/>
        <v>103.16666666666667</v>
      </c>
      <c r="BF1966" s="14">
        <f t="shared" si="309"/>
        <v>84.833333333333329</v>
      </c>
      <c r="BG1966" s="14">
        <f t="shared" si="310"/>
        <v>100.44444444444444</v>
      </c>
    </row>
    <row r="1967" spans="1:59" x14ac:dyDescent="0.2">
      <c r="A1967" t="str">
        <f t="shared" si="311"/>
        <v>David Mundy_2017</v>
      </c>
      <c r="B1967" t="s">
        <v>612</v>
      </c>
      <c r="C1967" t="s">
        <v>184</v>
      </c>
      <c r="D1967">
        <v>2017</v>
      </c>
      <c r="E1967" s="13">
        <v>507200</v>
      </c>
      <c r="F1967" s="13">
        <v>507200</v>
      </c>
      <c r="G1967" s="13">
        <v>507200</v>
      </c>
      <c r="H1967" s="13">
        <v>526600</v>
      </c>
      <c r="I1967" s="13">
        <v>547900</v>
      </c>
      <c r="J1967" s="13">
        <v>566700</v>
      </c>
      <c r="K1967" s="13">
        <v>543100</v>
      </c>
      <c r="L1967" s="13">
        <v>510200</v>
      </c>
      <c r="M1967" s="13">
        <v>487700</v>
      </c>
      <c r="N1967" s="13">
        <v>501400</v>
      </c>
      <c r="O1967" s="13">
        <v>490400</v>
      </c>
      <c r="P1967" s="13">
        <v>472200</v>
      </c>
      <c r="Q1967" s="13">
        <v>447300</v>
      </c>
      <c r="R1967" s="13">
        <v>447300</v>
      </c>
      <c r="S1967" s="13">
        <v>452400</v>
      </c>
      <c r="T1967" s="13">
        <v>460000</v>
      </c>
      <c r="U1967" s="13">
        <v>460000</v>
      </c>
      <c r="V1967" s="13">
        <v>457500</v>
      </c>
      <c r="W1967" s="13">
        <v>446300</v>
      </c>
      <c r="X1967" s="13">
        <v>419200</v>
      </c>
      <c r="Y1967" s="13">
        <v>395600</v>
      </c>
      <c r="Z1967" s="13">
        <v>372900</v>
      </c>
      <c r="AA1967" s="13">
        <v>373100</v>
      </c>
      <c r="AB1967" s="13">
        <v>104</v>
      </c>
      <c r="AC1967" s="13">
        <v>92</v>
      </c>
      <c r="AD1967" s="13">
        <v>143</v>
      </c>
      <c r="AE1967" s="13">
        <v>121</v>
      </c>
      <c r="AF1967" s="13">
        <v>98</v>
      </c>
      <c r="AG1967" s="13">
        <v>61</v>
      </c>
      <c r="AH1967" s="13">
        <v>85</v>
      </c>
      <c r="AI1967" s="13">
        <v>104</v>
      </c>
      <c r="AJ1967" s="13">
        <v>128</v>
      </c>
      <c r="AK1967" s="13">
        <v>38</v>
      </c>
      <c r="AL1967" s="13">
        <v>83</v>
      </c>
      <c r="AM1967" s="13">
        <v>100</v>
      </c>
      <c r="AN1967" s="13"/>
      <c r="AO1967" s="13">
        <v>91</v>
      </c>
      <c r="AP1967" s="13">
        <v>95</v>
      </c>
      <c r="AQ1967" s="13"/>
      <c r="AR1967" s="13">
        <v>83</v>
      </c>
      <c r="AS1967" s="13">
        <v>71</v>
      </c>
      <c r="AT1967" s="13">
        <v>53</v>
      </c>
      <c r="AU1967" s="13">
        <v>76</v>
      </c>
      <c r="AV1967" s="13">
        <v>59</v>
      </c>
      <c r="AW1967" s="13">
        <v>91</v>
      </c>
      <c r="AX1967" s="13">
        <v>102</v>
      </c>
      <c r="AY1967" s="14">
        <f t="shared" si="304"/>
        <v>89.428571428571431</v>
      </c>
      <c r="AZ1967" s="14">
        <f t="shared" si="312"/>
        <v>23</v>
      </c>
      <c r="BA1967" s="19">
        <f t="shared" si="305"/>
        <v>0.95454545454545459</v>
      </c>
      <c r="BB1967" s="20">
        <f t="shared" si="313"/>
        <v>24.993141916476677</v>
      </c>
      <c r="BC1967">
        <f t="shared" si="306"/>
        <v>0</v>
      </c>
      <c r="BD1967" s="14">
        <f t="shared" si="307"/>
        <v>22</v>
      </c>
      <c r="BE1967" s="14">
        <f t="shared" si="308"/>
        <v>103.16666666666667</v>
      </c>
      <c r="BF1967" s="14">
        <f t="shared" si="309"/>
        <v>89.666666666666671</v>
      </c>
      <c r="BG1967" s="14">
        <f t="shared" si="310"/>
        <v>78.75</v>
      </c>
    </row>
    <row r="1968" spans="1:59" x14ac:dyDescent="0.2">
      <c r="A1968" t="str">
        <f t="shared" si="311"/>
        <v>David Mundy_2016</v>
      </c>
      <c r="B1968" t="s">
        <v>612</v>
      </c>
      <c r="C1968" t="s">
        <v>184</v>
      </c>
      <c r="D1968">
        <v>2016</v>
      </c>
      <c r="E1968" s="13">
        <v>612600</v>
      </c>
      <c r="F1968" s="13">
        <v>612600</v>
      </c>
      <c r="G1968" s="13">
        <v>612600</v>
      </c>
      <c r="H1968" s="13">
        <v>612600</v>
      </c>
      <c r="I1968" s="13">
        <v>612600</v>
      </c>
      <c r="J1968" s="13">
        <v>612600</v>
      </c>
      <c r="K1968" s="13">
        <v>560600</v>
      </c>
      <c r="L1968" s="13">
        <v>519500</v>
      </c>
      <c r="M1968" s="13">
        <v>505700</v>
      </c>
      <c r="N1968" s="13">
        <v>499700</v>
      </c>
      <c r="O1968" s="13">
        <v>499700</v>
      </c>
      <c r="P1968" s="13">
        <v>514700</v>
      </c>
      <c r="Q1968" s="13">
        <v>506600</v>
      </c>
      <c r="R1968" s="13">
        <v>502100</v>
      </c>
      <c r="S1968" s="13">
        <v>484500</v>
      </c>
      <c r="T1968" s="13">
        <v>484500</v>
      </c>
      <c r="U1968" s="13">
        <v>464100</v>
      </c>
      <c r="V1968" s="13">
        <v>452800</v>
      </c>
      <c r="W1968" s="13">
        <v>449400</v>
      </c>
      <c r="X1968" s="13">
        <v>489300</v>
      </c>
      <c r="Y1968" s="13">
        <v>514600</v>
      </c>
      <c r="Z1968" s="13">
        <v>519200</v>
      </c>
      <c r="AA1968" s="13">
        <v>485200</v>
      </c>
      <c r="AB1968" s="13">
        <v>82</v>
      </c>
      <c r="AC1968" s="13">
        <v>78</v>
      </c>
      <c r="AD1968" s="13"/>
      <c r="AE1968" s="13"/>
      <c r="AF1968" s="13"/>
      <c r="AG1968" s="13">
        <v>82</v>
      </c>
      <c r="AH1968" s="13">
        <v>80</v>
      </c>
      <c r="AI1968" s="13">
        <v>115</v>
      </c>
      <c r="AJ1968" s="13">
        <v>94</v>
      </c>
      <c r="AK1968" s="13"/>
      <c r="AL1968" s="13">
        <v>124</v>
      </c>
      <c r="AM1968" s="13">
        <v>73</v>
      </c>
      <c r="AN1968" s="13">
        <v>105</v>
      </c>
      <c r="AO1968" s="13">
        <v>87</v>
      </c>
      <c r="AP1968" s="13"/>
      <c r="AQ1968" s="13">
        <v>54</v>
      </c>
      <c r="AR1968" s="13">
        <v>117</v>
      </c>
      <c r="AS1968" s="13">
        <v>100</v>
      </c>
      <c r="AT1968" s="13">
        <v>152</v>
      </c>
      <c r="AU1968" s="13">
        <v>109</v>
      </c>
      <c r="AV1968" s="13">
        <v>69</v>
      </c>
      <c r="AW1968" s="13">
        <v>66</v>
      </c>
      <c r="AX1968" s="13">
        <v>91</v>
      </c>
      <c r="AY1968" s="14">
        <f t="shared" si="304"/>
        <v>93.222222222222229</v>
      </c>
      <c r="AZ1968" s="14">
        <f t="shared" si="312"/>
        <v>23</v>
      </c>
      <c r="BA1968" s="19">
        <f t="shared" si="305"/>
        <v>0.81818181818181823</v>
      </c>
      <c r="BB1968" s="20">
        <f t="shared" si="313"/>
        <v>24.074774583406402</v>
      </c>
      <c r="BC1968">
        <f t="shared" si="306"/>
        <v>0</v>
      </c>
      <c r="BD1968" s="14">
        <f t="shared" si="307"/>
        <v>19</v>
      </c>
      <c r="BE1968" s="14">
        <f t="shared" si="308"/>
        <v>80.666666666666671</v>
      </c>
      <c r="BF1968" s="14">
        <f t="shared" si="309"/>
        <v>97.2</v>
      </c>
      <c r="BG1968" s="14">
        <f t="shared" si="310"/>
        <v>94.75</v>
      </c>
    </row>
    <row r="1969" spans="1:59" x14ac:dyDescent="0.2">
      <c r="A1969" t="str">
        <f t="shared" si="311"/>
        <v>David Mundy_2015</v>
      </c>
      <c r="B1969" t="s">
        <v>612</v>
      </c>
      <c r="C1969" t="s">
        <v>184</v>
      </c>
      <c r="D1969">
        <v>2015</v>
      </c>
      <c r="E1969" s="13">
        <v>549200</v>
      </c>
      <c r="F1969" s="13">
        <v>549200</v>
      </c>
      <c r="G1969" s="13">
        <v>549200</v>
      </c>
      <c r="H1969" s="13">
        <v>569300</v>
      </c>
      <c r="I1969" s="13">
        <v>587800</v>
      </c>
      <c r="J1969" s="13">
        <v>593200</v>
      </c>
      <c r="K1969" s="13">
        <v>602000</v>
      </c>
      <c r="L1969" s="13">
        <v>589300</v>
      </c>
      <c r="M1969" s="13">
        <v>576600</v>
      </c>
      <c r="N1969" s="13">
        <v>562500</v>
      </c>
      <c r="O1969" s="13">
        <v>559300</v>
      </c>
      <c r="P1969" s="13">
        <v>549000</v>
      </c>
      <c r="Q1969" s="13">
        <v>549000</v>
      </c>
      <c r="R1969" s="13">
        <v>539900</v>
      </c>
      <c r="S1969" s="13">
        <v>544500</v>
      </c>
      <c r="T1969" s="13">
        <v>545900</v>
      </c>
      <c r="U1969" s="13">
        <v>561100</v>
      </c>
      <c r="V1969" s="13">
        <v>569000</v>
      </c>
      <c r="W1969" s="13">
        <v>575200</v>
      </c>
      <c r="X1969" s="13">
        <v>565400</v>
      </c>
      <c r="Y1969" s="13">
        <v>560400</v>
      </c>
      <c r="Z1969" s="13">
        <v>549400</v>
      </c>
      <c r="AA1969" s="13">
        <v>549300</v>
      </c>
      <c r="AB1969" s="13">
        <v>119</v>
      </c>
      <c r="AC1969" s="13">
        <v>150</v>
      </c>
      <c r="AD1969" s="13">
        <v>102</v>
      </c>
      <c r="AE1969" s="13">
        <v>129</v>
      </c>
      <c r="AF1969" s="13">
        <v>133</v>
      </c>
      <c r="AG1969" s="13">
        <v>113</v>
      </c>
      <c r="AH1969" s="13">
        <v>85</v>
      </c>
      <c r="AI1969" s="13">
        <v>124</v>
      </c>
      <c r="AJ1969" s="13">
        <v>102</v>
      </c>
      <c r="AK1969" s="13">
        <v>99</v>
      </c>
      <c r="AL1969" s="13">
        <v>107</v>
      </c>
      <c r="AM1969" s="13"/>
      <c r="AN1969" s="13">
        <v>100</v>
      </c>
      <c r="AO1969" s="13">
        <v>122</v>
      </c>
      <c r="AP1969" s="13">
        <v>103</v>
      </c>
      <c r="AQ1969" s="13">
        <v>133</v>
      </c>
      <c r="AR1969" s="13">
        <v>122</v>
      </c>
      <c r="AS1969" s="13">
        <v>103</v>
      </c>
      <c r="AT1969" s="13">
        <v>101</v>
      </c>
      <c r="AU1969" s="13">
        <v>128</v>
      </c>
      <c r="AV1969" s="13">
        <v>90</v>
      </c>
      <c r="AW1969" s="13">
        <v>119</v>
      </c>
      <c r="AX1969" s="13"/>
      <c r="AY1969" s="14">
        <f t="shared" si="304"/>
        <v>113.52380952380952</v>
      </c>
      <c r="AZ1969" s="14">
        <f t="shared" si="312"/>
        <v>23</v>
      </c>
      <c r="BA1969" s="19">
        <f t="shared" si="305"/>
        <v>0.95454545454545459</v>
      </c>
      <c r="BB1969" s="20">
        <f t="shared" si="313"/>
        <v>16.277650468108266</v>
      </c>
      <c r="BC1969">
        <f t="shared" si="306"/>
        <v>0</v>
      </c>
      <c r="BD1969" s="14">
        <f t="shared" si="307"/>
        <v>14</v>
      </c>
      <c r="BE1969" s="14">
        <f t="shared" si="308"/>
        <v>124.33333333333333</v>
      </c>
      <c r="BF1969" s="14">
        <f t="shared" si="309"/>
        <v>103.4</v>
      </c>
      <c r="BG1969" s="14">
        <f t="shared" si="310"/>
        <v>112.375</v>
      </c>
    </row>
    <row r="1970" spans="1:59" x14ac:dyDescent="0.2">
      <c r="A1970" t="str">
        <f t="shared" si="311"/>
        <v>Jordan Murdoch_2018</v>
      </c>
      <c r="B1970" t="s">
        <v>723</v>
      </c>
      <c r="C1970" t="s">
        <v>144</v>
      </c>
      <c r="D1970">
        <v>2018</v>
      </c>
      <c r="E1970" s="13">
        <v>388200</v>
      </c>
      <c r="F1970" s="13">
        <v>388200</v>
      </c>
      <c r="G1970" s="13">
        <v>388200</v>
      </c>
      <c r="H1970" s="13">
        <v>388200</v>
      </c>
      <c r="I1970" s="13">
        <v>388200</v>
      </c>
      <c r="J1970" s="13">
        <v>378600</v>
      </c>
      <c r="K1970" s="13">
        <v>369000</v>
      </c>
      <c r="L1970" s="13">
        <v>377800</v>
      </c>
      <c r="M1970" s="13">
        <v>375700</v>
      </c>
      <c r="N1970" s="13">
        <v>357800</v>
      </c>
      <c r="O1970" s="13">
        <v>347200</v>
      </c>
      <c r="P1970" s="13">
        <v>368000</v>
      </c>
      <c r="Q1970" s="13">
        <v>405500</v>
      </c>
      <c r="R1970" s="13">
        <v>401100</v>
      </c>
      <c r="S1970" s="13">
        <v>401100</v>
      </c>
      <c r="T1970" s="13">
        <v>373300</v>
      </c>
      <c r="U1970" s="13">
        <v>337400</v>
      </c>
      <c r="V1970" s="13">
        <v>337400</v>
      </c>
      <c r="W1970" s="13">
        <v>337400</v>
      </c>
      <c r="X1970" s="13">
        <v>337400</v>
      </c>
      <c r="Y1970" s="13">
        <v>337400</v>
      </c>
      <c r="Z1970" s="13">
        <v>337400</v>
      </c>
      <c r="AA1970" s="13">
        <v>355400</v>
      </c>
      <c r="AB1970" s="13">
        <v>77</v>
      </c>
      <c r="AC1970" s="13"/>
      <c r="AD1970" s="13"/>
      <c r="AE1970" s="13">
        <v>62</v>
      </c>
      <c r="AF1970" s="13">
        <v>67</v>
      </c>
      <c r="AG1970" s="13">
        <v>74</v>
      </c>
      <c r="AH1970" s="13">
        <v>99</v>
      </c>
      <c r="AI1970" s="13">
        <v>50</v>
      </c>
      <c r="AJ1970" s="13">
        <v>38</v>
      </c>
      <c r="AK1970" s="13">
        <v>103</v>
      </c>
      <c r="AL1970" s="13">
        <v>114</v>
      </c>
      <c r="AM1970" s="13">
        <v>90</v>
      </c>
      <c r="AN1970" s="13">
        <v>30</v>
      </c>
      <c r="AO1970" s="13"/>
      <c r="AP1970" s="13">
        <v>63</v>
      </c>
      <c r="AQ1970" s="13">
        <v>55</v>
      </c>
      <c r="AR1970" s="13"/>
      <c r="AS1970" s="13"/>
      <c r="AT1970" s="13"/>
      <c r="AU1970" s="13"/>
      <c r="AV1970" s="13"/>
      <c r="AW1970" s="13">
        <v>110</v>
      </c>
      <c r="AX1970" s="13">
        <v>71</v>
      </c>
      <c r="AY1970" s="14">
        <f t="shared" si="304"/>
        <v>73.533333333333331</v>
      </c>
      <c r="AZ1970" s="14">
        <f t="shared" si="312"/>
        <v>23</v>
      </c>
      <c r="BA1970" s="19">
        <f t="shared" si="305"/>
        <v>0.68181818181818177</v>
      </c>
      <c r="BB1970" s="20">
        <f t="shared" si="313"/>
        <v>25.517127767909336</v>
      </c>
      <c r="BC1970">
        <f t="shared" si="306"/>
        <v>0</v>
      </c>
      <c r="BD1970" s="14">
        <f t="shared" si="307"/>
        <v>17</v>
      </c>
      <c r="BE1970" s="14">
        <f t="shared" si="308"/>
        <v>70</v>
      </c>
      <c r="BF1970" s="14">
        <f t="shared" si="309"/>
        <v>82.333333333333329</v>
      </c>
      <c r="BG1970" s="14">
        <f t="shared" si="310"/>
        <v>74.75</v>
      </c>
    </row>
    <row r="1971" spans="1:59" x14ac:dyDescent="0.2">
      <c r="A1971" t="str">
        <f t="shared" si="311"/>
        <v>Jordan Murdoch_2017</v>
      </c>
      <c r="B1971" t="s">
        <v>723</v>
      </c>
      <c r="C1971" t="s">
        <v>144</v>
      </c>
      <c r="D1971">
        <v>2017</v>
      </c>
      <c r="E1971" s="13">
        <v>316100</v>
      </c>
      <c r="F1971" s="13">
        <v>316100</v>
      </c>
      <c r="G1971" s="13">
        <v>316100</v>
      </c>
      <c r="H1971" s="13">
        <v>307000</v>
      </c>
      <c r="I1971" s="13">
        <v>299100</v>
      </c>
      <c r="J1971" s="13">
        <v>306900</v>
      </c>
      <c r="K1971" s="13">
        <v>316100</v>
      </c>
      <c r="L1971" s="13">
        <v>314800</v>
      </c>
      <c r="M1971" s="13">
        <v>314800</v>
      </c>
      <c r="N1971" s="13">
        <v>307700</v>
      </c>
      <c r="O1971" s="13">
        <v>312200</v>
      </c>
      <c r="P1971" s="13">
        <v>325400</v>
      </c>
      <c r="Q1971" s="13">
        <v>325400</v>
      </c>
      <c r="R1971" s="13">
        <v>341000</v>
      </c>
      <c r="S1971" s="13">
        <v>342300</v>
      </c>
      <c r="T1971" s="13">
        <v>342500</v>
      </c>
      <c r="U1971" s="13">
        <v>354100</v>
      </c>
      <c r="V1971" s="13">
        <v>371700</v>
      </c>
      <c r="W1971" s="13">
        <v>378000</v>
      </c>
      <c r="X1971" s="13">
        <v>387200</v>
      </c>
      <c r="Y1971" s="13">
        <v>390800</v>
      </c>
      <c r="Z1971" s="13">
        <v>398200</v>
      </c>
      <c r="AA1971" s="13">
        <v>389900</v>
      </c>
      <c r="AB1971" s="13">
        <v>68</v>
      </c>
      <c r="AC1971" s="13">
        <v>44</v>
      </c>
      <c r="AD1971" s="13">
        <v>52</v>
      </c>
      <c r="AE1971" s="13">
        <v>66</v>
      </c>
      <c r="AF1971" s="13">
        <v>74</v>
      </c>
      <c r="AG1971" s="13">
        <v>61</v>
      </c>
      <c r="AH1971" s="13">
        <v>47</v>
      </c>
      <c r="AI1971" s="13"/>
      <c r="AJ1971" s="13">
        <v>61</v>
      </c>
      <c r="AK1971" s="13">
        <v>83</v>
      </c>
      <c r="AL1971" s="13">
        <v>70</v>
      </c>
      <c r="AM1971" s="13"/>
      <c r="AN1971" s="13">
        <v>73</v>
      </c>
      <c r="AO1971" s="13">
        <v>60</v>
      </c>
      <c r="AP1971" s="13">
        <v>71</v>
      </c>
      <c r="AQ1971" s="13">
        <v>99</v>
      </c>
      <c r="AR1971" s="13">
        <v>81</v>
      </c>
      <c r="AS1971" s="13">
        <v>57</v>
      </c>
      <c r="AT1971" s="13">
        <v>110</v>
      </c>
      <c r="AU1971" s="13">
        <v>75</v>
      </c>
      <c r="AV1971" s="13">
        <v>68</v>
      </c>
      <c r="AW1971" s="13">
        <v>79</v>
      </c>
      <c r="AX1971" s="13">
        <v>84</v>
      </c>
      <c r="AY1971" s="14">
        <f t="shared" si="304"/>
        <v>70.61904761904762</v>
      </c>
      <c r="AZ1971" s="14">
        <f t="shared" si="312"/>
        <v>23</v>
      </c>
      <c r="BA1971" s="19">
        <f t="shared" si="305"/>
        <v>0.95454545454545459</v>
      </c>
      <c r="BB1971" s="20">
        <f t="shared" si="313"/>
        <v>15.866556622267451</v>
      </c>
      <c r="BC1971">
        <f t="shared" si="306"/>
        <v>0</v>
      </c>
      <c r="BD1971" s="14">
        <f t="shared" si="307"/>
        <v>5</v>
      </c>
      <c r="BE1971" s="14">
        <f t="shared" si="308"/>
        <v>60.833333333333336</v>
      </c>
      <c r="BF1971" s="14">
        <f t="shared" si="309"/>
        <v>65.25</v>
      </c>
      <c r="BG1971" s="14">
        <f t="shared" si="310"/>
        <v>80.444444444444443</v>
      </c>
    </row>
    <row r="1972" spans="1:59" x14ac:dyDescent="0.2">
      <c r="A1972" t="str">
        <f t="shared" si="311"/>
        <v>Jordan Murdoch_2016</v>
      </c>
      <c r="B1972" t="s">
        <v>723</v>
      </c>
      <c r="C1972" t="s">
        <v>144</v>
      </c>
      <c r="D1972">
        <v>2016</v>
      </c>
      <c r="E1972" s="13">
        <v>366300</v>
      </c>
      <c r="F1972" s="13">
        <v>366300</v>
      </c>
      <c r="G1972" s="13">
        <v>366300</v>
      </c>
      <c r="H1972" s="13">
        <v>366300</v>
      </c>
      <c r="I1972" s="13">
        <v>347400</v>
      </c>
      <c r="J1972" s="13">
        <v>347400</v>
      </c>
      <c r="K1972" s="13">
        <v>347400</v>
      </c>
      <c r="L1972" s="13">
        <v>347400</v>
      </c>
      <c r="M1972" s="13">
        <v>347400</v>
      </c>
      <c r="N1972" s="13">
        <v>347400</v>
      </c>
      <c r="O1972" s="13">
        <v>322500</v>
      </c>
      <c r="P1972" s="13">
        <v>309300</v>
      </c>
      <c r="Q1972" s="13">
        <v>294800</v>
      </c>
      <c r="R1972" s="13">
        <v>296600</v>
      </c>
      <c r="S1972" s="13">
        <v>304800</v>
      </c>
      <c r="T1972" s="13">
        <v>304800</v>
      </c>
      <c r="U1972" s="13">
        <v>316700</v>
      </c>
      <c r="V1972" s="13">
        <v>306300</v>
      </c>
      <c r="W1972" s="13">
        <v>306300</v>
      </c>
      <c r="X1972" s="13">
        <v>306300</v>
      </c>
      <c r="Y1972" s="13">
        <v>306300</v>
      </c>
      <c r="Z1972" s="13">
        <v>306300</v>
      </c>
      <c r="AA1972" s="13">
        <v>306300</v>
      </c>
      <c r="AB1972" s="13">
        <v>73</v>
      </c>
      <c r="AC1972" s="13">
        <v>48</v>
      </c>
      <c r="AD1972" s="13"/>
      <c r="AE1972" s="13">
        <v>52</v>
      </c>
      <c r="AF1972" s="13"/>
      <c r="AG1972" s="13"/>
      <c r="AH1972" s="13"/>
      <c r="AI1972" s="13"/>
      <c r="AJ1972" s="13"/>
      <c r="AK1972" s="13">
        <v>52</v>
      </c>
      <c r="AL1972" s="13">
        <v>59</v>
      </c>
      <c r="AM1972" s="13">
        <v>42</v>
      </c>
      <c r="AN1972" s="13">
        <v>85</v>
      </c>
      <c r="AO1972" s="13">
        <v>72</v>
      </c>
      <c r="AP1972" s="13"/>
      <c r="AQ1972" s="13">
        <v>54</v>
      </c>
      <c r="AR1972" s="13">
        <v>44</v>
      </c>
      <c r="AS1972" s="13"/>
      <c r="AT1972" s="13"/>
      <c r="AU1972" s="13"/>
      <c r="AV1972" s="13"/>
      <c r="AW1972" s="13"/>
      <c r="AX1972" s="13"/>
      <c r="AY1972" s="14">
        <f t="shared" si="304"/>
        <v>58.1</v>
      </c>
      <c r="AZ1972" s="14">
        <f t="shared" si="312"/>
        <v>23</v>
      </c>
      <c r="BA1972" s="19">
        <f t="shared" si="305"/>
        <v>0.45454545454545453</v>
      </c>
      <c r="BB1972" s="20">
        <f t="shared" si="313"/>
        <v>14.106342151276817</v>
      </c>
      <c r="BC1972">
        <f t="shared" si="306"/>
        <v>0</v>
      </c>
      <c r="BD1972" s="14">
        <f t="shared" si="307"/>
        <v>13</v>
      </c>
      <c r="BE1972" s="14">
        <f t="shared" si="308"/>
        <v>57.666666666666664</v>
      </c>
      <c r="BF1972" s="14">
        <f t="shared" si="309"/>
        <v>51</v>
      </c>
      <c r="BG1972" s="14">
        <f t="shared" si="310"/>
        <v>49</v>
      </c>
    </row>
    <row r="1973" spans="1:59" x14ac:dyDescent="0.2">
      <c r="A1973" t="str">
        <f t="shared" si="311"/>
        <v>Jordan Murdoch_2015</v>
      </c>
      <c r="B1973" t="s">
        <v>723</v>
      </c>
      <c r="C1973" t="s">
        <v>144</v>
      </c>
      <c r="D1973">
        <v>2015</v>
      </c>
      <c r="E1973" s="13">
        <v>345800</v>
      </c>
      <c r="F1973" s="13">
        <v>345800</v>
      </c>
      <c r="G1973" s="13">
        <v>345800</v>
      </c>
      <c r="H1973" s="13">
        <v>345800</v>
      </c>
      <c r="I1973" s="13">
        <v>345800</v>
      </c>
      <c r="J1973" s="13">
        <v>320300</v>
      </c>
      <c r="K1973" s="13">
        <v>314300</v>
      </c>
      <c r="L1973" s="13">
        <v>314800</v>
      </c>
      <c r="M1973" s="13">
        <v>357800</v>
      </c>
      <c r="N1973" s="13">
        <v>378500</v>
      </c>
      <c r="O1973" s="13">
        <v>399400</v>
      </c>
      <c r="P1973" s="13">
        <v>390800</v>
      </c>
      <c r="Q1973" s="13">
        <v>387900</v>
      </c>
      <c r="R1973" s="13">
        <v>387900</v>
      </c>
      <c r="S1973" s="13">
        <v>387900</v>
      </c>
      <c r="T1973" s="13">
        <v>399700</v>
      </c>
      <c r="U1973" s="13">
        <v>394000</v>
      </c>
      <c r="V1973" s="13">
        <v>395100</v>
      </c>
      <c r="W1973" s="13">
        <v>380700</v>
      </c>
      <c r="X1973" s="13">
        <v>360700</v>
      </c>
      <c r="Y1973" s="13">
        <v>337800</v>
      </c>
      <c r="Z1973" s="13">
        <v>325800</v>
      </c>
      <c r="AA1973" s="13">
        <v>309200</v>
      </c>
      <c r="AB1973" s="13"/>
      <c r="AC1973" s="13"/>
      <c r="AD1973" s="13">
        <v>39</v>
      </c>
      <c r="AE1973" s="13">
        <v>54</v>
      </c>
      <c r="AF1973" s="13">
        <v>56</v>
      </c>
      <c r="AG1973" s="13">
        <v>68</v>
      </c>
      <c r="AH1973" s="13">
        <v>65</v>
      </c>
      <c r="AI1973" s="13">
        <v>152</v>
      </c>
      <c r="AJ1973" s="13">
        <v>43</v>
      </c>
      <c r="AK1973" s="13">
        <v>76</v>
      </c>
      <c r="AL1973" s="13">
        <v>98</v>
      </c>
      <c r="AM1973" s="13">
        <v>52</v>
      </c>
      <c r="AN1973" s="13"/>
      <c r="AO1973" s="13"/>
      <c r="AP1973" s="13">
        <v>106</v>
      </c>
      <c r="AQ1973" s="13">
        <v>66</v>
      </c>
      <c r="AR1973" s="13">
        <v>69</v>
      </c>
      <c r="AS1973" s="13">
        <v>71</v>
      </c>
      <c r="AT1973" s="13">
        <v>45</v>
      </c>
      <c r="AU1973" s="13">
        <v>51</v>
      </c>
      <c r="AV1973" s="13">
        <v>84</v>
      </c>
      <c r="AW1973" s="13">
        <v>27</v>
      </c>
      <c r="AX1973" s="13"/>
      <c r="AY1973" s="14">
        <f t="shared" si="304"/>
        <v>67.888888888888886</v>
      </c>
      <c r="AZ1973" s="14">
        <f t="shared" si="312"/>
        <v>23</v>
      </c>
      <c r="BA1973" s="19">
        <f t="shared" si="305"/>
        <v>0.81818181818181823</v>
      </c>
      <c r="BB1973" s="20">
        <f t="shared" si="313"/>
        <v>29.006873199475635</v>
      </c>
      <c r="BC1973">
        <f t="shared" si="306"/>
        <v>0</v>
      </c>
      <c r="BD1973" s="14">
        <f t="shared" si="307"/>
        <v>23</v>
      </c>
      <c r="BE1973" s="14">
        <f t="shared" si="308"/>
        <v>54.25</v>
      </c>
      <c r="BF1973" s="14">
        <f t="shared" si="309"/>
        <v>81</v>
      </c>
      <c r="BG1973" s="14">
        <f t="shared" si="310"/>
        <v>64.875</v>
      </c>
    </row>
    <row r="1974" spans="1:59" x14ac:dyDescent="0.2">
      <c r="A1974" t="str">
        <f t="shared" si="311"/>
        <v>Lachlan Murphy_2018</v>
      </c>
      <c r="B1974" t="s">
        <v>1614</v>
      </c>
      <c r="C1974" t="s">
        <v>1</v>
      </c>
      <c r="D1974">
        <v>2018</v>
      </c>
      <c r="E1974" s="13">
        <v>102400</v>
      </c>
      <c r="F1974" s="13">
        <v>102400</v>
      </c>
      <c r="G1974" s="13">
        <v>102400</v>
      </c>
      <c r="H1974" s="13">
        <v>153600</v>
      </c>
      <c r="I1974" s="13">
        <v>153600</v>
      </c>
      <c r="J1974" s="13">
        <v>153600</v>
      </c>
      <c r="K1974" s="13">
        <v>153600</v>
      </c>
      <c r="L1974" s="13">
        <v>153600</v>
      </c>
      <c r="M1974" s="13">
        <v>153600</v>
      </c>
      <c r="N1974" s="13">
        <v>198800</v>
      </c>
      <c r="O1974" s="13">
        <v>198800</v>
      </c>
      <c r="P1974" s="13">
        <v>208000</v>
      </c>
      <c r="Q1974" s="13">
        <v>204800</v>
      </c>
      <c r="R1974" s="13">
        <v>204800</v>
      </c>
      <c r="S1974" s="13">
        <v>204800</v>
      </c>
      <c r="T1974" s="13">
        <v>204800</v>
      </c>
      <c r="U1974" s="13">
        <v>204800</v>
      </c>
      <c r="V1974" s="13">
        <v>212400</v>
      </c>
      <c r="W1974" s="13">
        <v>218600</v>
      </c>
      <c r="X1974" s="13">
        <v>234600</v>
      </c>
      <c r="Y1974" s="13">
        <v>225600</v>
      </c>
      <c r="Z1974" s="13">
        <v>228700</v>
      </c>
      <c r="AA1974" s="13">
        <v>228700</v>
      </c>
      <c r="AB1974" s="13">
        <v>32</v>
      </c>
      <c r="AC1974" s="13">
        <v>80</v>
      </c>
      <c r="AD1974" s="13">
        <v>63</v>
      </c>
      <c r="AE1974" s="13"/>
      <c r="AF1974" s="13"/>
      <c r="AG1974" s="13"/>
      <c r="AH1974" s="13"/>
      <c r="AI1974" s="13"/>
      <c r="AJ1974" s="13">
        <v>51</v>
      </c>
      <c r="AK1974" s="13"/>
      <c r="AL1974" s="13">
        <v>26</v>
      </c>
      <c r="AM1974" s="13">
        <v>42</v>
      </c>
      <c r="AN1974" s="13"/>
      <c r="AO1974" s="13"/>
      <c r="AP1974" s="13"/>
      <c r="AQ1974" s="13"/>
      <c r="AR1974" s="13">
        <v>74</v>
      </c>
      <c r="AS1974" s="13">
        <v>28</v>
      </c>
      <c r="AT1974" s="13">
        <v>68</v>
      </c>
      <c r="AU1974" s="13">
        <v>28</v>
      </c>
      <c r="AV1974" s="13">
        <v>50</v>
      </c>
      <c r="AW1974" s="13"/>
      <c r="AX1974" s="13"/>
      <c r="AY1974" s="14">
        <f t="shared" si="304"/>
        <v>49.272727272727273</v>
      </c>
      <c r="AZ1974" s="14">
        <f t="shared" si="312"/>
        <v>23</v>
      </c>
      <c r="BA1974" s="19">
        <f t="shared" si="305"/>
        <v>0.5</v>
      </c>
      <c r="BB1974" s="20">
        <f t="shared" si="313"/>
        <v>19.738748233314645</v>
      </c>
      <c r="BC1974">
        <f t="shared" si="306"/>
        <v>0</v>
      </c>
      <c r="BD1974" s="14">
        <f t="shared" si="307"/>
        <v>1</v>
      </c>
      <c r="BE1974" s="14">
        <f t="shared" si="308"/>
        <v>58.333333333333336</v>
      </c>
      <c r="BF1974" s="14">
        <f t="shared" si="309"/>
        <v>39.666666666666664</v>
      </c>
      <c r="BG1974" s="14">
        <f t="shared" si="310"/>
        <v>49.6</v>
      </c>
    </row>
    <row r="1975" spans="1:59" x14ac:dyDescent="0.2">
      <c r="A1975" t="str">
        <f t="shared" si="311"/>
        <v>Lachlan Murphy_2017</v>
      </c>
      <c r="B1975" t="s">
        <v>1614</v>
      </c>
      <c r="C1975" t="s">
        <v>1</v>
      </c>
      <c r="D1975">
        <v>2017</v>
      </c>
      <c r="E1975" s="13">
        <v>0</v>
      </c>
      <c r="F1975" s="13">
        <v>0</v>
      </c>
      <c r="G1975" s="13">
        <v>0</v>
      </c>
      <c r="H1975" s="13">
        <v>0</v>
      </c>
      <c r="I1975" s="13">
        <v>0</v>
      </c>
      <c r="J1975" s="13">
        <v>0</v>
      </c>
      <c r="K1975" s="13">
        <v>0</v>
      </c>
      <c r="L1975" s="13">
        <v>0</v>
      </c>
      <c r="M1975" s="13">
        <v>0</v>
      </c>
      <c r="N1975" s="13">
        <v>0</v>
      </c>
      <c r="O1975" s="13">
        <v>0</v>
      </c>
      <c r="P1975" s="13">
        <v>0</v>
      </c>
      <c r="Q1975" s="13">
        <v>0</v>
      </c>
      <c r="R1975" s="13">
        <v>0</v>
      </c>
      <c r="S1975" s="13">
        <v>0</v>
      </c>
      <c r="T1975" s="13">
        <v>0</v>
      </c>
      <c r="U1975" s="13">
        <v>0</v>
      </c>
      <c r="V1975" s="13">
        <v>0</v>
      </c>
      <c r="W1975" s="13">
        <v>0</v>
      </c>
      <c r="X1975" s="13">
        <v>0</v>
      </c>
      <c r="Y1975" s="13">
        <v>0</v>
      </c>
      <c r="Z1975" s="13">
        <v>0</v>
      </c>
      <c r="AA1975" s="13">
        <v>0</v>
      </c>
      <c r="AB1975" s="13"/>
      <c r="AC1975" s="13"/>
      <c r="AD1975" s="13"/>
      <c r="AE1975" s="13"/>
      <c r="AF1975" s="13"/>
      <c r="AG1975" s="13"/>
      <c r="AH1975" s="13"/>
      <c r="AI1975" s="13"/>
      <c r="AJ1975" s="13"/>
      <c r="AK1975" s="13"/>
      <c r="AL1975" s="13"/>
      <c r="AM1975" s="13"/>
      <c r="AN1975" s="13"/>
      <c r="AO1975" s="13"/>
      <c r="AP1975" s="13"/>
      <c r="AQ1975" s="13"/>
      <c r="AR1975" s="13"/>
      <c r="AS1975" s="13"/>
      <c r="AT1975" s="13"/>
      <c r="AU1975" s="13"/>
      <c r="AV1975" s="13"/>
      <c r="AW1975" s="13"/>
      <c r="AX1975" s="13"/>
      <c r="AY1975" s="14" t="str">
        <f t="shared" ref="AY1975:AY2038" si="314">IFERROR(AVERAGEIFS(AB1975:AX1975,AB1975:AX1975,"&lt;&gt;"),"")</f>
        <v/>
      </c>
      <c r="AZ1975" s="14">
        <f t="shared" si="312"/>
        <v>23</v>
      </c>
      <c r="BA1975" s="19">
        <f t="shared" ref="BA1975:BA2038" si="315">COUNTIF(AB1975:AX1975,"&lt;&gt;")/22</f>
        <v>0</v>
      </c>
      <c r="BB1975" s="20" t="e">
        <f t="shared" si="313"/>
        <v>#DIV/0!</v>
      </c>
      <c r="BC1975">
        <f t="shared" ref="BC1975:BC2038" si="316">COUNTIFS(E1975:AA1975,0)</f>
        <v>23</v>
      </c>
      <c r="BD1975" s="14">
        <f t="shared" ref="BD1975:BD2038" si="317">MATCH(MIN(E1975:AA1975),E1975:AA1975,0)</f>
        <v>1</v>
      </c>
      <c r="BE1975" s="14" t="str">
        <f t="shared" ref="BE1975:BE2038" si="318">IFERROR(AVERAGE(AB1975:AG1975),"")</f>
        <v/>
      </c>
      <c r="BF1975" s="14" t="str">
        <f t="shared" ref="BF1975:BF2038" si="319">IFERROR(AVERAGE(AH1975:AM1975),"")</f>
        <v/>
      </c>
      <c r="BG1975" s="14" t="str">
        <f t="shared" ref="BG1975:BG2038" si="320">IFERROR(AVERAGE(AP1975:AX1975),"")</f>
        <v/>
      </c>
    </row>
    <row r="1976" spans="1:59" x14ac:dyDescent="0.2">
      <c r="A1976" t="str">
        <f t="shared" si="311"/>
        <v>Lachlan Murphy_2016</v>
      </c>
      <c r="B1976" t="s">
        <v>1614</v>
      </c>
      <c r="C1976" t="s">
        <v>1</v>
      </c>
      <c r="D1976">
        <v>2016</v>
      </c>
      <c r="E1976" s="13">
        <v>0</v>
      </c>
      <c r="F1976" s="13">
        <v>0</v>
      </c>
      <c r="G1976" s="13">
        <v>0</v>
      </c>
      <c r="H1976" s="13">
        <v>0</v>
      </c>
      <c r="I1976" s="13">
        <v>0</v>
      </c>
      <c r="J1976" s="13">
        <v>0</v>
      </c>
      <c r="K1976" s="13">
        <v>0</v>
      </c>
      <c r="L1976" s="13">
        <v>0</v>
      </c>
      <c r="M1976" s="13">
        <v>0</v>
      </c>
      <c r="N1976" s="13">
        <v>0</v>
      </c>
      <c r="O1976" s="13">
        <v>0</v>
      </c>
      <c r="P1976" s="13">
        <v>0</v>
      </c>
      <c r="Q1976" s="13">
        <v>0</v>
      </c>
      <c r="R1976" s="13">
        <v>0</v>
      </c>
      <c r="S1976" s="13">
        <v>0</v>
      </c>
      <c r="T1976" s="13">
        <v>0</v>
      </c>
      <c r="U1976" s="13">
        <v>0</v>
      </c>
      <c r="V1976" s="13">
        <v>0</v>
      </c>
      <c r="W1976" s="13">
        <v>0</v>
      </c>
      <c r="X1976" s="13">
        <v>0</v>
      </c>
      <c r="Y1976" s="13">
        <v>0</v>
      </c>
      <c r="Z1976" s="13">
        <v>0</v>
      </c>
      <c r="AA1976" s="13">
        <v>0</v>
      </c>
      <c r="AB1976" s="13"/>
      <c r="AC1976" s="13"/>
      <c r="AD1976" s="13"/>
      <c r="AE1976" s="13"/>
      <c r="AF1976" s="13"/>
      <c r="AG1976" s="13"/>
      <c r="AH1976" s="13"/>
      <c r="AI1976" s="13"/>
      <c r="AJ1976" s="13"/>
      <c r="AK1976" s="13"/>
      <c r="AL1976" s="13"/>
      <c r="AM1976" s="13"/>
      <c r="AN1976" s="13"/>
      <c r="AO1976" s="13"/>
      <c r="AP1976" s="13"/>
      <c r="AQ1976" s="13"/>
      <c r="AR1976" s="13"/>
      <c r="AS1976" s="13"/>
      <c r="AT1976" s="13"/>
      <c r="AU1976" s="13"/>
      <c r="AV1976" s="13"/>
      <c r="AW1976" s="13"/>
      <c r="AX1976" s="13"/>
      <c r="AY1976" s="14" t="str">
        <f t="shared" si="314"/>
        <v/>
      </c>
      <c r="AZ1976" s="14">
        <f t="shared" si="312"/>
        <v>23</v>
      </c>
      <c r="BA1976" s="19">
        <f t="shared" si="315"/>
        <v>0</v>
      </c>
      <c r="BB1976" s="20" t="e">
        <f t="shared" si="313"/>
        <v>#DIV/0!</v>
      </c>
      <c r="BC1976">
        <f t="shared" si="316"/>
        <v>23</v>
      </c>
      <c r="BD1976" s="14">
        <f t="shared" si="317"/>
        <v>1</v>
      </c>
      <c r="BE1976" s="14" t="str">
        <f t="shared" si="318"/>
        <v/>
      </c>
      <c r="BF1976" s="14" t="str">
        <f t="shared" si="319"/>
        <v/>
      </c>
      <c r="BG1976" s="14" t="str">
        <f t="shared" si="320"/>
        <v/>
      </c>
    </row>
    <row r="1977" spans="1:59" x14ac:dyDescent="0.2">
      <c r="A1977" t="str">
        <f t="shared" si="311"/>
        <v>Lachlan Murphy_2015</v>
      </c>
      <c r="B1977" t="s">
        <v>1614</v>
      </c>
      <c r="C1977" t="s">
        <v>1</v>
      </c>
      <c r="D1977">
        <v>2015</v>
      </c>
      <c r="E1977" s="13">
        <v>0</v>
      </c>
      <c r="F1977" s="13">
        <v>0</v>
      </c>
      <c r="G1977" s="13">
        <v>0</v>
      </c>
      <c r="H1977" s="13">
        <v>0</v>
      </c>
      <c r="I1977" s="13">
        <v>0</v>
      </c>
      <c r="J1977" s="13">
        <v>0</v>
      </c>
      <c r="K1977" s="13">
        <v>0</v>
      </c>
      <c r="L1977" s="13">
        <v>0</v>
      </c>
      <c r="M1977" s="13">
        <v>0</v>
      </c>
      <c r="N1977" s="13">
        <v>0</v>
      </c>
      <c r="O1977" s="13">
        <v>0</v>
      </c>
      <c r="P1977" s="13">
        <v>0</v>
      </c>
      <c r="Q1977" s="13">
        <v>0</v>
      </c>
      <c r="R1977" s="13">
        <v>0</v>
      </c>
      <c r="S1977" s="13">
        <v>0</v>
      </c>
      <c r="T1977" s="13">
        <v>0</v>
      </c>
      <c r="U1977" s="13">
        <v>0</v>
      </c>
      <c r="V1977" s="13">
        <v>0</v>
      </c>
      <c r="W1977" s="13">
        <v>0</v>
      </c>
      <c r="X1977" s="13">
        <v>0</v>
      </c>
      <c r="Y1977" s="13">
        <v>0</v>
      </c>
      <c r="Z1977" s="13">
        <v>0</v>
      </c>
      <c r="AA1977" s="13">
        <v>0</v>
      </c>
      <c r="AB1977" s="13"/>
      <c r="AC1977" s="13"/>
      <c r="AD1977" s="13"/>
      <c r="AE1977" s="13"/>
      <c r="AF1977" s="13"/>
      <c r="AG1977" s="13"/>
      <c r="AH1977" s="13"/>
      <c r="AI1977" s="13"/>
      <c r="AJ1977" s="13"/>
      <c r="AK1977" s="13"/>
      <c r="AL1977" s="13"/>
      <c r="AM1977" s="13"/>
      <c r="AN1977" s="13"/>
      <c r="AO1977" s="13"/>
      <c r="AP1977" s="13"/>
      <c r="AQ1977" s="13"/>
      <c r="AR1977" s="13"/>
      <c r="AS1977" s="13"/>
      <c r="AT1977" s="13"/>
      <c r="AU1977" s="13"/>
      <c r="AV1977" s="13"/>
      <c r="AW1977" s="13"/>
      <c r="AX1977" s="13"/>
      <c r="AY1977" s="14" t="str">
        <f t="shared" si="314"/>
        <v/>
      </c>
      <c r="AZ1977" s="14">
        <f t="shared" si="312"/>
        <v>23</v>
      </c>
      <c r="BA1977" s="19">
        <f t="shared" si="315"/>
        <v>0</v>
      </c>
      <c r="BB1977" s="20" t="e">
        <f t="shared" si="313"/>
        <v>#DIV/0!</v>
      </c>
      <c r="BC1977">
        <f t="shared" si="316"/>
        <v>23</v>
      </c>
      <c r="BD1977" s="14">
        <f t="shared" si="317"/>
        <v>1</v>
      </c>
      <c r="BE1977" s="14" t="str">
        <f t="shared" si="318"/>
        <v/>
      </c>
      <c r="BF1977" s="14" t="str">
        <f t="shared" si="319"/>
        <v/>
      </c>
      <c r="BG1977" s="14" t="str">
        <f t="shared" si="320"/>
        <v/>
      </c>
    </row>
    <row r="1978" spans="1:59" x14ac:dyDescent="0.2">
      <c r="A1978" t="str">
        <f t="shared" si="311"/>
        <v>Marc Murphy_2018</v>
      </c>
      <c r="B1978" t="s">
        <v>771</v>
      </c>
      <c r="C1978" t="s">
        <v>84</v>
      </c>
      <c r="D1978">
        <v>2018</v>
      </c>
      <c r="E1978" s="13">
        <v>595000</v>
      </c>
      <c r="F1978" s="13">
        <v>595000</v>
      </c>
      <c r="G1978" s="13">
        <v>595000</v>
      </c>
      <c r="H1978" s="13">
        <v>553500</v>
      </c>
      <c r="I1978" s="13">
        <v>553500</v>
      </c>
      <c r="J1978" s="13">
        <v>553500</v>
      </c>
      <c r="K1978" s="13">
        <v>553500</v>
      </c>
      <c r="L1978" s="13">
        <v>553500</v>
      </c>
      <c r="M1978" s="13">
        <v>553500</v>
      </c>
      <c r="N1978" s="13">
        <v>535500</v>
      </c>
      <c r="O1978" s="13">
        <v>535500</v>
      </c>
      <c r="P1978" s="13">
        <v>535500</v>
      </c>
      <c r="Q1978" s="13">
        <v>535500</v>
      </c>
      <c r="R1978" s="13">
        <v>535500</v>
      </c>
      <c r="S1978" s="13">
        <v>535500</v>
      </c>
      <c r="T1978" s="13">
        <v>543100</v>
      </c>
      <c r="U1978" s="13">
        <v>530300</v>
      </c>
      <c r="V1978" s="13">
        <v>515700</v>
      </c>
      <c r="W1978" s="13">
        <v>490300</v>
      </c>
      <c r="X1978" s="13">
        <v>501200</v>
      </c>
      <c r="Y1978" s="13">
        <v>518300</v>
      </c>
      <c r="Z1978" s="13">
        <v>527900</v>
      </c>
      <c r="AA1978" s="13">
        <v>452900</v>
      </c>
      <c r="AB1978" s="13">
        <v>61</v>
      </c>
      <c r="AC1978" s="13">
        <v>73</v>
      </c>
      <c r="AD1978" s="13">
        <v>127</v>
      </c>
      <c r="AE1978" s="13"/>
      <c r="AF1978" s="13"/>
      <c r="AG1978" s="13"/>
      <c r="AH1978" s="13"/>
      <c r="AI1978" s="13"/>
      <c r="AJ1978" s="13">
        <v>94</v>
      </c>
      <c r="AK1978" s="13"/>
      <c r="AL1978" s="13"/>
      <c r="AM1978" s="13"/>
      <c r="AN1978" s="13"/>
      <c r="AO1978" s="13"/>
      <c r="AP1978" s="13">
        <v>124</v>
      </c>
      <c r="AQ1978" s="13">
        <v>86</v>
      </c>
      <c r="AR1978" s="13">
        <v>81</v>
      </c>
      <c r="AS1978" s="13">
        <v>92</v>
      </c>
      <c r="AT1978" s="13">
        <v>152</v>
      </c>
      <c r="AU1978" s="13">
        <v>103</v>
      </c>
      <c r="AV1978" s="13">
        <v>86</v>
      </c>
      <c r="AW1978" s="13">
        <v>69</v>
      </c>
      <c r="AX1978" s="13">
        <v>53</v>
      </c>
      <c r="AY1978" s="14">
        <f t="shared" si="314"/>
        <v>92.384615384615387</v>
      </c>
      <c r="AZ1978" s="14">
        <f t="shared" si="312"/>
        <v>23</v>
      </c>
      <c r="BA1978" s="19">
        <f t="shared" si="315"/>
        <v>0.59090909090909094</v>
      </c>
      <c r="BB1978" s="20">
        <f t="shared" si="313"/>
        <v>28.191424409852196</v>
      </c>
      <c r="BC1978">
        <f t="shared" si="316"/>
        <v>0</v>
      </c>
      <c r="BD1978" s="14">
        <f t="shared" si="317"/>
        <v>23</v>
      </c>
      <c r="BE1978" s="14">
        <f t="shared" si="318"/>
        <v>87</v>
      </c>
      <c r="BF1978" s="14">
        <f t="shared" si="319"/>
        <v>94</v>
      </c>
      <c r="BG1978" s="14">
        <f t="shared" si="320"/>
        <v>94</v>
      </c>
    </row>
    <row r="1979" spans="1:59" x14ac:dyDescent="0.2">
      <c r="A1979" t="str">
        <f t="shared" si="311"/>
        <v>Marc Murphy_2017</v>
      </c>
      <c r="B1979" t="s">
        <v>771</v>
      </c>
      <c r="C1979" t="s">
        <v>84</v>
      </c>
      <c r="D1979">
        <v>2017</v>
      </c>
      <c r="E1979" s="13">
        <v>432500</v>
      </c>
      <c r="F1979" s="13">
        <v>432500</v>
      </c>
      <c r="G1979" s="13">
        <v>432500</v>
      </c>
      <c r="H1979" s="13">
        <v>510200</v>
      </c>
      <c r="I1979" s="13">
        <v>560300</v>
      </c>
      <c r="J1979" s="13">
        <v>570500</v>
      </c>
      <c r="K1979" s="13">
        <v>545900</v>
      </c>
      <c r="L1979" s="13">
        <v>526100</v>
      </c>
      <c r="M1979" s="13">
        <v>527900</v>
      </c>
      <c r="N1979" s="13">
        <v>545400</v>
      </c>
      <c r="O1979" s="13">
        <v>542400</v>
      </c>
      <c r="P1979" s="13">
        <v>542400</v>
      </c>
      <c r="Q1979" s="13">
        <v>530800</v>
      </c>
      <c r="R1979" s="13">
        <v>510400</v>
      </c>
      <c r="S1979" s="13">
        <v>492800</v>
      </c>
      <c r="T1979" s="13">
        <v>489700</v>
      </c>
      <c r="U1979" s="13">
        <v>506700</v>
      </c>
      <c r="V1979" s="13">
        <v>521600</v>
      </c>
      <c r="W1979" s="13">
        <v>521300</v>
      </c>
      <c r="X1979" s="13">
        <v>504800</v>
      </c>
      <c r="Y1979" s="13">
        <v>510600</v>
      </c>
      <c r="Z1979" s="13">
        <v>532400</v>
      </c>
      <c r="AA1979" s="13">
        <v>543100</v>
      </c>
      <c r="AB1979" s="13">
        <v>138</v>
      </c>
      <c r="AC1979" s="13">
        <v>130</v>
      </c>
      <c r="AD1979" s="13">
        <v>158</v>
      </c>
      <c r="AE1979" s="13">
        <v>123</v>
      </c>
      <c r="AF1979" s="13">
        <v>69</v>
      </c>
      <c r="AG1979" s="13">
        <v>88</v>
      </c>
      <c r="AH1979" s="13">
        <v>118</v>
      </c>
      <c r="AI1979" s="13">
        <v>108</v>
      </c>
      <c r="AJ1979" s="13">
        <v>123</v>
      </c>
      <c r="AK1979" s="13">
        <v>83</v>
      </c>
      <c r="AL1979" s="13"/>
      <c r="AM1979" s="13">
        <v>86</v>
      </c>
      <c r="AN1979" s="13">
        <v>97</v>
      </c>
      <c r="AO1979" s="13">
        <v>77</v>
      </c>
      <c r="AP1979" s="13">
        <v>112</v>
      </c>
      <c r="AQ1979" s="13">
        <v>141</v>
      </c>
      <c r="AR1979" s="13">
        <v>83</v>
      </c>
      <c r="AS1979" s="13">
        <v>88</v>
      </c>
      <c r="AT1979" s="13">
        <v>105</v>
      </c>
      <c r="AU1979" s="13">
        <v>125</v>
      </c>
      <c r="AV1979" s="13">
        <v>128</v>
      </c>
      <c r="AW1979" s="13">
        <v>93</v>
      </c>
      <c r="AX1979" s="13">
        <v>108</v>
      </c>
      <c r="AY1979" s="14">
        <f t="shared" si="314"/>
        <v>108.22727272727273</v>
      </c>
      <c r="AZ1979" s="14">
        <f t="shared" si="312"/>
        <v>23</v>
      </c>
      <c r="BA1979" s="19">
        <f t="shared" si="315"/>
        <v>1</v>
      </c>
      <c r="BB1979" s="20">
        <f t="shared" si="313"/>
        <v>23.500621710482925</v>
      </c>
      <c r="BC1979">
        <f t="shared" si="316"/>
        <v>0</v>
      </c>
      <c r="BD1979" s="14">
        <f t="shared" si="317"/>
        <v>1</v>
      </c>
      <c r="BE1979" s="14">
        <f t="shared" si="318"/>
        <v>117.66666666666667</v>
      </c>
      <c r="BF1979" s="14">
        <f t="shared" si="319"/>
        <v>103.6</v>
      </c>
      <c r="BG1979" s="14">
        <f t="shared" si="320"/>
        <v>109.22222222222223</v>
      </c>
    </row>
    <row r="1980" spans="1:59" x14ac:dyDescent="0.2">
      <c r="A1980" t="str">
        <f t="shared" si="311"/>
        <v>Marc Murphy_2016</v>
      </c>
      <c r="B1980" t="s">
        <v>771</v>
      </c>
      <c r="C1980" t="s">
        <v>84</v>
      </c>
      <c r="D1980">
        <v>2016</v>
      </c>
      <c r="E1980" s="13">
        <v>556600</v>
      </c>
      <c r="F1980" s="13">
        <v>556600</v>
      </c>
      <c r="G1980" s="13">
        <v>556600</v>
      </c>
      <c r="H1980" s="13">
        <v>531700</v>
      </c>
      <c r="I1980" s="13">
        <v>474500</v>
      </c>
      <c r="J1980" s="13">
        <v>440500</v>
      </c>
      <c r="K1980" s="13">
        <v>432300</v>
      </c>
      <c r="L1980" s="13">
        <v>448700</v>
      </c>
      <c r="M1980" s="13">
        <v>457000</v>
      </c>
      <c r="N1980" s="13">
        <v>456400</v>
      </c>
      <c r="O1980" s="13">
        <v>421100</v>
      </c>
      <c r="P1980" s="13">
        <v>421100</v>
      </c>
      <c r="Q1980" s="13">
        <v>421100</v>
      </c>
      <c r="R1980" s="13">
        <v>421100</v>
      </c>
      <c r="S1980" s="13">
        <v>421100</v>
      </c>
      <c r="T1980" s="13">
        <v>421100</v>
      </c>
      <c r="U1980" s="13">
        <v>421100</v>
      </c>
      <c r="V1980" s="13">
        <v>421100</v>
      </c>
      <c r="W1980" s="13">
        <v>421100</v>
      </c>
      <c r="X1980" s="13">
        <v>421100</v>
      </c>
      <c r="Y1980" s="13">
        <v>421100</v>
      </c>
      <c r="Z1980" s="13">
        <v>421100</v>
      </c>
      <c r="AA1980" s="13">
        <v>421100</v>
      </c>
      <c r="AB1980" s="13">
        <v>123</v>
      </c>
      <c r="AC1980" s="13">
        <v>84</v>
      </c>
      <c r="AD1980" s="13">
        <v>64</v>
      </c>
      <c r="AE1980" s="13">
        <v>36</v>
      </c>
      <c r="AF1980" s="13">
        <v>101</v>
      </c>
      <c r="AG1980" s="13">
        <v>103</v>
      </c>
      <c r="AH1980" s="13">
        <v>90</v>
      </c>
      <c r="AI1980" s="13">
        <v>92</v>
      </c>
      <c r="AJ1980" s="13">
        <v>90</v>
      </c>
      <c r="AK1980" s="13">
        <v>12</v>
      </c>
      <c r="AL1980" s="13"/>
      <c r="AM1980" s="13"/>
      <c r="AN1980" s="13"/>
      <c r="AO1980" s="13"/>
      <c r="AP1980" s="13"/>
      <c r="AQ1980" s="13"/>
      <c r="AR1980" s="13"/>
      <c r="AS1980" s="13"/>
      <c r="AT1980" s="13"/>
      <c r="AU1980" s="13"/>
      <c r="AV1980" s="13"/>
      <c r="AW1980" s="13"/>
      <c r="AX1980" s="13"/>
      <c r="AY1980" s="14">
        <f t="shared" si="314"/>
        <v>79.5</v>
      </c>
      <c r="AZ1980" s="14">
        <f t="shared" si="312"/>
        <v>23</v>
      </c>
      <c r="BA1980" s="19">
        <f t="shared" si="315"/>
        <v>0.45454545454545453</v>
      </c>
      <c r="BB1980" s="20">
        <f t="shared" si="313"/>
        <v>33.320830988704017</v>
      </c>
      <c r="BC1980">
        <f t="shared" si="316"/>
        <v>0</v>
      </c>
      <c r="BD1980" s="14">
        <f t="shared" si="317"/>
        <v>11</v>
      </c>
      <c r="BE1980" s="14">
        <f t="shared" si="318"/>
        <v>85.166666666666671</v>
      </c>
      <c r="BF1980" s="14">
        <f t="shared" si="319"/>
        <v>71</v>
      </c>
      <c r="BG1980" s="14" t="str">
        <f t="shared" si="320"/>
        <v/>
      </c>
    </row>
    <row r="1981" spans="1:59" x14ac:dyDescent="0.2">
      <c r="A1981" t="str">
        <f t="shared" si="311"/>
        <v>Marc Murphy_2015</v>
      </c>
      <c r="B1981" t="s">
        <v>771</v>
      </c>
      <c r="C1981" t="s">
        <v>84</v>
      </c>
      <c r="D1981">
        <v>2015</v>
      </c>
      <c r="E1981" s="13">
        <v>570000</v>
      </c>
      <c r="F1981" s="13">
        <v>570000</v>
      </c>
      <c r="G1981" s="13">
        <v>570000</v>
      </c>
      <c r="H1981" s="13">
        <v>538300</v>
      </c>
      <c r="I1981" s="13">
        <v>540300</v>
      </c>
      <c r="J1981" s="13">
        <v>541400</v>
      </c>
      <c r="K1981" s="13">
        <v>528600</v>
      </c>
      <c r="L1981" s="13">
        <v>501800</v>
      </c>
      <c r="M1981" s="13">
        <v>482900</v>
      </c>
      <c r="N1981" s="13">
        <v>482900</v>
      </c>
      <c r="O1981" s="13">
        <v>502100</v>
      </c>
      <c r="P1981" s="13">
        <v>502100</v>
      </c>
      <c r="Q1981" s="13">
        <v>524300</v>
      </c>
      <c r="R1981" s="13">
        <v>549000</v>
      </c>
      <c r="S1981" s="13">
        <v>544600</v>
      </c>
      <c r="T1981" s="13">
        <v>545500</v>
      </c>
      <c r="U1981" s="13">
        <v>541400</v>
      </c>
      <c r="V1981" s="13">
        <v>542700</v>
      </c>
      <c r="W1981" s="13">
        <v>545800</v>
      </c>
      <c r="X1981" s="13">
        <v>559200</v>
      </c>
      <c r="Y1981" s="13">
        <v>559300</v>
      </c>
      <c r="Z1981" s="13">
        <v>543800</v>
      </c>
      <c r="AA1981" s="13">
        <v>543800</v>
      </c>
      <c r="AB1981" s="13">
        <v>64</v>
      </c>
      <c r="AC1981" s="13">
        <v>93</v>
      </c>
      <c r="AD1981" s="13">
        <v>109</v>
      </c>
      <c r="AE1981" s="13">
        <v>123</v>
      </c>
      <c r="AF1981" s="13">
        <v>94</v>
      </c>
      <c r="AG1981" s="13">
        <v>78</v>
      </c>
      <c r="AH1981" s="13">
        <v>83</v>
      </c>
      <c r="AI1981" s="13">
        <v>95</v>
      </c>
      <c r="AJ1981" s="13"/>
      <c r="AK1981" s="13">
        <v>151</v>
      </c>
      <c r="AL1981" s="13"/>
      <c r="AM1981" s="13">
        <v>103</v>
      </c>
      <c r="AN1981" s="13">
        <v>114</v>
      </c>
      <c r="AO1981" s="13">
        <v>97</v>
      </c>
      <c r="AP1981" s="13">
        <v>113</v>
      </c>
      <c r="AQ1981" s="13">
        <v>104</v>
      </c>
      <c r="AR1981" s="13">
        <v>114</v>
      </c>
      <c r="AS1981" s="13">
        <v>117</v>
      </c>
      <c r="AT1981" s="13">
        <v>130</v>
      </c>
      <c r="AU1981" s="13">
        <v>93</v>
      </c>
      <c r="AV1981" s="13">
        <v>85</v>
      </c>
      <c r="AW1981" s="13"/>
      <c r="AX1981" s="13"/>
      <c r="AY1981" s="14">
        <f t="shared" si="314"/>
        <v>103.15789473684211</v>
      </c>
      <c r="AZ1981" s="14">
        <f t="shared" si="312"/>
        <v>23</v>
      </c>
      <c r="BA1981" s="19">
        <f t="shared" si="315"/>
        <v>0.86363636363636365</v>
      </c>
      <c r="BB1981" s="20">
        <f t="shared" si="313"/>
        <v>20.081122030113349</v>
      </c>
      <c r="BC1981">
        <f t="shared" si="316"/>
        <v>0</v>
      </c>
      <c r="BD1981" s="14">
        <f t="shared" si="317"/>
        <v>9</v>
      </c>
      <c r="BE1981" s="14">
        <f t="shared" si="318"/>
        <v>93.5</v>
      </c>
      <c r="BF1981" s="14">
        <f t="shared" si="319"/>
        <v>108</v>
      </c>
      <c r="BG1981" s="14">
        <f t="shared" si="320"/>
        <v>108</v>
      </c>
    </row>
    <row r="1982" spans="1:59" x14ac:dyDescent="0.2">
      <c r="A1982" t="str">
        <f t="shared" si="311"/>
        <v>Nathan Murphy_2018</v>
      </c>
      <c r="B1982" t="s">
        <v>1626</v>
      </c>
      <c r="C1982" t="s">
        <v>116</v>
      </c>
      <c r="D1982">
        <v>2018</v>
      </c>
      <c r="E1982" s="13">
        <v>117300</v>
      </c>
      <c r="F1982" s="13">
        <v>117300</v>
      </c>
      <c r="G1982" s="13">
        <v>117300</v>
      </c>
      <c r="H1982" s="13">
        <v>117300</v>
      </c>
      <c r="I1982" s="13">
        <v>117300</v>
      </c>
      <c r="J1982" s="13">
        <v>117300</v>
      </c>
      <c r="K1982" s="13">
        <v>117300</v>
      </c>
      <c r="L1982" s="13">
        <v>117300</v>
      </c>
      <c r="M1982" s="13">
        <v>117300</v>
      </c>
      <c r="N1982" s="13">
        <v>117300</v>
      </c>
      <c r="O1982" s="13">
        <v>117300</v>
      </c>
      <c r="P1982" s="13">
        <v>117300</v>
      </c>
      <c r="Q1982" s="13">
        <v>117300</v>
      </c>
      <c r="R1982" s="13">
        <v>117300</v>
      </c>
      <c r="S1982" s="13">
        <v>117300</v>
      </c>
      <c r="T1982" s="13">
        <v>117300</v>
      </c>
      <c r="U1982" s="13">
        <v>117300</v>
      </c>
      <c r="V1982" s="13">
        <v>117300</v>
      </c>
      <c r="W1982" s="13">
        <v>117300</v>
      </c>
      <c r="X1982" s="13">
        <v>117300</v>
      </c>
      <c r="Y1982" s="13">
        <v>117300</v>
      </c>
      <c r="Z1982" s="13">
        <v>117300</v>
      </c>
      <c r="AA1982" s="13">
        <v>117300</v>
      </c>
      <c r="AB1982" s="13"/>
      <c r="AC1982" s="13"/>
      <c r="AD1982" s="13"/>
      <c r="AE1982" s="13"/>
      <c r="AF1982" s="13"/>
      <c r="AG1982" s="13"/>
      <c r="AH1982" s="13"/>
      <c r="AI1982" s="13"/>
      <c r="AJ1982" s="13"/>
      <c r="AK1982" s="13"/>
      <c r="AL1982" s="13"/>
      <c r="AM1982" s="13"/>
      <c r="AN1982" s="13"/>
      <c r="AO1982" s="13"/>
      <c r="AP1982" s="13"/>
      <c r="AQ1982" s="13"/>
      <c r="AR1982" s="13"/>
      <c r="AS1982" s="13"/>
      <c r="AT1982" s="13"/>
      <c r="AU1982" s="13"/>
      <c r="AV1982" s="13"/>
      <c r="AW1982" s="13">
        <v>48</v>
      </c>
      <c r="AX1982" s="13">
        <v>29</v>
      </c>
      <c r="AY1982" s="14">
        <f t="shared" si="314"/>
        <v>38.5</v>
      </c>
      <c r="AZ1982" s="14">
        <f t="shared" si="312"/>
        <v>23</v>
      </c>
      <c r="BA1982" s="19">
        <f t="shared" si="315"/>
        <v>9.0909090909090912E-2</v>
      </c>
      <c r="BB1982" s="20">
        <f t="shared" si="313"/>
        <v>13.435028842544403</v>
      </c>
      <c r="BC1982">
        <f t="shared" si="316"/>
        <v>0</v>
      </c>
      <c r="BD1982" s="14">
        <f t="shared" si="317"/>
        <v>1</v>
      </c>
      <c r="BE1982" s="14" t="str">
        <f t="shared" si="318"/>
        <v/>
      </c>
      <c r="BF1982" s="14" t="str">
        <f t="shared" si="319"/>
        <v/>
      </c>
      <c r="BG1982" s="14">
        <f t="shared" si="320"/>
        <v>38.5</v>
      </c>
    </row>
    <row r="1983" spans="1:59" x14ac:dyDescent="0.2">
      <c r="A1983" t="str">
        <f t="shared" si="311"/>
        <v>Nathan Murphy_2017</v>
      </c>
      <c r="B1983" t="s">
        <v>1626</v>
      </c>
      <c r="C1983" t="s">
        <v>116</v>
      </c>
      <c r="D1983">
        <v>2017</v>
      </c>
      <c r="E1983" s="13">
        <v>0</v>
      </c>
      <c r="F1983" s="13">
        <v>0</v>
      </c>
      <c r="G1983" s="13">
        <v>0</v>
      </c>
      <c r="H1983" s="13">
        <v>0</v>
      </c>
      <c r="I1983" s="13">
        <v>0</v>
      </c>
      <c r="J1983" s="13">
        <v>0</v>
      </c>
      <c r="K1983" s="13">
        <v>0</v>
      </c>
      <c r="L1983" s="13">
        <v>0</v>
      </c>
      <c r="M1983" s="13">
        <v>0</v>
      </c>
      <c r="N1983" s="13">
        <v>0</v>
      </c>
      <c r="O1983" s="13">
        <v>0</v>
      </c>
      <c r="P1983" s="13">
        <v>0</v>
      </c>
      <c r="Q1983" s="13">
        <v>0</v>
      </c>
      <c r="R1983" s="13">
        <v>0</v>
      </c>
      <c r="S1983" s="13">
        <v>0</v>
      </c>
      <c r="T1983" s="13">
        <v>0</v>
      </c>
      <c r="U1983" s="13">
        <v>0</v>
      </c>
      <c r="V1983" s="13">
        <v>0</v>
      </c>
      <c r="W1983" s="13">
        <v>0</v>
      </c>
      <c r="X1983" s="13">
        <v>0</v>
      </c>
      <c r="Y1983" s="13">
        <v>0</v>
      </c>
      <c r="Z1983" s="13">
        <v>0</v>
      </c>
      <c r="AA1983" s="13">
        <v>0</v>
      </c>
      <c r="AB1983" s="13"/>
      <c r="AC1983" s="13"/>
      <c r="AD1983" s="13"/>
      <c r="AE1983" s="13"/>
      <c r="AF1983" s="13"/>
      <c r="AG1983" s="13"/>
      <c r="AH1983" s="13"/>
      <c r="AI1983" s="13"/>
      <c r="AJ1983" s="13"/>
      <c r="AK1983" s="13"/>
      <c r="AL1983" s="13"/>
      <c r="AM1983" s="13"/>
      <c r="AN1983" s="13"/>
      <c r="AO1983" s="13"/>
      <c r="AP1983" s="13"/>
      <c r="AQ1983" s="13"/>
      <c r="AR1983" s="13"/>
      <c r="AS1983" s="13"/>
      <c r="AT1983" s="13"/>
      <c r="AU1983" s="13"/>
      <c r="AV1983" s="13"/>
      <c r="AW1983" s="13"/>
      <c r="AX1983" s="13"/>
      <c r="AY1983" s="14" t="str">
        <f t="shared" si="314"/>
        <v/>
      </c>
      <c r="AZ1983" s="14">
        <f t="shared" si="312"/>
        <v>23</v>
      </c>
      <c r="BA1983" s="19">
        <f t="shared" si="315"/>
        <v>0</v>
      </c>
      <c r="BB1983" s="20" t="e">
        <f t="shared" si="313"/>
        <v>#DIV/0!</v>
      </c>
      <c r="BC1983">
        <f t="shared" si="316"/>
        <v>23</v>
      </c>
      <c r="BD1983" s="14">
        <f t="shared" si="317"/>
        <v>1</v>
      </c>
      <c r="BE1983" s="14" t="str">
        <f t="shared" si="318"/>
        <v/>
      </c>
      <c r="BF1983" s="14" t="str">
        <f t="shared" si="319"/>
        <v/>
      </c>
      <c r="BG1983" s="14" t="str">
        <f t="shared" si="320"/>
        <v/>
      </c>
    </row>
    <row r="1984" spans="1:59" x14ac:dyDescent="0.2">
      <c r="A1984" t="str">
        <f t="shared" si="311"/>
        <v>Nathan Murphy_2016</v>
      </c>
      <c r="B1984" t="s">
        <v>1626</v>
      </c>
      <c r="C1984" t="s">
        <v>116</v>
      </c>
      <c r="D1984">
        <v>2016</v>
      </c>
      <c r="E1984" s="13">
        <v>0</v>
      </c>
      <c r="F1984" s="13">
        <v>0</v>
      </c>
      <c r="G1984" s="13">
        <v>0</v>
      </c>
      <c r="H1984" s="13">
        <v>0</v>
      </c>
      <c r="I1984" s="13">
        <v>0</v>
      </c>
      <c r="J1984" s="13">
        <v>0</v>
      </c>
      <c r="K1984" s="13">
        <v>0</v>
      </c>
      <c r="L1984" s="13">
        <v>0</v>
      </c>
      <c r="M1984" s="13">
        <v>0</v>
      </c>
      <c r="N1984" s="13">
        <v>0</v>
      </c>
      <c r="O1984" s="13">
        <v>0</v>
      </c>
      <c r="P1984" s="13">
        <v>0</v>
      </c>
      <c r="Q1984" s="13">
        <v>0</v>
      </c>
      <c r="R1984" s="13">
        <v>0</v>
      </c>
      <c r="S1984" s="13">
        <v>0</v>
      </c>
      <c r="T1984" s="13">
        <v>0</v>
      </c>
      <c r="U1984" s="13">
        <v>0</v>
      </c>
      <c r="V1984" s="13">
        <v>0</v>
      </c>
      <c r="W1984" s="13">
        <v>0</v>
      </c>
      <c r="X1984" s="13">
        <v>0</v>
      </c>
      <c r="Y1984" s="13">
        <v>0</v>
      </c>
      <c r="Z1984" s="13">
        <v>0</v>
      </c>
      <c r="AA1984" s="13">
        <v>0</v>
      </c>
      <c r="AB1984" s="13"/>
      <c r="AC1984" s="13"/>
      <c r="AD1984" s="13"/>
      <c r="AE1984" s="13"/>
      <c r="AF1984" s="13"/>
      <c r="AG1984" s="13"/>
      <c r="AH1984" s="13"/>
      <c r="AI1984" s="13"/>
      <c r="AJ1984" s="13"/>
      <c r="AK1984" s="13"/>
      <c r="AL1984" s="13"/>
      <c r="AM1984" s="13"/>
      <c r="AN1984" s="13"/>
      <c r="AO1984" s="13"/>
      <c r="AP1984" s="13"/>
      <c r="AQ1984" s="13"/>
      <c r="AR1984" s="13"/>
      <c r="AS1984" s="13"/>
      <c r="AT1984" s="13"/>
      <c r="AU1984" s="13"/>
      <c r="AV1984" s="13"/>
      <c r="AW1984" s="13"/>
      <c r="AX1984" s="13"/>
      <c r="AY1984" s="14" t="str">
        <f t="shared" si="314"/>
        <v/>
      </c>
      <c r="AZ1984" s="14">
        <f t="shared" si="312"/>
        <v>23</v>
      </c>
      <c r="BA1984" s="19">
        <f t="shared" si="315"/>
        <v>0</v>
      </c>
      <c r="BB1984" s="20" t="e">
        <f t="shared" si="313"/>
        <v>#DIV/0!</v>
      </c>
      <c r="BC1984">
        <f t="shared" si="316"/>
        <v>23</v>
      </c>
      <c r="BD1984" s="14">
        <f t="shared" si="317"/>
        <v>1</v>
      </c>
      <c r="BE1984" s="14" t="str">
        <f t="shared" si="318"/>
        <v/>
      </c>
      <c r="BF1984" s="14" t="str">
        <f t="shared" si="319"/>
        <v/>
      </c>
      <c r="BG1984" s="14" t="str">
        <f t="shared" si="320"/>
        <v/>
      </c>
    </row>
    <row r="1985" spans="1:59" x14ac:dyDescent="0.2">
      <c r="A1985" t="str">
        <f t="shared" si="311"/>
        <v>Nathan Murphy_2015</v>
      </c>
      <c r="B1985" t="s">
        <v>1626</v>
      </c>
      <c r="C1985" t="s">
        <v>116</v>
      </c>
      <c r="D1985">
        <v>2015</v>
      </c>
      <c r="E1985" s="13">
        <v>0</v>
      </c>
      <c r="F1985" s="13">
        <v>0</v>
      </c>
      <c r="G1985" s="13">
        <v>0</v>
      </c>
      <c r="H1985" s="13">
        <v>0</v>
      </c>
      <c r="I1985" s="13">
        <v>0</v>
      </c>
      <c r="J1985" s="13">
        <v>0</v>
      </c>
      <c r="K1985" s="13">
        <v>0</v>
      </c>
      <c r="L1985" s="13">
        <v>0</v>
      </c>
      <c r="M1985" s="13">
        <v>0</v>
      </c>
      <c r="N1985" s="13">
        <v>0</v>
      </c>
      <c r="O1985" s="13">
        <v>0</v>
      </c>
      <c r="P1985" s="13">
        <v>0</v>
      </c>
      <c r="Q1985" s="13">
        <v>0</v>
      </c>
      <c r="R1985" s="13">
        <v>0</v>
      </c>
      <c r="S1985" s="13">
        <v>0</v>
      </c>
      <c r="T1985" s="13">
        <v>0</v>
      </c>
      <c r="U1985" s="13">
        <v>0</v>
      </c>
      <c r="V1985" s="13">
        <v>0</v>
      </c>
      <c r="W1985" s="13">
        <v>0</v>
      </c>
      <c r="X1985" s="13">
        <v>0</v>
      </c>
      <c r="Y1985" s="13">
        <v>0</v>
      </c>
      <c r="Z1985" s="13">
        <v>0</v>
      </c>
      <c r="AA1985" s="13">
        <v>0</v>
      </c>
      <c r="AB1985" s="13"/>
      <c r="AC1985" s="13"/>
      <c r="AD1985" s="13"/>
      <c r="AE1985" s="13"/>
      <c r="AF1985" s="13"/>
      <c r="AG1985" s="13"/>
      <c r="AH1985" s="13"/>
      <c r="AI1985" s="13"/>
      <c r="AJ1985" s="13"/>
      <c r="AK1985" s="13"/>
      <c r="AL1985" s="13"/>
      <c r="AM1985" s="13"/>
      <c r="AN1985" s="13"/>
      <c r="AO1985" s="13"/>
      <c r="AP1985" s="13"/>
      <c r="AQ1985" s="13"/>
      <c r="AR1985" s="13"/>
      <c r="AS1985" s="13"/>
      <c r="AT1985" s="13"/>
      <c r="AU1985" s="13"/>
      <c r="AV1985" s="13"/>
      <c r="AW1985" s="13"/>
      <c r="AX1985" s="13"/>
      <c r="AY1985" s="14" t="str">
        <f t="shared" si="314"/>
        <v/>
      </c>
      <c r="AZ1985" s="14">
        <f t="shared" si="312"/>
        <v>23</v>
      </c>
      <c r="BA1985" s="19">
        <f t="shared" si="315"/>
        <v>0</v>
      </c>
      <c r="BB1985" s="20" t="e">
        <f t="shared" si="313"/>
        <v>#DIV/0!</v>
      </c>
      <c r="BC1985">
        <f t="shared" si="316"/>
        <v>23</v>
      </c>
      <c r="BD1985" s="14">
        <f t="shared" si="317"/>
        <v>1</v>
      </c>
      <c r="BE1985" s="14" t="str">
        <f t="shared" si="318"/>
        <v/>
      </c>
      <c r="BF1985" s="14" t="str">
        <f t="shared" si="319"/>
        <v/>
      </c>
      <c r="BG1985" s="14" t="str">
        <f t="shared" si="320"/>
        <v/>
      </c>
    </row>
    <row r="1986" spans="1:59" x14ac:dyDescent="0.2">
      <c r="A1986" t="str">
        <f t="shared" ref="A1986:A2049" si="321">B1986&amp;"_"&amp;D1986</f>
        <v>Thomas Murphy_2018</v>
      </c>
      <c r="B1986" t="s">
        <v>1679</v>
      </c>
      <c r="C1986" t="s">
        <v>316</v>
      </c>
      <c r="D1986">
        <v>2018</v>
      </c>
      <c r="E1986" s="13">
        <v>124900</v>
      </c>
      <c r="F1986" s="13">
        <v>124900</v>
      </c>
      <c r="G1986" s="13">
        <v>124900</v>
      </c>
      <c r="H1986" s="13">
        <v>124900</v>
      </c>
      <c r="I1986" s="13">
        <v>124900</v>
      </c>
      <c r="J1986" s="13">
        <v>124900</v>
      </c>
      <c r="K1986" s="13">
        <v>124900</v>
      </c>
      <c r="L1986" s="13">
        <v>124900</v>
      </c>
      <c r="M1986" s="13">
        <v>124900</v>
      </c>
      <c r="N1986" s="13">
        <v>124900</v>
      </c>
      <c r="O1986" s="13">
        <v>124900</v>
      </c>
      <c r="P1986" s="13">
        <v>124900</v>
      </c>
      <c r="Q1986" s="13">
        <v>124900</v>
      </c>
      <c r="R1986" s="13">
        <v>124900</v>
      </c>
      <c r="S1986" s="13">
        <v>153600</v>
      </c>
      <c r="T1986" s="13">
        <v>165200</v>
      </c>
      <c r="U1986" s="13">
        <v>165200</v>
      </c>
      <c r="V1986" s="13">
        <v>165200</v>
      </c>
      <c r="W1986" s="13">
        <v>165200</v>
      </c>
      <c r="X1986" s="13">
        <v>165200</v>
      </c>
      <c r="Y1986" s="13">
        <v>165200</v>
      </c>
      <c r="Z1986" s="13">
        <v>165200</v>
      </c>
      <c r="AA1986" s="13">
        <v>165200</v>
      </c>
      <c r="AB1986" s="13"/>
      <c r="AC1986" s="13"/>
      <c r="AD1986" s="13"/>
      <c r="AE1986" s="13"/>
      <c r="AF1986" s="13"/>
      <c r="AG1986" s="13"/>
      <c r="AH1986" s="13"/>
      <c r="AI1986" s="13"/>
      <c r="AJ1986" s="13"/>
      <c r="AK1986" s="13"/>
      <c r="AL1986" s="13">
        <v>40</v>
      </c>
      <c r="AM1986" s="13">
        <v>42</v>
      </c>
      <c r="AN1986" s="13"/>
      <c r="AO1986" s="13">
        <v>58</v>
      </c>
      <c r="AP1986" s="13">
        <v>20</v>
      </c>
      <c r="AQ1986" s="13"/>
      <c r="AR1986" s="13"/>
      <c r="AS1986" s="13"/>
      <c r="AT1986" s="13"/>
      <c r="AU1986" s="13"/>
      <c r="AV1986" s="13"/>
      <c r="AW1986" s="13"/>
      <c r="AX1986" s="13"/>
      <c r="AY1986" s="14">
        <f t="shared" si="314"/>
        <v>40</v>
      </c>
      <c r="AZ1986" s="14">
        <f t="shared" si="312"/>
        <v>23</v>
      </c>
      <c r="BA1986" s="19">
        <f t="shared" si="315"/>
        <v>0.18181818181818182</v>
      </c>
      <c r="BB1986" s="20">
        <f t="shared" si="313"/>
        <v>15.57776192739723</v>
      </c>
      <c r="BC1986">
        <f t="shared" si="316"/>
        <v>0</v>
      </c>
      <c r="BD1986" s="14">
        <f t="shared" si="317"/>
        <v>1</v>
      </c>
      <c r="BE1986" s="14" t="str">
        <f t="shared" si="318"/>
        <v/>
      </c>
      <c r="BF1986" s="14">
        <f t="shared" si="319"/>
        <v>41</v>
      </c>
      <c r="BG1986" s="14">
        <f t="shared" si="320"/>
        <v>20</v>
      </c>
    </row>
    <row r="1987" spans="1:59" x14ac:dyDescent="0.2">
      <c r="A1987" t="str">
        <f t="shared" si="321"/>
        <v>Thomas Murphy_2017</v>
      </c>
      <c r="B1987" t="s">
        <v>1679</v>
      </c>
      <c r="C1987" t="s">
        <v>316</v>
      </c>
      <c r="D1987">
        <v>2017</v>
      </c>
      <c r="E1987" s="13">
        <v>0</v>
      </c>
      <c r="F1987" s="13">
        <v>0</v>
      </c>
      <c r="G1987" s="13">
        <v>0</v>
      </c>
      <c r="H1987" s="13">
        <v>0</v>
      </c>
      <c r="I1987" s="13">
        <v>0</v>
      </c>
      <c r="J1987" s="13">
        <v>0</v>
      </c>
      <c r="K1987" s="13">
        <v>0</v>
      </c>
      <c r="L1987" s="13">
        <v>0</v>
      </c>
      <c r="M1987" s="13">
        <v>0</v>
      </c>
      <c r="N1987" s="13">
        <v>0</v>
      </c>
      <c r="O1987" s="13">
        <v>0</v>
      </c>
      <c r="P1987" s="13">
        <v>0</v>
      </c>
      <c r="Q1987" s="13">
        <v>0</v>
      </c>
      <c r="R1987" s="13">
        <v>0</v>
      </c>
      <c r="S1987" s="13">
        <v>0</v>
      </c>
      <c r="T1987" s="13">
        <v>0</v>
      </c>
      <c r="U1987" s="13">
        <v>0</v>
      </c>
      <c r="V1987" s="13">
        <v>0</v>
      </c>
      <c r="W1987" s="13">
        <v>0</v>
      </c>
      <c r="X1987" s="13">
        <v>0</v>
      </c>
      <c r="Y1987" s="13">
        <v>0</v>
      </c>
      <c r="Z1987" s="13">
        <v>0</v>
      </c>
      <c r="AA1987" s="13">
        <v>0</v>
      </c>
      <c r="AB1987" s="13"/>
      <c r="AC1987" s="13"/>
      <c r="AD1987" s="13"/>
      <c r="AE1987" s="13"/>
      <c r="AF1987" s="13"/>
      <c r="AG1987" s="13"/>
      <c r="AH1987" s="13"/>
      <c r="AI1987" s="13"/>
      <c r="AJ1987" s="13"/>
      <c r="AK1987" s="13"/>
      <c r="AL1987" s="13"/>
      <c r="AM1987" s="13"/>
      <c r="AN1987" s="13"/>
      <c r="AO1987" s="13"/>
      <c r="AP1987" s="13"/>
      <c r="AQ1987" s="13"/>
      <c r="AR1987" s="13"/>
      <c r="AS1987" s="13"/>
      <c r="AT1987" s="13"/>
      <c r="AU1987" s="13"/>
      <c r="AV1987" s="13"/>
      <c r="AW1987" s="13"/>
      <c r="AX1987" s="13"/>
      <c r="AY1987" s="14" t="str">
        <f t="shared" si="314"/>
        <v/>
      </c>
      <c r="AZ1987" s="14">
        <f t="shared" si="312"/>
        <v>23</v>
      </c>
      <c r="BA1987" s="19">
        <f t="shared" si="315"/>
        <v>0</v>
      </c>
      <c r="BB1987" s="20" t="e">
        <f t="shared" si="313"/>
        <v>#DIV/0!</v>
      </c>
      <c r="BC1987">
        <f t="shared" si="316"/>
        <v>23</v>
      </c>
      <c r="BD1987" s="14">
        <f t="shared" si="317"/>
        <v>1</v>
      </c>
      <c r="BE1987" s="14" t="str">
        <f t="shared" si="318"/>
        <v/>
      </c>
      <c r="BF1987" s="14" t="str">
        <f t="shared" si="319"/>
        <v/>
      </c>
      <c r="BG1987" s="14" t="str">
        <f t="shared" si="320"/>
        <v/>
      </c>
    </row>
    <row r="1988" spans="1:59" x14ac:dyDescent="0.2">
      <c r="A1988" t="str">
        <f t="shared" si="321"/>
        <v>Thomas Murphy_2016</v>
      </c>
      <c r="B1988" t="s">
        <v>1679</v>
      </c>
      <c r="C1988" t="s">
        <v>316</v>
      </c>
      <c r="D1988">
        <v>2016</v>
      </c>
      <c r="E1988" s="13">
        <v>0</v>
      </c>
      <c r="F1988" s="13">
        <v>0</v>
      </c>
      <c r="G1988" s="13">
        <v>0</v>
      </c>
      <c r="H1988" s="13">
        <v>0</v>
      </c>
      <c r="I1988" s="13">
        <v>0</v>
      </c>
      <c r="J1988" s="13">
        <v>0</v>
      </c>
      <c r="K1988" s="13">
        <v>0</v>
      </c>
      <c r="L1988" s="13">
        <v>0</v>
      </c>
      <c r="M1988" s="13">
        <v>0</v>
      </c>
      <c r="N1988" s="13">
        <v>0</v>
      </c>
      <c r="O1988" s="13">
        <v>0</v>
      </c>
      <c r="P1988" s="13">
        <v>0</v>
      </c>
      <c r="Q1988" s="13">
        <v>0</v>
      </c>
      <c r="R1988" s="13">
        <v>0</v>
      </c>
      <c r="S1988" s="13">
        <v>0</v>
      </c>
      <c r="T1988" s="13">
        <v>0</v>
      </c>
      <c r="U1988" s="13">
        <v>0</v>
      </c>
      <c r="V1988" s="13">
        <v>0</v>
      </c>
      <c r="W1988" s="13">
        <v>0</v>
      </c>
      <c r="X1988" s="13">
        <v>0</v>
      </c>
      <c r="Y1988" s="13">
        <v>0</v>
      </c>
      <c r="Z1988" s="13">
        <v>0</v>
      </c>
      <c r="AA1988" s="13">
        <v>0</v>
      </c>
      <c r="AB1988" s="13"/>
      <c r="AC1988" s="13"/>
      <c r="AD1988" s="13"/>
      <c r="AE1988" s="13"/>
      <c r="AF1988" s="13"/>
      <c r="AG1988" s="13"/>
      <c r="AH1988" s="13"/>
      <c r="AI1988" s="13"/>
      <c r="AJ1988" s="13"/>
      <c r="AK1988" s="13"/>
      <c r="AL1988" s="13"/>
      <c r="AM1988" s="13"/>
      <c r="AN1988" s="13"/>
      <c r="AO1988" s="13"/>
      <c r="AP1988" s="13"/>
      <c r="AQ1988" s="13"/>
      <c r="AR1988" s="13"/>
      <c r="AS1988" s="13"/>
      <c r="AT1988" s="13"/>
      <c r="AU1988" s="13"/>
      <c r="AV1988" s="13"/>
      <c r="AW1988" s="13"/>
      <c r="AX1988" s="13"/>
      <c r="AY1988" s="14" t="str">
        <f t="shared" si="314"/>
        <v/>
      </c>
      <c r="AZ1988" s="14">
        <f t="shared" si="312"/>
        <v>23</v>
      </c>
      <c r="BA1988" s="19">
        <f t="shared" si="315"/>
        <v>0</v>
      </c>
      <c r="BB1988" s="20" t="e">
        <f t="shared" si="313"/>
        <v>#DIV/0!</v>
      </c>
      <c r="BC1988">
        <f t="shared" si="316"/>
        <v>23</v>
      </c>
      <c r="BD1988" s="14">
        <f t="shared" si="317"/>
        <v>1</v>
      </c>
      <c r="BE1988" s="14" t="str">
        <f t="shared" si="318"/>
        <v/>
      </c>
      <c r="BF1988" s="14" t="str">
        <f t="shared" si="319"/>
        <v/>
      </c>
      <c r="BG1988" s="14" t="str">
        <f t="shared" si="320"/>
        <v/>
      </c>
    </row>
    <row r="1989" spans="1:59" x14ac:dyDescent="0.2">
      <c r="A1989" t="str">
        <f t="shared" si="321"/>
        <v>Thomas Murphy_2015</v>
      </c>
      <c r="B1989" t="s">
        <v>1679</v>
      </c>
      <c r="C1989" t="s">
        <v>316</v>
      </c>
      <c r="D1989">
        <v>2015</v>
      </c>
      <c r="E1989" s="13">
        <v>0</v>
      </c>
      <c r="F1989" s="13">
        <v>0</v>
      </c>
      <c r="G1989" s="13">
        <v>0</v>
      </c>
      <c r="H1989" s="13">
        <v>0</v>
      </c>
      <c r="I1989" s="13">
        <v>0</v>
      </c>
      <c r="J1989" s="13">
        <v>0</v>
      </c>
      <c r="K1989" s="13">
        <v>0</v>
      </c>
      <c r="L1989" s="13">
        <v>0</v>
      </c>
      <c r="M1989" s="13">
        <v>0</v>
      </c>
      <c r="N1989" s="13">
        <v>0</v>
      </c>
      <c r="O1989" s="13">
        <v>0</v>
      </c>
      <c r="P1989" s="13">
        <v>0</v>
      </c>
      <c r="Q1989" s="13">
        <v>0</v>
      </c>
      <c r="R1989" s="13">
        <v>0</v>
      </c>
      <c r="S1989" s="13">
        <v>0</v>
      </c>
      <c r="T1989" s="13">
        <v>0</v>
      </c>
      <c r="U1989" s="13">
        <v>0</v>
      </c>
      <c r="V1989" s="13">
        <v>0</v>
      </c>
      <c r="W1989" s="13">
        <v>0</v>
      </c>
      <c r="X1989" s="13">
        <v>0</v>
      </c>
      <c r="Y1989" s="13">
        <v>0</v>
      </c>
      <c r="Z1989" s="13">
        <v>0</v>
      </c>
      <c r="AA1989" s="13">
        <v>0</v>
      </c>
      <c r="AB1989" s="13"/>
      <c r="AC1989" s="13"/>
      <c r="AD1989" s="13"/>
      <c r="AE1989" s="13"/>
      <c r="AF1989" s="13"/>
      <c r="AG1989" s="13"/>
      <c r="AH1989" s="13"/>
      <c r="AI1989" s="13"/>
      <c r="AJ1989" s="13"/>
      <c r="AK1989" s="13"/>
      <c r="AL1989" s="13"/>
      <c r="AM1989" s="13"/>
      <c r="AN1989" s="13"/>
      <c r="AO1989" s="13"/>
      <c r="AP1989" s="13"/>
      <c r="AQ1989" s="13"/>
      <c r="AR1989" s="13"/>
      <c r="AS1989" s="13"/>
      <c r="AT1989" s="13"/>
      <c r="AU1989" s="13"/>
      <c r="AV1989" s="13"/>
      <c r="AW1989" s="13"/>
      <c r="AX1989" s="13"/>
      <c r="AY1989" s="14" t="str">
        <f t="shared" si="314"/>
        <v/>
      </c>
      <c r="AZ1989" s="14">
        <f t="shared" si="312"/>
        <v>23</v>
      </c>
      <c r="BA1989" s="19">
        <f t="shared" si="315"/>
        <v>0</v>
      </c>
      <c r="BB1989" s="20" t="e">
        <f t="shared" si="313"/>
        <v>#DIV/0!</v>
      </c>
      <c r="BC1989">
        <f t="shared" si="316"/>
        <v>23</v>
      </c>
      <c r="BD1989" s="14">
        <f t="shared" si="317"/>
        <v>1</v>
      </c>
      <c r="BE1989" s="14" t="str">
        <f t="shared" si="318"/>
        <v/>
      </c>
      <c r="BF1989" s="14" t="str">
        <f t="shared" si="319"/>
        <v/>
      </c>
      <c r="BG1989" s="14" t="str">
        <f t="shared" si="320"/>
        <v/>
      </c>
    </row>
    <row r="1990" spans="1:59" x14ac:dyDescent="0.2">
      <c r="A1990" t="str">
        <f t="shared" si="321"/>
        <v>Samuel Murray_2018</v>
      </c>
      <c r="B1990" t="s">
        <v>1586</v>
      </c>
      <c r="C1990" t="s">
        <v>116</v>
      </c>
      <c r="D1990">
        <v>2018</v>
      </c>
      <c r="E1990" s="13">
        <v>123900</v>
      </c>
      <c r="F1990" s="13">
        <v>123900</v>
      </c>
      <c r="G1990" s="13">
        <v>123900</v>
      </c>
      <c r="H1990" s="13">
        <v>191700</v>
      </c>
      <c r="I1990" s="13">
        <v>251200</v>
      </c>
      <c r="J1990" s="13">
        <v>304300</v>
      </c>
      <c r="K1990" s="13">
        <v>327400</v>
      </c>
      <c r="L1990" s="13">
        <v>336600</v>
      </c>
      <c r="M1990" s="13">
        <v>336800</v>
      </c>
      <c r="N1990" s="13">
        <v>334000</v>
      </c>
      <c r="O1990" s="13">
        <v>334000</v>
      </c>
      <c r="P1990" s="13">
        <v>334000</v>
      </c>
      <c r="Q1990" s="13">
        <v>334000</v>
      </c>
      <c r="R1990" s="13">
        <v>334000</v>
      </c>
      <c r="S1990" s="13">
        <v>334000</v>
      </c>
      <c r="T1990" s="13">
        <v>334000</v>
      </c>
      <c r="U1990" s="13">
        <v>334000</v>
      </c>
      <c r="V1990" s="13">
        <v>334000</v>
      </c>
      <c r="W1990" s="13">
        <v>333700</v>
      </c>
      <c r="X1990" s="13">
        <v>321500</v>
      </c>
      <c r="Y1990" s="13">
        <v>320300</v>
      </c>
      <c r="Z1990" s="13">
        <v>314800</v>
      </c>
      <c r="AA1990" s="13">
        <v>314800</v>
      </c>
      <c r="AB1990" s="13">
        <v>72</v>
      </c>
      <c r="AC1990" s="13">
        <v>58</v>
      </c>
      <c r="AD1990" s="13">
        <v>95</v>
      </c>
      <c r="AE1990" s="13">
        <v>92</v>
      </c>
      <c r="AF1990" s="13">
        <v>78</v>
      </c>
      <c r="AG1990" s="13">
        <v>62</v>
      </c>
      <c r="AH1990" s="13">
        <v>76</v>
      </c>
      <c r="AI1990" s="13">
        <v>65</v>
      </c>
      <c r="AJ1990" s="13">
        <v>56</v>
      </c>
      <c r="AK1990" s="13"/>
      <c r="AL1990" s="13"/>
      <c r="AM1990" s="13"/>
      <c r="AN1990" s="13"/>
      <c r="AO1990" s="13"/>
      <c r="AP1990" s="13"/>
      <c r="AQ1990" s="13"/>
      <c r="AR1990" s="13"/>
      <c r="AS1990" s="13">
        <v>83</v>
      </c>
      <c r="AT1990" s="13">
        <v>38</v>
      </c>
      <c r="AU1990" s="13">
        <v>74</v>
      </c>
      <c r="AV1990" s="13">
        <v>73</v>
      </c>
      <c r="AW1990" s="13"/>
      <c r="AX1990" s="13"/>
      <c r="AY1990" s="14">
        <f t="shared" si="314"/>
        <v>70.92307692307692</v>
      </c>
      <c r="AZ1990" s="14">
        <f t="shared" si="312"/>
        <v>23</v>
      </c>
      <c r="BA1990" s="19">
        <f t="shared" si="315"/>
        <v>0.59090909090909094</v>
      </c>
      <c r="BB1990" s="20">
        <f t="shared" si="313"/>
        <v>15.40812306578113</v>
      </c>
      <c r="BC1990">
        <f t="shared" si="316"/>
        <v>0</v>
      </c>
      <c r="BD1990" s="14">
        <f t="shared" si="317"/>
        <v>1</v>
      </c>
      <c r="BE1990" s="14">
        <f t="shared" si="318"/>
        <v>76.166666666666671</v>
      </c>
      <c r="BF1990" s="14">
        <f t="shared" si="319"/>
        <v>65.666666666666671</v>
      </c>
      <c r="BG1990" s="14">
        <f t="shared" si="320"/>
        <v>67</v>
      </c>
    </row>
    <row r="1991" spans="1:59" x14ac:dyDescent="0.2">
      <c r="A1991" t="str">
        <f t="shared" si="321"/>
        <v>Samuel Murray_2017</v>
      </c>
      <c r="B1991" t="s">
        <v>1586</v>
      </c>
      <c r="C1991" t="s">
        <v>116</v>
      </c>
      <c r="D1991">
        <v>2017</v>
      </c>
      <c r="E1991" s="13">
        <v>117300</v>
      </c>
      <c r="F1991" s="13">
        <v>117300</v>
      </c>
      <c r="G1991" s="13">
        <v>117300</v>
      </c>
      <c r="H1991" s="13">
        <v>117300</v>
      </c>
      <c r="I1991" s="13">
        <v>117300</v>
      </c>
      <c r="J1991" s="13">
        <v>117300</v>
      </c>
      <c r="K1991" s="13">
        <v>117300</v>
      </c>
      <c r="L1991" s="13">
        <v>117300</v>
      </c>
      <c r="M1991" s="13">
        <v>117300</v>
      </c>
      <c r="N1991" s="13">
        <v>117300</v>
      </c>
      <c r="O1991" s="13">
        <v>117300</v>
      </c>
      <c r="P1991" s="13">
        <v>117300</v>
      </c>
      <c r="Q1991" s="13">
        <v>117300</v>
      </c>
      <c r="R1991" s="13">
        <v>117300</v>
      </c>
      <c r="S1991" s="13">
        <v>117300</v>
      </c>
      <c r="T1991" s="13">
        <v>117300</v>
      </c>
      <c r="U1991" s="13">
        <v>117300</v>
      </c>
      <c r="V1991" s="13">
        <v>117300</v>
      </c>
      <c r="W1991" s="13">
        <v>117300</v>
      </c>
      <c r="X1991" s="13">
        <v>117300</v>
      </c>
      <c r="Y1991" s="13">
        <v>117300</v>
      </c>
      <c r="Z1991" s="13">
        <v>117300</v>
      </c>
      <c r="AA1991" s="13">
        <v>117300</v>
      </c>
      <c r="AB1991" s="13"/>
      <c r="AC1991" s="13"/>
      <c r="AD1991" s="13"/>
      <c r="AE1991" s="13"/>
      <c r="AF1991" s="13"/>
      <c r="AG1991" s="13"/>
      <c r="AH1991" s="13"/>
      <c r="AI1991" s="13"/>
      <c r="AJ1991" s="13"/>
      <c r="AK1991" s="13"/>
      <c r="AL1991" s="13"/>
      <c r="AM1991" s="13"/>
      <c r="AN1991" s="13"/>
      <c r="AO1991" s="13"/>
      <c r="AP1991" s="13"/>
      <c r="AQ1991" s="13"/>
      <c r="AR1991" s="13"/>
      <c r="AS1991" s="13"/>
      <c r="AT1991" s="13"/>
      <c r="AU1991" s="13"/>
      <c r="AV1991" s="13"/>
      <c r="AW1991" s="13"/>
      <c r="AX1991" s="13"/>
      <c r="AY1991" s="14" t="str">
        <f t="shared" si="314"/>
        <v/>
      </c>
      <c r="AZ1991" s="14">
        <f t="shared" si="312"/>
        <v>23</v>
      </c>
      <c r="BA1991" s="19">
        <f t="shared" si="315"/>
        <v>0</v>
      </c>
      <c r="BB1991" s="20" t="e">
        <f t="shared" si="313"/>
        <v>#DIV/0!</v>
      </c>
      <c r="BC1991">
        <f t="shared" si="316"/>
        <v>0</v>
      </c>
      <c r="BD1991" s="14">
        <f t="shared" si="317"/>
        <v>1</v>
      </c>
      <c r="BE1991" s="14" t="str">
        <f t="shared" si="318"/>
        <v/>
      </c>
      <c r="BF1991" s="14" t="str">
        <f t="shared" si="319"/>
        <v/>
      </c>
      <c r="BG1991" s="14" t="str">
        <f t="shared" si="320"/>
        <v/>
      </c>
    </row>
    <row r="1992" spans="1:59" x14ac:dyDescent="0.2">
      <c r="A1992" t="str">
        <f t="shared" si="321"/>
        <v>Samuel Murray_2016</v>
      </c>
      <c r="B1992" t="s">
        <v>1586</v>
      </c>
      <c r="C1992" t="s">
        <v>116</v>
      </c>
      <c r="D1992">
        <v>2016</v>
      </c>
      <c r="E1992" s="13">
        <v>102400</v>
      </c>
      <c r="F1992" s="13">
        <v>102400</v>
      </c>
      <c r="G1992" s="13">
        <v>102400</v>
      </c>
      <c r="H1992" s="13">
        <v>102400</v>
      </c>
      <c r="I1992" s="13">
        <v>102400</v>
      </c>
      <c r="J1992" s="13">
        <v>102400</v>
      </c>
      <c r="K1992" s="13">
        <v>102400</v>
      </c>
      <c r="L1992" s="13">
        <v>102400</v>
      </c>
      <c r="M1992" s="13">
        <v>102400</v>
      </c>
      <c r="N1992" s="13">
        <v>102400</v>
      </c>
      <c r="O1992" s="13">
        <v>102400</v>
      </c>
      <c r="P1992" s="13">
        <v>102400</v>
      </c>
      <c r="Q1992" s="13">
        <v>102400</v>
      </c>
      <c r="R1992" s="13">
        <v>102400</v>
      </c>
      <c r="S1992" s="13">
        <v>102400</v>
      </c>
      <c r="T1992" s="13">
        <v>102400</v>
      </c>
      <c r="U1992" s="13">
        <v>102400</v>
      </c>
      <c r="V1992" s="13">
        <v>102400</v>
      </c>
      <c r="W1992" s="13">
        <v>102400</v>
      </c>
      <c r="X1992" s="13">
        <v>102400</v>
      </c>
      <c r="Y1992" s="13">
        <v>102400</v>
      </c>
      <c r="Z1992" s="13">
        <v>102400</v>
      </c>
      <c r="AA1992" s="13">
        <v>102400</v>
      </c>
      <c r="AB1992" s="13"/>
      <c r="AC1992" s="13"/>
      <c r="AD1992" s="13"/>
      <c r="AE1992" s="13"/>
      <c r="AF1992" s="13"/>
      <c r="AG1992" s="13"/>
      <c r="AH1992" s="13"/>
      <c r="AI1992" s="13"/>
      <c r="AJ1992" s="13"/>
      <c r="AK1992" s="13"/>
      <c r="AL1992" s="13"/>
      <c r="AM1992" s="13"/>
      <c r="AN1992" s="13"/>
      <c r="AO1992" s="13"/>
      <c r="AP1992" s="13"/>
      <c r="AQ1992" s="13"/>
      <c r="AR1992" s="13"/>
      <c r="AS1992" s="13"/>
      <c r="AT1992" s="13"/>
      <c r="AU1992" s="13"/>
      <c r="AV1992" s="13"/>
      <c r="AW1992" s="13"/>
      <c r="AX1992" s="13"/>
      <c r="AY1992" s="14" t="str">
        <f t="shared" si="314"/>
        <v/>
      </c>
      <c r="AZ1992" s="14">
        <f t="shared" si="312"/>
        <v>23</v>
      </c>
      <c r="BA1992" s="19">
        <f t="shared" si="315"/>
        <v>0</v>
      </c>
      <c r="BB1992" s="20" t="e">
        <f t="shared" si="313"/>
        <v>#DIV/0!</v>
      </c>
      <c r="BC1992">
        <f t="shared" si="316"/>
        <v>0</v>
      </c>
      <c r="BD1992" s="14">
        <f t="shared" si="317"/>
        <v>1</v>
      </c>
      <c r="BE1992" s="14" t="str">
        <f t="shared" si="318"/>
        <v/>
      </c>
      <c r="BF1992" s="14" t="str">
        <f t="shared" si="319"/>
        <v/>
      </c>
      <c r="BG1992" s="14" t="str">
        <f t="shared" si="320"/>
        <v/>
      </c>
    </row>
    <row r="1993" spans="1:59" x14ac:dyDescent="0.2">
      <c r="A1993" t="str">
        <f t="shared" si="321"/>
        <v>Samuel Murray_2015</v>
      </c>
      <c r="B1993" t="s">
        <v>1586</v>
      </c>
      <c r="C1993" t="s">
        <v>116</v>
      </c>
      <c r="D1993">
        <v>2015</v>
      </c>
      <c r="E1993" s="13">
        <v>0</v>
      </c>
      <c r="F1993" s="13">
        <v>0</v>
      </c>
      <c r="G1993" s="13">
        <v>0</v>
      </c>
      <c r="H1993" s="13">
        <v>0</v>
      </c>
      <c r="I1993" s="13">
        <v>0</v>
      </c>
      <c r="J1993" s="13">
        <v>0</v>
      </c>
      <c r="K1993" s="13">
        <v>0</v>
      </c>
      <c r="L1993" s="13">
        <v>0</v>
      </c>
      <c r="M1993" s="13">
        <v>0</v>
      </c>
      <c r="N1993" s="13">
        <v>0</v>
      </c>
      <c r="O1993" s="13">
        <v>0</v>
      </c>
      <c r="P1993" s="13">
        <v>0</v>
      </c>
      <c r="Q1993" s="13">
        <v>0</v>
      </c>
      <c r="R1993" s="13">
        <v>0</v>
      </c>
      <c r="S1993" s="13">
        <v>0</v>
      </c>
      <c r="T1993" s="13">
        <v>0</v>
      </c>
      <c r="U1993" s="13">
        <v>0</v>
      </c>
      <c r="V1993" s="13">
        <v>0</v>
      </c>
      <c r="W1993" s="13">
        <v>0</v>
      </c>
      <c r="X1993" s="13">
        <v>0</v>
      </c>
      <c r="Y1993" s="13">
        <v>0</v>
      </c>
      <c r="Z1993" s="13">
        <v>0</v>
      </c>
      <c r="AA1993" s="13">
        <v>0</v>
      </c>
      <c r="AB1993" s="13"/>
      <c r="AC1993" s="13"/>
      <c r="AD1993" s="13"/>
      <c r="AE1993" s="13"/>
      <c r="AF1993" s="13"/>
      <c r="AG1993" s="13"/>
      <c r="AH1993" s="13"/>
      <c r="AI1993" s="13"/>
      <c r="AJ1993" s="13"/>
      <c r="AK1993" s="13"/>
      <c r="AL1993" s="13"/>
      <c r="AM1993" s="13"/>
      <c r="AN1993" s="13"/>
      <c r="AO1993" s="13"/>
      <c r="AP1993" s="13"/>
      <c r="AQ1993" s="13"/>
      <c r="AR1993" s="13"/>
      <c r="AS1993" s="13"/>
      <c r="AT1993" s="13"/>
      <c r="AU1993" s="13"/>
      <c r="AV1993" s="13"/>
      <c r="AW1993" s="13"/>
      <c r="AX1993" s="13"/>
      <c r="AY1993" s="14" t="str">
        <f t="shared" si="314"/>
        <v/>
      </c>
      <c r="AZ1993" s="14">
        <f t="shared" si="312"/>
        <v>23</v>
      </c>
      <c r="BA1993" s="19">
        <f t="shared" si="315"/>
        <v>0</v>
      </c>
      <c r="BB1993" s="20" t="e">
        <f t="shared" si="313"/>
        <v>#DIV/0!</v>
      </c>
      <c r="BC1993">
        <f t="shared" si="316"/>
        <v>23</v>
      </c>
      <c r="BD1993" s="14">
        <f t="shared" si="317"/>
        <v>1</v>
      </c>
      <c r="BE1993" s="14" t="str">
        <f t="shared" si="318"/>
        <v/>
      </c>
      <c r="BF1993" s="14" t="str">
        <f t="shared" si="319"/>
        <v/>
      </c>
      <c r="BG1993" s="14" t="str">
        <f t="shared" si="320"/>
        <v/>
      </c>
    </row>
    <row r="1994" spans="1:59" x14ac:dyDescent="0.2">
      <c r="A1994" t="str">
        <f t="shared" si="321"/>
        <v>Kobe Mutch_2018</v>
      </c>
      <c r="B1994" t="s">
        <v>992</v>
      </c>
      <c r="C1994" t="s">
        <v>150</v>
      </c>
      <c r="D1994">
        <v>2018</v>
      </c>
      <c r="E1994" s="13">
        <v>123900</v>
      </c>
      <c r="F1994" s="13">
        <v>123900</v>
      </c>
      <c r="G1994" s="13">
        <v>123900</v>
      </c>
      <c r="H1994" s="13">
        <v>123900</v>
      </c>
      <c r="I1994" s="13">
        <v>123900</v>
      </c>
      <c r="J1994" s="13">
        <v>123900</v>
      </c>
      <c r="K1994" s="13">
        <v>123900</v>
      </c>
      <c r="L1994" s="13">
        <v>123900</v>
      </c>
      <c r="M1994" s="13">
        <v>163800</v>
      </c>
      <c r="N1994" s="13">
        <v>163800</v>
      </c>
      <c r="O1994" s="13">
        <v>163800</v>
      </c>
      <c r="P1994" s="13">
        <v>163800</v>
      </c>
      <c r="Q1994" s="13">
        <v>163800</v>
      </c>
      <c r="R1994" s="13">
        <v>163800</v>
      </c>
      <c r="S1994" s="13">
        <v>163800</v>
      </c>
      <c r="T1994" s="13">
        <v>163800</v>
      </c>
      <c r="U1994" s="13">
        <v>163800</v>
      </c>
      <c r="V1994" s="13">
        <v>163800</v>
      </c>
      <c r="W1994" s="13">
        <v>163800</v>
      </c>
      <c r="X1994" s="13">
        <v>163800</v>
      </c>
      <c r="Y1994" s="13">
        <v>163800</v>
      </c>
      <c r="Z1994" s="13">
        <v>163800</v>
      </c>
      <c r="AA1994" s="13">
        <v>163800</v>
      </c>
      <c r="AB1994" s="13"/>
      <c r="AC1994" s="13"/>
      <c r="AD1994" s="13"/>
      <c r="AE1994" s="13"/>
      <c r="AF1994" s="13"/>
      <c r="AG1994" s="13">
        <v>66</v>
      </c>
      <c r="AH1994" s="13">
        <v>52</v>
      </c>
      <c r="AI1994" s="13">
        <v>46</v>
      </c>
      <c r="AJ1994" s="13"/>
      <c r="AK1994" s="13"/>
      <c r="AL1994" s="13"/>
      <c r="AM1994" s="13"/>
      <c r="AN1994" s="13"/>
      <c r="AO1994" s="13"/>
      <c r="AP1994" s="13"/>
      <c r="AQ1994" s="13"/>
      <c r="AR1994" s="13"/>
      <c r="AS1994" s="13"/>
      <c r="AT1994" s="13"/>
      <c r="AU1994" s="13"/>
      <c r="AV1994" s="13"/>
      <c r="AW1994" s="13"/>
      <c r="AX1994" s="13"/>
      <c r="AY1994" s="14">
        <f t="shared" si="314"/>
        <v>54.666666666666664</v>
      </c>
      <c r="AZ1994" s="14">
        <f t="shared" si="312"/>
        <v>23</v>
      </c>
      <c r="BA1994" s="19">
        <f t="shared" si="315"/>
        <v>0.13636363636363635</v>
      </c>
      <c r="BB1994" s="20">
        <f t="shared" si="313"/>
        <v>10.263202878893754</v>
      </c>
      <c r="BC1994">
        <f t="shared" si="316"/>
        <v>0</v>
      </c>
      <c r="BD1994" s="14">
        <f t="shared" si="317"/>
        <v>1</v>
      </c>
      <c r="BE1994" s="14">
        <f t="shared" si="318"/>
        <v>66</v>
      </c>
      <c r="BF1994" s="14">
        <f t="shared" si="319"/>
        <v>49</v>
      </c>
      <c r="BG1994" s="14" t="str">
        <f t="shared" si="320"/>
        <v/>
      </c>
    </row>
    <row r="1995" spans="1:59" x14ac:dyDescent="0.2">
      <c r="A1995" t="str">
        <f t="shared" si="321"/>
        <v>Kobe Mutch_2017</v>
      </c>
      <c r="B1995" t="s">
        <v>992</v>
      </c>
      <c r="C1995" t="s">
        <v>150</v>
      </c>
      <c r="D1995">
        <v>2017</v>
      </c>
      <c r="E1995" s="13">
        <v>117300</v>
      </c>
      <c r="F1995" s="13">
        <v>117300</v>
      </c>
      <c r="G1995" s="13">
        <v>117300</v>
      </c>
      <c r="H1995" s="13">
        <v>117300</v>
      </c>
      <c r="I1995" s="13">
        <v>117300</v>
      </c>
      <c r="J1995" s="13">
        <v>117300</v>
      </c>
      <c r="K1995" s="13">
        <v>117300</v>
      </c>
      <c r="L1995" s="13">
        <v>117300</v>
      </c>
      <c r="M1995" s="13">
        <v>117300</v>
      </c>
      <c r="N1995" s="13">
        <v>117300</v>
      </c>
      <c r="O1995" s="13">
        <v>117300</v>
      </c>
      <c r="P1995" s="13">
        <v>117300</v>
      </c>
      <c r="Q1995" s="13">
        <v>117300</v>
      </c>
      <c r="R1995" s="13">
        <v>117300</v>
      </c>
      <c r="S1995" s="13">
        <v>117300</v>
      </c>
      <c r="T1995" s="13">
        <v>117300</v>
      </c>
      <c r="U1995" s="13">
        <v>117300</v>
      </c>
      <c r="V1995" s="13">
        <v>117300</v>
      </c>
      <c r="W1995" s="13">
        <v>117300</v>
      </c>
      <c r="X1995" s="13">
        <v>117300</v>
      </c>
      <c r="Y1995" s="13">
        <v>117300</v>
      </c>
      <c r="Z1995" s="13">
        <v>117300</v>
      </c>
      <c r="AA1995" s="13">
        <v>117300</v>
      </c>
      <c r="AB1995" s="13"/>
      <c r="AC1995" s="13"/>
      <c r="AD1995" s="13"/>
      <c r="AE1995" s="13"/>
      <c r="AF1995" s="13"/>
      <c r="AG1995" s="13"/>
      <c r="AH1995" s="13"/>
      <c r="AI1995" s="13"/>
      <c r="AJ1995" s="13"/>
      <c r="AK1995" s="13"/>
      <c r="AL1995" s="13"/>
      <c r="AM1995" s="13"/>
      <c r="AN1995" s="13"/>
      <c r="AO1995" s="13"/>
      <c r="AP1995" s="13"/>
      <c r="AQ1995" s="13"/>
      <c r="AR1995" s="13"/>
      <c r="AS1995" s="13"/>
      <c r="AT1995" s="13"/>
      <c r="AU1995" s="13"/>
      <c r="AV1995" s="13"/>
      <c r="AW1995" s="13"/>
      <c r="AX1995" s="13"/>
      <c r="AY1995" s="14" t="str">
        <f t="shared" si="314"/>
        <v/>
      </c>
      <c r="AZ1995" s="14">
        <f t="shared" si="312"/>
        <v>23</v>
      </c>
      <c r="BA1995" s="19">
        <f t="shared" si="315"/>
        <v>0</v>
      </c>
      <c r="BB1995" s="20" t="e">
        <f t="shared" si="313"/>
        <v>#DIV/0!</v>
      </c>
      <c r="BC1995">
        <f t="shared" si="316"/>
        <v>0</v>
      </c>
      <c r="BD1995" s="14">
        <f t="shared" si="317"/>
        <v>1</v>
      </c>
      <c r="BE1995" s="14" t="str">
        <f t="shared" si="318"/>
        <v/>
      </c>
      <c r="BF1995" s="14" t="str">
        <f t="shared" si="319"/>
        <v/>
      </c>
      <c r="BG1995" s="14" t="str">
        <f t="shared" si="320"/>
        <v/>
      </c>
    </row>
    <row r="1996" spans="1:59" x14ac:dyDescent="0.2">
      <c r="A1996" t="str">
        <f t="shared" si="321"/>
        <v>Kobe Mutch_2016</v>
      </c>
      <c r="B1996" t="s">
        <v>992</v>
      </c>
      <c r="C1996" t="s">
        <v>150</v>
      </c>
      <c r="D1996">
        <v>2016</v>
      </c>
      <c r="E1996" s="13">
        <v>0</v>
      </c>
      <c r="F1996" s="13">
        <v>0</v>
      </c>
      <c r="G1996" s="13">
        <v>0</v>
      </c>
      <c r="H1996" s="13">
        <v>0</v>
      </c>
      <c r="I1996" s="13">
        <v>0</v>
      </c>
      <c r="J1996" s="13">
        <v>0</v>
      </c>
      <c r="K1996" s="13">
        <v>0</v>
      </c>
      <c r="L1996" s="13">
        <v>0</v>
      </c>
      <c r="M1996" s="13">
        <v>0</v>
      </c>
      <c r="N1996" s="13">
        <v>0</v>
      </c>
      <c r="O1996" s="13">
        <v>0</v>
      </c>
      <c r="P1996" s="13">
        <v>0</v>
      </c>
      <c r="Q1996" s="13">
        <v>0</v>
      </c>
      <c r="R1996" s="13">
        <v>0</v>
      </c>
      <c r="S1996" s="13">
        <v>0</v>
      </c>
      <c r="T1996" s="13">
        <v>0</v>
      </c>
      <c r="U1996" s="13">
        <v>0</v>
      </c>
      <c r="V1996" s="13">
        <v>0</v>
      </c>
      <c r="W1996" s="13">
        <v>0</v>
      </c>
      <c r="X1996" s="13">
        <v>0</v>
      </c>
      <c r="Y1996" s="13">
        <v>0</v>
      </c>
      <c r="Z1996" s="13">
        <v>0</v>
      </c>
      <c r="AA1996" s="13">
        <v>0</v>
      </c>
      <c r="AB1996" s="13"/>
      <c r="AC1996" s="13"/>
      <c r="AD1996" s="13"/>
      <c r="AE1996" s="13"/>
      <c r="AF1996" s="13"/>
      <c r="AG1996" s="13"/>
      <c r="AH1996" s="13"/>
      <c r="AI1996" s="13"/>
      <c r="AJ1996" s="13"/>
      <c r="AK1996" s="13"/>
      <c r="AL1996" s="13"/>
      <c r="AM1996" s="13"/>
      <c r="AN1996" s="13"/>
      <c r="AO1996" s="13"/>
      <c r="AP1996" s="13"/>
      <c r="AQ1996" s="13"/>
      <c r="AR1996" s="13"/>
      <c r="AS1996" s="13"/>
      <c r="AT1996" s="13"/>
      <c r="AU1996" s="13"/>
      <c r="AV1996" s="13"/>
      <c r="AW1996" s="13"/>
      <c r="AX1996" s="13"/>
      <c r="AY1996" s="14" t="str">
        <f t="shared" si="314"/>
        <v/>
      </c>
      <c r="AZ1996" s="14">
        <f t="shared" si="312"/>
        <v>23</v>
      </c>
      <c r="BA1996" s="19">
        <f t="shared" si="315"/>
        <v>0</v>
      </c>
      <c r="BB1996" s="20" t="e">
        <f t="shared" si="313"/>
        <v>#DIV/0!</v>
      </c>
      <c r="BC1996">
        <f t="shared" si="316"/>
        <v>23</v>
      </c>
      <c r="BD1996" s="14">
        <f t="shared" si="317"/>
        <v>1</v>
      </c>
      <c r="BE1996" s="14" t="str">
        <f t="shared" si="318"/>
        <v/>
      </c>
      <c r="BF1996" s="14" t="str">
        <f t="shared" si="319"/>
        <v/>
      </c>
      <c r="BG1996" s="14" t="str">
        <f t="shared" si="320"/>
        <v/>
      </c>
    </row>
    <row r="1997" spans="1:59" x14ac:dyDescent="0.2">
      <c r="A1997" t="str">
        <f t="shared" si="321"/>
        <v>Kobe Mutch_2015</v>
      </c>
      <c r="B1997" t="s">
        <v>992</v>
      </c>
      <c r="C1997" t="s">
        <v>150</v>
      </c>
      <c r="D1997">
        <v>2015</v>
      </c>
      <c r="E1997" s="13">
        <v>0</v>
      </c>
      <c r="F1997" s="13">
        <v>0</v>
      </c>
      <c r="G1997" s="13">
        <v>0</v>
      </c>
      <c r="H1997" s="13">
        <v>0</v>
      </c>
      <c r="I1997" s="13">
        <v>0</v>
      </c>
      <c r="J1997" s="13">
        <v>0</v>
      </c>
      <c r="K1997" s="13">
        <v>0</v>
      </c>
      <c r="L1997" s="13">
        <v>0</v>
      </c>
      <c r="M1997" s="13">
        <v>0</v>
      </c>
      <c r="N1997" s="13">
        <v>0</v>
      </c>
      <c r="O1997" s="13">
        <v>0</v>
      </c>
      <c r="P1997" s="13">
        <v>0</v>
      </c>
      <c r="Q1997" s="13">
        <v>0</v>
      </c>
      <c r="R1997" s="13">
        <v>0</v>
      </c>
      <c r="S1997" s="13">
        <v>0</v>
      </c>
      <c r="T1997" s="13">
        <v>0</v>
      </c>
      <c r="U1997" s="13">
        <v>0</v>
      </c>
      <c r="V1997" s="13">
        <v>0</v>
      </c>
      <c r="W1997" s="13">
        <v>0</v>
      </c>
      <c r="X1997" s="13">
        <v>0</v>
      </c>
      <c r="Y1997" s="13">
        <v>0</v>
      </c>
      <c r="Z1997" s="13">
        <v>0</v>
      </c>
      <c r="AA1997" s="13">
        <v>0</v>
      </c>
      <c r="AB1997" s="13"/>
      <c r="AC1997" s="13"/>
      <c r="AD1997" s="13"/>
      <c r="AE1997" s="13"/>
      <c r="AF1997" s="13"/>
      <c r="AG1997" s="13"/>
      <c r="AH1997" s="13"/>
      <c r="AI1997" s="13"/>
      <c r="AJ1997" s="13"/>
      <c r="AK1997" s="13"/>
      <c r="AL1997" s="13"/>
      <c r="AM1997" s="13"/>
      <c r="AN1997" s="13"/>
      <c r="AO1997" s="13"/>
      <c r="AP1997" s="13"/>
      <c r="AQ1997" s="13"/>
      <c r="AR1997" s="13"/>
      <c r="AS1997" s="13"/>
      <c r="AT1997" s="13"/>
      <c r="AU1997" s="13"/>
      <c r="AV1997" s="13"/>
      <c r="AW1997" s="13"/>
      <c r="AX1997" s="13"/>
      <c r="AY1997" s="14" t="str">
        <f t="shared" si="314"/>
        <v/>
      </c>
      <c r="AZ1997" s="14">
        <f t="shared" si="312"/>
        <v>23</v>
      </c>
      <c r="BA1997" s="19">
        <f t="shared" si="315"/>
        <v>0</v>
      </c>
      <c r="BB1997" s="20" t="e">
        <f t="shared" si="313"/>
        <v>#DIV/0!</v>
      </c>
      <c r="BC1997">
        <f t="shared" si="316"/>
        <v>23</v>
      </c>
      <c r="BD1997" s="14">
        <f t="shared" si="317"/>
        <v>1</v>
      </c>
      <c r="BE1997" s="14" t="str">
        <f t="shared" si="318"/>
        <v/>
      </c>
      <c r="BF1997" s="14" t="str">
        <f t="shared" si="319"/>
        <v/>
      </c>
      <c r="BG1997" s="14" t="str">
        <f t="shared" si="320"/>
        <v/>
      </c>
    </row>
    <row r="1998" spans="1:59" x14ac:dyDescent="0.2">
      <c r="A1998" t="str">
        <f t="shared" si="321"/>
        <v>Kurt Mutimer_2018</v>
      </c>
      <c r="B1998" t="s">
        <v>1563</v>
      </c>
      <c r="C1998" t="s">
        <v>465</v>
      </c>
      <c r="D1998">
        <v>2018</v>
      </c>
      <c r="E1998" s="13">
        <v>185800</v>
      </c>
      <c r="F1998" s="13">
        <v>185800</v>
      </c>
      <c r="G1998" s="13">
        <v>185800</v>
      </c>
      <c r="H1998" s="13">
        <v>185800</v>
      </c>
      <c r="I1998" s="13">
        <v>185800</v>
      </c>
      <c r="J1998" s="13">
        <v>185800</v>
      </c>
      <c r="K1998" s="13">
        <v>185800</v>
      </c>
      <c r="L1998" s="13">
        <v>185800</v>
      </c>
      <c r="M1998" s="13">
        <v>185800</v>
      </c>
      <c r="N1998" s="13">
        <v>185800</v>
      </c>
      <c r="O1998" s="13">
        <v>185800</v>
      </c>
      <c r="P1998" s="13">
        <v>185800</v>
      </c>
      <c r="Q1998" s="13">
        <v>185800</v>
      </c>
      <c r="R1998" s="13">
        <v>185800</v>
      </c>
      <c r="S1998" s="13">
        <v>185800</v>
      </c>
      <c r="T1998" s="13">
        <v>185800</v>
      </c>
      <c r="U1998" s="13">
        <v>185800</v>
      </c>
      <c r="V1998" s="13">
        <v>185800</v>
      </c>
      <c r="W1998" s="13">
        <v>185800</v>
      </c>
      <c r="X1998" s="13">
        <v>185800</v>
      </c>
      <c r="Y1998" s="13">
        <v>185800</v>
      </c>
      <c r="Z1998" s="13">
        <v>185800</v>
      </c>
      <c r="AA1998" s="13">
        <v>185800</v>
      </c>
      <c r="AB1998" s="13"/>
      <c r="AC1998" s="13"/>
      <c r="AD1998" s="13"/>
      <c r="AE1998" s="13"/>
      <c r="AF1998" s="13"/>
      <c r="AG1998" s="13"/>
      <c r="AH1998" s="13"/>
      <c r="AI1998" s="13"/>
      <c r="AJ1998" s="13"/>
      <c r="AK1998" s="13"/>
      <c r="AL1998" s="13"/>
      <c r="AM1998" s="13"/>
      <c r="AN1998" s="13"/>
      <c r="AO1998" s="13"/>
      <c r="AP1998" s="13"/>
      <c r="AQ1998" s="13"/>
      <c r="AR1998" s="13"/>
      <c r="AS1998" s="13"/>
      <c r="AT1998" s="13"/>
      <c r="AU1998" s="13"/>
      <c r="AV1998" s="13"/>
      <c r="AW1998" s="13"/>
      <c r="AX1998" s="13"/>
      <c r="AY1998" s="14" t="str">
        <f t="shared" si="314"/>
        <v/>
      </c>
      <c r="AZ1998" s="14">
        <f t="shared" si="312"/>
        <v>23</v>
      </c>
      <c r="BA1998" s="19">
        <f t="shared" si="315"/>
        <v>0</v>
      </c>
      <c r="BB1998" s="20" t="e">
        <f t="shared" si="313"/>
        <v>#DIV/0!</v>
      </c>
      <c r="BC1998">
        <f t="shared" si="316"/>
        <v>0</v>
      </c>
      <c r="BD1998" s="14">
        <f t="shared" si="317"/>
        <v>1</v>
      </c>
      <c r="BE1998" s="14" t="str">
        <f t="shared" si="318"/>
        <v/>
      </c>
      <c r="BF1998" s="14" t="str">
        <f t="shared" si="319"/>
        <v/>
      </c>
      <c r="BG1998" s="14" t="str">
        <f t="shared" si="320"/>
        <v/>
      </c>
    </row>
    <row r="1999" spans="1:59" x14ac:dyDescent="0.2">
      <c r="A1999" t="str">
        <f t="shared" si="321"/>
        <v>Kurt Mutimer_2017</v>
      </c>
      <c r="B1999" t="s">
        <v>1563</v>
      </c>
      <c r="C1999" t="s">
        <v>465</v>
      </c>
      <c r="D1999">
        <v>2017</v>
      </c>
      <c r="E1999" s="13">
        <v>123900</v>
      </c>
      <c r="F1999" s="13">
        <v>123900</v>
      </c>
      <c r="G1999" s="13">
        <v>123900</v>
      </c>
      <c r="H1999" s="13">
        <v>123900</v>
      </c>
      <c r="I1999" s="13">
        <v>123900</v>
      </c>
      <c r="J1999" s="13">
        <v>123900</v>
      </c>
      <c r="K1999" s="13">
        <v>123900</v>
      </c>
      <c r="L1999" s="13">
        <v>123900</v>
      </c>
      <c r="M1999" s="13">
        <v>151100</v>
      </c>
      <c r="N1999" s="13">
        <v>176700</v>
      </c>
      <c r="O1999" s="13">
        <v>176700</v>
      </c>
      <c r="P1999" s="13">
        <v>176700</v>
      </c>
      <c r="Q1999" s="13">
        <v>176700</v>
      </c>
      <c r="R1999" s="13">
        <v>176700</v>
      </c>
      <c r="S1999" s="13">
        <v>176700</v>
      </c>
      <c r="T1999" s="13">
        <v>176700</v>
      </c>
      <c r="U1999" s="13">
        <v>176700</v>
      </c>
      <c r="V1999" s="13">
        <v>176700</v>
      </c>
      <c r="W1999" s="13">
        <v>176700</v>
      </c>
      <c r="X1999" s="13">
        <v>176700</v>
      </c>
      <c r="Y1999" s="13">
        <v>176700</v>
      </c>
      <c r="Z1999" s="13">
        <v>176700</v>
      </c>
      <c r="AA1999" s="13">
        <v>176700</v>
      </c>
      <c r="AB1999" s="13"/>
      <c r="AC1999" s="13"/>
      <c r="AD1999" s="13"/>
      <c r="AE1999" s="13"/>
      <c r="AF1999" s="13"/>
      <c r="AG1999" s="13">
        <v>23</v>
      </c>
      <c r="AH1999" s="13">
        <v>58</v>
      </c>
      <c r="AI1999" s="13">
        <v>53</v>
      </c>
      <c r="AJ1999" s="13">
        <v>35</v>
      </c>
      <c r="AK1999" s="13"/>
      <c r="AL1999" s="13"/>
      <c r="AM1999" s="13"/>
      <c r="AN1999" s="13"/>
      <c r="AO1999" s="13"/>
      <c r="AP1999" s="13"/>
      <c r="AQ1999" s="13"/>
      <c r="AR1999" s="13"/>
      <c r="AS1999" s="13"/>
      <c r="AT1999" s="13"/>
      <c r="AU1999" s="13"/>
      <c r="AV1999" s="13"/>
      <c r="AW1999" s="13"/>
      <c r="AX1999" s="13"/>
      <c r="AY1999" s="14">
        <f t="shared" si="314"/>
        <v>42.25</v>
      </c>
      <c r="AZ1999" s="14">
        <f t="shared" si="312"/>
        <v>23</v>
      </c>
      <c r="BA1999" s="19">
        <f t="shared" si="315"/>
        <v>0.18181818181818182</v>
      </c>
      <c r="BB1999" s="20">
        <f t="shared" si="313"/>
        <v>16.194134740701646</v>
      </c>
      <c r="BC1999">
        <f t="shared" si="316"/>
        <v>0</v>
      </c>
      <c r="BD1999" s="14">
        <f t="shared" si="317"/>
        <v>1</v>
      </c>
      <c r="BE1999" s="14">
        <f t="shared" si="318"/>
        <v>23</v>
      </c>
      <c r="BF1999" s="14">
        <f t="shared" si="319"/>
        <v>48.666666666666664</v>
      </c>
      <c r="BG1999" s="14" t="str">
        <f t="shared" si="320"/>
        <v/>
      </c>
    </row>
    <row r="2000" spans="1:59" x14ac:dyDescent="0.2">
      <c r="A2000" t="str">
        <f t="shared" si="321"/>
        <v>Kurt Mutimer_2016</v>
      </c>
      <c r="B2000" t="s">
        <v>1563</v>
      </c>
      <c r="C2000" t="s">
        <v>465</v>
      </c>
      <c r="D2000">
        <v>2016</v>
      </c>
      <c r="E2000" s="13">
        <v>117300</v>
      </c>
      <c r="F2000" s="13">
        <v>117300</v>
      </c>
      <c r="G2000" s="13">
        <v>117300</v>
      </c>
      <c r="H2000" s="13">
        <v>117300</v>
      </c>
      <c r="I2000" s="13">
        <v>117300</v>
      </c>
      <c r="J2000" s="13">
        <v>117300</v>
      </c>
      <c r="K2000" s="13">
        <v>117300</v>
      </c>
      <c r="L2000" s="13">
        <v>117300</v>
      </c>
      <c r="M2000" s="13">
        <v>117300</v>
      </c>
      <c r="N2000" s="13">
        <v>117300</v>
      </c>
      <c r="O2000" s="13">
        <v>117300</v>
      </c>
      <c r="P2000" s="13">
        <v>117300</v>
      </c>
      <c r="Q2000" s="13">
        <v>117300</v>
      </c>
      <c r="R2000" s="13">
        <v>117300</v>
      </c>
      <c r="S2000" s="13">
        <v>117300</v>
      </c>
      <c r="T2000" s="13">
        <v>117300</v>
      </c>
      <c r="U2000" s="13">
        <v>117300</v>
      </c>
      <c r="V2000" s="13">
        <v>117300</v>
      </c>
      <c r="W2000" s="13">
        <v>117300</v>
      </c>
      <c r="X2000" s="13">
        <v>117300</v>
      </c>
      <c r="Y2000" s="13">
        <v>117300</v>
      </c>
      <c r="Z2000" s="13">
        <v>117300</v>
      </c>
      <c r="AA2000" s="13">
        <v>117300</v>
      </c>
      <c r="AB2000" s="13"/>
      <c r="AC2000" s="13"/>
      <c r="AD2000" s="13"/>
      <c r="AE2000" s="13"/>
      <c r="AF2000" s="13"/>
      <c r="AG2000" s="13"/>
      <c r="AH2000" s="13"/>
      <c r="AI2000" s="13"/>
      <c r="AJ2000" s="13"/>
      <c r="AK2000" s="13"/>
      <c r="AL2000" s="13"/>
      <c r="AM2000" s="13"/>
      <c r="AN2000" s="13"/>
      <c r="AO2000" s="13"/>
      <c r="AP2000" s="13"/>
      <c r="AQ2000" s="13"/>
      <c r="AR2000" s="13"/>
      <c r="AS2000" s="13"/>
      <c r="AT2000" s="13"/>
      <c r="AU2000" s="13"/>
      <c r="AV2000" s="13"/>
      <c r="AW2000" s="13"/>
      <c r="AX2000" s="13"/>
      <c r="AY2000" s="14" t="str">
        <f t="shared" si="314"/>
        <v/>
      </c>
      <c r="AZ2000" s="14">
        <f t="shared" si="312"/>
        <v>23</v>
      </c>
      <c r="BA2000" s="19">
        <f t="shared" si="315"/>
        <v>0</v>
      </c>
      <c r="BB2000" s="20" t="e">
        <f t="shared" si="313"/>
        <v>#DIV/0!</v>
      </c>
      <c r="BC2000">
        <f t="shared" si="316"/>
        <v>0</v>
      </c>
      <c r="BD2000" s="14">
        <f t="shared" si="317"/>
        <v>1</v>
      </c>
      <c r="BE2000" s="14" t="str">
        <f t="shared" si="318"/>
        <v/>
      </c>
      <c r="BF2000" s="14" t="str">
        <f t="shared" si="319"/>
        <v/>
      </c>
      <c r="BG2000" s="14" t="str">
        <f t="shared" si="320"/>
        <v/>
      </c>
    </row>
    <row r="2001" spans="1:59" x14ac:dyDescent="0.2">
      <c r="A2001" t="str">
        <f t="shared" si="321"/>
        <v>Kurt Mutimer_2015</v>
      </c>
      <c r="B2001" t="s">
        <v>1563</v>
      </c>
      <c r="C2001" t="s">
        <v>465</v>
      </c>
      <c r="D2001">
        <v>2015</v>
      </c>
      <c r="E2001" s="13">
        <v>0</v>
      </c>
      <c r="F2001" s="13">
        <v>0</v>
      </c>
      <c r="G2001" s="13">
        <v>0</v>
      </c>
      <c r="H2001" s="13">
        <v>0</v>
      </c>
      <c r="I2001" s="13">
        <v>0</v>
      </c>
      <c r="J2001" s="13">
        <v>0</v>
      </c>
      <c r="K2001" s="13">
        <v>0</v>
      </c>
      <c r="L2001" s="13">
        <v>0</v>
      </c>
      <c r="M2001" s="13">
        <v>0</v>
      </c>
      <c r="N2001" s="13">
        <v>0</v>
      </c>
      <c r="O2001" s="13">
        <v>0</v>
      </c>
      <c r="P2001" s="13">
        <v>0</v>
      </c>
      <c r="Q2001" s="13">
        <v>0</v>
      </c>
      <c r="R2001" s="13">
        <v>0</v>
      </c>
      <c r="S2001" s="13">
        <v>0</v>
      </c>
      <c r="T2001" s="13">
        <v>0</v>
      </c>
      <c r="U2001" s="13">
        <v>0</v>
      </c>
      <c r="V2001" s="13">
        <v>0</v>
      </c>
      <c r="W2001" s="13">
        <v>0</v>
      </c>
      <c r="X2001" s="13">
        <v>0</v>
      </c>
      <c r="Y2001" s="13">
        <v>0</v>
      </c>
      <c r="Z2001" s="13">
        <v>0</v>
      </c>
      <c r="AA2001" s="13">
        <v>0</v>
      </c>
      <c r="AB2001" s="13"/>
      <c r="AC2001" s="13"/>
      <c r="AD2001" s="13"/>
      <c r="AE2001" s="13"/>
      <c r="AF2001" s="13"/>
      <c r="AG2001" s="13"/>
      <c r="AH2001" s="13"/>
      <c r="AI2001" s="13"/>
      <c r="AJ2001" s="13"/>
      <c r="AK2001" s="13"/>
      <c r="AL2001" s="13"/>
      <c r="AM2001" s="13"/>
      <c r="AN2001" s="13"/>
      <c r="AO2001" s="13"/>
      <c r="AP2001" s="13"/>
      <c r="AQ2001" s="13"/>
      <c r="AR2001" s="13"/>
      <c r="AS2001" s="13"/>
      <c r="AT2001" s="13"/>
      <c r="AU2001" s="13"/>
      <c r="AV2001" s="13"/>
      <c r="AW2001" s="13"/>
      <c r="AX2001" s="13"/>
      <c r="AY2001" s="14" t="str">
        <f t="shared" si="314"/>
        <v/>
      </c>
      <c r="AZ2001" s="14">
        <f t="shared" si="312"/>
        <v>23</v>
      </c>
      <c r="BA2001" s="19">
        <f t="shared" si="315"/>
        <v>0</v>
      </c>
      <c r="BB2001" s="20" t="e">
        <f t="shared" si="313"/>
        <v>#DIV/0!</v>
      </c>
      <c r="BC2001">
        <f t="shared" si="316"/>
        <v>23</v>
      </c>
      <c r="BD2001" s="14">
        <f t="shared" si="317"/>
        <v>1</v>
      </c>
      <c r="BE2001" s="14" t="str">
        <f t="shared" si="318"/>
        <v/>
      </c>
      <c r="BF2001" s="14" t="str">
        <f t="shared" si="319"/>
        <v/>
      </c>
      <c r="BG2001" s="14" t="str">
        <f t="shared" si="320"/>
        <v/>
      </c>
    </row>
    <row r="2002" spans="1:59" x14ac:dyDescent="0.2">
      <c r="A2002" t="str">
        <f t="shared" si="321"/>
        <v>David Myers_2018</v>
      </c>
      <c r="B2002" t="s">
        <v>924</v>
      </c>
      <c r="C2002" t="s">
        <v>150</v>
      </c>
      <c r="D2002">
        <v>2018</v>
      </c>
      <c r="E2002" s="13">
        <v>321200</v>
      </c>
      <c r="F2002" s="13">
        <v>321200</v>
      </c>
      <c r="G2002" s="13">
        <v>321200</v>
      </c>
      <c r="H2002" s="13">
        <v>321200</v>
      </c>
      <c r="I2002" s="13">
        <v>321200</v>
      </c>
      <c r="J2002" s="13">
        <v>333300</v>
      </c>
      <c r="K2002" s="13">
        <v>333300</v>
      </c>
      <c r="L2002" s="13">
        <v>355700</v>
      </c>
      <c r="M2002" s="13">
        <v>345300</v>
      </c>
      <c r="N2002" s="13">
        <v>345300</v>
      </c>
      <c r="O2002" s="13">
        <v>345300</v>
      </c>
      <c r="P2002" s="13">
        <v>345300</v>
      </c>
      <c r="Q2002" s="13">
        <v>348300</v>
      </c>
      <c r="R2002" s="13">
        <v>348300</v>
      </c>
      <c r="S2002" s="13">
        <v>347900</v>
      </c>
      <c r="T2002" s="13">
        <v>372800</v>
      </c>
      <c r="U2002" s="13">
        <v>379300</v>
      </c>
      <c r="V2002" s="13">
        <v>405700</v>
      </c>
      <c r="W2002" s="13">
        <v>397400</v>
      </c>
      <c r="X2002" s="13">
        <v>406000</v>
      </c>
      <c r="Y2002" s="13">
        <v>388800</v>
      </c>
      <c r="Z2002" s="13">
        <v>407600</v>
      </c>
      <c r="AA2002" s="13">
        <v>395500</v>
      </c>
      <c r="AB2002" s="13"/>
      <c r="AC2002" s="13"/>
      <c r="AD2002" s="13">
        <v>34</v>
      </c>
      <c r="AE2002" s="13">
        <v>121</v>
      </c>
      <c r="AF2002" s="13">
        <v>60</v>
      </c>
      <c r="AG2002" s="13"/>
      <c r="AH2002" s="13">
        <v>68</v>
      </c>
      <c r="AI2002" s="13">
        <v>63</v>
      </c>
      <c r="AJ2002" s="13"/>
      <c r="AK2002" s="13"/>
      <c r="AL2002" s="13"/>
      <c r="AM2002" s="13">
        <v>85</v>
      </c>
      <c r="AN2002" s="13"/>
      <c r="AO2002" s="13">
        <v>62</v>
      </c>
      <c r="AP2002" s="13">
        <v>122</v>
      </c>
      <c r="AQ2002" s="13">
        <v>59</v>
      </c>
      <c r="AR2002" s="13">
        <v>110</v>
      </c>
      <c r="AS2002" s="13">
        <v>61</v>
      </c>
      <c r="AT2002" s="13">
        <v>92</v>
      </c>
      <c r="AU2002" s="13">
        <v>58</v>
      </c>
      <c r="AV2002" s="13">
        <v>132</v>
      </c>
      <c r="AW2002" s="13">
        <v>45</v>
      </c>
      <c r="AX2002" s="13">
        <v>61</v>
      </c>
      <c r="AY2002" s="14">
        <f t="shared" si="314"/>
        <v>77.0625</v>
      </c>
      <c r="AZ2002" s="14">
        <f t="shared" si="312"/>
        <v>23</v>
      </c>
      <c r="BA2002" s="19">
        <f t="shared" si="315"/>
        <v>0.72727272727272729</v>
      </c>
      <c r="BB2002" s="20">
        <f t="shared" si="313"/>
        <v>29.692802158098853</v>
      </c>
      <c r="BC2002">
        <f t="shared" si="316"/>
        <v>0</v>
      </c>
      <c r="BD2002" s="14">
        <f t="shared" si="317"/>
        <v>1</v>
      </c>
      <c r="BE2002" s="14">
        <f t="shared" si="318"/>
        <v>71.666666666666671</v>
      </c>
      <c r="BF2002" s="14">
        <f t="shared" si="319"/>
        <v>72</v>
      </c>
      <c r="BG2002" s="14">
        <f t="shared" si="320"/>
        <v>82.222222222222229</v>
      </c>
    </row>
    <row r="2003" spans="1:59" x14ac:dyDescent="0.2">
      <c r="A2003" t="str">
        <f t="shared" si="321"/>
        <v>David Myers_2017</v>
      </c>
      <c r="B2003" t="s">
        <v>924</v>
      </c>
      <c r="C2003" t="s">
        <v>150</v>
      </c>
      <c r="D2003">
        <v>2017</v>
      </c>
      <c r="E2003" s="13">
        <v>133700</v>
      </c>
      <c r="F2003" s="13">
        <v>133700</v>
      </c>
      <c r="G2003" s="13">
        <v>133700</v>
      </c>
      <c r="H2003" s="13">
        <v>133700</v>
      </c>
      <c r="I2003" s="13">
        <v>133700</v>
      </c>
      <c r="J2003" s="13">
        <v>133700</v>
      </c>
      <c r="K2003" s="13">
        <v>133700</v>
      </c>
      <c r="L2003" s="13">
        <v>133700</v>
      </c>
      <c r="M2003" s="13">
        <v>133700</v>
      </c>
      <c r="N2003" s="13">
        <v>171800</v>
      </c>
      <c r="O2003" s="13">
        <v>199500</v>
      </c>
      <c r="P2003" s="13">
        <v>214300</v>
      </c>
      <c r="Q2003" s="13">
        <v>217200</v>
      </c>
      <c r="R2003" s="13">
        <v>217200</v>
      </c>
      <c r="S2003" s="13">
        <v>217200</v>
      </c>
      <c r="T2003" s="13">
        <v>217200</v>
      </c>
      <c r="U2003" s="13">
        <v>229000</v>
      </c>
      <c r="V2003" s="13">
        <v>246900</v>
      </c>
      <c r="W2003" s="13">
        <v>275300</v>
      </c>
      <c r="X2003" s="13">
        <v>297300</v>
      </c>
      <c r="Y2003" s="13">
        <v>314300</v>
      </c>
      <c r="Z2003" s="13">
        <v>316400</v>
      </c>
      <c r="AA2003" s="13">
        <v>308700</v>
      </c>
      <c r="AB2003" s="13"/>
      <c r="AC2003" s="13"/>
      <c r="AD2003" s="13"/>
      <c r="AE2003" s="13"/>
      <c r="AF2003" s="13"/>
      <c r="AG2003" s="13"/>
      <c r="AH2003" s="13">
        <v>46</v>
      </c>
      <c r="AI2003" s="13">
        <v>58</v>
      </c>
      <c r="AJ2003" s="13">
        <v>60</v>
      </c>
      <c r="AK2003" s="13">
        <v>45</v>
      </c>
      <c r="AL2003" s="13">
        <v>46</v>
      </c>
      <c r="AM2003" s="13">
        <v>41</v>
      </c>
      <c r="AN2003" s="13"/>
      <c r="AO2003" s="13"/>
      <c r="AP2003" s="13"/>
      <c r="AQ2003" s="13">
        <v>69</v>
      </c>
      <c r="AR2003" s="13">
        <v>67</v>
      </c>
      <c r="AS2003" s="13">
        <v>76</v>
      </c>
      <c r="AT2003" s="13">
        <v>72</v>
      </c>
      <c r="AU2003" s="13">
        <v>70</v>
      </c>
      <c r="AV2003" s="13">
        <v>53</v>
      </c>
      <c r="AW2003" s="13">
        <v>51</v>
      </c>
      <c r="AX2003" s="13">
        <v>64</v>
      </c>
      <c r="AY2003" s="14">
        <f t="shared" si="314"/>
        <v>58.428571428571431</v>
      </c>
      <c r="AZ2003" s="14">
        <f t="shared" si="312"/>
        <v>23</v>
      </c>
      <c r="BA2003" s="19">
        <f t="shared" si="315"/>
        <v>0.63636363636363635</v>
      </c>
      <c r="BB2003" s="20">
        <f t="shared" si="313"/>
        <v>11.513966674062795</v>
      </c>
      <c r="BC2003">
        <f t="shared" si="316"/>
        <v>0</v>
      </c>
      <c r="BD2003" s="14">
        <f t="shared" si="317"/>
        <v>1</v>
      </c>
      <c r="BE2003" s="14" t="str">
        <f t="shared" si="318"/>
        <v/>
      </c>
      <c r="BF2003" s="14">
        <f t="shared" si="319"/>
        <v>49.333333333333336</v>
      </c>
      <c r="BG2003" s="14">
        <f t="shared" si="320"/>
        <v>65.25</v>
      </c>
    </row>
    <row r="2004" spans="1:59" x14ac:dyDescent="0.2">
      <c r="A2004" t="str">
        <f t="shared" si="321"/>
        <v>David Myers_2016</v>
      </c>
      <c r="B2004" t="s">
        <v>924</v>
      </c>
      <c r="C2004" t="s">
        <v>150</v>
      </c>
      <c r="D2004">
        <v>2016</v>
      </c>
      <c r="E2004" s="13">
        <v>460400</v>
      </c>
      <c r="F2004" s="13">
        <v>460400</v>
      </c>
      <c r="G2004" s="13">
        <v>460400</v>
      </c>
      <c r="H2004" s="13">
        <v>460400</v>
      </c>
      <c r="I2004" s="13">
        <v>460400</v>
      </c>
      <c r="J2004" s="13">
        <v>460400</v>
      </c>
      <c r="K2004" s="13">
        <v>460400</v>
      </c>
      <c r="L2004" s="13">
        <v>460400</v>
      </c>
      <c r="M2004" s="13">
        <v>460400</v>
      </c>
      <c r="N2004" s="13">
        <v>460400</v>
      </c>
      <c r="O2004" s="13">
        <v>460400</v>
      </c>
      <c r="P2004" s="13">
        <v>460400</v>
      </c>
      <c r="Q2004" s="13">
        <v>460400</v>
      </c>
      <c r="R2004" s="13">
        <v>460400</v>
      </c>
      <c r="S2004" s="13">
        <v>460400</v>
      </c>
      <c r="T2004" s="13">
        <v>460400</v>
      </c>
      <c r="U2004" s="13">
        <v>460400</v>
      </c>
      <c r="V2004" s="13">
        <v>460400</v>
      </c>
      <c r="W2004" s="13">
        <v>460400</v>
      </c>
      <c r="X2004" s="13">
        <v>460400</v>
      </c>
      <c r="Y2004" s="13">
        <v>460400</v>
      </c>
      <c r="Z2004" s="13">
        <v>460400</v>
      </c>
      <c r="AA2004" s="13">
        <v>460400</v>
      </c>
      <c r="AB2004" s="13">
        <v>1</v>
      </c>
      <c r="AC2004" s="13"/>
      <c r="AD2004" s="13"/>
      <c r="AE2004" s="13"/>
      <c r="AF2004" s="13"/>
      <c r="AG2004" s="13"/>
      <c r="AH2004" s="13"/>
      <c r="AI2004" s="13"/>
      <c r="AJ2004" s="13"/>
      <c r="AK2004" s="13"/>
      <c r="AL2004" s="13"/>
      <c r="AM2004" s="13"/>
      <c r="AN2004" s="13"/>
      <c r="AO2004" s="13"/>
      <c r="AP2004" s="13"/>
      <c r="AQ2004" s="13"/>
      <c r="AR2004" s="13"/>
      <c r="AS2004" s="13"/>
      <c r="AT2004" s="13"/>
      <c r="AU2004" s="13">
        <v>77</v>
      </c>
      <c r="AV2004" s="13"/>
      <c r="AW2004" s="13"/>
      <c r="AX2004" s="13"/>
      <c r="AY2004" s="14">
        <f t="shared" si="314"/>
        <v>39</v>
      </c>
      <c r="AZ2004" s="14">
        <f t="shared" si="312"/>
        <v>23</v>
      </c>
      <c r="BA2004" s="19">
        <f t="shared" si="315"/>
        <v>9.0909090909090912E-2</v>
      </c>
      <c r="BB2004" s="20">
        <f t="shared" si="313"/>
        <v>53.740115370177612</v>
      </c>
      <c r="BC2004">
        <f t="shared" si="316"/>
        <v>0</v>
      </c>
      <c r="BD2004" s="14">
        <f t="shared" si="317"/>
        <v>1</v>
      </c>
      <c r="BE2004" s="14">
        <f t="shared" si="318"/>
        <v>1</v>
      </c>
      <c r="BF2004" s="14" t="str">
        <f t="shared" si="319"/>
        <v/>
      </c>
      <c r="BG2004" s="14">
        <f t="shared" si="320"/>
        <v>77</v>
      </c>
    </row>
    <row r="2005" spans="1:59" x14ac:dyDescent="0.2">
      <c r="A2005" t="str">
        <f t="shared" si="321"/>
        <v>David Myers_2015</v>
      </c>
      <c r="B2005" t="s">
        <v>924</v>
      </c>
      <c r="C2005" t="s">
        <v>150</v>
      </c>
      <c r="D2005">
        <v>2015</v>
      </c>
      <c r="E2005" s="13">
        <v>399400</v>
      </c>
      <c r="F2005" s="13">
        <v>399400</v>
      </c>
      <c r="G2005" s="13">
        <v>399400</v>
      </c>
      <c r="H2005" s="13">
        <v>420100</v>
      </c>
      <c r="I2005" s="13">
        <v>420100</v>
      </c>
      <c r="J2005" s="13">
        <v>424900</v>
      </c>
      <c r="K2005" s="13">
        <v>424900</v>
      </c>
      <c r="L2005" s="13">
        <v>424900</v>
      </c>
      <c r="M2005" s="13">
        <v>424900</v>
      </c>
      <c r="N2005" s="13">
        <v>415700</v>
      </c>
      <c r="O2005" s="13">
        <v>415700</v>
      </c>
      <c r="P2005" s="13">
        <v>406300</v>
      </c>
      <c r="Q2005" s="13">
        <v>375800</v>
      </c>
      <c r="R2005" s="13">
        <v>363900</v>
      </c>
      <c r="S2005" s="13">
        <v>353200</v>
      </c>
      <c r="T2005" s="13">
        <v>368600</v>
      </c>
      <c r="U2005" s="13">
        <v>397500</v>
      </c>
      <c r="V2005" s="13">
        <v>428000</v>
      </c>
      <c r="W2005" s="13">
        <v>456500</v>
      </c>
      <c r="X2005" s="13">
        <v>460500</v>
      </c>
      <c r="Y2005" s="13">
        <v>455200</v>
      </c>
      <c r="Z2005" s="13">
        <v>446900</v>
      </c>
      <c r="AA2005" s="13">
        <v>441700</v>
      </c>
      <c r="AB2005" s="13">
        <v>105</v>
      </c>
      <c r="AC2005" s="13">
        <v>95</v>
      </c>
      <c r="AD2005" s="13">
        <v>86</v>
      </c>
      <c r="AE2005" s="13"/>
      <c r="AF2005" s="13">
        <v>85</v>
      </c>
      <c r="AG2005" s="13"/>
      <c r="AH2005" s="13"/>
      <c r="AI2005" s="13"/>
      <c r="AJ2005" s="13">
        <v>60</v>
      </c>
      <c r="AK2005" s="13"/>
      <c r="AL2005" s="13">
        <v>83</v>
      </c>
      <c r="AM2005" s="13">
        <v>31</v>
      </c>
      <c r="AN2005" s="13">
        <v>83</v>
      </c>
      <c r="AO2005" s="13">
        <v>77</v>
      </c>
      <c r="AP2005" s="13">
        <v>85</v>
      </c>
      <c r="AQ2005" s="13">
        <v>123</v>
      </c>
      <c r="AR2005" s="13">
        <v>100</v>
      </c>
      <c r="AS2005" s="13">
        <v>99</v>
      </c>
      <c r="AT2005" s="13">
        <v>84</v>
      </c>
      <c r="AU2005" s="13">
        <v>81</v>
      </c>
      <c r="AV2005" s="13">
        <v>89</v>
      </c>
      <c r="AW2005" s="13">
        <v>90</v>
      </c>
      <c r="AX2005" s="13"/>
      <c r="AY2005" s="14">
        <f t="shared" si="314"/>
        <v>85.647058823529406</v>
      </c>
      <c r="AZ2005" s="14">
        <f t="shared" si="312"/>
        <v>23</v>
      </c>
      <c r="BA2005" s="19">
        <f t="shared" si="315"/>
        <v>0.77272727272727271</v>
      </c>
      <c r="BB2005" s="20">
        <f t="shared" si="313"/>
        <v>19.413079278126471</v>
      </c>
      <c r="BC2005">
        <f t="shared" si="316"/>
        <v>0</v>
      </c>
      <c r="BD2005" s="14">
        <f t="shared" si="317"/>
        <v>15</v>
      </c>
      <c r="BE2005" s="14">
        <f t="shared" si="318"/>
        <v>92.75</v>
      </c>
      <c r="BF2005" s="14">
        <f t="shared" si="319"/>
        <v>58</v>
      </c>
      <c r="BG2005" s="14">
        <f t="shared" si="320"/>
        <v>93.875</v>
      </c>
    </row>
    <row r="2006" spans="1:59" x14ac:dyDescent="0.2">
      <c r="A2006" t="str">
        <f t="shared" si="321"/>
        <v>Trent Mynott_2018</v>
      </c>
      <c r="B2006" t="s">
        <v>1634</v>
      </c>
      <c r="C2006" t="s">
        <v>150</v>
      </c>
      <c r="D2006">
        <v>2018</v>
      </c>
      <c r="E2006" s="13">
        <v>114400</v>
      </c>
      <c r="F2006" s="13">
        <v>114400</v>
      </c>
      <c r="G2006" s="13">
        <v>114400</v>
      </c>
      <c r="H2006" s="13">
        <v>114400</v>
      </c>
      <c r="I2006" s="13">
        <v>114400</v>
      </c>
      <c r="J2006" s="13">
        <v>114400</v>
      </c>
      <c r="K2006" s="13">
        <v>114400</v>
      </c>
      <c r="L2006" s="13">
        <v>114400</v>
      </c>
      <c r="M2006" s="13">
        <v>114400</v>
      </c>
      <c r="N2006" s="13">
        <v>114400</v>
      </c>
      <c r="O2006" s="13">
        <v>114400</v>
      </c>
      <c r="P2006" s="13">
        <v>114400</v>
      </c>
      <c r="Q2006" s="13">
        <v>114400</v>
      </c>
      <c r="R2006" s="13">
        <v>114400</v>
      </c>
      <c r="S2006" s="13">
        <v>114400</v>
      </c>
      <c r="T2006" s="13">
        <v>114400</v>
      </c>
      <c r="U2006" s="13">
        <v>114400</v>
      </c>
      <c r="V2006" s="13">
        <v>114400</v>
      </c>
      <c r="W2006" s="13">
        <v>114400</v>
      </c>
      <c r="X2006" s="13">
        <v>114400</v>
      </c>
      <c r="Y2006" s="13">
        <v>114400</v>
      </c>
      <c r="Z2006" s="13">
        <v>114400</v>
      </c>
      <c r="AA2006" s="13">
        <v>114400</v>
      </c>
      <c r="AB2006" s="13"/>
      <c r="AC2006" s="13"/>
      <c r="AD2006" s="13"/>
      <c r="AE2006" s="13"/>
      <c r="AF2006" s="13"/>
      <c r="AG2006" s="13"/>
      <c r="AH2006" s="13"/>
      <c r="AI2006" s="13"/>
      <c r="AJ2006" s="13"/>
      <c r="AK2006" s="13"/>
      <c r="AL2006" s="13"/>
      <c r="AM2006" s="13"/>
      <c r="AN2006" s="13"/>
      <c r="AO2006" s="13"/>
      <c r="AP2006" s="13"/>
      <c r="AQ2006" s="13"/>
      <c r="AR2006" s="13"/>
      <c r="AS2006" s="13"/>
      <c r="AT2006" s="13"/>
      <c r="AU2006" s="13"/>
      <c r="AV2006" s="13"/>
      <c r="AW2006" s="13"/>
      <c r="AX2006" s="13"/>
      <c r="AY2006" s="14" t="str">
        <f t="shared" si="314"/>
        <v/>
      </c>
      <c r="AZ2006" s="14">
        <f t="shared" si="312"/>
        <v>23</v>
      </c>
      <c r="BA2006" s="19">
        <f t="shared" si="315"/>
        <v>0</v>
      </c>
      <c r="BB2006" s="20" t="e">
        <f t="shared" si="313"/>
        <v>#DIV/0!</v>
      </c>
      <c r="BC2006">
        <f t="shared" si="316"/>
        <v>0</v>
      </c>
      <c r="BD2006" s="14">
        <f t="shared" si="317"/>
        <v>1</v>
      </c>
      <c r="BE2006" s="14" t="str">
        <f t="shared" si="318"/>
        <v/>
      </c>
      <c r="BF2006" s="14" t="str">
        <f t="shared" si="319"/>
        <v/>
      </c>
      <c r="BG2006" s="14" t="str">
        <f t="shared" si="320"/>
        <v/>
      </c>
    </row>
    <row r="2007" spans="1:59" x14ac:dyDescent="0.2">
      <c r="A2007" t="str">
        <f t="shared" si="321"/>
        <v>Trent Mynott_2017</v>
      </c>
      <c r="B2007" t="s">
        <v>1634</v>
      </c>
      <c r="C2007" t="s">
        <v>150</v>
      </c>
      <c r="D2007">
        <v>2017</v>
      </c>
      <c r="E2007" s="13">
        <v>0</v>
      </c>
      <c r="F2007" s="13">
        <v>0</v>
      </c>
      <c r="G2007" s="13">
        <v>0</v>
      </c>
      <c r="H2007" s="13">
        <v>0</v>
      </c>
      <c r="I2007" s="13">
        <v>0</v>
      </c>
      <c r="J2007" s="13">
        <v>0</v>
      </c>
      <c r="K2007" s="13">
        <v>0</v>
      </c>
      <c r="L2007" s="13">
        <v>0</v>
      </c>
      <c r="M2007" s="13">
        <v>0</v>
      </c>
      <c r="N2007" s="13">
        <v>0</v>
      </c>
      <c r="O2007" s="13">
        <v>0</v>
      </c>
      <c r="P2007" s="13">
        <v>0</v>
      </c>
      <c r="Q2007" s="13">
        <v>0</v>
      </c>
      <c r="R2007" s="13">
        <v>0</v>
      </c>
      <c r="S2007" s="13">
        <v>0</v>
      </c>
      <c r="T2007" s="13">
        <v>0</v>
      </c>
      <c r="U2007" s="13">
        <v>0</v>
      </c>
      <c r="V2007" s="13">
        <v>0</v>
      </c>
      <c r="W2007" s="13">
        <v>0</v>
      </c>
      <c r="X2007" s="13">
        <v>0</v>
      </c>
      <c r="Y2007" s="13">
        <v>0</v>
      </c>
      <c r="Z2007" s="13">
        <v>0</v>
      </c>
      <c r="AA2007" s="13">
        <v>0</v>
      </c>
      <c r="AB2007" s="13"/>
      <c r="AC2007" s="13"/>
      <c r="AD2007" s="13"/>
      <c r="AE2007" s="13"/>
      <c r="AF2007" s="13"/>
      <c r="AG2007" s="13"/>
      <c r="AH2007" s="13"/>
      <c r="AI2007" s="13"/>
      <c r="AJ2007" s="13"/>
      <c r="AK2007" s="13"/>
      <c r="AL2007" s="13"/>
      <c r="AM2007" s="13"/>
      <c r="AN2007" s="13"/>
      <c r="AO2007" s="13"/>
      <c r="AP2007" s="13"/>
      <c r="AQ2007" s="13"/>
      <c r="AR2007" s="13"/>
      <c r="AS2007" s="13"/>
      <c r="AT2007" s="13"/>
      <c r="AU2007" s="13"/>
      <c r="AV2007" s="13"/>
      <c r="AW2007" s="13"/>
      <c r="AX2007" s="13"/>
      <c r="AY2007" s="14" t="str">
        <f t="shared" si="314"/>
        <v/>
      </c>
      <c r="AZ2007" s="14">
        <f t="shared" si="312"/>
        <v>23</v>
      </c>
      <c r="BA2007" s="19">
        <f t="shared" si="315"/>
        <v>0</v>
      </c>
      <c r="BB2007" s="20" t="e">
        <f t="shared" si="313"/>
        <v>#DIV/0!</v>
      </c>
      <c r="BC2007">
        <f t="shared" si="316"/>
        <v>23</v>
      </c>
      <c r="BD2007" s="14">
        <f t="shared" si="317"/>
        <v>1</v>
      </c>
      <c r="BE2007" s="14" t="str">
        <f t="shared" si="318"/>
        <v/>
      </c>
      <c r="BF2007" s="14" t="str">
        <f t="shared" si="319"/>
        <v/>
      </c>
      <c r="BG2007" s="14" t="str">
        <f t="shared" si="320"/>
        <v/>
      </c>
    </row>
    <row r="2008" spans="1:59" x14ac:dyDescent="0.2">
      <c r="A2008" t="str">
        <f t="shared" si="321"/>
        <v>Trent Mynott_2016</v>
      </c>
      <c r="B2008" t="s">
        <v>1634</v>
      </c>
      <c r="C2008" t="s">
        <v>150</v>
      </c>
      <c r="D2008">
        <v>2016</v>
      </c>
      <c r="E2008" s="13">
        <v>0</v>
      </c>
      <c r="F2008" s="13">
        <v>0</v>
      </c>
      <c r="G2008" s="13">
        <v>0</v>
      </c>
      <c r="H2008" s="13">
        <v>0</v>
      </c>
      <c r="I2008" s="13">
        <v>0</v>
      </c>
      <c r="J2008" s="13">
        <v>0</v>
      </c>
      <c r="K2008" s="13">
        <v>0</v>
      </c>
      <c r="L2008" s="13">
        <v>0</v>
      </c>
      <c r="M2008" s="13">
        <v>0</v>
      </c>
      <c r="N2008" s="13">
        <v>0</v>
      </c>
      <c r="O2008" s="13">
        <v>0</v>
      </c>
      <c r="P2008" s="13">
        <v>0</v>
      </c>
      <c r="Q2008" s="13">
        <v>0</v>
      </c>
      <c r="R2008" s="13">
        <v>0</v>
      </c>
      <c r="S2008" s="13">
        <v>0</v>
      </c>
      <c r="T2008" s="13">
        <v>0</v>
      </c>
      <c r="U2008" s="13">
        <v>0</v>
      </c>
      <c r="V2008" s="13">
        <v>0</v>
      </c>
      <c r="W2008" s="13">
        <v>0</v>
      </c>
      <c r="X2008" s="13">
        <v>0</v>
      </c>
      <c r="Y2008" s="13">
        <v>0</v>
      </c>
      <c r="Z2008" s="13">
        <v>0</v>
      </c>
      <c r="AA2008" s="13">
        <v>0</v>
      </c>
      <c r="AB2008" s="13"/>
      <c r="AC2008" s="13"/>
      <c r="AD2008" s="13"/>
      <c r="AE2008" s="13"/>
      <c r="AF2008" s="13"/>
      <c r="AG2008" s="13"/>
      <c r="AH2008" s="13"/>
      <c r="AI2008" s="13"/>
      <c r="AJ2008" s="13"/>
      <c r="AK2008" s="13"/>
      <c r="AL2008" s="13"/>
      <c r="AM2008" s="13"/>
      <c r="AN2008" s="13"/>
      <c r="AO2008" s="13"/>
      <c r="AP2008" s="13"/>
      <c r="AQ2008" s="13"/>
      <c r="AR2008" s="13"/>
      <c r="AS2008" s="13"/>
      <c r="AT2008" s="13"/>
      <c r="AU2008" s="13"/>
      <c r="AV2008" s="13"/>
      <c r="AW2008" s="13"/>
      <c r="AX2008" s="13"/>
      <c r="AY2008" s="14" t="str">
        <f t="shared" si="314"/>
        <v/>
      </c>
      <c r="AZ2008" s="14">
        <f t="shared" si="312"/>
        <v>23</v>
      </c>
      <c r="BA2008" s="19">
        <f t="shared" si="315"/>
        <v>0</v>
      </c>
      <c r="BB2008" s="20" t="e">
        <f t="shared" si="313"/>
        <v>#DIV/0!</v>
      </c>
      <c r="BC2008">
        <f t="shared" si="316"/>
        <v>23</v>
      </c>
      <c r="BD2008" s="14">
        <f t="shared" si="317"/>
        <v>1</v>
      </c>
      <c r="BE2008" s="14" t="str">
        <f t="shared" si="318"/>
        <v/>
      </c>
      <c r="BF2008" s="14" t="str">
        <f t="shared" si="319"/>
        <v/>
      </c>
      <c r="BG2008" s="14" t="str">
        <f t="shared" si="320"/>
        <v/>
      </c>
    </row>
    <row r="2009" spans="1:59" x14ac:dyDescent="0.2">
      <c r="A2009" t="str">
        <f t="shared" si="321"/>
        <v>Trent Mynott_2015</v>
      </c>
      <c r="B2009" t="s">
        <v>1634</v>
      </c>
      <c r="C2009" t="s">
        <v>150</v>
      </c>
      <c r="D2009">
        <v>2015</v>
      </c>
      <c r="E2009" s="13">
        <v>0</v>
      </c>
      <c r="F2009" s="13">
        <v>0</v>
      </c>
      <c r="G2009" s="13">
        <v>0</v>
      </c>
      <c r="H2009" s="13">
        <v>0</v>
      </c>
      <c r="I2009" s="13">
        <v>0</v>
      </c>
      <c r="J2009" s="13">
        <v>0</v>
      </c>
      <c r="K2009" s="13">
        <v>0</v>
      </c>
      <c r="L2009" s="13">
        <v>0</v>
      </c>
      <c r="M2009" s="13">
        <v>0</v>
      </c>
      <c r="N2009" s="13">
        <v>0</v>
      </c>
      <c r="O2009" s="13">
        <v>0</v>
      </c>
      <c r="P2009" s="13">
        <v>0</v>
      </c>
      <c r="Q2009" s="13">
        <v>0</v>
      </c>
      <c r="R2009" s="13">
        <v>0</v>
      </c>
      <c r="S2009" s="13">
        <v>0</v>
      </c>
      <c r="T2009" s="13">
        <v>0</v>
      </c>
      <c r="U2009" s="13">
        <v>0</v>
      </c>
      <c r="V2009" s="13">
        <v>0</v>
      </c>
      <c r="W2009" s="13">
        <v>0</v>
      </c>
      <c r="X2009" s="13">
        <v>0</v>
      </c>
      <c r="Y2009" s="13">
        <v>0</v>
      </c>
      <c r="Z2009" s="13">
        <v>0</v>
      </c>
      <c r="AA2009" s="13">
        <v>0</v>
      </c>
      <c r="AB2009" s="13"/>
      <c r="AC2009" s="13"/>
      <c r="AD2009" s="13"/>
      <c r="AE2009" s="13"/>
      <c r="AF2009" s="13"/>
      <c r="AG2009" s="13"/>
      <c r="AH2009" s="13"/>
      <c r="AI2009" s="13"/>
      <c r="AJ2009" s="13"/>
      <c r="AK2009" s="13"/>
      <c r="AL2009" s="13"/>
      <c r="AM2009" s="13"/>
      <c r="AN2009" s="13"/>
      <c r="AO2009" s="13"/>
      <c r="AP2009" s="13"/>
      <c r="AQ2009" s="13"/>
      <c r="AR2009" s="13"/>
      <c r="AS2009" s="13"/>
      <c r="AT2009" s="13"/>
      <c r="AU2009" s="13"/>
      <c r="AV2009" s="13"/>
      <c r="AW2009" s="13"/>
      <c r="AX2009" s="13"/>
      <c r="AY2009" s="14" t="str">
        <f t="shared" si="314"/>
        <v/>
      </c>
      <c r="AZ2009" s="14">
        <f t="shared" si="312"/>
        <v>23</v>
      </c>
      <c r="BA2009" s="19">
        <f t="shared" si="315"/>
        <v>0</v>
      </c>
      <c r="BB2009" s="20" t="e">
        <f t="shared" si="313"/>
        <v>#DIV/0!</v>
      </c>
      <c r="BC2009">
        <f t="shared" si="316"/>
        <v>23</v>
      </c>
      <c r="BD2009" s="14">
        <f t="shared" si="317"/>
        <v>1</v>
      </c>
      <c r="BE2009" s="14" t="str">
        <f t="shared" si="318"/>
        <v/>
      </c>
      <c r="BF2009" s="14" t="str">
        <f t="shared" si="319"/>
        <v/>
      </c>
      <c r="BG2009" s="14" t="str">
        <f t="shared" si="320"/>
        <v/>
      </c>
    </row>
    <row r="2010" spans="1:59" x14ac:dyDescent="0.2">
      <c r="A2010" t="str">
        <f t="shared" si="321"/>
        <v>Patrick Naish_2018</v>
      </c>
      <c r="B2010" t="s">
        <v>1686</v>
      </c>
      <c r="C2010" t="s">
        <v>369</v>
      </c>
      <c r="D2010">
        <v>2018</v>
      </c>
      <c r="E2010" s="13">
        <v>117300</v>
      </c>
      <c r="F2010" s="13">
        <v>117300</v>
      </c>
      <c r="G2010" s="13">
        <v>117300</v>
      </c>
      <c r="H2010" s="13">
        <v>117300</v>
      </c>
      <c r="I2010" s="13">
        <v>117300</v>
      </c>
      <c r="J2010" s="13">
        <v>117300</v>
      </c>
      <c r="K2010" s="13">
        <v>117300</v>
      </c>
      <c r="L2010" s="13">
        <v>117300</v>
      </c>
      <c r="M2010" s="13">
        <v>117300</v>
      </c>
      <c r="N2010" s="13">
        <v>117300</v>
      </c>
      <c r="O2010" s="13">
        <v>117300</v>
      </c>
      <c r="P2010" s="13">
        <v>117300</v>
      </c>
      <c r="Q2010" s="13">
        <v>117300</v>
      </c>
      <c r="R2010" s="13">
        <v>117300</v>
      </c>
      <c r="S2010" s="13">
        <v>117300</v>
      </c>
      <c r="T2010" s="13">
        <v>117300</v>
      </c>
      <c r="U2010" s="13">
        <v>117300</v>
      </c>
      <c r="V2010" s="13">
        <v>117300</v>
      </c>
      <c r="W2010" s="13">
        <v>117300</v>
      </c>
      <c r="X2010" s="13">
        <v>117300</v>
      </c>
      <c r="Y2010" s="13">
        <v>117300</v>
      </c>
      <c r="Z2010" s="13">
        <v>117300</v>
      </c>
      <c r="AA2010" s="13">
        <v>117300</v>
      </c>
      <c r="AB2010" s="13"/>
      <c r="AC2010" s="13"/>
      <c r="AD2010" s="13"/>
      <c r="AE2010" s="13"/>
      <c r="AF2010" s="13"/>
      <c r="AG2010" s="13"/>
      <c r="AH2010" s="13"/>
      <c r="AI2010" s="13"/>
      <c r="AJ2010" s="13"/>
      <c r="AK2010" s="13"/>
      <c r="AL2010" s="13"/>
      <c r="AM2010" s="13"/>
      <c r="AN2010" s="13"/>
      <c r="AO2010" s="13"/>
      <c r="AP2010" s="13"/>
      <c r="AQ2010" s="13"/>
      <c r="AR2010" s="13"/>
      <c r="AS2010" s="13"/>
      <c r="AT2010" s="13"/>
      <c r="AU2010" s="13"/>
      <c r="AV2010" s="13"/>
      <c r="AW2010" s="13"/>
      <c r="AX2010" s="13"/>
      <c r="AY2010" s="14" t="str">
        <f t="shared" si="314"/>
        <v/>
      </c>
      <c r="AZ2010" s="14">
        <f t="shared" si="312"/>
        <v>23</v>
      </c>
      <c r="BA2010" s="19">
        <f t="shared" si="315"/>
        <v>0</v>
      </c>
      <c r="BB2010" s="20" t="e">
        <f t="shared" si="313"/>
        <v>#DIV/0!</v>
      </c>
      <c r="BC2010">
        <f t="shared" si="316"/>
        <v>0</v>
      </c>
      <c r="BD2010" s="14">
        <f t="shared" si="317"/>
        <v>1</v>
      </c>
      <c r="BE2010" s="14" t="str">
        <f t="shared" si="318"/>
        <v/>
      </c>
      <c r="BF2010" s="14" t="str">
        <f t="shared" si="319"/>
        <v/>
      </c>
      <c r="BG2010" s="14" t="str">
        <f t="shared" si="320"/>
        <v/>
      </c>
    </row>
    <row r="2011" spans="1:59" x14ac:dyDescent="0.2">
      <c r="A2011" t="str">
        <f t="shared" si="321"/>
        <v>Patrick Naish_2017</v>
      </c>
      <c r="B2011" t="s">
        <v>1686</v>
      </c>
      <c r="C2011" t="s">
        <v>369</v>
      </c>
      <c r="D2011">
        <v>2017</v>
      </c>
      <c r="E2011" s="13">
        <v>0</v>
      </c>
      <c r="F2011" s="13">
        <v>0</v>
      </c>
      <c r="G2011" s="13">
        <v>0</v>
      </c>
      <c r="H2011" s="13">
        <v>0</v>
      </c>
      <c r="I2011" s="13">
        <v>0</v>
      </c>
      <c r="J2011" s="13">
        <v>0</v>
      </c>
      <c r="K2011" s="13">
        <v>0</v>
      </c>
      <c r="L2011" s="13">
        <v>0</v>
      </c>
      <c r="M2011" s="13">
        <v>0</v>
      </c>
      <c r="N2011" s="13">
        <v>0</v>
      </c>
      <c r="O2011" s="13">
        <v>0</v>
      </c>
      <c r="P2011" s="13">
        <v>0</v>
      </c>
      <c r="Q2011" s="13">
        <v>0</v>
      </c>
      <c r="R2011" s="13">
        <v>0</v>
      </c>
      <c r="S2011" s="13">
        <v>0</v>
      </c>
      <c r="T2011" s="13">
        <v>0</v>
      </c>
      <c r="U2011" s="13">
        <v>0</v>
      </c>
      <c r="V2011" s="13">
        <v>0</v>
      </c>
      <c r="W2011" s="13">
        <v>0</v>
      </c>
      <c r="X2011" s="13">
        <v>0</v>
      </c>
      <c r="Y2011" s="13">
        <v>0</v>
      </c>
      <c r="Z2011" s="13">
        <v>0</v>
      </c>
      <c r="AA2011" s="13">
        <v>0</v>
      </c>
      <c r="AB2011" s="13"/>
      <c r="AC2011" s="13"/>
      <c r="AD2011" s="13"/>
      <c r="AE2011" s="13"/>
      <c r="AF2011" s="13"/>
      <c r="AG2011" s="13"/>
      <c r="AH2011" s="13"/>
      <c r="AI2011" s="13"/>
      <c r="AJ2011" s="13"/>
      <c r="AK2011" s="13"/>
      <c r="AL2011" s="13"/>
      <c r="AM2011" s="13"/>
      <c r="AN2011" s="13"/>
      <c r="AO2011" s="13"/>
      <c r="AP2011" s="13"/>
      <c r="AQ2011" s="13"/>
      <c r="AR2011" s="13"/>
      <c r="AS2011" s="13"/>
      <c r="AT2011" s="13"/>
      <c r="AU2011" s="13"/>
      <c r="AV2011" s="13"/>
      <c r="AW2011" s="13"/>
      <c r="AX2011" s="13"/>
      <c r="AY2011" s="14" t="str">
        <f t="shared" si="314"/>
        <v/>
      </c>
      <c r="AZ2011" s="14">
        <f t="shared" si="312"/>
        <v>23</v>
      </c>
      <c r="BA2011" s="19">
        <f t="shared" si="315"/>
        <v>0</v>
      </c>
      <c r="BB2011" s="20" t="e">
        <f t="shared" si="313"/>
        <v>#DIV/0!</v>
      </c>
      <c r="BC2011">
        <f t="shared" si="316"/>
        <v>23</v>
      </c>
      <c r="BD2011" s="14">
        <f t="shared" si="317"/>
        <v>1</v>
      </c>
      <c r="BE2011" s="14" t="str">
        <f t="shared" si="318"/>
        <v/>
      </c>
      <c r="BF2011" s="14" t="str">
        <f t="shared" si="319"/>
        <v/>
      </c>
      <c r="BG2011" s="14" t="str">
        <f t="shared" si="320"/>
        <v/>
      </c>
    </row>
    <row r="2012" spans="1:59" x14ac:dyDescent="0.2">
      <c r="A2012" t="str">
        <f t="shared" si="321"/>
        <v>Patrick Naish_2016</v>
      </c>
      <c r="B2012" t="s">
        <v>1686</v>
      </c>
      <c r="C2012" t="s">
        <v>369</v>
      </c>
      <c r="D2012">
        <v>2016</v>
      </c>
      <c r="E2012" s="13">
        <v>0</v>
      </c>
      <c r="F2012" s="13">
        <v>0</v>
      </c>
      <c r="G2012" s="13">
        <v>0</v>
      </c>
      <c r="H2012" s="13">
        <v>0</v>
      </c>
      <c r="I2012" s="13">
        <v>0</v>
      </c>
      <c r="J2012" s="13">
        <v>0</v>
      </c>
      <c r="K2012" s="13">
        <v>0</v>
      </c>
      <c r="L2012" s="13">
        <v>0</v>
      </c>
      <c r="M2012" s="13">
        <v>0</v>
      </c>
      <c r="N2012" s="13">
        <v>0</v>
      </c>
      <c r="O2012" s="13">
        <v>0</v>
      </c>
      <c r="P2012" s="13">
        <v>0</v>
      </c>
      <c r="Q2012" s="13">
        <v>0</v>
      </c>
      <c r="R2012" s="13">
        <v>0</v>
      </c>
      <c r="S2012" s="13">
        <v>0</v>
      </c>
      <c r="T2012" s="13">
        <v>0</v>
      </c>
      <c r="U2012" s="13">
        <v>0</v>
      </c>
      <c r="V2012" s="13">
        <v>0</v>
      </c>
      <c r="W2012" s="13">
        <v>0</v>
      </c>
      <c r="X2012" s="13">
        <v>0</v>
      </c>
      <c r="Y2012" s="13">
        <v>0</v>
      </c>
      <c r="Z2012" s="13">
        <v>0</v>
      </c>
      <c r="AA2012" s="13">
        <v>0</v>
      </c>
      <c r="AB2012" s="13"/>
      <c r="AC2012" s="13"/>
      <c r="AD2012" s="13"/>
      <c r="AE2012" s="13"/>
      <c r="AF2012" s="13"/>
      <c r="AG2012" s="13"/>
      <c r="AH2012" s="13"/>
      <c r="AI2012" s="13"/>
      <c r="AJ2012" s="13"/>
      <c r="AK2012" s="13"/>
      <c r="AL2012" s="13"/>
      <c r="AM2012" s="13"/>
      <c r="AN2012" s="13"/>
      <c r="AO2012" s="13"/>
      <c r="AP2012" s="13"/>
      <c r="AQ2012" s="13"/>
      <c r="AR2012" s="13"/>
      <c r="AS2012" s="13"/>
      <c r="AT2012" s="13"/>
      <c r="AU2012" s="13"/>
      <c r="AV2012" s="13"/>
      <c r="AW2012" s="13"/>
      <c r="AX2012" s="13"/>
      <c r="AY2012" s="14" t="str">
        <f t="shared" si="314"/>
        <v/>
      </c>
      <c r="AZ2012" s="14">
        <f t="shared" si="312"/>
        <v>23</v>
      </c>
      <c r="BA2012" s="19">
        <f t="shared" si="315"/>
        <v>0</v>
      </c>
      <c r="BB2012" s="20" t="e">
        <f t="shared" si="313"/>
        <v>#DIV/0!</v>
      </c>
      <c r="BC2012">
        <f t="shared" si="316"/>
        <v>23</v>
      </c>
      <c r="BD2012" s="14">
        <f t="shared" si="317"/>
        <v>1</v>
      </c>
      <c r="BE2012" s="14" t="str">
        <f t="shared" si="318"/>
        <v/>
      </c>
      <c r="BF2012" s="14" t="str">
        <f t="shared" si="319"/>
        <v/>
      </c>
      <c r="BG2012" s="14" t="str">
        <f t="shared" si="320"/>
        <v/>
      </c>
    </row>
    <row r="2013" spans="1:59" x14ac:dyDescent="0.2">
      <c r="A2013" t="str">
        <f t="shared" si="321"/>
        <v>Patrick Naish_2015</v>
      </c>
      <c r="B2013" t="s">
        <v>1686</v>
      </c>
      <c r="C2013" t="s">
        <v>369</v>
      </c>
      <c r="D2013">
        <v>2015</v>
      </c>
      <c r="E2013" s="13">
        <v>0</v>
      </c>
      <c r="F2013" s="13">
        <v>0</v>
      </c>
      <c r="G2013" s="13">
        <v>0</v>
      </c>
      <c r="H2013" s="13">
        <v>0</v>
      </c>
      <c r="I2013" s="13">
        <v>0</v>
      </c>
      <c r="J2013" s="13">
        <v>0</v>
      </c>
      <c r="K2013" s="13">
        <v>0</v>
      </c>
      <c r="L2013" s="13">
        <v>0</v>
      </c>
      <c r="M2013" s="13">
        <v>0</v>
      </c>
      <c r="N2013" s="13">
        <v>0</v>
      </c>
      <c r="O2013" s="13">
        <v>0</v>
      </c>
      <c r="P2013" s="13">
        <v>0</v>
      </c>
      <c r="Q2013" s="13">
        <v>0</v>
      </c>
      <c r="R2013" s="13">
        <v>0</v>
      </c>
      <c r="S2013" s="13">
        <v>0</v>
      </c>
      <c r="T2013" s="13">
        <v>0</v>
      </c>
      <c r="U2013" s="13">
        <v>0</v>
      </c>
      <c r="V2013" s="13">
        <v>0</v>
      </c>
      <c r="W2013" s="13">
        <v>0</v>
      </c>
      <c r="X2013" s="13">
        <v>0</v>
      </c>
      <c r="Y2013" s="13">
        <v>0</v>
      </c>
      <c r="Z2013" s="13">
        <v>0</v>
      </c>
      <c r="AA2013" s="13">
        <v>0</v>
      </c>
      <c r="AB2013" s="13"/>
      <c r="AC2013" s="13"/>
      <c r="AD2013" s="13"/>
      <c r="AE2013" s="13"/>
      <c r="AF2013" s="13"/>
      <c r="AG2013" s="13"/>
      <c r="AH2013" s="13"/>
      <c r="AI2013" s="13"/>
      <c r="AJ2013" s="13"/>
      <c r="AK2013" s="13"/>
      <c r="AL2013" s="13"/>
      <c r="AM2013" s="13"/>
      <c r="AN2013" s="13"/>
      <c r="AO2013" s="13"/>
      <c r="AP2013" s="13"/>
      <c r="AQ2013" s="13"/>
      <c r="AR2013" s="13"/>
      <c r="AS2013" s="13"/>
      <c r="AT2013" s="13"/>
      <c r="AU2013" s="13"/>
      <c r="AV2013" s="13"/>
      <c r="AW2013" s="13"/>
      <c r="AX2013" s="13"/>
      <c r="AY2013" s="14" t="str">
        <f t="shared" si="314"/>
        <v/>
      </c>
      <c r="AZ2013" s="14">
        <f t="shared" si="312"/>
        <v>23</v>
      </c>
      <c r="BA2013" s="19">
        <f t="shared" si="315"/>
        <v>0</v>
      </c>
      <c r="BB2013" s="20" t="e">
        <f t="shared" si="313"/>
        <v>#DIV/0!</v>
      </c>
      <c r="BC2013">
        <f t="shared" si="316"/>
        <v>23</v>
      </c>
      <c r="BD2013" s="14">
        <f t="shared" si="317"/>
        <v>1</v>
      </c>
      <c r="BE2013" s="14" t="str">
        <f t="shared" si="318"/>
        <v/>
      </c>
      <c r="BF2013" s="14" t="str">
        <f t="shared" si="319"/>
        <v/>
      </c>
      <c r="BG2013" s="14" t="str">
        <f t="shared" si="320"/>
        <v/>
      </c>
    </row>
    <row r="2014" spans="1:59" x14ac:dyDescent="0.2">
      <c r="A2014" t="str">
        <f t="shared" si="321"/>
        <v>Sam Naismith_2018</v>
      </c>
      <c r="B2014" t="s">
        <v>853</v>
      </c>
      <c r="C2014" t="s">
        <v>423</v>
      </c>
      <c r="D2014">
        <v>2018</v>
      </c>
      <c r="E2014" s="13">
        <v>363700</v>
      </c>
      <c r="F2014" s="13">
        <v>363700</v>
      </c>
      <c r="G2014" s="13">
        <v>363700</v>
      </c>
      <c r="H2014" s="13">
        <v>363700</v>
      </c>
      <c r="I2014" s="13">
        <v>363700</v>
      </c>
      <c r="J2014" s="13">
        <v>363700</v>
      </c>
      <c r="K2014" s="13">
        <v>363700</v>
      </c>
      <c r="L2014" s="13">
        <v>363700</v>
      </c>
      <c r="M2014" s="13">
        <v>363700</v>
      </c>
      <c r="N2014" s="13">
        <v>363700</v>
      </c>
      <c r="O2014" s="13">
        <v>363700</v>
      </c>
      <c r="P2014" s="13">
        <v>363700</v>
      </c>
      <c r="Q2014" s="13">
        <v>363700</v>
      </c>
      <c r="R2014" s="13">
        <v>363700</v>
      </c>
      <c r="S2014" s="13">
        <v>363700</v>
      </c>
      <c r="T2014" s="13">
        <v>363700</v>
      </c>
      <c r="U2014" s="13">
        <v>363700</v>
      </c>
      <c r="V2014" s="13">
        <v>363700</v>
      </c>
      <c r="W2014" s="13">
        <v>363700</v>
      </c>
      <c r="X2014" s="13">
        <v>363700</v>
      </c>
      <c r="Y2014" s="13">
        <v>363700</v>
      </c>
      <c r="Z2014" s="13">
        <v>363700</v>
      </c>
      <c r="AA2014" s="13">
        <v>363700</v>
      </c>
      <c r="AB2014" s="13"/>
      <c r="AC2014" s="13"/>
      <c r="AD2014" s="13"/>
      <c r="AE2014" s="13"/>
      <c r="AF2014" s="13"/>
      <c r="AG2014" s="13"/>
      <c r="AH2014" s="13"/>
      <c r="AI2014" s="13"/>
      <c r="AJ2014" s="13"/>
      <c r="AK2014" s="13"/>
      <c r="AL2014" s="13"/>
      <c r="AM2014" s="13"/>
      <c r="AN2014" s="13"/>
      <c r="AO2014" s="13"/>
      <c r="AP2014" s="13"/>
      <c r="AQ2014" s="13"/>
      <c r="AR2014" s="13"/>
      <c r="AS2014" s="13"/>
      <c r="AT2014" s="13"/>
      <c r="AU2014" s="13"/>
      <c r="AV2014" s="13"/>
      <c r="AW2014" s="13"/>
      <c r="AX2014" s="13"/>
      <c r="AY2014" s="14" t="str">
        <f t="shared" si="314"/>
        <v/>
      </c>
      <c r="AZ2014" s="14">
        <f t="shared" si="312"/>
        <v>23</v>
      </c>
      <c r="BA2014" s="19">
        <f t="shared" si="315"/>
        <v>0</v>
      </c>
      <c r="BB2014" s="20" t="e">
        <f t="shared" si="313"/>
        <v>#DIV/0!</v>
      </c>
      <c r="BC2014">
        <f t="shared" si="316"/>
        <v>0</v>
      </c>
      <c r="BD2014" s="14">
        <f t="shared" si="317"/>
        <v>1</v>
      </c>
      <c r="BE2014" s="14" t="str">
        <f t="shared" si="318"/>
        <v/>
      </c>
      <c r="BF2014" s="14" t="str">
        <f t="shared" si="319"/>
        <v/>
      </c>
      <c r="BG2014" s="14" t="str">
        <f t="shared" si="320"/>
        <v/>
      </c>
    </row>
    <row r="2015" spans="1:59" x14ac:dyDescent="0.2">
      <c r="A2015" t="str">
        <f t="shared" si="321"/>
        <v>Sam Naismith_2017</v>
      </c>
      <c r="B2015" t="s">
        <v>853</v>
      </c>
      <c r="C2015" t="s">
        <v>423</v>
      </c>
      <c r="D2015">
        <v>2017</v>
      </c>
      <c r="E2015" s="13">
        <v>378800</v>
      </c>
      <c r="F2015" s="13">
        <v>378800</v>
      </c>
      <c r="G2015" s="13">
        <v>378800</v>
      </c>
      <c r="H2015" s="13">
        <v>379400</v>
      </c>
      <c r="I2015" s="13">
        <v>379400</v>
      </c>
      <c r="J2015" s="13">
        <v>379400</v>
      </c>
      <c r="K2015" s="13">
        <v>379400</v>
      </c>
      <c r="L2015" s="13">
        <v>366000</v>
      </c>
      <c r="M2015" s="13">
        <v>344300</v>
      </c>
      <c r="N2015" s="13">
        <v>344300</v>
      </c>
      <c r="O2015" s="13">
        <v>344300</v>
      </c>
      <c r="P2015" s="13">
        <v>344300</v>
      </c>
      <c r="Q2015" s="13">
        <v>340800</v>
      </c>
      <c r="R2015" s="13">
        <v>339000</v>
      </c>
      <c r="S2015" s="13">
        <v>339000</v>
      </c>
      <c r="T2015" s="13">
        <v>340000</v>
      </c>
      <c r="U2015" s="13">
        <v>340200</v>
      </c>
      <c r="V2015" s="13">
        <v>348200</v>
      </c>
      <c r="W2015" s="13">
        <v>341700</v>
      </c>
      <c r="X2015" s="13">
        <v>331400</v>
      </c>
      <c r="Y2015" s="13">
        <v>331400</v>
      </c>
      <c r="Z2015" s="13">
        <v>331400</v>
      </c>
      <c r="AA2015" s="13">
        <v>331400</v>
      </c>
      <c r="AB2015" s="13">
        <v>87</v>
      </c>
      <c r="AC2015" s="13">
        <v>83</v>
      </c>
      <c r="AD2015" s="13">
        <v>52</v>
      </c>
      <c r="AE2015" s="13"/>
      <c r="AF2015" s="13"/>
      <c r="AG2015" s="13"/>
      <c r="AH2015" s="13">
        <v>57</v>
      </c>
      <c r="AI2015" s="13">
        <v>58</v>
      </c>
      <c r="AJ2015" s="13"/>
      <c r="AK2015" s="13"/>
      <c r="AL2015" s="13"/>
      <c r="AM2015" s="13">
        <v>79</v>
      </c>
      <c r="AN2015" s="13">
        <v>59</v>
      </c>
      <c r="AO2015" s="13">
        <v>61</v>
      </c>
      <c r="AP2015" s="13">
        <v>84</v>
      </c>
      <c r="AQ2015" s="13">
        <v>58</v>
      </c>
      <c r="AR2015" s="13">
        <v>79</v>
      </c>
      <c r="AS2015" s="13">
        <v>57</v>
      </c>
      <c r="AT2015" s="13">
        <v>46</v>
      </c>
      <c r="AU2015" s="13"/>
      <c r="AV2015" s="13"/>
      <c r="AW2015" s="13"/>
      <c r="AX2015" s="13"/>
      <c r="AY2015" s="14">
        <f t="shared" si="314"/>
        <v>66.15384615384616</v>
      </c>
      <c r="AZ2015" s="14">
        <f t="shared" ref="AZ2015:AZ2074" si="322">COUNTIF(AB2015:AX2015,"&lt;&gt;0")</f>
        <v>23</v>
      </c>
      <c r="BA2015" s="19">
        <f t="shared" si="315"/>
        <v>0.59090909090909094</v>
      </c>
      <c r="BB2015" s="20">
        <f t="shared" ref="BB2015:BB2074" si="323">STDEV(AB2015:AX2015)</f>
        <v>13.999084219132291</v>
      </c>
      <c r="BC2015">
        <f t="shared" si="316"/>
        <v>0</v>
      </c>
      <c r="BD2015" s="14">
        <f t="shared" si="317"/>
        <v>20</v>
      </c>
      <c r="BE2015" s="14">
        <f t="shared" si="318"/>
        <v>74</v>
      </c>
      <c r="BF2015" s="14">
        <f t="shared" si="319"/>
        <v>64.666666666666671</v>
      </c>
      <c r="BG2015" s="14">
        <f t="shared" si="320"/>
        <v>64.8</v>
      </c>
    </row>
    <row r="2016" spans="1:59" x14ac:dyDescent="0.2">
      <c r="A2016" t="str">
        <f t="shared" si="321"/>
        <v>Sam Naismith_2016</v>
      </c>
      <c r="B2016" t="s">
        <v>853</v>
      </c>
      <c r="C2016" t="s">
        <v>423</v>
      </c>
      <c r="D2016">
        <v>2016</v>
      </c>
      <c r="E2016" s="13">
        <v>123900</v>
      </c>
      <c r="F2016" s="13">
        <v>123900</v>
      </c>
      <c r="G2016" s="13">
        <v>123900</v>
      </c>
      <c r="H2016" s="13">
        <v>123900</v>
      </c>
      <c r="I2016" s="13">
        <v>123900</v>
      </c>
      <c r="J2016" s="13">
        <v>123900</v>
      </c>
      <c r="K2016" s="13">
        <v>123900</v>
      </c>
      <c r="L2016" s="13">
        <v>123900</v>
      </c>
      <c r="M2016" s="13">
        <v>123900</v>
      </c>
      <c r="N2016" s="13">
        <v>123900</v>
      </c>
      <c r="O2016" s="13">
        <v>123900</v>
      </c>
      <c r="P2016" s="13">
        <v>123900</v>
      </c>
      <c r="Q2016" s="13">
        <v>123900</v>
      </c>
      <c r="R2016" s="13">
        <v>123900</v>
      </c>
      <c r="S2016" s="13">
        <v>123900</v>
      </c>
      <c r="T2016" s="13">
        <v>123900</v>
      </c>
      <c r="U2016" s="13">
        <v>123900</v>
      </c>
      <c r="V2016" s="13">
        <v>123900</v>
      </c>
      <c r="W2016" s="13">
        <v>182000</v>
      </c>
      <c r="X2016" s="13">
        <v>252600</v>
      </c>
      <c r="Y2016" s="13">
        <v>297000</v>
      </c>
      <c r="Z2016" s="13">
        <v>323500</v>
      </c>
      <c r="AA2016" s="13">
        <v>313700</v>
      </c>
      <c r="AB2016" s="13"/>
      <c r="AC2016" s="13"/>
      <c r="AD2016" s="13"/>
      <c r="AE2016" s="13"/>
      <c r="AF2016" s="13"/>
      <c r="AG2016" s="13"/>
      <c r="AH2016" s="13"/>
      <c r="AI2016" s="13"/>
      <c r="AJ2016" s="13"/>
      <c r="AK2016" s="13"/>
      <c r="AL2016" s="13"/>
      <c r="AM2016" s="13"/>
      <c r="AN2016" s="13"/>
      <c r="AO2016" s="13"/>
      <c r="AP2016" s="13"/>
      <c r="AQ2016" s="13">
        <v>44</v>
      </c>
      <c r="AR2016" s="13">
        <v>89</v>
      </c>
      <c r="AS2016" s="13">
        <v>76</v>
      </c>
      <c r="AT2016" s="13">
        <v>109</v>
      </c>
      <c r="AU2016" s="13">
        <v>73</v>
      </c>
      <c r="AV2016" s="13">
        <v>63</v>
      </c>
      <c r="AW2016" s="13">
        <v>42</v>
      </c>
      <c r="AX2016" s="13">
        <v>61</v>
      </c>
      <c r="AY2016" s="14">
        <f t="shared" si="314"/>
        <v>69.625</v>
      </c>
      <c r="AZ2016" s="14">
        <f t="shared" si="322"/>
        <v>23</v>
      </c>
      <c r="BA2016" s="19">
        <f t="shared" si="315"/>
        <v>0.36363636363636365</v>
      </c>
      <c r="BB2016" s="20">
        <f t="shared" si="323"/>
        <v>22.411333229927603</v>
      </c>
      <c r="BC2016">
        <f t="shared" si="316"/>
        <v>0</v>
      </c>
      <c r="BD2016" s="14">
        <f t="shared" si="317"/>
        <v>1</v>
      </c>
      <c r="BE2016" s="14" t="str">
        <f t="shared" si="318"/>
        <v/>
      </c>
      <c r="BF2016" s="14" t="str">
        <f t="shared" si="319"/>
        <v/>
      </c>
      <c r="BG2016" s="14">
        <f t="shared" si="320"/>
        <v>69.625</v>
      </c>
    </row>
    <row r="2017" spans="1:59" x14ac:dyDescent="0.2">
      <c r="A2017" t="str">
        <f t="shared" si="321"/>
        <v>Sam Naismith_2015</v>
      </c>
      <c r="B2017" t="s">
        <v>853</v>
      </c>
      <c r="C2017" t="s">
        <v>423</v>
      </c>
      <c r="D2017">
        <v>2015</v>
      </c>
      <c r="E2017" s="13">
        <v>150000</v>
      </c>
      <c r="F2017" s="13">
        <v>150000</v>
      </c>
      <c r="G2017" s="13">
        <v>150000</v>
      </c>
      <c r="H2017" s="13">
        <v>150000</v>
      </c>
      <c r="I2017" s="13">
        <v>150000</v>
      </c>
      <c r="J2017" s="13">
        <v>150000</v>
      </c>
      <c r="K2017" s="13">
        <v>150000</v>
      </c>
      <c r="L2017" s="13">
        <v>150000</v>
      </c>
      <c r="M2017" s="13">
        <v>150000</v>
      </c>
      <c r="N2017" s="13">
        <v>150000</v>
      </c>
      <c r="O2017" s="13">
        <v>150000</v>
      </c>
      <c r="P2017" s="13">
        <v>150000</v>
      </c>
      <c r="Q2017" s="13">
        <v>150000</v>
      </c>
      <c r="R2017" s="13">
        <v>150000</v>
      </c>
      <c r="S2017" s="13">
        <v>150000</v>
      </c>
      <c r="T2017" s="13">
        <v>150000</v>
      </c>
      <c r="U2017" s="13">
        <v>150000</v>
      </c>
      <c r="V2017" s="13">
        <v>150000</v>
      </c>
      <c r="W2017" s="13">
        <v>150000</v>
      </c>
      <c r="X2017" s="13">
        <v>150000</v>
      </c>
      <c r="Y2017" s="13">
        <v>150000</v>
      </c>
      <c r="Z2017" s="13">
        <v>150000</v>
      </c>
      <c r="AA2017" s="13">
        <v>150000</v>
      </c>
      <c r="AB2017" s="13"/>
      <c r="AC2017" s="13"/>
      <c r="AD2017" s="13"/>
      <c r="AE2017" s="13"/>
      <c r="AF2017" s="13"/>
      <c r="AG2017" s="13"/>
      <c r="AH2017" s="13"/>
      <c r="AI2017" s="13"/>
      <c r="AJ2017" s="13"/>
      <c r="AK2017" s="13"/>
      <c r="AL2017" s="13"/>
      <c r="AM2017" s="13"/>
      <c r="AN2017" s="13"/>
      <c r="AO2017" s="13"/>
      <c r="AP2017" s="13"/>
      <c r="AQ2017" s="13"/>
      <c r="AR2017" s="13"/>
      <c r="AS2017" s="13"/>
      <c r="AT2017" s="13"/>
      <c r="AU2017" s="13"/>
      <c r="AV2017" s="13"/>
      <c r="AW2017" s="13"/>
      <c r="AX2017" s="13"/>
      <c r="AY2017" s="14" t="str">
        <f t="shared" si="314"/>
        <v/>
      </c>
      <c r="AZ2017" s="14">
        <f t="shared" si="322"/>
        <v>23</v>
      </c>
      <c r="BA2017" s="19">
        <f t="shared" si="315"/>
        <v>0</v>
      </c>
      <c r="BB2017" s="20" t="e">
        <f t="shared" si="323"/>
        <v>#DIV/0!</v>
      </c>
      <c r="BC2017">
        <f t="shared" si="316"/>
        <v>0</v>
      </c>
      <c r="BD2017" s="14">
        <f t="shared" si="317"/>
        <v>1</v>
      </c>
      <c r="BE2017" s="14" t="str">
        <f t="shared" si="318"/>
        <v/>
      </c>
      <c r="BF2017" s="14" t="str">
        <f t="shared" si="319"/>
        <v/>
      </c>
      <c r="BG2017" s="14" t="str">
        <f t="shared" si="320"/>
        <v/>
      </c>
    </row>
    <row r="2018" spans="1:59" x14ac:dyDescent="0.2">
      <c r="A2018" t="str">
        <f t="shared" si="321"/>
        <v>Nicholas Naitanui_2018</v>
      </c>
      <c r="B2018" t="s">
        <v>2699</v>
      </c>
      <c r="C2018" t="s">
        <v>465</v>
      </c>
      <c r="D2018">
        <v>2018</v>
      </c>
      <c r="E2018" s="13">
        <v>465900</v>
      </c>
      <c r="F2018" s="13">
        <v>465900</v>
      </c>
      <c r="G2018" s="13">
        <v>465900</v>
      </c>
      <c r="H2018" s="13">
        <v>479800</v>
      </c>
      <c r="I2018" s="13">
        <v>482100</v>
      </c>
      <c r="J2018" s="13">
        <v>492400</v>
      </c>
      <c r="K2018" s="13">
        <v>480300</v>
      </c>
      <c r="L2018" s="13">
        <v>471000</v>
      </c>
      <c r="M2018" s="13">
        <v>471000</v>
      </c>
      <c r="N2018" s="13">
        <v>469500</v>
      </c>
      <c r="O2018" s="13">
        <v>485700</v>
      </c>
      <c r="P2018" s="13">
        <v>513700</v>
      </c>
      <c r="Q2018" s="13">
        <v>513700</v>
      </c>
      <c r="R2018" s="13">
        <v>520100</v>
      </c>
      <c r="S2018" s="13">
        <v>520100</v>
      </c>
      <c r="T2018" s="13">
        <v>499500</v>
      </c>
      <c r="U2018" s="13">
        <v>496800</v>
      </c>
      <c r="V2018" s="13">
        <v>469900</v>
      </c>
      <c r="W2018" s="13">
        <v>469900</v>
      </c>
      <c r="X2018" s="13">
        <v>469900</v>
      </c>
      <c r="Y2018" s="13">
        <v>469900</v>
      </c>
      <c r="Z2018" s="13">
        <v>469900</v>
      </c>
      <c r="AA2018" s="13">
        <v>469900</v>
      </c>
      <c r="AB2018" s="13">
        <v>113</v>
      </c>
      <c r="AC2018" s="13">
        <v>85</v>
      </c>
      <c r="AD2018" s="13">
        <v>110</v>
      </c>
      <c r="AE2018" s="13">
        <v>92</v>
      </c>
      <c r="AF2018" s="13">
        <v>103</v>
      </c>
      <c r="AG2018" s="13">
        <v>70</v>
      </c>
      <c r="AH2018" s="13">
        <v>93</v>
      </c>
      <c r="AI2018" s="13"/>
      <c r="AJ2018" s="13">
        <v>118</v>
      </c>
      <c r="AK2018" s="13">
        <v>107</v>
      </c>
      <c r="AL2018" s="13">
        <v>129</v>
      </c>
      <c r="AM2018" s="13"/>
      <c r="AN2018" s="13">
        <v>87</v>
      </c>
      <c r="AO2018" s="13">
        <v>99</v>
      </c>
      <c r="AP2018" s="13">
        <v>86</v>
      </c>
      <c r="AQ2018" s="13">
        <v>115</v>
      </c>
      <c r="AR2018" s="13">
        <v>42</v>
      </c>
      <c r="AS2018" s="13"/>
      <c r="AT2018" s="13"/>
      <c r="AU2018" s="13"/>
      <c r="AV2018" s="13"/>
      <c r="AW2018" s="13"/>
      <c r="AX2018" s="13"/>
      <c r="AY2018" s="14">
        <f t="shared" si="314"/>
        <v>96.6</v>
      </c>
      <c r="AZ2018" s="14">
        <f t="shared" si="322"/>
        <v>23</v>
      </c>
      <c r="BA2018" s="19">
        <f t="shared" si="315"/>
        <v>0.68181818181818177</v>
      </c>
      <c r="BB2018" s="20">
        <f t="shared" si="323"/>
        <v>21.56650842659252</v>
      </c>
      <c r="BC2018">
        <f t="shared" si="316"/>
        <v>0</v>
      </c>
      <c r="BD2018" s="14">
        <f t="shared" si="317"/>
        <v>1</v>
      </c>
      <c r="BE2018" s="14">
        <f t="shared" si="318"/>
        <v>95.5</v>
      </c>
      <c r="BF2018" s="14">
        <f t="shared" si="319"/>
        <v>111.75</v>
      </c>
      <c r="BG2018" s="14">
        <f t="shared" si="320"/>
        <v>81</v>
      </c>
    </row>
    <row r="2019" spans="1:59" x14ac:dyDescent="0.2">
      <c r="A2019" t="str">
        <f t="shared" si="321"/>
        <v>Nicholas Naitanui_2017</v>
      </c>
      <c r="B2019" t="s">
        <v>2699</v>
      </c>
      <c r="C2019" t="s">
        <v>465</v>
      </c>
      <c r="D2019">
        <v>2017</v>
      </c>
      <c r="E2019" s="13">
        <v>576400</v>
      </c>
      <c r="F2019" s="13">
        <v>576400</v>
      </c>
      <c r="G2019" s="13">
        <v>576400</v>
      </c>
      <c r="H2019" s="13">
        <v>576400</v>
      </c>
      <c r="I2019" s="13">
        <v>576400</v>
      </c>
      <c r="J2019" s="13">
        <v>576400</v>
      </c>
      <c r="K2019" s="13">
        <v>576400</v>
      </c>
      <c r="L2019" s="13">
        <v>576400</v>
      </c>
      <c r="M2019" s="13">
        <v>576400</v>
      </c>
      <c r="N2019" s="13">
        <v>576400</v>
      </c>
      <c r="O2019" s="13">
        <v>576400</v>
      </c>
      <c r="P2019" s="13">
        <v>576400</v>
      </c>
      <c r="Q2019" s="13">
        <v>576400</v>
      </c>
      <c r="R2019" s="13">
        <v>576400</v>
      </c>
      <c r="S2019" s="13">
        <v>576400</v>
      </c>
      <c r="T2019" s="13">
        <v>576400</v>
      </c>
      <c r="U2019" s="13">
        <v>576400</v>
      </c>
      <c r="V2019" s="13">
        <v>576400</v>
      </c>
      <c r="W2019" s="13">
        <v>576400</v>
      </c>
      <c r="X2019" s="13">
        <v>576400</v>
      </c>
      <c r="Y2019" s="13">
        <v>576400</v>
      </c>
      <c r="Z2019" s="13">
        <v>576400</v>
      </c>
      <c r="AA2019" s="13">
        <v>576400</v>
      </c>
      <c r="AB2019" s="13"/>
      <c r="AC2019" s="13"/>
      <c r="AD2019" s="13"/>
      <c r="AE2019" s="13"/>
      <c r="AF2019" s="13"/>
      <c r="AG2019" s="13"/>
      <c r="AH2019" s="13"/>
      <c r="AI2019" s="13"/>
      <c r="AJ2019" s="13"/>
      <c r="AK2019" s="13"/>
      <c r="AL2019" s="13"/>
      <c r="AM2019" s="13"/>
      <c r="AN2019" s="13"/>
      <c r="AO2019" s="13"/>
      <c r="AP2019" s="13"/>
      <c r="AQ2019" s="13"/>
      <c r="AR2019" s="13"/>
      <c r="AS2019" s="13"/>
      <c r="AT2019" s="13"/>
      <c r="AU2019" s="13"/>
      <c r="AV2019" s="13"/>
      <c r="AW2019" s="13"/>
      <c r="AX2019" s="13"/>
      <c r="AY2019" s="14" t="str">
        <f t="shared" si="314"/>
        <v/>
      </c>
      <c r="AZ2019" s="14">
        <f t="shared" si="322"/>
        <v>23</v>
      </c>
      <c r="BA2019" s="19">
        <f t="shared" si="315"/>
        <v>0</v>
      </c>
      <c r="BB2019" s="20" t="e">
        <f t="shared" si="323"/>
        <v>#DIV/0!</v>
      </c>
      <c r="BC2019">
        <f t="shared" si="316"/>
        <v>0</v>
      </c>
      <c r="BD2019" s="14">
        <f t="shared" si="317"/>
        <v>1</v>
      </c>
      <c r="BE2019" s="14" t="str">
        <f t="shared" si="318"/>
        <v/>
      </c>
      <c r="BF2019" s="14" t="str">
        <f t="shared" si="319"/>
        <v/>
      </c>
      <c r="BG2019" s="14" t="str">
        <f t="shared" si="320"/>
        <v/>
      </c>
    </row>
    <row r="2020" spans="1:59" x14ac:dyDescent="0.2">
      <c r="A2020" t="str">
        <f t="shared" si="321"/>
        <v>Nicholas Naitanui_2016</v>
      </c>
      <c r="B2020" t="s">
        <v>2699</v>
      </c>
      <c r="C2020" t="s">
        <v>465</v>
      </c>
      <c r="D2020">
        <v>2016</v>
      </c>
      <c r="E2020" s="13">
        <v>560700</v>
      </c>
      <c r="F2020" s="13">
        <v>560700</v>
      </c>
      <c r="G2020" s="13">
        <v>560700</v>
      </c>
      <c r="H2020" s="13">
        <v>568400</v>
      </c>
      <c r="I2020" s="13">
        <v>550400</v>
      </c>
      <c r="J2020" s="13">
        <v>553400</v>
      </c>
      <c r="K2020" s="13">
        <v>569100</v>
      </c>
      <c r="L2020" s="13">
        <v>579300</v>
      </c>
      <c r="M2020" s="13">
        <v>585600</v>
      </c>
      <c r="N2020" s="13">
        <v>573500</v>
      </c>
      <c r="O2020" s="13">
        <v>569000</v>
      </c>
      <c r="P2020" s="13">
        <v>546200</v>
      </c>
      <c r="Q2020" s="13">
        <v>521400</v>
      </c>
      <c r="R2020" s="13">
        <v>521400</v>
      </c>
      <c r="S2020" s="13">
        <v>521400</v>
      </c>
      <c r="T2020" s="13">
        <v>521400</v>
      </c>
      <c r="U2020" s="13">
        <v>521400</v>
      </c>
      <c r="V2020" s="13">
        <v>521400</v>
      </c>
      <c r="W2020" s="13">
        <v>521400</v>
      </c>
      <c r="X2020" s="13">
        <v>521400</v>
      </c>
      <c r="Y2020" s="13">
        <v>480300</v>
      </c>
      <c r="Z2020" s="13">
        <v>475000</v>
      </c>
      <c r="AA2020" s="13">
        <v>471800</v>
      </c>
      <c r="AB2020" s="13">
        <v>153</v>
      </c>
      <c r="AC2020" s="13">
        <v>80</v>
      </c>
      <c r="AD2020" s="13">
        <v>114</v>
      </c>
      <c r="AE2020" s="13">
        <v>100</v>
      </c>
      <c r="AF2020" s="13">
        <v>115</v>
      </c>
      <c r="AG2020" s="13">
        <v>145</v>
      </c>
      <c r="AH2020" s="13">
        <v>101</v>
      </c>
      <c r="AI2020" s="13">
        <v>116</v>
      </c>
      <c r="AJ2020" s="13">
        <v>106</v>
      </c>
      <c r="AK2020" s="13">
        <v>112</v>
      </c>
      <c r="AL2020" s="13">
        <v>71</v>
      </c>
      <c r="AM2020" s="13">
        <v>89</v>
      </c>
      <c r="AN2020" s="13"/>
      <c r="AO2020" s="13"/>
      <c r="AP2020" s="13"/>
      <c r="AQ2020" s="13"/>
      <c r="AR2020" s="13"/>
      <c r="AS2020" s="13"/>
      <c r="AT2020" s="13"/>
      <c r="AU2020" s="13">
        <v>69</v>
      </c>
      <c r="AV2020" s="13">
        <v>128</v>
      </c>
      <c r="AW2020" s="13">
        <v>90</v>
      </c>
      <c r="AX2020" s="13"/>
      <c r="AY2020" s="14">
        <f t="shared" si="314"/>
        <v>105.93333333333334</v>
      </c>
      <c r="AZ2020" s="14">
        <f t="shared" si="322"/>
        <v>23</v>
      </c>
      <c r="BA2020" s="19">
        <f t="shared" si="315"/>
        <v>0.68181818181818177</v>
      </c>
      <c r="BB2020" s="20">
        <f t="shared" si="323"/>
        <v>24.452480641517919</v>
      </c>
      <c r="BC2020">
        <f t="shared" si="316"/>
        <v>0</v>
      </c>
      <c r="BD2020" s="14">
        <f t="shared" si="317"/>
        <v>23</v>
      </c>
      <c r="BE2020" s="14">
        <f t="shared" si="318"/>
        <v>117.83333333333333</v>
      </c>
      <c r="BF2020" s="14">
        <f t="shared" si="319"/>
        <v>99.166666666666671</v>
      </c>
      <c r="BG2020" s="14">
        <f t="shared" si="320"/>
        <v>95.666666666666671</v>
      </c>
    </row>
    <row r="2021" spans="1:59" x14ac:dyDescent="0.2">
      <c r="A2021" t="str">
        <f t="shared" si="321"/>
        <v>Nicholas Naitanui_2015</v>
      </c>
      <c r="B2021" t="s">
        <v>2699</v>
      </c>
      <c r="C2021" t="s">
        <v>465</v>
      </c>
      <c r="D2021">
        <v>2015</v>
      </c>
      <c r="E2021" s="13">
        <v>488300</v>
      </c>
      <c r="F2021" s="13">
        <v>488300</v>
      </c>
      <c r="G2021" s="13">
        <v>488300</v>
      </c>
      <c r="H2021" s="13">
        <v>480700</v>
      </c>
      <c r="I2021" s="13">
        <v>470500</v>
      </c>
      <c r="J2021" s="13">
        <v>453500</v>
      </c>
      <c r="K2021" s="13">
        <v>441000</v>
      </c>
      <c r="L2021" s="13">
        <v>428400</v>
      </c>
      <c r="M2021" s="13">
        <v>428300</v>
      </c>
      <c r="N2021" s="13">
        <v>461300</v>
      </c>
      <c r="O2021" s="13">
        <v>488400</v>
      </c>
      <c r="P2021" s="13">
        <v>527500</v>
      </c>
      <c r="Q2021" s="13">
        <v>553200</v>
      </c>
      <c r="R2021" s="13">
        <v>553200</v>
      </c>
      <c r="S2021" s="13">
        <v>586100</v>
      </c>
      <c r="T2021" s="13">
        <v>603600</v>
      </c>
      <c r="U2021" s="13">
        <v>595700</v>
      </c>
      <c r="V2021" s="13">
        <v>584300</v>
      </c>
      <c r="W2021" s="13">
        <v>550500</v>
      </c>
      <c r="X2021" s="13">
        <v>550500</v>
      </c>
      <c r="Y2021" s="13">
        <v>550500</v>
      </c>
      <c r="Z2021" s="13">
        <v>539600</v>
      </c>
      <c r="AA2021" s="13">
        <v>519500</v>
      </c>
      <c r="AB2021" s="13">
        <v>92</v>
      </c>
      <c r="AC2021" s="13">
        <v>103</v>
      </c>
      <c r="AD2021" s="13">
        <v>77</v>
      </c>
      <c r="AE2021" s="13">
        <v>83</v>
      </c>
      <c r="AF2021" s="13">
        <v>83</v>
      </c>
      <c r="AG2021" s="13">
        <v>77</v>
      </c>
      <c r="AH2021" s="13">
        <v>75</v>
      </c>
      <c r="AI2021" s="13">
        <v>103</v>
      </c>
      <c r="AJ2021" s="13">
        <v>152</v>
      </c>
      <c r="AK2021" s="13">
        <v>79</v>
      </c>
      <c r="AL2021" s="13">
        <v>147</v>
      </c>
      <c r="AM2021" s="13">
        <v>146</v>
      </c>
      <c r="AN2021" s="13"/>
      <c r="AO2021" s="13">
        <v>108</v>
      </c>
      <c r="AP2021" s="13">
        <v>132</v>
      </c>
      <c r="AQ2021" s="13">
        <v>100</v>
      </c>
      <c r="AR2021" s="13">
        <v>103</v>
      </c>
      <c r="AS2021" s="13">
        <v>73</v>
      </c>
      <c r="AT2021" s="13"/>
      <c r="AU2021" s="13"/>
      <c r="AV2021" s="13">
        <v>137</v>
      </c>
      <c r="AW2021" s="13">
        <v>75</v>
      </c>
      <c r="AX2021" s="13">
        <v>133</v>
      </c>
      <c r="AY2021" s="14">
        <f t="shared" si="314"/>
        <v>103.9</v>
      </c>
      <c r="AZ2021" s="14">
        <f t="shared" si="322"/>
        <v>23</v>
      </c>
      <c r="BA2021" s="19">
        <f t="shared" si="315"/>
        <v>0.90909090909090906</v>
      </c>
      <c r="BB2021" s="20">
        <f t="shared" si="323"/>
        <v>27.546897809869041</v>
      </c>
      <c r="BC2021">
        <f t="shared" si="316"/>
        <v>0</v>
      </c>
      <c r="BD2021" s="14">
        <f t="shared" si="317"/>
        <v>9</v>
      </c>
      <c r="BE2021" s="14">
        <f t="shared" si="318"/>
        <v>85.833333333333329</v>
      </c>
      <c r="BF2021" s="14">
        <f t="shared" si="319"/>
        <v>117</v>
      </c>
      <c r="BG2021" s="14">
        <f t="shared" si="320"/>
        <v>107.57142857142857</v>
      </c>
    </row>
    <row r="2022" spans="1:59" x14ac:dyDescent="0.2">
      <c r="A2022" t="str">
        <f t="shared" si="321"/>
        <v>Toby Nankervis_2018</v>
      </c>
      <c r="B2022" t="s">
        <v>885</v>
      </c>
      <c r="C2022" t="s">
        <v>369</v>
      </c>
      <c r="D2022">
        <v>2018</v>
      </c>
      <c r="E2022" s="13">
        <v>488300</v>
      </c>
      <c r="F2022" s="13">
        <v>488300</v>
      </c>
      <c r="G2022" s="13">
        <v>488300</v>
      </c>
      <c r="H2022" s="13">
        <v>494500</v>
      </c>
      <c r="I2022" s="13">
        <v>494300</v>
      </c>
      <c r="J2022" s="13">
        <v>477900</v>
      </c>
      <c r="K2022" s="13">
        <v>475000</v>
      </c>
      <c r="L2022" s="13">
        <v>472100</v>
      </c>
      <c r="M2022" s="13">
        <v>486700</v>
      </c>
      <c r="N2022" s="13">
        <v>482700</v>
      </c>
      <c r="O2022" s="13">
        <v>490500</v>
      </c>
      <c r="P2022" s="13">
        <v>490400</v>
      </c>
      <c r="Q2022" s="13">
        <v>471600</v>
      </c>
      <c r="R2022" s="13">
        <v>453100</v>
      </c>
      <c r="S2022" s="13">
        <v>453100</v>
      </c>
      <c r="T2022" s="13">
        <v>448000</v>
      </c>
      <c r="U2022" s="13">
        <v>470500</v>
      </c>
      <c r="V2022" s="13">
        <v>489600</v>
      </c>
      <c r="W2022" s="13">
        <v>498000</v>
      </c>
      <c r="X2022" s="13">
        <v>490300</v>
      </c>
      <c r="Y2022" s="13">
        <v>484600</v>
      </c>
      <c r="Z2022" s="13">
        <v>484600</v>
      </c>
      <c r="AA2022" s="13">
        <v>488800</v>
      </c>
      <c r="AB2022" s="13">
        <v>95</v>
      </c>
      <c r="AC2022" s="13">
        <v>108</v>
      </c>
      <c r="AD2022" s="13">
        <v>101</v>
      </c>
      <c r="AE2022" s="13">
        <v>81</v>
      </c>
      <c r="AF2022" s="13">
        <v>71</v>
      </c>
      <c r="AG2022" s="13">
        <v>125</v>
      </c>
      <c r="AH2022" s="13">
        <v>81</v>
      </c>
      <c r="AI2022" s="13">
        <v>111</v>
      </c>
      <c r="AJ2022" s="13">
        <v>93</v>
      </c>
      <c r="AK2022" s="13">
        <v>103</v>
      </c>
      <c r="AL2022" s="13">
        <v>98</v>
      </c>
      <c r="AM2022" s="13">
        <v>54</v>
      </c>
      <c r="AN2022" s="13">
        <v>90</v>
      </c>
      <c r="AO2022" s="13"/>
      <c r="AP2022" s="13">
        <v>122</v>
      </c>
      <c r="AQ2022" s="13">
        <v>113</v>
      </c>
      <c r="AR2022" s="13">
        <v>95</v>
      </c>
      <c r="AS2022" s="13">
        <v>111</v>
      </c>
      <c r="AT2022" s="13">
        <v>82</v>
      </c>
      <c r="AU2022" s="13">
        <v>96</v>
      </c>
      <c r="AV2022" s="13"/>
      <c r="AW2022" s="13">
        <v>97</v>
      </c>
      <c r="AX2022" s="13">
        <v>135</v>
      </c>
      <c r="AY2022" s="14">
        <f t="shared" si="314"/>
        <v>98.19047619047619</v>
      </c>
      <c r="AZ2022" s="14">
        <f t="shared" si="322"/>
        <v>23</v>
      </c>
      <c r="BA2022" s="19">
        <f t="shared" si="315"/>
        <v>0.95454545454545459</v>
      </c>
      <c r="BB2022" s="20">
        <f t="shared" si="323"/>
        <v>18.683198461770548</v>
      </c>
      <c r="BC2022">
        <f t="shared" si="316"/>
        <v>0</v>
      </c>
      <c r="BD2022" s="14">
        <f t="shared" si="317"/>
        <v>16</v>
      </c>
      <c r="BE2022" s="14">
        <f t="shared" si="318"/>
        <v>96.833333333333329</v>
      </c>
      <c r="BF2022" s="14">
        <f t="shared" si="319"/>
        <v>90</v>
      </c>
      <c r="BG2022" s="14">
        <f t="shared" si="320"/>
        <v>106.375</v>
      </c>
    </row>
    <row r="2023" spans="1:59" x14ac:dyDescent="0.2">
      <c r="A2023" t="str">
        <f t="shared" si="321"/>
        <v>Toby Nankervis_2017</v>
      </c>
      <c r="B2023" t="s">
        <v>885</v>
      </c>
      <c r="C2023" t="s">
        <v>369</v>
      </c>
      <c r="D2023">
        <v>2017</v>
      </c>
      <c r="E2023" s="13">
        <v>366400</v>
      </c>
      <c r="F2023" s="13">
        <v>366400</v>
      </c>
      <c r="G2023" s="13">
        <v>366400</v>
      </c>
      <c r="H2023" s="13">
        <v>425100</v>
      </c>
      <c r="I2023" s="13">
        <v>457700</v>
      </c>
      <c r="J2023" s="13">
        <v>483500</v>
      </c>
      <c r="K2023" s="13">
        <v>484400</v>
      </c>
      <c r="L2023" s="13">
        <v>484400</v>
      </c>
      <c r="M2023" s="13">
        <v>485100</v>
      </c>
      <c r="N2023" s="13">
        <v>474100</v>
      </c>
      <c r="O2023" s="13">
        <v>468900</v>
      </c>
      <c r="P2023" s="13">
        <v>460400</v>
      </c>
      <c r="Q2023" s="13">
        <v>460400</v>
      </c>
      <c r="R2023" s="13">
        <v>442400</v>
      </c>
      <c r="S2023" s="13">
        <v>423400</v>
      </c>
      <c r="T2023" s="13">
        <v>419100</v>
      </c>
      <c r="U2023" s="13">
        <v>419700</v>
      </c>
      <c r="V2023" s="13">
        <v>434100</v>
      </c>
      <c r="W2023" s="13">
        <v>420200</v>
      </c>
      <c r="X2023" s="13">
        <v>403200</v>
      </c>
      <c r="Y2023" s="13">
        <v>385700</v>
      </c>
      <c r="Z2023" s="13">
        <v>375800</v>
      </c>
      <c r="AA2023" s="13">
        <v>389000</v>
      </c>
      <c r="AB2023" s="13">
        <v>114</v>
      </c>
      <c r="AC2023" s="13">
        <v>124</v>
      </c>
      <c r="AD2023" s="13">
        <v>107</v>
      </c>
      <c r="AE2023" s="13">
        <v>91</v>
      </c>
      <c r="AF2023" s="13">
        <v>127</v>
      </c>
      <c r="AG2023" s="13">
        <v>68</v>
      </c>
      <c r="AH2023" s="13"/>
      <c r="AI2023" s="13">
        <v>92</v>
      </c>
      <c r="AJ2023" s="13">
        <v>100</v>
      </c>
      <c r="AK2023" s="13">
        <v>75</v>
      </c>
      <c r="AL2023" s="13">
        <v>83</v>
      </c>
      <c r="AM2023" s="13"/>
      <c r="AN2023" s="13">
        <v>72</v>
      </c>
      <c r="AO2023" s="13">
        <v>62</v>
      </c>
      <c r="AP2023" s="13">
        <v>108</v>
      </c>
      <c r="AQ2023" s="13">
        <v>81</v>
      </c>
      <c r="AR2023" s="13">
        <v>94</v>
      </c>
      <c r="AS2023" s="13">
        <v>54</v>
      </c>
      <c r="AT2023" s="13">
        <v>66</v>
      </c>
      <c r="AU2023" s="13">
        <v>84</v>
      </c>
      <c r="AV2023" s="13">
        <v>61</v>
      </c>
      <c r="AW2023" s="13">
        <v>112</v>
      </c>
      <c r="AX2023" s="13">
        <v>90</v>
      </c>
      <c r="AY2023" s="14">
        <f t="shared" si="314"/>
        <v>88.80952380952381</v>
      </c>
      <c r="AZ2023" s="14">
        <f t="shared" si="322"/>
        <v>23</v>
      </c>
      <c r="BA2023" s="19">
        <f t="shared" si="315"/>
        <v>0.95454545454545459</v>
      </c>
      <c r="BB2023" s="20">
        <f t="shared" si="323"/>
        <v>21.195799224419574</v>
      </c>
      <c r="BC2023">
        <f t="shared" si="316"/>
        <v>0</v>
      </c>
      <c r="BD2023" s="14">
        <f t="shared" si="317"/>
        <v>1</v>
      </c>
      <c r="BE2023" s="14">
        <f t="shared" si="318"/>
        <v>105.16666666666667</v>
      </c>
      <c r="BF2023" s="14">
        <f t="shared" si="319"/>
        <v>87.5</v>
      </c>
      <c r="BG2023" s="14">
        <f t="shared" si="320"/>
        <v>83.333333333333329</v>
      </c>
    </row>
    <row r="2024" spans="1:59" x14ac:dyDescent="0.2">
      <c r="A2024" t="str">
        <f t="shared" si="321"/>
        <v>Toby Nankervis_2016</v>
      </c>
      <c r="B2024" t="s">
        <v>885</v>
      </c>
      <c r="C2024" t="s">
        <v>369</v>
      </c>
      <c r="D2024">
        <v>2016</v>
      </c>
      <c r="E2024" s="13">
        <v>226600</v>
      </c>
      <c r="F2024" s="13">
        <v>226600</v>
      </c>
      <c r="G2024" s="13">
        <v>226600</v>
      </c>
      <c r="H2024" s="13">
        <v>226600</v>
      </c>
      <c r="I2024" s="13">
        <v>226600</v>
      </c>
      <c r="J2024" s="13">
        <v>226600</v>
      </c>
      <c r="K2024" s="13">
        <v>226600</v>
      </c>
      <c r="L2024" s="13">
        <v>226600</v>
      </c>
      <c r="M2024" s="13">
        <v>226600</v>
      </c>
      <c r="N2024" s="13">
        <v>226600</v>
      </c>
      <c r="O2024" s="13">
        <v>226600</v>
      </c>
      <c r="P2024" s="13">
        <v>226600</v>
      </c>
      <c r="Q2024" s="13">
        <v>226600</v>
      </c>
      <c r="R2024" s="13">
        <v>226600</v>
      </c>
      <c r="S2024" s="13">
        <v>226600</v>
      </c>
      <c r="T2024" s="13">
        <v>266400</v>
      </c>
      <c r="U2024" s="13">
        <v>266400</v>
      </c>
      <c r="V2024" s="13">
        <v>266400</v>
      </c>
      <c r="W2024" s="13">
        <v>266400</v>
      </c>
      <c r="X2024" s="13">
        <v>286600</v>
      </c>
      <c r="Y2024" s="13">
        <v>302100</v>
      </c>
      <c r="Z2024" s="13">
        <v>317700</v>
      </c>
      <c r="AA2024" s="13">
        <v>317700</v>
      </c>
      <c r="AB2024" s="13"/>
      <c r="AC2024" s="13"/>
      <c r="AD2024" s="13"/>
      <c r="AE2024" s="13">
        <v>70</v>
      </c>
      <c r="AF2024" s="13"/>
      <c r="AG2024" s="13"/>
      <c r="AH2024" s="13"/>
      <c r="AI2024" s="13"/>
      <c r="AJ2024" s="13"/>
      <c r="AK2024" s="13"/>
      <c r="AL2024" s="13"/>
      <c r="AM2024" s="13"/>
      <c r="AN2024" s="13">
        <v>86</v>
      </c>
      <c r="AO2024" s="13"/>
      <c r="AP2024" s="13">
        <v>70</v>
      </c>
      <c r="AQ2024" s="13"/>
      <c r="AR2024" s="13"/>
      <c r="AS2024" s="13"/>
      <c r="AT2024" s="13">
        <v>55</v>
      </c>
      <c r="AU2024" s="13">
        <v>88</v>
      </c>
      <c r="AV2024" s="13">
        <v>80</v>
      </c>
      <c r="AW2024" s="13"/>
      <c r="AX2024" s="13"/>
      <c r="AY2024" s="14">
        <f t="shared" si="314"/>
        <v>74.833333333333329</v>
      </c>
      <c r="AZ2024" s="14">
        <f t="shared" si="322"/>
        <v>23</v>
      </c>
      <c r="BA2024" s="19">
        <f t="shared" si="315"/>
        <v>0.27272727272727271</v>
      </c>
      <c r="BB2024" s="20">
        <f t="shared" si="323"/>
        <v>12.367969383317018</v>
      </c>
      <c r="BC2024">
        <f t="shared" si="316"/>
        <v>0</v>
      </c>
      <c r="BD2024" s="14">
        <f t="shared" si="317"/>
        <v>1</v>
      </c>
      <c r="BE2024" s="14">
        <f t="shared" si="318"/>
        <v>70</v>
      </c>
      <c r="BF2024" s="14" t="str">
        <f t="shared" si="319"/>
        <v/>
      </c>
      <c r="BG2024" s="14">
        <f t="shared" si="320"/>
        <v>73.25</v>
      </c>
    </row>
    <row r="2025" spans="1:59" x14ac:dyDescent="0.2">
      <c r="A2025" t="str">
        <f t="shared" si="321"/>
        <v>Toby Nankervis_2015</v>
      </c>
      <c r="B2025" t="s">
        <v>885</v>
      </c>
      <c r="C2025" t="s">
        <v>369</v>
      </c>
      <c r="D2025">
        <v>2015</v>
      </c>
      <c r="E2025" s="13">
        <v>123900</v>
      </c>
      <c r="F2025" s="13">
        <v>123900</v>
      </c>
      <c r="G2025" s="13">
        <v>123900</v>
      </c>
      <c r="H2025" s="13">
        <v>123900</v>
      </c>
      <c r="I2025" s="13">
        <v>123900</v>
      </c>
      <c r="J2025" s="13">
        <v>123900</v>
      </c>
      <c r="K2025" s="13">
        <v>123900</v>
      </c>
      <c r="L2025" s="13">
        <v>123900</v>
      </c>
      <c r="M2025" s="13">
        <v>123900</v>
      </c>
      <c r="N2025" s="13">
        <v>123900</v>
      </c>
      <c r="O2025" s="13">
        <v>123900</v>
      </c>
      <c r="P2025" s="13">
        <v>123900</v>
      </c>
      <c r="Q2025" s="13">
        <v>123900</v>
      </c>
      <c r="R2025" s="13">
        <v>123900</v>
      </c>
      <c r="S2025" s="13">
        <v>123900</v>
      </c>
      <c r="T2025" s="13">
        <v>123900</v>
      </c>
      <c r="U2025" s="13">
        <v>123900</v>
      </c>
      <c r="V2025" s="13">
        <v>158500</v>
      </c>
      <c r="W2025" s="13">
        <v>178800</v>
      </c>
      <c r="X2025" s="13">
        <v>177300</v>
      </c>
      <c r="Y2025" s="13">
        <v>177300</v>
      </c>
      <c r="Z2025" s="13">
        <v>177300</v>
      </c>
      <c r="AA2025" s="13">
        <v>177300</v>
      </c>
      <c r="AB2025" s="13"/>
      <c r="AC2025" s="13"/>
      <c r="AD2025" s="13"/>
      <c r="AE2025" s="13"/>
      <c r="AF2025" s="13"/>
      <c r="AG2025" s="13"/>
      <c r="AH2025" s="13"/>
      <c r="AI2025" s="13"/>
      <c r="AJ2025" s="13"/>
      <c r="AK2025" s="13"/>
      <c r="AL2025" s="13"/>
      <c r="AM2025" s="13"/>
      <c r="AN2025" s="13"/>
      <c r="AO2025" s="13">
        <v>47</v>
      </c>
      <c r="AP2025" s="13"/>
      <c r="AQ2025" s="13">
        <v>58</v>
      </c>
      <c r="AR2025" s="13">
        <v>49</v>
      </c>
      <c r="AS2025" s="13">
        <v>35</v>
      </c>
      <c r="AT2025" s="13">
        <v>21</v>
      </c>
      <c r="AU2025" s="13"/>
      <c r="AV2025" s="13"/>
      <c r="AW2025" s="13"/>
      <c r="AX2025" s="13"/>
      <c r="AY2025" s="14">
        <f t="shared" si="314"/>
        <v>42</v>
      </c>
      <c r="AZ2025" s="14">
        <f t="shared" si="322"/>
        <v>23</v>
      </c>
      <c r="BA2025" s="19">
        <f t="shared" si="315"/>
        <v>0.22727272727272727</v>
      </c>
      <c r="BB2025" s="20">
        <f t="shared" si="323"/>
        <v>14.317821063276353</v>
      </c>
      <c r="BC2025">
        <f t="shared" si="316"/>
        <v>0</v>
      </c>
      <c r="BD2025" s="14">
        <f t="shared" si="317"/>
        <v>1</v>
      </c>
      <c r="BE2025" s="14" t="str">
        <f t="shared" si="318"/>
        <v/>
      </c>
      <c r="BF2025" s="14" t="str">
        <f t="shared" si="319"/>
        <v/>
      </c>
      <c r="BG2025" s="14">
        <f t="shared" si="320"/>
        <v>40.75</v>
      </c>
    </row>
    <row r="2026" spans="1:59" x14ac:dyDescent="0.2">
      <c r="A2026" t="str">
        <f t="shared" si="321"/>
        <v>Quinton Narkle_2018</v>
      </c>
      <c r="B2026" t="s">
        <v>981</v>
      </c>
      <c r="C2026" t="s">
        <v>235</v>
      </c>
      <c r="D2026">
        <v>2018</v>
      </c>
      <c r="E2026" s="13">
        <v>123900</v>
      </c>
      <c r="F2026" s="13">
        <v>123900</v>
      </c>
      <c r="G2026" s="13">
        <v>123900</v>
      </c>
      <c r="H2026" s="13">
        <v>123900</v>
      </c>
      <c r="I2026" s="13">
        <v>123900</v>
      </c>
      <c r="J2026" s="13">
        <v>123900</v>
      </c>
      <c r="K2026" s="13">
        <v>123900</v>
      </c>
      <c r="L2026" s="13">
        <v>123900</v>
      </c>
      <c r="M2026" s="13">
        <v>123900</v>
      </c>
      <c r="N2026" s="13">
        <v>123900</v>
      </c>
      <c r="O2026" s="13">
        <v>123900</v>
      </c>
      <c r="P2026" s="13">
        <v>123900</v>
      </c>
      <c r="Q2026" s="13">
        <v>123900</v>
      </c>
      <c r="R2026" s="13">
        <v>123900</v>
      </c>
      <c r="S2026" s="13">
        <v>123900</v>
      </c>
      <c r="T2026" s="13">
        <v>123900</v>
      </c>
      <c r="U2026" s="13">
        <v>123900</v>
      </c>
      <c r="V2026" s="13">
        <v>167600</v>
      </c>
      <c r="W2026" s="13">
        <v>178400</v>
      </c>
      <c r="X2026" s="13">
        <v>188500</v>
      </c>
      <c r="Y2026" s="13">
        <v>188500</v>
      </c>
      <c r="Z2026" s="13">
        <v>191100</v>
      </c>
      <c r="AA2026" s="13">
        <v>191100</v>
      </c>
      <c r="AB2026" s="13"/>
      <c r="AC2026" s="13"/>
      <c r="AD2026" s="13"/>
      <c r="AE2026" s="13"/>
      <c r="AF2026" s="13"/>
      <c r="AG2026" s="13"/>
      <c r="AH2026" s="13"/>
      <c r="AI2026" s="13"/>
      <c r="AJ2026" s="13"/>
      <c r="AK2026" s="13"/>
      <c r="AL2026" s="13"/>
      <c r="AM2026" s="13"/>
      <c r="AN2026" s="13"/>
      <c r="AO2026" s="13"/>
      <c r="AP2026" s="13">
        <v>73</v>
      </c>
      <c r="AQ2026" s="13">
        <v>37</v>
      </c>
      <c r="AR2026" s="13">
        <v>64</v>
      </c>
      <c r="AS2026" s="13">
        <v>26</v>
      </c>
      <c r="AT2026" s="13">
        <v>42</v>
      </c>
      <c r="AU2026" s="13"/>
      <c r="AV2026" s="13">
        <v>54</v>
      </c>
      <c r="AW2026" s="13"/>
      <c r="AX2026" s="13"/>
      <c r="AY2026" s="14">
        <f t="shared" si="314"/>
        <v>49.333333333333336</v>
      </c>
      <c r="AZ2026" s="14">
        <f t="shared" si="322"/>
        <v>23</v>
      </c>
      <c r="BA2026" s="19">
        <f t="shared" si="315"/>
        <v>0.27272727272727271</v>
      </c>
      <c r="BB2026" s="20">
        <f t="shared" si="323"/>
        <v>17.591664692878467</v>
      </c>
      <c r="BC2026">
        <f t="shared" si="316"/>
        <v>0</v>
      </c>
      <c r="BD2026" s="14">
        <f t="shared" si="317"/>
        <v>1</v>
      </c>
      <c r="BE2026" s="14" t="str">
        <f t="shared" si="318"/>
        <v/>
      </c>
      <c r="BF2026" s="14" t="str">
        <f t="shared" si="319"/>
        <v/>
      </c>
      <c r="BG2026" s="14">
        <f t="shared" si="320"/>
        <v>49.333333333333336</v>
      </c>
    </row>
    <row r="2027" spans="1:59" x14ac:dyDescent="0.2">
      <c r="A2027" t="str">
        <f t="shared" si="321"/>
        <v>Quinton Narkle_2017</v>
      </c>
      <c r="B2027" t="s">
        <v>981</v>
      </c>
      <c r="C2027" t="s">
        <v>235</v>
      </c>
      <c r="D2027">
        <v>2017</v>
      </c>
      <c r="E2027" s="13">
        <v>117300</v>
      </c>
      <c r="F2027" s="13">
        <v>117300</v>
      </c>
      <c r="G2027" s="13">
        <v>117300</v>
      </c>
      <c r="H2027" s="13">
        <v>117300</v>
      </c>
      <c r="I2027" s="13">
        <v>117300</v>
      </c>
      <c r="J2027" s="13">
        <v>117300</v>
      </c>
      <c r="K2027" s="13">
        <v>117300</v>
      </c>
      <c r="L2027" s="13">
        <v>117300</v>
      </c>
      <c r="M2027" s="13">
        <v>117300</v>
      </c>
      <c r="N2027" s="13">
        <v>117300</v>
      </c>
      <c r="O2027" s="13">
        <v>117300</v>
      </c>
      <c r="P2027" s="13">
        <v>117300</v>
      </c>
      <c r="Q2027" s="13">
        <v>117300</v>
      </c>
      <c r="R2027" s="13">
        <v>117300</v>
      </c>
      <c r="S2027" s="13">
        <v>117300</v>
      </c>
      <c r="T2027" s="13">
        <v>117300</v>
      </c>
      <c r="U2027" s="13">
        <v>117300</v>
      </c>
      <c r="V2027" s="13">
        <v>117300</v>
      </c>
      <c r="W2027" s="13">
        <v>117300</v>
      </c>
      <c r="X2027" s="13">
        <v>117300</v>
      </c>
      <c r="Y2027" s="13">
        <v>117300</v>
      </c>
      <c r="Z2027" s="13">
        <v>117300</v>
      </c>
      <c r="AA2027" s="13">
        <v>117300</v>
      </c>
      <c r="AB2027" s="13"/>
      <c r="AC2027" s="13"/>
      <c r="AD2027" s="13"/>
      <c r="AE2027" s="13"/>
      <c r="AF2027" s="13"/>
      <c r="AG2027" s="13"/>
      <c r="AH2027" s="13"/>
      <c r="AI2027" s="13"/>
      <c r="AJ2027" s="13"/>
      <c r="AK2027" s="13"/>
      <c r="AL2027" s="13"/>
      <c r="AM2027" s="13"/>
      <c r="AN2027" s="13"/>
      <c r="AO2027" s="13"/>
      <c r="AP2027" s="13"/>
      <c r="AQ2027" s="13"/>
      <c r="AR2027" s="13"/>
      <c r="AS2027" s="13"/>
      <c r="AT2027" s="13"/>
      <c r="AU2027" s="13"/>
      <c r="AV2027" s="13"/>
      <c r="AW2027" s="13"/>
      <c r="AX2027" s="13"/>
      <c r="AY2027" s="14" t="str">
        <f t="shared" si="314"/>
        <v/>
      </c>
      <c r="AZ2027" s="14">
        <f t="shared" si="322"/>
        <v>23</v>
      </c>
      <c r="BA2027" s="19">
        <f t="shared" si="315"/>
        <v>0</v>
      </c>
      <c r="BB2027" s="20" t="e">
        <f t="shared" si="323"/>
        <v>#DIV/0!</v>
      </c>
      <c r="BC2027">
        <f t="shared" si="316"/>
        <v>0</v>
      </c>
      <c r="BD2027" s="14">
        <f t="shared" si="317"/>
        <v>1</v>
      </c>
      <c r="BE2027" s="14" t="str">
        <f t="shared" si="318"/>
        <v/>
      </c>
      <c r="BF2027" s="14" t="str">
        <f t="shared" si="319"/>
        <v/>
      </c>
      <c r="BG2027" s="14" t="str">
        <f t="shared" si="320"/>
        <v/>
      </c>
    </row>
    <row r="2028" spans="1:59" x14ac:dyDescent="0.2">
      <c r="A2028" t="str">
        <f t="shared" si="321"/>
        <v>Quinton Narkle_2016</v>
      </c>
      <c r="B2028" t="s">
        <v>981</v>
      </c>
      <c r="C2028" t="s">
        <v>235</v>
      </c>
      <c r="D2028">
        <v>2016</v>
      </c>
      <c r="E2028" s="13">
        <v>0</v>
      </c>
      <c r="F2028" s="13">
        <v>0</v>
      </c>
      <c r="G2028" s="13">
        <v>0</v>
      </c>
      <c r="H2028" s="13">
        <v>0</v>
      </c>
      <c r="I2028" s="13">
        <v>0</v>
      </c>
      <c r="J2028" s="13">
        <v>0</v>
      </c>
      <c r="K2028" s="13">
        <v>0</v>
      </c>
      <c r="L2028" s="13">
        <v>0</v>
      </c>
      <c r="M2028" s="13">
        <v>0</v>
      </c>
      <c r="N2028" s="13">
        <v>0</v>
      </c>
      <c r="O2028" s="13">
        <v>0</v>
      </c>
      <c r="P2028" s="13">
        <v>0</v>
      </c>
      <c r="Q2028" s="13">
        <v>0</v>
      </c>
      <c r="R2028" s="13">
        <v>0</v>
      </c>
      <c r="S2028" s="13">
        <v>0</v>
      </c>
      <c r="T2028" s="13">
        <v>0</v>
      </c>
      <c r="U2028" s="13">
        <v>0</v>
      </c>
      <c r="V2028" s="13">
        <v>0</v>
      </c>
      <c r="W2028" s="13">
        <v>0</v>
      </c>
      <c r="X2028" s="13">
        <v>0</v>
      </c>
      <c r="Y2028" s="13">
        <v>0</v>
      </c>
      <c r="Z2028" s="13">
        <v>0</v>
      </c>
      <c r="AA2028" s="13">
        <v>0</v>
      </c>
      <c r="AB2028" s="13"/>
      <c r="AC2028" s="13"/>
      <c r="AD2028" s="13"/>
      <c r="AE2028" s="13"/>
      <c r="AF2028" s="13"/>
      <c r="AG2028" s="13"/>
      <c r="AH2028" s="13"/>
      <c r="AI2028" s="13"/>
      <c r="AJ2028" s="13"/>
      <c r="AK2028" s="13"/>
      <c r="AL2028" s="13"/>
      <c r="AM2028" s="13"/>
      <c r="AN2028" s="13"/>
      <c r="AO2028" s="13"/>
      <c r="AP2028" s="13"/>
      <c r="AQ2028" s="13"/>
      <c r="AR2028" s="13"/>
      <c r="AS2028" s="13"/>
      <c r="AT2028" s="13"/>
      <c r="AU2028" s="13"/>
      <c r="AV2028" s="13"/>
      <c r="AW2028" s="13"/>
      <c r="AX2028" s="13"/>
      <c r="AY2028" s="14" t="str">
        <f t="shared" si="314"/>
        <v/>
      </c>
      <c r="AZ2028" s="14">
        <f t="shared" si="322"/>
        <v>23</v>
      </c>
      <c r="BA2028" s="19">
        <f t="shared" si="315"/>
        <v>0</v>
      </c>
      <c r="BB2028" s="20" t="e">
        <f t="shared" si="323"/>
        <v>#DIV/0!</v>
      </c>
      <c r="BC2028">
        <f t="shared" si="316"/>
        <v>23</v>
      </c>
      <c r="BD2028" s="14">
        <f t="shared" si="317"/>
        <v>1</v>
      </c>
      <c r="BE2028" s="14" t="str">
        <f t="shared" si="318"/>
        <v/>
      </c>
      <c r="BF2028" s="14" t="str">
        <f t="shared" si="319"/>
        <v/>
      </c>
      <c r="BG2028" s="14" t="str">
        <f t="shared" si="320"/>
        <v/>
      </c>
    </row>
    <row r="2029" spans="1:59" x14ac:dyDescent="0.2">
      <c r="A2029" t="str">
        <f t="shared" si="321"/>
        <v>Quinton Narkle_2015</v>
      </c>
      <c r="B2029" t="s">
        <v>981</v>
      </c>
      <c r="C2029" t="s">
        <v>235</v>
      </c>
      <c r="D2029">
        <v>2015</v>
      </c>
      <c r="E2029" s="13">
        <v>0</v>
      </c>
      <c r="F2029" s="13">
        <v>0</v>
      </c>
      <c r="G2029" s="13">
        <v>0</v>
      </c>
      <c r="H2029" s="13">
        <v>0</v>
      </c>
      <c r="I2029" s="13">
        <v>0</v>
      </c>
      <c r="J2029" s="13">
        <v>0</v>
      </c>
      <c r="K2029" s="13">
        <v>0</v>
      </c>
      <c r="L2029" s="13">
        <v>0</v>
      </c>
      <c r="M2029" s="13">
        <v>0</v>
      </c>
      <c r="N2029" s="13">
        <v>0</v>
      </c>
      <c r="O2029" s="13">
        <v>0</v>
      </c>
      <c r="P2029" s="13">
        <v>0</v>
      </c>
      <c r="Q2029" s="13">
        <v>0</v>
      </c>
      <c r="R2029" s="13">
        <v>0</v>
      </c>
      <c r="S2029" s="13">
        <v>0</v>
      </c>
      <c r="T2029" s="13">
        <v>0</v>
      </c>
      <c r="U2029" s="13">
        <v>0</v>
      </c>
      <c r="V2029" s="13">
        <v>0</v>
      </c>
      <c r="W2029" s="13">
        <v>0</v>
      </c>
      <c r="X2029" s="13">
        <v>0</v>
      </c>
      <c r="Y2029" s="13">
        <v>0</v>
      </c>
      <c r="Z2029" s="13">
        <v>0</v>
      </c>
      <c r="AA2029" s="13">
        <v>0</v>
      </c>
      <c r="AB2029" s="13"/>
      <c r="AC2029" s="13"/>
      <c r="AD2029" s="13"/>
      <c r="AE2029" s="13"/>
      <c r="AF2029" s="13"/>
      <c r="AG2029" s="13"/>
      <c r="AH2029" s="13"/>
      <c r="AI2029" s="13"/>
      <c r="AJ2029" s="13"/>
      <c r="AK2029" s="13"/>
      <c r="AL2029" s="13"/>
      <c r="AM2029" s="13"/>
      <c r="AN2029" s="13"/>
      <c r="AO2029" s="13"/>
      <c r="AP2029" s="13"/>
      <c r="AQ2029" s="13"/>
      <c r="AR2029" s="13"/>
      <c r="AS2029" s="13"/>
      <c r="AT2029" s="13"/>
      <c r="AU2029" s="13"/>
      <c r="AV2029" s="13"/>
      <c r="AW2029" s="13"/>
      <c r="AX2029" s="13"/>
      <c r="AY2029" s="14" t="str">
        <f t="shared" si="314"/>
        <v/>
      </c>
      <c r="AZ2029" s="14">
        <f t="shared" si="322"/>
        <v>23</v>
      </c>
      <c r="BA2029" s="19">
        <f t="shared" si="315"/>
        <v>0</v>
      </c>
      <c r="BB2029" s="20" t="e">
        <f t="shared" si="323"/>
        <v>#DIV/0!</v>
      </c>
      <c r="BC2029">
        <f t="shared" si="316"/>
        <v>23</v>
      </c>
      <c r="BD2029" s="14">
        <f t="shared" si="317"/>
        <v>1</v>
      </c>
      <c r="BE2029" s="14" t="str">
        <f t="shared" si="318"/>
        <v/>
      </c>
      <c r="BF2029" s="14" t="str">
        <f t="shared" si="319"/>
        <v/>
      </c>
      <c r="BG2029" s="14" t="str">
        <f t="shared" si="320"/>
        <v/>
      </c>
    </row>
    <row r="2030" spans="1:59" x14ac:dyDescent="0.2">
      <c r="A2030" t="str">
        <f t="shared" si="321"/>
        <v>Conor Nash_2018</v>
      </c>
      <c r="B2030" t="s">
        <v>1535</v>
      </c>
      <c r="C2030" t="s">
        <v>260</v>
      </c>
      <c r="D2030">
        <v>2018</v>
      </c>
      <c r="E2030" s="13">
        <v>123900</v>
      </c>
      <c r="F2030" s="13">
        <v>123900</v>
      </c>
      <c r="G2030" s="13">
        <v>123900</v>
      </c>
      <c r="H2030" s="13">
        <v>123900</v>
      </c>
      <c r="I2030" s="13">
        <v>123900</v>
      </c>
      <c r="J2030" s="13">
        <v>123900</v>
      </c>
      <c r="K2030" s="13">
        <v>123900</v>
      </c>
      <c r="L2030" s="13">
        <v>123900</v>
      </c>
      <c r="M2030" s="13">
        <v>123900</v>
      </c>
      <c r="N2030" s="13">
        <v>123900</v>
      </c>
      <c r="O2030" s="13">
        <v>123900</v>
      </c>
      <c r="P2030" s="13">
        <v>123900</v>
      </c>
      <c r="Q2030" s="13">
        <v>123900</v>
      </c>
      <c r="R2030" s="13">
        <v>123900</v>
      </c>
      <c r="S2030" s="13">
        <v>123900</v>
      </c>
      <c r="T2030" s="13">
        <v>123900</v>
      </c>
      <c r="U2030" s="13">
        <v>123900</v>
      </c>
      <c r="V2030" s="13">
        <v>123900</v>
      </c>
      <c r="W2030" s="13">
        <v>123900</v>
      </c>
      <c r="X2030" s="13">
        <v>123900</v>
      </c>
      <c r="Y2030" s="13">
        <v>123900</v>
      </c>
      <c r="Z2030" s="13">
        <v>123900</v>
      </c>
      <c r="AA2030" s="13">
        <v>181600</v>
      </c>
      <c r="AB2030" s="13"/>
      <c r="AC2030" s="13"/>
      <c r="AD2030" s="13"/>
      <c r="AE2030" s="13"/>
      <c r="AF2030" s="13"/>
      <c r="AG2030" s="13"/>
      <c r="AH2030" s="13"/>
      <c r="AI2030" s="13"/>
      <c r="AJ2030" s="13"/>
      <c r="AK2030" s="13"/>
      <c r="AL2030" s="13"/>
      <c r="AM2030" s="13"/>
      <c r="AN2030" s="13"/>
      <c r="AO2030" s="13"/>
      <c r="AP2030" s="13"/>
      <c r="AQ2030" s="13"/>
      <c r="AR2030" s="13"/>
      <c r="AS2030" s="13"/>
      <c r="AT2030" s="13"/>
      <c r="AU2030" s="13"/>
      <c r="AV2030" s="13">
        <v>45</v>
      </c>
      <c r="AW2030" s="13">
        <v>95</v>
      </c>
      <c r="AX2030" s="13">
        <v>67</v>
      </c>
      <c r="AY2030" s="14">
        <f t="shared" si="314"/>
        <v>69</v>
      </c>
      <c r="AZ2030" s="14">
        <f t="shared" si="322"/>
        <v>23</v>
      </c>
      <c r="BA2030" s="19">
        <f t="shared" si="315"/>
        <v>0.13636363636363635</v>
      </c>
      <c r="BB2030" s="20">
        <f t="shared" si="323"/>
        <v>25.059928172283335</v>
      </c>
      <c r="BC2030">
        <f t="shared" si="316"/>
        <v>0</v>
      </c>
      <c r="BD2030" s="14">
        <f t="shared" si="317"/>
        <v>1</v>
      </c>
      <c r="BE2030" s="14" t="str">
        <f t="shared" si="318"/>
        <v/>
      </c>
      <c r="BF2030" s="14" t="str">
        <f t="shared" si="319"/>
        <v/>
      </c>
      <c r="BG2030" s="14">
        <f t="shared" si="320"/>
        <v>69</v>
      </c>
    </row>
    <row r="2031" spans="1:59" x14ac:dyDescent="0.2">
      <c r="A2031" t="str">
        <f t="shared" si="321"/>
        <v>Conor Nash_2017</v>
      </c>
      <c r="B2031" t="s">
        <v>1535</v>
      </c>
      <c r="C2031" t="s">
        <v>260</v>
      </c>
      <c r="D2031">
        <v>2017</v>
      </c>
      <c r="E2031" s="13">
        <v>102400</v>
      </c>
      <c r="F2031" s="13">
        <v>102400</v>
      </c>
      <c r="G2031" s="13">
        <v>102400</v>
      </c>
      <c r="H2031" s="13">
        <v>102400</v>
      </c>
      <c r="I2031" s="13">
        <v>102400</v>
      </c>
      <c r="J2031" s="13">
        <v>102400</v>
      </c>
      <c r="K2031" s="13">
        <v>102400</v>
      </c>
      <c r="L2031" s="13">
        <v>102400</v>
      </c>
      <c r="M2031" s="13">
        <v>102400</v>
      </c>
      <c r="N2031" s="13">
        <v>102400</v>
      </c>
      <c r="O2031" s="13">
        <v>102400</v>
      </c>
      <c r="P2031" s="13">
        <v>102400</v>
      </c>
      <c r="Q2031" s="13">
        <v>102400</v>
      </c>
      <c r="R2031" s="13">
        <v>102400</v>
      </c>
      <c r="S2031" s="13">
        <v>102400</v>
      </c>
      <c r="T2031" s="13">
        <v>102400</v>
      </c>
      <c r="U2031" s="13">
        <v>102400</v>
      </c>
      <c r="V2031" s="13">
        <v>102400</v>
      </c>
      <c r="W2031" s="13">
        <v>102400</v>
      </c>
      <c r="X2031" s="13">
        <v>102400</v>
      </c>
      <c r="Y2031" s="13">
        <v>102400</v>
      </c>
      <c r="Z2031" s="13">
        <v>102400</v>
      </c>
      <c r="AA2031" s="13">
        <v>102400</v>
      </c>
      <c r="AB2031" s="13"/>
      <c r="AC2031" s="13"/>
      <c r="AD2031" s="13"/>
      <c r="AE2031" s="13"/>
      <c r="AF2031" s="13"/>
      <c r="AG2031" s="13"/>
      <c r="AH2031" s="13"/>
      <c r="AI2031" s="13"/>
      <c r="AJ2031" s="13"/>
      <c r="AK2031" s="13"/>
      <c r="AL2031" s="13"/>
      <c r="AM2031" s="13"/>
      <c r="AN2031" s="13"/>
      <c r="AO2031" s="13"/>
      <c r="AP2031" s="13"/>
      <c r="AQ2031" s="13"/>
      <c r="AR2031" s="13"/>
      <c r="AS2031" s="13"/>
      <c r="AT2031" s="13"/>
      <c r="AU2031" s="13"/>
      <c r="AV2031" s="13"/>
      <c r="AW2031" s="13"/>
      <c r="AX2031" s="13"/>
      <c r="AY2031" s="14" t="str">
        <f t="shared" si="314"/>
        <v/>
      </c>
      <c r="AZ2031" s="14">
        <f t="shared" si="322"/>
        <v>23</v>
      </c>
      <c r="BA2031" s="19">
        <f t="shared" si="315"/>
        <v>0</v>
      </c>
      <c r="BB2031" s="20" t="e">
        <f t="shared" si="323"/>
        <v>#DIV/0!</v>
      </c>
      <c r="BC2031">
        <f t="shared" si="316"/>
        <v>0</v>
      </c>
      <c r="BD2031" s="14">
        <f t="shared" si="317"/>
        <v>1</v>
      </c>
      <c r="BE2031" s="14" t="str">
        <f t="shared" si="318"/>
        <v/>
      </c>
      <c r="BF2031" s="14" t="str">
        <f t="shared" si="319"/>
        <v/>
      </c>
      <c r="BG2031" s="14" t="str">
        <f t="shared" si="320"/>
        <v/>
      </c>
    </row>
    <row r="2032" spans="1:59" x14ac:dyDescent="0.2">
      <c r="A2032" t="str">
        <f t="shared" si="321"/>
        <v>Conor Nash_2016</v>
      </c>
      <c r="B2032" t="s">
        <v>1535</v>
      </c>
      <c r="C2032" t="s">
        <v>260</v>
      </c>
      <c r="D2032">
        <v>2016</v>
      </c>
      <c r="E2032" s="13">
        <v>0</v>
      </c>
      <c r="F2032" s="13">
        <v>0</v>
      </c>
      <c r="G2032" s="13">
        <v>0</v>
      </c>
      <c r="H2032" s="13">
        <v>0</v>
      </c>
      <c r="I2032" s="13">
        <v>0</v>
      </c>
      <c r="J2032" s="13">
        <v>0</v>
      </c>
      <c r="K2032" s="13">
        <v>0</v>
      </c>
      <c r="L2032" s="13">
        <v>0</v>
      </c>
      <c r="M2032" s="13">
        <v>0</v>
      </c>
      <c r="N2032" s="13">
        <v>0</v>
      </c>
      <c r="O2032" s="13">
        <v>0</v>
      </c>
      <c r="P2032" s="13">
        <v>0</v>
      </c>
      <c r="Q2032" s="13">
        <v>0</v>
      </c>
      <c r="R2032" s="13">
        <v>0</v>
      </c>
      <c r="S2032" s="13">
        <v>0</v>
      </c>
      <c r="T2032" s="13">
        <v>0</v>
      </c>
      <c r="U2032" s="13">
        <v>0</v>
      </c>
      <c r="V2032" s="13">
        <v>0</v>
      </c>
      <c r="W2032" s="13">
        <v>0</v>
      </c>
      <c r="X2032" s="13">
        <v>0</v>
      </c>
      <c r="Y2032" s="13">
        <v>0</v>
      </c>
      <c r="Z2032" s="13">
        <v>0</v>
      </c>
      <c r="AA2032" s="13">
        <v>0</v>
      </c>
      <c r="AB2032" s="13"/>
      <c r="AC2032" s="13"/>
      <c r="AD2032" s="13"/>
      <c r="AE2032" s="13"/>
      <c r="AF2032" s="13"/>
      <c r="AG2032" s="13"/>
      <c r="AH2032" s="13"/>
      <c r="AI2032" s="13"/>
      <c r="AJ2032" s="13"/>
      <c r="AK2032" s="13"/>
      <c r="AL2032" s="13"/>
      <c r="AM2032" s="13"/>
      <c r="AN2032" s="13"/>
      <c r="AO2032" s="13"/>
      <c r="AP2032" s="13"/>
      <c r="AQ2032" s="13"/>
      <c r="AR2032" s="13"/>
      <c r="AS2032" s="13"/>
      <c r="AT2032" s="13"/>
      <c r="AU2032" s="13"/>
      <c r="AV2032" s="13"/>
      <c r="AW2032" s="13"/>
      <c r="AX2032" s="13"/>
      <c r="AY2032" s="14" t="str">
        <f t="shared" si="314"/>
        <v/>
      </c>
      <c r="AZ2032" s="14">
        <f t="shared" si="322"/>
        <v>23</v>
      </c>
      <c r="BA2032" s="19">
        <f t="shared" si="315"/>
        <v>0</v>
      </c>
      <c r="BB2032" s="20" t="e">
        <f t="shared" si="323"/>
        <v>#DIV/0!</v>
      </c>
      <c r="BC2032">
        <f t="shared" si="316"/>
        <v>23</v>
      </c>
      <c r="BD2032" s="14">
        <f t="shared" si="317"/>
        <v>1</v>
      </c>
      <c r="BE2032" s="14" t="str">
        <f t="shared" si="318"/>
        <v/>
      </c>
      <c r="BF2032" s="14" t="str">
        <f t="shared" si="319"/>
        <v/>
      </c>
      <c r="BG2032" s="14" t="str">
        <f t="shared" si="320"/>
        <v/>
      </c>
    </row>
    <row r="2033" spans="1:59" x14ac:dyDescent="0.2">
      <c r="A2033" t="str">
        <f t="shared" si="321"/>
        <v>Conor Nash_2015</v>
      </c>
      <c r="B2033" t="s">
        <v>1535</v>
      </c>
      <c r="C2033" t="s">
        <v>260</v>
      </c>
      <c r="D2033">
        <v>2015</v>
      </c>
      <c r="E2033" s="13">
        <v>0</v>
      </c>
      <c r="F2033" s="13">
        <v>0</v>
      </c>
      <c r="G2033" s="13">
        <v>0</v>
      </c>
      <c r="H2033" s="13">
        <v>0</v>
      </c>
      <c r="I2033" s="13">
        <v>0</v>
      </c>
      <c r="J2033" s="13">
        <v>0</v>
      </c>
      <c r="K2033" s="13">
        <v>0</v>
      </c>
      <c r="L2033" s="13">
        <v>0</v>
      </c>
      <c r="M2033" s="13">
        <v>0</v>
      </c>
      <c r="N2033" s="13">
        <v>0</v>
      </c>
      <c r="O2033" s="13">
        <v>0</v>
      </c>
      <c r="P2033" s="13">
        <v>0</v>
      </c>
      <c r="Q2033" s="13">
        <v>0</v>
      </c>
      <c r="R2033" s="13">
        <v>0</v>
      </c>
      <c r="S2033" s="13">
        <v>0</v>
      </c>
      <c r="T2033" s="13">
        <v>0</v>
      </c>
      <c r="U2033" s="13">
        <v>0</v>
      </c>
      <c r="V2033" s="13">
        <v>0</v>
      </c>
      <c r="W2033" s="13">
        <v>0</v>
      </c>
      <c r="X2033" s="13">
        <v>0</v>
      </c>
      <c r="Y2033" s="13">
        <v>0</v>
      </c>
      <c r="Z2033" s="13">
        <v>0</v>
      </c>
      <c r="AA2033" s="13">
        <v>0</v>
      </c>
      <c r="AB2033" s="13"/>
      <c r="AC2033" s="13"/>
      <c r="AD2033" s="13"/>
      <c r="AE2033" s="13"/>
      <c r="AF2033" s="13"/>
      <c r="AG2033" s="13"/>
      <c r="AH2033" s="13"/>
      <c r="AI2033" s="13"/>
      <c r="AJ2033" s="13"/>
      <c r="AK2033" s="13"/>
      <c r="AL2033" s="13"/>
      <c r="AM2033" s="13"/>
      <c r="AN2033" s="13"/>
      <c r="AO2033" s="13"/>
      <c r="AP2033" s="13"/>
      <c r="AQ2033" s="13"/>
      <c r="AR2033" s="13"/>
      <c r="AS2033" s="13"/>
      <c r="AT2033" s="13"/>
      <c r="AU2033" s="13"/>
      <c r="AV2033" s="13"/>
      <c r="AW2033" s="13"/>
      <c r="AX2033" s="13"/>
      <c r="AY2033" s="14" t="str">
        <f t="shared" si="314"/>
        <v/>
      </c>
      <c r="AZ2033" s="14">
        <f t="shared" si="322"/>
        <v>23</v>
      </c>
      <c r="BA2033" s="19">
        <f t="shared" si="315"/>
        <v>0</v>
      </c>
      <c r="BB2033" s="20" t="e">
        <f t="shared" si="323"/>
        <v>#DIV/0!</v>
      </c>
      <c r="BC2033">
        <f t="shared" si="316"/>
        <v>23</v>
      </c>
      <c r="BD2033" s="14">
        <f t="shared" si="317"/>
        <v>1</v>
      </c>
      <c r="BE2033" s="14" t="str">
        <f t="shared" si="318"/>
        <v/>
      </c>
      <c r="BF2033" s="14" t="str">
        <f t="shared" si="319"/>
        <v/>
      </c>
      <c r="BG2033" s="14" t="str">
        <f t="shared" si="320"/>
        <v/>
      </c>
    </row>
    <row r="2034" spans="1:59" x14ac:dyDescent="0.2">
      <c r="A2034" t="str">
        <f t="shared" si="321"/>
        <v>Aaron Naughton_2018</v>
      </c>
      <c r="B2034" t="s">
        <v>1707</v>
      </c>
      <c r="C2034" t="s">
        <v>443</v>
      </c>
      <c r="D2034">
        <v>2018</v>
      </c>
      <c r="E2034" s="13">
        <v>166800</v>
      </c>
      <c r="F2034" s="13">
        <v>166800</v>
      </c>
      <c r="G2034" s="13">
        <v>166800</v>
      </c>
      <c r="H2034" s="13">
        <v>182400</v>
      </c>
      <c r="I2034" s="13">
        <v>218400</v>
      </c>
      <c r="J2034" s="13">
        <v>251300</v>
      </c>
      <c r="K2034" s="13">
        <v>282300</v>
      </c>
      <c r="L2034" s="13">
        <v>303100</v>
      </c>
      <c r="M2034" s="13">
        <v>289900</v>
      </c>
      <c r="N2034" s="13">
        <v>289900</v>
      </c>
      <c r="O2034" s="13">
        <v>289900</v>
      </c>
      <c r="P2034" s="13">
        <v>289900</v>
      </c>
      <c r="Q2034" s="13">
        <v>289900</v>
      </c>
      <c r="R2034" s="13">
        <v>289900</v>
      </c>
      <c r="S2034" s="13">
        <v>276300</v>
      </c>
      <c r="T2034" s="13">
        <v>246500</v>
      </c>
      <c r="U2034" s="13">
        <v>239000</v>
      </c>
      <c r="V2034" s="13">
        <v>233700</v>
      </c>
      <c r="W2034" s="13">
        <v>226900</v>
      </c>
      <c r="X2034" s="13">
        <v>244200</v>
      </c>
      <c r="Y2034" s="13">
        <v>250700</v>
      </c>
      <c r="Z2034" s="13">
        <v>269100</v>
      </c>
      <c r="AA2034" s="13">
        <v>308700</v>
      </c>
      <c r="AB2034" s="13">
        <v>25</v>
      </c>
      <c r="AC2034" s="13">
        <v>48</v>
      </c>
      <c r="AD2034" s="13">
        <v>61</v>
      </c>
      <c r="AE2034" s="13">
        <v>78</v>
      </c>
      <c r="AF2034" s="13">
        <v>62</v>
      </c>
      <c r="AG2034" s="13">
        <v>78</v>
      </c>
      <c r="AH2034" s="13">
        <v>75</v>
      </c>
      <c r="AI2034" s="13"/>
      <c r="AJ2034" s="13"/>
      <c r="AK2034" s="13"/>
      <c r="AL2034" s="13"/>
      <c r="AM2034" s="13"/>
      <c r="AN2034" s="13"/>
      <c r="AO2034" s="13">
        <v>70</v>
      </c>
      <c r="AP2034" s="13">
        <v>32</v>
      </c>
      <c r="AQ2034" s="13">
        <v>32</v>
      </c>
      <c r="AR2034" s="13">
        <v>70</v>
      </c>
      <c r="AS2034" s="13">
        <v>26</v>
      </c>
      <c r="AT2034" s="13">
        <v>82</v>
      </c>
      <c r="AU2034" s="13">
        <v>57</v>
      </c>
      <c r="AV2034" s="13">
        <v>57</v>
      </c>
      <c r="AW2034" s="13">
        <v>82</v>
      </c>
      <c r="AX2034" s="13">
        <v>96</v>
      </c>
      <c r="AY2034" s="14">
        <f t="shared" si="314"/>
        <v>60.647058823529413</v>
      </c>
      <c r="AZ2034" s="14">
        <f t="shared" si="322"/>
        <v>23</v>
      </c>
      <c r="BA2034" s="19">
        <f t="shared" si="315"/>
        <v>0.77272727272727271</v>
      </c>
      <c r="BB2034" s="20">
        <f t="shared" si="323"/>
        <v>21.572381580595671</v>
      </c>
      <c r="BC2034">
        <f t="shared" si="316"/>
        <v>0</v>
      </c>
      <c r="BD2034" s="14">
        <f t="shared" si="317"/>
        <v>1</v>
      </c>
      <c r="BE2034" s="14">
        <f t="shared" si="318"/>
        <v>58.666666666666664</v>
      </c>
      <c r="BF2034" s="14">
        <f t="shared" si="319"/>
        <v>75</v>
      </c>
      <c r="BG2034" s="14">
        <f t="shared" si="320"/>
        <v>59.333333333333336</v>
      </c>
    </row>
    <row r="2035" spans="1:59" x14ac:dyDescent="0.2">
      <c r="A2035" t="str">
        <f t="shared" si="321"/>
        <v>Aaron Naughton_2017</v>
      </c>
      <c r="B2035" t="s">
        <v>1707</v>
      </c>
      <c r="C2035" t="s">
        <v>443</v>
      </c>
      <c r="D2035">
        <v>2017</v>
      </c>
      <c r="E2035" s="13">
        <v>0</v>
      </c>
      <c r="F2035" s="13">
        <v>0</v>
      </c>
      <c r="G2035" s="13">
        <v>0</v>
      </c>
      <c r="H2035" s="13">
        <v>0</v>
      </c>
      <c r="I2035" s="13">
        <v>0</v>
      </c>
      <c r="J2035" s="13">
        <v>0</v>
      </c>
      <c r="K2035" s="13">
        <v>0</v>
      </c>
      <c r="L2035" s="13">
        <v>0</v>
      </c>
      <c r="M2035" s="13">
        <v>0</v>
      </c>
      <c r="N2035" s="13">
        <v>0</v>
      </c>
      <c r="O2035" s="13">
        <v>0</v>
      </c>
      <c r="P2035" s="13">
        <v>0</v>
      </c>
      <c r="Q2035" s="13">
        <v>0</v>
      </c>
      <c r="R2035" s="13">
        <v>0</v>
      </c>
      <c r="S2035" s="13">
        <v>0</v>
      </c>
      <c r="T2035" s="13">
        <v>0</v>
      </c>
      <c r="U2035" s="13">
        <v>0</v>
      </c>
      <c r="V2035" s="13">
        <v>0</v>
      </c>
      <c r="W2035" s="13">
        <v>0</v>
      </c>
      <c r="X2035" s="13">
        <v>0</v>
      </c>
      <c r="Y2035" s="13">
        <v>0</v>
      </c>
      <c r="Z2035" s="13">
        <v>0</v>
      </c>
      <c r="AA2035" s="13">
        <v>0</v>
      </c>
      <c r="AB2035" s="13"/>
      <c r="AC2035" s="13"/>
      <c r="AD2035" s="13"/>
      <c r="AE2035" s="13"/>
      <c r="AF2035" s="13"/>
      <c r="AG2035" s="13"/>
      <c r="AH2035" s="13"/>
      <c r="AI2035" s="13"/>
      <c r="AJ2035" s="13"/>
      <c r="AK2035" s="13"/>
      <c r="AL2035" s="13"/>
      <c r="AM2035" s="13"/>
      <c r="AN2035" s="13"/>
      <c r="AO2035" s="13"/>
      <c r="AP2035" s="13"/>
      <c r="AQ2035" s="13"/>
      <c r="AR2035" s="13"/>
      <c r="AS2035" s="13"/>
      <c r="AT2035" s="13"/>
      <c r="AU2035" s="13"/>
      <c r="AV2035" s="13"/>
      <c r="AW2035" s="13"/>
      <c r="AX2035" s="13"/>
      <c r="AY2035" s="14" t="str">
        <f t="shared" si="314"/>
        <v/>
      </c>
      <c r="AZ2035" s="14">
        <f t="shared" si="322"/>
        <v>23</v>
      </c>
      <c r="BA2035" s="19">
        <f t="shared" si="315"/>
        <v>0</v>
      </c>
      <c r="BB2035" s="20" t="e">
        <f t="shared" si="323"/>
        <v>#DIV/0!</v>
      </c>
      <c r="BC2035">
        <f t="shared" si="316"/>
        <v>23</v>
      </c>
      <c r="BD2035" s="14">
        <f t="shared" si="317"/>
        <v>1</v>
      </c>
      <c r="BE2035" s="14" t="str">
        <f t="shared" si="318"/>
        <v/>
      </c>
      <c r="BF2035" s="14" t="str">
        <f t="shared" si="319"/>
        <v/>
      </c>
      <c r="BG2035" s="14" t="str">
        <f t="shared" si="320"/>
        <v/>
      </c>
    </row>
    <row r="2036" spans="1:59" x14ac:dyDescent="0.2">
      <c r="A2036" t="str">
        <f t="shared" si="321"/>
        <v>Aaron Naughton_2016</v>
      </c>
      <c r="B2036" t="s">
        <v>1707</v>
      </c>
      <c r="C2036" t="s">
        <v>443</v>
      </c>
      <c r="D2036">
        <v>2016</v>
      </c>
      <c r="E2036" s="13">
        <v>0</v>
      </c>
      <c r="F2036" s="13">
        <v>0</v>
      </c>
      <c r="G2036" s="13">
        <v>0</v>
      </c>
      <c r="H2036" s="13">
        <v>0</v>
      </c>
      <c r="I2036" s="13">
        <v>0</v>
      </c>
      <c r="J2036" s="13">
        <v>0</v>
      </c>
      <c r="K2036" s="13">
        <v>0</v>
      </c>
      <c r="L2036" s="13">
        <v>0</v>
      </c>
      <c r="M2036" s="13">
        <v>0</v>
      </c>
      <c r="N2036" s="13">
        <v>0</v>
      </c>
      <c r="O2036" s="13">
        <v>0</v>
      </c>
      <c r="P2036" s="13">
        <v>0</v>
      </c>
      <c r="Q2036" s="13">
        <v>0</v>
      </c>
      <c r="R2036" s="13">
        <v>0</v>
      </c>
      <c r="S2036" s="13">
        <v>0</v>
      </c>
      <c r="T2036" s="13">
        <v>0</v>
      </c>
      <c r="U2036" s="13">
        <v>0</v>
      </c>
      <c r="V2036" s="13">
        <v>0</v>
      </c>
      <c r="W2036" s="13">
        <v>0</v>
      </c>
      <c r="X2036" s="13">
        <v>0</v>
      </c>
      <c r="Y2036" s="13">
        <v>0</v>
      </c>
      <c r="Z2036" s="13">
        <v>0</v>
      </c>
      <c r="AA2036" s="13">
        <v>0</v>
      </c>
      <c r="AB2036" s="13"/>
      <c r="AC2036" s="13"/>
      <c r="AD2036" s="13"/>
      <c r="AE2036" s="13"/>
      <c r="AF2036" s="13"/>
      <c r="AG2036" s="13"/>
      <c r="AH2036" s="13"/>
      <c r="AI2036" s="13"/>
      <c r="AJ2036" s="13"/>
      <c r="AK2036" s="13"/>
      <c r="AL2036" s="13"/>
      <c r="AM2036" s="13"/>
      <c r="AN2036" s="13"/>
      <c r="AO2036" s="13"/>
      <c r="AP2036" s="13"/>
      <c r="AQ2036" s="13"/>
      <c r="AR2036" s="13"/>
      <c r="AS2036" s="13"/>
      <c r="AT2036" s="13"/>
      <c r="AU2036" s="13"/>
      <c r="AV2036" s="13"/>
      <c r="AW2036" s="13"/>
      <c r="AX2036" s="13"/>
      <c r="AY2036" s="14" t="str">
        <f t="shared" si="314"/>
        <v/>
      </c>
      <c r="AZ2036" s="14">
        <f t="shared" si="322"/>
        <v>23</v>
      </c>
      <c r="BA2036" s="19">
        <f t="shared" si="315"/>
        <v>0</v>
      </c>
      <c r="BB2036" s="20" t="e">
        <f t="shared" si="323"/>
        <v>#DIV/0!</v>
      </c>
      <c r="BC2036">
        <f t="shared" si="316"/>
        <v>23</v>
      </c>
      <c r="BD2036" s="14">
        <f t="shared" si="317"/>
        <v>1</v>
      </c>
      <c r="BE2036" s="14" t="str">
        <f t="shared" si="318"/>
        <v/>
      </c>
      <c r="BF2036" s="14" t="str">
        <f t="shared" si="319"/>
        <v/>
      </c>
      <c r="BG2036" s="14" t="str">
        <f t="shared" si="320"/>
        <v/>
      </c>
    </row>
    <row r="2037" spans="1:59" x14ac:dyDescent="0.2">
      <c r="A2037" t="str">
        <f t="shared" si="321"/>
        <v>Aaron Naughton_2015</v>
      </c>
      <c r="B2037" t="s">
        <v>1707</v>
      </c>
      <c r="C2037" t="s">
        <v>443</v>
      </c>
      <c r="D2037">
        <v>2015</v>
      </c>
      <c r="E2037" s="13">
        <v>0</v>
      </c>
      <c r="F2037" s="13">
        <v>0</v>
      </c>
      <c r="G2037" s="13">
        <v>0</v>
      </c>
      <c r="H2037" s="13">
        <v>0</v>
      </c>
      <c r="I2037" s="13">
        <v>0</v>
      </c>
      <c r="J2037" s="13">
        <v>0</v>
      </c>
      <c r="K2037" s="13">
        <v>0</v>
      </c>
      <c r="L2037" s="13">
        <v>0</v>
      </c>
      <c r="M2037" s="13">
        <v>0</v>
      </c>
      <c r="N2037" s="13">
        <v>0</v>
      </c>
      <c r="O2037" s="13">
        <v>0</v>
      </c>
      <c r="P2037" s="13">
        <v>0</v>
      </c>
      <c r="Q2037" s="13">
        <v>0</v>
      </c>
      <c r="R2037" s="13">
        <v>0</v>
      </c>
      <c r="S2037" s="13">
        <v>0</v>
      </c>
      <c r="T2037" s="13">
        <v>0</v>
      </c>
      <c r="U2037" s="13">
        <v>0</v>
      </c>
      <c r="V2037" s="13">
        <v>0</v>
      </c>
      <c r="W2037" s="13">
        <v>0</v>
      </c>
      <c r="X2037" s="13">
        <v>0</v>
      </c>
      <c r="Y2037" s="13">
        <v>0</v>
      </c>
      <c r="Z2037" s="13">
        <v>0</v>
      </c>
      <c r="AA2037" s="13">
        <v>0</v>
      </c>
      <c r="AB2037" s="13"/>
      <c r="AC2037" s="13"/>
      <c r="AD2037" s="13"/>
      <c r="AE2037" s="13"/>
      <c r="AF2037" s="13"/>
      <c r="AG2037" s="13"/>
      <c r="AH2037" s="13"/>
      <c r="AI2037" s="13"/>
      <c r="AJ2037" s="13"/>
      <c r="AK2037" s="13"/>
      <c r="AL2037" s="13"/>
      <c r="AM2037" s="13"/>
      <c r="AN2037" s="13"/>
      <c r="AO2037" s="13"/>
      <c r="AP2037" s="13"/>
      <c r="AQ2037" s="13"/>
      <c r="AR2037" s="13"/>
      <c r="AS2037" s="13"/>
      <c r="AT2037" s="13"/>
      <c r="AU2037" s="13"/>
      <c r="AV2037" s="13"/>
      <c r="AW2037" s="13"/>
      <c r="AX2037" s="13"/>
      <c r="AY2037" s="14" t="str">
        <f t="shared" si="314"/>
        <v/>
      </c>
      <c r="AZ2037" s="14">
        <f t="shared" si="322"/>
        <v>23</v>
      </c>
      <c r="BA2037" s="19">
        <f t="shared" si="315"/>
        <v>0</v>
      </c>
      <c r="BB2037" s="20" t="e">
        <f t="shared" si="323"/>
        <v>#DIV/0!</v>
      </c>
      <c r="BC2037">
        <f t="shared" si="316"/>
        <v>23</v>
      </c>
      <c r="BD2037" s="14">
        <f t="shared" si="317"/>
        <v>1</v>
      </c>
      <c r="BE2037" s="14" t="str">
        <f t="shared" si="318"/>
        <v/>
      </c>
      <c r="BF2037" s="14" t="str">
        <f t="shared" si="319"/>
        <v/>
      </c>
      <c r="BG2037" s="14" t="str">
        <f t="shared" si="320"/>
        <v/>
      </c>
    </row>
    <row r="2038" spans="1:59" x14ac:dyDescent="0.2">
      <c r="A2038" t="str">
        <f t="shared" si="321"/>
        <v>Alex Neal-Bullen_2018</v>
      </c>
      <c r="B2038" t="s">
        <v>539</v>
      </c>
      <c r="C2038" t="s">
        <v>288</v>
      </c>
      <c r="D2038">
        <v>2018</v>
      </c>
      <c r="E2038" s="13">
        <v>414900</v>
      </c>
      <c r="F2038" s="13">
        <v>414900</v>
      </c>
      <c r="G2038" s="13">
        <v>414900</v>
      </c>
      <c r="H2038" s="13">
        <v>399900</v>
      </c>
      <c r="I2038" s="13">
        <v>409000</v>
      </c>
      <c r="J2038" s="13">
        <v>400200</v>
      </c>
      <c r="K2038" s="13">
        <v>370000</v>
      </c>
      <c r="L2038" s="13">
        <v>332500</v>
      </c>
      <c r="M2038" s="13">
        <v>330100</v>
      </c>
      <c r="N2038" s="13">
        <v>358900</v>
      </c>
      <c r="O2038" s="13">
        <v>402100</v>
      </c>
      <c r="P2038" s="13">
        <v>432300</v>
      </c>
      <c r="Q2038" s="13">
        <v>443100</v>
      </c>
      <c r="R2038" s="13">
        <v>443100</v>
      </c>
      <c r="S2038" s="13">
        <v>424700</v>
      </c>
      <c r="T2038" s="13">
        <v>393100</v>
      </c>
      <c r="U2038" s="13">
        <v>354000</v>
      </c>
      <c r="V2038" s="13">
        <v>348200</v>
      </c>
      <c r="W2038" s="13">
        <v>351100</v>
      </c>
      <c r="X2038" s="13">
        <v>376300</v>
      </c>
      <c r="Y2038" s="13">
        <v>392400</v>
      </c>
      <c r="Z2038" s="13">
        <v>386600</v>
      </c>
      <c r="AA2038" s="13">
        <v>348200</v>
      </c>
      <c r="AB2038" s="13">
        <v>49</v>
      </c>
      <c r="AC2038" s="13">
        <v>73</v>
      </c>
      <c r="AD2038" s="13">
        <v>91</v>
      </c>
      <c r="AE2038" s="13">
        <v>91</v>
      </c>
      <c r="AF2038" s="13">
        <v>38</v>
      </c>
      <c r="AG2038" s="13">
        <v>41</v>
      </c>
      <c r="AH2038" s="13">
        <v>58</v>
      </c>
      <c r="AI2038" s="13">
        <v>96</v>
      </c>
      <c r="AJ2038" s="13">
        <v>110</v>
      </c>
      <c r="AK2038" s="13">
        <v>106</v>
      </c>
      <c r="AL2038" s="13">
        <v>93</v>
      </c>
      <c r="AM2038" s="13">
        <v>87</v>
      </c>
      <c r="AN2038" s="13"/>
      <c r="AO2038" s="13">
        <v>47</v>
      </c>
      <c r="AP2038" s="13">
        <v>55</v>
      </c>
      <c r="AQ2038" s="13">
        <v>51</v>
      </c>
      <c r="AR2038" s="13">
        <v>97</v>
      </c>
      <c r="AS2038" s="13">
        <v>72</v>
      </c>
      <c r="AT2038" s="13">
        <v>103</v>
      </c>
      <c r="AU2038" s="13">
        <v>93</v>
      </c>
      <c r="AV2038" s="13">
        <v>33</v>
      </c>
      <c r="AW2038" s="13">
        <v>76</v>
      </c>
      <c r="AX2038" s="13">
        <v>71</v>
      </c>
      <c r="AY2038" s="14">
        <f t="shared" si="314"/>
        <v>74.13636363636364</v>
      </c>
      <c r="AZ2038" s="14">
        <f t="shared" si="322"/>
        <v>23</v>
      </c>
      <c r="BA2038" s="19">
        <f t="shared" si="315"/>
        <v>1</v>
      </c>
      <c r="BB2038" s="20">
        <f t="shared" si="323"/>
        <v>24.129206674041622</v>
      </c>
      <c r="BC2038">
        <f t="shared" si="316"/>
        <v>0</v>
      </c>
      <c r="BD2038" s="14">
        <f t="shared" si="317"/>
        <v>9</v>
      </c>
      <c r="BE2038" s="14">
        <f t="shared" si="318"/>
        <v>63.833333333333336</v>
      </c>
      <c r="BF2038" s="14">
        <f t="shared" si="319"/>
        <v>91.666666666666671</v>
      </c>
      <c r="BG2038" s="14">
        <f t="shared" si="320"/>
        <v>72.333333333333329</v>
      </c>
    </row>
    <row r="2039" spans="1:59" x14ac:dyDescent="0.2">
      <c r="A2039" t="str">
        <f t="shared" si="321"/>
        <v>Alex Neal-Bullen_2017</v>
      </c>
      <c r="B2039" t="s">
        <v>539</v>
      </c>
      <c r="C2039" t="s">
        <v>288</v>
      </c>
      <c r="D2039">
        <v>2017</v>
      </c>
      <c r="E2039" s="13">
        <v>264400</v>
      </c>
      <c r="F2039" s="13">
        <v>264400</v>
      </c>
      <c r="G2039" s="13">
        <v>264400</v>
      </c>
      <c r="H2039" s="13">
        <v>317500</v>
      </c>
      <c r="I2039" s="13">
        <v>356400</v>
      </c>
      <c r="J2039" s="13">
        <v>398300</v>
      </c>
      <c r="K2039" s="13">
        <v>390300</v>
      </c>
      <c r="L2039" s="13">
        <v>390300</v>
      </c>
      <c r="M2039" s="13">
        <v>390300</v>
      </c>
      <c r="N2039" s="13">
        <v>390300</v>
      </c>
      <c r="O2039" s="13">
        <v>387000</v>
      </c>
      <c r="P2039" s="13">
        <v>387000</v>
      </c>
      <c r="Q2039" s="13">
        <v>383000</v>
      </c>
      <c r="R2039" s="13">
        <v>386100</v>
      </c>
      <c r="S2039" s="13">
        <v>369700</v>
      </c>
      <c r="T2039" s="13">
        <v>341800</v>
      </c>
      <c r="U2039" s="13">
        <v>335800</v>
      </c>
      <c r="V2039" s="13">
        <v>351100</v>
      </c>
      <c r="W2039" s="13">
        <v>379700</v>
      </c>
      <c r="X2039" s="13">
        <v>388100</v>
      </c>
      <c r="Y2039" s="13">
        <v>380400</v>
      </c>
      <c r="Z2039" s="13">
        <v>377800</v>
      </c>
      <c r="AA2039" s="13">
        <v>368800</v>
      </c>
      <c r="AB2039" s="13">
        <v>90</v>
      </c>
      <c r="AC2039" s="13">
        <v>56</v>
      </c>
      <c r="AD2039" s="13">
        <v>127</v>
      </c>
      <c r="AE2039" s="13">
        <v>90</v>
      </c>
      <c r="AF2039" s="13">
        <v>85</v>
      </c>
      <c r="AG2039" s="13">
        <v>41</v>
      </c>
      <c r="AH2039" s="13"/>
      <c r="AI2039" s="13"/>
      <c r="AJ2039" s="13"/>
      <c r="AK2039" s="13">
        <v>96</v>
      </c>
      <c r="AL2039" s="13"/>
      <c r="AM2039" s="13">
        <v>81</v>
      </c>
      <c r="AN2039" s="13">
        <v>55</v>
      </c>
      <c r="AO2039" s="13">
        <v>54</v>
      </c>
      <c r="AP2039" s="13">
        <v>48</v>
      </c>
      <c r="AQ2039" s="13">
        <v>88</v>
      </c>
      <c r="AR2039" s="13">
        <v>99</v>
      </c>
      <c r="AS2039" s="13">
        <v>88</v>
      </c>
      <c r="AT2039" s="13">
        <v>60</v>
      </c>
      <c r="AU2039" s="13">
        <v>69</v>
      </c>
      <c r="AV2039" s="13">
        <v>95</v>
      </c>
      <c r="AW2039" s="13">
        <v>44</v>
      </c>
      <c r="AX2039" s="13">
        <v>68</v>
      </c>
      <c r="AY2039" s="14">
        <f t="shared" ref="AY2039:AY2102" si="324">IFERROR(AVERAGEIFS(AB2039:AX2039,AB2039:AX2039,"&lt;&gt;"),"")</f>
        <v>75.473684210526315</v>
      </c>
      <c r="AZ2039" s="14">
        <f t="shared" si="322"/>
        <v>23</v>
      </c>
      <c r="BA2039" s="19">
        <f t="shared" ref="BA2039:BA2102" si="325">COUNTIF(AB2039:AX2039,"&lt;&gt;")/22</f>
        <v>0.86363636363636365</v>
      </c>
      <c r="BB2039" s="20">
        <f t="shared" si="323"/>
        <v>22.850646528788324</v>
      </c>
      <c r="BC2039">
        <f t="shared" ref="BC2039:BC2102" si="326">COUNTIFS(E2039:AA2039,0)</f>
        <v>0</v>
      </c>
      <c r="BD2039" s="14">
        <f t="shared" ref="BD2039:BD2102" si="327">MATCH(MIN(E2039:AA2039),E2039:AA2039,0)</f>
        <v>1</v>
      </c>
      <c r="BE2039" s="14">
        <f t="shared" ref="BE2039:BE2102" si="328">IFERROR(AVERAGE(AB2039:AG2039),"")</f>
        <v>81.5</v>
      </c>
      <c r="BF2039" s="14">
        <f t="shared" ref="BF2039:BF2102" si="329">IFERROR(AVERAGE(AH2039:AM2039),"")</f>
        <v>88.5</v>
      </c>
      <c r="BG2039" s="14">
        <f t="shared" ref="BG2039:BG2102" si="330">IFERROR(AVERAGE(AP2039:AX2039),"")</f>
        <v>73.222222222222229</v>
      </c>
    </row>
    <row r="2040" spans="1:59" x14ac:dyDescent="0.2">
      <c r="A2040" t="str">
        <f t="shared" si="321"/>
        <v>Alex Neal-Bullen_2016</v>
      </c>
      <c r="B2040" t="s">
        <v>539</v>
      </c>
      <c r="C2040" t="s">
        <v>288</v>
      </c>
      <c r="D2040">
        <v>2016</v>
      </c>
      <c r="E2040" s="13">
        <v>231100</v>
      </c>
      <c r="F2040" s="13">
        <v>231100</v>
      </c>
      <c r="G2040" s="13">
        <v>231100</v>
      </c>
      <c r="H2040" s="13">
        <v>231100</v>
      </c>
      <c r="I2040" s="13">
        <v>231100</v>
      </c>
      <c r="J2040" s="13">
        <v>231100</v>
      </c>
      <c r="K2040" s="13">
        <v>231100</v>
      </c>
      <c r="L2040" s="13">
        <v>231100</v>
      </c>
      <c r="M2040" s="13">
        <v>231100</v>
      </c>
      <c r="N2040" s="13">
        <v>231100</v>
      </c>
      <c r="O2040" s="13">
        <v>231100</v>
      </c>
      <c r="P2040" s="13">
        <v>231100</v>
      </c>
      <c r="Q2040" s="13">
        <v>231100</v>
      </c>
      <c r="R2040" s="13">
        <v>231100</v>
      </c>
      <c r="S2040" s="13">
        <v>231100</v>
      </c>
      <c r="T2040" s="13">
        <v>231100</v>
      </c>
      <c r="U2040" s="13">
        <v>231100</v>
      </c>
      <c r="V2040" s="13">
        <v>231100</v>
      </c>
      <c r="W2040" s="13">
        <v>246300</v>
      </c>
      <c r="X2040" s="13">
        <v>246300</v>
      </c>
      <c r="Y2040" s="13">
        <v>246300</v>
      </c>
      <c r="Z2040" s="13">
        <v>246300</v>
      </c>
      <c r="AA2040" s="13">
        <v>241700</v>
      </c>
      <c r="AB2040" s="13"/>
      <c r="AC2040" s="13"/>
      <c r="AD2040" s="13"/>
      <c r="AE2040" s="13"/>
      <c r="AF2040" s="13"/>
      <c r="AG2040" s="13"/>
      <c r="AH2040" s="13"/>
      <c r="AI2040" s="13"/>
      <c r="AJ2040" s="13">
        <v>74</v>
      </c>
      <c r="AK2040" s="13">
        <v>43</v>
      </c>
      <c r="AL2040" s="13"/>
      <c r="AM2040" s="13"/>
      <c r="AN2040" s="13"/>
      <c r="AO2040" s="13"/>
      <c r="AP2040" s="13"/>
      <c r="AQ2040" s="13"/>
      <c r="AR2040" s="13"/>
      <c r="AS2040" s="13">
        <v>60</v>
      </c>
      <c r="AT2040" s="13"/>
      <c r="AU2040" s="13"/>
      <c r="AV2040" s="13"/>
      <c r="AW2040" s="13">
        <v>39</v>
      </c>
      <c r="AX2040" s="13"/>
      <c r="AY2040" s="14">
        <f t="shared" si="324"/>
        <v>54</v>
      </c>
      <c r="AZ2040" s="14">
        <f t="shared" si="322"/>
        <v>23</v>
      </c>
      <c r="BA2040" s="19">
        <f t="shared" si="325"/>
        <v>0.18181818181818182</v>
      </c>
      <c r="BB2040" s="20">
        <f t="shared" si="323"/>
        <v>16.145174717749779</v>
      </c>
      <c r="BC2040">
        <f t="shared" si="326"/>
        <v>0</v>
      </c>
      <c r="BD2040" s="14">
        <f t="shared" si="327"/>
        <v>1</v>
      </c>
      <c r="BE2040" s="14" t="str">
        <f t="shared" si="328"/>
        <v/>
      </c>
      <c r="BF2040" s="14">
        <f t="shared" si="329"/>
        <v>58.5</v>
      </c>
      <c r="BG2040" s="14">
        <f t="shared" si="330"/>
        <v>49.5</v>
      </c>
    </row>
    <row r="2041" spans="1:59" x14ac:dyDescent="0.2">
      <c r="A2041" t="str">
        <f t="shared" si="321"/>
        <v>Alex Neal-Bullen_2015</v>
      </c>
      <c r="B2041" t="s">
        <v>539</v>
      </c>
      <c r="C2041" t="s">
        <v>288</v>
      </c>
      <c r="D2041">
        <v>2015</v>
      </c>
      <c r="E2041" s="13">
        <v>117300</v>
      </c>
      <c r="F2041" s="13">
        <v>117300</v>
      </c>
      <c r="G2041" s="13">
        <v>117300</v>
      </c>
      <c r="H2041" s="13">
        <v>117300</v>
      </c>
      <c r="I2041" s="13">
        <v>117300</v>
      </c>
      <c r="J2041" s="13">
        <v>117300</v>
      </c>
      <c r="K2041" s="13">
        <v>117300</v>
      </c>
      <c r="L2041" s="13">
        <v>117300</v>
      </c>
      <c r="M2041" s="13">
        <v>117300</v>
      </c>
      <c r="N2041" s="13">
        <v>117300</v>
      </c>
      <c r="O2041" s="13">
        <v>117300</v>
      </c>
      <c r="P2041" s="13">
        <v>117300</v>
      </c>
      <c r="Q2041" s="13">
        <v>117300</v>
      </c>
      <c r="R2041" s="13">
        <v>117300</v>
      </c>
      <c r="S2041" s="13">
        <v>161800</v>
      </c>
      <c r="T2041" s="13">
        <v>206900</v>
      </c>
      <c r="U2041" s="13">
        <v>217200</v>
      </c>
      <c r="V2041" s="13">
        <v>217200</v>
      </c>
      <c r="W2041" s="13">
        <v>209200</v>
      </c>
      <c r="X2041" s="13">
        <v>197500</v>
      </c>
      <c r="Y2041" s="13">
        <v>205300</v>
      </c>
      <c r="Z2041" s="13">
        <v>216200</v>
      </c>
      <c r="AA2041" s="13">
        <v>223700</v>
      </c>
      <c r="AB2041" s="13"/>
      <c r="AC2041" s="13"/>
      <c r="AD2041" s="13"/>
      <c r="AE2041" s="13"/>
      <c r="AF2041" s="13"/>
      <c r="AG2041" s="13"/>
      <c r="AH2041" s="13"/>
      <c r="AI2041" s="13"/>
      <c r="AJ2041" s="13"/>
      <c r="AK2041" s="13"/>
      <c r="AL2041" s="13">
        <v>22</v>
      </c>
      <c r="AM2041" s="13">
        <v>65</v>
      </c>
      <c r="AN2041" s="13"/>
      <c r="AO2041" s="13">
        <v>83</v>
      </c>
      <c r="AP2041" s="13">
        <v>50</v>
      </c>
      <c r="AQ2041" s="13">
        <v>13</v>
      </c>
      <c r="AR2041" s="13"/>
      <c r="AS2041" s="13">
        <v>50</v>
      </c>
      <c r="AT2041" s="13">
        <v>37</v>
      </c>
      <c r="AU2041" s="13">
        <v>51</v>
      </c>
      <c r="AV2041" s="13">
        <v>63</v>
      </c>
      <c r="AW2041" s="13">
        <v>36</v>
      </c>
      <c r="AX2041" s="13">
        <v>1</v>
      </c>
      <c r="AY2041" s="14">
        <f t="shared" si="324"/>
        <v>42.81818181818182</v>
      </c>
      <c r="AZ2041" s="14">
        <f t="shared" si="322"/>
        <v>23</v>
      </c>
      <c r="BA2041" s="19">
        <f t="shared" si="325"/>
        <v>0.5</v>
      </c>
      <c r="BB2041" s="20">
        <f t="shared" si="323"/>
        <v>24.157061832177281</v>
      </c>
      <c r="BC2041">
        <f t="shared" si="326"/>
        <v>0</v>
      </c>
      <c r="BD2041" s="14">
        <f t="shared" si="327"/>
        <v>1</v>
      </c>
      <c r="BE2041" s="14" t="str">
        <f t="shared" si="328"/>
        <v/>
      </c>
      <c r="BF2041" s="14">
        <f t="shared" si="329"/>
        <v>43.5</v>
      </c>
      <c r="BG2041" s="14">
        <f t="shared" si="330"/>
        <v>37.625</v>
      </c>
    </row>
    <row r="2042" spans="1:59" x14ac:dyDescent="0.2">
      <c r="A2042" t="str">
        <f t="shared" si="321"/>
        <v>Lachie Neale_2018</v>
      </c>
      <c r="B2042" t="s">
        <v>743</v>
      </c>
      <c r="C2042" t="s">
        <v>514</v>
      </c>
      <c r="D2042">
        <v>2018</v>
      </c>
      <c r="E2042" s="13">
        <v>599300</v>
      </c>
      <c r="F2042" s="13">
        <v>599300</v>
      </c>
      <c r="G2042" s="13">
        <v>599300</v>
      </c>
      <c r="H2042" s="13">
        <v>561600</v>
      </c>
      <c r="I2042" s="13">
        <v>529300</v>
      </c>
      <c r="J2042" s="13">
        <v>507800</v>
      </c>
      <c r="K2042" s="13">
        <v>523400</v>
      </c>
      <c r="L2042" s="13">
        <v>550900</v>
      </c>
      <c r="M2042" s="13">
        <v>577800</v>
      </c>
      <c r="N2042" s="13">
        <v>578800</v>
      </c>
      <c r="O2042" s="13">
        <v>558600</v>
      </c>
      <c r="P2042" s="13">
        <v>537500</v>
      </c>
      <c r="Q2042" s="13">
        <v>520700</v>
      </c>
      <c r="R2042" s="13">
        <v>547500</v>
      </c>
      <c r="S2042" s="13">
        <v>547500</v>
      </c>
      <c r="T2042" s="13">
        <v>568300</v>
      </c>
      <c r="U2042" s="13">
        <v>569100</v>
      </c>
      <c r="V2042" s="13">
        <v>547500</v>
      </c>
      <c r="W2042" s="13">
        <v>534000</v>
      </c>
      <c r="X2042" s="13">
        <v>538900</v>
      </c>
      <c r="Y2042" s="13">
        <v>547000</v>
      </c>
      <c r="Z2042" s="13">
        <v>559300</v>
      </c>
      <c r="AA2042" s="13">
        <v>598300</v>
      </c>
      <c r="AB2042" s="13">
        <v>99</v>
      </c>
      <c r="AC2042" s="13">
        <v>96</v>
      </c>
      <c r="AD2042" s="13">
        <v>77</v>
      </c>
      <c r="AE2042" s="13">
        <v>85</v>
      </c>
      <c r="AF2042" s="13">
        <v>100</v>
      </c>
      <c r="AG2042" s="13">
        <v>151</v>
      </c>
      <c r="AH2042" s="13">
        <v>123</v>
      </c>
      <c r="AI2042" s="13">
        <v>118</v>
      </c>
      <c r="AJ2042" s="13">
        <v>110</v>
      </c>
      <c r="AK2042" s="13">
        <v>74</v>
      </c>
      <c r="AL2042" s="13">
        <v>104</v>
      </c>
      <c r="AM2042" s="13">
        <v>110</v>
      </c>
      <c r="AN2042" s="13">
        <v>159</v>
      </c>
      <c r="AO2042" s="13"/>
      <c r="AP2042" s="13">
        <v>113</v>
      </c>
      <c r="AQ2042" s="13">
        <v>78</v>
      </c>
      <c r="AR2042" s="13">
        <v>108</v>
      </c>
      <c r="AS2042" s="13">
        <v>119</v>
      </c>
      <c r="AT2042" s="13">
        <v>111</v>
      </c>
      <c r="AU2042" s="13">
        <v>120</v>
      </c>
      <c r="AV2042" s="13">
        <v>134</v>
      </c>
      <c r="AW2042" s="13">
        <v>132</v>
      </c>
      <c r="AX2042" s="13">
        <v>140</v>
      </c>
      <c r="AY2042" s="14">
        <f t="shared" si="324"/>
        <v>111.86363636363636</v>
      </c>
      <c r="AZ2042" s="14">
        <f t="shared" si="322"/>
        <v>23</v>
      </c>
      <c r="BA2042" s="19">
        <f t="shared" si="325"/>
        <v>1</v>
      </c>
      <c r="BB2042" s="20">
        <f t="shared" si="323"/>
        <v>22.762323620917424</v>
      </c>
      <c r="BC2042">
        <f t="shared" si="326"/>
        <v>0</v>
      </c>
      <c r="BD2042" s="14">
        <f t="shared" si="327"/>
        <v>6</v>
      </c>
      <c r="BE2042" s="14">
        <f t="shared" si="328"/>
        <v>101.33333333333333</v>
      </c>
      <c r="BF2042" s="14">
        <f t="shared" si="329"/>
        <v>106.5</v>
      </c>
      <c r="BG2042" s="14">
        <f t="shared" si="330"/>
        <v>117.22222222222223</v>
      </c>
    </row>
    <row r="2043" spans="1:59" x14ac:dyDescent="0.2">
      <c r="A2043" t="str">
        <f t="shared" si="321"/>
        <v>Lachie Neale_2017</v>
      </c>
      <c r="B2043" t="s">
        <v>743</v>
      </c>
      <c r="C2043" t="s">
        <v>514</v>
      </c>
      <c r="D2043">
        <v>2017</v>
      </c>
      <c r="E2043" s="13">
        <v>612800</v>
      </c>
      <c r="F2043" s="13">
        <v>612800</v>
      </c>
      <c r="G2043" s="13">
        <v>612800</v>
      </c>
      <c r="H2043" s="13">
        <v>585400</v>
      </c>
      <c r="I2043" s="13">
        <v>590000</v>
      </c>
      <c r="J2043" s="13">
        <v>589300</v>
      </c>
      <c r="K2043" s="13">
        <v>605700</v>
      </c>
      <c r="L2043" s="13">
        <v>621600</v>
      </c>
      <c r="M2043" s="13">
        <v>636700</v>
      </c>
      <c r="N2043" s="13">
        <v>652900</v>
      </c>
      <c r="O2043" s="13">
        <v>623600</v>
      </c>
      <c r="P2043" s="13">
        <v>590900</v>
      </c>
      <c r="Q2043" s="13">
        <v>563900</v>
      </c>
      <c r="R2043" s="13">
        <v>563900</v>
      </c>
      <c r="S2043" s="13">
        <v>561300</v>
      </c>
      <c r="T2043" s="13">
        <v>562300</v>
      </c>
      <c r="U2043" s="13">
        <v>547200</v>
      </c>
      <c r="V2043" s="13">
        <v>544300</v>
      </c>
      <c r="W2043" s="13">
        <v>529600</v>
      </c>
      <c r="X2043" s="13">
        <v>530400</v>
      </c>
      <c r="Y2043" s="13">
        <v>549300</v>
      </c>
      <c r="Z2043" s="13">
        <v>542600</v>
      </c>
      <c r="AA2043" s="13">
        <v>542600</v>
      </c>
      <c r="AB2043" s="13">
        <v>83</v>
      </c>
      <c r="AC2043" s="13">
        <v>129</v>
      </c>
      <c r="AD2043" s="13">
        <v>84</v>
      </c>
      <c r="AE2043" s="13">
        <v>140</v>
      </c>
      <c r="AF2043" s="13">
        <v>119</v>
      </c>
      <c r="AG2043" s="13">
        <v>124</v>
      </c>
      <c r="AH2043" s="13">
        <v>147</v>
      </c>
      <c r="AI2043" s="13">
        <v>129</v>
      </c>
      <c r="AJ2043" s="13">
        <v>134</v>
      </c>
      <c r="AK2043" s="13">
        <v>55</v>
      </c>
      <c r="AL2043" s="13">
        <v>106</v>
      </c>
      <c r="AM2043" s="13">
        <v>125</v>
      </c>
      <c r="AN2043" s="13"/>
      <c r="AO2043" s="13">
        <v>94</v>
      </c>
      <c r="AP2043" s="13">
        <v>117</v>
      </c>
      <c r="AQ2043" s="13">
        <v>90</v>
      </c>
      <c r="AR2043" s="13">
        <v>113</v>
      </c>
      <c r="AS2043" s="13">
        <v>90</v>
      </c>
      <c r="AT2043" s="13">
        <v>117</v>
      </c>
      <c r="AU2043" s="13">
        <v>156</v>
      </c>
      <c r="AV2043" s="13">
        <v>44</v>
      </c>
      <c r="AW2043" s="13"/>
      <c r="AX2043" s="13">
        <v>93</v>
      </c>
      <c r="AY2043" s="14">
        <f t="shared" si="324"/>
        <v>109</v>
      </c>
      <c r="AZ2043" s="14">
        <f t="shared" si="322"/>
        <v>23</v>
      </c>
      <c r="BA2043" s="19">
        <f t="shared" si="325"/>
        <v>0.95454545454545459</v>
      </c>
      <c r="BB2043" s="20">
        <f t="shared" si="323"/>
        <v>28.651352498616884</v>
      </c>
      <c r="BC2043">
        <f t="shared" si="326"/>
        <v>0</v>
      </c>
      <c r="BD2043" s="14">
        <f t="shared" si="327"/>
        <v>19</v>
      </c>
      <c r="BE2043" s="14">
        <f t="shared" si="328"/>
        <v>113.16666666666667</v>
      </c>
      <c r="BF2043" s="14">
        <f t="shared" si="329"/>
        <v>116</v>
      </c>
      <c r="BG2043" s="14">
        <f t="shared" si="330"/>
        <v>102.5</v>
      </c>
    </row>
    <row r="2044" spans="1:59" x14ac:dyDescent="0.2">
      <c r="A2044" t="str">
        <f t="shared" si="321"/>
        <v>Lachie Neale_2016</v>
      </c>
      <c r="B2044" t="s">
        <v>743</v>
      </c>
      <c r="C2044" t="s">
        <v>514</v>
      </c>
      <c r="D2044">
        <v>2016</v>
      </c>
      <c r="E2044" s="13">
        <v>562900</v>
      </c>
      <c r="F2044" s="13">
        <v>562900</v>
      </c>
      <c r="G2044" s="13">
        <v>562900</v>
      </c>
      <c r="H2044" s="13">
        <v>549600</v>
      </c>
      <c r="I2044" s="13">
        <v>544500</v>
      </c>
      <c r="J2044" s="13">
        <v>546900</v>
      </c>
      <c r="K2044" s="13">
        <v>552800</v>
      </c>
      <c r="L2044" s="13">
        <v>557100</v>
      </c>
      <c r="M2044" s="13">
        <v>568800</v>
      </c>
      <c r="N2044" s="13">
        <v>592900</v>
      </c>
      <c r="O2044" s="13">
        <v>607500</v>
      </c>
      <c r="P2044" s="13">
        <v>625300</v>
      </c>
      <c r="Q2044" s="13">
        <v>594900</v>
      </c>
      <c r="R2044" s="13">
        <v>582300</v>
      </c>
      <c r="S2044" s="13">
        <v>558700</v>
      </c>
      <c r="T2044" s="13">
        <v>558700</v>
      </c>
      <c r="U2044" s="13">
        <v>574000</v>
      </c>
      <c r="V2044" s="13">
        <v>551200</v>
      </c>
      <c r="W2044" s="13">
        <v>537400</v>
      </c>
      <c r="X2044" s="13">
        <v>521900</v>
      </c>
      <c r="Y2044" s="13">
        <v>518300</v>
      </c>
      <c r="Z2044" s="13">
        <v>513700</v>
      </c>
      <c r="AA2044" s="13">
        <v>528800</v>
      </c>
      <c r="AB2044" s="13">
        <v>109</v>
      </c>
      <c r="AC2044" s="13">
        <v>92</v>
      </c>
      <c r="AD2044" s="13">
        <v>100</v>
      </c>
      <c r="AE2044" s="13">
        <v>120</v>
      </c>
      <c r="AF2044" s="13">
        <v>104</v>
      </c>
      <c r="AG2044" s="13">
        <v>110</v>
      </c>
      <c r="AH2044" s="13">
        <v>124</v>
      </c>
      <c r="AI2044" s="13">
        <v>123</v>
      </c>
      <c r="AJ2044" s="13">
        <v>148</v>
      </c>
      <c r="AK2044" s="13">
        <v>118</v>
      </c>
      <c r="AL2044" s="13">
        <v>138</v>
      </c>
      <c r="AM2044" s="13">
        <v>51</v>
      </c>
      <c r="AN2044" s="13">
        <v>149</v>
      </c>
      <c r="AO2044" s="13">
        <v>100</v>
      </c>
      <c r="AP2044" s="13"/>
      <c r="AQ2044" s="13">
        <v>123</v>
      </c>
      <c r="AR2044" s="13">
        <v>76</v>
      </c>
      <c r="AS2044" s="13">
        <v>109</v>
      </c>
      <c r="AT2044" s="13">
        <v>112</v>
      </c>
      <c r="AU2044" s="13">
        <v>94</v>
      </c>
      <c r="AV2044" s="13">
        <v>105</v>
      </c>
      <c r="AW2044" s="13">
        <v>154</v>
      </c>
      <c r="AX2044" s="13">
        <v>119</v>
      </c>
      <c r="AY2044" s="14">
        <f t="shared" si="324"/>
        <v>112.63636363636364</v>
      </c>
      <c r="AZ2044" s="14">
        <f t="shared" si="322"/>
        <v>23</v>
      </c>
      <c r="BA2044" s="19">
        <f t="shared" si="325"/>
        <v>1</v>
      </c>
      <c r="BB2044" s="20">
        <f t="shared" si="323"/>
        <v>23.699599061397524</v>
      </c>
      <c r="BC2044">
        <f t="shared" si="326"/>
        <v>0</v>
      </c>
      <c r="BD2044" s="14">
        <f t="shared" si="327"/>
        <v>22</v>
      </c>
      <c r="BE2044" s="14">
        <f t="shared" si="328"/>
        <v>105.83333333333333</v>
      </c>
      <c r="BF2044" s="14">
        <f t="shared" si="329"/>
        <v>117</v>
      </c>
      <c r="BG2044" s="14">
        <f t="shared" si="330"/>
        <v>111.5</v>
      </c>
    </row>
    <row r="2045" spans="1:59" x14ac:dyDescent="0.2">
      <c r="A2045" t="str">
        <f t="shared" si="321"/>
        <v>Lachie Neale_2015</v>
      </c>
      <c r="B2045" t="s">
        <v>743</v>
      </c>
      <c r="C2045" t="s">
        <v>514</v>
      </c>
      <c r="D2045">
        <v>2015</v>
      </c>
      <c r="E2045" s="13">
        <v>468900</v>
      </c>
      <c r="F2045" s="13">
        <v>468900</v>
      </c>
      <c r="G2045" s="13">
        <v>468900</v>
      </c>
      <c r="H2045" s="13">
        <v>511300</v>
      </c>
      <c r="I2045" s="13">
        <v>519500</v>
      </c>
      <c r="J2045" s="13">
        <v>541100</v>
      </c>
      <c r="K2045" s="13">
        <v>540700</v>
      </c>
      <c r="L2045" s="13">
        <v>567900</v>
      </c>
      <c r="M2045" s="13">
        <v>586800</v>
      </c>
      <c r="N2045" s="13">
        <v>571700</v>
      </c>
      <c r="O2045" s="13">
        <v>555800</v>
      </c>
      <c r="P2045" s="13">
        <v>533200</v>
      </c>
      <c r="Q2045" s="13">
        <v>533200</v>
      </c>
      <c r="R2045" s="13">
        <v>530900</v>
      </c>
      <c r="S2045" s="13">
        <v>536900</v>
      </c>
      <c r="T2045" s="13">
        <v>523900</v>
      </c>
      <c r="U2045" s="13">
        <v>512100</v>
      </c>
      <c r="V2045" s="13">
        <v>480800</v>
      </c>
      <c r="W2045" s="13">
        <v>472200</v>
      </c>
      <c r="X2045" s="13">
        <v>477100</v>
      </c>
      <c r="Y2045" s="13">
        <v>484200</v>
      </c>
      <c r="Z2045" s="13">
        <v>488800</v>
      </c>
      <c r="AA2045" s="13">
        <v>490100</v>
      </c>
      <c r="AB2045" s="13">
        <v>96</v>
      </c>
      <c r="AC2045" s="13">
        <v>108</v>
      </c>
      <c r="AD2045" s="13">
        <v>170</v>
      </c>
      <c r="AE2045" s="13">
        <v>45</v>
      </c>
      <c r="AF2045" s="13">
        <v>145</v>
      </c>
      <c r="AG2045" s="13">
        <v>133</v>
      </c>
      <c r="AH2045" s="13">
        <v>107</v>
      </c>
      <c r="AI2045" s="13">
        <v>141</v>
      </c>
      <c r="AJ2045" s="13">
        <v>67</v>
      </c>
      <c r="AK2045" s="13">
        <v>94</v>
      </c>
      <c r="AL2045" s="13">
        <v>117</v>
      </c>
      <c r="AM2045" s="13"/>
      <c r="AN2045" s="13">
        <v>101</v>
      </c>
      <c r="AO2045" s="13">
        <v>109</v>
      </c>
      <c r="AP2045" s="13">
        <v>78</v>
      </c>
      <c r="AQ2045" s="13">
        <v>97</v>
      </c>
      <c r="AR2045" s="13">
        <v>64</v>
      </c>
      <c r="AS2045" s="13">
        <v>110</v>
      </c>
      <c r="AT2045" s="13">
        <v>123</v>
      </c>
      <c r="AU2045" s="13">
        <v>73</v>
      </c>
      <c r="AV2045" s="13">
        <v>112</v>
      </c>
      <c r="AW2045" s="13">
        <v>118</v>
      </c>
      <c r="AX2045" s="13">
        <v>87</v>
      </c>
      <c r="AY2045" s="14">
        <f t="shared" si="324"/>
        <v>104.31818181818181</v>
      </c>
      <c r="AZ2045" s="14">
        <f t="shared" si="322"/>
        <v>23</v>
      </c>
      <c r="BA2045" s="19">
        <f t="shared" si="325"/>
        <v>1</v>
      </c>
      <c r="BB2045" s="20">
        <f t="shared" si="323"/>
        <v>29.047393725618182</v>
      </c>
      <c r="BC2045">
        <f t="shared" si="326"/>
        <v>0</v>
      </c>
      <c r="BD2045" s="14">
        <f t="shared" si="327"/>
        <v>1</v>
      </c>
      <c r="BE2045" s="14">
        <f t="shared" si="328"/>
        <v>116.16666666666667</v>
      </c>
      <c r="BF2045" s="14">
        <f t="shared" si="329"/>
        <v>105.2</v>
      </c>
      <c r="BG2045" s="14">
        <f t="shared" si="330"/>
        <v>95.777777777777771</v>
      </c>
    </row>
    <row r="2046" spans="1:59" x14ac:dyDescent="0.2">
      <c r="A2046" t="str">
        <f t="shared" si="321"/>
        <v>Jackson Nelson_2018</v>
      </c>
      <c r="B2046" t="s">
        <v>677</v>
      </c>
      <c r="C2046" t="s">
        <v>465</v>
      </c>
      <c r="D2046">
        <v>2018</v>
      </c>
      <c r="E2046" s="13">
        <v>239800</v>
      </c>
      <c r="F2046" s="13">
        <v>239800</v>
      </c>
      <c r="G2046" s="13">
        <v>239800</v>
      </c>
      <c r="H2046" s="13">
        <v>231900</v>
      </c>
      <c r="I2046" s="13">
        <v>232700</v>
      </c>
      <c r="J2046" s="13">
        <v>229900</v>
      </c>
      <c r="K2046" s="13">
        <v>229900</v>
      </c>
      <c r="L2046" s="13">
        <v>232900</v>
      </c>
      <c r="M2046" s="13">
        <v>231400</v>
      </c>
      <c r="N2046" s="13">
        <v>231400</v>
      </c>
      <c r="O2046" s="13">
        <v>231400</v>
      </c>
      <c r="P2046" s="13">
        <v>230200</v>
      </c>
      <c r="Q2046" s="13">
        <v>230200</v>
      </c>
      <c r="R2046" s="13">
        <v>231300</v>
      </c>
      <c r="S2046" s="13">
        <v>231300</v>
      </c>
      <c r="T2046" s="13">
        <v>231300</v>
      </c>
      <c r="U2046" s="13">
        <v>231300</v>
      </c>
      <c r="V2046" s="13">
        <v>231300</v>
      </c>
      <c r="W2046" s="13">
        <v>231300</v>
      </c>
      <c r="X2046" s="13">
        <v>231300</v>
      </c>
      <c r="Y2046" s="13">
        <v>231300</v>
      </c>
      <c r="Z2046" s="13">
        <v>231300</v>
      </c>
      <c r="AA2046" s="13">
        <v>231300</v>
      </c>
      <c r="AB2046" s="13">
        <v>29</v>
      </c>
      <c r="AC2046" s="13">
        <v>49</v>
      </c>
      <c r="AD2046" s="13">
        <v>47</v>
      </c>
      <c r="AE2046" s="13">
        <v>42</v>
      </c>
      <c r="AF2046" s="13">
        <v>41</v>
      </c>
      <c r="AG2046" s="13"/>
      <c r="AH2046" s="13">
        <v>61</v>
      </c>
      <c r="AI2046" s="13">
        <v>35</v>
      </c>
      <c r="AJ2046" s="13"/>
      <c r="AK2046" s="13"/>
      <c r="AL2046" s="13">
        <v>40</v>
      </c>
      <c r="AM2046" s="13"/>
      <c r="AN2046" s="13">
        <v>66</v>
      </c>
      <c r="AO2046" s="13">
        <v>34</v>
      </c>
      <c r="AP2046" s="13"/>
      <c r="AQ2046" s="13"/>
      <c r="AR2046" s="13"/>
      <c r="AS2046" s="13"/>
      <c r="AT2046" s="13"/>
      <c r="AU2046" s="13"/>
      <c r="AV2046" s="13"/>
      <c r="AW2046" s="13"/>
      <c r="AX2046" s="13"/>
      <c r="AY2046" s="14">
        <f t="shared" si="324"/>
        <v>44.4</v>
      </c>
      <c r="AZ2046" s="14">
        <f t="shared" si="322"/>
        <v>23</v>
      </c>
      <c r="BA2046" s="19">
        <f t="shared" si="325"/>
        <v>0.45454545454545453</v>
      </c>
      <c r="BB2046" s="20">
        <f t="shared" si="323"/>
        <v>11.739770961233544</v>
      </c>
      <c r="BC2046">
        <f t="shared" si="326"/>
        <v>0</v>
      </c>
      <c r="BD2046" s="14">
        <f t="shared" si="327"/>
        <v>6</v>
      </c>
      <c r="BE2046" s="14">
        <f t="shared" si="328"/>
        <v>41.6</v>
      </c>
      <c r="BF2046" s="14">
        <f t="shared" si="329"/>
        <v>45.333333333333336</v>
      </c>
      <c r="BG2046" s="14" t="str">
        <f t="shared" si="330"/>
        <v/>
      </c>
    </row>
    <row r="2047" spans="1:59" x14ac:dyDescent="0.2">
      <c r="A2047" t="str">
        <f t="shared" si="321"/>
        <v>Jackson Nelson_2017</v>
      </c>
      <c r="B2047" t="s">
        <v>677</v>
      </c>
      <c r="C2047" t="s">
        <v>465</v>
      </c>
      <c r="D2047">
        <v>2017</v>
      </c>
      <c r="E2047" s="13">
        <v>266600</v>
      </c>
      <c r="F2047" s="13">
        <v>266600</v>
      </c>
      <c r="G2047" s="13">
        <v>266600</v>
      </c>
      <c r="H2047" s="13">
        <v>253000</v>
      </c>
      <c r="I2047" s="13">
        <v>248500</v>
      </c>
      <c r="J2047" s="13">
        <v>265900</v>
      </c>
      <c r="K2047" s="13">
        <v>265900</v>
      </c>
      <c r="L2047" s="13">
        <v>265900</v>
      </c>
      <c r="M2047" s="13">
        <v>265900</v>
      </c>
      <c r="N2047" s="13">
        <v>265900</v>
      </c>
      <c r="O2047" s="13">
        <v>286300</v>
      </c>
      <c r="P2047" s="13">
        <v>298600</v>
      </c>
      <c r="Q2047" s="13">
        <v>298600</v>
      </c>
      <c r="R2047" s="13">
        <v>274800</v>
      </c>
      <c r="S2047" s="13">
        <v>274800</v>
      </c>
      <c r="T2047" s="13">
        <v>274800</v>
      </c>
      <c r="U2047" s="13">
        <v>274800</v>
      </c>
      <c r="V2047" s="13">
        <v>249900</v>
      </c>
      <c r="W2047" s="13">
        <v>230900</v>
      </c>
      <c r="X2047" s="13">
        <v>221700</v>
      </c>
      <c r="Y2047" s="13">
        <v>205400</v>
      </c>
      <c r="Z2047" s="13">
        <v>193300</v>
      </c>
      <c r="AA2047" s="13">
        <v>193300</v>
      </c>
      <c r="AB2047" s="13">
        <v>28</v>
      </c>
      <c r="AC2047" s="13">
        <v>45</v>
      </c>
      <c r="AD2047" s="13">
        <v>52</v>
      </c>
      <c r="AE2047" s="13">
        <v>41</v>
      </c>
      <c r="AF2047" s="13">
        <v>91</v>
      </c>
      <c r="AG2047" s="13"/>
      <c r="AH2047" s="13"/>
      <c r="AI2047" s="13"/>
      <c r="AJ2047" s="13"/>
      <c r="AK2047" s="13">
        <v>70</v>
      </c>
      <c r="AL2047" s="13">
        <v>36</v>
      </c>
      <c r="AM2047" s="13"/>
      <c r="AN2047" s="13">
        <v>16</v>
      </c>
      <c r="AO2047" s="13"/>
      <c r="AP2047" s="13"/>
      <c r="AQ2047" s="13"/>
      <c r="AR2047" s="13">
        <v>56</v>
      </c>
      <c r="AS2047" s="13">
        <v>35</v>
      </c>
      <c r="AT2047" s="13">
        <v>27</v>
      </c>
      <c r="AU2047" s="13">
        <v>35</v>
      </c>
      <c r="AV2047" s="13">
        <v>35</v>
      </c>
      <c r="AW2047" s="13"/>
      <c r="AX2047" s="13"/>
      <c r="AY2047" s="14">
        <f t="shared" si="324"/>
        <v>43.615384615384613</v>
      </c>
      <c r="AZ2047" s="14">
        <f t="shared" si="322"/>
        <v>23</v>
      </c>
      <c r="BA2047" s="19">
        <f t="shared" si="325"/>
        <v>0.59090909090909094</v>
      </c>
      <c r="BB2047" s="20">
        <f t="shared" si="323"/>
        <v>19.868477804210624</v>
      </c>
      <c r="BC2047">
        <f t="shared" si="326"/>
        <v>0</v>
      </c>
      <c r="BD2047" s="14">
        <f t="shared" si="327"/>
        <v>22</v>
      </c>
      <c r="BE2047" s="14">
        <f t="shared" si="328"/>
        <v>51.4</v>
      </c>
      <c r="BF2047" s="14">
        <f t="shared" si="329"/>
        <v>53</v>
      </c>
      <c r="BG2047" s="14">
        <f t="shared" si="330"/>
        <v>37.6</v>
      </c>
    </row>
    <row r="2048" spans="1:59" x14ac:dyDescent="0.2">
      <c r="A2048" t="str">
        <f t="shared" si="321"/>
        <v>Jackson Nelson_2016</v>
      </c>
      <c r="B2048" t="s">
        <v>677</v>
      </c>
      <c r="C2048" t="s">
        <v>465</v>
      </c>
      <c r="D2048">
        <v>2016</v>
      </c>
      <c r="E2048" s="13">
        <v>210400</v>
      </c>
      <c r="F2048" s="13">
        <v>210400</v>
      </c>
      <c r="G2048" s="13">
        <v>210400</v>
      </c>
      <c r="H2048" s="13">
        <v>212700</v>
      </c>
      <c r="I2048" s="13">
        <v>209900</v>
      </c>
      <c r="J2048" s="13">
        <v>209900</v>
      </c>
      <c r="K2048" s="13">
        <v>209900</v>
      </c>
      <c r="L2048" s="13">
        <v>209900</v>
      </c>
      <c r="M2048" s="13">
        <v>209900</v>
      </c>
      <c r="N2048" s="13">
        <v>209900</v>
      </c>
      <c r="O2048" s="13">
        <v>209900</v>
      </c>
      <c r="P2048" s="13">
        <v>209900</v>
      </c>
      <c r="Q2048" s="13">
        <v>209900</v>
      </c>
      <c r="R2048" s="13">
        <v>209900</v>
      </c>
      <c r="S2048" s="13">
        <v>209900</v>
      </c>
      <c r="T2048" s="13">
        <v>212600</v>
      </c>
      <c r="U2048" s="13">
        <v>212600</v>
      </c>
      <c r="V2048" s="13">
        <v>212600</v>
      </c>
      <c r="W2048" s="13">
        <v>217900</v>
      </c>
      <c r="X2048" s="13">
        <v>217900</v>
      </c>
      <c r="Y2048" s="13">
        <v>235400</v>
      </c>
      <c r="Z2048" s="13">
        <v>235400</v>
      </c>
      <c r="AA2048" s="13">
        <v>247200</v>
      </c>
      <c r="AB2048" s="13">
        <v>43</v>
      </c>
      <c r="AC2048" s="13">
        <v>44</v>
      </c>
      <c r="AD2048" s="13">
        <v>42</v>
      </c>
      <c r="AE2048" s="13">
        <v>33</v>
      </c>
      <c r="AF2048" s="13"/>
      <c r="AG2048" s="13"/>
      <c r="AH2048" s="13"/>
      <c r="AI2048" s="13"/>
      <c r="AJ2048" s="13"/>
      <c r="AK2048" s="13"/>
      <c r="AL2048" s="13"/>
      <c r="AM2048" s="13"/>
      <c r="AN2048" s="13"/>
      <c r="AO2048" s="13"/>
      <c r="AP2048" s="13">
        <v>57</v>
      </c>
      <c r="AQ2048" s="13"/>
      <c r="AR2048" s="13"/>
      <c r="AS2048" s="13">
        <v>53</v>
      </c>
      <c r="AT2048" s="13"/>
      <c r="AU2048" s="13">
        <v>65</v>
      </c>
      <c r="AV2048" s="13"/>
      <c r="AW2048" s="13">
        <v>55</v>
      </c>
      <c r="AX2048" s="13"/>
      <c r="AY2048" s="14">
        <f t="shared" si="324"/>
        <v>49</v>
      </c>
      <c r="AZ2048" s="14">
        <f t="shared" si="322"/>
        <v>23</v>
      </c>
      <c r="BA2048" s="19">
        <f t="shared" si="325"/>
        <v>0.36363636363636365</v>
      </c>
      <c r="BB2048" s="20">
        <f t="shared" si="323"/>
        <v>10.26784161489509</v>
      </c>
      <c r="BC2048">
        <f t="shared" si="326"/>
        <v>0</v>
      </c>
      <c r="BD2048" s="14">
        <f t="shared" si="327"/>
        <v>5</v>
      </c>
      <c r="BE2048" s="14">
        <f t="shared" si="328"/>
        <v>40.5</v>
      </c>
      <c r="BF2048" s="14" t="str">
        <f t="shared" si="329"/>
        <v/>
      </c>
      <c r="BG2048" s="14">
        <f t="shared" si="330"/>
        <v>57.5</v>
      </c>
    </row>
    <row r="2049" spans="1:59" x14ac:dyDescent="0.2">
      <c r="A2049" t="str">
        <f t="shared" si="321"/>
        <v>Jackson Nelson_2015</v>
      </c>
      <c r="B2049" t="s">
        <v>677</v>
      </c>
      <c r="C2049" t="s">
        <v>465</v>
      </c>
      <c r="D2049">
        <v>2015</v>
      </c>
      <c r="E2049" s="13">
        <v>117300</v>
      </c>
      <c r="F2049" s="13">
        <v>117300</v>
      </c>
      <c r="G2049" s="13">
        <v>117300</v>
      </c>
      <c r="H2049" s="13">
        <v>141300</v>
      </c>
      <c r="I2049" s="13">
        <v>165900</v>
      </c>
      <c r="J2049" s="13">
        <v>165900</v>
      </c>
      <c r="K2049" s="13">
        <v>162300</v>
      </c>
      <c r="L2049" s="13">
        <v>160900</v>
      </c>
      <c r="M2049" s="13">
        <v>151800</v>
      </c>
      <c r="N2049" s="13">
        <v>172800</v>
      </c>
      <c r="O2049" s="13">
        <v>182900</v>
      </c>
      <c r="P2049" s="13">
        <v>182900</v>
      </c>
      <c r="Q2049" s="13">
        <v>182900</v>
      </c>
      <c r="R2049" s="13">
        <v>182900</v>
      </c>
      <c r="S2049" s="13">
        <v>182900</v>
      </c>
      <c r="T2049" s="13">
        <v>182900</v>
      </c>
      <c r="U2049" s="13">
        <v>182900</v>
      </c>
      <c r="V2049" s="13">
        <v>182900</v>
      </c>
      <c r="W2049" s="13">
        <v>182900</v>
      </c>
      <c r="X2049" s="13">
        <v>182900</v>
      </c>
      <c r="Y2049" s="13">
        <v>182900</v>
      </c>
      <c r="Z2049" s="13">
        <v>191900</v>
      </c>
      <c r="AA2049" s="13">
        <v>191900</v>
      </c>
      <c r="AB2049" s="13">
        <v>32</v>
      </c>
      <c r="AC2049" s="13">
        <v>49</v>
      </c>
      <c r="AD2049" s="13">
        <v>43</v>
      </c>
      <c r="AE2049" s="13">
        <v>48</v>
      </c>
      <c r="AF2049" s="13"/>
      <c r="AG2049" s="13"/>
      <c r="AH2049" s="13">
        <v>46</v>
      </c>
      <c r="AI2049" s="13">
        <v>29</v>
      </c>
      <c r="AJ2049" s="13">
        <v>63</v>
      </c>
      <c r="AK2049" s="13">
        <v>33</v>
      </c>
      <c r="AL2049" s="13"/>
      <c r="AM2049" s="13"/>
      <c r="AN2049" s="13"/>
      <c r="AO2049" s="13"/>
      <c r="AP2049" s="13"/>
      <c r="AQ2049" s="13"/>
      <c r="AR2049" s="13"/>
      <c r="AS2049" s="13"/>
      <c r="AT2049" s="13"/>
      <c r="AU2049" s="13"/>
      <c r="AV2049" s="13">
        <v>37</v>
      </c>
      <c r="AW2049" s="13"/>
      <c r="AX2049" s="13">
        <v>49</v>
      </c>
      <c r="AY2049" s="14">
        <f t="shared" si="324"/>
        <v>42.9</v>
      </c>
      <c r="AZ2049" s="14">
        <f t="shared" si="322"/>
        <v>23</v>
      </c>
      <c r="BA2049" s="19">
        <f t="shared" si="325"/>
        <v>0.45454545454545453</v>
      </c>
      <c r="BB2049" s="20">
        <f t="shared" si="323"/>
        <v>10.322036836034089</v>
      </c>
      <c r="BC2049">
        <f t="shared" si="326"/>
        <v>0</v>
      </c>
      <c r="BD2049" s="14">
        <f t="shared" si="327"/>
        <v>1</v>
      </c>
      <c r="BE2049" s="14">
        <f t="shared" si="328"/>
        <v>43</v>
      </c>
      <c r="BF2049" s="14">
        <f t="shared" si="329"/>
        <v>42.75</v>
      </c>
      <c r="BG2049" s="14">
        <f t="shared" si="330"/>
        <v>43</v>
      </c>
    </row>
    <row r="2050" spans="1:59" x14ac:dyDescent="0.2">
      <c r="A2050" t="str">
        <f t="shared" ref="A2050:A2113" si="331">B2050&amp;"_"&amp;D2050</f>
        <v>Nic Newman_2018</v>
      </c>
      <c r="B2050" t="s">
        <v>1577</v>
      </c>
      <c r="C2050" t="s">
        <v>84</v>
      </c>
      <c r="D2050">
        <v>2018</v>
      </c>
      <c r="E2050" s="13">
        <v>454500</v>
      </c>
      <c r="F2050" s="13">
        <v>454500</v>
      </c>
      <c r="G2050" s="13">
        <v>454500</v>
      </c>
      <c r="H2050" s="13">
        <v>454500</v>
      </c>
      <c r="I2050" s="13">
        <v>454500</v>
      </c>
      <c r="J2050" s="13">
        <v>454500</v>
      </c>
      <c r="K2050" s="13">
        <v>454500</v>
      </c>
      <c r="L2050" s="13">
        <v>454500</v>
      </c>
      <c r="M2050" s="13">
        <v>454500</v>
      </c>
      <c r="N2050" s="13">
        <v>454500</v>
      </c>
      <c r="O2050" s="13">
        <v>454500</v>
      </c>
      <c r="P2050" s="13">
        <v>404500</v>
      </c>
      <c r="Q2050" s="13">
        <v>404500</v>
      </c>
      <c r="R2050" s="13">
        <v>404500</v>
      </c>
      <c r="S2050" s="13">
        <v>404500</v>
      </c>
      <c r="T2050" s="13">
        <v>404500</v>
      </c>
      <c r="U2050" s="13">
        <v>404500</v>
      </c>
      <c r="V2050" s="13">
        <v>365000</v>
      </c>
      <c r="W2050" s="13">
        <v>345600</v>
      </c>
      <c r="X2050" s="13">
        <v>340000</v>
      </c>
      <c r="Y2050" s="13">
        <v>352300</v>
      </c>
      <c r="Z2050" s="13">
        <v>374400</v>
      </c>
      <c r="AA2050" s="13">
        <v>411700</v>
      </c>
      <c r="AB2050" s="13">
        <v>60</v>
      </c>
      <c r="AC2050" s="13"/>
      <c r="AD2050" s="13"/>
      <c r="AE2050" s="13">
        <v>58</v>
      </c>
      <c r="AF2050" s="13"/>
      <c r="AG2050" s="13"/>
      <c r="AH2050" s="13"/>
      <c r="AI2050" s="13"/>
      <c r="AJ2050" s="13"/>
      <c r="AK2050" s="13"/>
      <c r="AL2050" s="13">
        <v>43</v>
      </c>
      <c r="AM2050" s="13"/>
      <c r="AN2050" s="13"/>
      <c r="AO2050" s="13"/>
      <c r="AP2050" s="13"/>
      <c r="AQ2050" s="13"/>
      <c r="AR2050" s="13">
        <v>57</v>
      </c>
      <c r="AS2050" s="13">
        <v>80</v>
      </c>
      <c r="AT2050" s="13">
        <v>62</v>
      </c>
      <c r="AU2050" s="13">
        <v>95</v>
      </c>
      <c r="AV2050" s="13">
        <v>110</v>
      </c>
      <c r="AW2050" s="13">
        <v>89</v>
      </c>
      <c r="AX2050" s="13">
        <v>72</v>
      </c>
      <c r="AY2050" s="14">
        <f t="shared" si="324"/>
        <v>72.599999999999994</v>
      </c>
      <c r="AZ2050" s="14">
        <f t="shared" si="322"/>
        <v>23</v>
      </c>
      <c r="BA2050" s="19">
        <f t="shared" si="325"/>
        <v>0.45454545454545453</v>
      </c>
      <c r="BB2050" s="20">
        <f t="shared" si="323"/>
        <v>20.624688549837014</v>
      </c>
      <c r="BC2050">
        <f t="shared" si="326"/>
        <v>0</v>
      </c>
      <c r="BD2050" s="14">
        <f t="shared" si="327"/>
        <v>20</v>
      </c>
      <c r="BE2050" s="14">
        <f t="shared" si="328"/>
        <v>59</v>
      </c>
      <c r="BF2050" s="14">
        <f t="shared" si="329"/>
        <v>43</v>
      </c>
      <c r="BG2050" s="14">
        <f t="shared" si="330"/>
        <v>80.714285714285708</v>
      </c>
    </row>
    <row r="2051" spans="1:59" x14ac:dyDescent="0.2">
      <c r="A2051" t="str">
        <f t="shared" si="331"/>
        <v>Nic Newman_2017</v>
      </c>
      <c r="B2051" t="s">
        <v>1577</v>
      </c>
      <c r="C2051" t="s">
        <v>84</v>
      </c>
      <c r="D2051">
        <v>2017</v>
      </c>
      <c r="E2051" s="13">
        <v>123900</v>
      </c>
      <c r="F2051" s="13">
        <v>123900</v>
      </c>
      <c r="G2051" s="13">
        <v>123900</v>
      </c>
      <c r="H2051" s="13">
        <v>123900</v>
      </c>
      <c r="I2051" s="13">
        <v>206700</v>
      </c>
      <c r="J2051" s="13">
        <v>206700</v>
      </c>
      <c r="K2051" s="13">
        <v>261400</v>
      </c>
      <c r="L2051" s="13">
        <v>261400</v>
      </c>
      <c r="M2051" s="13">
        <v>322000</v>
      </c>
      <c r="N2051" s="13">
        <v>372900</v>
      </c>
      <c r="O2051" s="13">
        <v>416000</v>
      </c>
      <c r="P2051" s="13">
        <v>416000</v>
      </c>
      <c r="Q2051" s="13">
        <v>420500</v>
      </c>
      <c r="R2051" s="13">
        <v>428600</v>
      </c>
      <c r="S2051" s="13">
        <v>442700</v>
      </c>
      <c r="T2051" s="13">
        <v>451100</v>
      </c>
      <c r="U2051" s="13">
        <v>446300</v>
      </c>
      <c r="V2051" s="13">
        <v>431000</v>
      </c>
      <c r="W2051" s="13">
        <v>405600</v>
      </c>
      <c r="X2051" s="13">
        <v>392400</v>
      </c>
      <c r="Y2051" s="13">
        <v>391400</v>
      </c>
      <c r="Z2051" s="13">
        <v>376000</v>
      </c>
      <c r="AA2051" s="13">
        <v>376000</v>
      </c>
      <c r="AB2051" s="13"/>
      <c r="AC2051" s="13">
        <v>73</v>
      </c>
      <c r="AD2051" s="13">
        <v>105</v>
      </c>
      <c r="AE2051" s="13">
        <v>80</v>
      </c>
      <c r="AF2051" s="13"/>
      <c r="AG2051" s="13">
        <v>59</v>
      </c>
      <c r="AH2051" s="13"/>
      <c r="AI2051" s="13">
        <v>151</v>
      </c>
      <c r="AJ2051" s="13">
        <v>93</v>
      </c>
      <c r="AK2051" s="13">
        <v>72</v>
      </c>
      <c r="AL2051" s="13"/>
      <c r="AM2051" s="13">
        <v>89</v>
      </c>
      <c r="AN2051" s="13">
        <v>104</v>
      </c>
      <c r="AO2051" s="13">
        <v>90</v>
      </c>
      <c r="AP2051" s="13">
        <v>88</v>
      </c>
      <c r="AQ2051" s="13">
        <v>80</v>
      </c>
      <c r="AR2051" s="13">
        <v>64</v>
      </c>
      <c r="AS2051" s="13">
        <v>57</v>
      </c>
      <c r="AT2051" s="13">
        <v>93</v>
      </c>
      <c r="AU2051" s="13">
        <v>85</v>
      </c>
      <c r="AV2051" s="13">
        <v>24</v>
      </c>
      <c r="AW2051" s="13"/>
      <c r="AX2051" s="13">
        <v>81</v>
      </c>
      <c r="AY2051" s="14">
        <f t="shared" si="324"/>
        <v>82.666666666666671</v>
      </c>
      <c r="AZ2051" s="14">
        <f t="shared" si="322"/>
        <v>23</v>
      </c>
      <c r="BA2051" s="19">
        <f t="shared" si="325"/>
        <v>0.81818181818181823</v>
      </c>
      <c r="BB2051" s="20">
        <f t="shared" si="323"/>
        <v>25.66526606822811</v>
      </c>
      <c r="BC2051">
        <f t="shared" si="326"/>
        <v>0</v>
      </c>
      <c r="BD2051" s="14">
        <f t="shared" si="327"/>
        <v>1</v>
      </c>
      <c r="BE2051" s="14">
        <f t="shared" si="328"/>
        <v>79.25</v>
      </c>
      <c r="BF2051" s="14">
        <f t="shared" si="329"/>
        <v>101.25</v>
      </c>
      <c r="BG2051" s="14">
        <f t="shared" si="330"/>
        <v>71.5</v>
      </c>
    </row>
    <row r="2052" spans="1:59" x14ac:dyDescent="0.2">
      <c r="A2052" t="str">
        <f t="shared" si="331"/>
        <v>Nic Newman_2016</v>
      </c>
      <c r="B2052" t="s">
        <v>1577</v>
      </c>
      <c r="C2052" t="s">
        <v>84</v>
      </c>
      <c r="D2052">
        <v>2016</v>
      </c>
      <c r="E2052" s="13">
        <v>117300</v>
      </c>
      <c r="F2052" s="13">
        <v>117300</v>
      </c>
      <c r="G2052" s="13">
        <v>117300</v>
      </c>
      <c r="H2052" s="13">
        <v>117300</v>
      </c>
      <c r="I2052" s="13">
        <v>117300</v>
      </c>
      <c r="J2052" s="13">
        <v>117300</v>
      </c>
      <c r="K2052" s="13">
        <v>117300</v>
      </c>
      <c r="L2052" s="13">
        <v>117300</v>
      </c>
      <c r="M2052" s="13">
        <v>117300</v>
      </c>
      <c r="N2052" s="13">
        <v>117300</v>
      </c>
      <c r="O2052" s="13">
        <v>117300</v>
      </c>
      <c r="P2052" s="13">
        <v>117300</v>
      </c>
      <c r="Q2052" s="13">
        <v>117300</v>
      </c>
      <c r="R2052" s="13">
        <v>117300</v>
      </c>
      <c r="S2052" s="13">
        <v>117300</v>
      </c>
      <c r="T2052" s="13">
        <v>117300</v>
      </c>
      <c r="U2052" s="13">
        <v>117300</v>
      </c>
      <c r="V2052" s="13">
        <v>117300</v>
      </c>
      <c r="W2052" s="13">
        <v>117300</v>
      </c>
      <c r="X2052" s="13">
        <v>117300</v>
      </c>
      <c r="Y2052" s="13">
        <v>117300</v>
      </c>
      <c r="Z2052" s="13">
        <v>117300</v>
      </c>
      <c r="AA2052" s="13">
        <v>117300</v>
      </c>
      <c r="AB2052" s="13"/>
      <c r="AC2052" s="13"/>
      <c r="AD2052" s="13"/>
      <c r="AE2052" s="13"/>
      <c r="AF2052" s="13"/>
      <c r="AG2052" s="13"/>
      <c r="AH2052" s="13"/>
      <c r="AI2052" s="13"/>
      <c r="AJ2052" s="13"/>
      <c r="AK2052" s="13"/>
      <c r="AL2052" s="13"/>
      <c r="AM2052" s="13"/>
      <c r="AN2052" s="13"/>
      <c r="AO2052" s="13"/>
      <c r="AP2052" s="13"/>
      <c r="AQ2052" s="13"/>
      <c r="AR2052" s="13"/>
      <c r="AS2052" s="13"/>
      <c r="AT2052" s="13"/>
      <c r="AU2052" s="13"/>
      <c r="AV2052" s="13"/>
      <c r="AW2052" s="13"/>
      <c r="AX2052" s="13"/>
      <c r="AY2052" s="14" t="str">
        <f t="shared" si="324"/>
        <v/>
      </c>
      <c r="AZ2052" s="14">
        <f t="shared" si="322"/>
        <v>23</v>
      </c>
      <c r="BA2052" s="19">
        <f t="shared" si="325"/>
        <v>0</v>
      </c>
      <c r="BB2052" s="20" t="e">
        <f t="shared" si="323"/>
        <v>#DIV/0!</v>
      </c>
      <c r="BC2052">
        <f t="shared" si="326"/>
        <v>0</v>
      </c>
      <c r="BD2052" s="14">
        <f t="shared" si="327"/>
        <v>1</v>
      </c>
      <c r="BE2052" s="14" t="str">
        <f t="shared" si="328"/>
        <v/>
      </c>
      <c r="BF2052" s="14" t="str">
        <f t="shared" si="329"/>
        <v/>
      </c>
      <c r="BG2052" s="14" t="str">
        <f t="shared" si="330"/>
        <v/>
      </c>
    </row>
    <row r="2053" spans="1:59" x14ac:dyDescent="0.2">
      <c r="A2053" t="str">
        <f t="shared" si="331"/>
        <v>Nic Newman_2015</v>
      </c>
      <c r="B2053" t="s">
        <v>1577</v>
      </c>
      <c r="C2053" t="s">
        <v>84</v>
      </c>
      <c r="D2053">
        <v>2015</v>
      </c>
      <c r="E2053" s="13">
        <v>102400</v>
      </c>
      <c r="F2053" s="13">
        <v>102400</v>
      </c>
      <c r="G2053" s="13">
        <v>102400</v>
      </c>
      <c r="H2053" s="13">
        <v>102400</v>
      </c>
      <c r="I2053" s="13">
        <v>102400</v>
      </c>
      <c r="J2053" s="13">
        <v>102400</v>
      </c>
      <c r="K2053" s="13">
        <v>102400</v>
      </c>
      <c r="L2053" s="13">
        <v>102400</v>
      </c>
      <c r="M2053" s="13">
        <v>102400</v>
      </c>
      <c r="N2053" s="13">
        <v>102400</v>
      </c>
      <c r="O2053" s="13">
        <v>102400</v>
      </c>
      <c r="P2053" s="13">
        <v>102400</v>
      </c>
      <c r="Q2053" s="13">
        <v>102400</v>
      </c>
      <c r="R2053" s="13">
        <v>102400</v>
      </c>
      <c r="S2053" s="13">
        <v>102400</v>
      </c>
      <c r="T2053" s="13">
        <v>102400</v>
      </c>
      <c r="U2053" s="13">
        <v>102400</v>
      </c>
      <c r="V2053" s="13">
        <v>102400</v>
      </c>
      <c r="W2053" s="13">
        <v>102400</v>
      </c>
      <c r="X2053" s="13">
        <v>102400</v>
      </c>
      <c r="Y2053" s="13">
        <v>102400</v>
      </c>
      <c r="Z2053" s="13">
        <v>102400</v>
      </c>
      <c r="AA2053" s="13">
        <v>102400</v>
      </c>
      <c r="AB2053" s="13"/>
      <c r="AC2053" s="13"/>
      <c r="AD2053" s="13"/>
      <c r="AE2053" s="13"/>
      <c r="AF2053" s="13"/>
      <c r="AG2053" s="13"/>
      <c r="AH2053" s="13"/>
      <c r="AI2053" s="13"/>
      <c r="AJ2053" s="13"/>
      <c r="AK2053" s="13"/>
      <c r="AL2053" s="13"/>
      <c r="AM2053" s="13"/>
      <c r="AN2053" s="13"/>
      <c r="AO2053" s="13"/>
      <c r="AP2053" s="13"/>
      <c r="AQ2053" s="13"/>
      <c r="AR2053" s="13"/>
      <c r="AS2053" s="13"/>
      <c r="AT2053" s="13"/>
      <c r="AU2053" s="13"/>
      <c r="AV2053" s="13"/>
      <c r="AW2053" s="13"/>
      <c r="AX2053" s="13"/>
      <c r="AY2053" s="14" t="str">
        <f t="shared" si="324"/>
        <v/>
      </c>
      <c r="AZ2053" s="14">
        <f t="shared" si="322"/>
        <v>23</v>
      </c>
      <c r="BA2053" s="19">
        <f t="shared" si="325"/>
        <v>0</v>
      </c>
      <c r="BB2053" s="20" t="e">
        <f t="shared" si="323"/>
        <v>#DIV/0!</v>
      </c>
      <c r="BC2053">
        <f t="shared" si="326"/>
        <v>0</v>
      </c>
      <c r="BD2053" s="14">
        <f t="shared" si="327"/>
        <v>1</v>
      </c>
      <c r="BE2053" s="14" t="str">
        <f t="shared" si="328"/>
        <v/>
      </c>
      <c r="BF2053" s="14" t="str">
        <f t="shared" si="329"/>
        <v/>
      </c>
      <c r="BG2053" s="14" t="str">
        <f t="shared" si="330"/>
        <v/>
      </c>
    </row>
    <row r="2054" spans="1:59" x14ac:dyDescent="0.2">
      <c r="A2054" t="str">
        <f t="shared" si="331"/>
        <v>Jack Newnes_2018</v>
      </c>
      <c r="B2054" t="s">
        <v>666</v>
      </c>
      <c r="C2054" t="s">
        <v>399</v>
      </c>
      <c r="D2054">
        <v>2018</v>
      </c>
      <c r="E2054" s="13">
        <v>465800</v>
      </c>
      <c r="F2054" s="13">
        <v>465800</v>
      </c>
      <c r="G2054" s="13">
        <v>465800</v>
      </c>
      <c r="H2054" s="13">
        <v>456400</v>
      </c>
      <c r="I2054" s="13">
        <v>427700</v>
      </c>
      <c r="J2054" s="13">
        <v>381200</v>
      </c>
      <c r="K2054" s="13">
        <v>340400</v>
      </c>
      <c r="L2054" s="13">
        <v>330400</v>
      </c>
      <c r="M2054" s="13">
        <v>349100</v>
      </c>
      <c r="N2054" s="13">
        <v>356300</v>
      </c>
      <c r="O2054" s="13">
        <v>344300</v>
      </c>
      <c r="P2054" s="13">
        <v>344500</v>
      </c>
      <c r="Q2054" s="13">
        <v>349900</v>
      </c>
      <c r="R2054" s="13">
        <v>370300</v>
      </c>
      <c r="S2054" s="13">
        <v>370300</v>
      </c>
      <c r="T2054" s="13">
        <v>362400</v>
      </c>
      <c r="U2054" s="13">
        <v>339300</v>
      </c>
      <c r="V2054" s="13">
        <v>328100</v>
      </c>
      <c r="W2054" s="13">
        <v>326800</v>
      </c>
      <c r="X2054" s="13">
        <v>329400</v>
      </c>
      <c r="Y2054" s="13">
        <v>310900</v>
      </c>
      <c r="Z2054" s="13">
        <v>292900</v>
      </c>
      <c r="AA2054" s="13">
        <v>289600</v>
      </c>
      <c r="AB2054" s="13">
        <v>88</v>
      </c>
      <c r="AC2054" s="13">
        <v>69</v>
      </c>
      <c r="AD2054" s="13">
        <v>99</v>
      </c>
      <c r="AE2054" s="13">
        <v>36</v>
      </c>
      <c r="AF2054" s="13">
        <v>12</v>
      </c>
      <c r="AG2054" s="13">
        <v>87</v>
      </c>
      <c r="AH2054" s="13">
        <v>82</v>
      </c>
      <c r="AI2054" s="13">
        <v>72</v>
      </c>
      <c r="AJ2054" s="13">
        <v>73</v>
      </c>
      <c r="AK2054" s="13">
        <v>42</v>
      </c>
      <c r="AL2054" s="13">
        <v>92</v>
      </c>
      <c r="AM2054" s="13">
        <v>87</v>
      </c>
      <c r="AN2054" s="13">
        <v>77</v>
      </c>
      <c r="AO2054" s="13"/>
      <c r="AP2054" s="13">
        <v>45</v>
      </c>
      <c r="AQ2054" s="13">
        <v>48</v>
      </c>
      <c r="AR2054" s="13">
        <v>89</v>
      </c>
      <c r="AS2054" s="13">
        <v>61</v>
      </c>
      <c r="AT2054" s="13">
        <v>56</v>
      </c>
      <c r="AU2054" s="13">
        <v>44</v>
      </c>
      <c r="AV2054" s="13">
        <v>51</v>
      </c>
      <c r="AW2054" s="13">
        <v>73</v>
      </c>
      <c r="AX2054" s="13">
        <v>60</v>
      </c>
      <c r="AY2054" s="14">
        <f t="shared" si="324"/>
        <v>65.590909090909093</v>
      </c>
      <c r="AZ2054" s="14">
        <f t="shared" si="322"/>
        <v>23</v>
      </c>
      <c r="BA2054" s="19">
        <f t="shared" si="325"/>
        <v>1</v>
      </c>
      <c r="BB2054" s="20">
        <f t="shared" si="323"/>
        <v>22.042511072296055</v>
      </c>
      <c r="BC2054">
        <f t="shared" si="326"/>
        <v>0</v>
      </c>
      <c r="BD2054" s="14">
        <f t="shared" si="327"/>
        <v>23</v>
      </c>
      <c r="BE2054" s="14">
        <f t="shared" si="328"/>
        <v>65.166666666666671</v>
      </c>
      <c r="BF2054" s="14">
        <f t="shared" si="329"/>
        <v>74.666666666666671</v>
      </c>
      <c r="BG2054" s="14">
        <f t="shared" si="330"/>
        <v>58.555555555555557</v>
      </c>
    </row>
    <row r="2055" spans="1:59" x14ac:dyDescent="0.2">
      <c r="A2055" t="str">
        <f t="shared" si="331"/>
        <v>Jack Newnes_2017</v>
      </c>
      <c r="B2055" t="s">
        <v>666</v>
      </c>
      <c r="C2055" t="s">
        <v>399</v>
      </c>
      <c r="D2055">
        <v>2017</v>
      </c>
      <c r="E2055" s="13">
        <v>482000</v>
      </c>
      <c r="F2055" s="13">
        <v>482000</v>
      </c>
      <c r="G2055" s="13">
        <v>482000</v>
      </c>
      <c r="H2055" s="13">
        <v>445300</v>
      </c>
      <c r="I2055" s="13">
        <v>428900</v>
      </c>
      <c r="J2055" s="13">
        <v>430400</v>
      </c>
      <c r="K2055" s="13">
        <v>442600</v>
      </c>
      <c r="L2055" s="13">
        <v>448400</v>
      </c>
      <c r="M2055" s="13">
        <v>458600</v>
      </c>
      <c r="N2055" s="13">
        <v>428200</v>
      </c>
      <c r="O2055" s="13">
        <v>429700</v>
      </c>
      <c r="P2055" s="13">
        <v>429700</v>
      </c>
      <c r="Q2055" s="13">
        <v>430600</v>
      </c>
      <c r="R2055" s="13">
        <v>464200</v>
      </c>
      <c r="S2055" s="13">
        <v>468100</v>
      </c>
      <c r="T2055" s="13">
        <v>476400</v>
      </c>
      <c r="U2055" s="13">
        <v>489000</v>
      </c>
      <c r="V2055" s="13">
        <v>502300</v>
      </c>
      <c r="W2055" s="13">
        <v>499100</v>
      </c>
      <c r="X2055" s="13">
        <v>484500</v>
      </c>
      <c r="Y2055" s="13">
        <v>464300</v>
      </c>
      <c r="Z2055" s="13">
        <v>443200</v>
      </c>
      <c r="AA2055" s="13">
        <v>431700</v>
      </c>
      <c r="AB2055" s="13">
        <v>67</v>
      </c>
      <c r="AC2055" s="13">
        <v>61</v>
      </c>
      <c r="AD2055" s="13">
        <v>71</v>
      </c>
      <c r="AE2055" s="13">
        <v>92</v>
      </c>
      <c r="AF2055" s="13">
        <v>91</v>
      </c>
      <c r="AG2055" s="13">
        <v>97</v>
      </c>
      <c r="AH2055" s="13">
        <v>84</v>
      </c>
      <c r="AI2055" s="13">
        <v>106</v>
      </c>
      <c r="AJ2055" s="13">
        <v>11</v>
      </c>
      <c r="AK2055" s="13">
        <v>138</v>
      </c>
      <c r="AL2055" s="13"/>
      <c r="AM2055" s="13">
        <v>105</v>
      </c>
      <c r="AN2055" s="13">
        <v>85</v>
      </c>
      <c r="AO2055" s="13">
        <v>91</v>
      </c>
      <c r="AP2055" s="13">
        <v>121</v>
      </c>
      <c r="AQ2055" s="13">
        <v>100</v>
      </c>
      <c r="AR2055" s="13">
        <v>101</v>
      </c>
      <c r="AS2055" s="13">
        <v>93</v>
      </c>
      <c r="AT2055" s="13">
        <v>73</v>
      </c>
      <c r="AU2055" s="13">
        <v>81</v>
      </c>
      <c r="AV2055" s="13">
        <v>79</v>
      </c>
      <c r="AW2055" s="13">
        <v>82</v>
      </c>
      <c r="AX2055" s="13">
        <v>35</v>
      </c>
      <c r="AY2055" s="14">
        <f t="shared" si="324"/>
        <v>84.727272727272734</v>
      </c>
      <c r="AZ2055" s="14">
        <f t="shared" si="322"/>
        <v>23</v>
      </c>
      <c r="BA2055" s="19">
        <f t="shared" si="325"/>
        <v>1</v>
      </c>
      <c r="BB2055" s="20">
        <f t="shared" si="323"/>
        <v>26.75494047511301</v>
      </c>
      <c r="BC2055">
        <f t="shared" si="326"/>
        <v>0</v>
      </c>
      <c r="BD2055" s="14">
        <f t="shared" si="327"/>
        <v>10</v>
      </c>
      <c r="BE2055" s="14">
        <f t="shared" si="328"/>
        <v>79.833333333333329</v>
      </c>
      <c r="BF2055" s="14">
        <f t="shared" si="329"/>
        <v>88.8</v>
      </c>
      <c r="BG2055" s="14">
        <f t="shared" si="330"/>
        <v>85</v>
      </c>
    </row>
    <row r="2056" spans="1:59" x14ac:dyDescent="0.2">
      <c r="A2056" t="str">
        <f t="shared" si="331"/>
        <v>Jack Newnes_2016</v>
      </c>
      <c r="B2056" t="s">
        <v>666</v>
      </c>
      <c r="C2056" t="s">
        <v>399</v>
      </c>
      <c r="D2056">
        <v>2016</v>
      </c>
      <c r="E2056" s="13">
        <v>489600</v>
      </c>
      <c r="F2056" s="13">
        <v>489600</v>
      </c>
      <c r="G2056" s="13">
        <v>489600</v>
      </c>
      <c r="H2056" s="13">
        <v>488800</v>
      </c>
      <c r="I2056" s="13">
        <v>490700</v>
      </c>
      <c r="J2056" s="13">
        <v>491900</v>
      </c>
      <c r="K2056" s="13">
        <v>485400</v>
      </c>
      <c r="L2056" s="13">
        <v>464900</v>
      </c>
      <c r="M2056" s="13">
        <v>436700</v>
      </c>
      <c r="N2056" s="13">
        <v>414500</v>
      </c>
      <c r="O2056" s="13">
        <v>406700</v>
      </c>
      <c r="P2056" s="13">
        <v>404300</v>
      </c>
      <c r="Q2056" s="13">
        <v>402900</v>
      </c>
      <c r="R2056" s="13">
        <v>402900</v>
      </c>
      <c r="S2056" s="13">
        <v>400300</v>
      </c>
      <c r="T2056" s="13">
        <v>415300</v>
      </c>
      <c r="U2056" s="13">
        <v>427700</v>
      </c>
      <c r="V2056" s="13">
        <v>439700</v>
      </c>
      <c r="W2056" s="13">
        <v>453400</v>
      </c>
      <c r="X2056" s="13">
        <v>445400</v>
      </c>
      <c r="Y2056" s="13">
        <v>449400</v>
      </c>
      <c r="Z2056" s="13">
        <v>437700</v>
      </c>
      <c r="AA2056" s="13">
        <v>443300</v>
      </c>
      <c r="AB2056" s="13">
        <v>89</v>
      </c>
      <c r="AC2056" s="13">
        <v>86</v>
      </c>
      <c r="AD2056" s="13">
        <v>111</v>
      </c>
      <c r="AE2056" s="13">
        <v>95</v>
      </c>
      <c r="AF2056" s="13">
        <v>84</v>
      </c>
      <c r="AG2056" s="13">
        <v>95</v>
      </c>
      <c r="AH2056" s="13">
        <v>63</v>
      </c>
      <c r="AI2056" s="13">
        <v>54</v>
      </c>
      <c r="AJ2056" s="13">
        <v>94</v>
      </c>
      <c r="AK2056" s="13">
        <v>83</v>
      </c>
      <c r="AL2056" s="13">
        <v>61</v>
      </c>
      <c r="AM2056" s="13">
        <v>96</v>
      </c>
      <c r="AN2056" s="13"/>
      <c r="AO2056" s="13">
        <v>82</v>
      </c>
      <c r="AP2056" s="13">
        <v>96</v>
      </c>
      <c r="AQ2056" s="13">
        <v>101</v>
      </c>
      <c r="AR2056" s="13">
        <v>92</v>
      </c>
      <c r="AS2056" s="13">
        <v>109</v>
      </c>
      <c r="AT2056" s="13">
        <v>61</v>
      </c>
      <c r="AU2056" s="13">
        <v>115</v>
      </c>
      <c r="AV2056" s="13">
        <v>76</v>
      </c>
      <c r="AW2056" s="13">
        <v>93</v>
      </c>
      <c r="AX2056" s="13">
        <v>113</v>
      </c>
      <c r="AY2056" s="14">
        <f t="shared" si="324"/>
        <v>88.590909090909093</v>
      </c>
      <c r="AZ2056" s="14">
        <f t="shared" si="322"/>
        <v>23</v>
      </c>
      <c r="BA2056" s="19">
        <f t="shared" si="325"/>
        <v>1</v>
      </c>
      <c r="BB2056" s="20">
        <f t="shared" si="323"/>
        <v>17.256217901876877</v>
      </c>
      <c r="BC2056">
        <f t="shared" si="326"/>
        <v>0</v>
      </c>
      <c r="BD2056" s="14">
        <f t="shared" si="327"/>
        <v>15</v>
      </c>
      <c r="BE2056" s="14">
        <f t="shared" si="328"/>
        <v>93.333333333333329</v>
      </c>
      <c r="BF2056" s="14">
        <f t="shared" si="329"/>
        <v>75.166666666666671</v>
      </c>
      <c r="BG2056" s="14">
        <f t="shared" si="330"/>
        <v>95.111111111111114</v>
      </c>
    </row>
    <row r="2057" spans="1:59" x14ac:dyDescent="0.2">
      <c r="A2057" t="str">
        <f t="shared" si="331"/>
        <v>Jack Newnes_2015</v>
      </c>
      <c r="B2057" t="s">
        <v>666</v>
      </c>
      <c r="C2057" t="s">
        <v>399</v>
      </c>
      <c r="D2057">
        <v>2015</v>
      </c>
      <c r="E2057" s="13">
        <v>436800</v>
      </c>
      <c r="F2057" s="13">
        <v>436800</v>
      </c>
      <c r="G2057" s="13">
        <v>436800</v>
      </c>
      <c r="H2057" s="13">
        <v>424500</v>
      </c>
      <c r="I2057" s="13">
        <v>410900</v>
      </c>
      <c r="J2057" s="13">
        <v>392500</v>
      </c>
      <c r="K2057" s="13">
        <v>385500</v>
      </c>
      <c r="L2057" s="13">
        <v>395900</v>
      </c>
      <c r="M2057" s="13">
        <v>412800</v>
      </c>
      <c r="N2057" s="13">
        <v>438500</v>
      </c>
      <c r="O2057" s="13">
        <v>439700</v>
      </c>
      <c r="P2057" s="13">
        <v>445300</v>
      </c>
      <c r="Q2057" s="13">
        <v>445300</v>
      </c>
      <c r="R2057" s="13">
        <v>455900</v>
      </c>
      <c r="S2057" s="13">
        <v>487700</v>
      </c>
      <c r="T2057" s="13">
        <v>510900</v>
      </c>
      <c r="U2057" s="13">
        <v>503900</v>
      </c>
      <c r="V2057" s="13">
        <v>486200</v>
      </c>
      <c r="W2057" s="13">
        <v>464800</v>
      </c>
      <c r="X2057" s="13">
        <v>459700</v>
      </c>
      <c r="Y2057" s="13">
        <v>471000</v>
      </c>
      <c r="Z2057" s="13">
        <v>480100</v>
      </c>
      <c r="AA2057" s="13">
        <v>481100</v>
      </c>
      <c r="AB2057" s="13">
        <v>69</v>
      </c>
      <c r="AC2057" s="13">
        <v>90</v>
      </c>
      <c r="AD2057" s="13">
        <v>72</v>
      </c>
      <c r="AE2057" s="13">
        <v>60</v>
      </c>
      <c r="AF2057" s="13">
        <v>72</v>
      </c>
      <c r="AG2057" s="13">
        <v>87</v>
      </c>
      <c r="AH2057" s="13">
        <v>95</v>
      </c>
      <c r="AI2057" s="13">
        <v>92</v>
      </c>
      <c r="AJ2057" s="13">
        <v>117</v>
      </c>
      <c r="AK2057" s="13">
        <v>53</v>
      </c>
      <c r="AL2057" s="13">
        <v>103</v>
      </c>
      <c r="AM2057" s="13"/>
      <c r="AN2057" s="13">
        <v>133</v>
      </c>
      <c r="AO2057" s="13">
        <v>105</v>
      </c>
      <c r="AP2057" s="13">
        <v>103</v>
      </c>
      <c r="AQ2057" s="13">
        <v>79</v>
      </c>
      <c r="AR2057" s="13">
        <v>83</v>
      </c>
      <c r="AS2057" s="13">
        <v>83</v>
      </c>
      <c r="AT2057" s="13">
        <v>104</v>
      </c>
      <c r="AU2057" s="13">
        <v>118</v>
      </c>
      <c r="AV2057" s="13">
        <v>88</v>
      </c>
      <c r="AW2057" s="13">
        <v>91</v>
      </c>
      <c r="AX2057" s="13">
        <v>99</v>
      </c>
      <c r="AY2057" s="14">
        <f t="shared" si="324"/>
        <v>90.727272727272734</v>
      </c>
      <c r="AZ2057" s="14">
        <f t="shared" si="322"/>
        <v>23</v>
      </c>
      <c r="BA2057" s="19">
        <f t="shared" si="325"/>
        <v>1</v>
      </c>
      <c r="BB2057" s="20">
        <f t="shared" si="323"/>
        <v>19.285281380422699</v>
      </c>
      <c r="BC2057">
        <f t="shared" si="326"/>
        <v>0</v>
      </c>
      <c r="BD2057" s="14">
        <f t="shared" si="327"/>
        <v>7</v>
      </c>
      <c r="BE2057" s="14">
        <f t="shared" si="328"/>
        <v>75</v>
      </c>
      <c r="BF2057" s="14">
        <f t="shared" si="329"/>
        <v>92</v>
      </c>
      <c r="BG2057" s="14">
        <f t="shared" si="330"/>
        <v>94.222222222222229</v>
      </c>
    </row>
    <row r="2058" spans="1:59" x14ac:dyDescent="0.2">
      <c r="A2058" t="str">
        <f t="shared" si="331"/>
        <v>Tom Nicholls_2018</v>
      </c>
      <c r="B2058" t="s">
        <v>892</v>
      </c>
      <c r="C2058" t="s">
        <v>144</v>
      </c>
      <c r="D2058">
        <v>2018</v>
      </c>
      <c r="E2058" s="13">
        <v>317600</v>
      </c>
      <c r="F2058" s="13">
        <v>317600</v>
      </c>
      <c r="G2058" s="13">
        <v>317600</v>
      </c>
      <c r="H2058" s="13">
        <v>317600</v>
      </c>
      <c r="I2058" s="13">
        <v>317600</v>
      </c>
      <c r="J2058" s="13">
        <v>317600</v>
      </c>
      <c r="K2058" s="13">
        <v>317600</v>
      </c>
      <c r="L2058" s="13">
        <v>317600</v>
      </c>
      <c r="M2058" s="13">
        <v>317600</v>
      </c>
      <c r="N2058" s="13">
        <v>317600</v>
      </c>
      <c r="O2058" s="13">
        <v>317600</v>
      </c>
      <c r="P2058" s="13">
        <v>317600</v>
      </c>
      <c r="Q2058" s="13">
        <v>317600</v>
      </c>
      <c r="R2058" s="13">
        <v>317600</v>
      </c>
      <c r="S2058" s="13">
        <v>317600</v>
      </c>
      <c r="T2058" s="13">
        <v>317600</v>
      </c>
      <c r="U2058" s="13">
        <v>317600</v>
      </c>
      <c r="V2058" s="13">
        <v>317600</v>
      </c>
      <c r="W2058" s="13">
        <v>317600</v>
      </c>
      <c r="X2058" s="13">
        <v>317600</v>
      </c>
      <c r="Y2058" s="13">
        <v>317600</v>
      </c>
      <c r="Z2058" s="13">
        <v>317600</v>
      </c>
      <c r="AA2058" s="13">
        <v>317600</v>
      </c>
      <c r="AB2058" s="13"/>
      <c r="AC2058" s="13"/>
      <c r="AD2058" s="13"/>
      <c r="AE2058" s="13"/>
      <c r="AF2058" s="13"/>
      <c r="AG2058" s="13"/>
      <c r="AH2058" s="13"/>
      <c r="AI2058" s="13"/>
      <c r="AJ2058" s="13"/>
      <c r="AK2058" s="13"/>
      <c r="AL2058" s="13"/>
      <c r="AM2058" s="13"/>
      <c r="AN2058" s="13"/>
      <c r="AO2058" s="13"/>
      <c r="AP2058" s="13"/>
      <c r="AQ2058" s="13"/>
      <c r="AR2058" s="13"/>
      <c r="AS2058" s="13"/>
      <c r="AT2058" s="13"/>
      <c r="AU2058" s="13"/>
      <c r="AV2058" s="13"/>
      <c r="AW2058" s="13"/>
      <c r="AX2058" s="13"/>
      <c r="AY2058" s="14" t="str">
        <f t="shared" si="324"/>
        <v/>
      </c>
      <c r="AZ2058" s="14">
        <f t="shared" si="322"/>
        <v>23</v>
      </c>
      <c r="BA2058" s="19">
        <f t="shared" si="325"/>
        <v>0</v>
      </c>
      <c r="BB2058" s="20" t="e">
        <f t="shared" si="323"/>
        <v>#DIV/0!</v>
      </c>
      <c r="BC2058">
        <f t="shared" si="326"/>
        <v>0</v>
      </c>
      <c r="BD2058" s="14">
        <f t="shared" si="327"/>
        <v>1</v>
      </c>
      <c r="BE2058" s="14" t="str">
        <f t="shared" si="328"/>
        <v/>
      </c>
      <c r="BF2058" s="14" t="str">
        <f t="shared" si="329"/>
        <v/>
      </c>
      <c r="BG2058" s="14" t="str">
        <f t="shared" si="330"/>
        <v/>
      </c>
    </row>
    <row r="2059" spans="1:59" x14ac:dyDescent="0.2">
      <c r="A2059" t="str">
        <f t="shared" si="331"/>
        <v>Tom Nicholls_2017</v>
      </c>
      <c r="B2059" t="s">
        <v>892</v>
      </c>
      <c r="C2059" t="s">
        <v>144</v>
      </c>
      <c r="D2059">
        <v>2017</v>
      </c>
      <c r="E2059" s="13">
        <v>449000</v>
      </c>
      <c r="F2059" s="13">
        <v>449000</v>
      </c>
      <c r="G2059" s="13">
        <v>449000</v>
      </c>
      <c r="H2059" s="13">
        <v>449000</v>
      </c>
      <c r="I2059" s="13">
        <v>449000</v>
      </c>
      <c r="J2059" s="13">
        <v>449000</v>
      </c>
      <c r="K2059" s="13">
        <v>449000</v>
      </c>
      <c r="L2059" s="13">
        <v>449000</v>
      </c>
      <c r="M2059" s="13">
        <v>449000</v>
      </c>
      <c r="N2059" s="13">
        <v>449000</v>
      </c>
      <c r="O2059" s="13">
        <v>449000</v>
      </c>
      <c r="P2059" s="13">
        <v>449000</v>
      </c>
      <c r="Q2059" s="13">
        <v>449000</v>
      </c>
      <c r="R2059" s="13">
        <v>449000</v>
      </c>
      <c r="S2059" s="13">
        <v>449000</v>
      </c>
      <c r="T2059" s="13">
        <v>449000</v>
      </c>
      <c r="U2059" s="13">
        <v>449000</v>
      </c>
      <c r="V2059" s="13">
        <v>449000</v>
      </c>
      <c r="W2059" s="13">
        <v>449000</v>
      </c>
      <c r="X2059" s="13">
        <v>449000</v>
      </c>
      <c r="Y2059" s="13">
        <v>449000</v>
      </c>
      <c r="Z2059" s="13">
        <v>449000</v>
      </c>
      <c r="AA2059" s="13">
        <v>449000</v>
      </c>
      <c r="AB2059" s="13"/>
      <c r="AC2059" s="13"/>
      <c r="AD2059" s="13"/>
      <c r="AE2059" s="13"/>
      <c r="AF2059" s="13"/>
      <c r="AG2059" s="13"/>
      <c r="AH2059" s="13"/>
      <c r="AI2059" s="13"/>
      <c r="AJ2059" s="13"/>
      <c r="AK2059" s="13"/>
      <c r="AL2059" s="13"/>
      <c r="AM2059" s="13"/>
      <c r="AN2059" s="13"/>
      <c r="AO2059" s="13"/>
      <c r="AP2059" s="13"/>
      <c r="AQ2059" s="13"/>
      <c r="AR2059" s="13"/>
      <c r="AS2059" s="13"/>
      <c r="AT2059" s="13"/>
      <c r="AU2059" s="13"/>
      <c r="AV2059" s="13"/>
      <c r="AW2059" s="13"/>
      <c r="AX2059" s="13"/>
      <c r="AY2059" s="14" t="str">
        <f t="shared" si="324"/>
        <v/>
      </c>
      <c r="AZ2059" s="14">
        <f t="shared" si="322"/>
        <v>23</v>
      </c>
      <c r="BA2059" s="19">
        <f t="shared" si="325"/>
        <v>0</v>
      </c>
      <c r="BB2059" s="20" t="e">
        <f t="shared" si="323"/>
        <v>#DIV/0!</v>
      </c>
      <c r="BC2059">
        <f t="shared" si="326"/>
        <v>0</v>
      </c>
      <c r="BD2059" s="14">
        <f t="shared" si="327"/>
        <v>1</v>
      </c>
      <c r="BE2059" s="14" t="str">
        <f t="shared" si="328"/>
        <v/>
      </c>
      <c r="BF2059" s="14" t="str">
        <f t="shared" si="329"/>
        <v/>
      </c>
      <c r="BG2059" s="14" t="str">
        <f t="shared" si="330"/>
        <v/>
      </c>
    </row>
    <row r="2060" spans="1:59" x14ac:dyDescent="0.2">
      <c r="A2060" t="str">
        <f t="shared" si="331"/>
        <v>Tom Nicholls_2016</v>
      </c>
      <c r="B2060" t="s">
        <v>892</v>
      </c>
      <c r="C2060" t="s">
        <v>144</v>
      </c>
      <c r="D2060">
        <v>2016</v>
      </c>
      <c r="E2060" s="13">
        <v>439200</v>
      </c>
      <c r="F2060" s="13">
        <v>439200</v>
      </c>
      <c r="G2060" s="13">
        <v>439200</v>
      </c>
      <c r="H2060" s="13">
        <v>416000</v>
      </c>
      <c r="I2060" s="13">
        <v>412600</v>
      </c>
      <c r="J2060" s="13">
        <v>412600</v>
      </c>
      <c r="K2060" s="13">
        <v>412600</v>
      </c>
      <c r="L2060" s="13">
        <v>412600</v>
      </c>
      <c r="M2060" s="13">
        <v>417600</v>
      </c>
      <c r="N2060" s="13">
        <v>417600</v>
      </c>
      <c r="O2060" s="13">
        <v>431000</v>
      </c>
      <c r="P2060" s="13">
        <v>421300</v>
      </c>
      <c r="Q2060" s="13">
        <v>430800</v>
      </c>
      <c r="R2060" s="13">
        <v>430800</v>
      </c>
      <c r="S2060" s="13">
        <v>432700</v>
      </c>
      <c r="T2060" s="13">
        <v>428500</v>
      </c>
      <c r="U2060" s="13">
        <v>432200</v>
      </c>
      <c r="V2060" s="13">
        <v>422400</v>
      </c>
      <c r="W2060" s="13">
        <v>424100</v>
      </c>
      <c r="X2060" s="13">
        <v>412100</v>
      </c>
      <c r="Y2060" s="13">
        <v>406700</v>
      </c>
      <c r="Z2060" s="13">
        <v>406700</v>
      </c>
      <c r="AA2060" s="13">
        <v>406700</v>
      </c>
      <c r="AB2060" s="13">
        <v>95</v>
      </c>
      <c r="AC2060" s="13">
        <v>44</v>
      </c>
      <c r="AD2060" s="13">
        <v>67</v>
      </c>
      <c r="AE2060" s="13">
        <v>126</v>
      </c>
      <c r="AF2060" s="13"/>
      <c r="AG2060" s="13"/>
      <c r="AH2060" s="13"/>
      <c r="AI2060" s="13">
        <v>63</v>
      </c>
      <c r="AJ2060" s="13"/>
      <c r="AK2060" s="13">
        <v>92</v>
      </c>
      <c r="AL2060" s="13">
        <v>81</v>
      </c>
      <c r="AM2060" s="13">
        <v>102</v>
      </c>
      <c r="AN2060" s="13"/>
      <c r="AO2060" s="13">
        <v>83</v>
      </c>
      <c r="AP2060" s="13">
        <v>65</v>
      </c>
      <c r="AQ2060" s="13">
        <v>119</v>
      </c>
      <c r="AR2060" s="13">
        <v>58</v>
      </c>
      <c r="AS2060" s="13">
        <v>87</v>
      </c>
      <c r="AT2060" s="13">
        <v>90</v>
      </c>
      <c r="AU2060" s="13">
        <v>66</v>
      </c>
      <c r="AV2060" s="13"/>
      <c r="AW2060" s="13"/>
      <c r="AX2060" s="13"/>
      <c r="AY2060" s="14">
        <f t="shared" si="324"/>
        <v>82.533333333333331</v>
      </c>
      <c r="AZ2060" s="14">
        <f t="shared" si="322"/>
        <v>23</v>
      </c>
      <c r="BA2060" s="19">
        <f t="shared" si="325"/>
        <v>0.68181818181818177</v>
      </c>
      <c r="BB2060" s="20">
        <f t="shared" si="323"/>
        <v>22.696339121625094</v>
      </c>
      <c r="BC2060">
        <f t="shared" si="326"/>
        <v>0</v>
      </c>
      <c r="BD2060" s="14">
        <f t="shared" si="327"/>
        <v>21</v>
      </c>
      <c r="BE2060" s="14">
        <f t="shared" si="328"/>
        <v>83</v>
      </c>
      <c r="BF2060" s="14">
        <f t="shared" si="329"/>
        <v>84.5</v>
      </c>
      <c r="BG2060" s="14">
        <f t="shared" si="330"/>
        <v>80.833333333333329</v>
      </c>
    </row>
    <row r="2061" spans="1:59" x14ac:dyDescent="0.2">
      <c r="A2061" t="str">
        <f t="shared" si="331"/>
        <v>Tom Nicholls_2015</v>
      </c>
      <c r="B2061" t="s">
        <v>892</v>
      </c>
      <c r="C2061" t="s">
        <v>144</v>
      </c>
      <c r="D2061">
        <v>2015</v>
      </c>
      <c r="E2061" s="13">
        <v>380600</v>
      </c>
      <c r="F2061" s="13">
        <v>380600</v>
      </c>
      <c r="G2061" s="13">
        <v>380600</v>
      </c>
      <c r="H2061" s="13">
        <v>380600</v>
      </c>
      <c r="I2061" s="13">
        <v>380600</v>
      </c>
      <c r="J2061" s="13">
        <v>380600</v>
      </c>
      <c r="K2061" s="13">
        <v>377200</v>
      </c>
      <c r="L2061" s="13">
        <v>392800</v>
      </c>
      <c r="M2061" s="13">
        <v>416300</v>
      </c>
      <c r="N2061" s="13">
        <v>448200</v>
      </c>
      <c r="O2061" s="13">
        <v>472000</v>
      </c>
      <c r="P2061" s="13">
        <v>479200</v>
      </c>
      <c r="Q2061" s="13">
        <v>479200</v>
      </c>
      <c r="R2061" s="13">
        <v>456600</v>
      </c>
      <c r="S2061" s="13">
        <v>438700</v>
      </c>
      <c r="T2061" s="13">
        <v>437600</v>
      </c>
      <c r="U2061" s="13">
        <v>422400</v>
      </c>
      <c r="V2061" s="13">
        <v>422400</v>
      </c>
      <c r="W2061" s="13">
        <v>396400</v>
      </c>
      <c r="X2061" s="13">
        <v>368800</v>
      </c>
      <c r="Y2061" s="13">
        <v>367800</v>
      </c>
      <c r="Z2061" s="13">
        <v>367800</v>
      </c>
      <c r="AA2061" s="13">
        <v>367800</v>
      </c>
      <c r="AB2061" s="13"/>
      <c r="AC2061" s="13"/>
      <c r="AD2061" s="13"/>
      <c r="AE2061" s="13">
        <v>73</v>
      </c>
      <c r="AF2061" s="13">
        <v>73</v>
      </c>
      <c r="AG2061" s="13">
        <v>74</v>
      </c>
      <c r="AH2061" s="13">
        <v>114</v>
      </c>
      <c r="AI2061" s="13">
        <v>99</v>
      </c>
      <c r="AJ2061" s="13">
        <v>107</v>
      </c>
      <c r="AK2061" s="13">
        <v>113</v>
      </c>
      <c r="AL2061" s="13">
        <v>76</v>
      </c>
      <c r="AM2061" s="13"/>
      <c r="AN2061" s="13">
        <v>45</v>
      </c>
      <c r="AO2061" s="13">
        <v>108</v>
      </c>
      <c r="AP2061" s="13">
        <v>104</v>
      </c>
      <c r="AQ2061" s="13">
        <v>13</v>
      </c>
      <c r="AR2061" s="13"/>
      <c r="AS2061" s="13">
        <v>79</v>
      </c>
      <c r="AT2061" s="13">
        <v>85</v>
      </c>
      <c r="AU2061" s="13">
        <v>58</v>
      </c>
      <c r="AV2061" s="13"/>
      <c r="AW2061" s="13"/>
      <c r="AX2061" s="13"/>
      <c r="AY2061" s="14">
        <f t="shared" si="324"/>
        <v>81.400000000000006</v>
      </c>
      <c r="AZ2061" s="14">
        <f t="shared" si="322"/>
        <v>23</v>
      </c>
      <c r="BA2061" s="19">
        <f t="shared" si="325"/>
        <v>0.68181818181818177</v>
      </c>
      <c r="BB2061" s="20">
        <f t="shared" si="323"/>
        <v>28.081005273010749</v>
      </c>
      <c r="BC2061">
        <f t="shared" si="326"/>
        <v>0</v>
      </c>
      <c r="BD2061" s="14">
        <f t="shared" si="327"/>
        <v>21</v>
      </c>
      <c r="BE2061" s="14">
        <f t="shared" si="328"/>
        <v>73.333333333333329</v>
      </c>
      <c r="BF2061" s="14">
        <f t="shared" si="329"/>
        <v>101.8</v>
      </c>
      <c r="BG2061" s="14">
        <f t="shared" si="330"/>
        <v>67.8</v>
      </c>
    </row>
    <row r="2062" spans="1:59" x14ac:dyDescent="0.2">
      <c r="A2062" t="str">
        <f t="shared" si="331"/>
        <v>Aaron Nietschke_2018</v>
      </c>
      <c r="B2062" t="s">
        <v>2700</v>
      </c>
      <c r="C2062" t="s">
        <v>288</v>
      </c>
      <c r="D2062">
        <v>2018</v>
      </c>
      <c r="E2062" s="13">
        <v>0</v>
      </c>
      <c r="F2062" s="13">
        <v>0</v>
      </c>
      <c r="G2062" s="13">
        <v>0</v>
      </c>
      <c r="H2062" s="13">
        <v>0</v>
      </c>
      <c r="I2062" s="13">
        <v>0</v>
      </c>
      <c r="J2062" s="13">
        <v>0</v>
      </c>
      <c r="K2062" s="13">
        <v>0</v>
      </c>
      <c r="L2062" s="13">
        <v>0</v>
      </c>
      <c r="M2062" s="13">
        <v>0</v>
      </c>
      <c r="N2062" s="13">
        <v>0</v>
      </c>
      <c r="O2062" s="13">
        <v>0</v>
      </c>
      <c r="P2062" s="13">
        <v>0</v>
      </c>
      <c r="Q2062" s="13">
        <v>0</v>
      </c>
      <c r="R2062" s="13">
        <v>0</v>
      </c>
      <c r="S2062" s="13">
        <v>0</v>
      </c>
      <c r="T2062" s="13">
        <v>0</v>
      </c>
      <c r="U2062" s="13">
        <v>0</v>
      </c>
      <c r="V2062" s="13">
        <v>0</v>
      </c>
      <c r="W2062" s="13">
        <v>0</v>
      </c>
      <c r="X2062" s="13">
        <v>0</v>
      </c>
      <c r="Y2062" s="13">
        <v>0</v>
      </c>
      <c r="Z2062" s="13">
        <v>0</v>
      </c>
      <c r="AA2062" s="13">
        <v>0</v>
      </c>
      <c r="AB2062" s="13"/>
      <c r="AC2062" s="13"/>
      <c r="AD2062" s="13"/>
      <c r="AE2062" s="13"/>
      <c r="AF2062" s="13"/>
      <c r="AG2062" s="13"/>
      <c r="AH2062" s="13"/>
      <c r="AI2062" s="13"/>
      <c r="AJ2062" s="13"/>
      <c r="AK2062" s="13"/>
      <c r="AL2062" s="13"/>
      <c r="AM2062" s="13"/>
      <c r="AN2062" s="13"/>
      <c r="AO2062" s="13"/>
      <c r="AP2062" s="13"/>
      <c r="AQ2062" s="13"/>
      <c r="AR2062" s="13"/>
      <c r="AS2062" s="13"/>
      <c r="AT2062" s="13"/>
      <c r="AU2062" s="13"/>
      <c r="AV2062" s="13"/>
      <c r="AW2062" s="13"/>
      <c r="AX2062" s="13"/>
      <c r="AY2062" s="14" t="str">
        <f t="shared" si="324"/>
        <v/>
      </c>
      <c r="AZ2062" s="14">
        <f t="shared" si="322"/>
        <v>23</v>
      </c>
      <c r="BA2062" s="19">
        <f t="shared" si="325"/>
        <v>0</v>
      </c>
      <c r="BB2062" s="20" t="e">
        <f t="shared" si="323"/>
        <v>#DIV/0!</v>
      </c>
      <c r="BC2062">
        <f t="shared" si="326"/>
        <v>23</v>
      </c>
      <c r="BD2062" s="14">
        <f t="shared" si="327"/>
        <v>1</v>
      </c>
      <c r="BE2062" s="14" t="str">
        <f t="shared" si="328"/>
        <v/>
      </c>
      <c r="BF2062" s="14" t="str">
        <f t="shared" si="329"/>
        <v/>
      </c>
      <c r="BG2062" s="14" t="str">
        <f t="shared" si="330"/>
        <v/>
      </c>
    </row>
    <row r="2063" spans="1:59" x14ac:dyDescent="0.2">
      <c r="A2063" t="str">
        <f t="shared" si="331"/>
        <v>Aaron Nietschke_2017</v>
      </c>
      <c r="B2063" t="s">
        <v>2700</v>
      </c>
      <c r="C2063" t="s">
        <v>288</v>
      </c>
      <c r="D2063">
        <v>2017</v>
      </c>
      <c r="E2063" s="13">
        <v>0</v>
      </c>
      <c r="F2063" s="13">
        <v>0</v>
      </c>
      <c r="G2063" s="13">
        <v>0</v>
      </c>
      <c r="H2063" s="13">
        <v>0</v>
      </c>
      <c r="I2063" s="13">
        <v>0</v>
      </c>
      <c r="J2063" s="13">
        <v>0</v>
      </c>
      <c r="K2063" s="13">
        <v>0</v>
      </c>
      <c r="L2063" s="13">
        <v>0</v>
      </c>
      <c r="M2063" s="13">
        <v>0</v>
      </c>
      <c r="N2063" s="13">
        <v>0</v>
      </c>
      <c r="O2063" s="13">
        <v>0</v>
      </c>
      <c r="P2063" s="13">
        <v>0</v>
      </c>
      <c r="Q2063" s="13">
        <v>0</v>
      </c>
      <c r="R2063" s="13">
        <v>0</v>
      </c>
      <c r="S2063" s="13">
        <v>0</v>
      </c>
      <c r="T2063" s="13">
        <v>0</v>
      </c>
      <c r="U2063" s="13">
        <v>0</v>
      </c>
      <c r="V2063" s="13">
        <v>0</v>
      </c>
      <c r="W2063" s="13">
        <v>0</v>
      </c>
      <c r="X2063" s="13">
        <v>0</v>
      </c>
      <c r="Y2063" s="13">
        <v>0</v>
      </c>
      <c r="Z2063" s="13">
        <v>0</v>
      </c>
      <c r="AA2063" s="13">
        <v>0</v>
      </c>
      <c r="AB2063" s="13"/>
      <c r="AC2063" s="13"/>
      <c r="AD2063" s="13"/>
      <c r="AE2063" s="13"/>
      <c r="AF2063" s="13"/>
      <c r="AG2063" s="13"/>
      <c r="AH2063" s="13"/>
      <c r="AI2063" s="13"/>
      <c r="AJ2063" s="13"/>
      <c r="AK2063" s="13"/>
      <c r="AL2063" s="13"/>
      <c r="AM2063" s="13"/>
      <c r="AN2063" s="13"/>
      <c r="AO2063" s="13"/>
      <c r="AP2063" s="13"/>
      <c r="AQ2063" s="13"/>
      <c r="AR2063" s="13"/>
      <c r="AS2063" s="13"/>
      <c r="AT2063" s="13"/>
      <c r="AU2063" s="13"/>
      <c r="AV2063" s="13"/>
      <c r="AW2063" s="13"/>
      <c r="AX2063" s="13"/>
      <c r="AY2063" s="14" t="str">
        <f t="shared" si="324"/>
        <v/>
      </c>
      <c r="AZ2063" s="14">
        <f t="shared" si="322"/>
        <v>23</v>
      </c>
      <c r="BA2063" s="19">
        <f t="shared" si="325"/>
        <v>0</v>
      </c>
      <c r="BB2063" s="20" t="e">
        <f t="shared" si="323"/>
        <v>#DIV/0!</v>
      </c>
      <c r="BC2063">
        <f t="shared" si="326"/>
        <v>23</v>
      </c>
      <c r="BD2063" s="14">
        <f t="shared" si="327"/>
        <v>1</v>
      </c>
      <c r="BE2063" s="14" t="str">
        <f t="shared" si="328"/>
        <v/>
      </c>
      <c r="BF2063" s="14" t="str">
        <f t="shared" si="329"/>
        <v/>
      </c>
      <c r="BG2063" s="14" t="str">
        <f t="shared" si="330"/>
        <v/>
      </c>
    </row>
    <row r="2064" spans="1:59" x14ac:dyDescent="0.2">
      <c r="A2064" t="str">
        <f t="shared" si="331"/>
        <v>Aaron Nietschke_2016</v>
      </c>
      <c r="B2064" t="s">
        <v>2700</v>
      </c>
      <c r="C2064" t="s">
        <v>288</v>
      </c>
      <c r="D2064">
        <v>2016</v>
      </c>
      <c r="E2064" s="13">
        <v>0</v>
      </c>
      <c r="F2064" s="13">
        <v>0</v>
      </c>
      <c r="G2064" s="13">
        <v>0</v>
      </c>
      <c r="H2064" s="13">
        <v>0</v>
      </c>
      <c r="I2064" s="13">
        <v>0</v>
      </c>
      <c r="J2064" s="13">
        <v>0</v>
      </c>
      <c r="K2064" s="13">
        <v>0</v>
      </c>
      <c r="L2064" s="13">
        <v>0</v>
      </c>
      <c r="M2064" s="13">
        <v>0</v>
      </c>
      <c r="N2064" s="13">
        <v>0</v>
      </c>
      <c r="O2064" s="13">
        <v>0</v>
      </c>
      <c r="P2064" s="13">
        <v>0</v>
      </c>
      <c r="Q2064" s="13">
        <v>0</v>
      </c>
      <c r="R2064" s="13">
        <v>0</v>
      </c>
      <c r="S2064" s="13">
        <v>0</v>
      </c>
      <c r="T2064" s="13">
        <v>0</v>
      </c>
      <c r="U2064" s="13">
        <v>0</v>
      </c>
      <c r="V2064" s="13">
        <v>0</v>
      </c>
      <c r="W2064" s="13">
        <v>0</v>
      </c>
      <c r="X2064" s="13">
        <v>0</v>
      </c>
      <c r="Y2064" s="13">
        <v>0</v>
      </c>
      <c r="Z2064" s="13">
        <v>0</v>
      </c>
      <c r="AA2064" s="13">
        <v>0</v>
      </c>
      <c r="AB2064" s="13"/>
      <c r="AC2064" s="13"/>
      <c r="AD2064" s="13"/>
      <c r="AE2064" s="13"/>
      <c r="AF2064" s="13"/>
      <c r="AG2064" s="13"/>
      <c r="AH2064" s="13"/>
      <c r="AI2064" s="13"/>
      <c r="AJ2064" s="13"/>
      <c r="AK2064" s="13"/>
      <c r="AL2064" s="13"/>
      <c r="AM2064" s="13"/>
      <c r="AN2064" s="13"/>
      <c r="AO2064" s="13"/>
      <c r="AP2064" s="13"/>
      <c r="AQ2064" s="13"/>
      <c r="AR2064" s="13"/>
      <c r="AS2064" s="13"/>
      <c r="AT2064" s="13"/>
      <c r="AU2064" s="13"/>
      <c r="AV2064" s="13"/>
      <c r="AW2064" s="13"/>
      <c r="AX2064" s="13"/>
      <c r="AY2064" s="14" t="str">
        <f t="shared" si="324"/>
        <v/>
      </c>
      <c r="AZ2064" s="14">
        <f t="shared" si="322"/>
        <v>23</v>
      </c>
      <c r="BA2064" s="19">
        <f t="shared" si="325"/>
        <v>0</v>
      </c>
      <c r="BB2064" s="20" t="e">
        <f t="shared" si="323"/>
        <v>#DIV/0!</v>
      </c>
      <c r="BC2064">
        <f t="shared" si="326"/>
        <v>23</v>
      </c>
      <c r="BD2064" s="14">
        <f t="shared" si="327"/>
        <v>1</v>
      </c>
      <c r="BE2064" s="14" t="str">
        <f t="shared" si="328"/>
        <v/>
      </c>
      <c r="BF2064" s="14" t="str">
        <f t="shared" si="329"/>
        <v/>
      </c>
      <c r="BG2064" s="14" t="str">
        <f t="shared" si="330"/>
        <v/>
      </c>
    </row>
    <row r="2065" spans="1:59" x14ac:dyDescent="0.2">
      <c r="A2065" t="str">
        <f t="shared" si="331"/>
        <v>Aaron Nietschke_2015</v>
      </c>
      <c r="B2065" t="s">
        <v>2700</v>
      </c>
      <c r="C2065" t="s">
        <v>288</v>
      </c>
      <c r="D2065">
        <v>2015</v>
      </c>
      <c r="E2065" s="13">
        <v>0</v>
      </c>
      <c r="F2065" s="13">
        <v>0</v>
      </c>
      <c r="G2065" s="13">
        <v>0</v>
      </c>
      <c r="H2065" s="13">
        <v>0</v>
      </c>
      <c r="I2065" s="13">
        <v>0</v>
      </c>
      <c r="J2065" s="13">
        <v>0</v>
      </c>
      <c r="K2065" s="13">
        <v>0</v>
      </c>
      <c r="L2065" s="13">
        <v>0</v>
      </c>
      <c r="M2065" s="13">
        <v>0</v>
      </c>
      <c r="N2065" s="13">
        <v>0</v>
      </c>
      <c r="O2065" s="13">
        <v>0</v>
      </c>
      <c r="P2065" s="13">
        <v>0</v>
      </c>
      <c r="Q2065" s="13">
        <v>0</v>
      </c>
      <c r="R2065" s="13">
        <v>0</v>
      </c>
      <c r="S2065" s="13">
        <v>0</v>
      </c>
      <c r="T2065" s="13">
        <v>0</v>
      </c>
      <c r="U2065" s="13">
        <v>0</v>
      </c>
      <c r="V2065" s="13">
        <v>0</v>
      </c>
      <c r="W2065" s="13">
        <v>0</v>
      </c>
      <c r="X2065" s="13">
        <v>0</v>
      </c>
      <c r="Y2065" s="13">
        <v>0</v>
      </c>
      <c r="Z2065" s="13">
        <v>0</v>
      </c>
      <c r="AA2065" s="13">
        <v>0</v>
      </c>
      <c r="AB2065" s="13"/>
      <c r="AC2065" s="13"/>
      <c r="AD2065" s="13"/>
      <c r="AE2065" s="13"/>
      <c r="AF2065" s="13"/>
      <c r="AG2065" s="13"/>
      <c r="AH2065" s="13"/>
      <c r="AI2065" s="13"/>
      <c r="AJ2065" s="13"/>
      <c r="AK2065" s="13"/>
      <c r="AL2065" s="13"/>
      <c r="AM2065" s="13"/>
      <c r="AN2065" s="13"/>
      <c r="AO2065" s="13"/>
      <c r="AP2065" s="13"/>
      <c r="AQ2065" s="13"/>
      <c r="AR2065" s="13"/>
      <c r="AS2065" s="13"/>
      <c r="AT2065" s="13"/>
      <c r="AU2065" s="13"/>
      <c r="AV2065" s="13"/>
      <c r="AW2065" s="13"/>
      <c r="AX2065" s="13"/>
      <c r="AY2065" s="14" t="str">
        <f t="shared" si="324"/>
        <v/>
      </c>
      <c r="AZ2065" s="14">
        <f t="shared" si="322"/>
        <v>23</v>
      </c>
      <c r="BA2065" s="19">
        <f t="shared" si="325"/>
        <v>0</v>
      </c>
      <c r="BB2065" s="20" t="e">
        <f t="shared" si="323"/>
        <v>#DIV/0!</v>
      </c>
      <c r="BC2065">
        <f t="shared" si="326"/>
        <v>23</v>
      </c>
      <c r="BD2065" s="14">
        <f t="shared" si="327"/>
        <v>1</v>
      </c>
      <c r="BE2065" s="14" t="str">
        <f t="shared" si="328"/>
        <v/>
      </c>
      <c r="BF2065" s="14" t="str">
        <f t="shared" si="329"/>
        <v/>
      </c>
      <c r="BG2065" s="14" t="str">
        <f t="shared" si="330"/>
        <v/>
      </c>
    </row>
    <row r="2066" spans="1:59" x14ac:dyDescent="0.2">
      <c r="A2066" t="str">
        <f t="shared" si="331"/>
        <v>Tom North_2018</v>
      </c>
      <c r="B2066" t="s">
        <v>1641</v>
      </c>
      <c r="C2066" t="s">
        <v>184</v>
      </c>
      <c r="D2066">
        <v>2018</v>
      </c>
      <c r="E2066" s="13">
        <v>117300</v>
      </c>
      <c r="F2066" s="13">
        <v>117300</v>
      </c>
      <c r="G2066" s="13">
        <v>117300</v>
      </c>
      <c r="H2066" s="13">
        <v>117300</v>
      </c>
      <c r="I2066" s="13">
        <v>117300</v>
      </c>
      <c r="J2066" s="13">
        <v>117300</v>
      </c>
      <c r="K2066" s="13">
        <v>117300</v>
      </c>
      <c r="L2066" s="13">
        <v>117300</v>
      </c>
      <c r="M2066" s="13">
        <v>117300</v>
      </c>
      <c r="N2066" s="13">
        <v>117300</v>
      </c>
      <c r="O2066" s="13">
        <v>117300</v>
      </c>
      <c r="P2066" s="13">
        <v>117300</v>
      </c>
      <c r="Q2066" s="13">
        <v>117300</v>
      </c>
      <c r="R2066" s="13">
        <v>117300</v>
      </c>
      <c r="S2066" s="13">
        <v>117300</v>
      </c>
      <c r="T2066" s="13">
        <v>117300</v>
      </c>
      <c r="U2066" s="13">
        <v>117300</v>
      </c>
      <c r="V2066" s="13">
        <v>117300</v>
      </c>
      <c r="W2066" s="13">
        <v>117300</v>
      </c>
      <c r="X2066" s="13">
        <v>117300</v>
      </c>
      <c r="Y2066" s="13">
        <v>117300</v>
      </c>
      <c r="Z2066" s="13">
        <v>117300</v>
      </c>
      <c r="AA2066" s="13">
        <v>117300</v>
      </c>
      <c r="AB2066" s="13"/>
      <c r="AC2066" s="13"/>
      <c r="AD2066" s="13"/>
      <c r="AE2066" s="13"/>
      <c r="AF2066" s="13"/>
      <c r="AG2066" s="13"/>
      <c r="AH2066" s="13"/>
      <c r="AI2066" s="13"/>
      <c r="AJ2066" s="13"/>
      <c r="AK2066" s="13"/>
      <c r="AL2066" s="13"/>
      <c r="AM2066" s="13"/>
      <c r="AN2066" s="13"/>
      <c r="AO2066" s="13"/>
      <c r="AP2066" s="13"/>
      <c r="AQ2066" s="13"/>
      <c r="AR2066" s="13"/>
      <c r="AS2066" s="13"/>
      <c r="AT2066" s="13"/>
      <c r="AU2066" s="13"/>
      <c r="AV2066" s="13"/>
      <c r="AW2066" s="13"/>
      <c r="AX2066" s="13"/>
      <c r="AY2066" s="14" t="str">
        <f t="shared" si="324"/>
        <v/>
      </c>
      <c r="AZ2066" s="14">
        <f t="shared" si="322"/>
        <v>23</v>
      </c>
      <c r="BA2066" s="19">
        <f t="shared" si="325"/>
        <v>0</v>
      </c>
      <c r="BB2066" s="20" t="e">
        <f t="shared" si="323"/>
        <v>#DIV/0!</v>
      </c>
      <c r="BC2066">
        <f t="shared" si="326"/>
        <v>0</v>
      </c>
      <c r="BD2066" s="14">
        <f t="shared" si="327"/>
        <v>1</v>
      </c>
      <c r="BE2066" s="14" t="str">
        <f t="shared" si="328"/>
        <v/>
      </c>
      <c r="BF2066" s="14" t="str">
        <f t="shared" si="329"/>
        <v/>
      </c>
      <c r="BG2066" s="14" t="str">
        <f t="shared" si="330"/>
        <v/>
      </c>
    </row>
    <row r="2067" spans="1:59" x14ac:dyDescent="0.2">
      <c r="A2067" t="str">
        <f t="shared" si="331"/>
        <v>Tom North_2017</v>
      </c>
      <c r="B2067" t="s">
        <v>1641</v>
      </c>
      <c r="C2067" t="s">
        <v>184</v>
      </c>
      <c r="D2067">
        <v>2017</v>
      </c>
      <c r="E2067" s="13">
        <v>0</v>
      </c>
      <c r="F2067" s="13">
        <v>0</v>
      </c>
      <c r="G2067" s="13">
        <v>0</v>
      </c>
      <c r="H2067" s="13">
        <v>0</v>
      </c>
      <c r="I2067" s="13">
        <v>0</v>
      </c>
      <c r="J2067" s="13">
        <v>0</v>
      </c>
      <c r="K2067" s="13">
        <v>0</v>
      </c>
      <c r="L2067" s="13">
        <v>0</v>
      </c>
      <c r="M2067" s="13">
        <v>0</v>
      </c>
      <c r="N2067" s="13">
        <v>0</v>
      </c>
      <c r="O2067" s="13">
        <v>0</v>
      </c>
      <c r="P2067" s="13">
        <v>0</v>
      </c>
      <c r="Q2067" s="13">
        <v>0</v>
      </c>
      <c r="R2067" s="13">
        <v>0</v>
      </c>
      <c r="S2067" s="13">
        <v>0</v>
      </c>
      <c r="T2067" s="13">
        <v>0</v>
      </c>
      <c r="U2067" s="13">
        <v>0</v>
      </c>
      <c r="V2067" s="13">
        <v>0</v>
      </c>
      <c r="W2067" s="13">
        <v>0</v>
      </c>
      <c r="X2067" s="13">
        <v>0</v>
      </c>
      <c r="Y2067" s="13">
        <v>0</v>
      </c>
      <c r="Z2067" s="13">
        <v>0</v>
      </c>
      <c r="AA2067" s="13">
        <v>0</v>
      </c>
      <c r="AB2067" s="13"/>
      <c r="AC2067" s="13"/>
      <c r="AD2067" s="13"/>
      <c r="AE2067" s="13"/>
      <c r="AF2067" s="13"/>
      <c r="AG2067" s="13"/>
      <c r="AH2067" s="13"/>
      <c r="AI2067" s="13"/>
      <c r="AJ2067" s="13"/>
      <c r="AK2067" s="13"/>
      <c r="AL2067" s="13"/>
      <c r="AM2067" s="13"/>
      <c r="AN2067" s="13"/>
      <c r="AO2067" s="13"/>
      <c r="AP2067" s="13"/>
      <c r="AQ2067" s="13"/>
      <c r="AR2067" s="13"/>
      <c r="AS2067" s="13"/>
      <c r="AT2067" s="13"/>
      <c r="AU2067" s="13"/>
      <c r="AV2067" s="13"/>
      <c r="AW2067" s="13"/>
      <c r="AX2067" s="13"/>
      <c r="AY2067" s="14" t="str">
        <f t="shared" si="324"/>
        <v/>
      </c>
      <c r="AZ2067" s="14">
        <f t="shared" si="322"/>
        <v>23</v>
      </c>
      <c r="BA2067" s="19">
        <f t="shared" si="325"/>
        <v>0</v>
      </c>
      <c r="BB2067" s="20" t="e">
        <f t="shared" si="323"/>
        <v>#DIV/0!</v>
      </c>
      <c r="BC2067">
        <f t="shared" si="326"/>
        <v>23</v>
      </c>
      <c r="BD2067" s="14">
        <f t="shared" si="327"/>
        <v>1</v>
      </c>
      <c r="BE2067" s="14" t="str">
        <f t="shared" si="328"/>
        <v/>
      </c>
      <c r="BF2067" s="14" t="str">
        <f t="shared" si="329"/>
        <v/>
      </c>
      <c r="BG2067" s="14" t="str">
        <f t="shared" si="330"/>
        <v/>
      </c>
    </row>
    <row r="2068" spans="1:59" x14ac:dyDescent="0.2">
      <c r="A2068" t="str">
        <f t="shared" si="331"/>
        <v>Tom North_2016</v>
      </c>
      <c r="B2068" t="s">
        <v>1641</v>
      </c>
      <c r="C2068" t="s">
        <v>184</v>
      </c>
      <c r="D2068">
        <v>2016</v>
      </c>
      <c r="E2068" s="13">
        <v>0</v>
      </c>
      <c r="F2068" s="13">
        <v>0</v>
      </c>
      <c r="G2068" s="13">
        <v>0</v>
      </c>
      <c r="H2068" s="13">
        <v>0</v>
      </c>
      <c r="I2068" s="13">
        <v>0</v>
      </c>
      <c r="J2068" s="13">
        <v>0</v>
      </c>
      <c r="K2068" s="13">
        <v>0</v>
      </c>
      <c r="L2068" s="13">
        <v>0</v>
      </c>
      <c r="M2068" s="13">
        <v>0</v>
      </c>
      <c r="N2068" s="13">
        <v>0</v>
      </c>
      <c r="O2068" s="13">
        <v>0</v>
      </c>
      <c r="P2068" s="13">
        <v>0</v>
      </c>
      <c r="Q2068" s="13">
        <v>0</v>
      </c>
      <c r="R2068" s="13">
        <v>0</v>
      </c>
      <c r="S2068" s="13">
        <v>0</v>
      </c>
      <c r="T2068" s="13">
        <v>0</v>
      </c>
      <c r="U2068" s="13">
        <v>0</v>
      </c>
      <c r="V2068" s="13">
        <v>0</v>
      </c>
      <c r="W2068" s="13">
        <v>0</v>
      </c>
      <c r="X2068" s="13">
        <v>0</v>
      </c>
      <c r="Y2068" s="13">
        <v>0</v>
      </c>
      <c r="Z2068" s="13">
        <v>0</v>
      </c>
      <c r="AA2068" s="13">
        <v>0</v>
      </c>
      <c r="AB2068" s="13"/>
      <c r="AC2068" s="13"/>
      <c r="AD2068" s="13"/>
      <c r="AE2068" s="13"/>
      <c r="AF2068" s="13"/>
      <c r="AG2068" s="13"/>
      <c r="AH2068" s="13"/>
      <c r="AI2068" s="13"/>
      <c r="AJ2068" s="13"/>
      <c r="AK2068" s="13"/>
      <c r="AL2068" s="13"/>
      <c r="AM2068" s="13"/>
      <c r="AN2068" s="13"/>
      <c r="AO2068" s="13"/>
      <c r="AP2068" s="13"/>
      <c r="AQ2068" s="13"/>
      <c r="AR2068" s="13"/>
      <c r="AS2068" s="13"/>
      <c r="AT2068" s="13"/>
      <c r="AU2068" s="13"/>
      <c r="AV2068" s="13"/>
      <c r="AW2068" s="13"/>
      <c r="AX2068" s="13"/>
      <c r="AY2068" s="14" t="str">
        <f t="shared" si="324"/>
        <v/>
      </c>
      <c r="AZ2068" s="14">
        <f t="shared" si="322"/>
        <v>23</v>
      </c>
      <c r="BA2068" s="19">
        <f t="shared" si="325"/>
        <v>0</v>
      </c>
      <c r="BB2068" s="20" t="e">
        <f t="shared" si="323"/>
        <v>#DIV/0!</v>
      </c>
      <c r="BC2068">
        <f t="shared" si="326"/>
        <v>23</v>
      </c>
      <c r="BD2068" s="14">
        <f t="shared" si="327"/>
        <v>1</v>
      </c>
      <c r="BE2068" s="14" t="str">
        <f t="shared" si="328"/>
        <v/>
      </c>
      <c r="BF2068" s="14" t="str">
        <f t="shared" si="329"/>
        <v/>
      </c>
      <c r="BG2068" s="14" t="str">
        <f t="shared" si="330"/>
        <v/>
      </c>
    </row>
    <row r="2069" spans="1:59" x14ac:dyDescent="0.2">
      <c r="A2069" t="str">
        <f t="shared" si="331"/>
        <v>Tom North_2015</v>
      </c>
      <c r="B2069" t="s">
        <v>1641</v>
      </c>
      <c r="C2069" t="s">
        <v>184</v>
      </c>
      <c r="D2069">
        <v>2015</v>
      </c>
      <c r="E2069" s="13">
        <v>0</v>
      </c>
      <c r="F2069" s="13">
        <v>0</v>
      </c>
      <c r="G2069" s="13">
        <v>0</v>
      </c>
      <c r="H2069" s="13">
        <v>0</v>
      </c>
      <c r="I2069" s="13">
        <v>0</v>
      </c>
      <c r="J2069" s="13">
        <v>0</v>
      </c>
      <c r="K2069" s="13">
        <v>0</v>
      </c>
      <c r="L2069" s="13">
        <v>0</v>
      </c>
      <c r="M2069" s="13">
        <v>0</v>
      </c>
      <c r="N2069" s="13">
        <v>0</v>
      </c>
      <c r="O2069" s="13">
        <v>0</v>
      </c>
      <c r="P2069" s="13">
        <v>0</v>
      </c>
      <c r="Q2069" s="13">
        <v>0</v>
      </c>
      <c r="R2069" s="13">
        <v>0</v>
      </c>
      <c r="S2069" s="13">
        <v>0</v>
      </c>
      <c r="T2069" s="13">
        <v>0</v>
      </c>
      <c r="U2069" s="13">
        <v>0</v>
      </c>
      <c r="V2069" s="13">
        <v>0</v>
      </c>
      <c r="W2069" s="13">
        <v>0</v>
      </c>
      <c r="X2069" s="13">
        <v>0</v>
      </c>
      <c r="Y2069" s="13">
        <v>0</v>
      </c>
      <c r="Z2069" s="13">
        <v>0</v>
      </c>
      <c r="AA2069" s="13">
        <v>0</v>
      </c>
      <c r="AB2069" s="13"/>
      <c r="AC2069" s="13"/>
      <c r="AD2069" s="13"/>
      <c r="AE2069" s="13"/>
      <c r="AF2069" s="13"/>
      <c r="AG2069" s="13"/>
      <c r="AH2069" s="13"/>
      <c r="AI2069" s="13"/>
      <c r="AJ2069" s="13"/>
      <c r="AK2069" s="13"/>
      <c r="AL2069" s="13"/>
      <c r="AM2069" s="13"/>
      <c r="AN2069" s="13"/>
      <c r="AO2069" s="13"/>
      <c r="AP2069" s="13"/>
      <c r="AQ2069" s="13"/>
      <c r="AR2069" s="13"/>
      <c r="AS2069" s="13"/>
      <c r="AT2069" s="13"/>
      <c r="AU2069" s="13"/>
      <c r="AV2069" s="13"/>
      <c r="AW2069" s="13"/>
      <c r="AX2069" s="13"/>
      <c r="AY2069" s="14" t="str">
        <f t="shared" si="324"/>
        <v/>
      </c>
      <c r="AZ2069" s="14">
        <f t="shared" si="322"/>
        <v>23</v>
      </c>
      <c r="BA2069" s="19">
        <f t="shared" si="325"/>
        <v>0</v>
      </c>
      <c r="BB2069" s="20" t="e">
        <f t="shared" si="323"/>
        <v>#DIV/0!</v>
      </c>
      <c r="BC2069">
        <f t="shared" si="326"/>
        <v>23</v>
      </c>
      <c r="BD2069" s="14">
        <f t="shared" si="327"/>
        <v>1</v>
      </c>
      <c r="BE2069" s="14" t="str">
        <f t="shared" si="328"/>
        <v/>
      </c>
      <c r="BF2069" s="14" t="str">
        <f t="shared" si="329"/>
        <v/>
      </c>
      <c r="BG2069" s="14" t="str">
        <f t="shared" si="330"/>
        <v/>
      </c>
    </row>
    <row r="2070" spans="1:59" x14ac:dyDescent="0.2">
      <c r="A2070" t="str">
        <f t="shared" si="331"/>
        <v>Connor Nutting_2018</v>
      </c>
      <c r="B2070" t="s">
        <v>1657</v>
      </c>
      <c r="C2070" t="s">
        <v>144</v>
      </c>
      <c r="D2070">
        <v>2018</v>
      </c>
      <c r="E2070" s="13">
        <v>117300</v>
      </c>
      <c r="F2070" s="13">
        <v>117300</v>
      </c>
      <c r="G2070" s="13">
        <v>117300</v>
      </c>
      <c r="H2070" s="13">
        <v>117300</v>
      </c>
      <c r="I2070" s="13">
        <v>117300</v>
      </c>
      <c r="J2070" s="13">
        <v>117300</v>
      </c>
      <c r="K2070" s="13">
        <v>117300</v>
      </c>
      <c r="L2070" s="13">
        <v>117300</v>
      </c>
      <c r="M2070" s="13">
        <v>117300</v>
      </c>
      <c r="N2070" s="13">
        <v>117300</v>
      </c>
      <c r="O2070" s="13">
        <v>117300</v>
      </c>
      <c r="P2070" s="13">
        <v>117300</v>
      </c>
      <c r="Q2070" s="13">
        <v>117300</v>
      </c>
      <c r="R2070" s="13">
        <v>117300</v>
      </c>
      <c r="S2070" s="13">
        <v>117300</v>
      </c>
      <c r="T2070" s="13">
        <v>117300</v>
      </c>
      <c r="U2070" s="13">
        <v>117300</v>
      </c>
      <c r="V2070" s="13">
        <v>117300</v>
      </c>
      <c r="W2070" s="13">
        <v>117300</v>
      </c>
      <c r="X2070" s="13">
        <v>117300</v>
      </c>
      <c r="Y2070" s="13">
        <v>117300</v>
      </c>
      <c r="Z2070" s="13">
        <v>117300</v>
      </c>
      <c r="AA2070" s="13">
        <v>117300</v>
      </c>
      <c r="AB2070" s="13"/>
      <c r="AC2070" s="13"/>
      <c r="AD2070" s="13"/>
      <c r="AE2070" s="13"/>
      <c r="AF2070" s="13"/>
      <c r="AG2070" s="13"/>
      <c r="AH2070" s="13"/>
      <c r="AI2070" s="13"/>
      <c r="AJ2070" s="13"/>
      <c r="AK2070" s="13"/>
      <c r="AL2070" s="13"/>
      <c r="AM2070" s="13"/>
      <c r="AN2070" s="13"/>
      <c r="AO2070" s="13"/>
      <c r="AP2070" s="13"/>
      <c r="AQ2070" s="13"/>
      <c r="AR2070" s="13"/>
      <c r="AS2070" s="13"/>
      <c r="AT2070" s="13"/>
      <c r="AU2070" s="13"/>
      <c r="AV2070" s="13"/>
      <c r="AW2070" s="13"/>
      <c r="AX2070" s="13"/>
      <c r="AY2070" s="14" t="str">
        <f t="shared" si="324"/>
        <v/>
      </c>
      <c r="AZ2070" s="14">
        <f t="shared" si="322"/>
        <v>23</v>
      </c>
      <c r="BA2070" s="19">
        <f t="shared" si="325"/>
        <v>0</v>
      </c>
      <c r="BB2070" s="20" t="e">
        <f t="shared" si="323"/>
        <v>#DIV/0!</v>
      </c>
      <c r="BC2070">
        <f t="shared" si="326"/>
        <v>0</v>
      </c>
      <c r="BD2070" s="14">
        <f t="shared" si="327"/>
        <v>1</v>
      </c>
      <c r="BE2070" s="14" t="str">
        <f t="shared" si="328"/>
        <v/>
      </c>
      <c r="BF2070" s="14" t="str">
        <f t="shared" si="329"/>
        <v/>
      </c>
      <c r="BG2070" s="14" t="str">
        <f t="shared" si="330"/>
        <v/>
      </c>
    </row>
    <row r="2071" spans="1:59" x14ac:dyDescent="0.2">
      <c r="A2071" t="str">
        <f t="shared" si="331"/>
        <v>Connor Nutting_2017</v>
      </c>
      <c r="B2071" t="s">
        <v>1657</v>
      </c>
      <c r="C2071" t="s">
        <v>144</v>
      </c>
      <c r="D2071">
        <v>2017</v>
      </c>
      <c r="E2071" s="13">
        <v>0</v>
      </c>
      <c r="F2071" s="13">
        <v>0</v>
      </c>
      <c r="G2071" s="13">
        <v>0</v>
      </c>
      <c r="H2071" s="13">
        <v>0</v>
      </c>
      <c r="I2071" s="13">
        <v>0</v>
      </c>
      <c r="J2071" s="13">
        <v>0</v>
      </c>
      <c r="K2071" s="13">
        <v>0</v>
      </c>
      <c r="L2071" s="13">
        <v>0</v>
      </c>
      <c r="M2071" s="13">
        <v>0</v>
      </c>
      <c r="N2071" s="13">
        <v>0</v>
      </c>
      <c r="O2071" s="13">
        <v>0</v>
      </c>
      <c r="P2071" s="13">
        <v>0</v>
      </c>
      <c r="Q2071" s="13">
        <v>0</v>
      </c>
      <c r="R2071" s="13">
        <v>0</v>
      </c>
      <c r="S2071" s="13">
        <v>0</v>
      </c>
      <c r="T2071" s="13">
        <v>0</v>
      </c>
      <c r="U2071" s="13">
        <v>0</v>
      </c>
      <c r="V2071" s="13">
        <v>0</v>
      </c>
      <c r="W2071" s="13">
        <v>0</v>
      </c>
      <c r="X2071" s="13">
        <v>0</v>
      </c>
      <c r="Y2071" s="13">
        <v>0</v>
      </c>
      <c r="Z2071" s="13">
        <v>0</v>
      </c>
      <c r="AA2071" s="13">
        <v>0</v>
      </c>
      <c r="AB2071" s="13"/>
      <c r="AC2071" s="13"/>
      <c r="AD2071" s="13"/>
      <c r="AE2071" s="13"/>
      <c r="AF2071" s="13"/>
      <c r="AG2071" s="13"/>
      <c r="AH2071" s="13"/>
      <c r="AI2071" s="13"/>
      <c r="AJ2071" s="13"/>
      <c r="AK2071" s="13"/>
      <c r="AL2071" s="13"/>
      <c r="AM2071" s="13"/>
      <c r="AN2071" s="13"/>
      <c r="AO2071" s="13"/>
      <c r="AP2071" s="13"/>
      <c r="AQ2071" s="13"/>
      <c r="AR2071" s="13"/>
      <c r="AS2071" s="13"/>
      <c r="AT2071" s="13"/>
      <c r="AU2071" s="13"/>
      <c r="AV2071" s="13"/>
      <c r="AW2071" s="13"/>
      <c r="AX2071" s="13"/>
      <c r="AY2071" s="14" t="str">
        <f t="shared" si="324"/>
        <v/>
      </c>
      <c r="AZ2071" s="14">
        <f t="shared" si="322"/>
        <v>23</v>
      </c>
      <c r="BA2071" s="19">
        <f t="shared" si="325"/>
        <v>0</v>
      </c>
      <c r="BB2071" s="20" t="e">
        <f t="shared" si="323"/>
        <v>#DIV/0!</v>
      </c>
      <c r="BC2071">
        <f t="shared" si="326"/>
        <v>23</v>
      </c>
      <c r="BD2071" s="14">
        <f t="shared" si="327"/>
        <v>1</v>
      </c>
      <c r="BE2071" s="14" t="str">
        <f t="shared" si="328"/>
        <v/>
      </c>
      <c r="BF2071" s="14" t="str">
        <f t="shared" si="329"/>
        <v/>
      </c>
      <c r="BG2071" s="14" t="str">
        <f t="shared" si="330"/>
        <v/>
      </c>
    </row>
    <row r="2072" spans="1:59" x14ac:dyDescent="0.2">
      <c r="A2072" t="str">
        <f t="shared" si="331"/>
        <v>Connor Nutting_2016</v>
      </c>
      <c r="B2072" t="s">
        <v>1657</v>
      </c>
      <c r="C2072" t="s">
        <v>144</v>
      </c>
      <c r="D2072">
        <v>2016</v>
      </c>
      <c r="E2072" s="13">
        <v>0</v>
      </c>
      <c r="F2072" s="13">
        <v>0</v>
      </c>
      <c r="G2072" s="13">
        <v>0</v>
      </c>
      <c r="H2072" s="13">
        <v>0</v>
      </c>
      <c r="I2072" s="13">
        <v>0</v>
      </c>
      <c r="J2072" s="13">
        <v>0</v>
      </c>
      <c r="K2072" s="13">
        <v>0</v>
      </c>
      <c r="L2072" s="13">
        <v>0</v>
      </c>
      <c r="M2072" s="13">
        <v>0</v>
      </c>
      <c r="N2072" s="13">
        <v>0</v>
      </c>
      <c r="O2072" s="13">
        <v>0</v>
      </c>
      <c r="P2072" s="13">
        <v>0</v>
      </c>
      <c r="Q2072" s="13">
        <v>0</v>
      </c>
      <c r="R2072" s="13">
        <v>0</v>
      </c>
      <c r="S2072" s="13">
        <v>0</v>
      </c>
      <c r="T2072" s="13">
        <v>0</v>
      </c>
      <c r="U2072" s="13">
        <v>0</v>
      </c>
      <c r="V2072" s="13">
        <v>0</v>
      </c>
      <c r="W2072" s="13">
        <v>0</v>
      </c>
      <c r="X2072" s="13">
        <v>0</v>
      </c>
      <c r="Y2072" s="13">
        <v>0</v>
      </c>
      <c r="Z2072" s="13">
        <v>0</v>
      </c>
      <c r="AA2072" s="13">
        <v>0</v>
      </c>
      <c r="AB2072" s="13"/>
      <c r="AC2072" s="13"/>
      <c r="AD2072" s="13"/>
      <c r="AE2072" s="13"/>
      <c r="AF2072" s="13"/>
      <c r="AG2072" s="13"/>
      <c r="AH2072" s="13"/>
      <c r="AI2072" s="13"/>
      <c r="AJ2072" s="13"/>
      <c r="AK2072" s="13"/>
      <c r="AL2072" s="13"/>
      <c r="AM2072" s="13"/>
      <c r="AN2072" s="13"/>
      <c r="AO2072" s="13"/>
      <c r="AP2072" s="13"/>
      <c r="AQ2072" s="13"/>
      <c r="AR2072" s="13"/>
      <c r="AS2072" s="13"/>
      <c r="AT2072" s="13"/>
      <c r="AU2072" s="13"/>
      <c r="AV2072" s="13"/>
      <c r="AW2072" s="13"/>
      <c r="AX2072" s="13"/>
      <c r="AY2072" s="14" t="str">
        <f t="shared" si="324"/>
        <v/>
      </c>
      <c r="AZ2072" s="14">
        <f t="shared" si="322"/>
        <v>23</v>
      </c>
      <c r="BA2072" s="19">
        <f t="shared" si="325"/>
        <v>0</v>
      </c>
      <c r="BB2072" s="20" t="e">
        <f t="shared" si="323"/>
        <v>#DIV/0!</v>
      </c>
      <c r="BC2072">
        <f t="shared" si="326"/>
        <v>23</v>
      </c>
      <c r="BD2072" s="14">
        <f t="shared" si="327"/>
        <v>1</v>
      </c>
      <c r="BE2072" s="14" t="str">
        <f t="shared" si="328"/>
        <v/>
      </c>
      <c r="BF2072" s="14" t="str">
        <f t="shared" si="329"/>
        <v/>
      </c>
      <c r="BG2072" s="14" t="str">
        <f t="shared" si="330"/>
        <v/>
      </c>
    </row>
    <row r="2073" spans="1:59" x14ac:dyDescent="0.2">
      <c r="A2073" t="str">
        <f t="shared" si="331"/>
        <v>Connor Nutting_2015</v>
      </c>
      <c r="B2073" t="s">
        <v>1657</v>
      </c>
      <c r="C2073" t="s">
        <v>144</v>
      </c>
      <c r="D2073">
        <v>2015</v>
      </c>
      <c r="E2073" s="13">
        <v>0</v>
      </c>
      <c r="F2073" s="13">
        <v>0</v>
      </c>
      <c r="G2073" s="13">
        <v>0</v>
      </c>
      <c r="H2073" s="13">
        <v>0</v>
      </c>
      <c r="I2073" s="13">
        <v>0</v>
      </c>
      <c r="J2073" s="13">
        <v>0</v>
      </c>
      <c r="K2073" s="13">
        <v>0</v>
      </c>
      <c r="L2073" s="13">
        <v>0</v>
      </c>
      <c r="M2073" s="13">
        <v>0</v>
      </c>
      <c r="N2073" s="13">
        <v>0</v>
      </c>
      <c r="O2073" s="13">
        <v>0</v>
      </c>
      <c r="P2073" s="13">
        <v>0</v>
      </c>
      <c r="Q2073" s="13">
        <v>0</v>
      </c>
      <c r="R2073" s="13">
        <v>0</v>
      </c>
      <c r="S2073" s="13">
        <v>0</v>
      </c>
      <c r="T2073" s="13">
        <v>0</v>
      </c>
      <c r="U2073" s="13">
        <v>0</v>
      </c>
      <c r="V2073" s="13">
        <v>0</v>
      </c>
      <c r="W2073" s="13">
        <v>0</v>
      </c>
      <c r="X2073" s="13">
        <v>0</v>
      </c>
      <c r="Y2073" s="13">
        <v>0</v>
      </c>
      <c r="Z2073" s="13">
        <v>0</v>
      </c>
      <c r="AA2073" s="13">
        <v>0</v>
      </c>
      <c r="AB2073" s="13"/>
      <c r="AC2073" s="13"/>
      <c r="AD2073" s="13"/>
      <c r="AE2073" s="13"/>
      <c r="AF2073" s="13"/>
      <c r="AG2073" s="13"/>
      <c r="AH2073" s="13"/>
      <c r="AI2073" s="13"/>
      <c r="AJ2073" s="13"/>
      <c r="AK2073" s="13"/>
      <c r="AL2073" s="13"/>
      <c r="AM2073" s="13"/>
      <c r="AN2073" s="13"/>
      <c r="AO2073" s="13"/>
      <c r="AP2073" s="13"/>
      <c r="AQ2073" s="13"/>
      <c r="AR2073" s="13"/>
      <c r="AS2073" s="13"/>
      <c r="AT2073" s="13"/>
      <c r="AU2073" s="13"/>
      <c r="AV2073" s="13"/>
      <c r="AW2073" s="13"/>
      <c r="AX2073" s="13"/>
      <c r="AY2073" s="14" t="str">
        <f t="shared" si="324"/>
        <v/>
      </c>
      <c r="AZ2073" s="14">
        <f t="shared" si="322"/>
        <v>23</v>
      </c>
      <c r="BA2073" s="19">
        <f t="shared" si="325"/>
        <v>0</v>
      </c>
      <c r="BB2073" s="20" t="e">
        <f t="shared" si="323"/>
        <v>#DIV/0!</v>
      </c>
      <c r="BC2073">
        <f t="shared" si="326"/>
        <v>23</v>
      </c>
      <c r="BD2073" s="14">
        <f t="shared" si="327"/>
        <v>1</v>
      </c>
      <c r="BE2073" s="14" t="str">
        <f t="shared" si="328"/>
        <v/>
      </c>
      <c r="BF2073" s="14" t="str">
        <f t="shared" si="329"/>
        <v/>
      </c>
      <c r="BG2073" s="14" t="str">
        <f t="shared" si="330"/>
        <v/>
      </c>
    </row>
    <row r="2074" spans="1:59" x14ac:dyDescent="0.2">
      <c r="A2074" t="str">
        <f t="shared" si="331"/>
        <v>Lochie O'Brien_2018</v>
      </c>
      <c r="B2074" t="s">
        <v>1621</v>
      </c>
      <c r="C2074" t="s">
        <v>84</v>
      </c>
      <c r="D2074">
        <v>2018</v>
      </c>
      <c r="E2074" s="13">
        <v>162300</v>
      </c>
      <c r="F2074" s="13">
        <v>162300</v>
      </c>
      <c r="G2074" s="13">
        <v>162300</v>
      </c>
      <c r="H2074" s="13">
        <v>162300</v>
      </c>
      <c r="I2074" s="13">
        <v>162300</v>
      </c>
      <c r="J2074" s="13">
        <v>162300</v>
      </c>
      <c r="K2074" s="13">
        <v>184600</v>
      </c>
      <c r="L2074" s="13">
        <v>196600</v>
      </c>
      <c r="M2074" s="13">
        <v>200000</v>
      </c>
      <c r="N2074" s="13">
        <v>198300</v>
      </c>
      <c r="O2074" s="13">
        <v>197000</v>
      </c>
      <c r="P2074" s="13">
        <v>191100</v>
      </c>
      <c r="Q2074" s="13">
        <v>191100</v>
      </c>
      <c r="R2074" s="13">
        <v>205000</v>
      </c>
      <c r="S2074" s="13">
        <v>213800</v>
      </c>
      <c r="T2074" s="13">
        <v>213800</v>
      </c>
      <c r="U2074" s="13">
        <v>222700</v>
      </c>
      <c r="V2074" s="13">
        <v>226800</v>
      </c>
      <c r="W2074" s="13">
        <v>238900</v>
      </c>
      <c r="X2074" s="13">
        <v>252500</v>
      </c>
      <c r="Y2074" s="13">
        <v>239900</v>
      </c>
      <c r="Z2074" s="13">
        <v>224900</v>
      </c>
      <c r="AA2074" s="13">
        <v>236600</v>
      </c>
      <c r="AB2074" s="13"/>
      <c r="AC2074" s="13"/>
      <c r="AD2074" s="13"/>
      <c r="AE2074" s="13">
        <v>46</v>
      </c>
      <c r="AF2074" s="13">
        <v>61</v>
      </c>
      <c r="AG2074" s="13">
        <v>39</v>
      </c>
      <c r="AH2074" s="13">
        <v>37</v>
      </c>
      <c r="AI2074" s="13">
        <v>50</v>
      </c>
      <c r="AJ2074" s="13">
        <v>30</v>
      </c>
      <c r="AK2074" s="13">
        <v>36</v>
      </c>
      <c r="AL2074" s="13">
        <v>39</v>
      </c>
      <c r="AM2074" s="13"/>
      <c r="AN2074" s="13">
        <v>71</v>
      </c>
      <c r="AO2074" s="13">
        <v>34</v>
      </c>
      <c r="AP2074" s="13"/>
      <c r="AQ2074" s="13">
        <v>46</v>
      </c>
      <c r="AR2074" s="13">
        <v>65</v>
      </c>
      <c r="AS2074" s="13">
        <v>55</v>
      </c>
      <c r="AT2074" s="13">
        <v>57</v>
      </c>
      <c r="AU2074" s="13">
        <v>15</v>
      </c>
      <c r="AV2074" s="13">
        <v>42</v>
      </c>
      <c r="AW2074" s="13">
        <v>75</v>
      </c>
      <c r="AX2074" s="13">
        <v>54</v>
      </c>
      <c r="AY2074" s="14">
        <f t="shared" si="324"/>
        <v>47.333333333333336</v>
      </c>
      <c r="AZ2074" s="14">
        <f t="shared" si="322"/>
        <v>23</v>
      </c>
      <c r="BA2074" s="19">
        <f t="shared" si="325"/>
        <v>0.81818181818181823</v>
      </c>
      <c r="BB2074" s="20">
        <f t="shared" si="323"/>
        <v>15.258555941233912</v>
      </c>
      <c r="BC2074">
        <f t="shared" si="326"/>
        <v>0</v>
      </c>
      <c r="BD2074" s="14">
        <f t="shared" si="327"/>
        <v>1</v>
      </c>
      <c r="BE2074" s="14">
        <f t="shared" si="328"/>
        <v>48.666666666666664</v>
      </c>
      <c r="BF2074" s="14">
        <f t="shared" si="329"/>
        <v>38.4</v>
      </c>
      <c r="BG2074" s="14">
        <f t="shared" si="330"/>
        <v>51.125</v>
      </c>
    </row>
    <row r="2075" spans="1:59" x14ac:dyDescent="0.2">
      <c r="A2075" t="str">
        <f t="shared" si="331"/>
        <v>Lochie O'Brien_2017</v>
      </c>
      <c r="B2075" t="s">
        <v>1621</v>
      </c>
      <c r="C2075" t="s">
        <v>84</v>
      </c>
      <c r="D2075">
        <v>2017</v>
      </c>
      <c r="E2075" s="13">
        <v>0</v>
      </c>
      <c r="F2075" s="13">
        <v>0</v>
      </c>
      <c r="G2075" s="13">
        <v>0</v>
      </c>
      <c r="H2075" s="13">
        <v>0</v>
      </c>
      <c r="I2075" s="13">
        <v>0</v>
      </c>
      <c r="J2075" s="13">
        <v>0</v>
      </c>
      <c r="K2075" s="13">
        <v>0</v>
      </c>
      <c r="L2075" s="13">
        <v>0</v>
      </c>
      <c r="M2075" s="13">
        <v>0</v>
      </c>
      <c r="N2075" s="13">
        <v>0</v>
      </c>
      <c r="O2075" s="13">
        <v>0</v>
      </c>
      <c r="P2075" s="13">
        <v>0</v>
      </c>
      <c r="Q2075" s="13">
        <v>0</v>
      </c>
      <c r="R2075" s="13">
        <v>0</v>
      </c>
      <c r="S2075" s="13">
        <v>0</v>
      </c>
      <c r="T2075" s="13">
        <v>0</v>
      </c>
      <c r="U2075" s="13">
        <v>0</v>
      </c>
      <c r="V2075" s="13">
        <v>0</v>
      </c>
      <c r="W2075" s="13">
        <v>0</v>
      </c>
      <c r="X2075" s="13">
        <v>0</v>
      </c>
      <c r="Y2075" s="13">
        <v>0</v>
      </c>
      <c r="Z2075" s="13">
        <v>0</v>
      </c>
      <c r="AA2075" s="13">
        <v>0</v>
      </c>
      <c r="AB2075" s="13"/>
      <c r="AC2075" s="13"/>
      <c r="AD2075" s="13"/>
      <c r="AE2075" s="13"/>
      <c r="AF2075" s="13"/>
      <c r="AG2075" s="13"/>
      <c r="AH2075" s="13"/>
      <c r="AI2075" s="13"/>
      <c r="AJ2075" s="13"/>
      <c r="AK2075" s="13"/>
      <c r="AL2075" s="13"/>
      <c r="AM2075" s="13"/>
      <c r="AN2075" s="13"/>
      <c r="AO2075" s="13"/>
      <c r="AP2075" s="13"/>
      <c r="AQ2075" s="13"/>
      <c r="AR2075" s="13"/>
      <c r="AS2075" s="13"/>
      <c r="AT2075" s="13"/>
      <c r="AU2075" s="13"/>
      <c r="AV2075" s="13"/>
      <c r="AW2075" s="13"/>
      <c r="AX2075" s="13"/>
      <c r="AY2075" s="14" t="str">
        <f t="shared" si="324"/>
        <v/>
      </c>
      <c r="AZ2075" s="14">
        <f t="shared" ref="AZ2075:AZ2138" si="332">COUNTIF(AB2075:AX2075,"&lt;&gt;0")</f>
        <v>23</v>
      </c>
      <c r="BA2075" s="19">
        <f t="shared" si="325"/>
        <v>0</v>
      </c>
      <c r="BB2075" s="20" t="e">
        <f t="shared" ref="BB2075:BB2138" si="333">STDEV(AB2075:AX2075)</f>
        <v>#DIV/0!</v>
      </c>
      <c r="BC2075">
        <f t="shared" si="326"/>
        <v>23</v>
      </c>
      <c r="BD2075" s="14">
        <f t="shared" si="327"/>
        <v>1</v>
      </c>
      <c r="BE2075" s="14" t="str">
        <f t="shared" si="328"/>
        <v/>
      </c>
      <c r="BF2075" s="14" t="str">
        <f t="shared" si="329"/>
        <v/>
      </c>
      <c r="BG2075" s="14" t="str">
        <f t="shared" si="330"/>
        <v/>
      </c>
    </row>
    <row r="2076" spans="1:59" x14ac:dyDescent="0.2">
      <c r="A2076" t="str">
        <f t="shared" si="331"/>
        <v>Lochie O'Brien_2016</v>
      </c>
      <c r="B2076" t="s">
        <v>1621</v>
      </c>
      <c r="C2076" t="s">
        <v>84</v>
      </c>
      <c r="D2076">
        <v>2016</v>
      </c>
      <c r="E2076" s="13">
        <v>0</v>
      </c>
      <c r="F2076" s="13">
        <v>0</v>
      </c>
      <c r="G2076" s="13">
        <v>0</v>
      </c>
      <c r="H2076" s="13">
        <v>0</v>
      </c>
      <c r="I2076" s="13">
        <v>0</v>
      </c>
      <c r="J2076" s="13">
        <v>0</v>
      </c>
      <c r="K2076" s="13">
        <v>0</v>
      </c>
      <c r="L2076" s="13">
        <v>0</v>
      </c>
      <c r="M2076" s="13">
        <v>0</v>
      </c>
      <c r="N2076" s="13">
        <v>0</v>
      </c>
      <c r="O2076" s="13">
        <v>0</v>
      </c>
      <c r="P2076" s="13">
        <v>0</v>
      </c>
      <c r="Q2076" s="13">
        <v>0</v>
      </c>
      <c r="R2076" s="13">
        <v>0</v>
      </c>
      <c r="S2076" s="13">
        <v>0</v>
      </c>
      <c r="T2076" s="13">
        <v>0</v>
      </c>
      <c r="U2076" s="13">
        <v>0</v>
      </c>
      <c r="V2076" s="13">
        <v>0</v>
      </c>
      <c r="W2076" s="13">
        <v>0</v>
      </c>
      <c r="X2076" s="13">
        <v>0</v>
      </c>
      <c r="Y2076" s="13">
        <v>0</v>
      </c>
      <c r="Z2076" s="13">
        <v>0</v>
      </c>
      <c r="AA2076" s="13">
        <v>0</v>
      </c>
      <c r="AB2076" s="13"/>
      <c r="AC2076" s="13"/>
      <c r="AD2076" s="13"/>
      <c r="AE2076" s="13"/>
      <c r="AF2076" s="13"/>
      <c r="AG2076" s="13"/>
      <c r="AH2076" s="13"/>
      <c r="AI2076" s="13"/>
      <c r="AJ2076" s="13"/>
      <c r="AK2076" s="13"/>
      <c r="AL2076" s="13"/>
      <c r="AM2076" s="13"/>
      <c r="AN2076" s="13"/>
      <c r="AO2076" s="13"/>
      <c r="AP2076" s="13"/>
      <c r="AQ2076" s="13"/>
      <c r="AR2076" s="13"/>
      <c r="AS2076" s="13"/>
      <c r="AT2076" s="13"/>
      <c r="AU2076" s="13"/>
      <c r="AV2076" s="13"/>
      <c r="AW2076" s="13"/>
      <c r="AX2076" s="13"/>
      <c r="AY2076" s="14" t="str">
        <f t="shared" si="324"/>
        <v/>
      </c>
      <c r="AZ2076" s="14">
        <f t="shared" si="332"/>
        <v>23</v>
      </c>
      <c r="BA2076" s="19">
        <f t="shared" si="325"/>
        <v>0</v>
      </c>
      <c r="BB2076" s="20" t="e">
        <f t="shared" si="333"/>
        <v>#DIV/0!</v>
      </c>
      <c r="BC2076">
        <f t="shared" si="326"/>
        <v>23</v>
      </c>
      <c r="BD2076" s="14">
        <f t="shared" si="327"/>
        <v>1</v>
      </c>
      <c r="BE2076" s="14" t="str">
        <f t="shared" si="328"/>
        <v/>
      </c>
      <c r="BF2076" s="14" t="str">
        <f t="shared" si="329"/>
        <v/>
      </c>
      <c r="BG2076" s="14" t="str">
        <f t="shared" si="330"/>
        <v/>
      </c>
    </row>
    <row r="2077" spans="1:59" x14ac:dyDescent="0.2">
      <c r="A2077" t="str">
        <f t="shared" si="331"/>
        <v>Lochie O'Brien_2015</v>
      </c>
      <c r="B2077" t="s">
        <v>1621</v>
      </c>
      <c r="C2077" t="s">
        <v>84</v>
      </c>
      <c r="D2077">
        <v>2015</v>
      </c>
      <c r="E2077" s="13">
        <v>0</v>
      </c>
      <c r="F2077" s="13">
        <v>0</v>
      </c>
      <c r="G2077" s="13">
        <v>0</v>
      </c>
      <c r="H2077" s="13">
        <v>0</v>
      </c>
      <c r="I2077" s="13">
        <v>0</v>
      </c>
      <c r="J2077" s="13">
        <v>0</v>
      </c>
      <c r="K2077" s="13">
        <v>0</v>
      </c>
      <c r="L2077" s="13">
        <v>0</v>
      </c>
      <c r="M2077" s="13">
        <v>0</v>
      </c>
      <c r="N2077" s="13">
        <v>0</v>
      </c>
      <c r="O2077" s="13">
        <v>0</v>
      </c>
      <c r="P2077" s="13">
        <v>0</v>
      </c>
      <c r="Q2077" s="13">
        <v>0</v>
      </c>
      <c r="R2077" s="13">
        <v>0</v>
      </c>
      <c r="S2077" s="13">
        <v>0</v>
      </c>
      <c r="T2077" s="13">
        <v>0</v>
      </c>
      <c r="U2077" s="13">
        <v>0</v>
      </c>
      <c r="V2077" s="13">
        <v>0</v>
      </c>
      <c r="W2077" s="13">
        <v>0</v>
      </c>
      <c r="X2077" s="13">
        <v>0</v>
      </c>
      <c r="Y2077" s="13">
        <v>0</v>
      </c>
      <c r="Z2077" s="13">
        <v>0</v>
      </c>
      <c r="AA2077" s="13">
        <v>0</v>
      </c>
      <c r="AB2077" s="13"/>
      <c r="AC2077" s="13"/>
      <c r="AD2077" s="13"/>
      <c r="AE2077" s="13"/>
      <c r="AF2077" s="13"/>
      <c r="AG2077" s="13"/>
      <c r="AH2077" s="13"/>
      <c r="AI2077" s="13"/>
      <c r="AJ2077" s="13"/>
      <c r="AK2077" s="13"/>
      <c r="AL2077" s="13"/>
      <c r="AM2077" s="13"/>
      <c r="AN2077" s="13"/>
      <c r="AO2077" s="13"/>
      <c r="AP2077" s="13"/>
      <c r="AQ2077" s="13"/>
      <c r="AR2077" s="13"/>
      <c r="AS2077" s="13"/>
      <c r="AT2077" s="13"/>
      <c r="AU2077" s="13"/>
      <c r="AV2077" s="13"/>
      <c r="AW2077" s="13"/>
      <c r="AX2077" s="13"/>
      <c r="AY2077" s="14" t="str">
        <f t="shared" si="324"/>
        <v/>
      </c>
      <c r="AZ2077" s="14">
        <f t="shared" si="332"/>
        <v>23</v>
      </c>
      <c r="BA2077" s="19">
        <f t="shared" si="325"/>
        <v>0</v>
      </c>
      <c r="BB2077" s="20" t="e">
        <f t="shared" si="333"/>
        <v>#DIV/0!</v>
      </c>
      <c r="BC2077">
        <f t="shared" si="326"/>
        <v>23</v>
      </c>
      <c r="BD2077" s="14">
        <f t="shared" si="327"/>
        <v>1</v>
      </c>
      <c r="BE2077" s="14" t="str">
        <f t="shared" si="328"/>
        <v/>
      </c>
      <c r="BF2077" s="14" t="str">
        <f t="shared" si="329"/>
        <v/>
      </c>
      <c r="BG2077" s="14" t="str">
        <f t="shared" si="330"/>
        <v/>
      </c>
    </row>
    <row r="2078" spans="1:59" x14ac:dyDescent="0.2">
      <c r="A2078" t="str">
        <f t="shared" si="331"/>
        <v>Reilly O'Brien_2018</v>
      </c>
      <c r="B2078" t="s">
        <v>825</v>
      </c>
      <c r="C2078" t="s">
        <v>1</v>
      </c>
      <c r="D2078">
        <v>2018</v>
      </c>
      <c r="E2078" s="13">
        <v>207800</v>
      </c>
      <c r="F2078" s="13">
        <v>207800</v>
      </c>
      <c r="G2078" s="13">
        <v>207800</v>
      </c>
      <c r="H2078" s="13">
        <v>207800</v>
      </c>
      <c r="I2078" s="13">
        <v>207800</v>
      </c>
      <c r="J2078" s="13">
        <v>207800</v>
      </c>
      <c r="K2078" s="13">
        <v>207800</v>
      </c>
      <c r="L2078" s="13">
        <v>207800</v>
      </c>
      <c r="M2078" s="13">
        <v>207800</v>
      </c>
      <c r="N2078" s="13">
        <v>207800</v>
      </c>
      <c r="O2078" s="13">
        <v>207800</v>
      </c>
      <c r="P2078" s="13">
        <v>207800</v>
      </c>
      <c r="Q2078" s="13">
        <v>207800</v>
      </c>
      <c r="R2078" s="13">
        <v>207800</v>
      </c>
      <c r="S2078" s="13">
        <v>207800</v>
      </c>
      <c r="T2078" s="13">
        <v>207800</v>
      </c>
      <c r="U2078" s="13">
        <v>207800</v>
      </c>
      <c r="V2078" s="13">
        <v>207800</v>
      </c>
      <c r="W2078" s="13">
        <v>207800</v>
      </c>
      <c r="X2078" s="13">
        <v>207800</v>
      </c>
      <c r="Y2078" s="13">
        <v>207800</v>
      </c>
      <c r="Z2078" s="13">
        <v>207800</v>
      </c>
      <c r="AA2078" s="13">
        <v>207800</v>
      </c>
      <c r="AB2078" s="13"/>
      <c r="AC2078" s="13"/>
      <c r="AD2078" s="13"/>
      <c r="AE2078" s="13"/>
      <c r="AF2078" s="13"/>
      <c r="AG2078" s="13"/>
      <c r="AH2078" s="13"/>
      <c r="AI2078" s="13"/>
      <c r="AJ2078" s="13"/>
      <c r="AK2078" s="13"/>
      <c r="AL2078" s="13"/>
      <c r="AM2078" s="13"/>
      <c r="AN2078" s="13"/>
      <c r="AO2078" s="13"/>
      <c r="AP2078" s="13"/>
      <c r="AQ2078" s="13"/>
      <c r="AR2078" s="13"/>
      <c r="AS2078" s="13"/>
      <c r="AT2078" s="13"/>
      <c r="AU2078" s="13"/>
      <c r="AV2078" s="13"/>
      <c r="AW2078" s="13"/>
      <c r="AX2078" s="13"/>
      <c r="AY2078" s="14" t="str">
        <f t="shared" si="324"/>
        <v/>
      </c>
      <c r="AZ2078" s="14">
        <f t="shared" si="332"/>
        <v>23</v>
      </c>
      <c r="BA2078" s="19">
        <f t="shared" si="325"/>
        <v>0</v>
      </c>
      <c r="BB2078" s="20" t="e">
        <f t="shared" si="333"/>
        <v>#DIV/0!</v>
      </c>
      <c r="BC2078">
        <f t="shared" si="326"/>
        <v>0</v>
      </c>
      <c r="BD2078" s="14">
        <f t="shared" si="327"/>
        <v>1</v>
      </c>
      <c r="BE2078" s="14" t="str">
        <f t="shared" si="328"/>
        <v/>
      </c>
      <c r="BF2078" s="14" t="str">
        <f t="shared" si="329"/>
        <v/>
      </c>
      <c r="BG2078" s="14" t="str">
        <f t="shared" si="330"/>
        <v/>
      </c>
    </row>
    <row r="2079" spans="1:59" x14ac:dyDescent="0.2">
      <c r="A2079" t="str">
        <f t="shared" si="331"/>
        <v>Reilly O'Brien_2017</v>
      </c>
      <c r="B2079" t="s">
        <v>825</v>
      </c>
      <c r="C2079" t="s">
        <v>1</v>
      </c>
      <c r="D2079">
        <v>2017</v>
      </c>
      <c r="E2079" s="13">
        <v>239900</v>
      </c>
      <c r="F2079" s="13">
        <v>239900</v>
      </c>
      <c r="G2079" s="13">
        <v>239900</v>
      </c>
      <c r="H2079" s="13">
        <v>239900</v>
      </c>
      <c r="I2079" s="13">
        <v>239900</v>
      </c>
      <c r="J2079" s="13">
        <v>239900</v>
      </c>
      <c r="K2079" s="13">
        <v>239900</v>
      </c>
      <c r="L2079" s="13">
        <v>239900</v>
      </c>
      <c r="M2079" s="13">
        <v>239900</v>
      </c>
      <c r="N2079" s="13">
        <v>239900</v>
      </c>
      <c r="O2079" s="13">
        <v>239900</v>
      </c>
      <c r="P2079" s="13">
        <v>239900</v>
      </c>
      <c r="Q2079" s="13">
        <v>239900</v>
      </c>
      <c r="R2079" s="13">
        <v>239900</v>
      </c>
      <c r="S2079" s="13">
        <v>239900</v>
      </c>
      <c r="T2079" s="13">
        <v>239900</v>
      </c>
      <c r="U2079" s="13">
        <v>239900</v>
      </c>
      <c r="V2079" s="13">
        <v>239900</v>
      </c>
      <c r="W2079" s="13">
        <v>239900</v>
      </c>
      <c r="X2079" s="13">
        <v>239900</v>
      </c>
      <c r="Y2079" s="13">
        <v>239900</v>
      </c>
      <c r="Z2079" s="13">
        <v>239900</v>
      </c>
      <c r="AA2079" s="13">
        <v>239900</v>
      </c>
      <c r="AB2079" s="13"/>
      <c r="AC2079" s="13"/>
      <c r="AD2079" s="13"/>
      <c r="AE2079" s="13"/>
      <c r="AF2079" s="13"/>
      <c r="AG2079" s="13"/>
      <c r="AH2079" s="13"/>
      <c r="AI2079" s="13"/>
      <c r="AJ2079" s="13"/>
      <c r="AK2079" s="13"/>
      <c r="AL2079" s="13"/>
      <c r="AM2079" s="13"/>
      <c r="AN2079" s="13"/>
      <c r="AO2079" s="13"/>
      <c r="AP2079" s="13"/>
      <c r="AQ2079" s="13"/>
      <c r="AR2079" s="13"/>
      <c r="AS2079" s="13"/>
      <c r="AT2079" s="13"/>
      <c r="AU2079" s="13"/>
      <c r="AV2079" s="13"/>
      <c r="AW2079" s="13"/>
      <c r="AX2079" s="13"/>
      <c r="AY2079" s="14" t="str">
        <f t="shared" si="324"/>
        <v/>
      </c>
      <c r="AZ2079" s="14">
        <f t="shared" si="332"/>
        <v>23</v>
      </c>
      <c r="BA2079" s="19">
        <f t="shared" si="325"/>
        <v>0</v>
      </c>
      <c r="BB2079" s="20" t="e">
        <f t="shared" si="333"/>
        <v>#DIV/0!</v>
      </c>
      <c r="BC2079">
        <f t="shared" si="326"/>
        <v>0</v>
      </c>
      <c r="BD2079" s="14">
        <f t="shared" si="327"/>
        <v>1</v>
      </c>
      <c r="BE2079" s="14" t="str">
        <f t="shared" si="328"/>
        <v/>
      </c>
      <c r="BF2079" s="14" t="str">
        <f t="shared" si="329"/>
        <v/>
      </c>
      <c r="BG2079" s="14" t="str">
        <f t="shared" si="330"/>
        <v/>
      </c>
    </row>
    <row r="2080" spans="1:59" x14ac:dyDescent="0.2">
      <c r="A2080" t="str">
        <f t="shared" si="331"/>
        <v>Reilly O'Brien_2016</v>
      </c>
      <c r="B2080" t="s">
        <v>825</v>
      </c>
      <c r="C2080" t="s">
        <v>1</v>
      </c>
      <c r="D2080">
        <v>2016</v>
      </c>
      <c r="E2080" s="13">
        <v>117300</v>
      </c>
      <c r="F2080" s="13">
        <v>117300</v>
      </c>
      <c r="G2080" s="13">
        <v>117300</v>
      </c>
      <c r="H2080" s="13">
        <v>117300</v>
      </c>
      <c r="I2080" s="13">
        <v>117300</v>
      </c>
      <c r="J2080" s="13">
        <v>117300</v>
      </c>
      <c r="K2080" s="13">
        <v>117300</v>
      </c>
      <c r="L2080" s="13">
        <v>117300</v>
      </c>
      <c r="M2080" s="13">
        <v>117300</v>
      </c>
      <c r="N2080" s="13">
        <v>117300</v>
      </c>
      <c r="O2080" s="13">
        <v>117300</v>
      </c>
      <c r="P2080" s="13">
        <v>117300</v>
      </c>
      <c r="Q2080" s="13">
        <v>117300</v>
      </c>
      <c r="R2080" s="13">
        <v>117300</v>
      </c>
      <c r="S2080" s="13">
        <v>117300</v>
      </c>
      <c r="T2080" s="13">
        <v>117300</v>
      </c>
      <c r="U2080" s="13">
        <v>117300</v>
      </c>
      <c r="V2080" s="13">
        <v>117300</v>
      </c>
      <c r="W2080" s="13">
        <v>117300</v>
      </c>
      <c r="X2080" s="13">
        <v>117300</v>
      </c>
      <c r="Y2080" s="13">
        <v>117300</v>
      </c>
      <c r="Z2080" s="13">
        <v>117300</v>
      </c>
      <c r="AA2080" s="13">
        <v>117300</v>
      </c>
      <c r="AB2080" s="13"/>
      <c r="AC2080" s="13"/>
      <c r="AD2080" s="13"/>
      <c r="AE2080" s="13"/>
      <c r="AF2080" s="13"/>
      <c r="AG2080" s="13"/>
      <c r="AH2080" s="13"/>
      <c r="AI2080" s="13"/>
      <c r="AJ2080" s="13"/>
      <c r="AK2080" s="13"/>
      <c r="AL2080" s="13"/>
      <c r="AM2080" s="13"/>
      <c r="AN2080" s="13"/>
      <c r="AO2080" s="13"/>
      <c r="AP2080" s="13"/>
      <c r="AQ2080" s="13"/>
      <c r="AR2080" s="13"/>
      <c r="AS2080" s="13"/>
      <c r="AT2080" s="13"/>
      <c r="AU2080" s="13">
        <v>78</v>
      </c>
      <c r="AV2080" s="13">
        <v>48</v>
      </c>
      <c r="AW2080" s="13"/>
      <c r="AX2080" s="13"/>
      <c r="AY2080" s="14">
        <f t="shared" si="324"/>
        <v>63</v>
      </c>
      <c r="AZ2080" s="14">
        <f t="shared" si="332"/>
        <v>23</v>
      </c>
      <c r="BA2080" s="19">
        <f t="shared" si="325"/>
        <v>9.0909090909090912E-2</v>
      </c>
      <c r="BB2080" s="20">
        <f t="shared" si="333"/>
        <v>21.213203435596427</v>
      </c>
      <c r="BC2080">
        <f t="shared" si="326"/>
        <v>0</v>
      </c>
      <c r="BD2080" s="14">
        <f t="shared" si="327"/>
        <v>1</v>
      </c>
      <c r="BE2080" s="14" t="str">
        <f t="shared" si="328"/>
        <v/>
      </c>
      <c r="BF2080" s="14" t="str">
        <f t="shared" si="329"/>
        <v/>
      </c>
      <c r="BG2080" s="14">
        <f t="shared" si="330"/>
        <v>63</v>
      </c>
    </row>
    <row r="2081" spans="1:59" x14ac:dyDescent="0.2">
      <c r="A2081" t="str">
        <f t="shared" si="331"/>
        <v>Reilly O'Brien_2015</v>
      </c>
      <c r="B2081" t="s">
        <v>825</v>
      </c>
      <c r="C2081" t="s">
        <v>1</v>
      </c>
      <c r="D2081">
        <v>2015</v>
      </c>
      <c r="E2081" s="13">
        <v>117400</v>
      </c>
      <c r="F2081" s="13">
        <v>117400</v>
      </c>
      <c r="G2081" s="13">
        <v>117400</v>
      </c>
      <c r="H2081" s="13">
        <v>117400</v>
      </c>
      <c r="I2081" s="13">
        <v>117400</v>
      </c>
      <c r="J2081" s="13">
        <v>117400</v>
      </c>
      <c r="K2081" s="13">
        <v>117400</v>
      </c>
      <c r="L2081" s="13">
        <v>117400</v>
      </c>
      <c r="M2081" s="13">
        <v>117400</v>
      </c>
      <c r="N2081" s="13">
        <v>117400</v>
      </c>
      <c r="O2081" s="13">
        <v>117400</v>
      </c>
      <c r="P2081" s="13">
        <v>117400</v>
      </c>
      <c r="Q2081" s="13">
        <v>117400</v>
      </c>
      <c r="R2081" s="13">
        <v>117400</v>
      </c>
      <c r="S2081" s="13">
        <v>117400</v>
      </c>
      <c r="T2081" s="13">
        <v>117400</v>
      </c>
      <c r="U2081" s="13">
        <v>117400</v>
      </c>
      <c r="V2081" s="13">
        <v>117400</v>
      </c>
      <c r="W2081" s="13">
        <v>117400</v>
      </c>
      <c r="X2081" s="13">
        <v>117400</v>
      </c>
      <c r="Y2081" s="13">
        <v>117400</v>
      </c>
      <c r="Z2081" s="13">
        <v>117400</v>
      </c>
      <c r="AA2081" s="13">
        <v>117400</v>
      </c>
      <c r="AB2081" s="13"/>
      <c r="AC2081" s="13"/>
      <c r="AD2081" s="13"/>
      <c r="AE2081" s="13"/>
      <c r="AF2081" s="13"/>
      <c r="AG2081" s="13"/>
      <c r="AH2081" s="13"/>
      <c r="AI2081" s="13"/>
      <c r="AJ2081" s="13"/>
      <c r="AK2081" s="13"/>
      <c r="AL2081" s="13"/>
      <c r="AM2081" s="13"/>
      <c r="AN2081" s="13"/>
      <c r="AO2081" s="13"/>
      <c r="AP2081" s="13"/>
      <c r="AQ2081" s="13"/>
      <c r="AR2081" s="13"/>
      <c r="AS2081" s="13"/>
      <c r="AT2081" s="13"/>
      <c r="AU2081" s="13"/>
      <c r="AV2081" s="13"/>
      <c r="AW2081" s="13"/>
      <c r="AX2081" s="13"/>
      <c r="AY2081" s="14" t="str">
        <f t="shared" si="324"/>
        <v/>
      </c>
      <c r="AZ2081" s="14">
        <f t="shared" si="332"/>
        <v>23</v>
      </c>
      <c r="BA2081" s="19">
        <f t="shared" si="325"/>
        <v>0</v>
      </c>
      <c r="BB2081" s="20" t="e">
        <f t="shared" si="333"/>
        <v>#DIV/0!</v>
      </c>
      <c r="BC2081">
        <f t="shared" si="326"/>
        <v>0</v>
      </c>
      <c r="BD2081" s="14">
        <f t="shared" si="327"/>
        <v>1</v>
      </c>
      <c r="BE2081" s="14" t="str">
        <f t="shared" si="328"/>
        <v/>
      </c>
      <c r="BF2081" s="14" t="str">
        <f t="shared" si="329"/>
        <v/>
      </c>
      <c r="BG2081" s="14" t="str">
        <f t="shared" si="330"/>
        <v/>
      </c>
    </row>
    <row r="2082" spans="1:59" x14ac:dyDescent="0.2">
      <c r="A2082" t="str">
        <f t="shared" si="331"/>
        <v>Tim O'Brien_2018</v>
      </c>
      <c r="B2082" t="s">
        <v>1600</v>
      </c>
      <c r="C2082" t="s">
        <v>260</v>
      </c>
      <c r="D2082">
        <v>2018</v>
      </c>
      <c r="E2082" s="13">
        <v>332300</v>
      </c>
      <c r="F2082" s="13">
        <v>332300</v>
      </c>
      <c r="G2082" s="13">
        <v>332300</v>
      </c>
      <c r="H2082" s="13">
        <v>311900</v>
      </c>
      <c r="I2082" s="13">
        <v>306500</v>
      </c>
      <c r="J2082" s="13">
        <v>299600</v>
      </c>
      <c r="K2082" s="13">
        <v>303300</v>
      </c>
      <c r="L2082" s="13">
        <v>299300</v>
      </c>
      <c r="M2082" s="13">
        <v>288400</v>
      </c>
      <c r="N2082" s="13">
        <v>288400</v>
      </c>
      <c r="O2082" s="13">
        <v>288400</v>
      </c>
      <c r="P2082" s="13">
        <v>266100</v>
      </c>
      <c r="Q2082" s="13">
        <v>266100</v>
      </c>
      <c r="R2082" s="13">
        <v>266100</v>
      </c>
      <c r="S2082" s="13">
        <v>249600</v>
      </c>
      <c r="T2082" s="13">
        <v>248800</v>
      </c>
      <c r="U2082" s="13">
        <v>248800</v>
      </c>
      <c r="V2082" s="13">
        <v>247100</v>
      </c>
      <c r="W2082" s="13">
        <v>247100</v>
      </c>
      <c r="X2082" s="13">
        <v>247100</v>
      </c>
      <c r="Y2082" s="13">
        <v>247100</v>
      </c>
      <c r="Z2082" s="13">
        <v>247100</v>
      </c>
      <c r="AA2082" s="13">
        <v>247100</v>
      </c>
      <c r="AB2082" s="13">
        <v>62</v>
      </c>
      <c r="AC2082" s="13">
        <v>49</v>
      </c>
      <c r="AD2082" s="13">
        <v>41</v>
      </c>
      <c r="AE2082" s="13">
        <v>81</v>
      </c>
      <c r="AF2082" s="13">
        <v>42</v>
      </c>
      <c r="AG2082" s="13">
        <v>63</v>
      </c>
      <c r="AH2082" s="13">
        <v>67</v>
      </c>
      <c r="AI2082" s="13">
        <v>26</v>
      </c>
      <c r="AJ2082" s="13"/>
      <c r="AK2082" s="13"/>
      <c r="AL2082" s="13">
        <v>30</v>
      </c>
      <c r="AM2082" s="13"/>
      <c r="AN2082" s="13"/>
      <c r="AO2082" s="13">
        <v>68</v>
      </c>
      <c r="AP2082" s="13">
        <v>53</v>
      </c>
      <c r="AQ2082" s="13"/>
      <c r="AR2082" s="13">
        <v>27</v>
      </c>
      <c r="AS2082" s="13"/>
      <c r="AT2082" s="13"/>
      <c r="AU2082" s="13"/>
      <c r="AV2082" s="13"/>
      <c r="AW2082" s="13"/>
      <c r="AX2082" s="13"/>
      <c r="AY2082" s="14">
        <f t="shared" si="324"/>
        <v>50.75</v>
      </c>
      <c r="AZ2082" s="14">
        <f t="shared" si="332"/>
        <v>23</v>
      </c>
      <c r="BA2082" s="19">
        <f t="shared" si="325"/>
        <v>0.54545454545454541</v>
      </c>
      <c r="BB2082" s="20">
        <f t="shared" si="333"/>
        <v>17.939925002376935</v>
      </c>
      <c r="BC2082">
        <f t="shared" si="326"/>
        <v>0</v>
      </c>
      <c r="BD2082" s="14">
        <f t="shared" si="327"/>
        <v>18</v>
      </c>
      <c r="BE2082" s="14">
        <f t="shared" si="328"/>
        <v>56.333333333333336</v>
      </c>
      <c r="BF2082" s="14">
        <f t="shared" si="329"/>
        <v>41</v>
      </c>
      <c r="BG2082" s="14">
        <f t="shared" si="330"/>
        <v>40</v>
      </c>
    </row>
    <row r="2083" spans="1:59" x14ac:dyDescent="0.2">
      <c r="A2083" t="str">
        <f t="shared" si="331"/>
        <v>Tim O'Brien_2017</v>
      </c>
      <c r="B2083" t="s">
        <v>1600</v>
      </c>
      <c r="C2083" t="s">
        <v>260</v>
      </c>
      <c r="D2083">
        <v>2017</v>
      </c>
      <c r="E2083" s="13">
        <v>273600</v>
      </c>
      <c r="F2083" s="13">
        <v>273600</v>
      </c>
      <c r="G2083" s="13">
        <v>273600</v>
      </c>
      <c r="H2083" s="13">
        <v>273600</v>
      </c>
      <c r="I2083" s="13">
        <v>273600</v>
      </c>
      <c r="J2083" s="13">
        <v>273600</v>
      </c>
      <c r="K2083" s="13">
        <v>285300</v>
      </c>
      <c r="L2083" s="13">
        <v>319700</v>
      </c>
      <c r="M2083" s="13">
        <v>336100</v>
      </c>
      <c r="N2083" s="13">
        <v>336100</v>
      </c>
      <c r="O2083" s="13">
        <v>336100</v>
      </c>
      <c r="P2083" s="13">
        <v>336100</v>
      </c>
      <c r="Q2083" s="13">
        <v>354400</v>
      </c>
      <c r="R2083" s="13">
        <v>354400</v>
      </c>
      <c r="S2083" s="13">
        <v>341500</v>
      </c>
      <c r="T2083" s="13">
        <v>331200</v>
      </c>
      <c r="U2083" s="13">
        <v>308800</v>
      </c>
      <c r="V2083" s="13">
        <v>292700</v>
      </c>
      <c r="W2083" s="13">
        <v>268900</v>
      </c>
      <c r="X2083" s="13">
        <v>270400</v>
      </c>
      <c r="Y2083" s="13">
        <v>276000</v>
      </c>
      <c r="Z2083" s="13">
        <v>273900</v>
      </c>
      <c r="AA2083" s="13">
        <v>259000</v>
      </c>
      <c r="AB2083" s="13"/>
      <c r="AC2083" s="13"/>
      <c r="AD2083" s="13"/>
      <c r="AE2083" s="13">
        <v>38</v>
      </c>
      <c r="AF2083" s="13">
        <v>96</v>
      </c>
      <c r="AG2083" s="13">
        <v>53</v>
      </c>
      <c r="AH2083" s="13">
        <v>95</v>
      </c>
      <c r="AI2083" s="13">
        <v>77</v>
      </c>
      <c r="AJ2083" s="13"/>
      <c r="AK2083" s="13"/>
      <c r="AL2083" s="13"/>
      <c r="AM2083" s="13">
        <v>66</v>
      </c>
      <c r="AN2083" s="13"/>
      <c r="AO2083" s="13">
        <v>36</v>
      </c>
      <c r="AP2083" s="13">
        <v>78</v>
      </c>
      <c r="AQ2083" s="13">
        <v>33</v>
      </c>
      <c r="AR2083" s="13">
        <v>37</v>
      </c>
      <c r="AS2083" s="13">
        <v>52</v>
      </c>
      <c r="AT2083" s="13">
        <v>76</v>
      </c>
      <c r="AU2083" s="13">
        <v>48</v>
      </c>
      <c r="AV2083" s="13">
        <v>38</v>
      </c>
      <c r="AW2083" s="13">
        <v>46</v>
      </c>
      <c r="AX2083" s="13">
        <v>98</v>
      </c>
      <c r="AY2083" s="14">
        <f t="shared" si="324"/>
        <v>60.4375</v>
      </c>
      <c r="AZ2083" s="14">
        <f t="shared" si="332"/>
        <v>23</v>
      </c>
      <c r="BA2083" s="19">
        <f t="shared" si="325"/>
        <v>0.72727272727272729</v>
      </c>
      <c r="BB2083" s="20">
        <f t="shared" si="333"/>
        <v>23.269346789284825</v>
      </c>
      <c r="BC2083">
        <f t="shared" si="326"/>
        <v>0</v>
      </c>
      <c r="BD2083" s="14">
        <f t="shared" si="327"/>
        <v>23</v>
      </c>
      <c r="BE2083" s="14">
        <f t="shared" si="328"/>
        <v>62.333333333333336</v>
      </c>
      <c r="BF2083" s="14">
        <f t="shared" si="329"/>
        <v>79.333333333333329</v>
      </c>
      <c r="BG2083" s="14">
        <f t="shared" si="330"/>
        <v>56.222222222222221</v>
      </c>
    </row>
    <row r="2084" spans="1:59" x14ac:dyDescent="0.2">
      <c r="A2084" t="str">
        <f t="shared" si="331"/>
        <v>Tim O'Brien_2016</v>
      </c>
      <c r="B2084" t="s">
        <v>1600</v>
      </c>
      <c r="C2084" t="s">
        <v>260</v>
      </c>
      <c r="D2084">
        <v>2016</v>
      </c>
      <c r="E2084" s="13">
        <v>123900</v>
      </c>
      <c r="F2084" s="13">
        <v>123900</v>
      </c>
      <c r="G2084" s="13">
        <v>123900</v>
      </c>
      <c r="H2084" s="13">
        <v>123900</v>
      </c>
      <c r="I2084" s="13">
        <v>123900</v>
      </c>
      <c r="J2084" s="13">
        <v>123900</v>
      </c>
      <c r="K2084" s="13">
        <v>169800</v>
      </c>
      <c r="L2084" s="13">
        <v>193300</v>
      </c>
      <c r="M2084" s="13">
        <v>222200</v>
      </c>
      <c r="N2084" s="13">
        <v>232400</v>
      </c>
      <c r="O2084" s="13">
        <v>231800</v>
      </c>
      <c r="P2084" s="13">
        <v>223100</v>
      </c>
      <c r="Q2084" s="13">
        <v>237600</v>
      </c>
      <c r="R2084" s="13">
        <v>259200</v>
      </c>
      <c r="S2084" s="13">
        <v>269600</v>
      </c>
      <c r="T2084" s="13">
        <v>269600</v>
      </c>
      <c r="U2084" s="13">
        <v>269600</v>
      </c>
      <c r="V2084" s="13">
        <v>269600</v>
      </c>
      <c r="W2084" s="13">
        <v>255100</v>
      </c>
      <c r="X2084" s="13">
        <v>230700</v>
      </c>
      <c r="Y2084" s="13">
        <v>212800</v>
      </c>
      <c r="Z2084" s="13">
        <v>212800</v>
      </c>
      <c r="AA2084" s="13">
        <v>212800</v>
      </c>
      <c r="AB2084" s="13"/>
      <c r="AC2084" s="13"/>
      <c r="AD2084" s="13"/>
      <c r="AE2084" s="13">
        <v>72</v>
      </c>
      <c r="AF2084" s="13">
        <v>50</v>
      </c>
      <c r="AG2084" s="13">
        <v>54</v>
      </c>
      <c r="AH2084" s="13">
        <v>50</v>
      </c>
      <c r="AI2084" s="13">
        <v>76</v>
      </c>
      <c r="AJ2084" s="13">
        <v>30</v>
      </c>
      <c r="AK2084" s="13">
        <v>32</v>
      </c>
      <c r="AL2084" s="13">
        <v>57</v>
      </c>
      <c r="AM2084" s="13">
        <v>78</v>
      </c>
      <c r="AN2084" s="13">
        <v>61</v>
      </c>
      <c r="AO2084" s="13">
        <v>42</v>
      </c>
      <c r="AP2084" s="13"/>
      <c r="AQ2084" s="13"/>
      <c r="AR2084" s="13"/>
      <c r="AS2084" s="13">
        <v>30</v>
      </c>
      <c r="AT2084" s="13">
        <v>30</v>
      </c>
      <c r="AU2084" s="13">
        <v>42</v>
      </c>
      <c r="AV2084" s="13"/>
      <c r="AW2084" s="13"/>
      <c r="AX2084" s="13"/>
      <c r="AY2084" s="14">
        <f t="shared" si="324"/>
        <v>50.285714285714285</v>
      </c>
      <c r="AZ2084" s="14">
        <f t="shared" si="332"/>
        <v>23</v>
      </c>
      <c r="BA2084" s="19">
        <f t="shared" si="325"/>
        <v>0.63636363636363635</v>
      </c>
      <c r="BB2084" s="20">
        <f t="shared" si="333"/>
        <v>17.053890020613039</v>
      </c>
      <c r="BC2084">
        <f t="shared" si="326"/>
        <v>0</v>
      </c>
      <c r="BD2084" s="14">
        <f t="shared" si="327"/>
        <v>1</v>
      </c>
      <c r="BE2084" s="14">
        <f t="shared" si="328"/>
        <v>58.666666666666664</v>
      </c>
      <c r="BF2084" s="14">
        <f t="shared" si="329"/>
        <v>53.833333333333336</v>
      </c>
      <c r="BG2084" s="14">
        <f t="shared" si="330"/>
        <v>34</v>
      </c>
    </row>
    <row r="2085" spans="1:59" x14ac:dyDescent="0.2">
      <c r="A2085" t="str">
        <f t="shared" si="331"/>
        <v>Tim O'Brien_2015</v>
      </c>
      <c r="B2085" t="s">
        <v>1600</v>
      </c>
      <c r="C2085" t="s">
        <v>260</v>
      </c>
      <c r="D2085">
        <v>2015</v>
      </c>
      <c r="E2085" s="13">
        <v>209600</v>
      </c>
      <c r="F2085" s="13">
        <v>209600</v>
      </c>
      <c r="G2085" s="13">
        <v>209600</v>
      </c>
      <c r="H2085" s="13">
        <v>209600</v>
      </c>
      <c r="I2085" s="13">
        <v>209600</v>
      </c>
      <c r="J2085" s="13">
        <v>209600</v>
      </c>
      <c r="K2085" s="13">
        <v>209600</v>
      </c>
      <c r="L2085" s="13">
        <v>209600</v>
      </c>
      <c r="M2085" s="13">
        <v>209600</v>
      </c>
      <c r="N2085" s="13">
        <v>209600</v>
      </c>
      <c r="O2085" s="13">
        <v>209600</v>
      </c>
      <c r="P2085" s="13">
        <v>209600</v>
      </c>
      <c r="Q2085" s="13">
        <v>209600</v>
      </c>
      <c r="R2085" s="13">
        <v>209600</v>
      </c>
      <c r="S2085" s="13">
        <v>209600</v>
      </c>
      <c r="T2085" s="13">
        <v>209600</v>
      </c>
      <c r="U2085" s="13">
        <v>209600</v>
      </c>
      <c r="V2085" s="13">
        <v>209600</v>
      </c>
      <c r="W2085" s="13">
        <v>209600</v>
      </c>
      <c r="X2085" s="13">
        <v>209600</v>
      </c>
      <c r="Y2085" s="13">
        <v>209600</v>
      </c>
      <c r="Z2085" s="13">
        <v>209600</v>
      </c>
      <c r="AA2085" s="13">
        <v>209600</v>
      </c>
      <c r="AB2085" s="13"/>
      <c r="AC2085" s="13"/>
      <c r="AD2085" s="13"/>
      <c r="AE2085" s="13"/>
      <c r="AF2085" s="13"/>
      <c r="AG2085" s="13"/>
      <c r="AH2085" s="13"/>
      <c r="AI2085" s="13"/>
      <c r="AJ2085" s="13"/>
      <c r="AK2085" s="13"/>
      <c r="AL2085" s="13"/>
      <c r="AM2085" s="13"/>
      <c r="AN2085" s="13"/>
      <c r="AO2085" s="13"/>
      <c r="AP2085" s="13"/>
      <c r="AQ2085" s="13"/>
      <c r="AR2085" s="13"/>
      <c r="AS2085" s="13"/>
      <c r="AT2085" s="13"/>
      <c r="AU2085" s="13"/>
      <c r="AV2085" s="13"/>
      <c r="AW2085" s="13"/>
      <c r="AX2085" s="13"/>
      <c r="AY2085" s="14" t="str">
        <f t="shared" si="324"/>
        <v/>
      </c>
      <c r="AZ2085" s="14">
        <f t="shared" si="332"/>
        <v>23</v>
      </c>
      <c r="BA2085" s="19">
        <f t="shared" si="325"/>
        <v>0</v>
      </c>
      <c r="BB2085" s="20" t="e">
        <f t="shared" si="333"/>
        <v>#DIV/0!</v>
      </c>
      <c r="BC2085">
        <f t="shared" si="326"/>
        <v>0</v>
      </c>
      <c r="BD2085" s="14">
        <f t="shared" si="327"/>
        <v>1</v>
      </c>
      <c r="BE2085" s="14" t="str">
        <f t="shared" si="328"/>
        <v/>
      </c>
      <c r="BF2085" s="14" t="str">
        <f t="shared" si="329"/>
        <v/>
      </c>
      <c r="BG2085" s="14" t="str">
        <f t="shared" si="330"/>
        <v/>
      </c>
    </row>
    <row r="2086" spans="1:59" x14ac:dyDescent="0.2">
      <c r="A2086" t="str">
        <f t="shared" si="331"/>
        <v>Mark O'Connor_2018</v>
      </c>
      <c r="B2086" t="s">
        <v>1567</v>
      </c>
      <c r="C2086" t="s">
        <v>235</v>
      </c>
      <c r="D2086">
        <v>2018</v>
      </c>
      <c r="E2086" s="13">
        <v>123900</v>
      </c>
      <c r="F2086" s="13">
        <v>123900</v>
      </c>
      <c r="G2086" s="13">
        <v>123900</v>
      </c>
      <c r="H2086" s="13">
        <v>123900</v>
      </c>
      <c r="I2086" s="13">
        <v>123900</v>
      </c>
      <c r="J2086" s="13">
        <v>123900</v>
      </c>
      <c r="K2086" s="13">
        <v>123900</v>
      </c>
      <c r="L2086" s="13">
        <v>123900</v>
      </c>
      <c r="M2086" s="13">
        <v>123900</v>
      </c>
      <c r="N2086" s="13">
        <v>123900</v>
      </c>
      <c r="O2086" s="13">
        <v>123900</v>
      </c>
      <c r="P2086" s="13">
        <v>123900</v>
      </c>
      <c r="Q2086" s="13">
        <v>123900</v>
      </c>
      <c r="R2086" s="13">
        <v>123900</v>
      </c>
      <c r="S2086" s="13">
        <v>123900</v>
      </c>
      <c r="T2086" s="13">
        <v>123900</v>
      </c>
      <c r="U2086" s="13">
        <v>123900</v>
      </c>
      <c r="V2086" s="13">
        <v>123900</v>
      </c>
      <c r="W2086" s="13">
        <v>123900</v>
      </c>
      <c r="X2086" s="13">
        <v>123900</v>
      </c>
      <c r="Y2086" s="13">
        <v>123900</v>
      </c>
      <c r="Z2086" s="13">
        <v>123900</v>
      </c>
      <c r="AA2086" s="13">
        <v>193300</v>
      </c>
      <c r="AB2086" s="13"/>
      <c r="AC2086" s="13">
        <v>62</v>
      </c>
      <c r="AD2086" s="13"/>
      <c r="AE2086" s="13"/>
      <c r="AF2086" s="13"/>
      <c r="AG2086" s="13"/>
      <c r="AH2086" s="13"/>
      <c r="AI2086" s="13"/>
      <c r="AJ2086" s="13"/>
      <c r="AK2086" s="13"/>
      <c r="AL2086" s="13"/>
      <c r="AM2086" s="13"/>
      <c r="AN2086" s="13"/>
      <c r="AO2086" s="13"/>
      <c r="AP2086" s="13"/>
      <c r="AQ2086" s="13"/>
      <c r="AR2086" s="13"/>
      <c r="AS2086" s="13"/>
      <c r="AT2086" s="13"/>
      <c r="AU2086" s="13"/>
      <c r="AV2086" s="13">
        <v>63</v>
      </c>
      <c r="AW2086" s="13">
        <v>46</v>
      </c>
      <c r="AX2086" s="13">
        <v>56</v>
      </c>
      <c r="AY2086" s="14">
        <f t="shared" si="324"/>
        <v>56.75</v>
      </c>
      <c r="AZ2086" s="14">
        <f t="shared" si="332"/>
        <v>23</v>
      </c>
      <c r="BA2086" s="19">
        <f t="shared" si="325"/>
        <v>0.18181818181818182</v>
      </c>
      <c r="BB2086" s="20">
        <f t="shared" si="333"/>
        <v>7.8049129826453969</v>
      </c>
      <c r="BC2086">
        <f t="shared" si="326"/>
        <v>0</v>
      </c>
      <c r="BD2086" s="14">
        <f t="shared" si="327"/>
        <v>1</v>
      </c>
      <c r="BE2086" s="14">
        <f t="shared" si="328"/>
        <v>62</v>
      </c>
      <c r="BF2086" s="14" t="str">
        <f t="shared" si="329"/>
        <v/>
      </c>
      <c r="BG2086" s="14">
        <f t="shared" si="330"/>
        <v>55</v>
      </c>
    </row>
    <row r="2087" spans="1:59" x14ac:dyDescent="0.2">
      <c r="A2087" t="str">
        <f t="shared" si="331"/>
        <v>Mark O'Connor_2017</v>
      </c>
      <c r="B2087" t="s">
        <v>1567</v>
      </c>
      <c r="C2087" t="s">
        <v>235</v>
      </c>
      <c r="D2087">
        <v>2017</v>
      </c>
      <c r="E2087" s="13">
        <v>102400</v>
      </c>
      <c r="F2087" s="13">
        <v>102400</v>
      </c>
      <c r="G2087" s="13">
        <v>102400</v>
      </c>
      <c r="H2087" s="13">
        <v>102400</v>
      </c>
      <c r="I2087" s="13">
        <v>102400</v>
      </c>
      <c r="J2087" s="13">
        <v>102400</v>
      </c>
      <c r="K2087" s="13">
        <v>102400</v>
      </c>
      <c r="L2087" s="13">
        <v>102400</v>
      </c>
      <c r="M2087" s="13">
        <v>102400</v>
      </c>
      <c r="N2087" s="13">
        <v>102400</v>
      </c>
      <c r="O2087" s="13">
        <v>102400</v>
      </c>
      <c r="P2087" s="13">
        <v>102400</v>
      </c>
      <c r="Q2087" s="13">
        <v>102400</v>
      </c>
      <c r="R2087" s="13">
        <v>102400</v>
      </c>
      <c r="S2087" s="13">
        <v>102400</v>
      </c>
      <c r="T2087" s="13">
        <v>102400</v>
      </c>
      <c r="U2087" s="13">
        <v>102400</v>
      </c>
      <c r="V2087" s="13">
        <v>102400</v>
      </c>
      <c r="W2087" s="13">
        <v>102400</v>
      </c>
      <c r="X2087" s="13">
        <v>102400</v>
      </c>
      <c r="Y2087" s="13">
        <v>102400</v>
      </c>
      <c r="Z2087" s="13">
        <v>102400</v>
      </c>
      <c r="AA2087" s="13">
        <v>102400</v>
      </c>
      <c r="AB2087" s="13"/>
      <c r="AC2087" s="13"/>
      <c r="AD2087" s="13"/>
      <c r="AE2087" s="13"/>
      <c r="AF2087" s="13"/>
      <c r="AG2087" s="13"/>
      <c r="AH2087" s="13"/>
      <c r="AI2087" s="13">
        <v>28</v>
      </c>
      <c r="AJ2087" s="13">
        <v>35</v>
      </c>
      <c r="AK2087" s="13"/>
      <c r="AL2087" s="13"/>
      <c r="AM2087" s="13"/>
      <c r="AN2087" s="13"/>
      <c r="AO2087" s="13"/>
      <c r="AP2087" s="13"/>
      <c r="AQ2087" s="13"/>
      <c r="AR2087" s="13"/>
      <c r="AS2087" s="13"/>
      <c r="AT2087" s="13"/>
      <c r="AU2087" s="13"/>
      <c r="AV2087" s="13"/>
      <c r="AW2087" s="13"/>
      <c r="AX2087" s="13"/>
      <c r="AY2087" s="14">
        <f t="shared" si="324"/>
        <v>31.5</v>
      </c>
      <c r="AZ2087" s="14">
        <f t="shared" si="332"/>
        <v>23</v>
      </c>
      <c r="BA2087" s="19">
        <f t="shared" si="325"/>
        <v>9.0909090909090912E-2</v>
      </c>
      <c r="BB2087" s="20">
        <f t="shared" si="333"/>
        <v>4.9497474683058327</v>
      </c>
      <c r="BC2087">
        <f t="shared" si="326"/>
        <v>0</v>
      </c>
      <c r="BD2087" s="14">
        <f t="shared" si="327"/>
        <v>1</v>
      </c>
      <c r="BE2087" s="14" t="str">
        <f t="shared" si="328"/>
        <v/>
      </c>
      <c r="BF2087" s="14">
        <f t="shared" si="329"/>
        <v>31.5</v>
      </c>
      <c r="BG2087" s="14" t="str">
        <f t="shared" si="330"/>
        <v/>
      </c>
    </row>
    <row r="2088" spans="1:59" x14ac:dyDescent="0.2">
      <c r="A2088" t="str">
        <f t="shared" si="331"/>
        <v>Mark O'Connor_2016</v>
      </c>
      <c r="B2088" t="s">
        <v>1567</v>
      </c>
      <c r="C2088" t="s">
        <v>235</v>
      </c>
      <c r="D2088">
        <v>2016</v>
      </c>
      <c r="E2088" s="13">
        <v>0</v>
      </c>
      <c r="F2088" s="13">
        <v>0</v>
      </c>
      <c r="G2088" s="13">
        <v>0</v>
      </c>
      <c r="H2088" s="13">
        <v>0</v>
      </c>
      <c r="I2088" s="13">
        <v>0</v>
      </c>
      <c r="J2088" s="13">
        <v>0</v>
      </c>
      <c r="K2088" s="13">
        <v>0</v>
      </c>
      <c r="L2088" s="13">
        <v>0</v>
      </c>
      <c r="M2088" s="13">
        <v>0</v>
      </c>
      <c r="N2088" s="13">
        <v>0</v>
      </c>
      <c r="O2088" s="13">
        <v>0</v>
      </c>
      <c r="P2088" s="13">
        <v>0</v>
      </c>
      <c r="Q2088" s="13">
        <v>0</v>
      </c>
      <c r="R2088" s="13">
        <v>0</v>
      </c>
      <c r="S2088" s="13">
        <v>0</v>
      </c>
      <c r="T2088" s="13">
        <v>0</v>
      </c>
      <c r="U2088" s="13">
        <v>0</v>
      </c>
      <c r="V2088" s="13">
        <v>0</v>
      </c>
      <c r="W2088" s="13">
        <v>0</v>
      </c>
      <c r="X2088" s="13">
        <v>0</v>
      </c>
      <c r="Y2088" s="13">
        <v>0</v>
      </c>
      <c r="Z2088" s="13">
        <v>0</v>
      </c>
      <c r="AA2088" s="13">
        <v>0</v>
      </c>
      <c r="AB2088" s="13"/>
      <c r="AC2088" s="13"/>
      <c r="AD2088" s="13"/>
      <c r="AE2088" s="13"/>
      <c r="AF2088" s="13"/>
      <c r="AG2088" s="13"/>
      <c r="AH2088" s="13"/>
      <c r="AI2088" s="13"/>
      <c r="AJ2088" s="13"/>
      <c r="AK2088" s="13"/>
      <c r="AL2088" s="13"/>
      <c r="AM2088" s="13"/>
      <c r="AN2088" s="13"/>
      <c r="AO2088" s="13"/>
      <c r="AP2088" s="13"/>
      <c r="AQ2088" s="13"/>
      <c r="AR2088" s="13"/>
      <c r="AS2088" s="13"/>
      <c r="AT2088" s="13"/>
      <c r="AU2088" s="13"/>
      <c r="AV2088" s="13"/>
      <c r="AW2088" s="13"/>
      <c r="AX2088" s="13"/>
      <c r="AY2088" s="14" t="str">
        <f t="shared" si="324"/>
        <v/>
      </c>
      <c r="AZ2088" s="14">
        <f t="shared" si="332"/>
        <v>23</v>
      </c>
      <c r="BA2088" s="19">
        <f t="shared" si="325"/>
        <v>0</v>
      </c>
      <c r="BB2088" s="20" t="e">
        <f t="shared" si="333"/>
        <v>#DIV/0!</v>
      </c>
      <c r="BC2088">
        <f t="shared" si="326"/>
        <v>23</v>
      </c>
      <c r="BD2088" s="14">
        <f t="shared" si="327"/>
        <v>1</v>
      </c>
      <c r="BE2088" s="14" t="str">
        <f t="shared" si="328"/>
        <v/>
      </c>
      <c r="BF2088" s="14" t="str">
        <f t="shared" si="329"/>
        <v/>
      </c>
      <c r="BG2088" s="14" t="str">
        <f t="shared" si="330"/>
        <v/>
      </c>
    </row>
    <row r="2089" spans="1:59" x14ac:dyDescent="0.2">
      <c r="A2089" t="str">
        <f t="shared" si="331"/>
        <v>Mark O'Connor_2015</v>
      </c>
      <c r="B2089" t="s">
        <v>1567</v>
      </c>
      <c r="C2089" t="s">
        <v>235</v>
      </c>
      <c r="D2089">
        <v>2015</v>
      </c>
      <c r="E2089" s="13">
        <v>0</v>
      </c>
      <c r="F2089" s="13">
        <v>0</v>
      </c>
      <c r="G2089" s="13">
        <v>0</v>
      </c>
      <c r="H2089" s="13">
        <v>0</v>
      </c>
      <c r="I2089" s="13">
        <v>0</v>
      </c>
      <c r="J2089" s="13">
        <v>0</v>
      </c>
      <c r="K2089" s="13">
        <v>0</v>
      </c>
      <c r="L2089" s="13">
        <v>0</v>
      </c>
      <c r="M2089" s="13">
        <v>0</v>
      </c>
      <c r="N2089" s="13">
        <v>0</v>
      </c>
      <c r="O2089" s="13">
        <v>0</v>
      </c>
      <c r="P2089" s="13">
        <v>0</v>
      </c>
      <c r="Q2089" s="13">
        <v>0</v>
      </c>
      <c r="R2089" s="13">
        <v>0</v>
      </c>
      <c r="S2089" s="13">
        <v>0</v>
      </c>
      <c r="T2089" s="13">
        <v>0</v>
      </c>
      <c r="U2089" s="13">
        <v>0</v>
      </c>
      <c r="V2089" s="13">
        <v>0</v>
      </c>
      <c r="W2089" s="13">
        <v>0</v>
      </c>
      <c r="X2089" s="13">
        <v>0</v>
      </c>
      <c r="Y2089" s="13">
        <v>0</v>
      </c>
      <c r="Z2089" s="13">
        <v>0</v>
      </c>
      <c r="AA2089" s="13">
        <v>0</v>
      </c>
      <c r="AB2089" s="13"/>
      <c r="AC2089" s="13"/>
      <c r="AD2089" s="13"/>
      <c r="AE2089" s="13"/>
      <c r="AF2089" s="13"/>
      <c r="AG2089" s="13"/>
      <c r="AH2089" s="13"/>
      <c r="AI2089" s="13"/>
      <c r="AJ2089" s="13"/>
      <c r="AK2089" s="13"/>
      <c r="AL2089" s="13"/>
      <c r="AM2089" s="13"/>
      <c r="AN2089" s="13"/>
      <c r="AO2089" s="13"/>
      <c r="AP2089" s="13"/>
      <c r="AQ2089" s="13"/>
      <c r="AR2089" s="13"/>
      <c r="AS2089" s="13"/>
      <c r="AT2089" s="13"/>
      <c r="AU2089" s="13"/>
      <c r="AV2089" s="13"/>
      <c r="AW2089" s="13"/>
      <c r="AX2089" s="13"/>
      <c r="AY2089" s="14" t="str">
        <f t="shared" si="324"/>
        <v/>
      </c>
      <c r="AZ2089" s="14">
        <f t="shared" si="332"/>
        <v>23</v>
      </c>
      <c r="BA2089" s="19">
        <f t="shared" si="325"/>
        <v>0</v>
      </c>
      <c r="BB2089" s="20" t="e">
        <f t="shared" si="333"/>
        <v>#DIV/0!</v>
      </c>
      <c r="BC2089">
        <f t="shared" si="326"/>
        <v>23</v>
      </c>
      <c r="BD2089" s="14">
        <f t="shared" si="327"/>
        <v>1</v>
      </c>
      <c r="BE2089" s="14" t="str">
        <f t="shared" si="328"/>
        <v/>
      </c>
      <c r="BF2089" s="14" t="str">
        <f t="shared" si="329"/>
        <v/>
      </c>
      <c r="BG2089" s="14" t="str">
        <f t="shared" si="330"/>
        <v/>
      </c>
    </row>
    <row r="2090" spans="1:59" x14ac:dyDescent="0.2">
      <c r="A2090" t="str">
        <f t="shared" si="331"/>
        <v>Finbar O'Dwyer_2018</v>
      </c>
      <c r="B2090" t="s">
        <v>2701</v>
      </c>
      <c r="C2090" t="s">
        <v>84</v>
      </c>
      <c r="D2090">
        <v>2018</v>
      </c>
      <c r="E2090" s="13">
        <v>0</v>
      </c>
      <c r="F2090" s="13">
        <v>0</v>
      </c>
      <c r="G2090" s="13">
        <v>0</v>
      </c>
      <c r="H2090" s="13">
        <v>0</v>
      </c>
      <c r="I2090" s="13">
        <v>0</v>
      </c>
      <c r="J2090" s="13">
        <v>0</v>
      </c>
      <c r="K2090" s="13">
        <v>0</v>
      </c>
      <c r="L2090" s="13">
        <v>0</v>
      </c>
      <c r="M2090" s="13">
        <v>0</v>
      </c>
      <c r="N2090" s="13">
        <v>0</v>
      </c>
      <c r="O2090" s="13">
        <v>0</v>
      </c>
      <c r="P2090" s="13">
        <v>0</v>
      </c>
      <c r="Q2090" s="13">
        <v>0</v>
      </c>
      <c r="R2090" s="13">
        <v>0</v>
      </c>
      <c r="S2090" s="13">
        <v>0</v>
      </c>
      <c r="T2090" s="13">
        <v>0</v>
      </c>
      <c r="U2090" s="13">
        <v>0</v>
      </c>
      <c r="V2090" s="13">
        <v>0</v>
      </c>
      <c r="W2090" s="13">
        <v>0</v>
      </c>
      <c r="X2090" s="13">
        <v>0</v>
      </c>
      <c r="Y2090" s="13">
        <v>0</v>
      </c>
      <c r="Z2090" s="13">
        <v>0</v>
      </c>
      <c r="AA2090" s="13">
        <v>0</v>
      </c>
      <c r="AB2090" s="13"/>
      <c r="AC2090" s="13"/>
      <c r="AD2090" s="13"/>
      <c r="AE2090" s="13"/>
      <c r="AF2090" s="13"/>
      <c r="AG2090" s="13"/>
      <c r="AH2090" s="13"/>
      <c r="AI2090" s="13"/>
      <c r="AJ2090" s="13"/>
      <c r="AK2090" s="13"/>
      <c r="AL2090" s="13"/>
      <c r="AM2090" s="13"/>
      <c r="AN2090" s="13"/>
      <c r="AO2090" s="13"/>
      <c r="AP2090" s="13"/>
      <c r="AQ2090" s="13"/>
      <c r="AR2090" s="13"/>
      <c r="AS2090" s="13"/>
      <c r="AT2090" s="13"/>
      <c r="AU2090" s="13"/>
      <c r="AV2090" s="13"/>
      <c r="AW2090" s="13"/>
      <c r="AX2090" s="13"/>
      <c r="AY2090" s="14" t="str">
        <f t="shared" si="324"/>
        <v/>
      </c>
      <c r="AZ2090" s="14">
        <f t="shared" si="332"/>
        <v>23</v>
      </c>
      <c r="BA2090" s="19">
        <f t="shared" si="325"/>
        <v>0</v>
      </c>
      <c r="BB2090" s="20" t="e">
        <f t="shared" si="333"/>
        <v>#DIV/0!</v>
      </c>
      <c r="BC2090">
        <f t="shared" si="326"/>
        <v>23</v>
      </c>
      <c r="BD2090" s="14">
        <f t="shared" si="327"/>
        <v>1</v>
      </c>
      <c r="BE2090" s="14" t="str">
        <f t="shared" si="328"/>
        <v/>
      </c>
      <c r="BF2090" s="14" t="str">
        <f t="shared" si="329"/>
        <v/>
      </c>
      <c r="BG2090" s="14" t="str">
        <f t="shared" si="330"/>
        <v/>
      </c>
    </row>
    <row r="2091" spans="1:59" x14ac:dyDescent="0.2">
      <c r="A2091" t="str">
        <f t="shared" si="331"/>
        <v>Finbar O'Dwyer_2017</v>
      </c>
      <c r="B2091" t="s">
        <v>2701</v>
      </c>
      <c r="C2091" t="s">
        <v>84</v>
      </c>
      <c r="D2091">
        <v>2017</v>
      </c>
      <c r="E2091" s="13">
        <v>0</v>
      </c>
      <c r="F2091" s="13">
        <v>0</v>
      </c>
      <c r="G2091" s="13">
        <v>0</v>
      </c>
      <c r="H2091" s="13">
        <v>0</v>
      </c>
      <c r="I2091" s="13">
        <v>0</v>
      </c>
      <c r="J2091" s="13">
        <v>0</v>
      </c>
      <c r="K2091" s="13">
        <v>0</v>
      </c>
      <c r="L2091" s="13">
        <v>0</v>
      </c>
      <c r="M2091" s="13">
        <v>0</v>
      </c>
      <c r="N2091" s="13">
        <v>0</v>
      </c>
      <c r="O2091" s="13">
        <v>0</v>
      </c>
      <c r="P2091" s="13">
        <v>0</v>
      </c>
      <c r="Q2091" s="13">
        <v>0</v>
      </c>
      <c r="R2091" s="13">
        <v>0</v>
      </c>
      <c r="S2091" s="13">
        <v>0</v>
      </c>
      <c r="T2091" s="13">
        <v>0</v>
      </c>
      <c r="U2091" s="13">
        <v>0</v>
      </c>
      <c r="V2091" s="13">
        <v>0</v>
      </c>
      <c r="W2091" s="13">
        <v>0</v>
      </c>
      <c r="X2091" s="13">
        <v>0</v>
      </c>
      <c r="Y2091" s="13">
        <v>0</v>
      </c>
      <c r="Z2091" s="13">
        <v>0</v>
      </c>
      <c r="AA2091" s="13">
        <v>0</v>
      </c>
      <c r="AB2091" s="13"/>
      <c r="AC2091" s="13"/>
      <c r="AD2091" s="13"/>
      <c r="AE2091" s="13"/>
      <c r="AF2091" s="13"/>
      <c r="AG2091" s="13"/>
      <c r="AH2091" s="13"/>
      <c r="AI2091" s="13"/>
      <c r="AJ2091" s="13"/>
      <c r="AK2091" s="13"/>
      <c r="AL2091" s="13"/>
      <c r="AM2091" s="13"/>
      <c r="AN2091" s="13"/>
      <c r="AO2091" s="13"/>
      <c r="AP2091" s="13"/>
      <c r="AQ2091" s="13"/>
      <c r="AR2091" s="13"/>
      <c r="AS2091" s="13"/>
      <c r="AT2091" s="13"/>
      <c r="AU2091" s="13"/>
      <c r="AV2091" s="13"/>
      <c r="AW2091" s="13"/>
      <c r="AX2091" s="13"/>
      <c r="AY2091" s="14" t="str">
        <f t="shared" si="324"/>
        <v/>
      </c>
      <c r="AZ2091" s="14">
        <f t="shared" si="332"/>
        <v>23</v>
      </c>
      <c r="BA2091" s="19">
        <f t="shared" si="325"/>
        <v>0</v>
      </c>
      <c r="BB2091" s="20" t="e">
        <f t="shared" si="333"/>
        <v>#DIV/0!</v>
      </c>
      <c r="BC2091">
        <f t="shared" si="326"/>
        <v>23</v>
      </c>
      <c r="BD2091" s="14">
        <f t="shared" si="327"/>
        <v>1</v>
      </c>
      <c r="BE2091" s="14" t="str">
        <f t="shared" si="328"/>
        <v/>
      </c>
      <c r="BF2091" s="14" t="str">
        <f t="shared" si="329"/>
        <v/>
      </c>
      <c r="BG2091" s="14" t="str">
        <f t="shared" si="330"/>
        <v/>
      </c>
    </row>
    <row r="2092" spans="1:59" x14ac:dyDescent="0.2">
      <c r="A2092" t="str">
        <f t="shared" si="331"/>
        <v>Finbar O'Dwyer_2016</v>
      </c>
      <c r="B2092" t="s">
        <v>2701</v>
      </c>
      <c r="C2092" t="s">
        <v>84</v>
      </c>
      <c r="D2092">
        <v>2016</v>
      </c>
      <c r="E2092" s="13">
        <v>0</v>
      </c>
      <c r="F2092" s="13">
        <v>0</v>
      </c>
      <c r="G2092" s="13">
        <v>0</v>
      </c>
      <c r="H2092" s="13">
        <v>0</v>
      </c>
      <c r="I2092" s="13">
        <v>0</v>
      </c>
      <c r="J2092" s="13">
        <v>0</v>
      </c>
      <c r="K2092" s="13">
        <v>0</v>
      </c>
      <c r="L2092" s="13">
        <v>0</v>
      </c>
      <c r="M2092" s="13">
        <v>0</v>
      </c>
      <c r="N2092" s="13">
        <v>0</v>
      </c>
      <c r="O2092" s="13">
        <v>0</v>
      </c>
      <c r="P2092" s="13">
        <v>0</v>
      </c>
      <c r="Q2092" s="13">
        <v>0</v>
      </c>
      <c r="R2092" s="13">
        <v>0</v>
      </c>
      <c r="S2092" s="13">
        <v>0</v>
      </c>
      <c r="T2092" s="13">
        <v>0</v>
      </c>
      <c r="U2092" s="13">
        <v>0</v>
      </c>
      <c r="V2092" s="13">
        <v>0</v>
      </c>
      <c r="W2092" s="13">
        <v>0</v>
      </c>
      <c r="X2092" s="13">
        <v>0</v>
      </c>
      <c r="Y2092" s="13">
        <v>0</v>
      </c>
      <c r="Z2092" s="13">
        <v>0</v>
      </c>
      <c r="AA2092" s="13">
        <v>0</v>
      </c>
      <c r="AB2092" s="13"/>
      <c r="AC2092" s="13"/>
      <c r="AD2092" s="13"/>
      <c r="AE2092" s="13"/>
      <c r="AF2092" s="13"/>
      <c r="AG2092" s="13"/>
      <c r="AH2092" s="13"/>
      <c r="AI2092" s="13"/>
      <c r="AJ2092" s="13"/>
      <c r="AK2092" s="13"/>
      <c r="AL2092" s="13"/>
      <c r="AM2092" s="13"/>
      <c r="AN2092" s="13"/>
      <c r="AO2092" s="13"/>
      <c r="AP2092" s="13"/>
      <c r="AQ2092" s="13"/>
      <c r="AR2092" s="13"/>
      <c r="AS2092" s="13"/>
      <c r="AT2092" s="13"/>
      <c r="AU2092" s="13"/>
      <c r="AV2092" s="13"/>
      <c r="AW2092" s="13"/>
      <c r="AX2092" s="13"/>
      <c r="AY2092" s="14" t="str">
        <f t="shared" si="324"/>
        <v/>
      </c>
      <c r="AZ2092" s="14">
        <f t="shared" si="332"/>
        <v>23</v>
      </c>
      <c r="BA2092" s="19">
        <f t="shared" si="325"/>
        <v>0</v>
      </c>
      <c r="BB2092" s="20" t="e">
        <f t="shared" si="333"/>
        <v>#DIV/0!</v>
      </c>
      <c r="BC2092">
        <f t="shared" si="326"/>
        <v>23</v>
      </c>
      <c r="BD2092" s="14">
        <f t="shared" si="327"/>
        <v>1</v>
      </c>
      <c r="BE2092" s="14" t="str">
        <f t="shared" si="328"/>
        <v/>
      </c>
      <c r="BF2092" s="14" t="str">
        <f t="shared" si="329"/>
        <v/>
      </c>
      <c r="BG2092" s="14" t="str">
        <f t="shared" si="330"/>
        <v/>
      </c>
    </row>
    <row r="2093" spans="1:59" x14ac:dyDescent="0.2">
      <c r="A2093" t="str">
        <f t="shared" si="331"/>
        <v>Finbar O'Dwyer_2015</v>
      </c>
      <c r="B2093" t="s">
        <v>2701</v>
      </c>
      <c r="C2093" t="s">
        <v>84</v>
      </c>
      <c r="D2093">
        <v>2015</v>
      </c>
      <c r="E2093" s="13">
        <v>0</v>
      </c>
      <c r="F2093" s="13">
        <v>0</v>
      </c>
      <c r="G2093" s="13">
        <v>0</v>
      </c>
      <c r="H2093" s="13">
        <v>0</v>
      </c>
      <c r="I2093" s="13">
        <v>0</v>
      </c>
      <c r="J2093" s="13">
        <v>0</v>
      </c>
      <c r="K2093" s="13">
        <v>0</v>
      </c>
      <c r="L2093" s="13">
        <v>0</v>
      </c>
      <c r="M2093" s="13">
        <v>0</v>
      </c>
      <c r="N2093" s="13">
        <v>0</v>
      </c>
      <c r="O2093" s="13">
        <v>0</v>
      </c>
      <c r="P2093" s="13">
        <v>0</v>
      </c>
      <c r="Q2093" s="13">
        <v>0</v>
      </c>
      <c r="R2093" s="13">
        <v>0</v>
      </c>
      <c r="S2093" s="13">
        <v>0</v>
      </c>
      <c r="T2093" s="13">
        <v>0</v>
      </c>
      <c r="U2093" s="13">
        <v>0</v>
      </c>
      <c r="V2093" s="13">
        <v>0</v>
      </c>
      <c r="W2093" s="13">
        <v>0</v>
      </c>
      <c r="X2093" s="13">
        <v>0</v>
      </c>
      <c r="Y2093" s="13">
        <v>0</v>
      </c>
      <c r="Z2093" s="13">
        <v>0</v>
      </c>
      <c r="AA2093" s="13">
        <v>0</v>
      </c>
      <c r="AB2093" s="13"/>
      <c r="AC2093" s="13"/>
      <c r="AD2093" s="13"/>
      <c r="AE2093" s="13"/>
      <c r="AF2093" s="13"/>
      <c r="AG2093" s="13"/>
      <c r="AH2093" s="13"/>
      <c r="AI2093" s="13"/>
      <c r="AJ2093" s="13"/>
      <c r="AK2093" s="13"/>
      <c r="AL2093" s="13"/>
      <c r="AM2093" s="13"/>
      <c r="AN2093" s="13"/>
      <c r="AO2093" s="13"/>
      <c r="AP2093" s="13"/>
      <c r="AQ2093" s="13"/>
      <c r="AR2093" s="13"/>
      <c r="AS2093" s="13"/>
      <c r="AT2093" s="13"/>
      <c r="AU2093" s="13"/>
      <c r="AV2093" s="13"/>
      <c r="AW2093" s="13"/>
      <c r="AX2093" s="13"/>
      <c r="AY2093" s="14" t="str">
        <f t="shared" si="324"/>
        <v/>
      </c>
      <c r="AZ2093" s="14">
        <f t="shared" si="332"/>
        <v>23</v>
      </c>
      <c r="BA2093" s="19">
        <f t="shared" si="325"/>
        <v>0</v>
      </c>
      <c r="BB2093" s="20" t="e">
        <f t="shared" si="333"/>
        <v>#DIV/0!</v>
      </c>
      <c r="BC2093">
        <f t="shared" si="326"/>
        <v>23</v>
      </c>
      <c r="BD2093" s="14">
        <f t="shared" si="327"/>
        <v>1</v>
      </c>
      <c r="BE2093" s="14" t="str">
        <f t="shared" si="328"/>
        <v/>
      </c>
      <c r="BF2093" s="14" t="str">
        <f t="shared" si="329"/>
        <v/>
      </c>
      <c r="BG2093" s="14" t="str">
        <f t="shared" si="330"/>
        <v/>
      </c>
    </row>
    <row r="2094" spans="1:59" x14ac:dyDescent="0.2">
      <c r="A2094" t="str">
        <f t="shared" si="331"/>
        <v>Red Og Murphy_2018</v>
      </c>
      <c r="B2094" t="s">
        <v>2702</v>
      </c>
      <c r="C2094" t="s">
        <v>316</v>
      </c>
      <c r="D2094">
        <v>2018</v>
      </c>
      <c r="E2094" s="13">
        <v>0</v>
      </c>
      <c r="F2094" s="13">
        <v>0</v>
      </c>
      <c r="G2094" s="13">
        <v>0</v>
      </c>
      <c r="H2094" s="13">
        <v>0</v>
      </c>
      <c r="I2094" s="13">
        <v>0</v>
      </c>
      <c r="J2094" s="13">
        <v>0</v>
      </c>
      <c r="K2094" s="13">
        <v>0</v>
      </c>
      <c r="L2094" s="13">
        <v>0</v>
      </c>
      <c r="M2094" s="13">
        <v>0</v>
      </c>
      <c r="N2094" s="13">
        <v>0</v>
      </c>
      <c r="O2094" s="13">
        <v>0</v>
      </c>
      <c r="P2094" s="13">
        <v>0</v>
      </c>
      <c r="Q2094" s="13">
        <v>0</v>
      </c>
      <c r="R2094" s="13">
        <v>0</v>
      </c>
      <c r="S2094" s="13">
        <v>0</v>
      </c>
      <c r="T2094" s="13">
        <v>0</v>
      </c>
      <c r="U2094" s="13">
        <v>0</v>
      </c>
      <c r="V2094" s="13">
        <v>0</v>
      </c>
      <c r="W2094" s="13">
        <v>0</v>
      </c>
      <c r="X2094" s="13">
        <v>0</v>
      </c>
      <c r="Y2094" s="13">
        <v>0</v>
      </c>
      <c r="Z2094" s="13">
        <v>0</v>
      </c>
      <c r="AA2094" s="13">
        <v>0</v>
      </c>
      <c r="AB2094" s="13"/>
      <c r="AC2094" s="13"/>
      <c r="AD2094" s="13"/>
      <c r="AE2094" s="13"/>
      <c r="AF2094" s="13"/>
      <c r="AG2094" s="13"/>
      <c r="AH2094" s="13"/>
      <c r="AI2094" s="13"/>
      <c r="AJ2094" s="13"/>
      <c r="AK2094" s="13"/>
      <c r="AL2094" s="13"/>
      <c r="AM2094" s="13"/>
      <c r="AN2094" s="13"/>
      <c r="AO2094" s="13"/>
      <c r="AP2094" s="13"/>
      <c r="AQ2094" s="13"/>
      <c r="AR2094" s="13"/>
      <c r="AS2094" s="13"/>
      <c r="AT2094" s="13"/>
      <c r="AU2094" s="13"/>
      <c r="AV2094" s="13"/>
      <c r="AW2094" s="13"/>
      <c r="AX2094" s="13"/>
      <c r="AY2094" s="14" t="str">
        <f t="shared" si="324"/>
        <v/>
      </c>
      <c r="AZ2094" s="14">
        <f t="shared" si="332"/>
        <v>23</v>
      </c>
      <c r="BA2094" s="19">
        <f t="shared" si="325"/>
        <v>0</v>
      </c>
      <c r="BB2094" s="20" t="e">
        <f t="shared" si="333"/>
        <v>#DIV/0!</v>
      </c>
      <c r="BC2094">
        <f t="shared" si="326"/>
        <v>23</v>
      </c>
      <c r="BD2094" s="14">
        <f t="shared" si="327"/>
        <v>1</v>
      </c>
      <c r="BE2094" s="14" t="str">
        <f t="shared" si="328"/>
        <v/>
      </c>
      <c r="BF2094" s="14" t="str">
        <f t="shared" si="329"/>
        <v/>
      </c>
      <c r="BG2094" s="14" t="str">
        <f t="shared" si="330"/>
        <v/>
      </c>
    </row>
    <row r="2095" spans="1:59" x14ac:dyDescent="0.2">
      <c r="A2095" t="str">
        <f t="shared" si="331"/>
        <v>Red Og Murphy_2017</v>
      </c>
      <c r="B2095" t="s">
        <v>2702</v>
      </c>
      <c r="C2095" t="s">
        <v>316</v>
      </c>
      <c r="D2095">
        <v>2017</v>
      </c>
      <c r="E2095" s="13">
        <v>0</v>
      </c>
      <c r="F2095" s="13">
        <v>0</v>
      </c>
      <c r="G2095" s="13">
        <v>0</v>
      </c>
      <c r="H2095" s="13">
        <v>0</v>
      </c>
      <c r="I2095" s="13">
        <v>0</v>
      </c>
      <c r="J2095" s="13">
        <v>0</v>
      </c>
      <c r="K2095" s="13">
        <v>0</v>
      </c>
      <c r="L2095" s="13">
        <v>0</v>
      </c>
      <c r="M2095" s="13">
        <v>0</v>
      </c>
      <c r="N2095" s="13">
        <v>0</v>
      </c>
      <c r="O2095" s="13">
        <v>0</v>
      </c>
      <c r="P2095" s="13">
        <v>0</v>
      </c>
      <c r="Q2095" s="13">
        <v>0</v>
      </c>
      <c r="R2095" s="13">
        <v>0</v>
      </c>
      <c r="S2095" s="13">
        <v>0</v>
      </c>
      <c r="T2095" s="13">
        <v>0</v>
      </c>
      <c r="U2095" s="13">
        <v>0</v>
      </c>
      <c r="V2095" s="13">
        <v>0</v>
      </c>
      <c r="W2095" s="13">
        <v>0</v>
      </c>
      <c r="X2095" s="13">
        <v>0</v>
      </c>
      <c r="Y2095" s="13">
        <v>0</v>
      </c>
      <c r="Z2095" s="13">
        <v>0</v>
      </c>
      <c r="AA2095" s="13">
        <v>0</v>
      </c>
      <c r="AB2095" s="13"/>
      <c r="AC2095" s="13"/>
      <c r="AD2095" s="13"/>
      <c r="AE2095" s="13"/>
      <c r="AF2095" s="13"/>
      <c r="AG2095" s="13"/>
      <c r="AH2095" s="13"/>
      <c r="AI2095" s="13"/>
      <c r="AJ2095" s="13"/>
      <c r="AK2095" s="13"/>
      <c r="AL2095" s="13"/>
      <c r="AM2095" s="13"/>
      <c r="AN2095" s="13"/>
      <c r="AO2095" s="13"/>
      <c r="AP2095" s="13"/>
      <c r="AQ2095" s="13"/>
      <c r="AR2095" s="13"/>
      <c r="AS2095" s="13"/>
      <c r="AT2095" s="13"/>
      <c r="AU2095" s="13"/>
      <c r="AV2095" s="13"/>
      <c r="AW2095" s="13"/>
      <c r="AX2095" s="13"/>
      <c r="AY2095" s="14" t="str">
        <f t="shared" si="324"/>
        <v/>
      </c>
      <c r="AZ2095" s="14">
        <f t="shared" si="332"/>
        <v>23</v>
      </c>
      <c r="BA2095" s="19">
        <f t="shared" si="325"/>
        <v>0</v>
      </c>
      <c r="BB2095" s="20" t="e">
        <f t="shared" si="333"/>
        <v>#DIV/0!</v>
      </c>
      <c r="BC2095">
        <f t="shared" si="326"/>
        <v>23</v>
      </c>
      <c r="BD2095" s="14">
        <f t="shared" si="327"/>
        <v>1</v>
      </c>
      <c r="BE2095" s="14" t="str">
        <f t="shared" si="328"/>
        <v/>
      </c>
      <c r="BF2095" s="14" t="str">
        <f t="shared" si="329"/>
        <v/>
      </c>
      <c r="BG2095" s="14" t="str">
        <f t="shared" si="330"/>
        <v/>
      </c>
    </row>
    <row r="2096" spans="1:59" x14ac:dyDescent="0.2">
      <c r="A2096" t="str">
        <f t="shared" si="331"/>
        <v>Red Og Murphy_2016</v>
      </c>
      <c r="B2096" t="s">
        <v>2702</v>
      </c>
      <c r="C2096" t="s">
        <v>316</v>
      </c>
      <c r="D2096">
        <v>2016</v>
      </c>
      <c r="E2096" s="13">
        <v>0</v>
      </c>
      <c r="F2096" s="13">
        <v>0</v>
      </c>
      <c r="G2096" s="13">
        <v>0</v>
      </c>
      <c r="H2096" s="13">
        <v>0</v>
      </c>
      <c r="I2096" s="13">
        <v>0</v>
      </c>
      <c r="J2096" s="13">
        <v>0</v>
      </c>
      <c r="K2096" s="13">
        <v>0</v>
      </c>
      <c r="L2096" s="13">
        <v>0</v>
      </c>
      <c r="M2096" s="13">
        <v>0</v>
      </c>
      <c r="N2096" s="13">
        <v>0</v>
      </c>
      <c r="O2096" s="13">
        <v>0</v>
      </c>
      <c r="P2096" s="13">
        <v>0</v>
      </c>
      <c r="Q2096" s="13">
        <v>0</v>
      </c>
      <c r="R2096" s="13">
        <v>0</v>
      </c>
      <c r="S2096" s="13">
        <v>0</v>
      </c>
      <c r="T2096" s="13">
        <v>0</v>
      </c>
      <c r="U2096" s="13">
        <v>0</v>
      </c>
      <c r="V2096" s="13">
        <v>0</v>
      </c>
      <c r="W2096" s="13">
        <v>0</v>
      </c>
      <c r="X2096" s="13">
        <v>0</v>
      </c>
      <c r="Y2096" s="13">
        <v>0</v>
      </c>
      <c r="Z2096" s="13">
        <v>0</v>
      </c>
      <c r="AA2096" s="13">
        <v>0</v>
      </c>
      <c r="AB2096" s="13"/>
      <c r="AC2096" s="13"/>
      <c r="AD2096" s="13"/>
      <c r="AE2096" s="13"/>
      <c r="AF2096" s="13"/>
      <c r="AG2096" s="13"/>
      <c r="AH2096" s="13"/>
      <c r="AI2096" s="13"/>
      <c r="AJ2096" s="13"/>
      <c r="AK2096" s="13"/>
      <c r="AL2096" s="13"/>
      <c r="AM2096" s="13"/>
      <c r="AN2096" s="13"/>
      <c r="AO2096" s="13"/>
      <c r="AP2096" s="13"/>
      <c r="AQ2096" s="13"/>
      <c r="AR2096" s="13"/>
      <c r="AS2096" s="13"/>
      <c r="AT2096" s="13"/>
      <c r="AU2096" s="13"/>
      <c r="AV2096" s="13"/>
      <c r="AW2096" s="13"/>
      <c r="AX2096" s="13"/>
      <c r="AY2096" s="14" t="str">
        <f t="shared" si="324"/>
        <v/>
      </c>
      <c r="AZ2096" s="14">
        <f t="shared" si="332"/>
        <v>23</v>
      </c>
      <c r="BA2096" s="19">
        <f t="shared" si="325"/>
        <v>0</v>
      </c>
      <c r="BB2096" s="20" t="e">
        <f t="shared" si="333"/>
        <v>#DIV/0!</v>
      </c>
      <c r="BC2096">
        <f t="shared" si="326"/>
        <v>23</v>
      </c>
      <c r="BD2096" s="14">
        <f t="shared" si="327"/>
        <v>1</v>
      </c>
      <c r="BE2096" s="14" t="str">
        <f t="shared" si="328"/>
        <v/>
      </c>
      <c r="BF2096" s="14" t="str">
        <f t="shared" si="329"/>
        <v/>
      </c>
      <c r="BG2096" s="14" t="str">
        <f t="shared" si="330"/>
        <v/>
      </c>
    </row>
    <row r="2097" spans="1:59" x14ac:dyDescent="0.2">
      <c r="A2097" t="str">
        <f t="shared" si="331"/>
        <v>Red Og Murphy_2015</v>
      </c>
      <c r="B2097" t="s">
        <v>2702</v>
      </c>
      <c r="C2097" t="s">
        <v>316</v>
      </c>
      <c r="D2097">
        <v>2015</v>
      </c>
      <c r="E2097" s="13">
        <v>0</v>
      </c>
      <c r="F2097" s="13">
        <v>0</v>
      </c>
      <c r="G2097" s="13">
        <v>0</v>
      </c>
      <c r="H2097" s="13">
        <v>0</v>
      </c>
      <c r="I2097" s="13">
        <v>0</v>
      </c>
      <c r="J2097" s="13">
        <v>0</v>
      </c>
      <c r="K2097" s="13">
        <v>0</v>
      </c>
      <c r="L2097" s="13">
        <v>0</v>
      </c>
      <c r="M2097" s="13">
        <v>0</v>
      </c>
      <c r="N2097" s="13">
        <v>0</v>
      </c>
      <c r="O2097" s="13">
        <v>0</v>
      </c>
      <c r="P2097" s="13">
        <v>0</v>
      </c>
      <c r="Q2097" s="13">
        <v>0</v>
      </c>
      <c r="R2097" s="13">
        <v>0</v>
      </c>
      <c r="S2097" s="13">
        <v>0</v>
      </c>
      <c r="T2097" s="13">
        <v>0</v>
      </c>
      <c r="U2097" s="13">
        <v>0</v>
      </c>
      <c r="V2097" s="13">
        <v>0</v>
      </c>
      <c r="W2097" s="13">
        <v>0</v>
      </c>
      <c r="X2097" s="13">
        <v>0</v>
      </c>
      <c r="Y2097" s="13">
        <v>0</v>
      </c>
      <c r="Z2097" s="13">
        <v>0</v>
      </c>
      <c r="AA2097" s="13">
        <v>0</v>
      </c>
      <c r="AB2097" s="13"/>
      <c r="AC2097" s="13"/>
      <c r="AD2097" s="13"/>
      <c r="AE2097" s="13"/>
      <c r="AF2097" s="13"/>
      <c r="AG2097" s="13"/>
      <c r="AH2097" s="13"/>
      <c r="AI2097" s="13"/>
      <c r="AJ2097" s="13"/>
      <c r="AK2097" s="13"/>
      <c r="AL2097" s="13"/>
      <c r="AM2097" s="13"/>
      <c r="AN2097" s="13"/>
      <c r="AO2097" s="13"/>
      <c r="AP2097" s="13"/>
      <c r="AQ2097" s="13"/>
      <c r="AR2097" s="13"/>
      <c r="AS2097" s="13"/>
      <c r="AT2097" s="13"/>
      <c r="AU2097" s="13"/>
      <c r="AV2097" s="13"/>
      <c r="AW2097" s="13"/>
      <c r="AX2097" s="13"/>
      <c r="AY2097" s="14" t="str">
        <f t="shared" si="324"/>
        <v/>
      </c>
      <c r="AZ2097" s="14">
        <f t="shared" si="332"/>
        <v>23</v>
      </c>
      <c r="BA2097" s="19">
        <f t="shared" si="325"/>
        <v>0</v>
      </c>
      <c r="BB2097" s="20" t="e">
        <f t="shared" si="333"/>
        <v>#DIV/0!</v>
      </c>
      <c r="BC2097">
        <f t="shared" si="326"/>
        <v>23</v>
      </c>
      <c r="BD2097" s="14">
        <f t="shared" si="327"/>
        <v>1</v>
      </c>
      <c r="BE2097" s="14" t="str">
        <f t="shared" si="328"/>
        <v/>
      </c>
      <c r="BF2097" s="14" t="str">
        <f t="shared" si="329"/>
        <v/>
      </c>
      <c r="BG2097" s="14" t="str">
        <f t="shared" si="330"/>
        <v/>
      </c>
    </row>
    <row r="2098" spans="1:59" x14ac:dyDescent="0.2">
      <c r="A2098" t="str">
        <f t="shared" si="331"/>
        <v>Xavier O'Halloran_2018</v>
      </c>
      <c r="B2098" t="s">
        <v>2703</v>
      </c>
      <c r="C2098" t="s">
        <v>490</v>
      </c>
      <c r="D2098">
        <v>2018</v>
      </c>
      <c r="E2098" s="13">
        <v>0</v>
      </c>
      <c r="F2098" s="13">
        <v>0</v>
      </c>
      <c r="G2098" s="13">
        <v>0</v>
      </c>
      <c r="H2098" s="13">
        <v>0</v>
      </c>
      <c r="I2098" s="13">
        <v>0</v>
      </c>
      <c r="J2098" s="13">
        <v>0</v>
      </c>
      <c r="K2098" s="13">
        <v>0</v>
      </c>
      <c r="L2098" s="13">
        <v>0</v>
      </c>
      <c r="M2098" s="13">
        <v>0</v>
      </c>
      <c r="N2098" s="13">
        <v>0</v>
      </c>
      <c r="O2098" s="13">
        <v>0</v>
      </c>
      <c r="P2098" s="13">
        <v>0</v>
      </c>
      <c r="Q2098" s="13">
        <v>0</v>
      </c>
      <c r="R2098" s="13">
        <v>0</v>
      </c>
      <c r="S2098" s="13">
        <v>0</v>
      </c>
      <c r="T2098" s="13">
        <v>0</v>
      </c>
      <c r="U2098" s="13">
        <v>0</v>
      </c>
      <c r="V2098" s="13">
        <v>0</v>
      </c>
      <c r="W2098" s="13">
        <v>0</v>
      </c>
      <c r="X2098" s="13">
        <v>0</v>
      </c>
      <c r="Y2098" s="13">
        <v>0</v>
      </c>
      <c r="Z2098" s="13">
        <v>0</v>
      </c>
      <c r="AA2098" s="13">
        <v>0</v>
      </c>
      <c r="AB2098" s="13"/>
      <c r="AC2098" s="13"/>
      <c r="AD2098" s="13"/>
      <c r="AE2098" s="13"/>
      <c r="AF2098" s="13"/>
      <c r="AG2098" s="13"/>
      <c r="AH2098" s="13"/>
      <c r="AI2098" s="13"/>
      <c r="AJ2098" s="13"/>
      <c r="AK2098" s="13"/>
      <c r="AL2098" s="13"/>
      <c r="AM2098" s="13"/>
      <c r="AN2098" s="13"/>
      <c r="AO2098" s="13"/>
      <c r="AP2098" s="13"/>
      <c r="AQ2098" s="13"/>
      <c r="AR2098" s="13"/>
      <c r="AS2098" s="13"/>
      <c r="AT2098" s="13"/>
      <c r="AU2098" s="13"/>
      <c r="AV2098" s="13"/>
      <c r="AW2098" s="13"/>
      <c r="AX2098" s="13"/>
      <c r="AY2098" s="14" t="str">
        <f t="shared" si="324"/>
        <v/>
      </c>
      <c r="AZ2098" s="14">
        <f t="shared" si="332"/>
        <v>23</v>
      </c>
      <c r="BA2098" s="19">
        <f t="shared" si="325"/>
        <v>0</v>
      </c>
      <c r="BB2098" s="20" t="e">
        <f t="shared" si="333"/>
        <v>#DIV/0!</v>
      </c>
      <c r="BC2098">
        <f t="shared" si="326"/>
        <v>23</v>
      </c>
      <c r="BD2098" s="14">
        <f t="shared" si="327"/>
        <v>1</v>
      </c>
      <c r="BE2098" s="14" t="str">
        <f t="shared" si="328"/>
        <v/>
      </c>
      <c r="BF2098" s="14" t="str">
        <f t="shared" si="329"/>
        <v/>
      </c>
      <c r="BG2098" s="14" t="str">
        <f t="shared" si="330"/>
        <v/>
      </c>
    </row>
    <row r="2099" spans="1:59" x14ac:dyDescent="0.2">
      <c r="A2099" t="str">
        <f t="shared" si="331"/>
        <v>Xavier O'Halloran_2017</v>
      </c>
      <c r="B2099" t="s">
        <v>2703</v>
      </c>
      <c r="C2099" t="s">
        <v>490</v>
      </c>
      <c r="D2099">
        <v>2017</v>
      </c>
      <c r="E2099" s="13">
        <v>0</v>
      </c>
      <c r="F2099" s="13">
        <v>0</v>
      </c>
      <c r="G2099" s="13">
        <v>0</v>
      </c>
      <c r="H2099" s="13">
        <v>0</v>
      </c>
      <c r="I2099" s="13">
        <v>0</v>
      </c>
      <c r="J2099" s="13">
        <v>0</v>
      </c>
      <c r="K2099" s="13">
        <v>0</v>
      </c>
      <c r="L2099" s="13">
        <v>0</v>
      </c>
      <c r="M2099" s="13">
        <v>0</v>
      </c>
      <c r="N2099" s="13">
        <v>0</v>
      </c>
      <c r="O2099" s="13">
        <v>0</v>
      </c>
      <c r="P2099" s="13">
        <v>0</v>
      </c>
      <c r="Q2099" s="13">
        <v>0</v>
      </c>
      <c r="R2099" s="13">
        <v>0</v>
      </c>
      <c r="S2099" s="13">
        <v>0</v>
      </c>
      <c r="T2099" s="13">
        <v>0</v>
      </c>
      <c r="U2099" s="13">
        <v>0</v>
      </c>
      <c r="V2099" s="13">
        <v>0</v>
      </c>
      <c r="W2099" s="13">
        <v>0</v>
      </c>
      <c r="X2099" s="13">
        <v>0</v>
      </c>
      <c r="Y2099" s="13">
        <v>0</v>
      </c>
      <c r="Z2099" s="13">
        <v>0</v>
      </c>
      <c r="AA2099" s="13">
        <v>0</v>
      </c>
      <c r="AB2099" s="13"/>
      <c r="AC2099" s="13"/>
      <c r="AD2099" s="13"/>
      <c r="AE2099" s="13"/>
      <c r="AF2099" s="13"/>
      <c r="AG2099" s="13"/>
      <c r="AH2099" s="13"/>
      <c r="AI2099" s="13"/>
      <c r="AJ2099" s="13"/>
      <c r="AK2099" s="13"/>
      <c r="AL2099" s="13"/>
      <c r="AM2099" s="13"/>
      <c r="AN2099" s="13"/>
      <c r="AO2099" s="13"/>
      <c r="AP2099" s="13"/>
      <c r="AQ2099" s="13"/>
      <c r="AR2099" s="13"/>
      <c r="AS2099" s="13"/>
      <c r="AT2099" s="13"/>
      <c r="AU2099" s="13"/>
      <c r="AV2099" s="13"/>
      <c r="AW2099" s="13"/>
      <c r="AX2099" s="13"/>
      <c r="AY2099" s="14" t="str">
        <f t="shared" si="324"/>
        <v/>
      </c>
      <c r="AZ2099" s="14">
        <f t="shared" si="332"/>
        <v>23</v>
      </c>
      <c r="BA2099" s="19">
        <f t="shared" si="325"/>
        <v>0</v>
      </c>
      <c r="BB2099" s="20" t="e">
        <f t="shared" si="333"/>
        <v>#DIV/0!</v>
      </c>
      <c r="BC2099">
        <f t="shared" si="326"/>
        <v>23</v>
      </c>
      <c r="BD2099" s="14">
        <f t="shared" si="327"/>
        <v>1</v>
      </c>
      <c r="BE2099" s="14" t="str">
        <f t="shared" si="328"/>
        <v/>
      </c>
      <c r="BF2099" s="14" t="str">
        <f t="shared" si="329"/>
        <v/>
      </c>
      <c r="BG2099" s="14" t="str">
        <f t="shared" si="330"/>
        <v/>
      </c>
    </row>
    <row r="2100" spans="1:59" x14ac:dyDescent="0.2">
      <c r="A2100" t="str">
        <f t="shared" si="331"/>
        <v>Xavier O'Halloran_2016</v>
      </c>
      <c r="B2100" t="s">
        <v>2703</v>
      </c>
      <c r="C2100" t="s">
        <v>490</v>
      </c>
      <c r="D2100">
        <v>2016</v>
      </c>
      <c r="E2100" s="13">
        <v>0</v>
      </c>
      <c r="F2100" s="13">
        <v>0</v>
      </c>
      <c r="G2100" s="13">
        <v>0</v>
      </c>
      <c r="H2100" s="13">
        <v>0</v>
      </c>
      <c r="I2100" s="13">
        <v>0</v>
      </c>
      <c r="J2100" s="13">
        <v>0</v>
      </c>
      <c r="K2100" s="13">
        <v>0</v>
      </c>
      <c r="L2100" s="13">
        <v>0</v>
      </c>
      <c r="M2100" s="13">
        <v>0</v>
      </c>
      <c r="N2100" s="13">
        <v>0</v>
      </c>
      <c r="O2100" s="13">
        <v>0</v>
      </c>
      <c r="P2100" s="13">
        <v>0</v>
      </c>
      <c r="Q2100" s="13">
        <v>0</v>
      </c>
      <c r="R2100" s="13">
        <v>0</v>
      </c>
      <c r="S2100" s="13">
        <v>0</v>
      </c>
      <c r="T2100" s="13">
        <v>0</v>
      </c>
      <c r="U2100" s="13">
        <v>0</v>
      </c>
      <c r="V2100" s="13">
        <v>0</v>
      </c>
      <c r="W2100" s="13">
        <v>0</v>
      </c>
      <c r="X2100" s="13">
        <v>0</v>
      </c>
      <c r="Y2100" s="13">
        <v>0</v>
      </c>
      <c r="Z2100" s="13">
        <v>0</v>
      </c>
      <c r="AA2100" s="13">
        <v>0</v>
      </c>
      <c r="AB2100" s="13"/>
      <c r="AC2100" s="13"/>
      <c r="AD2100" s="13"/>
      <c r="AE2100" s="13"/>
      <c r="AF2100" s="13"/>
      <c r="AG2100" s="13"/>
      <c r="AH2100" s="13"/>
      <c r="AI2100" s="13"/>
      <c r="AJ2100" s="13"/>
      <c r="AK2100" s="13"/>
      <c r="AL2100" s="13"/>
      <c r="AM2100" s="13"/>
      <c r="AN2100" s="13"/>
      <c r="AO2100" s="13"/>
      <c r="AP2100" s="13"/>
      <c r="AQ2100" s="13"/>
      <c r="AR2100" s="13"/>
      <c r="AS2100" s="13"/>
      <c r="AT2100" s="13"/>
      <c r="AU2100" s="13"/>
      <c r="AV2100" s="13"/>
      <c r="AW2100" s="13"/>
      <c r="AX2100" s="13"/>
      <c r="AY2100" s="14" t="str">
        <f t="shared" si="324"/>
        <v/>
      </c>
      <c r="AZ2100" s="14">
        <f t="shared" si="332"/>
        <v>23</v>
      </c>
      <c r="BA2100" s="19">
        <f t="shared" si="325"/>
        <v>0</v>
      </c>
      <c r="BB2100" s="20" t="e">
        <f t="shared" si="333"/>
        <v>#DIV/0!</v>
      </c>
      <c r="BC2100">
        <f t="shared" si="326"/>
        <v>23</v>
      </c>
      <c r="BD2100" s="14">
        <f t="shared" si="327"/>
        <v>1</v>
      </c>
      <c r="BE2100" s="14" t="str">
        <f t="shared" si="328"/>
        <v/>
      </c>
      <c r="BF2100" s="14" t="str">
        <f t="shared" si="329"/>
        <v/>
      </c>
      <c r="BG2100" s="14" t="str">
        <f t="shared" si="330"/>
        <v/>
      </c>
    </row>
    <row r="2101" spans="1:59" x14ac:dyDescent="0.2">
      <c r="A2101" t="str">
        <f t="shared" si="331"/>
        <v>Xavier O'Halloran_2015</v>
      </c>
      <c r="B2101" t="s">
        <v>2703</v>
      </c>
      <c r="C2101" t="s">
        <v>490</v>
      </c>
      <c r="D2101">
        <v>2015</v>
      </c>
      <c r="E2101" s="13">
        <v>0</v>
      </c>
      <c r="F2101" s="13">
        <v>0</v>
      </c>
      <c r="G2101" s="13">
        <v>0</v>
      </c>
      <c r="H2101" s="13">
        <v>0</v>
      </c>
      <c r="I2101" s="13">
        <v>0</v>
      </c>
      <c r="J2101" s="13">
        <v>0</v>
      </c>
      <c r="K2101" s="13">
        <v>0</v>
      </c>
      <c r="L2101" s="13">
        <v>0</v>
      </c>
      <c r="M2101" s="13">
        <v>0</v>
      </c>
      <c r="N2101" s="13">
        <v>0</v>
      </c>
      <c r="O2101" s="13">
        <v>0</v>
      </c>
      <c r="P2101" s="13">
        <v>0</v>
      </c>
      <c r="Q2101" s="13">
        <v>0</v>
      </c>
      <c r="R2101" s="13">
        <v>0</v>
      </c>
      <c r="S2101" s="13">
        <v>0</v>
      </c>
      <c r="T2101" s="13">
        <v>0</v>
      </c>
      <c r="U2101" s="13">
        <v>0</v>
      </c>
      <c r="V2101" s="13">
        <v>0</v>
      </c>
      <c r="W2101" s="13">
        <v>0</v>
      </c>
      <c r="X2101" s="13">
        <v>0</v>
      </c>
      <c r="Y2101" s="13">
        <v>0</v>
      </c>
      <c r="Z2101" s="13">
        <v>0</v>
      </c>
      <c r="AA2101" s="13">
        <v>0</v>
      </c>
      <c r="AB2101" s="13"/>
      <c r="AC2101" s="13"/>
      <c r="AD2101" s="13"/>
      <c r="AE2101" s="13"/>
      <c r="AF2101" s="13"/>
      <c r="AG2101" s="13"/>
      <c r="AH2101" s="13"/>
      <c r="AI2101" s="13"/>
      <c r="AJ2101" s="13"/>
      <c r="AK2101" s="13"/>
      <c r="AL2101" s="13"/>
      <c r="AM2101" s="13"/>
      <c r="AN2101" s="13"/>
      <c r="AO2101" s="13"/>
      <c r="AP2101" s="13"/>
      <c r="AQ2101" s="13"/>
      <c r="AR2101" s="13"/>
      <c r="AS2101" s="13"/>
      <c r="AT2101" s="13"/>
      <c r="AU2101" s="13"/>
      <c r="AV2101" s="13"/>
      <c r="AW2101" s="13"/>
      <c r="AX2101" s="13"/>
      <c r="AY2101" s="14" t="str">
        <f t="shared" si="324"/>
        <v/>
      </c>
      <c r="AZ2101" s="14">
        <f t="shared" si="332"/>
        <v>23</v>
      </c>
      <c r="BA2101" s="19">
        <f t="shared" si="325"/>
        <v>0</v>
      </c>
      <c r="BB2101" s="20" t="e">
        <f t="shared" si="333"/>
        <v>#DIV/0!</v>
      </c>
      <c r="BC2101">
        <f t="shared" si="326"/>
        <v>23</v>
      </c>
      <c r="BD2101" s="14">
        <f t="shared" si="327"/>
        <v>1</v>
      </c>
      <c r="BE2101" s="14" t="str">
        <f t="shared" si="328"/>
        <v/>
      </c>
      <c r="BF2101" s="14" t="str">
        <f t="shared" si="329"/>
        <v/>
      </c>
      <c r="BG2101" s="14" t="str">
        <f t="shared" si="330"/>
        <v/>
      </c>
    </row>
    <row r="2102" spans="1:59" x14ac:dyDescent="0.2">
      <c r="A2102" t="str">
        <f t="shared" si="331"/>
        <v>Stefan Okunbor_2018</v>
      </c>
      <c r="B2102" t="s">
        <v>2704</v>
      </c>
      <c r="C2102" t="s">
        <v>235</v>
      </c>
      <c r="D2102">
        <v>2018</v>
      </c>
      <c r="E2102" s="13">
        <v>0</v>
      </c>
      <c r="F2102" s="13">
        <v>0</v>
      </c>
      <c r="G2102" s="13">
        <v>0</v>
      </c>
      <c r="H2102" s="13">
        <v>0</v>
      </c>
      <c r="I2102" s="13">
        <v>0</v>
      </c>
      <c r="J2102" s="13">
        <v>0</v>
      </c>
      <c r="K2102" s="13">
        <v>0</v>
      </c>
      <c r="L2102" s="13">
        <v>0</v>
      </c>
      <c r="M2102" s="13">
        <v>0</v>
      </c>
      <c r="N2102" s="13">
        <v>0</v>
      </c>
      <c r="O2102" s="13">
        <v>0</v>
      </c>
      <c r="P2102" s="13">
        <v>0</v>
      </c>
      <c r="Q2102" s="13">
        <v>0</v>
      </c>
      <c r="R2102" s="13">
        <v>0</v>
      </c>
      <c r="S2102" s="13">
        <v>0</v>
      </c>
      <c r="T2102" s="13">
        <v>0</v>
      </c>
      <c r="U2102" s="13">
        <v>0</v>
      </c>
      <c r="V2102" s="13">
        <v>0</v>
      </c>
      <c r="W2102" s="13">
        <v>0</v>
      </c>
      <c r="X2102" s="13">
        <v>0</v>
      </c>
      <c r="Y2102" s="13">
        <v>0</v>
      </c>
      <c r="Z2102" s="13">
        <v>0</v>
      </c>
      <c r="AA2102" s="13">
        <v>0</v>
      </c>
      <c r="AB2102" s="13"/>
      <c r="AC2102" s="13"/>
      <c r="AD2102" s="13"/>
      <c r="AE2102" s="13"/>
      <c r="AF2102" s="13"/>
      <c r="AG2102" s="13"/>
      <c r="AH2102" s="13"/>
      <c r="AI2102" s="13"/>
      <c r="AJ2102" s="13"/>
      <c r="AK2102" s="13"/>
      <c r="AL2102" s="13"/>
      <c r="AM2102" s="13"/>
      <c r="AN2102" s="13"/>
      <c r="AO2102" s="13"/>
      <c r="AP2102" s="13"/>
      <c r="AQ2102" s="13"/>
      <c r="AR2102" s="13"/>
      <c r="AS2102" s="13"/>
      <c r="AT2102" s="13"/>
      <c r="AU2102" s="13"/>
      <c r="AV2102" s="13"/>
      <c r="AW2102" s="13"/>
      <c r="AX2102" s="13"/>
      <c r="AY2102" s="14" t="str">
        <f t="shared" si="324"/>
        <v/>
      </c>
      <c r="AZ2102" s="14">
        <f t="shared" si="332"/>
        <v>23</v>
      </c>
      <c r="BA2102" s="19">
        <f t="shared" si="325"/>
        <v>0</v>
      </c>
      <c r="BB2102" s="20" t="e">
        <f t="shared" si="333"/>
        <v>#DIV/0!</v>
      </c>
      <c r="BC2102">
        <f t="shared" si="326"/>
        <v>23</v>
      </c>
      <c r="BD2102" s="14">
        <f t="shared" si="327"/>
        <v>1</v>
      </c>
      <c r="BE2102" s="14" t="str">
        <f t="shared" si="328"/>
        <v/>
      </c>
      <c r="BF2102" s="14" t="str">
        <f t="shared" si="329"/>
        <v/>
      </c>
      <c r="BG2102" s="14" t="str">
        <f t="shared" si="330"/>
        <v/>
      </c>
    </row>
    <row r="2103" spans="1:59" x14ac:dyDescent="0.2">
      <c r="A2103" t="str">
        <f t="shared" si="331"/>
        <v>Stefan Okunbor_2017</v>
      </c>
      <c r="B2103" t="s">
        <v>2704</v>
      </c>
      <c r="C2103" t="s">
        <v>235</v>
      </c>
      <c r="D2103">
        <v>2017</v>
      </c>
      <c r="E2103" s="13">
        <v>0</v>
      </c>
      <c r="F2103" s="13">
        <v>0</v>
      </c>
      <c r="G2103" s="13">
        <v>0</v>
      </c>
      <c r="H2103" s="13">
        <v>0</v>
      </c>
      <c r="I2103" s="13">
        <v>0</v>
      </c>
      <c r="J2103" s="13">
        <v>0</v>
      </c>
      <c r="K2103" s="13">
        <v>0</v>
      </c>
      <c r="L2103" s="13">
        <v>0</v>
      </c>
      <c r="M2103" s="13">
        <v>0</v>
      </c>
      <c r="N2103" s="13">
        <v>0</v>
      </c>
      <c r="O2103" s="13">
        <v>0</v>
      </c>
      <c r="P2103" s="13">
        <v>0</v>
      </c>
      <c r="Q2103" s="13">
        <v>0</v>
      </c>
      <c r="R2103" s="13">
        <v>0</v>
      </c>
      <c r="S2103" s="13">
        <v>0</v>
      </c>
      <c r="T2103" s="13">
        <v>0</v>
      </c>
      <c r="U2103" s="13">
        <v>0</v>
      </c>
      <c r="V2103" s="13">
        <v>0</v>
      </c>
      <c r="W2103" s="13">
        <v>0</v>
      </c>
      <c r="X2103" s="13">
        <v>0</v>
      </c>
      <c r="Y2103" s="13">
        <v>0</v>
      </c>
      <c r="Z2103" s="13">
        <v>0</v>
      </c>
      <c r="AA2103" s="13">
        <v>0</v>
      </c>
      <c r="AB2103" s="13"/>
      <c r="AC2103" s="13"/>
      <c r="AD2103" s="13"/>
      <c r="AE2103" s="13"/>
      <c r="AF2103" s="13"/>
      <c r="AG2103" s="13"/>
      <c r="AH2103" s="13"/>
      <c r="AI2103" s="13"/>
      <c r="AJ2103" s="13"/>
      <c r="AK2103" s="13"/>
      <c r="AL2103" s="13"/>
      <c r="AM2103" s="13"/>
      <c r="AN2103" s="13"/>
      <c r="AO2103" s="13"/>
      <c r="AP2103" s="13"/>
      <c r="AQ2103" s="13"/>
      <c r="AR2103" s="13"/>
      <c r="AS2103" s="13"/>
      <c r="AT2103" s="13"/>
      <c r="AU2103" s="13"/>
      <c r="AV2103" s="13"/>
      <c r="AW2103" s="13"/>
      <c r="AX2103" s="13"/>
      <c r="AY2103" s="14" t="str">
        <f t="shared" ref="AY2103:AY2166" si="334">IFERROR(AVERAGEIFS(AB2103:AX2103,AB2103:AX2103,"&lt;&gt;"),"")</f>
        <v/>
      </c>
      <c r="AZ2103" s="14">
        <f t="shared" si="332"/>
        <v>23</v>
      </c>
      <c r="BA2103" s="19">
        <f t="shared" ref="BA2103:BA2166" si="335">COUNTIF(AB2103:AX2103,"&lt;&gt;")/22</f>
        <v>0</v>
      </c>
      <c r="BB2103" s="20" t="e">
        <f t="shared" si="333"/>
        <v>#DIV/0!</v>
      </c>
      <c r="BC2103">
        <f t="shared" ref="BC2103:BC2166" si="336">COUNTIFS(E2103:AA2103,0)</f>
        <v>23</v>
      </c>
      <c r="BD2103" s="14">
        <f t="shared" ref="BD2103:BD2166" si="337">MATCH(MIN(E2103:AA2103),E2103:AA2103,0)</f>
        <v>1</v>
      </c>
      <c r="BE2103" s="14" t="str">
        <f t="shared" ref="BE2103:BE2166" si="338">IFERROR(AVERAGE(AB2103:AG2103),"")</f>
        <v/>
      </c>
      <c r="BF2103" s="14" t="str">
        <f t="shared" ref="BF2103:BF2166" si="339">IFERROR(AVERAGE(AH2103:AM2103),"")</f>
        <v/>
      </c>
      <c r="BG2103" s="14" t="str">
        <f t="shared" ref="BG2103:BG2166" si="340">IFERROR(AVERAGE(AP2103:AX2103),"")</f>
        <v/>
      </c>
    </row>
    <row r="2104" spans="1:59" x14ac:dyDescent="0.2">
      <c r="A2104" t="str">
        <f t="shared" si="331"/>
        <v>Stefan Okunbor_2016</v>
      </c>
      <c r="B2104" t="s">
        <v>2704</v>
      </c>
      <c r="C2104" t="s">
        <v>235</v>
      </c>
      <c r="D2104">
        <v>2016</v>
      </c>
      <c r="E2104" s="13">
        <v>0</v>
      </c>
      <c r="F2104" s="13">
        <v>0</v>
      </c>
      <c r="G2104" s="13">
        <v>0</v>
      </c>
      <c r="H2104" s="13">
        <v>0</v>
      </c>
      <c r="I2104" s="13">
        <v>0</v>
      </c>
      <c r="J2104" s="13">
        <v>0</v>
      </c>
      <c r="K2104" s="13">
        <v>0</v>
      </c>
      <c r="L2104" s="13">
        <v>0</v>
      </c>
      <c r="M2104" s="13">
        <v>0</v>
      </c>
      <c r="N2104" s="13">
        <v>0</v>
      </c>
      <c r="O2104" s="13">
        <v>0</v>
      </c>
      <c r="P2104" s="13">
        <v>0</v>
      </c>
      <c r="Q2104" s="13">
        <v>0</v>
      </c>
      <c r="R2104" s="13">
        <v>0</v>
      </c>
      <c r="S2104" s="13">
        <v>0</v>
      </c>
      <c r="T2104" s="13">
        <v>0</v>
      </c>
      <c r="U2104" s="13">
        <v>0</v>
      </c>
      <c r="V2104" s="13">
        <v>0</v>
      </c>
      <c r="W2104" s="13">
        <v>0</v>
      </c>
      <c r="X2104" s="13">
        <v>0</v>
      </c>
      <c r="Y2104" s="13">
        <v>0</v>
      </c>
      <c r="Z2104" s="13">
        <v>0</v>
      </c>
      <c r="AA2104" s="13">
        <v>0</v>
      </c>
      <c r="AB2104" s="13"/>
      <c r="AC2104" s="13"/>
      <c r="AD2104" s="13"/>
      <c r="AE2104" s="13"/>
      <c r="AF2104" s="13"/>
      <c r="AG2104" s="13"/>
      <c r="AH2104" s="13"/>
      <c r="AI2104" s="13"/>
      <c r="AJ2104" s="13"/>
      <c r="AK2104" s="13"/>
      <c r="AL2104" s="13"/>
      <c r="AM2104" s="13"/>
      <c r="AN2104" s="13"/>
      <c r="AO2104" s="13"/>
      <c r="AP2104" s="13"/>
      <c r="AQ2104" s="13"/>
      <c r="AR2104" s="13"/>
      <c r="AS2104" s="13"/>
      <c r="AT2104" s="13"/>
      <c r="AU2104" s="13"/>
      <c r="AV2104" s="13"/>
      <c r="AW2104" s="13"/>
      <c r="AX2104" s="13"/>
      <c r="AY2104" s="14" t="str">
        <f t="shared" si="334"/>
        <v/>
      </c>
      <c r="AZ2104" s="14">
        <f t="shared" si="332"/>
        <v>23</v>
      </c>
      <c r="BA2104" s="19">
        <f t="shared" si="335"/>
        <v>0</v>
      </c>
      <c r="BB2104" s="20" t="e">
        <f t="shared" si="333"/>
        <v>#DIV/0!</v>
      </c>
      <c r="BC2104">
        <f t="shared" si="336"/>
        <v>23</v>
      </c>
      <c r="BD2104" s="14">
        <f t="shared" si="337"/>
        <v>1</v>
      </c>
      <c r="BE2104" s="14" t="str">
        <f t="shared" si="338"/>
        <v/>
      </c>
      <c r="BF2104" s="14" t="str">
        <f t="shared" si="339"/>
        <v/>
      </c>
      <c r="BG2104" s="14" t="str">
        <f t="shared" si="340"/>
        <v/>
      </c>
    </row>
    <row r="2105" spans="1:59" x14ac:dyDescent="0.2">
      <c r="A2105" t="str">
        <f t="shared" si="331"/>
        <v>Stefan Okunbor_2015</v>
      </c>
      <c r="B2105" t="s">
        <v>2704</v>
      </c>
      <c r="C2105" t="s">
        <v>235</v>
      </c>
      <c r="D2105">
        <v>2015</v>
      </c>
      <c r="E2105" s="13">
        <v>0</v>
      </c>
      <c r="F2105" s="13">
        <v>0</v>
      </c>
      <c r="G2105" s="13">
        <v>0</v>
      </c>
      <c r="H2105" s="13">
        <v>0</v>
      </c>
      <c r="I2105" s="13">
        <v>0</v>
      </c>
      <c r="J2105" s="13">
        <v>0</v>
      </c>
      <c r="K2105" s="13">
        <v>0</v>
      </c>
      <c r="L2105" s="13">
        <v>0</v>
      </c>
      <c r="M2105" s="13">
        <v>0</v>
      </c>
      <c r="N2105" s="13">
        <v>0</v>
      </c>
      <c r="O2105" s="13">
        <v>0</v>
      </c>
      <c r="P2105" s="13">
        <v>0</v>
      </c>
      <c r="Q2105" s="13">
        <v>0</v>
      </c>
      <c r="R2105" s="13">
        <v>0</v>
      </c>
      <c r="S2105" s="13">
        <v>0</v>
      </c>
      <c r="T2105" s="13">
        <v>0</v>
      </c>
      <c r="U2105" s="13">
        <v>0</v>
      </c>
      <c r="V2105" s="13">
        <v>0</v>
      </c>
      <c r="W2105" s="13">
        <v>0</v>
      </c>
      <c r="X2105" s="13">
        <v>0</v>
      </c>
      <c r="Y2105" s="13">
        <v>0</v>
      </c>
      <c r="Z2105" s="13">
        <v>0</v>
      </c>
      <c r="AA2105" s="13">
        <v>0</v>
      </c>
      <c r="AB2105" s="13"/>
      <c r="AC2105" s="13"/>
      <c r="AD2105" s="13"/>
      <c r="AE2105" s="13"/>
      <c r="AF2105" s="13"/>
      <c r="AG2105" s="13"/>
      <c r="AH2105" s="13"/>
      <c r="AI2105" s="13"/>
      <c r="AJ2105" s="13"/>
      <c r="AK2105" s="13"/>
      <c r="AL2105" s="13"/>
      <c r="AM2105" s="13"/>
      <c r="AN2105" s="13"/>
      <c r="AO2105" s="13"/>
      <c r="AP2105" s="13"/>
      <c r="AQ2105" s="13"/>
      <c r="AR2105" s="13"/>
      <c r="AS2105" s="13"/>
      <c r="AT2105" s="13"/>
      <c r="AU2105" s="13"/>
      <c r="AV2105" s="13"/>
      <c r="AW2105" s="13"/>
      <c r="AX2105" s="13"/>
      <c r="AY2105" s="14" t="str">
        <f t="shared" si="334"/>
        <v/>
      </c>
      <c r="AZ2105" s="14">
        <f t="shared" si="332"/>
        <v>23</v>
      </c>
      <c r="BA2105" s="19">
        <f t="shared" si="335"/>
        <v>0</v>
      </c>
      <c r="BB2105" s="20" t="e">
        <f t="shared" si="333"/>
        <v>#DIV/0!</v>
      </c>
      <c r="BC2105">
        <f t="shared" si="336"/>
        <v>23</v>
      </c>
      <c r="BD2105" s="14">
        <f t="shared" si="337"/>
        <v>1</v>
      </c>
      <c r="BE2105" s="14" t="str">
        <f t="shared" si="338"/>
        <v/>
      </c>
      <c r="BF2105" s="14" t="str">
        <f t="shared" si="339"/>
        <v/>
      </c>
      <c r="BG2105" s="14" t="str">
        <f t="shared" si="340"/>
        <v/>
      </c>
    </row>
    <row r="2106" spans="1:59" x14ac:dyDescent="0.2">
      <c r="A2106" t="str">
        <f t="shared" si="331"/>
        <v>Clayton Oliver_2018</v>
      </c>
      <c r="B2106" t="s">
        <v>601</v>
      </c>
      <c r="C2106" t="s">
        <v>288</v>
      </c>
      <c r="D2106">
        <v>2018</v>
      </c>
      <c r="E2106" s="13">
        <v>612800</v>
      </c>
      <c r="F2106" s="13">
        <v>612800</v>
      </c>
      <c r="G2106" s="13">
        <v>612800</v>
      </c>
      <c r="H2106" s="13">
        <v>603700</v>
      </c>
      <c r="I2106" s="13">
        <v>601300</v>
      </c>
      <c r="J2106" s="13">
        <v>581100</v>
      </c>
      <c r="K2106" s="13">
        <v>570500</v>
      </c>
      <c r="L2106" s="13">
        <v>559900</v>
      </c>
      <c r="M2106" s="13">
        <v>568200</v>
      </c>
      <c r="N2106" s="13">
        <v>573500</v>
      </c>
      <c r="O2106" s="13">
        <v>566800</v>
      </c>
      <c r="P2106" s="13">
        <v>553800</v>
      </c>
      <c r="Q2106" s="13">
        <v>560200</v>
      </c>
      <c r="R2106" s="13">
        <v>560200</v>
      </c>
      <c r="S2106" s="13">
        <v>569500</v>
      </c>
      <c r="T2106" s="13">
        <v>545200</v>
      </c>
      <c r="U2106" s="13">
        <v>539400</v>
      </c>
      <c r="V2106" s="13">
        <v>548100</v>
      </c>
      <c r="W2106" s="13">
        <v>584100</v>
      </c>
      <c r="X2106" s="13">
        <v>586800</v>
      </c>
      <c r="Y2106" s="13">
        <v>592900</v>
      </c>
      <c r="Z2106" s="13">
        <v>594400</v>
      </c>
      <c r="AA2106" s="13">
        <v>571100</v>
      </c>
      <c r="AB2106" s="13">
        <v>123</v>
      </c>
      <c r="AC2106" s="13">
        <v>146</v>
      </c>
      <c r="AD2106" s="13">
        <v>75</v>
      </c>
      <c r="AE2106" s="13">
        <v>128</v>
      </c>
      <c r="AF2106" s="13">
        <v>104</v>
      </c>
      <c r="AG2106" s="13">
        <v>89</v>
      </c>
      <c r="AH2106" s="13">
        <v>124</v>
      </c>
      <c r="AI2106" s="13">
        <v>143</v>
      </c>
      <c r="AJ2106" s="13">
        <v>88</v>
      </c>
      <c r="AK2106" s="13">
        <v>98</v>
      </c>
      <c r="AL2106" s="13">
        <v>125</v>
      </c>
      <c r="AM2106" s="13">
        <v>127</v>
      </c>
      <c r="AN2106" s="13"/>
      <c r="AO2106" s="13">
        <v>108</v>
      </c>
      <c r="AP2106" s="13">
        <v>59</v>
      </c>
      <c r="AQ2106" s="13">
        <v>154</v>
      </c>
      <c r="AR2106" s="13">
        <v>136</v>
      </c>
      <c r="AS2106" s="13">
        <v>127</v>
      </c>
      <c r="AT2106" s="13">
        <v>101</v>
      </c>
      <c r="AU2106" s="13">
        <v>147</v>
      </c>
      <c r="AV2106" s="13">
        <v>121</v>
      </c>
      <c r="AW2106" s="13">
        <v>93</v>
      </c>
      <c r="AX2106" s="13">
        <v>107</v>
      </c>
      <c r="AY2106" s="14">
        <f t="shared" si="334"/>
        <v>114.68181818181819</v>
      </c>
      <c r="AZ2106" s="14">
        <f t="shared" si="332"/>
        <v>23</v>
      </c>
      <c r="BA2106" s="19">
        <f t="shared" si="335"/>
        <v>1</v>
      </c>
      <c r="BB2106" s="20">
        <f t="shared" si="333"/>
        <v>24.698922983336654</v>
      </c>
      <c r="BC2106">
        <f t="shared" si="336"/>
        <v>0</v>
      </c>
      <c r="BD2106" s="14">
        <f t="shared" si="337"/>
        <v>17</v>
      </c>
      <c r="BE2106" s="14">
        <f t="shared" si="338"/>
        <v>110.83333333333333</v>
      </c>
      <c r="BF2106" s="14">
        <f t="shared" si="339"/>
        <v>117.5</v>
      </c>
      <c r="BG2106" s="14">
        <f t="shared" si="340"/>
        <v>116.11111111111111</v>
      </c>
    </row>
    <row r="2107" spans="1:59" x14ac:dyDescent="0.2">
      <c r="A2107" t="str">
        <f t="shared" si="331"/>
        <v>Clayton Oliver_2017</v>
      </c>
      <c r="B2107" t="s">
        <v>601</v>
      </c>
      <c r="C2107" t="s">
        <v>288</v>
      </c>
      <c r="D2107">
        <v>2017</v>
      </c>
      <c r="E2107" s="13">
        <v>382500</v>
      </c>
      <c r="F2107" s="13">
        <v>382500</v>
      </c>
      <c r="G2107" s="13">
        <v>382500</v>
      </c>
      <c r="H2107" s="13">
        <v>439300</v>
      </c>
      <c r="I2107" s="13">
        <v>482000</v>
      </c>
      <c r="J2107" s="13">
        <v>503300</v>
      </c>
      <c r="K2107" s="13">
        <v>520900</v>
      </c>
      <c r="L2107" s="13">
        <v>525000</v>
      </c>
      <c r="M2107" s="13">
        <v>539200</v>
      </c>
      <c r="N2107" s="13">
        <v>542500</v>
      </c>
      <c r="O2107" s="13">
        <v>554100</v>
      </c>
      <c r="P2107" s="13">
        <v>554100</v>
      </c>
      <c r="Q2107" s="13">
        <v>547400</v>
      </c>
      <c r="R2107" s="13">
        <v>547200</v>
      </c>
      <c r="S2107" s="13">
        <v>547600</v>
      </c>
      <c r="T2107" s="13">
        <v>534000</v>
      </c>
      <c r="U2107" s="13">
        <v>530000</v>
      </c>
      <c r="V2107" s="13">
        <v>518700</v>
      </c>
      <c r="W2107" s="13">
        <v>525800</v>
      </c>
      <c r="X2107" s="13">
        <v>554700</v>
      </c>
      <c r="Y2107" s="13">
        <v>581700</v>
      </c>
      <c r="Z2107" s="13">
        <v>596800</v>
      </c>
      <c r="AA2107" s="13">
        <v>576500</v>
      </c>
      <c r="AB2107" s="13">
        <v>109</v>
      </c>
      <c r="AC2107" s="13">
        <v>139</v>
      </c>
      <c r="AD2107" s="13">
        <v>102</v>
      </c>
      <c r="AE2107" s="13">
        <v>112</v>
      </c>
      <c r="AF2107" s="13">
        <v>115</v>
      </c>
      <c r="AG2107" s="13">
        <v>108</v>
      </c>
      <c r="AH2107" s="13">
        <v>91</v>
      </c>
      <c r="AI2107" s="13">
        <v>142</v>
      </c>
      <c r="AJ2107" s="13">
        <v>91</v>
      </c>
      <c r="AK2107" s="13">
        <v>112</v>
      </c>
      <c r="AL2107" s="13"/>
      <c r="AM2107" s="13">
        <v>107</v>
      </c>
      <c r="AN2107" s="13">
        <v>102</v>
      </c>
      <c r="AO2107" s="13">
        <v>113</v>
      </c>
      <c r="AP2107" s="13">
        <v>80</v>
      </c>
      <c r="AQ2107" s="13">
        <v>116</v>
      </c>
      <c r="AR2107" s="13">
        <v>95</v>
      </c>
      <c r="AS2107" s="13">
        <v>116</v>
      </c>
      <c r="AT2107" s="13">
        <v>170</v>
      </c>
      <c r="AU2107" s="13">
        <v>110</v>
      </c>
      <c r="AV2107" s="13">
        <v>106</v>
      </c>
      <c r="AW2107" s="13">
        <v>99</v>
      </c>
      <c r="AX2107" s="13">
        <v>117</v>
      </c>
      <c r="AY2107" s="14">
        <f t="shared" si="334"/>
        <v>111.45454545454545</v>
      </c>
      <c r="AZ2107" s="14">
        <f t="shared" si="332"/>
        <v>23</v>
      </c>
      <c r="BA2107" s="19">
        <f t="shared" si="335"/>
        <v>1</v>
      </c>
      <c r="BB2107" s="20">
        <f t="shared" si="333"/>
        <v>19.157808982805008</v>
      </c>
      <c r="BC2107">
        <f t="shared" si="336"/>
        <v>0</v>
      </c>
      <c r="BD2107" s="14">
        <f t="shared" si="337"/>
        <v>1</v>
      </c>
      <c r="BE2107" s="14">
        <f t="shared" si="338"/>
        <v>114.16666666666667</v>
      </c>
      <c r="BF2107" s="14">
        <f t="shared" si="339"/>
        <v>108.6</v>
      </c>
      <c r="BG2107" s="14">
        <f t="shared" si="340"/>
        <v>112.11111111111111</v>
      </c>
    </row>
    <row r="2108" spans="1:59" x14ac:dyDescent="0.2">
      <c r="A2108" t="str">
        <f t="shared" si="331"/>
        <v>Clayton Oliver_2016</v>
      </c>
      <c r="B2108" t="s">
        <v>601</v>
      </c>
      <c r="C2108" t="s">
        <v>288</v>
      </c>
      <c r="D2108">
        <v>2016</v>
      </c>
      <c r="E2108" s="13">
        <v>207300</v>
      </c>
      <c r="F2108" s="13">
        <v>207300</v>
      </c>
      <c r="G2108" s="13">
        <v>207300</v>
      </c>
      <c r="H2108" s="13">
        <v>253100</v>
      </c>
      <c r="I2108" s="13">
        <v>271700</v>
      </c>
      <c r="J2108" s="13">
        <v>271700</v>
      </c>
      <c r="K2108" s="13">
        <v>271700</v>
      </c>
      <c r="L2108" s="13">
        <v>294900</v>
      </c>
      <c r="M2108" s="13">
        <v>294100</v>
      </c>
      <c r="N2108" s="13">
        <v>310900</v>
      </c>
      <c r="O2108" s="13">
        <v>310900</v>
      </c>
      <c r="P2108" s="13">
        <v>317000</v>
      </c>
      <c r="Q2108" s="13">
        <v>323800</v>
      </c>
      <c r="R2108" s="13">
        <v>308600</v>
      </c>
      <c r="S2108" s="13">
        <v>308600</v>
      </c>
      <c r="T2108" s="13">
        <v>308600</v>
      </c>
      <c r="U2108" s="13">
        <v>308600</v>
      </c>
      <c r="V2108" s="13">
        <v>308600</v>
      </c>
      <c r="W2108" s="13">
        <v>308600</v>
      </c>
      <c r="X2108" s="13">
        <v>308600</v>
      </c>
      <c r="Y2108" s="13">
        <v>309800</v>
      </c>
      <c r="Z2108" s="13">
        <v>325000</v>
      </c>
      <c r="AA2108" s="13">
        <v>354500</v>
      </c>
      <c r="AB2108" s="13">
        <v>75</v>
      </c>
      <c r="AC2108" s="13">
        <v>60</v>
      </c>
      <c r="AD2108" s="13">
        <v>90</v>
      </c>
      <c r="AE2108" s="13">
        <v>41</v>
      </c>
      <c r="AF2108" s="13"/>
      <c r="AG2108" s="13"/>
      <c r="AH2108" s="13">
        <v>83</v>
      </c>
      <c r="AI2108" s="13">
        <v>49</v>
      </c>
      <c r="AJ2108" s="13">
        <v>82</v>
      </c>
      <c r="AK2108" s="13"/>
      <c r="AL2108" s="13">
        <v>69</v>
      </c>
      <c r="AM2108" s="13">
        <v>55</v>
      </c>
      <c r="AN2108" s="13">
        <v>41</v>
      </c>
      <c r="AO2108" s="13"/>
      <c r="AP2108" s="13"/>
      <c r="AQ2108" s="13"/>
      <c r="AR2108" s="13"/>
      <c r="AS2108" s="13"/>
      <c r="AT2108" s="13"/>
      <c r="AU2108" s="13">
        <v>98</v>
      </c>
      <c r="AV2108" s="13">
        <v>88</v>
      </c>
      <c r="AW2108" s="13">
        <v>83</v>
      </c>
      <c r="AX2108" s="13"/>
      <c r="AY2108" s="14">
        <f t="shared" si="334"/>
        <v>70.307692307692307</v>
      </c>
      <c r="AZ2108" s="14">
        <f t="shared" si="332"/>
        <v>23</v>
      </c>
      <c r="BA2108" s="19">
        <f t="shared" si="335"/>
        <v>0.59090909090909094</v>
      </c>
      <c r="BB2108" s="20">
        <f t="shared" si="333"/>
        <v>19.284642488193455</v>
      </c>
      <c r="BC2108">
        <f t="shared" si="336"/>
        <v>0</v>
      </c>
      <c r="BD2108" s="14">
        <f t="shared" si="337"/>
        <v>1</v>
      </c>
      <c r="BE2108" s="14">
        <f t="shared" si="338"/>
        <v>66.5</v>
      </c>
      <c r="BF2108" s="14">
        <f t="shared" si="339"/>
        <v>67.599999999999994</v>
      </c>
      <c r="BG2108" s="14">
        <f t="shared" si="340"/>
        <v>89.666666666666671</v>
      </c>
    </row>
    <row r="2109" spans="1:59" x14ac:dyDescent="0.2">
      <c r="A2109" t="str">
        <f t="shared" si="331"/>
        <v>Clayton Oliver_2015</v>
      </c>
      <c r="B2109" t="s">
        <v>601</v>
      </c>
      <c r="C2109" t="s">
        <v>288</v>
      </c>
      <c r="D2109">
        <v>2015</v>
      </c>
      <c r="E2109" s="13">
        <v>0</v>
      </c>
      <c r="F2109" s="13">
        <v>0</v>
      </c>
      <c r="G2109" s="13">
        <v>0</v>
      </c>
      <c r="H2109" s="13">
        <v>0</v>
      </c>
      <c r="I2109" s="13">
        <v>0</v>
      </c>
      <c r="J2109" s="13">
        <v>0</v>
      </c>
      <c r="K2109" s="13">
        <v>0</v>
      </c>
      <c r="L2109" s="13">
        <v>0</v>
      </c>
      <c r="M2109" s="13">
        <v>0</v>
      </c>
      <c r="N2109" s="13">
        <v>0</v>
      </c>
      <c r="O2109" s="13">
        <v>0</v>
      </c>
      <c r="P2109" s="13">
        <v>0</v>
      </c>
      <c r="Q2109" s="13">
        <v>0</v>
      </c>
      <c r="R2109" s="13">
        <v>0</v>
      </c>
      <c r="S2109" s="13">
        <v>0</v>
      </c>
      <c r="T2109" s="13">
        <v>0</v>
      </c>
      <c r="U2109" s="13">
        <v>0</v>
      </c>
      <c r="V2109" s="13">
        <v>0</v>
      </c>
      <c r="W2109" s="13">
        <v>0</v>
      </c>
      <c r="X2109" s="13">
        <v>0</v>
      </c>
      <c r="Y2109" s="13">
        <v>0</v>
      </c>
      <c r="Z2109" s="13">
        <v>0</v>
      </c>
      <c r="AA2109" s="13">
        <v>0</v>
      </c>
      <c r="AB2109" s="13"/>
      <c r="AC2109" s="13"/>
      <c r="AD2109" s="13"/>
      <c r="AE2109" s="13"/>
      <c r="AF2109" s="13"/>
      <c r="AG2109" s="13"/>
      <c r="AH2109" s="13"/>
      <c r="AI2109" s="13"/>
      <c r="AJ2109" s="13"/>
      <c r="AK2109" s="13"/>
      <c r="AL2109" s="13"/>
      <c r="AM2109" s="13"/>
      <c r="AN2109" s="13"/>
      <c r="AO2109" s="13"/>
      <c r="AP2109" s="13"/>
      <c r="AQ2109" s="13"/>
      <c r="AR2109" s="13"/>
      <c r="AS2109" s="13"/>
      <c r="AT2109" s="13"/>
      <c r="AU2109" s="13"/>
      <c r="AV2109" s="13"/>
      <c r="AW2109" s="13"/>
      <c r="AX2109" s="13"/>
      <c r="AY2109" s="14" t="str">
        <f t="shared" si="334"/>
        <v/>
      </c>
      <c r="AZ2109" s="14">
        <f t="shared" si="332"/>
        <v>23</v>
      </c>
      <c r="BA2109" s="19">
        <f t="shared" si="335"/>
        <v>0</v>
      </c>
      <c r="BB2109" s="20" t="e">
        <f t="shared" si="333"/>
        <v>#DIV/0!</v>
      </c>
      <c r="BC2109">
        <f t="shared" si="336"/>
        <v>23</v>
      </c>
      <c r="BD2109" s="14">
        <f t="shared" si="337"/>
        <v>1</v>
      </c>
      <c r="BE2109" s="14" t="str">
        <f t="shared" si="338"/>
        <v/>
      </c>
      <c r="BF2109" s="14" t="str">
        <f t="shared" si="339"/>
        <v/>
      </c>
      <c r="BG2109" s="14" t="str">
        <f t="shared" si="340"/>
        <v/>
      </c>
    </row>
    <row r="2110" spans="1:59" x14ac:dyDescent="0.2">
      <c r="A2110" t="str">
        <f t="shared" si="331"/>
        <v>Jaeger O'Meara_2018</v>
      </c>
      <c r="B2110" t="s">
        <v>1549</v>
      </c>
      <c r="C2110" t="s">
        <v>260</v>
      </c>
      <c r="D2110">
        <v>2018</v>
      </c>
      <c r="E2110" s="13">
        <v>315800</v>
      </c>
      <c r="F2110" s="13">
        <v>315800</v>
      </c>
      <c r="G2110" s="13">
        <v>315800</v>
      </c>
      <c r="H2110" s="13">
        <v>343200</v>
      </c>
      <c r="I2110" s="13">
        <v>392800</v>
      </c>
      <c r="J2110" s="13">
        <v>426600</v>
      </c>
      <c r="K2110" s="13">
        <v>438700</v>
      </c>
      <c r="L2110" s="13">
        <v>429300</v>
      </c>
      <c r="M2110" s="13">
        <v>416500</v>
      </c>
      <c r="N2110" s="13">
        <v>416500</v>
      </c>
      <c r="O2110" s="13">
        <v>420500</v>
      </c>
      <c r="P2110" s="13">
        <v>405200</v>
      </c>
      <c r="Q2110" s="13">
        <v>405200</v>
      </c>
      <c r="R2110" s="13">
        <v>424600</v>
      </c>
      <c r="S2110" s="13">
        <v>442000</v>
      </c>
      <c r="T2110" s="13">
        <v>463500</v>
      </c>
      <c r="U2110" s="13">
        <v>473300</v>
      </c>
      <c r="V2110" s="13">
        <v>484000</v>
      </c>
      <c r="W2110" s="13">
        <v>484000</v>
      </c>
      <c r="X2110" s="13">
        <v>490000</v>
      </c>
      <c r="Y2110" s="13">
        <v>492800</v>
      </c>
      <c r="Z2110" s="13">
        <v>481400</v>
      </c>
      <c r="AA2110" s="13">
        <v>466900</v>
      </c>
      <c r="AB2110" s="13">
        <v>82</v>
      </c>
      <c r="AC2110" s="13">
        <v>63</v>
      </c>
      <c r="AD2110" s="13">
        <v>104</v>
      </c>
      <c r="AE2110" s="13">
        <v>145</v>
      </c>
      <c r="AF2110" s="13">
        <v>56</v>
      </c>
      <c r="AG2110" s="13">
        <v>79</v>
      </c>
      <c r="AH2110" s="13">
        <v>106</v>
      </c>
      <c r="AI2110" s="13">
        <v>45</v>
      </c>
      <c r="AJ2110" s="13"/>
      <c r="AK2110" s="13">
        <v>108</v>
      </c>
      <c r="AL2110" s="13">
        <v>65</v>
      </c>
      <c r="AM2110" s="13"/>
      <c r="AN2110" s="13">
        <v>114</v>
      </c>
      <c r="AO2110" s="13">
        <v>117</v>
      </c>
      <c r="AP2110" s="13">
        <v>88</v>
      </c>
      <c r="AQ2110" s="13">
        <v>101</v>
      </c>
      <c r="AR2110" s="13">
        <v>124</v>
      </c>
      <c r="AS2110" s="13"/>
      <c r="AT2110" s="13">
        <v>85</v>
      </c>
      <c r="AU2110" s="13">
        <v>99</v>
      </c>
      <c r="AV2110" s="13">
        <v>94</v>
      </c>
      <c r="AW2110" s="13">
        <v>95</v>
      </c>
      <c r="AX2110" s="13">
        <v>84</v>
      </c>
      <c r="AY2110" s="14">
        <f t="shared" si="334"/>
        <v>92.7</v>
      </c>
      <c r="AZ2110" s="14">
        <f t="shared" si="332"/>
        <v>23</v>
      </c>
      <c r="BA2110" s="19">
        <f t="shared" si="335"/>
        <v>0.90909090909090906</v>
      </c>
      <c r="BB2110" s="20">
        <f t="shared" si="333"/>
        <v>24.218522706913067</v>
      </c>
      <c r="BC2110">
        <f t="shared" si="336"/>
        <v>0</v>
      </c>
      <c r="BD2110" s="14">
        <f t="shared" si="337"/>
        <v>1</v>
      </c>
      <c r="BE2110" s="14">
        <f t="shared" si="338"/>
        <v>88.166666666666671</v>
      </c>
      <c r="BF2110" s="14">
        <f t="shared" si="339"/>
        <v>81</v>
      </c>
      <c r="BG2110" s="14">
        <f t="shared" si="340"/>
        <v>96.25</v>
      </c>
    </row>
    <row r="2111" spans="1:59" x14ac:dyDescent="0.2">
      <c r="A2111" t="str">
        <f t="shared" si="331"/>
        <v>Jaeger O'Meara_2017</v>
      </c>
      <c r="B2111" t="s">
        <v>1549</v>
      </c>
      <c r="C2111" t="s">
        <v>260</v>
      </c>
      <c r="D2111">
        <v>2017</v>
      </c>
      <c r="E2111" s="13">
        <v>318900</v>
      </c>
      <c r="F2111" s="13">
        <v>318900</v>
      </c>
      <c r="G2111" s="13">
        <v>318900</v>
      </c>
      <c r="H2111" s="13">
        <v>327000</v>
      </c>
      <c r="I2111" s="13">
        <v>327000</v>
      </c>
      <c r="J2111" s="13">
        <v>327000</v>
      </c>
      <c r="K2111" s="13">
        <v>318000</v>
      </c>
      <c r="L2111" s="13">
        <v>318000</v>
      </c>
      <c r="M2111" s="13">
        <v>318000</v>
      </c>
      <c r="N2111" s="13">
        <v>318000</v>
      </c>
      <c r="O2111" s="13">
        <v>318000</v>
      </c>
      <c r="P2111" s="13">
        <v>318000</v>
      </c>
      <c r="Q2111" s="13">
        <v>318000</v>
      </c>
      <c r="R2111" s="13">
        <v>318000</v>
      </c>
      <c r="S2111" s="13">
        <v>318000</v>
      </c>
      <c r="T2111" s="13">
        <v>318000</v>
      </c>
      <c r="U2111" s="13">
        <v>318000</v>
      </c>
      <c r="V2111" s="13">
        <v>318000</v>
      </c>
      <c r="W2111" s="13">
        <v>318000</v>
      </c>
      <c r="X2111" s="13">
        <v>318000</v>
      </c>
      <c r="Y2111" s="13">
        <v>318000</v>
      </c>
      <c r="Z2111" s="13">
        <v>318000</v>
      </c>
      <c r="AA2111" s="13">
        <v>291300</v>
      </c>
      <c r="AB2111" s="13">
        <v>71</v>
      </c>
      <c r="AC2111" s="13">
        <v>89</v>
      </c>
      <c r="AD2111" s="13">
        <v>44</v>
      </c>
      <c r="AE2111" s="13"/>
      <c r="AF2111" s="13"/>
      <c r="AG2111" s="13">
        <v>39</v>
      </c>
      <c r="AH2111" s="13"/>
      <c r="AI2111" s="13"/>
      <c r="AJ2111" s="13"/>
      <c r="AK2111" s="13"/>
      <c r="AL2111" s="13"/>
      <c r="AM2111" s="13"/>
      <c r="AN2111" s="13"/>
      <c r="AO2111" s="13"/>
      <c r="AP2111" s="13"/>
      <c r="AQ2111" s="13"/>
      <c r="AR2111" s="13"/>
      <c r="AS2111" s="13"/>
      <c r="AT2111" s="13"/>
      <c r="AU2111" s="13"/>
      <c r="AV2111" s="13"/>
      <c r="AW2111" s="13">
        <v>49</v>
      </c>
      <c r="AX2111" s="13">
        <v>91</v>
      </c>
      <c r="AY2111" s="14">
        <f t="shared" si="334"/>
        <v>63.833333333333336</v>
      </c>
      <c r="AZ2111" s="14">
        <f t="shared" si="332"/>
        <v>23</v>
      </c>
      <c r="BA2111" s="19">
        <f t="shared" si="335"/>
        <v>0.27272727272727271</v>
      </c>
      <c r="BB2111" s="20">
        <f t="shared" si="333"/>
        <v>23.034032792081078</v>
      </c>
      <c r="BC2111">
        <f t="shared" si="336"/>
        <v>0</v>
      </c>
      <c r="BD2111" s="14">
        <f t="shared" si="337"/>
        <v>23</v>
      </c>
      <c r="BE2111" s="14">
        <f t="shared" si="338"/>
        <v>60.75</v>
      </c>
      <c r="BF2111" s="14" t="str">
        <f t="shared" si="339"/>
        <v/>
      </c>
      <c r="BG2111" s="14">
        <f t="shared" si="340"/>
        <v>70</v>
      </c>
    </row>
    <row r="2112" spans="1:59" x14ac:dyDescent="0.2">
      <c r="A2112" t="str">
        <f t="shared" si="331"/>
        <v>Jaeger O'Meara_2016</v>
      </c>
      <c r="B2112" t="s">
        <v>1549</v>
      </c>
      <c r="C2112" t="s">
        <v>260</v>
      </c>
      <c r="D2112">
        <v>2016</v>
      </c>
      <c r="E2112" s="13">
        <v>316300</v>
      </c>
      <c r="F2112" s="13">
        <v>316300</v>
      </c>
      <c r="G2112" s="13">
        <v>316300</v>
      </c>
      <c r="H2112" s="13">
        <v>316300</v>
      </c>
      <c r="I2112" s="13">
        <v>316300</v>
      </c>
      <c r="J2112" s="13">
        <v>316300</v>
      </c>
      <c r="K2112" s="13">
        <v>316300</v>
      </c>
      <c r="L2112" s="13">
        <v>316300</v>
      </c>
      <c r="M2112" s="13">
        <v>316300</v>
      </c>
      <c r="N2112" s="13">
        <v>316300</v>
      </c>
      <c r="O2112" s="13">
        <v>316300</v>
      </c>
      <c r="P2112" s="13">
        <v>316300</v>
      </c>
      <c r="Q2112" s="13">
        <v>316300</v>
      </c>
      <c r="R2112" s="13">
        <v>316300</v>
      </c>
      <c r="S2112" s="13">
        <v>316300</v>
      </c>
      <c r="T2112" s="13">
        <v>316300</v>
      </c>
      <c r="U2112" s="13">
        <v>316300</v>
      </c>
      <c r="V2112" s="13">
        <v>316300</v>
      </c>
      <c r="W2112" s="13">
        <v>316300</v>
      </c>
      <c r="X2112" s="13">
        <v>316300</v>
      </c>
      <c r="Y2112" s="13">
        <v>316300</v>
      </c>
      <c r="Z2112" s="13">
        <v>316300</v>
      </c>
      <c r="AA2112" s="13">
        <v>316300</v>
      </c>
      <c r="AB2112" s="13"/>
      <c r="AC2112" s="13"/>
      <c r="AD2112" s="13"/>
      <c r="AE2112" s="13"/>
      <c r="AF2112" s="13"/>
      <c r="AG2112" s="13"/>
      <c r="AH2112" s="13"/>
      <c r="AI2112" s="13"/>
      <c r="AJ2112" s="13"/>
      <c r="AK2112" s="13"/>
      <c r="AL2112" s="13"/>
      <c r="AM2112" s="13"/>
      <c r="AN2112" s="13"/>
      <c r="AO2112" s="13"/>
      <c r="AP2112" s="13"/>
      <c r="AQ2112" s="13"/>
      <c r="AR2112" s="13"/>
      <c r="AS2112" s="13"/>
      <c r="AT2112" s="13"/>
      <c r="AU2112" s="13"/>
      <c r="AV2112" s="13"/>
      <c r="AW2112" s="13"/>
      <c r="AX2112" s="13"/>
      <c r="AY2112" s="14" t="str">
        <f t="shared" si="334"/>
        <v/>
      </c>
      <c r="AZ2112" s="14">
        <f t="shared" si="332"/>
        <v>23</v>
      </c>
      <c r="BA2112" s="19">
        <f t="shared" si="335"/>
        <v>0</v>
      </c>
      <c r="BB2112" s="20" t="e">
        <f t="shared" si="333"/>
        <v>#DIV/0!</v>
      </c>
      <c r="BC2112">
        <f t="shared" si="336"/>
        <v>0</v>
      </c>
      <c r="BD2112" s="14">
        <f t="shared" si="337"/>
        <v>1</v>
      </c>
      <c r="BE2112" s="14" t="str">
        <f t="shared" si="338"/>
        <v/>
      </c>
      <c r="BF2112" s="14" t="str">
        <f t="shared" si="339"/>
        <v/>
      </c>
      <c r="BG2112" s="14" t="str">
        <f t="shared" si="340"/>
        <v/>
      </c>
    </row>
    <row r="2113" spans="1:59" x14ac:dyDescent="0.2">
      <c r="A2113" t="str">
        <f t="shared" si="331"/>
        <v>Jaeger O'Meara_2015</v>
      </c>
      <c r="B2113" t="s">
        <v>1549</v>
      </c>
      <c r="C2113" t="s">
        <v>260</v>
      </c>
      <c r="D2113">
        <v>2015</v>
      </c>
      <c r="E2113" s="13">
        <v>525000</v>
      </c>
      <c r="F2113" s="13">
        <v>525000</v>
      </c>
      <c r="G2113" s="13">
        <v>525000</v>
      </c>
      <c r="H2113" s="13">
        <v>525000</v>
      </c>
      <c r="I2113" s="13">
        <v>525000</v>
      </c>
      <c r="J2113" s="13">
        <v>525000</v>
      </c>
      <c r="K2113" s="13">
        <v>525000</v>
      </c>
      <c r="L2113" s="13">
        <v>525000</v>
      </c>
      <c r="M2113" s="13">
        <v>525000</v>
      </c>
      <c r="N2113" s="13">
        <v>525000</v>
      </c>
      <c r="O2113" s="13">
        <v>525000</v>
      </c>
      <c r="P2113" s="13">
        <v>525000</v>
      </c>
      <c r="Q2113" s="13">
        <v>525000</v>
      </c>
      <c r="R2113" s="13">
        <v>525000</v>
      </c>
      <c r="S2113" s="13">
        <v>525000</v>
      </c>
      <c r="T2113" s="13">
        <v>525000</v>
      </c>
      <c r="U2113" s="13">
        <v>525000</v>
      </c>
      <c r="V2113" s="13">
        <v>525000</v>
      </c>
      <c r="W2113" s="13">
        <v>525000</v>
      </c>
      <c r="X2113" s="13">
        <v>525000</v>
      </c>
      <c r="Y2113" s="13">
        <v>525000</v>
      </c>
      <c r="Z2113" s="13">
        <v>525000</v>
      </c>
      <c r="AA2113" s="13">
        <v>525000</v>
      </c>
      <c r="AB2113" s="13"/>
      <c r="AC2113" s="13"/>
      <c r="AD2113" s="13"/>
      <c r="AE2113" s="13"/>
      <c r="AF2113" s="13"/>
      <c r="AG2113" s="13"/>
      <c r="AH2113" s="13"/>
      <c r="AI2113" s="13"/>
      <c r="AJ2113" s="13"/>
      <c r="AK2113" s="13"/>
      <c r="AL2113" s="13"/>
      <c r="AM2113" s="13"/>
      <c r="AN2113" s="13"/>
      <c r="AO2113" s="13"/>
      <c r="AP2113" s="13"/>
      <c r="AQ2113" s="13"/>
      <c r="AR2113" s="13"/>
      <c r="AS2113" s="13"/>
      <c r="AT2113" s="13"/>
      <c r="AU2113" s="13"/>
      <c r="AV2113" s="13"/>
      <c r="AW2113" s="13"/>
      <c r="AX2113" s="13"/>
      <c r="AY2113" s="14" t="str">
        <f t="shared" si="334"/>
        <v/>
      </c>
      <c r="AZ2113" s="14">
        <f t="shared" si="332"/>
        <v>23</v>
      </c>
      <c r="BA2113" s="19">
        <f t="shared" si="335"/>
        <v>0</v>
      </c>
      <c r="BB2113" s="20" t="e">
        <f t="shared" si="333"/>
        <v>#DIV/0!</v>
      </c>
      <c r="BC2113">
        <f t="shared" si="336"/>
        <v>0</v>
      </c>
      <c r="BD2113" s="14">
        <f t="shared" si="337"/>
        <v>1</v>
      </c>
      <c r="BE2113" s="14" t="str">
        <f t="shared" si="338"/>
        <v/>
      </c>
      <c r="BF2113" s="14" t="str">
        <f t="shared" si="339"/>
        <v/>
      </c>
      <c r="BG2113" s="14" t="str">
        <f t="shared" si="340"/>
        <v/>
      </c>
    </row>
    <row r="2114" spans="1:59" x14ac:dyDescent="0.2">
      <c r="A2114" t="str">
        <f t="shared" ref="A2114:A2177" si="341">B2114&amp;"_"&amp;D2114</f>
        <v>Xavier O'Neill_2018</v>
      </c>
      <c r="B2114" t="s">
        <v>2705</v>
      </c>
      <c r="C2114" t="s">
        <v>465</v>
      </c>
      <c r="D2114">
        <v>2018</v>
      </c>
      <c r="E2114" s="13">
        <v>0</v>
      </c>
      <c r="F2114" s="13">
        <v>0</v>
      </c>
      <c r="G2114" s="13">
        <v>0</v>
      </c>
      <c r="H2114" s="13">
        <v>0</v>
      </c>
      <c r="I2114" s="13">
        <v>0</v>
      </c>
      <c r="J2114" s="13">
        <v>0</v>
      </c>
      <c r="K2114" s="13">
        <v>0</v>
      </c>
      <c r="L2114" s="13">
        <v>0</v>
      </c>
      <c r="M2114" s="13">
        <v>0</v>
      </c>
      <c r="N2114" s="13">
        <v>0</v>
      </c>
      <c r="O2114" s="13">
        <v>0</v>
      </c>
      <c r="P2114" s="13">
        <v>0</v>
      </c>
      <c r="Q2114" s="13">
        <v>0</v>
      </c>
      <c r="R2114" s="13">
        <v>0</v>
      </c>
      <c r="S2114" s="13">
        <v>0</v>
      </c>
      <c r="T2114" s="13">
        <v>0</v>
      </c>
      <c r="U2114" s="13">
        <v>0</v>
      </c>
      <c r="V2114" s="13">
        <v>0</v>
      </c>
      <c r="W2114" s="13">
        <v>0</v>
      </c>
      <c r="X2114" s="13">
        <v>0</v>
      </c>
      <c r="Y2114" s="13">
        <v>0</v>
      </c>
      <c r="Z2114" s="13">
        <v>0</v>
      </c>
      <c r="AA2114" s="13">
        <v>0</v>
      </c>
      <c r="AB2114" s="13"/>
      <c r="AC2114" s="13"/>
      <c r="AD2114" s="13"/>
      <c r="AE2114" s="13"/>
      <c r="AF2114" s="13"/>
      <c r="AG2114" s="13"/>
      <c r="AH2114" s="13"/>
      <c r="AI2114" s="13"/>
      <c r="AJ2114" s="13"/>
      <c r="AK2114" s="13"/>
      <c r="AL2114" s="13"/>
      <c r="AM2114" s="13"/>
      <c r="AN2114" s="13"/>
      <c r="AO2114" s="13"/>
      <c r="AP2114" s="13"/>
      <c r="AQ2114" s="13"/>
      <c r="AR2114" s="13"/>
      <c r="AS2114" s="13"/>
      <c r="AT2114" s="13"/>
      <c r="AU2114" s="13"/>
      <c r="AV2114" s="13"/>
      <c r="AW2114" s="13"/>
      <c r="AX2114" s="13"/>
      <c r="AY2114" s="14" t="str">
        <f t="shared" si="334"/>
        <v/>
      </c>
      <c r="AZ2114" s="14">
        <f t="shared" si="332"/>
        <v>23</v>
      </c>
      <c r="BA2114" s="19">
        <f t="shared" si="335"/>
        <v>0</v>
      </c>
      <c r="BB2114" s="20" t="e">
        <f t="shared" si="333"/>
        <v>#DIV/0!</v>
      </c>
      <c r="BC2114">
        <f t="shared" si="336"/>
        <v>23</v>
      </c>
      <c r="BD2114" s="14">
        <f t="shared" si="337"/>
        <v>1</v>
      </c>
      <c r="BE2114" s="14" t="str">
        <f t="shared" si="338"/>
        <v/>
      </c>
      <c r="BF2114" s="14" t="str">
        <f t="shared" si="339"/>
        <v/>
      </c>
      <c r="BG2114" s="14" t="str">
        <f t="shared" si="340"/>
        <v/>
      </c>
    </row>
    <row r="2115" spans="1:59" x14ac:dyDescent="0.2">
      <c r="A2115" t="str">
        <f t="shared" si="341"/>
        <v>Xavier O'Neill_2017</v>
      </c>
      <c r="B2115" t="s">
        <v>2705</v>
      </c>
      <c r="C2115" t="s">
        <v>465</v>
      </c>
      <c r="D2115">
        <v>2017</v>
      </c>
      <c r="E2115" s="13">
        <v>0</v>
      </c>
      <c r="F2115" s="13">
        <v>0</v>
      </c>
      <c r="G2115" s="13">
        <v>0</v>
      </c>
      <c r="H2115" s="13">
        <v>0</v>
      </c>
      <c r="I2115" s="13">
        <v>0</v>
      </c>
      <c r="J2115" s="13">
        <v>0</v>
      </c>
      <c r="K2115" s="13">
        <v>0</v>
      </c>
      <c r="L2115" s="13">
        <v>0</v>
      </c>
      <c r="M2115" s="13">
        <v>0</v>
      </c>
      <c r="N2115" s="13">
        <v>0</v>
      </c>
      <c r="O2115" s="13">
        <v>0</v>
      </c>
      <c r="P2115" s="13">
        <v>0</v>
      </c>
      <c r="Q2115" s="13">
        <v>0</v>
      </c>
      <c r="R2115" s="13">
        <v>0</v>
      </c>
      <c r="S2115" s="13">
        <v>0</v>
      </c>
      <c r="T2115" s="13">
        <v>0</v>
      </c>
      <c r="U2115" s="13">
        <v>0</v>
      </c>
      <c r="V2115" s="13">
        <v>0</v>
      </c>
      <c r="W2115" s="13">
        <v>0</v>
      </c>
      <c r="X2115" s="13">
        <v>0</v>
      </c>
      <c r="Y2115" s="13">
        <v>0</v>
      </c>
      <c r="Z2115" s="13">
        <v>0</v>
      </c>
      <c r="AA2115" s="13">
        <v>0</v>
      </c>
      <c r="AB2115" s="13"/>
      <c r="AC2115" s="13"/>
      <c r="AD2115" s="13"/>
      <c r="AE2115" s="13"/>
      <c r="AF2115" s="13"/>
      <c r="AG2115" s="13"/>
      <c r="AH2115" s="13"/>
      <c r="AI2115" s="13"/>
      <c r="AJ2115" s="13"/>
      <c r="AK2115" s="13"/>
      <c r="AL2115" s="13"/>
      <c r="AM2115" s="13"/>
      <c r="AN2115" s="13"/>
      <c r="AO2115" s="13"/>
      <c r="AP2115" s="13"/>
      <c r="AQ2115" s="13"/>
      <c r="AR2115" s="13"/>
      <c r="AS2115" s="13"/>
      <c r="AT2115" s="13"/>
      <c r="AU2115" s="13"/>
      <c r="AV2115" s="13"/>
      <c r="AW2115" s="13"/>
      <c r="AX2115" s="13"/>
      <c r="AY2115" s="14" t="str">
        <f t="shared" si="334"/>
        <v/>
      </c>
      <c r="AZ2115" s="14">
        <f t="shared" si="332"/>
        <v>23</v>
      </c>
      <c r="BA2115" s="19">
        <f t="shared" si="335"/>
        <v>0</v>
      </c>
      <c r="BB2115" s="20" t="e">
        <f t="shared" si="333"/>
        <v>#DIV/0!</v>
      </c>
      <c r="BC2115">
        <f t="shared" si="336"/>
        <v>23</v>
      </c>
      <c r="BD2115" s="14">
        <f t="shared" si="337"/>
        <v>1</v>
      </c>
      <c r="BE2115" s="14" t="str">
        <f t="shared" si="338"/>
        <v/>
      </c>
      <c r="BF2115" s="14" t="str">
        <f t="shared" si="339"/>
        <v/>
      </c>
      <c r="BG2115" s="14" t="str">
        <f t="shared" si="340"/>
        <v/>
      </c>
    </row>
    <row r="2116" spans="1:59" x14ac:dyDescent="0.2">
      <c r="A2116" t="str">
        <f t="shared" si="341"/>
        <v>Xavier O'Neill_2016</v>
      </c>
      <c r="B2116" t="s">
        <v>2705</v>
      </c>
      <c r="C2116" t="s">
        <v>465</v>
      </c>
      <c r="D2116">
        <v>2016</v>
      </c>
      <c r="E2116" s="13">
        <v>0</v>
      </c>
      <c r="F2116" s="13">
        <v>0</v>
      </c>
      <c r="G2116" s="13">
        <v>0</v>
      </c>
      <c r="H2116" s="13">
        <v>0</v>
      </c>
      <c r="I2116" s="13">
        <v>0</v>
      </c>
      <c r="J2116" s="13">
        <v>0</v>
      </c>
      <c r="K2116" s="13">
        <v>0</v>
      </c>
      <c r="L2116" s="13">
        <v>0</v>
      </c>
      <c r="M2116" s="13">
        <v>0</v>
      </c>
      <c r="N2116" s="13">
        <v>0</v>
      </c>
      <c r="O2116" s="13">
        <v>0</v>
      </c>
      <c r="P2116" s="13">
        <v>0</v>
      </c>
      <c r="Q2116" s="13">
        <v>0</v>
      </c>
      <c r="R2116" s="13">
        <v>0</v>
      </c>
      <c r="S2116" s="13">
        <v>0</v>
      </c>
      <c r="T2116" s="13">
        <v>0</v>
      </c>
      <c r="U2116" s="13">
        <v>0</v>
      </c>
      <c r="V2116" s="13">
        <v>0</v>
      </c>
      <c r="W2116" s="13">
        <v>0</v>
      </c>
      <c r="X2116" s="13">
        <v>0</v>
      </c>
      <c r="Y2116" s="13">
        <v>0</v>
      </c>
      <c r="Z2116" s="13">
        <v>0</v>
      </c>
      <c r="AA2116" s="13">
        <v>0</v>
      </c>
      <c r="AB2116" s="13"/>
      <c r="AC2116" s="13"/>
      <c r="AD2116" s="13"/>
      <c r="AE2116" s="13"/>
      <c r="AF2116" s="13"/>
      <c r="AG2116" s="13"/>
      <c r="AH2116" s="13"/>
      <c r="AI2116" s="13"/>
      <c r="AJ2116" s="13"/>
      <c r="AK2116" s="13"/>
      <c r="AL2116" s="13"/>
      <c r="AM2116" s="13"/>
      <c r="AN2116" s="13"/>
      <c r="AO2116" s="13"/>
      <c r="AP2116" s="13"/>
      <c r="AQ2116" s="13"/>
      <c r="AR2116" s="13"/>
      <c r="AS2116" s="13"/>
      <c r="AT2116" s="13"/>
      <c r="AU2116" s="13"/>
      <c r="AV2116" s="13"/>
      <c r="AW2116" s="13"/>
      <c r="AX2116" s="13"/>
      <c r="AY2116" s="14" t="str">
        <f t="shared" si="334"/>
        <v/>
      </c>
      <c r="AZ2116" s="14">
        <f t="shared" si="332"/>
        <v>23</v>
      </c>
      <c r="BA2116" s="19">
        <f t="shared" si="335"/>
        <v>0</v>
      </c>
      <c r="BB2116" s="20" t="e">
        <f t="shared" si="333"/>
        <v>#DIV/0!</v>
      </c>
      <c r="BC2116">
        <f t="shared" si="336"/>
        <v>23</v>
      </c>
      <c r="BD2116" s="14">
        <f t="shared" si="337"/>
        <v>1</v>
      </c>
      <c r="BE2116" s="14" t="str">
        <f t="shared" si="338"/>
        <v/>
      </c>
      <c r="BF2116" s="14" t="str">
        <f t="shared" si="339"/>
        <v/>
      </c>
      <c r="BG2116" s="14" t="str">
        <f t="shared" si="340"/>
        <v/>
      </c>
    </row>
    <row r="2117" spans="1:59" x14ac:dyDescent="0.2">
      <c r="A2117" t="str">
        <f t="shared" si="341"/>
        <v>Xavier O'Neill_2015</v>
      </c>
      <c r="B2117" t="s">
        <v>2705</v>
      </c>
      <c r="C2117" t="s">
        <v>465</v>
      </c>
      <c r="D2117">
        <v>2015</v>
      </c>
      <c r="E2117" s="13">
        <v>0</v>
      </c>
      <c r="F2117" s="13">
        <v>0</v>
      </c>
      <c r="G2117" s="13">
        <v>0</v>
      </c>
      <c r="H2117" s="13">
        <v>0</v>
      </c>
      <c r="I2117" s="13">
        <v>0</v>
      </c>
      <c r="J2117" s="13">
        <v>0</v>
      </c>
      <c r="K2117" s="13">
        <v>0</v>
      </c>
      <c r="L2117" s="13">
        <v>0</v>
      </c>
      <c r="M2117" s="13">
        <v>0</v>
      </c>
      <c r="N2117" s="13">
        <v>0</v>
      </c>
      <c r="O2117" s="13">
        <v>0</v>
      </c>
      <c r="P2117" s="13">
        <v>0</v>
      </c>
      <c r="Q2117" s="13">
        <v>0</v>
      </c>
      <c r="R2117" s="13">
        <v>0</v>
      </c>
      <c r="S2117" s="13">
        <v>0</v>
      </c>
      <c r="T2117" s="13">
        <v>0</v>
      </c>
      <c r="U2117" s="13">
        <v>0</v>
      </c>
      <c r="V2117" s="13">
        <v>0</v>
      </c>
      <c r="W2117" s="13">
        <v>0</v>
      </c>
      <c r="X2117" s="13">
        <v>0</v>
      </c>
      <c r="Y2117" s="13">
        <v>0</v>
      </c>
      <c r="Z2117" s="13">
        <v>0</v>
      </c>
      <c r="AA2117" s="13">
        <v>0</v>
      </c>
      <c r="AB2117" s="13"/>
      <c r="AC2117" s="13"/>
      <c r="AD2117" s="13"/>
      <c r="AE2117" s="13"/>
      <c r="AF2117" s="13"/>
      <c r="AG2117" s="13"/>
      <c r="AH2117" s="13"/>
      <c r="AI2117" s="13"/>
      <c r="AJ2117" s="13"/>
      <c r="AK2117" s="13"/>
      <c r="AL2117" s="13"/>
      <c r="AM2117" s="13"/>
      <c r="AN2117" s="13"/>
      <c r="AO2117" s="13"/>
      <c r="AP2117" s="13"/>
      <c r="AQ2117" s="13"/>
      <c r="AR2117" s="13"/>
      <c r="AS2117" s="13"/>
      <c r="AT2117" s="13"/>
      <c r="AU2117" s="13"/>
      <c r="AV2117" s="13"/>
      <c r="AW2117" s="13"/>
      <c r="AX2117" s="13"/>
      <c r="AY2117" s="14" t="str">
        <f t="shared" si="334"/>
        <v/>
      </c>
      <c r="AZ2117" s="14">
        <f t="shared" si="332"/>
        <v>23</v>
      </c>
      <c r="BA2117" s="19">
        <f t="shared" si="335"/>
        <v>0</v>
      </c>
      <c r="BB2117" s="20" t="e">
        <f t="shared" si="333"/>
        <v>#DIV/0!</v>
      </c>
      <c r="BC2117">
        <f t="shared" si="336"/>
        <v>23</v>
      </c>
      <c r="BD2117" s="14">
        <f t="shared" si="337"/>
        <v>1</v>
      </c>
      <c r="BE2117" s="14" t="str">
        <f t="shared" si="338"/>
        <v/>
      </c>
      <c r="BF2117" s="14" t="str">
        <f t="shared" si="339"/>
        <v/>
      </c>
      <c r="BG2117" s="14" t="str">
        <f t="shared" si="340"/>
        <v/>
      </c>
    </row>
    <row r="2118" spans="1:59" x14ac:dyDescent="0.2">
      <c r="A2118" t="str">
        <f t="shared" si="341"/>
        <v>Colin O'Riordan_2018</v>
      </c>
      <c r="B2118" t="s">
        <v>1533</v>
      </c>
      <c r="C2118" t="s">
        <v>423</v>
      </c>
      <c r="D2118">
        <v>2018</v>
      </c>
      <c r="E2118" s="13">
        <v>123900</v>
      </c>
      <c r="F2118" s="13">
        <v>123900</v>
      </c>
      <c r="G2118" s="13">
        <v>123900</v>
      </c>
      <c r="H2118" s="13">
        <v>123900</v>
      </c>
      <c r="I2118" s="13">
        <v>123900</v>
      </c>
      <c r="J2118" s="13">
        <v>123900</v>
      </c>
      <c r="K2118" s="13">
        <v>123900</v>
      </c>
      <c r="L2118" s="13">
        <v>123900</v>
      </c>
      <c r="M2118" s="13">
        <v>123900</v>
      </c>
      <c r="N2118" s="13">
        <v>123900</v>
      </c>
      <c r="O2118" s="13">
        <v>123900</v>
      </c>
      <c r="P2118" s="13">
        <v>123900</v>
      </c>
      <c r="Q2118" s="13">
        <v>123900</v>
      </c>
      <c r="R2118" s="13">
        <v>123900</v>
      </c>
      <c r="S2118" s="13">
        <v>123900</v>
      </c>
      <c r="T2118" s="13">
        <v>123900</v>
      </c>
      <c r="U2118" s="13">
        <v>123900</v>
      </c>
      <c r="V2118" s="13">
        <v>123900</v>
      </c>
      <c r="W2118" s="13">
        <v>123900</v>
      </c>
      <c r="X2118" s="13">
        <v>178100</v>
      </c>
      <c r="Y2118" s="13">
        <v>178100</v>
      </c>
      <c r="Z2118" s="13">
        <v>178100</v>
      </c>
      <c r="AA2118" s="13">
        <v>178100</v>
      </c>
      <c r="AB2118" s="13"/>
      <c r="AC2118" s="13"/>
      <c r="AD2118" s="13"/>
      <c r="AE2118" s="13"/>
      <c r="AF2118" s="13"/>
      <c r="AG2118" s="13"/>
      <c r="AH2118" s="13"/>
      <c r="AI2118" s="13"/>
      <c r="AJ2118" s="13"/>
      <c r="AK2118" s="13"/>
      <c r="AL2118" s="13"/>
      <c r="AM2118" s="13"/>
      <c r="AN2118" s="13"/>
      <c r="AO2118" s="13"/>
      <c r="AP2118" s="13"/>
      <c r="AQ2118" s="13"/>
      <c r="AR2118" s="13">
        <v>85</v>
      </c>
      <c r="AS2118" s="13">
        <v>80</v>
      </c>
      <c r="AT2118" s="13">
        <v>33</v>
      </c>
      <c r="AU2118" s="13"/>
      <c r="AV2118" s="13"/>
      <c r="AW2118" s="13"/>
      <c r="AX2118" s="13"/>
      <c r="AY2118" s="14">
        <f t="shared" si="334"/>
        <v>66</v>
      </c>
      <c r="AZ2118" s="14">
        <f t="shared" si="332"/>
        <v>23</v>
      </c>
      <c r="BA2118" s="19">
        <f t="shared" si="335"/>
        <v>0.13636363636363635</v>
      </c>
      <c r="BB2118" s="20">
        <f t="shared" si="333"/>
        <v>28.687976575562104</v>
      </c>
      <c r="BC2118">
        <f t="shared" si="336"/>
        <v>0</v>
      </c>
      <c r="BD2118" s="14">
        <f t="shared" si="337"/>
        <v>1</v>
      </c>
      <c r="BE2118" s="14" t="str">
        <f t="shared" si="338"/>
        <v/>
      </c>
      <c r="BF2118" s="14" t="str">
        <f t="shared" si="339"/>
        <v/>
      </c>
      <c r="BG2118" s="14">
        <f t="shared" si="340"/>
        <v>66</v>
      </c>
    </row>
    <row r="2119" spans="1:59" x14ac:dyDescent="0.2">
      <c r="A2119" t="str">
        <f t="shared" si="341"/>
        <v>Colin O'Riordan_2017</v>
      </c>
      <c r="B2119" t="s">
        <v>1533</v>
      </c>
      <c r="C2119" t="s">
        <v>423</v>
      </c>
      <c r="D2119">
        <v>2017</v>
      </c>
      <c r="E2119" s="13">
        <v>117300</v>
      </c>
      <c r="F2119" s="13">
        <v>117300</v>
      </c>
      <c r="G2119" s="13">
        <v>117300</v>
      </c>
      <c r="H2119" s="13">
        <v>117300</v>
      </c>
      <c r="I2119" s="13">
        <v>117300</v>
      </c>
      <c r="J2119" s="13">
        <v>117300</v>
      </c>
      <c r="K2119" s="13">
        <v>117300</v>
      </c>
      <c r="L2119" s="13">
        <v>117300</v>
      </c>
      <c r="M2119" s="13">
        <v>117300</v>
      </c>
      <c r="N2119" s="13">
        <v>117300</v>
      </c>
      <c r="O2119" s="13">
        <v>117300</v>
      </c>
      <c r="P2119" s="13">
        <v>117300</v>
      </c>
      <c r="Q2119" s="13">
        <v>117300</v>
      </c>
      <c r="R2119" s="13">
        <v>117300</v>
      </c>
      <c r="S2119" s="13">
        <v>117300</v>
      </c>
      <c r="T2119" s="13">
        <v>117300</v>
      </c>
      <c r="U2119" s="13">
        <v>117300</v>
      </c>
      <c r="V2119" s="13">
        <v>117300</v>
      </c>
      <c r="W2119" s="13">
        <v>117300</v>
      </c>
      <c r="X2119" s="13">
        <v>117300</v>
      </c>
      <c r="Y2119" s="13">
        <v>117300</v>
      </c>
      <c r="Z2119" s="13">
        <v>117300</v>
      </c>
      <c r="AA2119" s="13">
        <v>117300</v>
      </c>
      <c r="AB2119" s="13"/>
      <c r="AC2119" s="13"/>
      <c r="AD2119" s="13"/>
      <c r="AE2119" s="13"/>
      <c r="AF2119" s="13"/>
      <c r="AG2119" s="13"/>
      <c r="AH2119" s="13"/>
      <c r="AI2119" s="13"/>
      <c r="AJ2119" s="13"/>
      <c r="AK2119" s="13"/>
      <c r="AL2119" s="13"/>
      <c r="AM2119" s="13"/>
      <c r="AN2119" s="13"/>
      <c r="AO2119" s="13"/>
      <c r="AP2119" s="13"/>
      <c r="AQ2119" s="13"/>
      <c r="AR2119" s="13"/>
      <c r="AS2119" s="13"/>
      <c r="AT2119" s="13"/>
      <c r="AU2119" s="13"/>
      <c r="AV2119" s="13"/>
      <c r="AW2119" s="13"/>
      <c r="AX2119" s="13"/>
      <c r="AY2119" s="14" t="str">
        <f t="shared" si="334"/>
        <v/>
      </c>
      <c r="AZ2119" s="14">
        <f t="shared" si="332"/>
        <v>23</v>
      </c>
      <c r="BA2119" s="19">
        <f t="shared" si="335"/>
        <v>0</v>
      </c>
      <c r="BB2119" s="20" t="e">
        <f t="shared" si="333"/>
        <v>#DIV/0!</v>
      </c>
      <c r="BC2119">
        <f t="shared" si="336"/>
        <v>0</v>
      </c>
      <c r="BD2119" s="14">
        <f t="shared" si="337"/>
        <v>1</v>
      </c>
      <c r="BE2119" s="14" t="str">
        <f t="shared" si="338"/>
        <v/>
      </c>
      <c r="BF2119" s="14" t="str">
        <f t="shared" si="339"/>
        <v/>
      </c>
      <c r="BG2119" s="14" t="str">
        <f t="shared" si="340"/>
        <v/>
      </c>
    </row>
    <row r="2120" spans="1:59" x14ac:dyDescent="0.2">
      <c r="A2120" t="str">
        <f t="shared" si="341"/>
        <v>Colin O'Riordan_2016</v>
      </c>
      <c r="B2120" t="s">
        <v>1533</v>
      </c>
      <c r="C2120" t="s">
        <v>423</v>
      </c>
      <c r="D2120">
        <v>2016</v>
      </c>
      <c r="E2120" s="13">
        <v>102400</v>
      </c>
      <c r="F2120" s="13">
        <v>102400</v>
      </c>
      <c r="G2120" s="13">
        <v>102400</v>
      </c>
      <c r="H2120" s="13">
        <v>102400</v>
      </c>
      <c r="I2120" s="13">
        <v>102400</v>
      </c>
      <c r="J2120" s="13">
        <v>102400</v>
      </c>
      <c r="K2120" s="13">
        <v>102400</v>
      </c>
      <c r="L2120" s="13">
        <v>102400</v>
      </c>
      <c r="M2120" s="13">
        <v>102400</v>
      </c>
      <c r="N2120" s="13">
        <v>102400</v>
      </c>
      <c r="O2120" s="13">
        <v>102400</v>
      </c>
      <c r="P2120" s="13">
        <v>102400</v>
      </c>
      <c r="Q2120" s="13">
        <v>102400</v>
      </c>
      <c r="R2120" s="13">
        <v>102400</v>
      </c>
      <c r="S2120" s="13">
        <v>102400</v>
      </c>
      <c r="T2120" s="13">
        <v>102400</v>
      </c>
      <c r="U2120" s="13">
        <v>102400</v>
      </c>
      <c r="V2120" s="13">
        <v>102400</v>
      </c>
      <c r="W2120" s="13">
        <v>102400</v>
      </c>
      <c r="X2120" s="13">
        <v>102400</v>
      </c>
      <c r="Y2120" s="13">
        <v>102400</v>
      </c>
      <c r="Z2120" s="13">
        <v>102400</v>
      </c>
      <c r="AA2120" s="13">
        <v>102400</v>
      </c>
      <c r="AB2120" s="13"/>
      <c r="AC2120" s="13"/>
      <c r="AD2120" s="13"/>
      <c r="AE2120" s="13"/>
      <c r="AF2120" s="13"/>
      <c r="AG2120" s="13"/>
      <c r="AH2120" s="13"/>
      <c r="AI2120" s="13"/>
      <c r="AJ2120" s="13"/>
      <c r="AK2120" s="13"/>
      <c r="AL2120" s="13"/>
      <c r="AM2120" s="13"/>
      <c r="AN2120" s="13"/>
      <c r="AO2120" s="13"/>
      <c r="AP2120" s="13"/>
      <c r="AQ2120" s="13"/>
      <c r="AR2120" s="13"/>
      <c r="AS2120" s="13"/>
      <c r="AT2120" s="13"/>
      <c r="AU2120" s="13"/>
      <c r="AV2120" s="13"/>
      <c r="AW2120" s="13"/>
      <c r="AX2120" s="13"/>
      <c r="AY2120" s="14" t="str">
        <f t="shared" si="334"/>
        <v/>
      </c>
      <c r="AZ2120" s="14">
        <f t="shared" si="332"/>
        <v>23</v>
      </c>
      <c r="BA2120" s="19">
        <f t="shared" si="335"/>
        <v>0</v>
      </c>
      <c r="BB2120" s="20" t="e">
        <f t="shared" si="333"/>
        <v>#DIV/0!</v>
      </c>
      <c r="BC2120">
        <f t="shared" si="336"/>
        <v>0</v>
      </c>
      <c r="BD2120" s="14">
        <f t="shared" si="337"/>
        <v>1</v>
      </c>
      <c r="BE2120" s="14" t="str">
        <f t="shared" si="338"/>
        <v/>
      </c>
      <c r="BF2120" s="14" t="str">
        <f t="shared" si="339"/>
        <v/>
      </c>
      <c r="BG2120" s="14" t="str">
        <f t="shared" si="340"/>
        <v/>
      </c>
    </row>
    <row r="2121" spans="1:59" x14ac:dyDescent="0.2">
      <c r="A2121" t="str">
        <f t="shared" si="341"/>
        <v>Colin O'Riordan_2015</v>
      </c>
      <c r="B2121" t="s">
        <v>1533</v>
      </c>
      <c r="C2121" t="s">
        <v>423</v>
      </c>
      <c r="D2121">
        <v>2015</v>
      </c>
      <c r="E2121" s="13">
        <v>0</v>
      </c>
      <c r="F2121" s="13">
        <v>0</v>
      </c>
      <c r="G2121" s="13">
        <v>0</v>
      </c>
      <c r="H2121" s="13">
        <v>0</v>
      </c>
      <c r="I2121" s="13">
        <v>0</v>
      </c>
      <c r="J2121" s="13">
        <v>0</v>
      </c>
      <c r="K2121" s="13">
        <v>0</v>
      </c>
      <c r="L2121" s="13">
        <v>0</v>
      </c>
      <c r="M2121" s="13">
        <v>0</v>
      </c>
      <c r="N2121" s="13">
        <v>0</v>
      </c>
      <c r="O2121" s="13">
        <v>0</v>
      </c>
      <c r="P2121" s="13">
        <v>0</v>
      </c>
      <c r="Q2121" s="13">
        <v>0</v>
      </c>
      <c r="R2121" s="13">
        <v>0</v>
      </c>
      <c r="S2121" s="13">
        <v>0</v>
      </c>
      <c r="T2121" s="13">
        <v>0</v>
      </c>
      <c r="U2121" s="13">
        <v>0</v>
      </c>
      <c r="V2121" s="13">
        <v>0</v>
      </c>
      <c r="W2121" s="13">
        <v>0</v>
      </c>
      <c r="X2121" s="13">
        <v>0</v>
      </c>
      <c r="Y2121" s="13">
        <v>0</v>
      </c>
      <c r="Z2121" s="13">
        <v>0</v>
      </c>
      <c r="AA2121" s="13">
        <v>0</v>
      </c>
      <c r="AB2121" s="13"/>
      <c r="AC2121" s="13"/>
      <c r="AD2121" s="13"/>
      <c r="AE2121" s="13"/>
      <c r="AF2121" s="13"/>
      <c r="AG2121" s="13"/>
      <c r="AH2121" s="13"/>
      <c r="AI2121" s="13"/>
      <c r="AJ2121" s="13"/>
      <c r="AK2121" s="13"/>
      <c r="AL2121" s="13"/>
      <c r="AM2121" s="13"/>
      <c r="AN2121" s="13"/>
      <c r="AO2121" s="13"/>
      <c r="AP2121" s="13"/>
      <c r="AQ2121" s="13"/>
      <c r="AR2121" s="13"/>
      <c r="AS2121" s="13"/>
      <c r="AT2121" s="13"/>
      <c r="AU2121" s="13"/>
      <c r="AV2121" s="13"/>
      <c r="AW2121" s="13"/>
      <c r="AX2121" s="13"/>
      <c r="AY2121" s="14" t="str">
        <f t="shared" si="334"/>
        <v/>
      </c>
      <c r="AZ2121" s="14">
        <f t="shared" si="332"/>
        <v>23</v>
      </c>
      <c r="BA2121" s="19">
        <f t="shared" si="335"/>
        <v>0</v>
      </c>
      <c r="BB2121" s="20" t="e">
        <f t="shared" si="333"/>
        <v>#DIV/0!</v>
      </c>
      <c r="BC2121">
        <f t="shared" si="336"/>
        <v>23</v>
      </c>
      <c r="BD2121" s="14">
        <f t="shared" si="337"/>
        <v>1</v>
      </c>
      <c r="BE2121" s="14" t="str">
        <f t="shared" si="338"/>
        <v/>
      </c>
      <c r="BF2121" s="14" t="str">
        <f t="shared" si="339"/>
        <v/>
      </c>
      <c r="BG2121" s="14" t="str">
        <f t="shared" si="340"/>
        <v/>
      </c>
    </row>
    <row r="2122" spans="1:59" x14ac:dyDescent="0.2">
      <c r="A2122" t="str">
        <f t="shared" si="341"/>
        <v>Andy Otten_2018</v>
      </c>
      <c r="B2122" t="s">
        <v>1522</v>
      </c>
      <c r="C2122" t="s">
        <v>1</v>
      </c>
      <c r="D2122">
        <v>2018</v>
      </c>
      <c r="E2122" s="13">
        <v>399400</v>
      </c>
      <c r="F2122" s="13">
        <v>399400</v>
      </c>
      <c r="G2122" s="13">
        <v>399400</v>
      </c>
      <c r="H2122" s="13">
        <v>399400</v>
      </c>
      <c r="I2122" s="13">
        <v>399400</v>
      </c>
      <c r="J2122" s="13">
        <v>399400</v>
      </c>
      <c r="K2122" s="13">
        <v>399400</v>
      </c>
      <c r="L2122" s="13">
        <v>368700</v>
      </c>
      <c r="M2122" s="13">
        <v>344600</v>
      </c>
      <c r="N2122" s="13">
        <v>340500</v>
      </c>
      <c r="O2122" s="13">
        <v>340500</v>
      </c>
      <c r="P2122" s="13">
        <v>340500</v>
      </c>
      <c r="Q2122" s="13">
        <v>340500</v>
      </c>
      <c r="R2122" s="13">
        <v>349100</v>
      </c>
      <c r="S2122" s="13">
        <v>349100</v>
      </c>
      <c r="T2122" s="13">
        <v>349100</v>
      </c>
      <c r="U2122" s="13">
        <v>349100</v>
      </c>
      <c r="V2122" s="13">
        <v>349100</v>
      </c>
      <c r="W2122" s="13">
        <v>349100</v>
      </c>
      <c r="X2122" s="13">
        <v>349100</v>
      </c>
      <c r="Y2122" s="13">
        <v>349100</v>
      </c>
      <c r="Z2122" s="13">
        <v>349100</v>
      </c>
      <c r="AA2122" s="13">
        <v>359600</v>
      </c>
      <c r="AB2122" s="13"/>
      <c r="AC2122" s="13"/>
      <c r="AD2122" s="13"/>
      <c r="AE2122" s="13"/>
      <c r="AF2122" s="13">
        <v>71</v>
      </c>
      <c r="AG2122" s="13">
        <v>45</v>
      </c>
      <c r="AH2122" s="13">
        <v>54</v>
      </c>
      <c r="AI2122" s="13">
        <v>69</v>
      </c>
      <c r="AJ2122" s="13">
        <v>76</v>
      </c>
      <c r="AK2122" s="13"/>
      <c r="AL2122" s="13"/>
      <c r="AM2122" s="13"/>
      <c r="AN2122" s="13">
        <v>79</v>
      </c>
      <c r="AO2122" s="13"/>
      <c r="AP2122" s="13"/>
      <c r="AQ2122" s="13"/>
      <c r="AR2122" s="13"/>
      <c r="AS2122" s="13"/>
      <c r="AT2122" s="13"/>
      <c r="AU2122" s="13"/>
      <c r="AV2122" s="13"/>
      <c r="AW2122" s="13">
        <v>64</v>
      </c>
      <c r="AX2122" s="13">
        <v>95</v>
      </c>
      <c r="AY2122" s="14">
        <f t="shared" si="334"/>
        <v>69.125</v>
      </c>
      <c r="AZ2122" s="14">
        <f t="shared" si="332"/>
        <v>23</v>
      </c>
      <c r="BA2122" s="19">
        <f t="shared" si="335"/>
        <v>0.36363636363636365</v>
      </c>
      <c r="BB2122" s="20">
        <f t="shared" si="333"/>
        <v>15.375653296224986</v>
      </c>
      <c r="BC2122">
        <f t="shared" si="336"/>
        <v>0</v>
      </c>
      <c r="BD2122" s="14">
        <f t="shared" si="337"/>
        <v>10</v>
      </c>
      <c r="BE2122" s="14">
        <f t="shared" si="338"/>
        <v>58</v>
      </c>
      <c r="BF2122" s="14">
        <f t="shared" si="339"/>
        <v>66.333333333333329</v>
      </c>
      <c r="BG2122" s="14">
        <f t="shared" si="340"/>
        <v>79.5</v>
      </c>
    </row>
    <row r="2123" spans="1:59" x14ac:dyDescent="0.2">
      <c r="A2123" t="str">
        <f t="shared" si="341"/>
        <v>Andy Otten_2017</v>
      </c>
      <c r="B2123" t="s">
        <v>1522</v>
      </c>
      <c r="C2123" t="s">
        <v>1</v>
      </c>
      <c r="D2123">
        <v>2017</v>
      </c>
      <c r="E2123" s="13">
        <v>123900</v>
      </c>
      <c r="F2123" s="13">
        <v>123900</v>
      </c>
      <c r="G2123" s="13">
        <v>123900</v>
      </c>
      <c r="H2123" s="13">
        <v>203800</v>
      </c>
      <c r="I2123" s="13">
        <v>286300</v>
      </c>
      <c r="J2123" s="13">
        <v>344300</v>
      </c>
      <c r="K2123" s="13">
        <v>370000</v>
      </c>
      <c r="L2123" s="13">
        <v>376400</v>
      </c>
      <c r="M2123" s="13">
        <v>360400</v>
      </c>
      <c r="N2123" s="13">
        <v>353900</v>
      </c>
      <c r="O2123" s="13">
        <v>372200</v>
      </c>
      <c r="P2123" s="13">
        <v>376200</v>
      </c>
      <c r="Q2123" s="13">
        <v>375500</v>
      </c>
      <c r="R2123" s="13">
        <v>375500</v>
      </c>
      <c r="S2123" s="13">
        <v>341900</v>
      </c>
      <c r="T2123" s="13">
        <v>341900</v>
      </c>
      <c r="U2123" s="13">
        <v>341600</v>
      </c>
      <c r="V2123" s="13">
        <v>334100</v>
      </c>
      <c r="W2123" s="13">
        <v>329100</v>
      </c>
      <c r="X2123" s="13">
        <v>315400</v>
      </c>
      <c r="Y2123" s="13">
        <v>315400</v>
      </c>
      <c r="Z2123" s="13">
        <v>315400</v>
      </c>
      <c r="AA2123" s="13">
        <v>315400</v>
      </c>
      <c r="AB2123" s="13">
        <v>45</v>
      </c>
      <c r="AC2123" s="13">
        <v>108</v>
      </c>
      <c r="AD2123" s="13">
        <v>98</v>
      </c>
      <c r="AE2123" s="13">
        <v>98</v>
      </c>
      <c r="AF2123" s="13">
        <v>101</v>
      </c>
      <c r="AG2123" s="13">
        <v>61</v>
      </c>
      <c r="AH2123" s="13">
        <v>69</v>
      </c>
      <c r="AI2123" s="13">
        <v>56</v>
      </c>
      <c r="AJ2123" s="13">
        <v>72</v>
      </c>
      <c r="AK2123" s="13">
        <v>121</v>
      </c>
      <c r="AL2123" s="13">
        <v>36</v>
      </c>
      <c r="AM2123" s="13">
        <v>62</v>
      </c>
      <c r="AN2123" s="13"/>
      <c r="AO2123" s="13">
        <v>47</v>
      </c>
      <c r="AP2123" s="13"/>
      <c r="AQ2123" s="13">
        <v>94</v>
      </c>
      <c r="AR2123" s="13">
        <v>46</v>
      </c>
      <c r="AS2123" s="13">
        <v>49</v>
      </c>
      <c r="AT2123" s="13">
        <v>72</v>
      </c>
      <c r="AU2123" s="13"/>
      <c r="AV2123" s="13"/>
      <c r="AW2123" s="13"/>
      <c r="AX2123" s="13"/>
      <c r="AY2123" s="14">
        <f t="shared" si="334"/>
        <v>72.647058823529406</v>
      </c>
      <c r="AZ2123" s="14">
        <f t="shared" si="332"/>
        <v>23</v>
      </c>
      <c r="BA2123" s="19">
        <f t="shared" si="335"/>
        <v>0.77272727272727271</v>
      </c>
      <c r="BB2123" s="20">
        <f t="shared" si="333"/>
        <v>25.869724526148776</v>
      </c>
      <c r="BC2123">
        <f t="shared" si="336"/>
        <v>0</v>
      </c>
      <c r="BD2123" s="14">
        <f t="shared" si="337"/>
        <v>1</v>
      </c>
      <c r="BE2123" s="14">
        <f t="shared" si="338"/>
        <v>85.166666666666671</v>
      </c>
      <c r="BF2123" s="14">
        <f t="shared" si="339"/>
        <v>69.333333333333329</v>
      </c>
      <c r="BG2123" s="14">
        <f t="shared" si="340"/>
        <v>65.25</v>
      </c>
    </row>
    <row r="2124" spans="1:59" x14ac:dyDescent="0.2">
      <c r="A2124" t="str">
        <f t="shared" si="341"/>
        <v>Andy Otten_2016</v>
      </c>
      <c r="B2124" t="s">
        <v>1522</v>
      </c>
      <c r="C2124" t="s">
        <v>1</v>
      </c>
      <c r="D2124">
        <v>2016</v>
      </c>
      <c r="E2124" s="13">
        <v>148400</v>
      </c>
      <c r="F2124" s="13">
        <v>148400</v>
      </c>
      <c r="G2124" s="13">
        <v>148400</v>
      </c>
      <c r="H2124" s="13">
        <v>148400</v>
      </c>
      <c r="I2124" s="13">
        <v>148400</v>
      </c>
      <c r="J2124" s="13">
        <v>148400</v>
      </c>
      <c r="K2124" s="13">
        <v>148400</v>
      </c>
      <c r="L2124" s="13">
        <v>148400</v>
      </c>
      <c r="M2124" s="13">
        <v>148400</v>
      </c>
      <c r="N2124" s="13">
        <v>148400</v>
      </c>
      <c r="O2124" s="13">
        <v>148400</v>
      </c>
      <c r="P2124" s="13">
        <v>148400</v>
      </c>
      <c r="Q2124" s="13">
        <v>148400</v>
      </c>
      <c r="R2124" s="13">
        <v>148400</v>
      </c>
      <c r="S2124" s="13">
        <v>148400</v>
      </c>
      <c r="T2124" s="13">
        <v>148400</v>
      </c>
      <c r="U2124" s="13">
        <v>148400</v>
      </c>
      <c r="V2124" s="13">
        <v>148400</v>
      </c>
      <c r="W2124" s="13">
        <v>148400</v>
      </c>
      <c r="X2124" s="13">
        <v>148400</v>
      </c>
      <c r="Y2124" s="13">
        <v>148400</v>
      </c>
      <c r="Z2124" s="13">
        <v>148400</v>
      </c>
      <c r="AA2124" s="13">
        <v>148400</v>
      </c>
      <c r="AB2124" s="13"/>
      <c r="AC2124" s="13"/>
      <c r="AD2124" s="13"/>
      <c r="AE2124" s="13"/>
      <c r="AF2124" s="13"/>
      <c r="AG2124" s="13"/>
      <c r="AH2124" s="13"/>
      <c r="AI2124" s="13"/>
      <c r="AJ2124" s="13"/>
      <c r="AK2124" s="13"/>
      <c r="AL2124" s="13"/>
      <c r="AM2124" s="13"/>
      <c r="AN2124" s="13"/>
      <c r="AO2124" s="13"/>
      <c r="AP2124" s="13"/>
      <c r="AQ2124" s="13"/>
      <c r="AR2124" s="13"/>
      <c r="AS2124" s="13"/>
      <c r="AT2124" s="13"/>
      <c r="AU2124" s="13"/>
      <c r="AV2124" s="13"/>
      <c r="AW2124" s="13"/>
      <c r="AX2124" s="13"/>
      <c r="AY2124" s="14" t="str">
        <f t="shared" si="334"/>
        <v/>
      </c>
      <c r="AZ2124" s="14">
        <f t="shared" si="332"/>
        <v>23</v>
      </c>
      <c r="BA2124" s="19">
        <f t="shared" si="335"/>
        <v>0</v>
      </c>
      <c r="BB2124" s="20" t="e">
        <f t="shared" si="333"/>
        <v>#DIV/0!</v>
      </c>
      <c r="BC2124">
        <f t="shared" si="336"/>
        <v>0</v>
      </c>
      <c r="BD2124" s="14">
        <f t="shared" si="337"/>
        <v>1</v>
      </c>
      <c r="BE2124" s="14" t="str">
        <f t="shared" si="338"/>
        <v/>
      </c>
      <c r="BF2124" s="14" t="str">
        <f t="shared" si="339"/>
        <v/>
      </c>
      <c r="BG2124" s="14" t="str">
        <f t="shared" si="340"/>
        <v/>
      </c>
    </row>
    <row r="2125" spans="1:59" x14ac:dyDescent="0.2">
      <c r="A2125" t="str">
        <f t="shared" si="341"/>
        <v>Andy Otten_2015</v>
      </c>
      <c r="B2125" t="s">
        <v>1522</v>
      </c>
      <c r="C2125" t="s">
        <v>1</v>
      </c>
      <c r="D2125">
        <v>2015</v>
      </c>
      <c r="E2125" s="13">
        <v>295600</v>
      </c>
      <c r="F2125" s="13">
        <v>295600</v>
      </c>
      <c r="G2125" s="13">
        <v>295600</v>
      </c>
      <c r="H2125" s="13">
        <v>295600</v>
      </c>
      <c r="I2125" s="13">
        <v>295600</v>
      </c>
      <c r="J2125" s="13">
        <v>295600</v>
      </c>
      <c r="K2125" s="13">
        <v>295600</v>
      </c>
      <c r="L2125" s="13">
        <v>295600</v>
      </c>
      <c r="M2125" s="13">
        <v>295600</v>
      </c>
      <c r="N2125" s="13">
        <v>295600</v>
      </c>
      <c r="O2125" s="13">
        <v>295600</v>
      </c>
      <c r="P2125" s="13">
        <v>295600</v>
      </c>
      <c r="Q2125" s="13">
        <v>295600</v>
      </c>
      <c r="R2125" s="13">
        <v>295600</v>
      </c>
      <c r="S2125" s="13">
        <v>295600</v>
      </c>
      <c r="T2125" s="13">
        <v>295600</v>
      </c>
      <c r="U2125" s="13">
        <v>295600</v>
      </c>
      <c r="V2125" s="13">
        <v>295600</v>
      </c>
      <c r="W2125" s="13">
        <v>295600</v>
      </c>
      <c r="X2125" s="13">
        <v>295600</v>
      </c>
      <c r="Y2125" s="13">
        <v>295600</v>
      </c>
      <c r="Z2125" s="13">
        <v>295600</v>
      </c>
      <c r="AA2125" s="13">
        <v>295600</v>
      </c>
      <c r="AB2125" s="13"/>
      <c r="AC2125" s="13"/>
      <c r="AD2125" s="13"/>
      <c r="AE2125" s="13"/>
      <c r="AF2125" s="13"/>
      <c r="AG2125" s="13"/>
      <c r="AH2125" s="13"/>
      <c r="AI2125" s="13"/>
      <c r="AJ2125" s="13"/>
      <c r="AK2125" s="13"/>
      <c r="AL2125" s="13"/>
      <c r="AM2125" s="13"/>
      <c r="AN2125" s="13"/>
      <c r="AO2125" s="13"/>
      <c r="AP2125" s="13"/>
      <c r="AQ2125" s="13"/>
      <c r="AR2125" s="13"/>
      <c r="AS2125" s="13"/>
      <c r="AT2125" s="13"/>
      <c r="AU2125" s="13"/>
      <c r="AV2125" s="13"/>
      <c r="AW2125" s="13"/>
      <c r="AX2125" s="13"/>
      <c r="AY2125" s="14" t="str">
        <f t="shared" si="334"/>
        <v/>
      </c>
      <c r="AZ2125" s="14">
        <f t="shared" si="332"/>
        <v>23</v>
      </c>
      <c r="BA2125" s="19">
        <f t="shared" si="335"/>
        <v>0</v>
      </c>
      <c r="BB2125" s="20" t="e">
        <f t="shared" si="333"/>
        <v>#DIV/0!</v>
      </c>
      <c r="BC2125">
        <f t="shared" si="336"/>
        <v>0</v>
      </c>
      <c r="BD2125" s="14">
        <f t="shared" si="337"/>
        <v>1</v>
      </c>
      <c r="BE2125" s="14" t="str">
        <f t="shared" si="338"/>
        <v/>
      </c>
      <c r="BF2125" s="14" t="str">
        <f t="shared" si="339"/>
        <v/>
      </c>
      <c r="BG2125" s="14" t="str">
        <f t="shared" si="340"/>
        <v/>
      </c>
    </row>
    <row r="2126" spans="1:59" x14ac:dyDescent="0.2">
      <c r="A2126" t="str">
        <f t="shared" si="341"/>
        <v>Matt Owies_2018</v>
      </c>
      <c r="B2126" t="s">
        <v>2706</v>
      </c>
      <c r="C2126" t="s">
        <v>84</v>
      </c>
      <c r="D2126">
        <v>2018</v>
      </c>
      <c r="E2126" s="13">
        <v>0</v>
      </c>
      <c r="F2126" s="13">
        <v>0</v>
      </c>
      <c r="G2126" s="13">
        <v>0</v>
      </c>
      <c r="H2126" s="13">
        <v>0</v>
      </c>
      <c r="I2126" s="13">
        <v>0</v>
      </c>
      <c r="J2126" s="13">
        <v>0</v>
      </c>
      <c r="K2126" s="13">
        <v>0</v>
      </c>
      <c r="L2126" s="13">
        <v>0</v>
      </c>
      <c r="M2126" s="13">
        <v>0</v>
      </c>
      <c r="N2126" s="13">
        <v>0</v>
      </c>
      <c r="O2126" s="13">
        <v>0</v>
      </c>
      <c r="P2126" s="13">
        <v>0</v>
      </c>
      <c r="Q2126" s="13">
        <v>0</v>
      </c>
      <c r="R2126" s="13">
        <v>0</v>
      </c>
      <c r="S2126" s="13">
        <v>0</v>
      </c>
      <c r="T2126" s="13">
        <v>0</v>
      </c>
      <c r="U2126" s="13">
        <v>0</v>
      </c>
      <c r="V2126" s="13">
        <v>0</v>
      </c>
      <c r="W2126" s="13">
        <v>0</v>
      </c>
      <c r="X2126" s="13">
        <v>0</v>
      </c>
      <c r="Y2126" s="13">
        <v>0</v>
      </c>
      <c r="Z2126" s="13">
        <v>0</v>
      </c>
      <c r="AA2126" s="13">
        <v>0</v>
      </c>
      <c r="AB2126" s="13"/>
      <c r="AC2126" s="13"/>
      <c r="AD2126" s="13"/>
      <c r="AE2126" s="13"/>
      <c r="AF2126" s="13"/>
      <c r="AG2126" s="13"/>
      <c r="AH2126" s="13"/>
      <c r="AI2126" s="13"/>
      <c r="AJ2126" s="13"/>
      <c r="AK2126" s="13"/>
      <c r="AL2126" s="13"/>
      <c r="AM2126" s="13"/>
      <c r="AN2126" s="13"/>
      <c r="AO2126" s="13"/>
      <c r="AP2126" s="13"/>
      <c r="AQ2126" s="13"/>
      <c r="AR2126" s="13"/>
      <c r="AS2126" s="13"/>
      <c r="AT2126" s="13"/>
      <c r="AU2126" s="13"/>
      <c r="AV2126" s="13"/>
      <c r="AW2126" s="13"/>
      <c r="AX2126" s="13"/>
      <c r="AY2126" s="14" t="str">
        <f t="shared" si="334"/>
        <v/>
      </c>
      <c r="AZ2126" s="14">
        <f t="shared" si="332"/>
        <v>23</v>
      </c>
      <c r="BA2126" s="19">
        <f t="shared" si="335"/>
        <v>0</v>
      </c>
      <c r="BB2126" s="20" t="e">
        <f t="shared" si="333"/>
        <v>#DIV/0!</v>
      </c>
      <c r="BC2126">
        <f t="shared" si="336"/>
        <v>23</v>
      </c>
      <c r="BD2126" s="14">
        <f t="shared" si="337"/>
        <v>1</v>
      </c>
      <c r="BE2126" s="14" t="str">
        <f t="shared" si="338"/>
        <v/>
      </c>
      <c r="BF2126" s="14" t="str">
        <f t="shared" si="339"/>
        <v/>
      </c>
      <c r="BG2126" s="14" t="str">
        <f t="shared" si="340"/>
        <v/>
      </c>
    </row>
    <row r="2127" spans="1:59" x14ac:dyDescent="0.2">
      <c r="A2127" t="str">
        <f t="shared" si="341"/>
        <v>Matt Owies_2017</v>
      </c>
      <c r="B2127" t="s">
        <v>2706</v>
      </c>
      <c r="C2127" t="s">
        <v>84</v>
      </c>
      <c r="D2127">
        <v>2017</v>
      </c>
      <c r="E2127" s="13">
        <v>0</v>
      </c>
      <c r="F2127" s="13">
        <v>0</v>
      </c>
      <c r="G2127" s="13">
        <v>0</v>
      </c>
      <c r="H2127" s="13">
        <v>0</v>
      </c>
      <c r="I2127" s="13">
        <v>0</v>
      </c>
      <c r="J2127" s="13">
        <v>0</v>
      </c>
      <c r="K2127" s="13">
        <v>0</v>
      </c>
      <c r="L2127" s="13">
        <v>0</v>
      </c>
      <c r="M2127" s="13">
        <v>0</v>
      </c>
      <c r="N2127" s="13">
        <v>0</v>
      </c>
      <c r="O2127" s="13">
        <v>0</v>
      </c>
      <c r="P2127" s="13">
        <v>0</v>
      </c>
      <c r="Q2127" s="13">
        <v>0</v>
      </c>
      <c r="R2127" s="13">
        <v>0</v>
      </c>
      <c r="S2127" s="13">
        <v>0</v>
      </c>
      <c r="T2127" s="13">
        <v>0</v>
      </c>
      <c r="U2127" s="13">
        <v>0</v>
      </c>
      <c r="V2127" s="13">
        <v>0</v>
      </c>
      <c r="W2127" s="13">
        <v>0</v>
      </c>
      <c r="X2127" s="13">
        <v>0</v>
      </c>
      <c r="Y2127" s="13">
        <v>0</v>
      </c>
      <c r="Z2127" s="13">
        <v>0</v>
      </c>
      <c r="AA2127" s="13">
        <v>0</v>
      </c>
      <c r="AB2127" s="13"/>
      <c r="AC2127" s="13"/>
      <c r="AD2127" s="13"/>
      <c r="AE2127" s="13"/>
      <c r="AF2127" s="13"/>
      <c r="AG2127" s="13"/>
      <c r="AH2127" s="13"/>
      <c r="AI2127" s="13"/>
      <c r="AJ2127" s="13"/>
      <c r="AK2127" s="13"/>
      <c r="AL2127" s="13"/>
      <c r="AM2127" s="13"/>
      <c r="AN2127" s="13"/>
      <c r="AO2127" s="13"/>
      <c r="AP2127" s="13"/>
      <c r="AQ2127" s="13"/>
      <c r="AR2127" s="13"/>
      <c r="AS2127" s="13"/>
      <c r="AT2127" s="13"/>
      <c r="AU2127" s="13"/>
      <c r="AV2127" s="13"/>
      <c r="AW2127" s="13"/>
      <c r="AX2127" s="13"/>
      <c r="AY2127" s="14" t="str">
        <f t="shared" si="334"/>
        <v/>
      </c>
      <c r="AZ2127" s="14">
        <f t="shared" si="332"/>
        <v>23</v>
      </c>
      <c r="BA2127" s="19">
        <f t="shared" si="335"/>
        <v>0</v>
      </c>
      <c r="BB2127" s="20" t="e">
        <f t="shared" si="333"/>
        <v>#DIV/0!</v>
      </c>
      <c r="BC2127">
        <f t="shared" si="336"/>
        <v>23</v>
      </c>
      <c r="BD2127" s="14">
        <f t="shared" si="337"/>
        <v>1</v>
      </c>
      <c r="BE2127" s="14" t="str">
        <f t="shared" si="338"/>
        <v/>
      </c>
      <c r="BF2127" s="14" t="str">
        <f t="shared" si="339"/>
        <v/>
      </c>
      <c r="BG2127" s="14" t="str">
        <f t="shared" si="340"/>
        <v/>
      </c>
    </row>
    <row r="2128" spans="1:59" x14ac:dyDescent="0.2">
      <c r="A2128" t="str">
        <f t="shared" si="341"/>
        <v>Matt Owies_2016</v>
      </c>
      <c r="B2128" t="s">
        <v>2706</v>
      </c>
      <c r="C2128" t="s">
        <v>84</v>
      </c>
      <c r="D2128">
        <v>2016</v>
      </c>
      <c r="E2128" s="13">
        <v>0</v>
      </c>
      <c r="F2128" s="13">
        <v>0</v>
      </c>
      <c r="G2128" s="13">
        <v>0</v>
      </c>
      <c r="H2128" s="13">
        <v>0</v>
      </c>
      <c r="I2128" s="13">
        <v>0</v>
      </c>
      <c r="J2128" s="13">
        <v>0</v>
      </c>
      <c r="K2128" s="13">
        <v>0</v>
      </c>
      <c r="L2128" s="13">
        <v>0</v>
      </c>
      <c r="M2128" s="13">
        <v>0</v>
      </c>
      <c r="N2128" s="13">
        <v>0</v>
      </c>
      <c r="O2128" s="13">
        <v>0</v>
      </c>
      <c r="P2128" s="13">
        <v>0</v>
      </c>
      <c r="Q2128" s="13">
        <v>0</v>
      </c>
      <c r="R2128" s="13">
        <v>0</v>
      </c>
      <c r="S2128" s="13">
        <v>0</v>
      </c>
      <c r="T2128" s="13">
        <v>0</v>
      </c>
      <c r="U2128" s="13">
        <v>0</v>
      </c>
      <c r="V2128" s="13">
        <v>0</v>
      </c>
      <c r="W2128" s="13">
        <v>0</v>
      </c>
      <c r="X2128" s="13">
        <v>0</v>
      </c>
      <c r="Y2128" s="13">
        <v>0</v>
      </c>
      <c r="Z2128" s="13">
        <v>0</v>
      </c>
      <c r="AA2128" s="13">
        <v>0</v>
      </c>
      <c r="AB2128" s="13"/>
      <c r="AC2128" s="13"/>
      <c r="AD2128" s="13"/>
      <c r="AE2128" s="13"/>
      <c r="AF2128" s="13"/>
      <c r="AG2128" s="13"/>
      <c r="AH2128" s="13"/>
      <c r="AI2128" s="13"/>
      <c r="AJ2128" s="13"/>
      <c r="AK2128" s="13"/>
      <c r="AL2128" s="13"/>
      <c r="AM2128" s="13"/>
      <c r="AN2128" s="13"/>
      <c r="AO2128" s="13"/>
      <c r="AP2128" s="13"/>
      <c r="AQ2128" s="13"/>
      <c r="AR2128" s="13"/>
      <c r="AS2128" s="13"/>
      <c r="AT2128" s="13"/>
      <c r="AU2128" s="13"/>
      <c r="AV2128" s="13"/>
      <c r="AW2128" s="13"/>
      <c r="AX2128" s="13"/>
      <c r="AY2128" s="14" t="str">
        <f t="shared" si="334"/>
        <v/>
      </c>
      <c r="AZ2128" s="14">
        <f t="shared" si="332"/>
        <v>23</v>
      </c>
      <c r="BA2128" s="19">
        <f t="shared" si="335"/>
        <v>0</v>
      </c>
      <c r="BB2128" s="20" t="e">
        <f t="shared" si="333"/>
        <v>#DIV/0!</v>
      </c>
      <c r="BC2128">
        <f t="shared" si="336"/>
        <v>23</v>
      </c>
      <c r="BD2128" s="14">
        <f t="shared" si="337"/>
        <v>1</v>
      </c>
      <c r="BE2128" s="14" t="str">
        <f t="shared" si="338"/>
        <v/>
      </c>
      <c r="BF2128" s="14" t="str">
        <f t="shared" si="339"/>
        <v/>
      </c>
      <c r="BG2128" s="14" t="str">
        <f t="shared" si="340"/>
        <v/>
      </c>
    </row>
    <row r="2129" spans="1:59" x14ac:dyDescent="0.2">
      <c r="A2129" t="str">
        <f t="shared" si="341"/>
        <v>Matt Owies_2015</v>
      </c>
      <c r="B2129" t="s">
        <v>2706</v>
      </c>
      <c r="C2129" t="s">
        <v>84</v>
      </c>
      <c r="D2129">
        <v>2015</v>
      </c>
      <c r="E2129" s="13">
        <v>0</v>
      </c>
      <c r="F2129" s="13">
        <v>0</v>
      </c>
      <c r="G2129" s="13">
        <v>0</v>
      </c>
      <c r="H2129" s="13">
        <v>0</v>
      </c>
      <c r="I2129" s="13">
        <v>0</v>
      </c>
      <c r="J2129" s="13">
        <v>0</v>
      </c>
      <c r="K2129" s="13">
        <v>0</v>
      </c>
      <c r="L2129" s="13">
        <v>0</v>
      </c>
      <c r="M2129" s="13">
        <v>0</v>
      </c>
      <c r="N2129" s="13">
        <v>0</v>
      </c>
      <c r="O2129" s="13">
        <v>0</v>
      </c>
      <c r="P2129" s="13">
        <v>0</v>
      </c>
      <c r="Q2129" s="13">
        <v>0</v>
      </c>
      <c r="R2129" s="13">
        <v>0</v>
      </c>
      <c r="S2129" s="13">
        <v>0</v>
      </c>
      <c r="T2129" s="13">
        <v>0</v>
      </c>
      <c r="U2129" s="13">
        <v>0</v>
      </c>
      <c r="V2129" s="13">
        <v>0</v>
      </c>
      <c r="W2129" s="13">
        <v>0</v>
      </c>
      <c r="X2129" s="13">
        <v>0</v>
      </c>
      <c r="Y2129" s="13">
        <v>0</v>
      </c>
      <c r="Z2129" s="13">
        <v>0</v>
      </c>
      <c r="AA2129" s="13">
        <v>0</v>
      </c>
      <c r="AB2129" s="13"/>
      <c r="AC2129" s="13"/>
      <c r="AD2129" s="13"/>
      <c r="AE2129" s="13"/>
      <c r="AF2129" s="13"/>
      <c r="AG2129" s="13"/>
      <c r="AH2129" s="13"/>
      <c r="AI2129" s="13"/>
      <c r="AJ2129" s="13"/>
      <c r="AK2129" s="13"/>
      <c r="AL2129" s="13"/>
      <c r="AM2129" s="13"/>
      <c r="AN2129" s="13"/>
      <c r="AO2129" s="13"/>
      <c r="AP2129" s="13"/>
      <c r="AQ2129" s="13"/>
      <c r="AR2129" s="13"/>
      <c r="AS2129" s="13"/>
      <c r="AT2129" s="13"/>
      <c r="AU2129" s="13"/>
      <c r="AV2129" s="13"/>
      <c r="AW2129" s="13"/>
      <c r="AX2129" s="13"/>
      <c r="AY2129" s="14" t="str">
        <f t="shared" si="334"/>
        <v/>
      </c>
      <c r="AZ2129" s="14">
        <f t="shared" si="332"/>
        <v>23</v>
      </c>
      <c r="BA2129" s="19">
        <f t="shared" si="335"/>
        <v>0</v>
      </c>
      <c r="BB2129" s="20" t="e">
        <f t="shared" si="333"/>
        <v>#DIV/0!</v>
      </c>
      <c r="BC2129">
        <f t="shared" si="336"/>
        <v>23</v>
      </c>
      <c r="BD2129" s="14">
        <f t="shared" si="337"/>
        <v>1</v>
      </c>
      <c r="BE2129" s="14" t="str">
        <f t="shared" si="338"/>
        <v/>
      </c>
      <c r="BF2129" s="14" t="str">
        <f t="shared" si="339"/>
        <v/>
      </c>
      <c r="BG2129" s="14" t="str">
        <f t="shared" si="340"/>
        <v/>
      </c>
    </row>
    <row r="2130" spans="1:59" x14ac:dyDescent="0.2">
      <c r="A2130" t="str">
        <f t="shared" si="341"/>
        <v>Tom Papley_2018</v>
      </c>
      <c r="B2130" t="s">
        <v>905</v>
      </c>
      <c r="C2130" t="s">
        <v>423</v>
      </c>
      <c r="D2130">
        <v>2018</v>
      </c>
      <c r="E2130" s="13">
        <v>451400</v>
      </c>
      <c r="F2130" s="13">
        <v>451400</v>
      </c>
      <c r="G2130" s="13">
        <v>451400</v>
      </c>
      <c r="H2130" s="13">
        <v>428000</v>
      </c>
      <c r="I2130" s="13">
        <v>413900</v>
      </c>
      <c r="J2130" s="13">
        <v>400300</v>
      </c>
      <c r="K2130" s="13">
        <v>391600</v>
      </c>
      <c r="L2130" s="13">
        <v>371900</v>
      </c>
      <c r="M2130" s="13">
        <v>357100</v>
      </c>
      <c r="N2130" s="13">
        <v>337200</v>
      </c>
      <c r="O2130" s="13">
        <v>339700</v>
      </c>
      <c r="P2130" s="13">
        <v>339700</v>
      </c>
      <c r="Q2130" s="13">
        <v>357600</v>
      </c>
      <c r="R2130" s="13">
        <v>370600</v>
      </c>
      <c r="S2130" s="13">
        <v>370600</v>
      </c>
      <c r="T2130" s="13">
        <v>370600</v>
      </c>
      <c r="U2130" s="13">
        <v>370600</v>
      </c>
      <c r="V2130" s="13">
        <v>376200</v>
      </c>
      <c r="W2130" s="13">
        <v>374700</v>
      </c>
      <c r="X2130" s="13">
        <v>377100</v>
      </c>
      <c r="Y2130" s="13">
        <v>363300</v>
      </c>
      <c r="Z2130" s="13">
        <v>358500</v>
      </c>
      <c r="AA2130" s="13">
        <v>342000</v>
      </c>
      <c r="AB2130" s="13">
        <v>73</v>
      </c>
      <c r="AC2130" s="13">
        <v>64</v>
      </c>
      <c r="AD2130" s="13">
        <v>79</v>
      </c>
      <c r="AE2130" s="13">
        <v>77</v>
      </c>
      <c r="AF2130" s="13">
        <v>56</v>
      </c>
      <c r="AG2130" s="13">
        <v>85</v>
      </c>
      <c r="AH2130" s="13">
        <v>49</v>
      </c>
      <c r="AI2130" s="13">
        <v>57</v>
      </c>
      <c r="AJ2130" s="13">
        <v>65</v>
      </c>
      <c r="AK2130" s="13">
        <v>86</v>
      </c>
      <c r="AL2130" s="13"/>
      <c r="AM2130" s="13">
        <v>95</v>
      </c>
      <c r="AN2130" s="13">
        <v>63</v>
      </c>
      <c r="AO2130" s="13"/>
      <c r="AP2130" s="13"/>
      <c r="AQ2130" s="13"/>
      <c r="AR2130" s="13">
        <v>81</v>
      </c>
      <c r="AS2130" s="13">
        <v>83</v>
      </c>
      <c r="AT2130" s="13">
        <v>71</v>
      </c>
      <c r="AU2130" s="13">
        <v>47</v>
      </c>
      <c r="AV2130" s="13">
        <v>95</v>
      </c>
      <c r="AW2130" s="13">
        <v>44</v>
      </c>
      <c r="AX2130" s="13">
        <v>72</v>
      </c>
      <c r="AY2130" s="14">
        <f t="shared" si="334"/>
        <v>70.631578947368425</v>
      </c>
      <c r="AZ2130" s="14">
        <f t="shared" si="332"/>
        <v>23</v>
      </c>
      <c r="BA2130" s="19">
        <f t="shared" si="335"/>
        <v>0.86363636363636365</v>
      </c>
      <c r="BB2130" s="20">
        <f t="shared" si="333"/>
        <v>15.417200085603476</v>
      </c>
      <c r="BC2130">
        <f t="shared" si="336"/>
        <v>0</v>
      </c>
      <c r="BD2130" s="14">
        <f t="shared" si="337"/>
        <v>10</v>
      </c>
      <c r="BE2130" s="14">
        <f t="shared" si="338"/>
        <v>72.333333333333329</v>
      </c>
      <c r="BF2130" s="14">
        <f t="shared" si="339"/>
        <v>70.400000000000006</v>
      </c>
      <c r="BG2130" s="14">
        <f t="shared" si="340"/>
        <v>70.428571428571431</v>
      </c>
    </row>
    <row r="2131" spans="1:59" x14ac:dyDescent="0.2">
      <c r="A2131" t="str">
        <f t="shared" si="341"/>
        <v>Tom Papley_2017</v>
      </c>
      <c r="B2131" t="s">
        <v>905</v>
      </c>
      <c r="C2131" t="s">
        <v>423</v>
      </c>
      <c r="D2131">
        <v>2017</v>
      </c>
      <c r="E2131" s="13">
        <v>338300</v>
      </c>
      <c r="F2131" s="13">
        <v>338300</v>
      </c>
      <c r="G2131" s="13">
        <v>338300</v>
      </c>
      <c r="H2131" s="13">
        <v>338300</v>
      </c>
      <c r="I2131" s="13">
        <v>338300</v>
      </c>
      <c r="J2131" s="13">
        <v>338300</v>
      </c>
      <c r="K2131" s="13">
        <v>297300</v>
      </c>
      <c r="L2131" s="13">
        <v>293300</v>
      </c>
      <c r="M2131" s="13">
        <v>313400</v>
      </c>
      <c r="N2131" s="13">
        <v>346400</v>
      </c>
      <c r="O2131" s="13">
        <v>378300</v>
      </c>
      <c r="P2131" s="13">
        <v>378300</v>
      </c>
      <c r="Q2131" s="13">
        <v>419500</v>
      </c>
      <c r="R2131" s="13">
        <v>459900</v>
      </c>
      <c r="S2131" s="13">
        <v>478700</v>
      </c>
      <c r="T2131" s="13">
        <v>478800</v>
      </c>
      <c r="U2131" s="13">
        <v>465000</v>
      </c>
      <c r="V2131" s="13">
        <v>466600</v>
      </c>
      <c r="W2131" s="13">
        <v>455700</v>
      </c>
      <c r="X2131" s="13">
        <v>454900</v>
      </c>
      <c r="Y2131" s="13">
        <v>446100</v>
      </c>
      <c r="Z2131" s="13">
        <v>445300</v>
      </c>
      <c r="AA2131" s="13">
        <v>436700</v>
      </c>
      <c r="AB2131" s="13"/>
      <c r="AC2131" s="13"/>
      <c r="AD2131" s="13"/>
      <c r="AE2131" s="13">
        <v>23</v>
      </c>
      <c r="AF2131" s="13">
        <v>29</v>
      </c>
      <c r="AG2131" s="13">
        <v>55</v>
      </c>
      <c r="AH2131" s="13">
        <v>81</v>
      </c>
      <c r="AI2131" s="13">
        <v>82</v>
      </c>
      <c r="AJ2131" s="13">
        <v>95</v>
      </c>
      <c r="AK2131" s="13">
        <v>98</v>
      </c>
      <c r="AL2131" s="13"/>
      <c r="AM2131" s="13">
        <v>121</v>
      </c>
      <c r="AN2131" s="13">
        <v>118</v>
      </c>
      <c r="AO2131" s="13">
        <v>73</v>
      </c>
      <c r="AP2131" s="13">
        <v>94</v>
      </c>
      <c r="AQ2131" s="13">
        <v>87</v>
      </c>
      <c r="AR2131" s="13">
        <v>100</v>
      </c>
      <c r="AS2131" s="13">
        <v>68</v>
      </c>
      <c r="AT2131" s="13">
        <v>104</v>
      </c>
      <c r="AU2131" s="13">
        <v>83</v>
      </c>
      <c r="AV2131" s="13">
        <v>81</v>
      </c>
      <c r="AW2131" s="13">
        <v>86</v>
      </c>
      <c r="AX2131" s="13"/>
      <c r="AY2131" s="14">
        <f t="shared" si="334"/>
        <v>82.111111111111114</v>
      </c>
      <c r="AZ2131" s="14">
        <f t="shared" si="332"/>
        <v>23</v>
      </c>
      <c r="BA2131" s="19">
        <f t="shared" si="335"/>
        <v>0.81818181818181823</v>
      </c>
      <c r="BB2131" s="20">
        <f t="shared" si="333"/>
        <v>26.047217055567941</v>
      </c>
      <c r="BC2131">
        <f t="shared" si="336"/>
        <v>0</v>
      </c>
      <c r="BD2131" s="14">
        <f t="shared" si="337"/>
        <v>8</v>
      </c>
      <c r="BE2131" s="14">
        <f t="shared" si="338"/>
        <v>35.666666666666664</v>
      </c>
      <c r="BF2131" s="14">
        <f t="shared" si="339"/>
        <v>95.4</v>
      </c>
      <c r="BG2131" s="14">
        <f t="shared" si="340"/>
        <v>87.875</v>
      </c>
    </row>
    <row r="2132" spans="1:59" x14ac:dyDescent="0.2">
      <c r="A2132" t="str">
        <f t="shared" si="341"/>
        <v>Tom Papley_2016</v>
      </c>
      <c r="B2132" t="s">
        <v>905</v>
      </c>
      <c r="C2132" t="s">
        <v>423</v>
      </c>
      <c r="D2132">
        <v>2016</v>
      </c>
      <c r="E2132" s="13">
        <v>109900</v>
      </c>
      <c r="F2132" s="13">
        <v>109900</v>
      </c>
      <c r="G2132" s="13">
        <v>109900</v>
      </c>
      <c r="H2132" s="13">
        <v>196100</v>
      </c>
      <c r="I2132" s="13">
        <v>224300</v>
      </c>
      <c r="J2132" s="13">
        <v>231700</v>
      </c>
      <c r="K2132" s="13">
        <v>245000</v>
      </c>
      <c r="L2132" s="13">
        <v>281000</v>
      </c>
      <c r="M2132" s="13">
        <v>286000</v>
      </c>
      <c r="N2132" s="13">
        <v>286000</v>
      </c>
      <c r="O2132" s="13">
        <v>286000</v>
      </c>
      <c r="P2132" s="13">
        <v>286000</v>
      </c>
      <c r="Q2132" s="13">
        <v>286000</v>
      </c>
      <c r="R2132" s="13">
        <v>286000</v>
      </c>
      <c r="S2132" s="13">
        <v>286000</v>
      </c>
      <c r="T2132" s="13">
        <v>286000</v>
      </c>
      <c r="U2132" s="13">
        <v>288800</v>
      </c>
      <c r="V2132" s="13">
        <v>283700</v>
      </c>
      <c r="W2132" s="13">
        <v>283400</v>
      </c>
      <c r="X2132" s="13">
        <v>269700</v>
      </c>
      <c r="Y2132" s="13">
        <v>260500</v>
      </c>
      <c r="Z2132" s="13">
        <v>270300</v>
      </c>
      <c r="AA2132" s="13">
        <v>279300</v>
      </c>
      <c r="AB2132" s="13">
        <v>104</v>
      </c>
      <c r="AC2132" s="13">
        <v>109</v>
      </c>
      <c r="AD2132" s="13">
        <v>46</v>
      </c>
      <c r="AE2132" s="13">
        <v>24</v>
      </c>
      <c r="AF2132" s="13">
        <v>78</v>
      </c>
      <c r="AG2132" s="13">
        <v>64</v>
      </c>
      <c r="AH2132" s="13">
        <v>85</v>
      </c>
      <c r="AI2132" s="13">
        <v>29</v>
      </c>
      <c r="AJ2132" s="13"/>
      <c r="AK2132" s="13"/>
      <c r="AL2132" s="13"/>
      <c r="AM2132" s="13"/>
      <c r="AN2132" s="13"/>
      <c r="AO2132" s="13"/>
      <c r="AP2132" s="13"/>
      <c r="AQ2132" s="13">
        <v>65</v>
      </c>
      <c r="AR2132" s="13">
        <v>71</v>
      </c>
      <c r="AS2132" s="13">
        <v>38</v>
      </c>
      <c r="AT2132" s="13">
        <v>35</v>
      </c>
      <c r="AU2132" s="13">
        <v>73</v>
      </c>
      <c r="AV2132" s="13">
        <v>76</v>
      </c>
      <c r="AW2132" s="13">
        <v>39</v>
      </c>
      <c r="AX2132" s="13">
        <v>59</v>
      </c>
      <c r="AY2132" s="14">
        <f t="shared" si="334"/>
        <v>62.1875</v>
      </c>
      <c r="AZ2132" s="14">
        <f t="shared" si="332"/>
        <v>23</v>
      </c>
      <c r="BA2132" s="19">
        <f t="shared" si="335"/>
        <v>0.72727272727272729</v>
      </c>
      <c r="BB2132" s="20">
        <f t="shared" si="333"/>
        <v>25.560956554870945</v>
      </c>
      <c r="BC2132">
        <f t="shared" si="336"/>
        <v>0</v>
      </c>
      <c r="BD2132" s="14">
        <f t="shared" si="337"/>
        <v>1</v>
      </c>
      <c r="BE2132" s="14">
        <f t="shared" si="338"/>
        <v>70.833333333333329</v>
      </c>
      <c r="BF2132" s="14">
        <f t="shared" si="339"/>
        <v>57</v>
      </c>
      <c r="BG2132" s="14">
        <f t="shared" si="340"/>
        <v>57</v>
      </c>
    </row>
    <row r="2133" spans="1:59" x14ac:dyDescent="0.2">
      <c r="A2133" t="str">
        <f t="shared" si="341"/>
        <v>Tom Papley_2015</v>
      </c>
      <c r="B2133" t="s">
        <v>905</v>
      </c>
      <c r="C2133" t="s">
        <v>423</v>
      </c>
      <c r="D2133">
        <v>2015</v>
      </c>
      <c r="E2133" s="13">
        <v>0</v>
      </c>
      <c r="F2133" s="13">
        <v>0</v>
      </c>
      <c r="G2133" s="13">
        <v>0</v>
      </c>
      <c r="H2133" s="13">
        <v>0</v>
      </c>
      <c r="I2133" s="13">
        <v>0</v>
      </c>
      <c r="J2133" s="13">
        <v>0</v>
      </c>
      <c r="K2133" s="13">
        <v>0</v>
      </c>
      <c r="L2133" s="13">
        <v>0</v>
      </c>
      <c r="M2133" s="13">
        <v>0</v>
      </c>
      <c r="N2133" s="13">
        <v>0</v>
      </c>
      <c r="O2133" s="13">
        <v>0</v>
      </c>
      <c r="P2133" s="13">
        <v>0</v>
      </c>
      <c r="Q2133" s="13">
        <v>0</v>
      </c>
      <c r="R2133" s="13">
        <v>0</v>
      </c>
      <c r="S2133" s="13">
        <v>0</v>
      </c>
      <c r="T2133" s="13">
        <v>0</v>
      </c>
      <c r="U2133" s="13">
        <v>0</v>
      </c>
      <c r="V2133" s="13">
        <v>0</v>
      </c>
      <c r="W2133" s="13">
        <v>0</v>
      </c>
      <c r="X2133" s="13">
        <v>0</v>
      </c>
      <c r="Y2133" s="13">
        <v>0</v>
      </c>
      <c r="Z2133" s="13">
        <v>0</v>
      </c>
      <c r="AA2133" s="13">
        <v>0</v>
      </c>
      <c r="AB2133" s="13"/>
      <c r="AC2133" s="13"/>
      <c r="AD2133" s="13"/>
      <c r="AE2133" s="13"/>
      <c r="AF2133" s="13"/>
      <c r="AG2133" s="13"/>
      <c r="AH2133" s="13"/>
      <c r="AI2133" s="13"/>
      <c r="AJ2133" s="13"/>
      <c r="AK2133" s="13"/>
      <c r="AL2133" s="13"/>
      <c r="AM2133" s="13"/>
      <c r="AN2133" s="13"/>
      <c r="AO2133" s="13"/>
      <c r="AP2133" s="13"/>
      <c r="AQ2133" s="13"/>
      <c r="AR2133" s="13"/>
      <c r="AS2133" s="13"/>
      <c r="AT2133" s="13"/>
      <c r="AU2133" s="13"/>
      <c r="AV2133" s="13"/>
      <c r="AW2133" s="13"/>
      <c r="AX2133" s="13"/>
      <c r="AY2133" s="14" t="str">
        <f t="shared" si="334"/>
        <v/>
      </c>
      <c r="AZ2133" s="14">
        <f t="shared" si="332"/>
        <v>23</v>
      </c>
      <c r="BA2133" s="19">
        <f t="shared" si="335"/>
        <v>0</v>
      </c>
      <c r="BB2133" s="20" t="e">
        <f t="shared" si="333"/>
        <v>#DIV/0!</v>
      </c>
      <c r="BC2133">
        <f t="shared" si="336"/>
        <v>23</v>
      </c>
      <c r="BD2133" s="14">
        <f t="shared" si="337"/>
        <v>1</v>
      </c>
      <c r="BE2133" s="14" t="str">
        <f t="shared" si="338"/>
        <v/>
      </c>
      <c r="BF2133" s="14" t="str">
        <f t="shared" si="339"/>
        <v/>
      </c>
      <c r="BG2133" s="14" t="str">
        <f t="shared" si="340"/>
        <v/>
      </c>
    </row>
    <row r="2134" spans="1:59" x14ac:dyDescent="0.2">
      <c r="A2134" t="str">
        <f t="shared" si="341"/>
        <v>Brandan Parfitt_2018</v>
      </c>
      <c r="B2134" t="s">
        <v>985</v>
      </c>
      <c r="C2134" t="s">
        <v>235</v>
      </c>
      <c r="D2134">
        <v>2018</v>
      </c>
      <c r="E2134" s="13">
        <v>295500</v>
      </c>
      <c r="F2134" s="13">
        <v>295500</v>
      </c>
      <c r="G2134" s="13">
        <v>295500</v>
      </c>
      <c r="H2134" s="13">
        <v>332400</v>
      </c>
      <c r="I2134" s="13">
        <v>389400</v>
      </c>
      <c r="J2134" s="13">
        <v>432600</v>
      </c>
      <c r="K2134" s="13">
        <v>432600</v>
      </c>
      <c r="L2134" s="13">
        <v>432600</v>
      </c>
      <c r="M2134" s="13">
        <v>432600</v>
      </c>
      <c r="N2134" s="13">
        <v>432600</v>
      </c>
      <c r="O2134" s="13">
        <v>459100</v>
      </c>
      <c r="P2134" s="13">
        <v>434300</v>
      </c>
      <c r="Q2134" s="13">
        <v>411900</v>
      </c>
      <c r="R2134" s="13">
        <v>398200</v>
      </c>
      <c r="S2134" s="13">
        <v>398200</v>
      </c>
      <c r="T2134" s="13">
        <v>374300</v>
      </c>
      <c r="U2134" s="13">
        <v>363400</v>
      </c>
      <c r="V2134" s="13">
        <v>340300</v>
      </c>
      <c r="W2134" s="13">
        <v>329000</v>
      </c>
      <c r="X2134" s="13">
        <v>328300</v>
      </c>
      <c r="Y2134" s="13">
        <v>343800</v>
      </c>
      <c r="Z2134" s="13">
        <v>350500</v>
      </c>
      <c r="AA2134" s="13">
        <v>362800</v>
      </c>
      <c r="AB2134" s="13">
        <v>104</v>
      </c>
      <c r="AC2134" s="13">
        <v>92</v>
      </c>
      <c r="AD2134" s="13">
        <v>62</v>
      </c>
      <c r="AE2134" s="13">
        <v>168</v>
      </c>
      <c r="AF2134" s="13">
        <v>94</v>
      </c>
      <c r="AG2134" s="13"/>
      <c r="AH2134" s="13"/>
      <c r="AI2134" s="13"/>
      <c r="AJ2134" s="13"/>
      <c r="AK2134" s="13">
        <v>57</v>
      </c>
      <c r="AL2134" s="13">
        <v>69</v>
      </c>
      <c r="AM2134" s="13">
        <v>87</v>
      </c>
      <c r="AN2134" s="13">
        <v>61</v>
      </c>
      <c r="AO2134" s="13"/>
      <c r="AP2134" s="13">
        <v>42</v>
      </c>
      <c r="AQ2134" s="13">
        <v>102</v>
      </c>
      <c r="AR2134" s="13">
        <v>26</v>
      </c>
      <c r="AS2134" s="13">
        <v>55</v>
      </c>
      <c r="AT2134" s="13">
        <v>119</v>
      </c>
      <c r="AU2134" s="13">
        <v>63</v>
      </c>
      <c r="AV2134" s="13">
        <v>45</v>
      </c>
      <c r="AW2134" s="13">
        <v>117</v>
      </c>
      <c r="AX2134" s="13">
        <v>77</v>
      </c>
      <c r="AY2134" s="14">
        <f t="shared" si="334"/>
        <v>80</v>
      </c>
      <c r="AZ2134" s="14">
        <f t="shared" si="332"/>
        <v>23</v>
      </c>
      <c r="BA2134" s="19">
        <f t="shared" si="335"/>
        <v>0.81818181818181823</v>
      </c>
      <c r="BB2134" s="20">
        <f t="shared" si="333"/>
        <v>34.236203747770041</v>
      </c>
      <c r="BC2134">
        <f t="shared" si="336"/>
        <v>0</v>
      </c>
      <c r="BD2134" s="14">
        <f t="shared" si="337"/>
        <v>1</v>
      </c>
      <c r="BE2134" s="14">
        <f t="shared" si="338"/>
        <v>104</v>
      </c>
      <c r="BF2134" s="14">
        <f t="shared" si="339"/>
        <v>71</v>
      </c>
      <c r="BG2134" s="14">
        <f t="shared" si="340"/>
        <v>71.777777777777771</v>
      </c>
    </row>
    <row r="2135" spans="1:59" x14ac:dyDescent="0.2">
      <c r="A2135" t="str">
        <f t="shared" si="341"/>
        <v>Brandan Parfitt_2017</v>
      </c>
      <c r="B2135" t="s">
        <v>985</v>
      </c>
      <c r="C2135" t="s">
        <v>235</v>
      </c>
      <c r="D2135">
        <v>2017</v>
      </c>
      <c r="E2135" s="13">
        <v>117300</v>
      </c>
      <c r="F2135" s="13">
        <v>117300</v>
      </c>
      <c r="G2135" s="13">
        <v>117300</v>
      </c>
      <c r="H2135" s="13">
        <v>166700</v>
      </c>
      <c r="I2135" s="13">
        <v>206600</v>
      </c>
      <c r="J2135" s="13">
        <v>242900</v>
      </c>
      <c r="K2135" s="13">
        <v>243500</v>
      </c>
      <c r="L2135" s="13">
        <v>243500</v>
      </c>
      <c r="M2135" s="13">
        <v>243500</v>
      </c>
      <c r="N2135" s="13">
        <v>243500</v>
      </c>
      <c r="O2135" s="13">
        <v>243500</v>
      </c>
      <c r="P2135" s="13">
        <v>243500</v>
      </c>
      <c r="Q2135" s="13">
        <v>243500</v>
      </c>
      <c r="R2135" s="13">
        <v>243500</v>
      </c>
      <c r="S2135" s="13">
        <v>243500</v>
      </c>
      <c r="T2135" s="13">
        <v>243500</v>
      </c>
      <c r="U2135" s="13">
        <v>251500</v>
      </c>
      <c r="V2135" s="13">
        <v>258100</v>
      </c>
      <c r="W2135" s="13">
        <v>258100</v>
      </c>
      <c r="X2135" s="13">
        <v>277100</v>
      </c>
      <c r="Y2135" s="13">
        <v>274200</v>
      </c>
      <c r="Z2135" s="13">
        <v>269900</v>
      </c>
      <c r="AA2135" s="13">
        <v>269900</v>
      </c>
      <c r="AB2135" s="13">
        <v>44</v>
      </c>
      <c r="AC2135" s="13">
        <v>36</v>
      </c>
      <c r="AD2135" s="13">
        <v>99</v>
      </c>
      <c r="AE2135" s="13">
        <v>52</v>
      </c>
      <c r="AF2135" s="13">
        <v>51</v>
      </c>
      <c r="AG2135" s="13">
        <v>41</v>
      </c>
      <c r="AH2135" s="13"/>
      <c r="AI2135" s="13"/>
      <c r="AJ2135" s="13"/>
      <c r="AK2135" s="13"/>
      <c r="AL2135" s="13"/>
      <c r="AM2135" s="13"/>
      <c r="AN2135" s="13"/>
      <c r="AO2135" s="13"/>
      <c r="AP2135" s="13"/>
      <c r="AQ2135" s="13">
        <v>71</v>
      </c>
      <c r="AR2135" s="13">
        <v>53</v>
      </c>
      <c r="AS2135" s="13"/>
      <c r="AT2135" s="13">
        <v>74</v>
      </c>
      <c r="AU2135" s="13">
        <v>34</v>
      </c>
      <c r="AV2135" s="13">
        <v>48</v>
      </c>
      <c r="AW2135" s="13"/>
      <c r="AX2135" s="13">
        <v>42</v>
      </c>
      <c r="AY2135" s="14">
        <f t="shared" si="334"/>
        <v>53.75</v>
      </c>
      <c r="AZ2135" s="14">
        <f t="shared" si="332"/>
        <v>23</v>
      </c>
      <c r="BA2135" s="19">
        <f t="shared" si="335"/>
        <v>0.54545454545454541</v>
      </c>
      <c r="BB2135" s="20">
        <f t="shared" si="333"/>
        <v>18.829980929841163</v>
      </c>
      <c r="BC2135">
        <f t="shared" si="336"/>
        <v>0</v>
      </c>
      <c r="BD2135" s="14">
        <f t="shared" si="337"/>
        <v>1</v>
      </c>
      <c r="BE2135" s="14">
        <f t="shared" si="338"/>
        <v>53.833333333333336</v>
      </c>
      <c r="BF2135" s="14" t="str">
        <f t="shared" si="339"/>
        <v/>
      </c>
      <c r="BG2135" s="14">
        <f t="shared" si="340"/>
        <v>53.666666666666664</v>
      </c>
    </row>
    <row r="2136" spans="1:59" x14ac:dyDescent="0.2">
      <c r="A2136" t="str">
        <f t="shared" si="341"/>
        <v>Brandan Parfitt_2016</v>
      </c>
      <c r="B2136" t="s">
        <v>985</v>
      </c>
      <c r="C2136" t="s">
        <v>235</v>
      </c>
      <c r="D2136">
        <v>2016</v>
      </c>
      <c r="E2136" s="13">
        <v>0</v>
      </c>
      <c r="F2136" s="13">
        <v>0</v>
      </c>
      <c r="G2136" s="13">
        <v>0</v>
      </c>
      <c r="H2136" s="13">
        <v>0</v>
      </c>
      <c r="I2136" s="13">
        <v>0</v>
      </c>
      <c r="J2136" s="13">
        <v>0</v>
      </c>
      <c r="K2136" s="13">
        <v>0</v>
      </c>
      <c r="L2136" s="13">
        <v>0</v>
      </c>
      <c r="M2136" s="13">
        <v>0</v>
      </c>
      <c r="N2136" s="13">
        <v>0</v>
      </c>
      <c r="O2136" s="13">
        <v>0</v>
      </c>
      <c r="P2136" s="13">
        <v>0</v>
      </c>
      <c r="Q2136" s="13">
        <v>0</v>
      </c>
      <c r="R2136" s="13">
        <v>0</v>
      </c>
      <c r="S2136" s="13">
        <v>0</v>
      </c>
      <c r="T2136" s="13">
        <v>0</v>
      </c>
      <c r="U2136" s="13">
        <v>0</v>
      </c>
      <c r="V2136" s="13">
        <v>0</v>
      </c>
      <c r="W2136" s="13">
        <v>0</v>
      </c>
      <c r="X2136" s="13">
        <v>0</v>
      </c>
      <c r="Y2136" s="13">
        <v>0</v>
      </c>
      <c r="Z2136" s="13">
        <v>0</v>
      </c>
      <c r="AA2136" s="13">
        <v>0</v>
      </c>
      <c r="AB2136" s="13"/>
      <c r="AC2136" s="13"/>
      <c r="AD2136" s="13"/>
      <c r="AE2136" s="13"/>
      <c r="AF2136" s="13"/>
      <c r="AG2136" s="13"/>
      <c r="AH2136" s="13"/>
      <c r="AI2136" s="13"/>
      <c r="AJ2136" s="13"/>
      <c r="AK2136" s="13"/>
      <c r="AL2136" s="13"/>
      <c r="AM2136" s="13"/>
      <c r="AN2136" s="13"/>
      <c r="AO2136" s="13"/>
      <c r="AP2136" s="13"/>
      <c r="AQ2136" s="13"/>
      <c r="AR2136" s="13"/>
      <c r="AS2136" s="13"/>
      <c r="AT2136" s="13"/>
      <c r="AU2136" s="13"/>
      <c r="AV2136" s="13"/>
      <c r="AW2136" s="13"/>
      <c r="AX2136" s="13"/>
      <c r="AY2136" s="14" t="str">
        <f t="shared" si="334"/>
        <v/>
      </c>
      <c r="AZ2136" s="14">
        <f t="shared" si="332"/>
        <v>23</v>
      </c>
      <c r="BA2136" s="19">
        <f t="shared" si="335"/>
        <v>0</v>
      </c>
      <c r="BB2136" s="20" t="e">
        <f t="shared" si="333"/>
        <v>#DIV/0!</v>
      </c>
      <c r="BC2136">
        <f t="shared" si="336"/>
        <v>23</v>
      </c>
      <c r="BD2136" s="14">
        <f t="shared" si="337"/>
        <v>1</v>
      </c>
      <c r="BE2136" s="14" t="str">
        <f t="shared" si="338"/>
        <v/>
      </c>
      <c r="BF2136" s="14" t="str">
        <f t="shared" si="339"/>
        <v/>
      </c>
      <c r="BG2136" s="14" t="str">
        <f t="shared" si="340"/>
        <v/>
      </c>
    </row>
    <row r="2137" spans="1:59" x14ac:dyDescent="0.2">
      <c r="A2137" t="str">
        <f t="shared" si="341"/>
        <v>Brandan Parfitt_2015</v>
      </c>
      <c r="B2137" t="s">
        <v>985</v>
      </c>
      <c r="C2137" t="s">
        <v>235</v>
      </c>
      <c r="D2137">
        <v>2015</v>
      </c>
      <c r="E2137" s="13">
        <v>0</v>
      </c>
      <c r="F2137" s="13">
        <v>0</v>
      </c>
      <c r="G2137" s="13">
        <v>0</v>
      </c>
      <c r="H2137" s="13">
        <v>0</v>
      </c>
      <c r="I2137" s="13">
        <v>0</v>
      </c>
      <c r="J2137" s="13">
        <v>0</v>
      </c>
      <c r="K2137" s="13">
        <v>0</v>
      </c>
      <c r="L2137" s="13">
        <v>0</v>
      </c>
      <c r="M2137" s="13">
        <v>0</v>
      </c>
      <c r="N2137" s="13">
        <v>0</v>
      </c>
      <c r="O2137" s="13">
        <v>0</v>
      </c>
      <c r="P2137" s="13">
        <v>0</v>
      </c>
      <c r="Q2137" s="13">
        <v>0</v>
      </c>
      <c r="R2137" s="13">
        <v>0</v>
      </c>
      <c r="S2137" s="13">
        <v>0</v>
      </c>
      <c r="T2137" s="13">
        <v>0</v>
      </c>
      <c r="U2137" s="13">
        <v>0</v>
      </c>
      <c r="V2137" s="13">
        <v>0</v>
      </c>
      <c r="W2137" s="13">
        <v>0</v>
      </c>
      <c r="X2137" s="13">
        <v>0</v>
      </c>
      <c r="Y2137" s="13">
        <v>0</v>
      </c>
      <c r="Z2137" s="13">
        <v>0</v>
      </c>
      <c r="AA2137" s="13">
        <v>0</v>
      </c>
      <c r="AB2137" s="13"/>
      <c r="AC2137" s="13"/>
      <c r="AD2137" s="13"/>
      <c r="AE2137" s="13"/>
      <c r="AF2137" s="13"/>
      <c r="AG2137" s="13"/>
      <c r="AH2137" s="13"/>
      <c r="AI2137" s="13"/>
      <c r="AJ2137" s="13"/>
      <c r="AK2137" s="13"/>
      <c r="AL2137" s="13"/>
      <c r="AM2137" s="13"/>
      <c r="AN2137" s="13"/>
      <c r="AO2137" s="13"/>
      <c r="AP2137" s="13"/>
      <c r="AQ2137" s="13"/>
      <c r="AR2137" s="13"/>
      <c r="AS2137" s="13"/>
      <c r="AT2137" s="13"/>
      <c r="AU2137" s="13"/>
      <c r="AV2137" s="13"/>
      <c r="AW2137" s="13"/>
      <c r="AX2137" s="13"/>
      <c r="AY2137" s="14" t="str">
        <f t="shared" si="334"/>
        <v/>
      </c>
      <c r="AZ2137" s="14">
        <f t="shared" si="332"/>
        <v>23</v>
      </c>
      <c r="BA2137" s="19">
        <f t="shared" si="335"/>
        <v>0</v>
      </c>
      <c r="BB2137" s="20" t="e">
        <f t="shared" si="333"/>
        <v>#DIV/0!</v>
      </c>
      <c r="BC2137">
        <f t="shared" si="336"/>
        <v>23</v>
      </c>
      <c r="BD2137" s="14">
        <f t="shared" si="337"/>
        <v>1</v>
      </c>
      <c r="BE2137" s="14" t="str">
        <f t="shared" si="338"/>
        <v/>
      </c>
      <c r="BF2137" s="14" t="str">
        <f t="shared" si="339"/>
        <v/>
      </c>
      <c r="BG2137" s="14" t="str">
        <f t="shared" si="340"/>
        <v/>
      </c>
    </row>
    <row r="2138" spans="1:59" x14ac:dyDescent="0.2">
      <c r="A2138" t="str">
        <f t="shared" si="341"/>
        <v>Darcy Parish_2018</v>
      </c>
      <c r="B2138" t="s">
        <v>610</v>
      </c>
      <c r="C2138" t="s">
        <v>150</v>
      </c>
      <c r="D2138">
        <v>2018</v>
      </c>
      <c r="E2138" s="13">
        <v>419000</v>
      </c>
      <c r="F2138" s="13">
        <v>419000</v>
      </c>
      <c r="G2138" s="13">
        <v>419000</v>
      </c>
      <c r="H2138" s="13">
        <v>404700</v>
      </c>
      <c r="I2138" s="13">
        <v>391900</v>
      </c>
      <c r="J2138" s="13">
        <v>388500</v>
      </c>
      <c r="K2138" s="13">
        <v>399500</v>
      </c>
      <c r="L2138" s="13">
        <v>400600</v>
      </c>
      <c r="M2138" s="13">
        <v>379900</v>
      </c>
      <c r="N2138" s="13">
        <v>379900</v>
      </c>
      <c r="O2138" s="13">
        <v>379900</v>
      </c>
      <c r="P2138" s="13">
        <v>379900</v>
      </c>
      <c r="Q2138" s="13">
        <v>379900</v>
      </c>
      <c r="R2138" s="13">
        <v>379900</v>
      </c>
      <c r="S2138" s="13">
        <v>379900</v>
      </c>
      <c r="T2138" s="13">
        <v>379900</v>
      </c>
      <c r="U2138" s="13">
        <v>379900</v>
      </c>
      <c r="V2138" s="13">
        <v>373700</v>
      </c>
      <c r="W2138" s="13">
        <v>376300</v>
      </c>
      <c r="X2138" s="13">
        <v>401400</v>
      </c>
      <c r="Y2138" s="13">
        <v>395600</v>
      </c>
      <c r="Z2138" s="13">
        <v>401800</v>
      </c>
      <c r="AA2138" s="13">
        <v>413700</v>
      </c>
      <c r="AB2138" s="13">
        <v>77</v>
      </c>
      <c r="AC2138" s="13">
        <v>81</v>
      </c>
      <c r="AD2138" s="13">
        <v>59</v>
      </c>
      <c r="AE2138" s="13">
        <v>69</v>
      </c>
      <c r="AF2138" s="13">
        <v>94</v>
      </c>
      <c r="AG2138" s="13">
        <v>92</v>
      </c>
      <c r="AH2138" s="13">
        <v>55</v>
      </c>
      <c r="AI2138" s="13">
        <v>48</v>
      </c>
      <c r="AJ2138" s="13"/>
      <c r="AK2138" s="13"/>
      <c r="AL2138" s="13"/>
      <c r="AM2138" s="13"/>
      <c r="AN2138" s="13"/>
      <c r="AO2138" s="13"/>
      <c r="AP2138" s="13"/>
      <c r="AQ2138" s="13"/>
      <c r="AR2138" s="13">
        <v>115</v>
      </c>
      <c r="AS2138" s="13">
        <v>72</v>
      </c>
      <c r="AT2138" s="13">
        <v>100</v>
      </c>
      <c r="AU2138" s="13">
        <v>62</v>
      </c>
      <c r="AV2138" s="13">
        <v>96</v>
      </c>
      <c r="AW2138" s="13">
        <v>84</v>
      </c>
      <c r="AX2138" s="13">
        <v>101</v>
      </c>
      <c r="AY2138" s="14">
        <f t="shared" si="334"/>
        <v>80.333333333333329</v>
      </c>
      <c r="AZ2138" s="14">
        <f t="shared" si="332"/>
        <v>23</v>
      </c>
      <c r="BA2138" s="19">
        <f t="shared" si="335"/>
        <v>0.68181818181818177</v>
      </c>
      <c r="BB2138" s="20">
        <f t="shared" si="333"/>
        <v>19.429971938317596</v>
      </c>
      <c r="BC2138">
        <f t="shared" si="336"/>
        <v>0</v>
      </c>
      <c r="BD2138" s="14">
        <f t="shared" si="337"/>
        <v>18</v>
      </c>
      <c r="BE2138" s="14">
        <f t="shared" si="338"/>
        <v>78.666666666666671</v>
      </c>
      <c r="BF2138" s="14">
        <f t="shared" si="339"/>
        <v>51.5</v>
      </c>
      <c r="BG2138" s="14">
        <f t="shared" si="340"/>
        <v>90</v>
      </c>
    </row>
    <row r="2139" spans="1:59" x14ac:dyDescent="0.2">
      <c r="A2139" t="str">
        <f t="shared" si="341"/>
        <v>Darcy Parish_2017</v>
      </c>
      <c r="B2139" t="s">
        <v>610</v>
      </c>
      <c r="C2139" t="s">
        <v>150</v>
      </c>
      <c r="D2139">
        <v>2017</v>
      </c>
      <c r="E2139" s="13">
        <v>392600</v>
      </c>
      <c r="F2139" s="13">
        <v>392600</v>
      </c>
      <c r="G2139" s="13">
        <v>392600</v>
      </c>
      <c r="H2139" s="13">
        <v>390900</v>
      </c>
      <c r="I2139" s="13">
        <v>378100</v>
      </c>
      <c r="J2139" s="13">
        <v>376800</v>
      </c>
      <c r="K2139" s="13">
        <v>363800</v>
      </c>
      <c r="L2139" s="13">
        <v>359400</v>
      </c>
      <c r="M2139" s="13">
        <v>360800</v>
      </c>
      <c r="N2139" s="13">
        <v>368500</v>
      </c>
      <c r="O2139" s="13">
        <v>383400</v>
      </c>
      <c r="P2139" s="13">
        <v>383400</v>
      </c>
      <c r="Q2139" s="13">
        <v>383400</v>
      </c>
      <c r="R2139" s="13">
        <v>383400</v>
      </c>
      <c r="S2139" s="13">
        <v>383400</v>
      </c>
      <c r="T2139" s="13">
        <v>391800</v>
      </c>
      <c r="U2139" s="13">
        <v>402700</v>
      </c>
      <c r="V2139" s="13">
        <v>391400</v>
      </c>
      <c r="W2139" s="13">
        <v>384900</v>
      </c>
      <c r="X2139" s="13">
        <v>381300</v>
      </c>
      <c r="Y2139" s="13">
        <v>396600</v>
      </c>
      <c r="Z2139" s="13">
        <v>394000</v>
      </c>
      <c r="AA2139" s="13">
        <v>393500</v>
      </c>
      <c r="AB2139" s="13">
        <v>79</v>
      </c>
      <c r="AC2139" s="13">
        <v>64</v>
      </c>
      <c r="AD2139" s="13">
        <v>82</v>
      </c>
      <c r="AE2139" s="13">
        <v>54</v>
      </c>
      <c r="AF2139" s="13">
        <v>82</v>
      </c>
      <c r="AG2139" s="13">
        <v>56</v>
      </c>
      <c r="AH2139" s="13">
        <v>65</v>
      </c>
      <c r="AI2139" s="13">
        <v>94</v>
      </c>
      <c r="AJ2139" s="13">
        <v>70</v>
      </c>
      <c r="AK2139" s="13">
        <v>86</v>
      </c>
      <c r="AL2139" s="13"/>
      <c r="AM2139" s="13"/>
      <c r="AN2139" s="13"/>
      <c r="AO2139" s="13"/>
      <c r="AP2139" s="13">
        <v>91</v>
      </c>
      <c r="AQ2139" s="13">
        <v>81</v>
      </c>
      <c r="AR2139" s="13">
        <v>43</v>
      </c>
      <c r="AS2139" s="13">
        <v>96</v>
      </c>
      <c r="AT2139" s="13">
        <v>84</v>
      </c>
      <c r="AU2139" s="13">
        <v>85</v>
      </c>
      <c r="AV2139" s="13">
        <v>65</v>
      </c>
      <c r="AW2139" s="13">
        <v>87</v>
      </c>
      <c r="AX2139" s="13">
        <v>84</v>
      </c>
      <c r="AY2139" s="14">
        <f t="shared" si="334"/>
        <v>76.21052631578948</v>
      </c>
      <c r="AZ2139" s="14">
        <f t="shared" ref="AZ2139:AZ2202" si="342">COUNTIF(AB2139:AX2139,"&lt;&gt;0")</f>
        <v>23</v>
      </c>
      <c r="BA2139" s="19">
        <f t="shared" si="335"/>
        <v>0.86363636363636365</v>
      </c>
      <c r="BB2139" s="20">
        <f t="shared" ref="BB2139:BB2202" si="343">STDEV(AB2139:AX2139)</f>
        <v>14.680217025978344</v>
      </c>
      <c r="BC2139">
        <f t="shared" si="336"/>
        <v>0</v>
      </c>
      <c r="BD2139" s="14">
        <f t="shared" si="337"/>
        <v>8</v>
      </c>
      <c r="BE2139" s="14">
        <f t="shared" si="338"/>
        <v>69.5</v>
      </c>
      <c r="BF2139" s="14">
        <f t="shared" si="339"/>
        <v>78.75</v>
      </c>
      <c r="BG2139" s="14">
        <f t="shared" si="340"/>
        <v>79.555555555555557</v>
      </c>
    </row>
    <row r="2140" spans="1:59" x14ac:dyDescent="0.2">
      <c r="A2140" t="str">
        <f t="shared" si="341"/>
        <v>Darcy Parish_2016</v>
      </c>
      <c r="B2140" t="s">
        <v>610</v>
      </c>
      <c r="C2140" t="s">
        <v>150</v>
      </c>
      <c r="D2140">
        <v>2016</v>
      </c>
      <c r="E2140" s="13">
        <v>202800</v>
      </c>
      <c r="F2140" s="13">
        <v>202800</v>
      </c>
      <c r="G2140" s="13">
        <v>202800</v>
      </c>
      <c r="H2140" s="13">
        <v>260400</v>
      </c>
      <c r="I2140" s="13">
        <v>309100</v>
      </c>
      <c r="J2140" s="13">
        <v>326500</v>
      </c>
      <c r="K2140" s="13">
        <v>331100</v>
      </c>
      <c r="L2140" s="13">
        <v>331100</v>
      </c>
      <c r="M2140" s="13">
        <v>331800</v>
      </c>
      <c r="N2140" s="13">
        <v>329800</v>
      </c>
      <c r="O2140" s="13">
        <v>328900</v>
      </c>
      <c r="P2140" s="13">
        <v>319700</v>
      </c>
      <c r="Q2140" s="13">
        <v>324000</v>
      </c>
      <c r="R2140" s="13">
        <v>318800</v>
      </c>
      <c r="S2140" s="13">
        <v>318800</v>
      </c>
      <c r="T2140" s="13">
        <v>314700</v>
      </c>
      <c r="U2140" s="13">
        <v>313000</v>
      </c>
      <c r="V2140" s="13">
        <v>319800</v>
      </c>
      <c r="W2140" s="13">
        <v>341700</v>
      </c>
      <c r="X2140" s="13">
        <v>354200</v>
      </c>
      <c r="Y2140" s="13">
        <v>364100</v>
      </c>
      <c r="Z2140" s="13">
        <v>364100</v>
      </c>
      <c r="AA2140" s="13">
        <v>360400</v>
      </c>
      <c r="AB2140" s="13">
        <v>69</v>
      </c>
      <c r="AC2140" s="13">
        <v>97</v>
      </c>
      <c r="AD2140" s="13">
        <v>83</v>
      </c>
      <c r="AE2140" s="13">
        <v>83</v>
      </c>
      <c r="AF2140" s="13">
        <v>54</v>
      </c>
      <c r="AG2140" s="13">
        <v>65</v>
      </c>
      <c r="AH2140" s="13"/>
      <c r="AI2140" s="13">
        <v>79</v>
      </c>
      <c r="AJ2140" s="13">
        <v>50</v>
      </c>
      <c r="AK2140" s="13">
        <v>67</v>
      </c>
      <c r="AL2140" s="13">
        <v>59</v>
      </c>
      <c r="AM2140" s="13">
        <v>76</v>
      </c>
      <c r="AN2140" s="13">
        <v>53</v>
      </c>
      <c r="AO2140" s="13"/>
      <c r="AP2140" s="13">
        <v>53</v>
      </c>
      <c r="AQ2140" s="13">
        <v>80</v>
      </c>
      <c r="AR2140" s="13">
        <v>74</v>
      </c>
      <c r="AS2140" s="13">
        <v>93</v>
      </c>
      <c r="AT2140" s="13">
        <v>73</v>
      </c>
      <c r="AU2140" s="13">
        <v>76</v>
      </c>
      <c r="AV2140" s="13"/>
      <c r="AW2140" s="13">
        <v>68</v>
      </c>
      <c r="AX2140" s="13">
        <v>91</v>
      </c>
      <c r="AY2140" s="14">
        <f t="shared" si="334"/>
        <v>72.150000000000006</v>
      </c>
      <c r="AZ2140" s="14">
        <f t="shared" si="342"/>
        <v>23</v>
      </c>
      <c r="BA2140" s="19">
        <f t="shared" si="335"/>
        <v>0.90909090909090906</v>
      </c>
      <c r="BB2140" s="20">
        <f t="shared" si="343"/>
        <v>13.796548004559163</v>
      </c>
      <c r="BC2140">
        <f t="shared" si="336"/>
        <v>0</v>
      </c>
      <c r="BD2140" s="14">
        <f t="shared" si="337"/>
        <v>1</v>
      </c>
      <c r="BE2140" s="14">
        <f t="shared" si="338"/>
        <v>75.166666666666671</v>
      </c>
      <c r="BF2140" s="14">
        <f t="shared" si="339"/>
        <v>66.2</v>
      </c>
      <c r="BG2140" s="14">
        <f t="shared" si="340"/>
        <v>76</v>
      </c>
    </row>
    <row r="2141" spans="1:59" x14ac:dyDescent="0.2">
      <c r="A2141" t="str">
        <f t="shared" si="341"/>
        <v>Darcy Parish_2015</v>
      </c>
      <c r="B2141" t="s">
        <v>610</v>
      </c>
      <c r="C2141" t="s">
        <v>150</v>
      </c>
      <c r="D2141">
        <v>2015</v>
      </c>
      <c r="E2141" s="13">
        <v>0</v>
      </c>
      <c r="F2141" s="13">
        <v>0</v>
      </c>
      <c r="G2141" s="13">
        <v>0</v>
      </c>
      <c r="H2141" s="13">
        <v>0</v>
      </c>
      <c r="I2141" s="13">
        <v>0</v>
      </c>
      <c r="J2141" s="13">
        <v>0</v>
      </c>
      <c r="K2141" s="13">
        <v>0</v>
      </c>
      <c r="L2141" s="13">
        <v>0</v>
      </c>
      <c r="M2141" s="13">
        <v>0</v>
      </c>
      <c r="N2141" s="13">
        <v>0</v>
      </c>
      <c r="O2141" s="13">
        <v>0</v>
      </c>
      <c r="P2141" s="13">
        <v>0</v>
      </c>
      <c r="Q2141" s="13">
        <v>0</v>
      </c>
      <c r="R2141" s="13">
        <v>0</v>
      </c>
      <c r="S2141" s="13">
        <v>0</v>
      </c>
      <c r="T2141" s="13">
        <v>0</v>
      </c>
      <c r="U2141" s="13">
        <v>0</v>
      </c>
      <c r="V2141" s="13">
        <v>0</v>
      </c>
      <c r="W2141" s="13">
        <v>0</v>
      </c>
      <c r="X2141" s="13">
        <v>0</v>
      </c>
      <c r="Y2141" s="13">
        <v>0</v>
      </c>
      <c r="Z2141" s="13">
        <v>0</v>
      </c>
      <c r="AA2141" s="13">
        <v>0</v>
      </c>
      <c r="AB2141" s="13"/>
      <c r="AC2141" s="13"/>
      <c r="AD2141" s="13"/>
      <c r="AE2141" s="13"/>
      <c r="AF2141" s="13"/>
      <c r="AG2141" s="13"/>
      <c r="AH2141" s="13"/>
      <c r="AI2141" s="13"/>
      <c r="AJ2141" s="13"/>
      <c r="AK2141" s="13"/>
      <c r="AL2141" s="13"/>
      <c r="AM2141" s="13"/>
      <c r="AN2141" s="13"/>
      <c r="AO2141" s="13"/>
      <c r="AP2141" s="13"/>
      <c r="AQ2141" s="13"/>
      <c r="AR2141" s="13"/>
      <c r="AS2141" s="13"/>
      <c r="AT2141" s="13"/>
      <c r="AU2141" s="13"/>
      <c r="AV2141" s="13"/>
      <c r="AW2141" s="13"/>
      <c r="AX2141" s="13"/>
      <c r="AY2141" s="14" t="str">
        <f t="shared" si="334"/>
        <v/>
      </c>
      <c r="AZ2141" s="14">
        <f t="shared" si="342"/>
        <v>23</v>
      </c>
      <c r="BA2141" s="19">
        <f t="shared" si="335"/>
        <v>0</v>
      </c>
      <c r="BB2141" s="20" t="e">
        <f t="shared" si="343"/>
        <v>#DIV/0!</v>
      </c>
      <c r="BC2141">
        <f t="shared" si="336"/>
        <v>23</v>
      </c>
      <c r="BD2141" s="14">
        <f t="shared" si="337"/>
        <v>1</v>
      </c>
      <c r="BE2141" s="14" t="str">
        <f t="shared" si="338"/>
        <v/>
      </c>
      <c r="BF2141" s="14" t="str">
        <f t="shared" si="339"/>
        <v/>
      </c>
      <c r="BG2141" s="14" t="str">
        <f t="shared" si="340"/>
        <v/>
      </c>
    </row>
    <row r="2142" spans="1:59" x14ac:dyDescent="0.2">
      <c r="A2142" t="str">
        <f t="shared" si="341"/>
        <v>Luke Parker_2018</v>
      </c>
      <c r="B2142" t="s">
        <v>763</v>
      </c>
      <c r="C2142" t="s">
        <v>423</v>
      </c>
      <c r="D2142">
        <v>2018</v>
      </c>
      <c r="E2142" s="13">
        <v>546000</v>
      </c>
      <c r="F2142" s="13">
        <v>546000</v>
      </c>
      <c r="G2142" s="13">
        <v>546000</v>
      </c>
      <c r="H2142" s="13">
        <v>551600</v>
      </c>
      <c r="I2142" s="13">
        <v>532800</v>
      </c>
      <c r="J2142" s="13">
        <v>505900</v>
      </c>
      <c r="K2142" s="13">
        <v>482500</v>
      </c>
      <c r="L2142" s="13">
        <v>461800</v>
      </c>
      <c r="M2142" s="13">
        <v>467600</v>
      </c>
      <c r="N2142" s="13">
        <v>484900</v>
      </c>
      <c r="O2142" s="13">
        <v>496500</v>
      </c>
      <c r="P2142" s="13">
        <v>505500</v>
      </c>
      <c r="Q2142" s="13">
        <v>512400</v>
      </c>
      <c r="R2142" s="13">
        <v>516400</v>
      </c>
      <c r="S2142" s="13">
        <v>516400</v>
      </c>
      <c r="T2142" s="13">
        <v>515900</v>
      </c>
      <c r="U2142" s="13">
        <v>498500</v>
      </c>
      <c r="V2142" s="13">
        <v>497900</v>
      </c>
      <c r="W2142" s="13">
        <v>497900</v>
      </c>
      <c r="X2142" s="13">
        <v>510700</v>
      </c>
      <c r="Y2142" s="13">
        <v>513200</v>
      </c>
      <c r="Z2142" s="13">
        <v>496600</v>
      </c>
      <c r="AA2142" s="13">
        <v>508400</v>
      </c>
      <c r="AB2142" s="13">
        <v>149</v>
      </c>
      <c r="AC2142" s="13">
        <v>105</v>
      </c>
      <c r="AD2142" s="13">
        <v>83</v>
      </c>
      <c r="AE2142" s="13">
        <v>94</v>
      </c>
      <c r="AF2142" s="13">
        <v>75</v>
      </c>
      <c r="AG2142" s="13">
        <v>79</v>
      </c>
      <c r="AH2142" s="13">
        <v>88</v>
      </c>
      <c r="AI2142" s="13">
        <v>124</v>
      </c>
      <c r="AJ2142" s="13">
        <v>109</v>
      </c>
      <c r="AK2142" s="13">
        <v>84</v>
      </c>
      <c r="AL2142" s="13">
        <v>125</v>
      </c>
      <c r="AM2142" s="13">
        <v>113</v>
      </c>
      <c r="AN2142" s="13">
        <v>79</v>
      </c>
      <c r="AO2142" s="13"/>
      <c r="AP2142" s="13">
        <v>123</v>
      </c>
      <c r="AQ2142" s="13">
        <v>75</v>
      </c>
      <c r="AR2142" s="13">
        <v>105</v>
      </c>
      <c r="AS2142" s="13">
        <v>125</v>
      </c>
      <c r="AT2142" s="13">
        <v>104</v>
      </c>
      <c r="AU2142" s="13">
        <v>91</v>
      </c>
      <c r="AV2142" s="13">
        <v>84</v>
      </c>
      <c r="AW2142" s="13">
        <v>159</v>
      </c>
      <c r="AX2142" s="13"/>
      <c r="AY2142" s="14">
        <f t="shared" si="334"/>
        <v>103.47619047619048</v>
      </c>
      <c r="AZ2142" s="14">
        <f t="shared" si="342"/>
        <v>23</v>
      </c>
      <c r="BA2142" s="19">
        <f t="shared" si="335"/>
        <v>0.95454545454545459</v>
      </c>
      <c r="BB2142" s="20">
        <f t="shared" si="343"/>
        <v>23.972106806910094</v>
      </c>
      <c r="BC2142">
        <f t="shared" si="336"/>
        <v>0</v>
      </c>
      <c r="BD2142" s="14">
        <f t="shared" si="337"/>
        <v>8</v>
      </c>
      <c r="BE2142" s="14">
        <f t="shared" si="338"/>
        <v>97.5</v>
      </c>
      <c r="BF2142" s="14">
        <f t="shared" si="339"/>
        <v>107.16666666666667</v>
      </c>
      <c r="BG2142" s="14">
        <f t="shared" si="340"/>
        <v>108.25</v>
      </c>
    </row>
    <row r="2143" spans="1:59" x14ac:dyDescent="0.2">
      <c r="A2143" t="str">
        <f t="shared" si="341"/>
        <v>Luke Parker_2017</v>
      </c>
      <c r="B2143" t="s">
        <v>763</v>
      </c>
      <c r="C2143" t="s">
        <v>423</v>
      </c>
      <c r="D2143">
        <v>2017</v>
      </c>
      <c r="E2143" s="13">
        <v>608900</v>
      </c>
      <c r="F2143" s="13">
        <v>608900</v>
      </c>
      <c r="G2143" s="13">
        <v>608900</v>
      </c>
      <c r="H2143" s="13">
        <v>574100</v>
      </c>
      <c r="I2143" s="13">
        <v>541900</v>
      </c>
      <c r="J2143" s="13">
        <v>520200</v>
      </c>
      <c r="K2143" s="13">
        <v>505600</v>
      </c>
      <c r="L2143" s="13">
        <v>491400</v>
      </c>
      <c r="M2143" s="13">
        <v>497400</v>
      </c>
      <c r="N2143" s="13">
        <v>491600</v>
      </c>
      <c r="O2143" s="13">
        <v>482200</v>
      </c>
      <c r="P2143" s="13">
        <v>482200</v>
      </c>
      <c r="Q2143" s="13">
        <v>469400</v>
      </c>
      <c r="R2143" s="13">
        <v>473100</v>
      </c>
      <c r="S2143" s="13">
        <v>490200</v>
      </c>
      <c r="T2143" s="13">
        <v>510400</v>
      </c>
      <c r="U2143" s="13">
        <v>527300</v>
      </c>
      <c r="V2143" s="13">
        <v>530500</v>
      </c>
      <c r="W2143" s="13">
        <v>520300</v>
      </c>
      <c r="X2143" s="13">
        <v>504100</v>
      </c>
      <c r="Y2143" s="13">
        <v>513600</v>
      </c>
      <c r="Z2143" s="13">
        <v>531000</v>
      </c>
      <c r="AA2143" s="13">
        <v>537100</v>
      </c>
      <c r="AB2143" s="13">
        <v>105</v>
      </c>
      <c r="AC2143" s="13">
        <v>79</v>
      </c>
      <c r="AD2143" s="13">
        <v>93</v>
      </c>
      <c r="AE2143" s="13">
        <v>92</v>
      </c>
      <c r="AF2143" s="13">
        <v>83</v>
      </c>
      <c r="AG2143" s="13">
        <v>98</v>
      </c>
      <c r="AH2143" s="13">
        <v>83</v>
      </c>
      <c r="AI2143" s="13">
        <v>122</v>
      </c>
      <c r="AJ2143" s="13">
        <v>74</v>
      </c>
      <c r="AK2143" s="13">
        <v>72</v>
      </c>
      <c r="AL2143" s="13"/>
      <c r="AM2143" s="13">
        <v>108</v>
      </c>
      <c r="AN2143" s="13">
        <v>104</v>
      </c>
      <c r="AO2143" s="13">
        <v>104</v>
      </c>
      <c r="AP2143" s="13">
        <v>129</v>
      </c>
      <c r="AQ2143" s="13">
        <v>109</v>
      </c>
      <c r="AR2143" s="13">
        <v>84</v>
      </c>
      <c r="AS2143" s="13">
        <v>102</v>
      </c>
      <c r="AT2143" s="13">
        <v>90</v>
      </c>
      <c r="AU2143" s="13">
        <v>134</v>
      </c>
      <c r="AV2143" s="13">
        <v>126</v>
      </c>
      <c r="AW2143" s="13">
        <v>75</v>
      </c>
      <c r="AX2143" s="13">
        <v>119</v>
      </c>
      <c r="AY2143" s="14">
        <f t="shared" si="334"/>
        <v>99.318181818181813</v>
      </c>
      <c r="AZ2143" s="14">
        <f t="shared" si="342"/>
        <v>23</v>
      </c>
      <c r="BA2143" s="19">
        <f t="shared" si="335"/>
        <v>1</v>
      </c>
      <c r="BB2143" s="20">
        <f t="shared" si="343"/>
        <v>18.632757543628749</v>
      </c>
      <c r="BC2143">
        <f t="shared" si="336"/>
        <v>0</v>
      </c>
      <c r="BD2143" s="14">
        <f t="shared" si="337"/>
        <v>13</v>
      </c>
      <c r="BE2143" s="14">
        <f t="shared" si="338"/>
        <v>91.666666666666671</v>
      </c>
      <c r="BF2143" s="14">
        <f t="shared" si="339"/>
        <v>91.8</v>
      </c>
      <c r="BG2143" s="14">
        <f t="shared" si="340"/>
        <v>107.55555555555556</v>
      </c>
    </row>
    <row r="2144" spans="1:59" x14ac:dyDescent="0.2">
      <c r="A2144" t="str">
        <f t="shared" si="341"/>
        <v>Luke Parker_2016</v>
      </c>
      <c r="B2144" t="s">
        <v>763</v>
      </c>
      <c r="C2144" t="s">
        <v>423</v>
      </c>
      <c r="D2144">
        <v>2016</v>
      </c>
      <c r="E2144" s="13">
        <v>538200</v>
      </c>
      <c r="F2144" s="13">
        <v>538200</v>
      </c>
      <c r="G2144" s="13">
        <v>538200</v>
      </c>
      <c r="H2144" s="13">
        <v>577900</v>
      </c>
      <c r="I2144" s="13">
        <v>576500</v>
      </c>
      <c r="J2144" s="13">
        <v>582100</v>
      </c>
      <c r="K2144" s="13">
        <v>595700</v>
      </c>
      <c r="L2144" s="13">
        <v>602400</v>
      </c>
      <c r="M2144" s="13">
        <v>583600</v>
      </c>
      <c r="N2144" s="13">
        <v>554800</v>
      </c>
      <c r="O2144" s="13">
        <v>523500</v>
      </c>
      <c r="P2144" s="13">
        <v>513700</v>
      </c>
      <c r="Q2144" s="13">
        <v>479000</v>
      </c>
      <c r="R2144" s="13">
        <v>465600</v>
      </c>
      <c r="S2144" s="13">
        <v>465600</v>
      </c>
      <c r="T2144" s="13">
        <v>484500</v>
      </c>
      <c r="U2144" s="13">
        <v>521300</v>
      </c>
      <c r="V2144" s="13">
        <v>548200</v>
      </c>
      <c r="W2144" s="13">
        <v>545300</v>
      </c>
      <c r="X2144" s="13">
        <v>542200</v>
      </c>
      <c r="Y2144" s="13">
        <v>548800</v>
      </c>
      <c r="Z2144" s="13">
        <v>559500</v>
      </c>
      <c r="AA2144" s="13">
        <v>570100</v>
      </c>
      <c r="AB2144" s="13">
        <v>161</v>
      </c>
      <c r="AC2144" s="13">
        <v>116</v>
      </c>
      <c r="AD2144" s="13">
        <v>129</v>
      </c>
      <c r="AE2144" s="13">
        <v>92</v>
      </c>
      <c r="AF2144" s="13">
        <v>129</v>
      </c>
      <c r="AG2144" s="13">
        <v>151</v>
      </c>
      <c r="AH2144" s="13">
        <v>89</v>
      </c>
      <c r="AI2144" s="13">
        <v>75</v>
      </c>
      <c r="AJ2144" s="13">
        <v>120</v>
      </c>
      <c r="AK2144" s="13">
        <v>67</v>
      </c>
      <c r="AL2144" s="13">
        <v>104</v>
      </c>
      <c r="AM2144" s="13">
        <v>59</v>
      </c>
      <c r="AN2144" s="13">
        <v>102</v>
      </c>
      <c r="AO2144" s="13"/>
      <c r="AP2144" s="13">
        <v>161</v>
      </c>
      <c r="AQ2144" s="13">
        <v>113</v>
      </c>
      <c r="AR2144" s="13">
        <v>106</v>
      </c>
      <c r="AS2144" s="13">
        <v>112</v>
      </c>
      <c r="AT2144" s="13">
        <v>112</v>
      </c>
      <c r="AU2144" s="13">
        <v>127</v>
      </c>
      <c r="AV2144" s="13">
        <v>126</v>
      </c>
      <c r="AW2144" s="13">
        <v>118</v>
      </c>
      <c r="AX2144" s="13">
        <v>93</v>
      </c>
      <c r="AY2144" s="14">
        <f t="shared" si="334"/>
        <v>111.90909090909091</v>
      </c>
      <c r="AZ2144" s="14">
        <f t="shared" si="342"/>
        <v>23</v>
      </c>
      <c r="BA2144" s="19">
        <f t="shared" si="335"/>
        <v>1</v>
      </c>
      <c r="BB2144" s="20">
        <f t="shared" si="343"/>
        <v>26.843300291930767</v>
      </c>
      <c r="BC2144">
        <f t="shared" si="336"/>
        <v>0</v>
      </c>
      <c r="BD2144" s="14">
        <f t="shared" si="337"/>
        <v>14</v>
      </c>
      <c r="BE2144" s="14">
        <f t="shared" si="338"/>
        <v>129.66666666666666</v>
      </c>
      <c r="BF2144" s="14">
        <f t="shared" si="339"/>
        <v>85.666666666666671</v>
      </c>
      <c r="BG2144" s="14">
        <f t="shared" si="340"/>
        <v>118.66666666666667</v>
      </c>
    </row>
    <row r="2145" spans="1:59" x14ac:dyDescent="0.2">
      <c r="A2145" t="str">
        <f t="shared" si="341"/>
        <v>Luke Parker_2015</v>
      </c>
      <c r="B2145" t="s">
        <v>763</v>
      </c>
      <c r="C2145" t="s">
        <v>423</v>
      </c>
      <c r="D2145">
        <v>2015</v>
      </c>
      <c r="E2145" s="13">
        <v>583000</v>
      </c>
      <c r="F2145" s="13">
        <v>583000</v>
      </c>
      <c r="G2145" s="13">
        <v>583000</v>
      </c>
      <c r="H2145" s="13">
        <v>542200</v>
      </c>
      <c r="I2145" s="13">
        <v>505300</v>
      </c>
      <c r="J2145" s="13">
        <v>483600</v>
      </c>
      <c r="K2145" s="13">
        <v>486000</v>
      </c>
      <c r="L2145" s="13">
        <v>516100</v>
      </c>
      <c r="M2145" s="13">
        <v>553000</v>
      </c>
      <c r="N2145" s="13">
        <v>553800</v>
      </c>
      <c r="O2145" s="13">
        <v>545300</v>
      </c>
      <c r="P2145" s="13">
        <v>541300</v>
      </c>
      <c r="Q2145" s="13">
        <v>541300</v>
      </c>
      <c r="R2145" s="13">
        <v>569000</v>
      </c>
      <c r="S2145" s="13">
        <v>584100</v>
      </c>
      <c r="T2145" s="13">
        <v>571600</v>
      </c>
      <c r="U2145" s="13">
        <v>549700</v>
      </c>
      <c r="V2145" s="13">
        <v>528200</v>
      </c>
      <c r="W2145" s="13">
        <v>528900</v>
      </c>
      <c r="X2145" s="13">
        <v>516900</v>
      </c>
      <c r="Y2145" s="13">
        <v>483100</v>
      </c>
      <c r="Z2145" s="13">
        <v>483100</v>
      </c>
      <c r="AA2145" s="13">
        <v>483100</v>
      </c>
      <c r="AB2145" s="13">
        <v>98</v>
      </c>
      <c r="AC2145" s="13">
        <v>78</v>
      </c>
      <c r="AD2145" s="13">
        <v>77</v>
      </c>
      <c r="AE2145" s="13">
        <v>84</v>
      </c>
      <c r="AF2145" s="13">
        <v>92</v>
      </c>
      <c r="AG2145" s="13">
        <v>119</v>
      </c>
      <c r="AH2145" s="13">
        <v>148</v>
      </c>
      <c r="AI2145" s="13">
        <v>124</v>
      </c>
      <c r="AJ2145" s="13">
        <v>59</v>
      </c>
      <c r="AK2145" s="13">
        <v>125</v>
      </c>
      <c r="AL2145" s="13">
        <v>130</v>
      </c>
      <c r="AM2145" s="13"/>
      <c r="AN2145" s="13">
        <v>130</v>
      </c>
      <c r="AO2145" s="13">
        <v>110</v>
      </c>
      <c r="AP2145" s="13">
        <v>77</v>
      </c>
      <c r="AQ2145" s="13">
        <v>102</v>
      </c>
      <c r="AR2145" s="13">
        <v>105</v>
      </c>
      <c r="AS2145" s="13">
        <v>114</v>
      </c>
      <c r="AT2145" s="13">
        <v>74</v>
      </c>
      <c r="AU2145" s="13">
        <v>49</v>
      </c>
      <c r="AV2145" s="13"/>
      <c r="AW2145" s="13"/>
      <c r="AX2145" s="13"/>
      <c r="AY2145" s="14">
        <f t="shared" si="334"/>
        <v>99.736842105263165</v>
      </c>
      <c r="AZ2145" s="14">
        <f t="shared" si="342"/>
        <v>23</v>
      </c>
      <c r="BA2145" s="19">
        <f t="shared" si="335"/>
        <v>0.86363636363636365</v>
      </c>
      <c r="BB2145" s="20">
        <f t="shared" si="343"/>
        <v>26.680917244900709</v>
      </c>
      <c r="BC2145">
        <f t="shared" si="336"/>
        <v>0</v>
      </c>
      <c r="BD2145" s="14">
        <f t="shared" si="337"/>
        <v>21</v>
      </c>
      <c r="BE2145" s="14">
        <f t="shared" si="338"/>
        <v>91.333333333333329</v>
      </c>
      <c r="BF2145" s="14">
        <f t="shared" si="339"/>
        <v>117.2</v>
      </c>
      <c r="BG2145" s="14">
        <f t="shared" si="340"/>
        <v>86.833333333333329</v>
      </c>
    </row>
    <row r="2146" spans="1:59" x14ac:dyDescent="0.2">
      <c r="A2146" t="str">
        <f t="shared" si="341"/>
        <v>Matthew Parker_2018</v>
      </c>
      <c r="B2146" t="s">
        <v>2707</v>
      </c>
      <c r="C2146" t="s">
        <v>399</v>
      </c>
      <c r="D2146">
        <v>2018</v>
      </c>
      <c r="E2146" s="13">
        <v>0</v>
      </c>
      <c r="F2146" s="13">
        <v>0</v>
      </c>
      <c r="G2146" s="13">
        <v>0</v>
      </c>
      <c r="H2146" s="13">
        <v>0</v>
      </c>
      <c r="I2146" s="13">
        <v>0</v>
      </c>
      <c r="J2146" s="13">
        <v>0</v>
      </c>
      <c r="K2146" s="13">
        <v>0</v>
      </c>
      <c r="L2146" s="13">
        <v>0</v>
      </c>
      <c r="M2146" s="13">
        <v>0</v>
      </c>
      <c r="N2146" s="13">
        <v>0</v>
      </c>
      <c r="O2146" s="13">
        <v>0</v>
      </c>
      <c r="P2146" s="13">
        <v>0</v>
      </c>
      <c r="Q2146" s="13">
        <v>0</v>
      </c>
      <c r="R2146" s="13">
        <v>0</v>
      </c>
      <c r="S2146" s="13">
        <v>0</v>
      </c>
      <c r="T2146" s="13">
        <v>0</v>
      </c>
      <c r="U2146" s="13">
        <v>0</v>
      </c>
      <c r="V2146" s="13">
        <v>0</v>
      </c>
      <c r="W2146" s="13">
        <v>0</v>
      </c>
      <c r="X2146" s="13">
        <v>0</v>
      </c>
      <c r="Y2146" s="13">
        <v>0</v>
      </c>
      <c r="Z2146" s="13">
        <v>0</v>
      </c>
      <c r="AA2146" s="13">
        <v>0</v>
      </c>
      <c r="AB2146" s="13"/>
      <c r="AC2146" s="13"/>
      <c r="AD2146" s="13"/>
      <c r="AE2146" s="13"/>
      <c r="AF2146" s="13"/>
      <c r="AG2146" s="13"/>
      <c r="AH2146" s="13"/>
      <c r="AI2146" s="13"/>
      <c r="AJ2146" s="13"/>
      <c r="AK2146" s="13"/>
      <c r="AL2146" s="13"/>
      <c r="AM2146" s="13"/>
      <c r="AN2146" s="13"/>
      <c r="AO2146" s="13"/>
      <c r="AP2146" s="13"/>
      <c r="AQ2146" s="13"/>
      <c r="AR2146" s="13"/>
      <c r="AS2146" s="13"/>
      <c r="AT2146" s="13"/>
      <c r="AU2146" s="13"/>
      <c r="AV2146" s="13"/>
      <c r="AW2146" s="13"/>
      <c r="AX2146" s="13"/>
      <c r="AY2146" s="14" t="str">
        <f t="shared" si="334"/>
        <v/>
      </c>
      <c r="AZ2146" s="14">
        <f t="shared" si="342"/>
        <v>23</v>
      </c>
      <c r="BA2146" s="19">
        <f t="shared" si="335"/>
        <v>0</v>
      </c>
      <c r="BB2146" s="20" t="e">
        <f t="shared" si="343"/>
        <v>#DIV/0!</v>
      </c>
      <c r="BC2146">
        <f t="shared" si="336"/>
        <v>23</v>
      </c>
      <c r="BD2146" s="14">
        <f t="shared" si="337"/>
        <v>1</v>
      </c>
      <c r="BE2146" s="14" t="str">
        <f t="shared" si="338"/>
        <v/>
      </c>
      <c r="BF2146" s="14" t="str">
        <f t="shared" si="339"/>
        <v/>
      </c>
      <c r="BG2146" s="14" t="str">
        <f t="shared" si="340"/>
        <v/>
      </c>
    </row>
    <row r="2147" spans="1:59" x14ac:dyDescent="0.2">
      <c r="A2147" t="str">
        <f t="shared" si="341"/>
        <v>Matthew Parker_2017</v>
      </c>
      <c r="B2147" t="s">
        <v>2707</v>
      </c>
      <c r="C2147" t="s">
        <v>399</v>
      </c>
      <c r="D2147">
        <v>2017</v>
      </c>
      <c r="E2147" s="13">
        <v>0</v>
      </c>
      <c r="F2147" s="13">
        <v>0</v>
      </c>
      <c r="G2147" s="13">
        <v>0</v>
      </c>
      <c r="H2147" s="13">
        <v>0</v>
      </c>
      <c r="I2147" s="13">
        <v>0</v>
      </c>
      <c r="J2147" s="13">
        <v>0</v>
      </c>
      <c r="K2147" s="13">
        <v>0</v>
      </c>
      <c r="L2147" s="13">
        <v>0</v>
      </c>
      <c r="M2147" s="13">
        <v>0</v>
      </c>
      <c r="N2147" s="13">
        <v>0</v>
      </c>
      <c r="O2147" s="13">
        <v>0</v>
      </c>
      <c r="P2147" s="13">
        <v>0</v>
      </c>
      <c r="Q2147" s="13">
        <v>0</v>
      </c>
      <c r="R2147" s="13">
        <v>0</v>
      </c>
      <c r="S2147" s="13">
        <v>0</v>
      </c>
      <c r="T2147" s="13">
        <v>0</v>
      </c>
      <c r="U2147" s="13">
        <v>0</v>
      </c>
      <c r="V2147" s="13">
        <v>0</v>
      </c>
      <c r="W2147" s="13">
        <v>0</v>
      </c>
      <c r="X2147" s="13">
        <v>0</v>
      </c>
      <c r="Y2147" s="13">
        <v>0</v>
      </c>
      <c r="Z2147" s="13">
        <v>0</v>
      </c>
      <c r="AA2147" s="13">
        <v>0</v>
      </c>
      <c r="AB2147" s="13"/>
      <c r="AC2147" s="13"/>
      <c r="AD2147" s="13"/>
      <c r="AE2147" s="13"/>
      <c r="AF2147" s="13"/>
      <c r="AG2147" s="13"/>
      <c r="AH2147" s="13"/>
      <c r="AI2147" s="13"/>
      <c r="AJ2147" s="13"/>
      <c r="AK2147" s="13"/>
      <c r="AL2147" s="13"/>
      <c r="AM2147" s="13"/>
      <c r="AN2147" s="13"/>
      <c r="AO2147" s="13"/>
      <c r="AP2147" s="13"/>
      <c r="AQ2147" s="13"/>
      <c r="AR2147" s="13"/>
      <c r="AS2147" s="13"/>
      <c r="AT2147" s="13"/>
      <c r="AU2147" s="13"/>
      <c r="AV2147" s="13"/>
      <c r="AW2147" s="13"/>
      <c r="AX2147" s="13"/>
      <c r="AY2147" s="14" t="str">
        <f t="shared" si="334"/>
        <v/>
      </c>
      <c r="AZ2147" s="14">
        <f t="shared" si="342"/>
        <v>23</v>
      </c>
      <c r="BA2147" s="19">
        <f t="shared" si="335"/>
        <v>0</v>
      </c>
      <c r="BB2147" s="20" t="e">
        <f t="shared" si="343"/>
        <v>#DIV/0!</v>
      </c>
      <c r="BC2147">
        <f t="shared" si="336"/>
        <v>23</v>
      </c>
      <c r="BD2147" s="14">
        <f t="shared" si="337"/>
        <v>1</v>
      </c>
      <c r="BE2147" s="14" t="str">
        <f t="shared" si="338"/>
        <v/>
      </c>
      <c r="BF2147" s="14" t="str">
        <f t="shared" si="339"/>
        <v/>
      </c>
      <c r="BG2147" s="14" t="str">
        <f t="shared" si="340"/>
        <v/>
      </c>
    </row>
    <row r="2148" spans="1:59" x14ac:dyDescent="0.2">
      <c r="A2148" t="str">
        <f t="shared" si="341"/>
        <v>Matthew Parker_2016</v>
      </c>
      <c r="B2148" t="s">
        <v>2707</v>
      </c>
      <c r="C2148" t="s">
        <v>399</v>
      </c>
      <c r="D2148">
        <v>2016</v>
      </c>
      <c r="E2148" s="13">
        <v>0</v>
      </c>
      <c r="F2148" s="13">
        <v>0</v>
      </c>
      <c r="G2148" s="13">
        <v>0</v>
      </c>
      <c r="H2148" s="13">
        <v>0</v>
      </c>
      <c r="I2148" s="13">
        <v>0</v>
      </c>
      <c r="J2148" s="13">
        <v>0</v>
      </c>
      <c r="K2148" s="13">
        <v>0</v>
      </c>
      <c r="L2148" s="13">
        <v>0</v>
      </c>
      <c r="M2148" s="13">
        <v>0</v>
      </c>
      <c r="N2148" s="13">
        <v>0</v>
      </c>
      <c r="O2148" s="13">
        <v>0</v>
      </c>
      <c r="P2148" s="13">
        <v>0</v>
      </c>
      <c r="Q2148" s="13">
        <v>0</v>
      </c>
      <c r="R2148" s="13">
        <v>0</v>
      </c>
      <c r="S2148" s="13">
        <v>0</v>
      </c>
      <c r="T2148" s="13">
        <v>0</v>
      </c>
      <c r="U2148" s="13">
        <v>0</v>
      </c>
      <c r="V2148" s="13">
        <v>0</v>
      </c>
      <c r="W2148" s="13">
        <v>0</v>
      </c>
      <c r="X2148" s="13">
        <v>0</v>
      </c>
      <c r="Y2148" s="13">
        <v>0</v>
      </c>
      <c r="Z2148" s="13">
        <v>0</v>
      </c>
      <c r="AA2148" s="13">
        <v>0</v>
      </c>
      <c r="AB2148" s="13"/>
      <c r="AC2148" s="13"/>
      <c r="AD2148" s="13"/>
      <c r="AE2148" s="13"/>
      <c r="AF2148" s="13"/>
      <c r="AG2148" s="13"/>
      <c r="AH2148" s="13"/>
      <c r="AI2148" s="13"/>
      <c r="AJ2148" s="13"/>
      <c r="AK2148" s="13"/>
      <c r="AL2148" s="13"/>
      <c r="AM2148" s="13"/>
      <c r="AN2148" s="13"/>
      <c r="AO2148" s="13"/>
      <c r="AP2148" s="13"/>
      <c r="AQ2148" s="13"/>
      <c r="AR2148" s="13"/>
      <c r="AS2148" s="13"/>
      <c r="AT2148" s="13"/>
      <c r="AU2148" s="13"/>
      <c r="AV2148" s="13"/>
      <c r="AW2148" s="13"/>
      <c r="AX2148" s="13"/>
      <c r="AY2148" s="14" t="str">
        <f t="shared" si="334"/>
        <v/>
      </c>
      <c r="AZ2148" s="14">
        <f t="shared" si="342"/>
        <v>23</v>
      </c>
      <c r="BA2148" s="19">
        <f t="shared" si="335"/>
        <v>0</v>
      </c>
      <c r="BB2148" s="20" t="e">
        <f t="shared" si="343"/>
        <v>#DIV/0!</v>
      </c>
      <c r="BC2148">
        <f t="shared" si="336"/>
        <v>23</v>
      </c>
      <c r="BD2148" s="14">
        <f t="shared" si="337"/>
        <v>1</v>
      </c>
      <c r="BE2148" s="14" t="str">
        <f t="shared" si="338"/>
        <v/>
      </c>
      <c r="BF2148" s="14" t="str">
        <f t="shared" si="339"/>
        <v/>
      </c>
      <c r="BG2148" s="14" t="str">
        <f t="shared" si="340"/>
        <v/>
      </c>
    </row>
    <row r="2149" spans="1:59" x14ac:dyDescent="0.2">
      <c r="A2149" t="str">
        <f t="shared" si="341"/>
        <v>Matthew Parker_2015</v>
      </c>
      <c r="B2149" t="s">
        <v>2707</v>
      </c>
      <c r="C2149" t="s">
        <v>399</v>
      </c>
      <c r="D2149">
        <v>2015</v>
      </c>
      <c r="E2149" s="13">
        <v>0</v>
      </c>
      <c r="F2149" s="13">
        <v>0</v>
      </c>
      <c r="G2149" s="13">
        <v>0</v>
      </c>
      <c r="H2149" s="13">
        <v>0</v>
      </c>
      <c r="I2149" s="13">
        <v>0</v>
      </c>
      <c r="J2149" s="13">
        <v>0</v>
      </c>
      <c r="K2149" s="13">
        <v>0</v>
      </c>
      <c r="L2149" s="13">
        <v>0</v>
      </c>
      <c r="M2149" s="13">
        <v>0</v>
      </c>
      <c r="N2149" s="13">
        <v>0</v>
      </c>
      <c r="O2149" s="13">
        <v>0</v>
      </c>
      <c r="P2149" s="13">
        <v>0</v>
      </c>
      <c r="Q2149" s="13">
        <v>0</v>
      </c>
      <c r="R2149" s="13">
        <v>0</v>
      </c>
      <c r="S2149" s="13">
        <v>0</v>
      </c>
      <c r="T2149" s="13">
        <v>0</v>
      </c>
      <c r="U2149" s="13">
        <v>0</v>
      </c>
      <c r="V2149" s="13">
        <v>0</v>
      </c>
      <c r="W2149" s="13">
        <v>0</v>
      </c>
      <c r="X2149" s="13">
        <v>0</v>
      </c>
      <c r="Y2149" s="13">
        <v>0</v>
      </c>
      <c r="Z2149" s="13">
        <v>0</v>
      </c>
      <c r="AA2149" s="13">
        <v>0</v>
      </c>
      <c r="AB2149" s="13"/>
      <c r="AC2149" s="13"/>
      <c r="AD2149" s="13"/>
      <c r="AE2149" s="13"/>
      <c r="AF2149" s="13"/>
      <c r="AG2149" s="13"/>
      <c r="AH2149" s="13"/>
      <c r="AI2149" s="13"/>
      <c r="AJ2149" s="13"/>
      <c r="AK2149" s="13"/>
      <c r="AL2149" s="13"/>
      <c r="AM2149" s="13"/>
      <c r="AN2149" s="13"/>
      <c r="AO2149" s="13"/>
      <c r="AP2149" s="13"/>
      <c r="AQ2149" s="13"/>
      <c r="AR2149" s="13"/>
      <c r="AS2149" s="13"/>
      <c r="AT2149" s="13"/>
      <c r="AU2149" s="13"/>
      <c r="AV2149" s="13"/>
      <c r="AW2149" s="13"/>
      <c r="AX2149" s="13"/>
      <c r="AY2149" s="14" t="str">
        <f t="shared" si="334"/>
        <v/>
      </c>
      <c r="AZ2149" s="14">
        <f t="shared" si="342"/>
        <v>23</v>
      </c>
      <c r="BA2149" s="19">
        <f t="shared" si="335"/>
        <v>0</v>
      </c>
      <c r="BB2149" s="20" t="e">
        <f t="shared" si="343"/>
        <v>#DIV/0!</v>
      </c>
      <c r="BC2149">
        <f t="shared" si="336"/>
        <v>23</v>
      </c>
      <c r="BD2149" s="14">
        <f t="shared" si="337"/>
        <v>1</v>
      </c>
      <c r="BE2149" s="14" t="str">
        <f t="shared" si="338"/>
        <v/>
      </c>
      <c r="BF2149" s="14" t="str">
        <f t="shared" si="339"/>
        <v/>
      </c>
      <c r="BG2149" s="14" t="str">
        <f t="shared" si="340"/>
        <v/>
      </c>
    </row>
    <row r="2150" spans="1:59" x14ac:dyDescent="0.2">
      <c r="A2150" t="str">
        <f t="shared" si="341"/>
        <v>James Parsons_2018</v>
      </c>
      <c r="B2150" t="s">
        <v>1551</v>
      </c>
      <c r="C2150" t="s">
        <v>235</v>
      </c>
      <c r="D2150">
        <v>2018</v>
      </c>
      <c r="E2150" s="13">
        <v>266600</v>
      </c>
      <c r="F2150" s="13">
        <v>266600</v>
      </c>
      <c r="G2150" s="13">
        <v>266600</v>
      </c>
      <c r="H2150" s="13">
        <v>272700</v>
      </c>
      <c r="I2150" s="13">
        <v>272700</v>
      </c>
      <c r="J2150" s="13">
        <v>268300</v>
      </c>
      <c r="K2150" s="13">
        <v>265100</v>
      </c>
      <c r="L2150" s="13">
        <v>265100</v>
      </c>
      <c r="M2150" s="13">
        <v>262100</v>
      </c>
      <c r="N2150" s="13">
        <v>266400</v>
      </c>
      <c r="O2150" s="13">
        <v>266400</v>
      </c>
      <c r="P2150" s="13">
        <v>266400</v>
      </c>
      <c r="Q2150" s="13">
        <v>275600</v>
      </c>
      <c r="R2150" s="13">
        <v>288700</v>
      </c>
      <c r="S2150" s="13">
        <v>288700</v>
      </c>
      <c r="T2150" s="13">
        <v>283500</v>
      </c>
      <c r="U2150" s="13">
        <v>283500</v>
      </c>
      <c r="V2150" s="13">
        <v>283500</v>
      </c>
      <c r="W2150" s="13">
        <v>283500</v>
      </c>
      <c r="X2150" s="13">
        <v>283500</v>
      </c>
      <c r="Y2150" s="13">
        <v>283500</v>
      </c>
      <c r="Z2150" s="13">
        <v>263600</v>
      </c>
      <c r="AA2150" s="13">
        <v>263600</v>
      </c>
      <c r="AB2150" s="13">
        <v>76</v>
      </c>
      <c r="AC2150" s="13">
        <v>50</v>
      </c>
      <c r="AD2150" s="13">
        <v>46</v>
      </c>
      <c r="AE2150" s="13"/>
      <c r="AF2150" s="13">
        <v>54</v>
      </c>
      <c r="AG2150" s="13">
        <v>52</v>
      </c>
      <c r="AH2150" s="13"/>
      <c r="AI2150" s="13">
        <v>47</v>
      </c>
      <c r="AJ2150" s="13">
        <v>69</v>
      </c>
      <c r="AK2150" s="13"/>
      <c r="AL2150" s="13"/>
      <c r="AM2150" s="13">
        <v>66</v>
      </c>
      <c r="AN2150" s="13">
        <v>60</v>
      </c>
      <c r="AO2150" s="13"/>
      <c r="AP2150" s="13">
        <v>39</v>
      </c>
      <c r="AQ2150" s="13"/>
      <c r="AR2150" s="13"/>
      <c r="AS2150" s="13"/>
      <c r="AT2150" s="13"/>
      <c r="AU2150" s="13"/>
      <c r="AV2150" s="13">
        <v>31</v>
      </c>
      <c r="AW2150" s="13"/>
      <c r="AX2150" s="13"/>
      <c r="AY2150" s="14">
        <f t="shared" si="334"/>
        <v>53.636363636363633</v>
      </c>
      <c r="AZ2150" s="14">
        <f t="shared" si="342"/>
        <v>23</v>
      </c>
      <c r="BA2150" s="19">
        <f t="shared" si="335"/>
        <v>0.5</v>
      </c>
      <c r="BB2150" s="20">
        <f t="shared" si="343"/>
        <v>13.321206606555789</v>
      </c>
      <c r="BC2150">
        <f t="shared" si="336"/>
        <v>0</v>
      </c>
      <c r="BD2150" s="14">
        <f t="shared" si="337"/>
        <v>9</v>
      </c>
      <c r="BE2150" s="14">
        <f t="shared" si="338"/>
        <v>55.6</v>
      </c>
      <c r="BF2150" s="14">
        <f t="shared" si="339"/>
        <v>60.666666666666664</v>
      </c>
      <c r="BG2150" s="14">
        <f t="shared" si="340"/>
        <v>35</v>
      </c>
    </row>
    <row r="2151" spans="1:59" x14ac:dyDescent="0.2">
      <c r="A2151" t="str">
        <f t="shared" si="341"/>
        <v>James Parsons_2017</v>
      </c>
      <c r="B2151" t="s">
        <v>1551</v>
      </c>
      <c r="C2151" t="s">
        <v>235</v>
      </c>
      <c r="D2151">
        <v>2017</v>
      </c>
      <c r="E2151" s="13">
        <v>117300</v>
      </c>
      <c r="F2151" s="13">
        <v>117300</v>
      </c>
      <c r="G2151" s="13">
        <v>117300</v>
      </c>
      <c r="H2151" s="13">
        <v>117300</v>
      </c>
      <c r="I2151" s="13">
        <v>117300</v>
      </c>
      <c r="J2151" s="13">
        <v>117300</v>
      </c>
      <c r="K2151" s="13">
        <v>117300</v>
      </c>
      <c r="L2151" s="13">
        <v>152300</v>
      </c>
      <c r="M2151" s="13">
        <v>168000</v>
      </c>
      <c r="N2151" s="13">
        <v>170500</v>
      </c>
      <c r="O2151" s="13">
        <v>182500</v>
      </c>
      <c r="P2151" s="13">
        <v>199000</v>
      </c>
      <c r="Q2151" s="13">
        <v>199000</v>
      </c>
      <c r="R2151" s="13">
        <v>213300</v>
      </c>
      <c r="S2151" s="13">
        <v>241800</v>
      </c>
      <c r="T2151" s="13">
        <v>258800</v>
      </c>
      <c r="U2151" s="13">
        <v>292000</v>
      </c>
      <c r="V2151" s="13">
        <v>294100</v>
      </c>
      <c r="W2151" s="13">
        <v>284700</v>
      </c>
      <c r="X2151" s="13">
        <v>256700</v>
      </c>
      <c r="Y2151" s="13">
        <v>246900</v>
      </c>
      <c r="Z2151" s="13">
        <v>241800</v>
      </c>
      <c r="AA2151" s="13">
        <v>241300</v>
      </c>
      <c r="AB2151" s="13"/>
      <c r="AC2151" s="13"/>
      <c r="AD2151" s="13">
        <v>60</v>
      </c>
      <c r="AE2151" s="13">
        <v>68</v>
      </c>
      <c r="AF2151" s="13"/>
      <c r="AG2151" s="13"/>
      <c r="AH2151" s="13">
        <v>19</v>
      </c>
      <c r="AI2151" s="13">
        <v>38</v>
      </c>
      <c r="AJ2151" s="13">
        <v>47</v>
      </c>
      <c r="AK2151" s="13">
        <v>42</v>
      </c>
      <c r="AL2151" s="13">
        <v>56</v>
      </c>
      <c r="AM2151" s="13"/>
      <c r="AN2151" s="13">
        <v>51</v>
      </c>
      <c r="AO2151" s="13">
        <v>82</v>
      </c>
      <c r="AP2151" s="13">
        <v>49</v>
      </c>
      <c r="AQ2151" s="13">
        <v>98</v>
      </c>
      <c r="AR2151" s="13">
        <v>32</v>
      </c>
      <c r="AS2151" s="13">
        <v>25</v>
      </c>
      <c r="AT2151" s="13">
        <v>51</v>
      </c>
      <c r="AU2151" s="13">
        <v>57</v>
      </c>
      <c r="AV2151" s="13">
        <v>30</v>
      </c>
      <c r="AW2151" s="13">
        <v>58</v>
      </c>
      <c r="AX2151" s="13">
        <v>10</v>
      </c>
      <c r="AY2151" s="14">
        <f t="shared" si="334"/>
        <v>48.5</v>
      </c>
      <c r="AZ2151" s="14">
        <f t="shared" si="342"/>
        <v>23</v>
      </c>
      <c r="BA2151" s="19">
        <f t="shared" si="335"/>
        <v>0.81818181818181823</v>
      </c>
      <c r="BB2151" s="20">
        <f t="shared" si="343"/>
        <v>21.680161709837542</v>
      </c>
      <c r="BC2151">
        <f t="shared" si="336"/>
        <v>0</v>
      </c>
      <c r="BD2151" s="14">
        <f t="shared" si="337"/>
        <v>1</v>
      </c>
      <c r="BE2151" s="14">
        <f t="shared" si="338"/>
        <v>64</v>
      </c>
      <c r="BF2151" s="14">
        <f t="shared" si="339"/>
        <v>40.4</v>
      </c>
      <c r="BG2151" s="14">
        <f t="shared" si="340"/>
        <v>45.555555555555557</v>
      </c>
    </row>
    <row r="2152" spans="1:59" x14ac:dyDescent="0.2">
      <c r="A2152" t="str">
        <f t="shared" si="341"/>
        <v>James Parsons_2016</v>
      </c>
      <c r="B2152" t="s">
        <v>1551</v>
      </c>
      <c r="C2152" t="s">
        <v>235</v>
      </c>
      <c r="D2152">
        <v>2016</v>
      </c>
      <c r="E2152" s="13">
        <v>102400</v>
      </c>
      <c r="F2152" s="13">
        <v>102400</v>
      </c>
      <c r="G2152" s="13">
        <v>102400</v>
      </c>
      <c r="H2152" s="13">
        <v>102400</v>
      </c>
      <c r="I2152" s="13">
        <v>102400</v>
      </c>
      <c r="J2152" s="13">
        <v>102400</v>
      </c>
      <c r="K2152" s="13">
        <v>102400</v>
      </c>
      <c r="L2152" s="13">
        <v>102400</v>
      </c>
      <c r="M2152" s="13">
        <v>102400</v>
      </c>
      <c r="N2152" s="13">
        <v>102400</v>
      </c>
      <c r="O2152" s="13">
        <v>102400</v>
      </c>
      <c r="P2152" s="13">
        <v>102400</v>
      </c>
      <c r="Q2152" s="13">
        <v>102400</v>
      </c>
      <c r="R2152" s="13">
        <v>102400</v>
      </c>
      <c r="S2152" s="13">
        <v>102400</v>
      </c>
      <c r="T2152" s="13">
        <v>102400</v>
      </c>
      <c r="U2152" s="13">
        <v>102400</v>
      </c>
      <c r="V2152" s="13">
        <v>102400</v>
      </c>
      <c r="W2152" s="13">
        <v>102400</v>
      </c>
      <c r="X2152" s="13">
        <v>102400</v>
      </c>
      <c r="Y2152" s="13">
        <v>102400</v>
      </c>
      <c r="Z2152" s="13">
        <v>102400</v>
      </c>
      <c r="AA2152" s="13">
        <v>102400</v>
      </c>
      <c r="AB2152" s="13"/>
      <c r="AC2152" s="13"/>
      <c r="AD2152" s="13"/>
      <c r="AE2152" s="13"/>
      <c r="AF2152" s="13"/>
      <c r="AG2152" s="13"/>
      <c r="AH2152" s="13"/>
      <c r="AI2152" s="13"/>
      <c r="AJ2152" s="13"/>
      <c r="AK2152" s="13"/>
      <c r="AL2152" s="13"/>
      <c r="AM2152" s="13"/>
      <c r="AN2152" s="13"/>
      <c r="AO2152" s="13"/>
      <c r="AP2152" s="13"/>
      <c r="AQ2152" s="13"/>
      <c r="AR2152" s="13"/>
      <c r="AS2152" s="13"/>
      <c r="AT2152" s="13"/>
      <c r="AU2152" s="13"/>
      <c r="AV2152" s="13"/>
      <c r="AW2152" s="13"/>
      <c r="AX2152" s="13"/>
      <c r="AY2152" s="14" t="str">
        <f t="shared" si="334"/>
        <v/>
      </c>
      <c r="AZ2152" s="14">
        <f t="shared" si="342"/>
        <v>23</v>
      </c>
      <c r="BA2152" s="19">
        <f t="shared" si="335"/>
        <v>0</v>
      </c>
      <c r="BB2152" s="20" t="e">
        <f t="shared" si="343"/>
        <v>#DIV/0!</v>
      </c>
      <c r="BC2152">
        <f t="shared" si="336"/>
        <v>0</v>
      </c>
      <c r="BD2152" s="14">
        <f t="shared" si="337"/>
        <v>1</v>
      </c>
      <c r="BE2152" s="14" t="str">
        <f t="shared" si="338"/>
        <v/>
      </c>
      <c r="BF2152" s="14" t="str">
        <f t="shared" si="339"/>
        <v/>
      </c>
      <c r="BG2152" s="14" t="str">
        <f t="shared" si="340"/>
        <v/>
      </c>
    </row>
    <row r="2153" spans="1:59" x14ac:dyDescent="0.2">
      <c r="A2153" t="str">
        <f t="shared" si="341"/>
        <v>James Parsons_2015</v>
      </c>
      <c r="B2153" t="s">
        <v>1551</v>
      </c>
      <c r="C2153" t="s">
        <v>235</v>
      </c>
      <c r="D2153">
        <v>2015</v>
      </c>
      <c r="E2153" s="13">
        <v>0</v>
      </c>
      <c r="F2153" s="13">
        <v>0</v>
      </c>
      <c r="G2153" s="13">
        <v>0</v>
      </c>
      <c r="H2153" s="13">
        <v>0</v>
      </c>
      <c r="I2153" s="13">
        <v>0</v>
      </c>
      <c r="J2153" s="13">
        <v>0</v>
      </c>
      <c r="K2153" s="13">
        <v>0</v>
      </c>
      <c r="L2153" s="13">
        <v>0</v>
      </c>
      <c r="M2153" s="13">
        <v>0</v>
      </c>
      <c r="N2153" s="13">
        <v>0</v>
      </c>
      <c r="O2153" s="13">
        <v>0</v>
      </c>
      <c r="P2153" s="13">
        <v>0</v>
      </c>
      <c r="Q2153" s="13">
        <v>0</v>
      </c>
      <c r="R2153" s="13">
        <v>0</v>
      </c>
      <c r="S2153" s="13">
        <v>0</v>
      </c>
      <c r="T2153" s="13">
        <v>0</v>
      </c>
      <c r="U2153" s="13">
        <v>0</v>
      </c>
      <c r="V2153" s="13">
        <v>0</v>
      </c>
      <c r="W2153" s="13">
        <v>0</v>
      </c>
      <c r="X2153" s="13">
        <v>0</v>
      </c>
      <c r="Y2153" s="13">
        <v>0</v>
      </c>
      <c r="Z2153" s="13">
        <v>0</v>
      </c>
      <c r="AA2153" s="13">
        <v>0</v>
      </c>
      <c r="AB2153" s="13"/>
      <c r="AC2153" s="13"/>
      <c r="AD2153" s="13"/>
      <c r="AE2153" s="13"/>
      <c r="AF2153" s="13"/>
      <c r="AG2153" s="13"/>
      <c r="AH2153" s="13"/>
      <c r="AI2153" s="13"/>
      <c r="AJ2153" s="13"/>
      <c r="AK2153" s="13"/>
      <c r="AL2153" s="13"/>
      <c r="AM2153" s="13"/>
      <c r="AN2153" s="13"/>
      <c r="AO2153" s="13"/>
      <c r="AP2153" s="13"/>
      <c r="AQ2153" s="13"/>
      <c r="AR2153" s="13"/>
      <c r="AS2153" s="13"/>
      <c r="AT2153" s="13"/>
      <c r="AU2153" s="13"/>
      <c r="AV2153" s="13"/>
      <c r="AW2153" s="13"/>
      <c r="AX2153" s="13"/>
      <c r="AY2153" s="14" t="str">
        <f t="shared" si="334"/>
        <v/>
      </c>
      <c r="AZ2153" s="14">
        <f t="shared" si="342"/>
        <v>23</v>
      </c>
      <c r="BA2153" s="19">
        <f t="shared" si="335"/>
        <v>0</v>
      </c>
      <c r="BB2153" s="20" t="e">
        <f t="shared" si="343"/>
        <v>#DIV/0!</v>
      </c>
      <c r="BC2153">
        <f t="shared" si="336"/>
        <v>23</v>
      </c>
      <c r="BD2153" s="14">
        <f t="shared" si="337"/>
        <v>1</v>
      </c>
      <c r="BE2153" s="14" t="str">
        <f t="shared" si="338"/>
        <v/>
      </c>
      <c r="BF2153" s="14" t="str">
        <f t="shared" si="339"/>
        <v/>
      </c>
      <c r="BG2153" s="14" t="str">
        <f t="shared" si="340"/>
        <v/>
      </c>
    </row>
    <row r="2154" spans="1:59" x14ac:dyDescent="0.2">
      <c r="A2154" t="str">
        <f t="shared" si="341"/>
        <v>Jake Patmore_2018</v>
      </c>
      <c r="B2154" t="s">
        <v>1683</v>
      </c>
      <c r="C2154" t="s">
        <v>40</v>
      </c>
      <c r="D2154">
        <v>2018</v>
      </c>
      <c r="E2154" s="13">
        <v>117300</v>
      </c>
      <c r="F2154" s="13">
        <v>117300</v>
      </c>
      <c r="G2154" s="13">
        <v>117300</v>
      </c>
      <c r="H2154" s="13">
        <v>117300</v>
      </c>
      <c r="I2154" s="13">
        <v>117300</v>
      </c>
      <c r="J2154" s="13">
        <v>117300</v>
      </c>
      <c r="K2154" s="13">
        <v>117300</v>
      </c>
      <c r="L2154" s="13">
        <v>117300</v>
      </c>
      <c r="M2154" s="13">
        <v>117300</v>
      </c>
      <c r="N2154" s="13">
        <v>117300</v>
      </c>
      <c r="O2154" s="13">
        <v>117300</v>
      </c>
      <c r="P2154" s="13">
        <v>117300</v>
      </c>
      <c r="Q2154" s="13">
        <v>117300</v>
      </c>
      <c r="R2154" s="13">
        <v>117300</v>
      </c>
      <c r="S2154" s="13">
        <v>117300</v>
      </c>
      <c r="T2154" s="13">
        <v>117300</v>
      </c>
      <c r="U2154" s="13">
        <v>117300</v>
      </c>
      <c r="V2154" s="13">
        <v>117300</v>
      </c>
      <c r="W2154" s="13">
        <v>117300</v>
      </c>
      <c r="X2154" s="13">
        <v>117300</v>
      </c>
      <c r="Y2154" s="13">
        <v>117300</v>
      </c>
      <c r="Z2154" s="13">
        <v>117300</v>
      </c>
      <c r="AA2154" s="13">
        <v>117300</v>
      </c>
      <c r="AB2154" s="13"/>
      <c r="AC2154" s="13"/>
      <c r="AD2154" s="13"/>
      <c r="AE2154" s="13"/>
      <c r="AF2154" s="13"/>
      <c r="AG2154" s="13"/>
      <c r="AH2154" s="13"/>
      <c r="AI2154" s="13"/>
      <c r="AJ2154" s="13"/>
      <c r="AK2154" s="13"/>
      <c r="AL2154" s="13"/>
      <c r="AM2154" s="13"/>
      <c r="AN2154" s="13"/>
      <c r="AO2154" s="13"/>
      <c r="AP2154" s="13"/>
      <c r="AQ2154" s="13"/>
      <c r="AR2154" s="13"/>
      <c r="AS2154" s="13"/>
      <c r="AT2154" s="13"/>
      <c r="AU2154" s="13"/>
      <c r="AV2154" s="13"/>
      <c r="AW2154" s="13"/>
      <c r="AX2154" s="13"/>
      <c r="AY2154" s="14" t="str">
        <f t="shared" si="334"/>
        <v/>
      </c>
      <c r="AZ2154" s="14">
        <f t="shared" si="342"/>
        <v>23</v>
      </c>
      <c r="BA2154" s="19">
        <f t="shared" si="335"/>
        <v>0</v>
      </c>
      <c r="BB2154" s="20" t="e">
        <f t="shared" si="343"/>
        <v>#DIV/0!</v>
      </c>
      <c r="BC2154">
        <f t="shared" si="336"/>
        <v>0</v>
      </c>
      <c r="BD2154" s="14">
        <f t="shared" si="337"/>
        <v>1</v>
      </c>
      <c r="BE2154" s="14" t="str">
        <f t="shared" si="338"/>
        <v/>
      </c>
      <c r="BF2154" s="14" t="str">
        <f t="shared" si="339"/>
        <v/>
      </c>
      <c r="BG2154" s="14" t="str">
        <f t="shared" si="340"/>
        <v/>
      </c>
    </row>
    <row r="2155" spans="1:59" x14ac:dyDescent="0.2">
      <c r="A2155" t="str">
        <f t="shared" si="341"/>
        <v>Jake Patmore_2017</v>
      </c>
      <c r="B2155" t="s">
        <v>1683</v>
      </c>
      <c r="C2155" t="s">
        <v>40</v>
      </c>
      <c r="D2155">
        <v>2017</v>
      </c>
      <c r="E2155" s="13">
        <v>0</v>
      </c>
      <c r="F2155" s="13">
        <v>0</v>
      </c>
      <c r="G2155" s="13">
        <v>0</v>
      </c>
      <c r="H2155" s="13">
        <v>0</v>
      </c>
      <c r="I2155" s="13">
        <v>0</v>
      </c>
      <c r="J2155" s="13">
        <v>0</v>
      </c>
      <c r="K2155" s="13">
        <v>0</v>
      </c>
      <c r="L2155" s="13">
        <v>0</v>
      </c>
      <c r="M2155" s="13">
        <v>0</v>
      </c>
      <c r="N2155" s="13">
        <v>0</v>
      </c>
      <c r="O2155" s="13">
        <v>0</v>
      </c>
      <c r="P2155" s="13">
        <v>0</v>
      </c>
      <c r="Q2155" s="13">
        <v>0</v>
      </c>
      <c r="R2155" s="13">
        <v>0</v>
      </c>
      <c r="S2155" s="13">
        <v>0</v>
      </c>
      <c r="T2155" s="13">
        <v>0</v>
      </c>
      <c r="U2155" s="13">
        <v>0</v>
      </c>
      <c r="V2155" s="13">
        <v>0</v>
      </c>
      <c r="W2155" s="13">
        <v>0</v>
      </c>
      <c r="X2155" s="13">
        <v>0</v>
      </c>
      <c r="Y2155" s="13">
        <v>0</v>
      </c>
      <c r="Z2155" s="13">
        <v>0</v>
      </c>
      <c r="AA2155" s="13">
        <v>0</v>
      </c>
      <c r="AB2155" s="13"/>
      <c r="AC2155" s="13"/>
      <c r="AD2155" s="13"/>
      <c r="AE2155" s="13"/>
      <c r="AF2155" s="13"/>
      <c r="AG2155" s="13"/>
      <c r="AH2155" s="13"/>
      <c r="AI2155" s="13"/>
      <c r="AJ2155" s="13"/>
      <c r="AK2155" s="13"/>
      <c r="AL2155" s="13"/>
      <c r="AM2155" s="13"/>
      <c r="AN2155" s="13"/>
      <c r="AO2155" s="13"/>
      <c r="AP2155" s="13"/>
      <c r="AQ2155" s="13"/>
      <c r="AR2155" s="13"/>
      <c r="AS2155" s="13"/>
      <c r="AT2155" s="13"/>
      <c r="AU2155" s="13"/>
      <c r="AV2155" s="13"/>
      <c r="AW2155" s="13"/>
      <c r="AX2155" s="13"/>
      <c r="AY2155" s="14" t="str">
        <f t="shared" si="334"/>
        <v/>
      </c>
      <c r="AZ2155" s="14">
        <f t="shared" si="342"/>
        <v>23</v>
      </c>
      <c r="BA2155" s="19">
        <f t="shared" si="335"/>
        <v>0</v>
      </c>
      <c r="BB2155" s="20" t="e">
        <f t="shared" si="343"/>
        <v>#DIV/0!</v>
      </c>
      <c r="BC2155">
        <f t="shared" si="336"/>
        <v>23</v>
      </c>
      <c r="BD2155" s="14">
        <f t="shared" si="337"/>
        <v>1</v>
      </c>
      <c r="BE2155" s="14" t="str">
        <f t="shared" si="338"/>
        <v/>
      </c>
      <c r="BF2155" s="14" t="str">
        <f t="shared" si="339"/>
        <v/>
      </c>
      <c r="BG2155" s="14" t="str">
        <f t="shared" si="340"/>
        <v/>
      </c>
    </row>
    <row r="2156" spans="1:59" x14ac:dyDescent="0.2">
      <c r="A2156" t="str">
        <f t="shared" si="341"/>
        <v>Jake Patmore_2016</v>
      </c>
      <c r="B2156" t="s">
        <v>1683</v>
      </c>
      <c r="C2156" t="s">
        <v>40</v>
      </c>
      <c r="D2156">
        <v>2016</v>
      </c>
      <c r="E2156" s="13">
        <v>0</v>
      </c>
      <c r="F2156" s="13">
        <v>0</v>
      </c>
      <c r="G2156" s="13">
        <v>0</v>
      </c>
      <c r="H2156" s="13">
        <v>0</v>
      </c>
      <c r="I2156" s="13">
        <v>0</v>
      </c>
      <c r="J2156" s="13">
        <v>0</v>
      </c>
      <c r="K2156" s="13">
        <v>0</v>
      </c>
      <c r="L2156" s="13">
        <v>0</v>
      </c>
      <c r="M2156" s="13">
        <v>0</v>
      </c>
      <c r="N2156" s="13">
        <v>0</v>
      </c>
      <c r="O2156" s="13">
        <v>0</v>
      </c>
      <c r="P2156" s="13">
        <v>0</v>
      </c>
      <c r="Q2156" s="13">
        <v>0</v>
      </c>
      <c r="R2156" s="13">
        <v>0</v>
      </c>
      <c r="S2156" s="13">
        <v>0</v>
      </c>
      <c r="T2156" s="13">
        <v>0</v>
      </c>
      <c r="U2156" s="13">
        <v>0</v>
      </c>
      <c r="V2156" s="13">
        <v>0</v>
      </c>
      <c r="W2156" s="13">
        <v>0</v>
      </c>
      <c r="X2156" s="13">
        <v>0</v>
      </c>
      <c r="Y2156" s="13">
        <v>0</v>
      </c>
      <c r="Z2156" s="13">
        <v>0</v>
      </c>
      <c r="AA2156" s="13">
        <v>0</v>
      </c>
      <c r="AB2156" s="13"/>
      <c r="AC2156" s="13"/>
      <c r="AD2156" s="13"/>
      <c r="AE2156" s="13"/>
      <c r="AF2156" s="13"/>
      <c r="AG2156" s="13"/>
      <c r="AH2156" s="13"/>
      <c r="AI2156" s="13"/>
      <c r="AJ2156" s="13"/>
      <c r="AK2156" s="13"/>
      <c r="AL2156" s="13"/>
      <c r="AM2156" s="13"/>
      <c r="AN2156" s="13"/>
      <c r="AO2156" s="13"/>
      <c r="AP2156" s="13"/>
      <c r="AQ2156" s="13"/>
      <c r="AR2156" s="13"/>
      <c r="AS2156" s="13"/>
      <c r="AT2156" s="13"/>
      <c r="AU2156" s="13"/>
      <c r="AV2156" s="13"/>
      <c r="AW2156" s="13"/>
      <c r="AX2156" s="13"/>
      <c r="AY2156" s="14" t="str">
        <f t="shared" si="334"/>
        <v/>
      </c>
      <c r="AZ2156" s="14">
        <f t="shared" si="342"/>
        <v>23</v>
      </c>
      <c r="BA2156" s="19">
        <f t="shared" si="335"/>
        <v>0</v>
      </c>
      <c r="BB2156" s="20" t="e">
        <f t="shared" si="343"/>
        <v>#DIV/0!</v>
      </c>
      <c r="BC2156">
        <f t="shared" si="336"/>
        <v>23</v>
      </c>
      <c r="BD2156" s="14">
        <f t="shared" si="337"/>
        <v>1</v>
      </c>
      <c r="BE2156" s="14" t="str">
        <f t="shared" si="338"/>
        <v/>
      </c>
      <c r="BF2156" s="14" t="str">
        <f t="shared" si="339"/>
        <v/>
      </c>
      <c r="BG2156" s="14" t="str">
        <f t="shared" si="340"/>
        <v/>
      </c>
    </row>
    <row r="2157" spans="1:59" x14ac:dyDescent="0.2">
      <c r="A2157" t="str">
        <f t="shared" si="341"/>
        <v>Jake Patmore_2015</v>
      </c>
      <c r="B2157" t="s">
        <v>1683</v>
      </c>
      <c r="C2157" t="s">
        <v>40</v>
      </c>
      <c r="D2157">
        <v>2015</v>
      </c>
      <c r="E2157" s="13">
        <v>0</v>
      </c>
      <c r="F2157" s="13">
        <v>0</v>
      </c>
      <c r="G2157" s="13">
        <v>0</v>
      </c>
      <c r="H2157" s="13">
        <v>0</v>
      </c>
      <c r="I2157" s="13">
        <v>0</v>
      </c>
      <c r="J2157" s="13">
        <v>0</v>
      </c>
      <c r="K2157" s="13">
        <v>0</v>
      </c>
      <c r="L2157" s="13">
        <v>0</v>
      </c>
      <c r="M2157" s="13">
        <v>0</v>
      </c>
      <c r="N2157" s="13">
        <v>0</v>
      </c>
      <c r="O2157" s="13">
        <v>0</v>
      </c>
      <c r="P2157" s="13">
        <v>0</v>
      </c>
      <c r="Q2157" s="13">
        <v>0</v>
      </c>
      <c r="R2157" s="13">
        <v>0</v>
      </c>
      <c r="S2157" s="13">
        <v>0</v>
      </c>
      <c r="T2157" s="13">
        <v>0</v>
      </c>
      <c r="U2157" s="13">
        <v>0</v>
      </c>
      <c r="V2157" s="13">
        <v>0</v>
      </c>
      <c r="W2157" s="13">
        <v>0</v>
      </c>
      <c r="X2157" s="13">
        <v>0</v>
      </c>
      <c r="Y2157" s="13">
        <v>0</v>
      </c>
      <c r="Z2157" s="13">
        <v>0</v>
      </c>
      <c r="AA2157" s="13">
        <v>0</v>
      </c>
      <c r="AB2157" s="13"/>
      <c r="AC2157" s="13"/>
      <c r="AD2157" s="13"/>
      <c r="AE2157" s="13"/>
      <c r="AF2157" s="13"/>
      <c r="AG2157" s="13"/>
      <c r="AH2157" s="13"/>
      <c r="AI2157" s="13"/>
      <c r="AJ2157" s="13"/>
      <c r="AK2157" s="13"/>
      <c r="AL2157" s="13"/>
      <c r="AM2157" s="13"/>
      <c r="AN2157" s="13"/>
      <c r="AO2157" s="13"/>
      <c r="AP2157" s="13"/>
      <c r="AQ2157" s="13"/>
      <c r="AR2157" s="13"/>
      <c r="AS2157" s="13"/>
      <c r="AT2157" s="13"/>
      <c r="AU2157" s="13"/>
      <c r="AV2157" s="13"/>
      <c r="AW2157" s="13"/>
      <c r="AX2157" s="13"/>
      <c r="AY2157" s="14" t="str">
        <f t="shared" si="334"/>
        <v/>
      </c>
      <c r="AZ2157" s="14">
        <f t="shared" si="342"/>
        <v>23</v>
      </c>
      <c r="BA2157" s="19">
        <f t="shared" si="335"/>
        <v>0</v>
      </c>
      <c r="BB2157" s="20" t="e">
        <f t="shared" si="343"/>
        <v>#DIV/0!</v>
      </c>
      <c r="BC2157">
        <f t="shared" si="336"/>
        <v>23</v>
      </c>
      <c r="BD2157" s="14">
        <f t="shared" si="337"/>
        <v>1</v>
      </c>
      <c r="BE2157" s="14" t="str">
        <f t="shared" si="338"/>
        <v/>
      </c>
      <c r="BF2157" s="14" t="str">
        <f t="shared" si="339"/>
        <v/>
      </c>
      <c r="BG2157" s="14" t="str">
        <f t="shared" si="340"/>
        <v/>
      </c>
    </row>
    <row r="2158" spans="1:59" x14ac:dyDescent="0.2">
      <c r="A2158" t="str">
        <f t="shared" si="341"/>
        <v>Ben Paton_2018</v>
      </c>
      <c r="B2158" t="s">
        <v>1691</v>
      </c>
      <c r="C2158" t="s">
        <v>399</v>
      </c>
      <c r="D2158">
        <v>2018</v>
      </c>
      <c r="E2158" s="13">
        <v>117300</v>
      </c>
      <c r="F2158" s="13">
        <v>117300</v>
      </c>
      <c r="G2158" s="13">
        <v>117300</v>
      </c>
      <c r="H2158" s="13">
        <v>117300</v>
      </c>
      <c r="I2158" s="13">
        <v>117300</v>
      </c>
      <c r="J2158" s="13">
        <v>117300</v>
      </c>
      <c r="K2158" s="13">
        <v>117300</v>
      </c>
      <c r="L2158" s="13">
        <v>117300</v>
      </c>
      <c r="M2158" s="13">
        <v>117300</v>
      </c>
      <c r="N2158" s="13">
        <v>117300</v>
      </c>
      <c r="O2158" s="13">
        <v>117300</v>
      </c>
      <c r="P2158" s="13">
        <v>117300</v>
      </c>
      <c r="Q2158" s="13">
        <v>117300</v>
      </c>
      <c r="R2158" s="13">
        <v>117300</v>
      </c>
      <c r="S2158" s="13">
        <v>117300</v>
      </c>
      <c r="T2158" s="13">
        <v>117300</v>
      </c>
      <c r="U2158" s="13">
        <v>117300</v>
      </c>
      <c r="V2158" s="13">
        <v>117300</v>
      </c>
      <c r="W2158" s="13">
        <v>117300</v>
      </c>
      <c r="X2158" s="13">
        <v>117300</v>
      </c>
      <c r="Y2158" s="13">
        <v>117300</v>
      </c>
      <c r="Z2158" s="13">
        <v>117300</v>
      </c>
      <c r="AA2158" s="13">
        <v>157700</v>
      </c>
      <c r="AB2158" s="13"/>
      <c r="AC2158" s="13"/>
      <c r="AD2158" s="13"/>
      <c r="AE2158" s="13"/>
      <c r="AF2158" s="13"/>
      <c r="AG2158" s="13"/>
      <c r="AH2158" s="13"/>
      <c r="AI2158" s="13"/>
      <c r="AJ2158" s="13"/>
      <c r="AK2158" s="13"/>
      <c r="AL2158" s="13"/>
      <c r="AM2158" s="13"/>
      <c r="AN2158" s="13"/>
      <c r="AO2158" s="13"/>
      <c r="AP2158" s="13"/>
      <c r="AQ2158" s="13"/>
      <c r="AR2158" s="13"/>
      <c r="AS2158" s="13"/>
      <c r="AT2158" s="13"/>
      <c r="AU2158" s="13"/>
      <c r="AV2158" s="13">
        <v>33</v>
      </c>
      <c r="AW2158" s="13">
        <v>52</v>
      </c>
      <c r="AX2158" s="13">
        <v>79</v>
      </c>
      <c r="AY2158" s="14">
        <f t="shared" si="334"/>
        <v>54.666666666666664</v>
      </c>
      <c r="AZ2158" s="14">
        <f t="shared" si="342"/>
        <v>23</v>
      </c>
      <c r="BA2158" s="19">
        <f t="shared" si="335"/>
        <v>0.13636363636363635</v>
      </c>
      <c r="BB2158" s="20">
        <f t="shared" si="343"/>
        <v>23.115651263447738</v>
      </c>
      <c r="BC2158">
        <f t="shared" si="336"/>
        <v>0</v>
      </c>
      <c r="BD2158" s="14">
        <f t="shared" si="337"/>
        <v>1</v>
      </c>
      <c r="BE2158" s="14" t="str">
        <f t="shared" si="338"/>
        <v/>
      </c>
      <c r="BF2158" s="14" t="str">
        <f t="shared" si="339"/>
        <v/>
      </c>
      <c r="BG2158" s="14">
        <f t="shared" si="340"/>
        <v>54.666666666666664</v>
      </c>
    </row>
    <row r="2159" spans="1:59" x14ac:dyDescent="0.2">
      <c r="A2159" t="str">
        <f t="shared" si="341"/>
        <v>Ben Paton_2017</v>
      </c>
      <c r="B2159" t="s">
        <v>1691</v>
      </c>
      <c r="C2159" t="s">
        <v>399</v>
      </c>
      <c r="D2159">
        <v>2017</v>
      </c>
      <c r="E2159" s="13">
        <v>0</v>
      </c>
      <c r="F2159" s="13">
        <v>0</v>
      </c>
      <c r="G2159" s="13">
        <v>0</v>
      </c>
      <c r="H2159" s="13">
        <v>0</v>
      </c>
      <c r="I2159" s="13">
        <v>0</v>
      </c>
      <c r="J2159" s="13">
        <v>0</v>
      </c>
      <c r="K2159" s="13">
        <v>0</v>
      </c>
      <c r="L2159" s="13">
        <v>0</v>
      </c>
      <c r="M2159" s="13">
        <v>0</v>
      </c>
      <c r="N2159" s="13">
        <v>0</v>
      </c>
      <c r="O2159" s="13">
        <v>0</v>
      </c>
      <c r="P2159" s="13">
        <v>0</v>
      </c>
      <c r="Q2159" s="13">
        <v>0</v>
      </c>
      <c r="R2159" s="13">
        <v>0</v>
      </c>
      <c r="S2159" s="13">
        <v>0</v>
      </c>
      <c r="T2159" s="13">
        <v>0</v>
      </c>
      <c r="U2159" s="13">
        <v>0</v>
      </c>
      <c r="V2159" s="13">
        <v>0</v>
      </c>
      <c r="W2159" s="13">
        <v>0</v>
      </c>
      <c r="X2159" s="13">
        <v>0</v>
      </c>
      <c r="Y2159" s="13">
        <v>0</v>
      </c>
      <c r="Z2159" s="13">
        <v>0</v>
      </c>
      <c r="AA2159" s="13">
        <v>0</v>
      </c>
      <c r="AB2159" s="13"/>
      <c r="AC2159" s="13"/>
      <c r="AD2159" s="13"/>
      <c r="AE2159" s="13"/>
      <c r="AF2159" s="13"/>
      <c r="AG2159" s="13"/>
      <c r="AH2159" s="13"/>
      <c r="AI2159" s="13"/>
      <c r="AJ2159" s="13"/>
      <c r="AK2159" s="13"/>
      <c r="AL2159" s="13"/>
      <c r="AM2159" s="13"/>
      <c r="AN2159" s="13"/>
      <c r="AO2159" s="13"/>
      <c r="AP2159" s="13"/>
      <c r="AQ2159" s="13"/>
      <c r="AR2159" s="13"/>
      <c r="AS2159" s="13"/>
      <c r="AT2159" s="13"/>
      <c r="AU2159" s="13"/>
      <c r="AV2159" s="13"/>
      <c r="AW2159" s="13"/>
      <c r="AX2159" s="13"/>
      <c r="AY2159" s="14" t="str">
        <f t="shared" si="334"/>
        <v/>
      </c>
      <c r="AZ2159" s="14">
        <f t="shared" si="342"/>
        <v>23</v>
      </c>
      <c r="BA2159" s="19">
        <f t="shared" si="335"/>
        <v>0</v>
      </c>
      <c r="BB2159" s="20" t="e">
        <f t="shared" si="343"/>
        <v>#DIV/0!</v>
      </c>
      <c r="BC2159">
        <f t="shared" si="336"/>
        <v>23</v>
      </c>
      <c r="BD2159" s="14">
        <f t="shared" si="337"/>
        <v>1</v>
      </c>
      <c r="BE2159" s="14" t="str">
        <f t="shared" si="338"/>
        <v/>
      </c>
      <c r="BF2159" s="14" t="str">
        <f t="shared" si="339"/>
        <v/>
      </c>
      <c r="BG2159" s="14" t="str">
        <f t="shared" si="340"/>
        <v/>
      </c>
    </row>
    <row r="2160" spans="1:59" x14ac:dyDescent="0.2">
      <c r="A2160" t="str">
        <f t="shared" si="341"/>
        <v>Ben Paton_2016</v>
      </c>
      <c r="B2160" t="s">
        <v>1691</v>
      </c>
      <c r="C2160" t="s">
        <v>399</v>
      </c>
      <c r="D2160">
        <v>2016</v>
      </c>
      <c r="E2160" s="13">
        <v>0</v>
      </c>
      <c r="F2160" s="13">
        <v>0</v>
      </c>
      <c r="G2160" s="13">
        <v>0</v>
      </c>
      <c r="H2160" s="13">
        <v>0</v>
      </c>
      <c r="I2160" s="13">
        <v>0</v>
      </c>
      <c r="J2160" s="13">
        <v>0</v>
      </c>
      <c r="K2160" s="13">
        <v>0</v>
      </c>
      <c r="L2160" s="13">
        <v>0</v>
      </c>
      <c r="M2160" s="13">
        <v>0</v>
      </c>
      <c r="N2160" s="13">
        <v>0</v>
      </c>
      <c r="O2160" s="13">
        <v>0</v>
      </c>
      <c r="P2160" s="13">
        <v>0</v>
      </c>
      <c r="Q2160" s="13">
        <v>0</v>
      </c>
      <c r="R2160" s="13">
        <v>0</v>
      </c>
      <c r="S2160" s="13">
        <v>0</v>
      </c>
      <c r="T2160" s="13">
        <v>0</v>
      </c>
      <c r="U2160" s="13">
        <v>0</v>
      </c>
      <c r="V2160" s="13">
        <v>0</v>
      </c>
      <c r="W2160" s="13">
        <v>0</v>
      </c>
      <c r="X2160" s="13">
        <v>0</v>
      </c>
      <c r="Y2160" s="13">
        <v>0</v>
      </c>
      <c r="Z2160" s="13">
        <v>0</v>
      </c>
      <c r="AA2160" s="13">
        <v>0</v>
      </c>
      <c r="AB2160" s="13"/>
      <c r="AC2160" s="13"/>
      <c r="AD2160" s="13"/>
      <c r="AE2160" s="13"/>
      <c r="AF2160" s="13"/>
      <c r="AG2160" s="13"/>
      <c r="AH2160" s="13"/>
      <c r="AI2160" s="13"/>
      <c r="AJ2160" s="13"/>
      <c r="AK2160" s="13"/>
      <c r="AL2160" s="13"/>
      <c r="AM2160" s="13"/>
      <c r="AN2160" s="13"/>
      <c r="AO2160" s="13"/>
      <c r="AP2160" s="13"/>
      <c r="AQ2160" s="13"/>
      <c r="AR2160" s="13"/>
      <c r="AS2160" s="13"/>
      <c r="AT2160" s="13"/>
      <c r="AU2160" s="13"/>
      <c r="AV2160" s="13"/>
      <c r="AW2160" s="13"/>
      <c r="AX2160" s="13"/>
      <c r="AY2160" s="14" t="str">
        <f t="shared" si="334"/>
        <v/>
      </c>
      <c r="AZ2160" s="14">
        <f t="shared" si="342"/>
        <v>23</v>
      </c>
      <c r="BA2160" s="19">
        <f t="shared" si="335"/>
        <v>0</v>
      </c>
      <c r="BB2160" s="20" t="e">
        <f t="shared" si="343"/>
        <v>#DIV/0!</v>
      </c>
      <c r="BC2160">
        <f t="shared" si="336"/>
        <v>23</v>
      </c>
      <c r="BD2160" s="14">
        <f t="shared" si="337"/>
        <v>1</v>
      </c>
      <c r="BE2160" s="14" t="str">
        <f t="shared" si="338"/>
        <v/>
      </c>
      <c r="BF2160" s="14" t="str">
        <f t="shared" si="339"/>
        <v/>
      </c>
      <c r="BG2160" s="14" t="str">
        <f t="shared" si="340"/>
        <v/>
      </c>
    </row>
    <row r="2161" spans="1:59" x14ac:dyDescent="0.2">
      <c r="A2161" t="str">
        <f t="shared" si="341"/>
        <v>Ben Paton_2015</v>
      </c>
      <c r="B2161" t="s">
        <v>1691</v>
      </c>
      <c r="C2161" t="s">
        <v>399</v>
      </c>
      <c r="D2161">
        <v>2015</v>
      </c>
      <c r="E2161" s="13">
        <v>0</v>
      </c>
      <c r="F2161" s="13">
        <v>0</v>
      </c>
      <c r="G2161" s="13">
        <v>0</v>
      </c>
      <c r="H2161" s="13">
        <v>0</v>
      </c>
      <c r="I2161" s="13">
        <v>0</v>
      </c>
      <c r="J2161" s="13">
        <v>0</v>
      </c>
      <c r="K2161" s="13">
        <v>0</v>
      </c>
      <c r="L2161" s="13">
        <v>0</v>
      </c>
      <c r="M2161" s="13">
        <v>0</v>
      </c>
      <c r="N2161" s="13">
        <v>0</v>
      </c>
      <c r="O2161" s="13">
        <v>0</v>
      </c>
      <c r="P2161" s="13">
        <v>0</v>
      </c>
      <c r="Q2161" s="13">
        <v>0</v>
      </c>
      <c r="R2161" s="13">
        <v>0</v>
      </c>
      <c r="S2161" s="13">
        <v>0</v>
      </c>
      <c r="T2161" s="13">
        <v>0</v>
      </c>
      <c r="U2161" s="13">
        <v>0</v>
      </c>
      <c r="V2161" s="13">
        <v>0</v>
      </c>
      <c r="W2161" s="13">
        <v>0</v>
      </c>
      <c r="X2161" s="13">
        <v>0</v>
      </c>
      <c r="Y2161" s="13">
        <v>0</v>
      </c>
      <c r="Z2161" s="13">
        <v>0</v>
      </c>
      <c r="AA2161" s="13">
        <v>0</v>
      </c>
      <c r="AB2161" s="13"/>
      <c r="AC2161" s="13"/>
      <c r="AD2161" s="13"/>
      <c r="AE2161" s="13"/>
      <c r="AF2161" s="13"/>
      <c r="AG2161" s="13"/>
      <c r="AH2161" s="13"/>
      <c r="AI2161" s="13"/>
      <c r="AJ2161" s="13"/>
      <c r="AK2161" s="13"/>
      <c r="AL2161" s="13"/>
      <c r="AM2161" s="13"/>
      <c r="AN2161" s="13"/>
      <c r="AO2161" s="13"/>
      <c r="AP2161" s="13"/>
      <c r="AQ2161" s="13"/>
      <c r="AR2161" s="13"/>
      <c r="AS2161" s="13"/>
      <c r="AT2161" s="13"/>
      <c r="AU2161" s="13"/>
      <c r="AV2161" s="13"/>
      <c r="AW2161" s="13"/>
      <c r="AX2161" s="13"/>
      <c r="AY2161" s="14" t="str">
        <f t="shared" si="334"/>
        <v/>
      </c>
      <c r="AZ2161" s="14">
        <f t="shared" si="342"/>
        <v>23</v>
      </c>
      <c r="BA2161" s="19">
        <f t="shared" si="335"/>
        <v>0</v>
      </c>
      <c r="BB2161" s="20" t="e">
        <f t="shared" si="343"/>
        <v>#DIV/0!</v>
      </c>
      <c r="BC2161">
        <f t="shared" si="336"/>
        <v>23</v>
      </c>
      <c r="BD2161" s="14">
        <f t="shared" si="337"/>
        <v>1</v>
      </c>
      <c r="BE2161" s="14" t="str">
        <f t="shared" si="338"/>
        <v/>
      </c>
      <c r="BF2161" s="14" t="str">
        <f t="shared" si="339"/>
        <v/>
      </c>
      <c r="BG2161" s="14" t="str">
        <f t="shared" si="340"/>
        <v/>
      </c>
    </row>
    <row r="2162" spans="1:59" x14ac:dyDescent="0.2">
      <c r="A2162" t="str">
        <f t="shared" si="341"/>
        <v>Jonathon Patton_2018</v>
      </c>
      <c r="B2162" t="s">
        <v>720</v>
      </c>
      <c r="C2162" t="s">
        <v>490</v>
      </c>
      <c r="D2162">
        <v>2018</v>
      </c>
      <c r="E2162" s="13">
        <v>443300</v>
      </c>
      <c r="F2162" s="13">
        <v>443300</v>
      </c>
      <c r="G2162" s="13">
        <v>443300</v>
      </c>
      <c r="H2162" s="13">
        <v>456500</v>
      </c>
      <c r="I2162" s="13">
        <v>450600</v>
      </c>
      <c r="J2162" s="13">
        <v>442200</v>
      </c>
      <c r="K2162" s="13">
        <v>400800</v>
      </c>
      <c r="L2162" s="13">
        <v>376900</v>
      </c>
      <c r="M2162" s="13">
        <v>376900</v>
      </c>
      <c r="N2162" s="13">
        <v>376900</v>
      </c>
      <c r="O2162" s="13">
        <v>380800</v>
      </c>
      <c r="P2162" s="13">
        <v>380100</v>
      </c>
      <c r="Q2162" s="13">
        <v>395600</v>
      </c>
      <c r="R2162" s="13">
        <v>395600</v>
      </c>
      <c r="S2162" s="13">
        <v>404300</v>
      </c>
      <c r="T2162" s="13">
        <v>401400</v>
      </c>
      <c r="U2162" s="13">
        <v>401400</v>
      </c>
      <c r="V2162" s="13">
        <v>401400</v>
      </c>
      <c r="W2162" s="13">
        <v>401400</v>
      </c>
      <c r="X2162" s="13">
        <v>401400</v>
      </c>
      <c r="Y2162" s="13">
        <v>401400</v>
      </c>
      <c r="Z2162" s="13">
        <v>401400</v>
      </c>
      <c r="AA2162" s="13">
        <v>401400</v>
      </c>
      <c r="AB2162" s="13">
        <v>83</v>
      </c>
      <c r="AC2162" s="13">
        <v>51</v>
      </c>
      <c r="AD2162" s="13">
        <v>159</v>
      </c>
      <c r="AE2162" s="13">
        <v>45</v>
      </c>
      <c r="AF2162" s="13">
        <v>41</v>
      </c>
      <c r="AG2162" s="13">
        <v>84</v>
      </c>
      <c r="AH2162" s="13">
        <v>61</v>
      </c>
      <c r="AI2162" s="13"/>
      <c r="AJ2162" s="13"/>
      <c r="AK2162" s="13">
        <v>90</v>
      </c>
      <c r="AL2162" s="13">
        <v>76</v>
      </c>
      <c r="AM2162" s="13">
        <v>99</v>
      </c>
      <c r="AN2162" s="13"/>
      <c r="AO2162" s="13">
        <v>84</v>
      </c>
      <c r="AP2162" s="13">
        <v>58</v>
      </c>
      <c r="AQ2162" s="13"/>
      <c r="AR2162" s="13"/>
      <c r="AS2162" s="13"/>
      <c r="AT2162" s="13"/>
      <c r="AU2162" s="13"/>
      <c r="AV2162" s="13"/>
      <c r="AW2162" s="13"/>
      <c r="AX2162" s="13"/>
      <c r="AY2162" s="14">
        <f t="shared" si="334"/>
        <v>77.583333333333329</v>
      </c>
      <c r="AZ2162" s="14">
        <f t="shared" si="342"/>
        <v>23</v>
      </c>
      <c r="BA2162" s="19">
        <f t="shared" si="335"/>
        <v>0.54545454545454541</v>
      </c>
      <c r="BB2162" s="20">
        <f t="shared" si="343"/>
        <v>31.796107061123454</v>
      </c>
      <c r="BC2162">
        <f t="shared" si="336"/>
        <v>0</v>
      </c>
      <c r="BD2162" s="14">
        <f t="shared" si="337"/>
        <v>8</v>
      </c>
      <c r="BE2162" s="14">
        <f t="shared" si="338"/>
        <v>77.166666666666671</v>
      </c>
      <c r="BF2162" s="14">
        <f t="shared" si="339"/>
        <v>81.5</v>
      </c>
      <c r="BG2162" s="14">
        <f t="shared" si="340"/>
        <v>58</v>
      </c>
    </row>
    <row r="2163" spans="1:59" x14ac:dyDescent="0.2">
      <c r="A2163" t="str">
        <f t="shared" si="341"/>
        <v>Jonathon Patton_2017</v>
      </c>
      <c r="B2163" t="s">
        <v>720</v>
      </c>
      <c r="C2163" t="s">
        <v>490</v>
      </c>
      <c r="D2163">
        <v>2017</v>
      </c>
      <c r="E2163" s="13">
        <v>349000</v>
      </c>
      <c r="F2163" s="13">
        <v>349000</v>
      </c>
      <c r="G2163" s="13">
        <v>349000</v>
      </c>
      <c r="H2163" s="13">
        <v>349000</v>
      </c>
      <c r="I2163" s="13">
        <v>349000</v>
      </c>
      <c r="J2163" s="13">
        <v>357100</v>
      </c>
      <c r="K2163" s="13">
        <v>378100</v>
      </c>
      <c r="L2163" s="13">
        <v>362000</v>
      </c>
      <c r="M2163" s="13">
        <v>367700</v>
      </c>
      <c r="N2163" s="13">
        <v>359300</v>
      </c>
      <c r="O2163" s="13">
        <v>365500</v>
      </c>
      <c r="P2163" s="13">
        <v>355700</v>
      </c>
      <c r="Q2163" s="13">
        <v>352800</v>
      </c>
      <c r="R2163" s="13">
        <v>352800</v>
      </c>
      <c r="S2163" s="13">
        <v>387200</v>
      </c>
      <c r="T2163" s="13">
        <v>427100</v>
      </c>
      <c r="U2163" s="13">
        <v>481100</v>
      </c>
      <c r="V2163" s="13">
        <v>499700</v>
      </c>
      <c r="W2163" s="13">
        <v>494100</v>
      </c>
      <c r="X2163" s="13">
        <v>463500</v>
      </c>
      <c r="Y2163" s="13">
        <v>463500</v>
      </c>
      <c r="Z2163" s="13">
        <v>438600</v>
      </c>
      <c r="AA2163" s="13">
        <v>421200</v>
      </c>
      <c r="AB2163" s="13">
        <v>47</v>
      </c>
      <c r="AC2163" s="13"/>
      <c r="AD2163" s="13"/>
      <c r="AE2163" s="13">
        <v>118</v>
      </c>
      <c r="AF2163" s="13">
        <v>57</v>
      </c>
      <c r="AG2163" s="13">
        <v>82</v>
      </c>
      <c r="AH2163" s="13">
        <v>46</v>
      </c>
      <c r="AI2163" s="13">
        <v>98</v>
      </c>
      <c r="AJ2163" s="13">
        <v>53</v>
      </c>
      <c r="AK2163" s="13">
        <v>74</v>
      </c>
      <c r="AL2163" s="13">
        <v>67</v>
      </c>
      <c r="AM2163" s="13">
        <v>61</v>
      </c>
      <c r="AN2163" s="13"/>
      <c r="AO2163" s="13">
        <v>156</v>
      </c>
      <c r="AP2163" s="13">
        <v>103</v>
      </c>
      <c r="AQ2163" s="13">
        <v>117</v>
      </c>
      <c r="AR2163" s="13">
        <v>109</v>
      </c>
      <c r="AS2163" s="13">
        <v>61</v>
      </c>
      <c r="AT2163" s="13">
        <v>58</v>
      </c>
      <c r="AU2163" s="13"/>
      <c r="AV2163" s="13">
        <v>105</v>
      </c>
      <c r="AW2163" s="13">
        <v>63</v>
      </c>
      <c r="AX2163" s="13">
        <v>57</v>
      </c>
      <c r="AY2163" s="14">
        <f t="shared" si="334"/>
        <v>80.631578947368425</v>
      </c>
      <c r="AZ2163" s="14">
        <f t="shared" si="342"/>
        <v>23</v>
      </c>
      <c r="BA2163" s="19">
        <f t="shared" si="335"/>
        <v>0.86363636363636365</v>
      </c>
      <c r="BB2163" s="20">
        <f t="shared" si="343"/>
        <v>30.401408092966474</v>
      </c>
      <c r="BC2163">
        <f t="shared" si="336"/>
        <v>0</v>
      </c>
      <c r="BD2163" s="14">
        <f t="shared" si="337"/>
        <v>1</v>
      </c>
      <c r="BE2163" s="14">
        <f t="shared" si="338"/>
        <v>76</v>
      </c>
      <c r="BF2163" s="14">
        <f t="shared" si="339"/>
        <v>66.5</v>
      </c>
      <c r="BG2163" s="14">
        <f t="shared" si="340"/>
        <v>84.125</v>
      </c>
    </row>
    <row r="2164" spans="1:59" x14ac:dyDescent="0.2">
      <c r="A2164" t="str">
        <f t="shared" si="341"/>
        <v>Jonathon Patton_2016</v>
      </c>
      <c r="B2164" t="s">
        <v>720</v>
      </c>
      <c r="C2164" t="s">
        <v>490</v>
      </c>
      <c r="D2164">
        <v>2016</v>
      </c>
      <c r="E2164" s="13">
        <v>233100</v>
      </c>
      <c r="F2164" s="13">
        <v>233100</v>
      </c>
      <c r="G2164" s="13">
        <v>233100</v>
      </c>
      <c r="H2164" s="13">
        <v>233100</v>
      </c>
      <c r="I2164" s="13">
        <v>242300</v>
      </c>
      <c r="J2164" s="13">
        <v>259700</v>
      </c>
      <c r="K2164" s="13">
        <v>268900</v>
      </c>
      <c r="L2164" s="13">
        <v>261000</v>
      </c>
      <c r="M2164" s="13">
        <v>268600</v>
      </c>
      <c r="N2164" s="13">
        <v>278400</v>
      </c>
      <c r="O2164" s="13">
        <v>299500</v>
      </c>
      <c r="P2164" s="13">
        <v>302900</v>
      </c>
      <c r="Q2164" s="13">
        <v>306900</v>
      </c>
      <c r="R2164" s="13">
        <v>303700</v>
      </c>
      <c r="S2164" s="13">
        <v>302200</v>
      </c>
      <c r="T2164" s="13">
        <v>302200</v>
      </c>
      <c r="U2164" s="13">
        <v>303300</v>
      </c>
      <c r="V2164" s="13">
        <v>308400</v>
      </c>
      <c r="W2164" s="13">
        <v>315000</v>
      </c>
      <c r="X2164" s="13">
        <v>301500</v>
      </c>
      <c r="Y2164" s="13">
        <v>291600</v>
      </c>
      <c r="Z2164" s="13">
        <v>286400</v>
      </c>
      <c r="AA2164" s="13">
        <v>317200</v>
      </c>
      <c r="AB2164" s="13"/>
      <c r="AC2164" s="13">
        <v>26</v>
      </c>
      <c r="AD2164" s="13">
        <v>53</v>
      </c>
      <c r="AE2164" s="13">
        <v>79</v>
      </c>
      <c r="AF2164" s="13">
        <v>49</v>
      </c>
      <c r="AG2164" s="13">
        <v>45</v>
      </c>
      <c r="AH2164" s="13">
        <v>48</v>
      </c>
      <c r="AI2164" s="13">
        <v>79</v>
      </c>
      <c r="AJ2164" s="13">
        <v>56</v>
      </c>
      <c r="AK2164" s="13">
        <v>80</v>
      </c>
      <c r="AL2164" s="13">
        <v>51</v>
      </c>
      <c r="AM2164" s="13">
        <v>60</v>
      </c>
      <c r="AN2164" s="13">
        <v>71</v>
      </c>
      <c r="AO2164" s="13">
        <v>50</v>
      </c>
      <c r="AP2164" s="13"/>
      <c r="AQ2164" s="13">
        <v>64</v>
      </c>
      <c r="AR2164" s="13">
        <v>83</v>
      </c>
      <c r="AS2164" s="13">
        <v>58</v>
      </c>
      <c r="AT2164" s="13">
        <v>23</v>
      </c>
      <c r="AU2164" s="13">
        <v>83</v>
      </c>
      <c r="AV2164" s="13">
        <v>63</v>
      </c>
      <c r="AW2164" s="13">
        <v>102</v>
      </c>
      <c r="AX2164" s="13">
        <v>124</v>
      </c>
      <c r="AY2164" s="14">
        <f t="shared" si="334"/>
        <v>64.142857142857139</v>
      </c>
      <c r="AZ2164" s="14">
        <f t="shared" si="342"/>
        <v>23</v>
      </c>
      <c r="BA2164" s="19">
        <f t="shared" si="335"/>
        <v>0.95454545454545459</v>
      </c>
      <c r="BB2164" s="20">
        <f t="shared" si="343"/>
        <v>23.548430338954052</v>
      </c>
      <c r="BC2164">
        <f t="shared" si="336"/>
        <v>0</v>
      </c>
      <c r="BD2164" s="14">
        <f t="shared" si="337"/>
        <v>1</v>
      </c>
      <c r="BE2164" s="14">
        <f t="shared" si="338"/>
        <v>50.4</v>
      </c>
      <c r="BF2164" s="14">
        <f t="shared" si="339"/>
        <v>62.333333333333336</v>
      </c>
      <c r="BG2164" s="14">
        <f t="shared" si="340"/>
        <v>75</v>
      </c>
    </row>
    <row r="2165" spans="1:59" x14ac:dyDescent="0.2">
      <c r="A2165" t="str">
        <f t="shared" si="341"/>
        <v>Jonathon Patton_2015</v>
      </c>
      <c r="B2165" t="s">
        <v>720</v>
      </c>
      <c r="C2165" t="s">
        <v>490</v>
      </c>
      <c r="D2165">
        <v>2015</v>
      </c>
      <c r="E2165" s="13">
        <v>336700</v>
      </c>
      <c r="F2165" s="13">
        <v>336700</v>
      </c>
      <c r="G2165" s="13">
        <v>336700</v>
      </c>
      <c r="H2165" s="13">
        <v>336700</v>
      </c>
      <c r="I2165" s="13">
        <v>336700</v>
      </c>
      <c r="J2165" s="13">
        <v>336700</v>
      </c>
      <c r="K2165" s="13">
        <v>336700</v>
      </c>
      <c r="L2165" s="13">
        <v>336700</v>
      </c>
      <c r="M2165" s="13">
        <v>336700</v>
      </c>
      <c r="N2165" s="13">
        <v>336700</v>
      </c>
      <c r="O2165" s="13">
        <v>336700</v>
      </c>
      <c r="P2165" s="13">
        <v>336700</v>
      </c>
      <c r="Q2165" s="13">
        <v>336700</v>
      </c>
      <c r="R2165" s="13">
        <v>336700</v>
      </c>
      <c r="S2165" s="13">
        <v>336700</v>
      </c>
      <c r="T2165" s="13">
        <v>336700</v>
      </c>
      <c r="U2165" s="13">
        <v>336700</v>
      </c>
      <c r="V2165" s="13">
        <v>336700</v>
      </c>
      <c r="W2165" s="13">
        <v>336700</v>
      </c>
      <c r="X2165" s="13">
        <v>336700</v>
      </c>
      <c r="Y2165" s="13">
        <v>336700</v>
      </c>
      <c r="Z2165" s="13">
        <v>309200</v>
      </c>
      <c r="AA2165" s="13">
        <v>309200</v>
      </c>
      <c r="AB2165" s="13"/>
      <c r="AC2165" s="13"/>
      <c r="AD2165" s="13"/>
      <c r="AE2165" s="13"/>
      <c r="AF2165" s="13"/>
      <c r="AG2165" s="13"/>
      <c r="AH2165" s="13"/>
      <c r="AI2165" s="13"/>
      <c r="AJ2165" s="13"/>
      <c r="AK2165" s="13"/>
      <c r="AL2165" s="13"/>
      <c r="AM2165" s="13"/>
      <c r="AN2165" s="13"/>
      <c r="AO2165" s="13"/>
      <c r="AP2165" s="13"/>
      <c r="AQ2165" s="13"/>
      <c r="AR2165" s="13"/>
      <c r="AS2165" s="13"/>
      <c r="AT2165" s="13">
        <v>38</v>
      </c>
      <c r="AU2165" s="13">
        <v>49</v>
      </c>
      <c r="AV2165" s="13">
        <v>57</v>
      </c>
      <c r="AW2165" s="13"/>
      <c r="AX2165" s="13"/>
      <c r="AY2165" s="14">
        <f t="shared" si="334"/>
        <v>48</v>
      </c>
      <c r="AZ2165" s="14">
        <f t="shared" si="342"/>
        <v>23</v>
      </c>
      <c r="BA2165" s="19">
        <f t="shared" si="335"/>
        <v>0.13636363636363635</v>
      </c>
      <c r="BB2165" s="20">
        <f t="shared" si="343"/>
        <v>9.5393920141694561</v>
      </c>
      <c r="BC2165">
        <f t="shared" si="336"/>
        <v>0</v>
      </c>
      <c r="BD2165" s="14">
        <f t="shared" si="337"/>
        <v>22</v>
      </c>
      <c r="BE2165" s="14" t="str">
        <f t="shared" si="338"/>
        <v/>
      </c>
      <c r="BF2165" s="14" t="str">
        <f t="shared" si="339"/>
        <v/>
      </c>
      <c r="BG2165" s="14">
        <f t="shared" si="340"/>
        <v>48</v>
      </c>
    </row>
    <row r="2166" spans="1:59" x14ac:dyDescent="0.2">
      <c r="A2166" t="str">
        <f t="shared" si="341"/>
        <v>Jack Payne_2018</v>
      </c>
      <c r="B2166" t="s">
        <v>1619</v>
      </c>
      <c r="C2166" t="s">
        <v>514</v>
      </c>
      <c r="D2166">
        <v>2018</v>
      </c>
      <c r="E2166" s="13">
        <v>117300</v>
      </c>
      <c r="F2166" s="13">
        <v>117300</v>
      </c>
      <c r="G2166" s="13">
        <v>117300</v>
      </c>
      <c r="H2166" s="13">
        <v>117300</v>
      </c>
      <c r="I2166" s="13">
        <v>117300</v>
      </c>
      <c r="J2166" s="13">
        <v>117300</v>
      </c>
      <c r="K2166" s="13">
        <v>117300</v>
      </c>
      <c r="L2166" s="13">
        <v>117300</v>
      </c>
      <c r="M2166" s="13">
        <v>117300</v>
      </c>
      <c r="N2166" s="13">
        <v>117300</v>
      </c>
      <c r="O2166" s="13">
        <v>117300</v>
      </c>
      <c r="P2166" s="13">
        <v>117300</v>
      </c>
      <c r="Q2166" s="13">
        <v>117300</v>
      </c>
      <c r="R2166" s="13">
        <v>117300</v>
      </c>
      <c r="S2166" s="13">
        <v>117300</v>
      </c>
      <c r="T2166" s="13">
        <v>117300</v>
      </c>
      <c r="U2166" s="13">
        <v>117300</v>
      </c>
      <c r="V2166" s="13">
        <v>117300</v>
      </c>
      <c r="W2166" s="13">
        <v>117300</v>
      </c>
      <c r="X2166" s="13">
        <v>117300</v>
      </c>
      <c r="Y2166" s="13">
        <v>117300</v>
      </c>
      <c r="Z2166" s="13">
        <v>117300</v>
      </c>
      <c r="AA2166" s="13">
        <v>117300</v>
      </c>
      <c r="AB2166" s="13"/>
      <c r="AC2166" s="13"/>
      <c r="AD2166" s="13"/>
      <c r="AE2166" s="13"/>
      <c r="AF2166" s="13"/>
      <c r="AG2166" s="13"/>
      <c r="AH2166" s="13"/>
      <c r="AI2166" s="13"/>
      <c r="AJ2166" s="13"/>
      <c r="AK2166" s="13"/>
      <c r="AL2166" s="13"/>
      <c r="AM2166" s="13"/>
      <c r="AN2166" s="13"/>
      <c r="AO2166" s="13"/>
      <c r="AP2166" s="13"/>
      <c r="AQ2166" s="13"/>
      <c r="AR2166" s="13"/>
      <c r="AS2166" s="13"/>
      <c r="AT2166" s="13"/>
      <c r="AU2166" s="13"/>
      <c r="AV2166" s="13"/>
      <c r="AW2166" s="13"/>
      <c r="AX2166" s="13"/>
      <c r="AY2166" s="14" t="str">
        <f t="shared" si="334"/>
        <v/>
      </c>
      <c r="AZ2166" s="14">
        <f t="shared" si="342"/>
        <v>23</v>
      </c>
      <c r="BA2166" s="19">
        <f t="shared" si="335"/>
        <v>0</v>
      </c>
      <c r="BB2166" s="20" t="e">
        <f t="shared" si="343"/>
        <v>#DIV/0!</v>
      </c>
      <c r="BC2166">
        <f t="shared" si="336"/>
        <v>0</v>
      </c>
      <c r="BD2166" s="14">
        <f t="shared" si="337"/>
        <v>1</v>
      </c>
      <c r="BE2166" s="14" t="str">
        <f t="shared" si="338"/>
        <v/>
      </c>
      <c r="BF2166" s="14" t="str">
        <f t="shared" si="339"/>
        <v/>
      </c>
      <c r="BG2166" s="14" t="str">
        <f t="shared" si="340"/>
        <v/>
      </c>
    </row>
    <row r="2167" spans="1:59" x14ac:dyDescent="0.2">
      <c r="A2167" t="str">
        <f t="shared" si="341"/>
        <v>Jack Payne_2017</v>
      </c>
      <c r="B2167" t="s">
        <v>1619</v>
      </c>
      <c r="C2167" t="s">
        <v>514</v>
      </c>
      <c r="D2167">
        <v>2017</v>
      </c>
      <c r="E2167" s="13">
        <v>0</v>
      </c>
      <c r="F2167" s="13">
        <v>0</v>
      </c>
      <c r="G2167" s="13">
        <v>0</v>
      </c>
      <c r="H2167" s="13">
        <v>0</v>
      </c>
      <c r="I2167" s="13">
        <v>0</v>
      </c>
      <c r="J2167" s="13">
        <v>0</v>
      </c>
      <c r="K2167" s="13">
        <v>0</v>
      </c>
      <c r="L2167" s="13">
        <v>0</v>
      </c>
      <c r="M2167" s="13">
        <v>0</v>
      </c>
      <c r="N2167" s="13">
        <v>0</v>
      </c>
      <c r="O2167" s="13">
        <v>0</v>
      </c>
      <c r="P2167" s="13">
        <v>0</v>
      </c>
      <c r="Q2167" s="13">
        <v>0</v>
      </c>
      <c r="R2167" s="13">
        <v>0</v>
      </c>
      <c r="S2167" s="13">
        <v>0</v>
      </c>
      <c r="T2167" s="13">
        <v>0</v>
      </c>
      <c r="U2167" s="13">
        <v>0</v>
      </c>
      <c r="V2167" s="13">
        <v>0</v>
      </c>
      <c r="W2167" s="13">
        <v>0</v>
      </c>
      <c r="X2167" s="13">
        <v>0</v>
      </c>
      <c r="Y2167" s="13">
        <v>0</v>
      </c>
      <c r="Z2167" s="13">
        <v>0</v>
      </c>
      <c r="AA2167" s="13">
        <v>0</v>
      </c>
      <c r="AB2167" s="13"/>
      <c r="AC2167" s="13"/>
      <c r="AD2167" s="13"/>
      <c r="AE2167" s="13"/>
      <c r="AF2167" s="13"/>
      <c r="AG2167" s="13"/>
      <c r="AH2167" s="13"/>
      <c r="AI2167" s="13"/>
      <c r="AJ2167" s="13"/>
      <c r="AK2167" s="13"/>
      <c r="AL2167" s="13"/>
      <c r="AM2167" s="13"/>
      <c r="AN2167" s="13"/>
      <c r="AO2167" s="13"/>
      <c r="AP2167" s="13"/>
      <c r="AQ2167" s="13"/>
      <c r="AR2167" s="13"/>
      <c r="AS2167" s="13"/>
      <c r="AT2167" s="13"/>
      <c r="AU2167" s="13"/>
      <c r="AV2167" s="13"/>
      <c r="AW2167" s="13"/>
      <c r="AX2167" s="13"/>
      <c r="AY2167" s="14" t="str">
        <f t="shared" ref="AY2167:AY2230" si="344">IFERROR(AVERAGEIFS(AB2167:AX2167,AB2167:AX2167,"&lt;&gt;"),"")</f>
        <v/>
      </c>
      <c r="AZ2167" s="14">
        <f t="shared" si="342"/>
        <v>23</v>
      </c>
      <c r="BA2167" s="19">
        <f t="shared" ref="BA2167:BA2230" si="345">COUNTIF(AB2167:AX2167,"&lt;&gt;")/22</f>
        <v>0</v>
      </c>
      <c r="BB2167" s="20" t="e">
        <f t="shared" si="343"/>
        <v>#DIV/0!</v>
      </c>
      <c r="BC2167">
        <f t="shared" ref="BC2167:BC2230" si="346">COUNTIFS(E2167:AA2167,0)</f>
        <v>23</v>
      </c>
      <c r="BD2167" s="14">
        <f t="shared" ref="BD2167:BD2230" si="347">MATCH(MIN(E2167:AA2167),E2167:AA2167,0)</f>
        <v>1</v>
      </c>
      <c r="BE2167" s="14" t="str">
        <f t="shared" ref="BE2167:BE2230" si="348">IFERROR(AVERAGE(AB2167:AG2167),"")</f>
        <v/>
      </c>
      <c r="BF2167" s="14" t="str">
        <f t="shared" ref="BF2167:BF2230" si="349">IFERROR(AVERAGE(AH2167:AM2167),"")</f>
        <v/>
      </c>
      <c r="BG2167" s="14" t="str">
        <f t="shared" ref="BG2167:BG2230" si="350">IFERROR(AVERAGE(AP2167:AX2167),"")</f>
        <v/>
      </c>
    </row>
    <row r="2168" spans="1:59" x14ac:dyDescent="0.2">
      <c r="A2168" t="str">
        <f t="shared" si="341"/>
        <v>Jack Payne_2016</v>
      </c>
      <c r="B2168" t="s">
        <v>1619</v>
      </c>
      <c r="C2168" t="s">
        <v>514</v>
      </c>
      <c r="D2168">
        <v>2016</v>
      </c>
      <c r="E2168" s="13">
        <v>0</v>
      </c>
      <c r="F2168" s="13">
        <v>0</v>
      </c>
      <c r="G2168" s="13">
        <v>0</v>
      </c>
      <c r="H2168" s="13">
        <v>0</v>
      </c>
      <c r="I2168" s="13">
        <v>0</v>
      </c>
      <c r="J2168" s="13">
        <v>0</v>
      </c>
      <c r="K2168" s="13">
        <v>0</v>
      </c>
      <c r="L2168" s="13">
        <v>0</v>
      </c>
      <c r="M2168" s="13">
        <v>0</v>
      </c>
      <c r="N2168" s="13">
        <v>0</v>
      </c>
      <c r="O2168" s="13">
        <v>0</v>
      </c>
      <c r="P2168" s="13">
        <v>0</v>
      </c>
      <c r="Q2168" s="13">
        <v>0</v>
      </c>
      <c r="R2168" s="13">
        <v>0</v>
      </c>
      <c r="S2168" s="13">
        <v>0</v>
      </c>
      <c r="T2168" s="13">
        <v>0</v>
      </c>
      <c r="U2168" s="13">
        <v>0</v>
      </c>
      <c r="V2168" s="13">
        <v>0</v>
      </c>
      <c r="W2168" s="13">
        <v>0</v>
      </c>
      <c r="X2168" s="13">
        <v>0</v>
      </c>
      <c r="Y2168" s="13">
        <v>0</v>
      </c>
      <c r="Z2168" s="13">
        <v>0</v>
      </c>
      <c r="AA2168" s="13">
        <v>0</v>
      </c>
      <c r="AB2168" s="13"/>
      <c r="AC2168" s="13"/>
      <c r="AD2168" s="13"/>
      <c r="AE2168" s="13"/>
      <c r="AF2168" s="13"/>
      <c r="AG2168" s="13"/>
      <c r="AH2168" s="13"/>
      <c r="AI2168" s="13"/>
      <c r="AJ2168" s="13"/>
      <c r="AK2168" s="13"/>
      <c r="AL2168" s="13"/>
      <c r="AM2168" s="13"/>
      <c r="AN2168" s="13"/>
      <c r="AO2168" s="13"/>
      <c r="AP2168" s="13"/>
      <c r="AQ2168" s="13"/>
      <c r="AR2168" s="13"/>
      <c r="AS2168" s="13"/>
      <c r="AT2168" s="13"/>
      <c r="AU2168" s="13"/>
      <c r="AV2168" s="13"/>
      <c r="AW2168" s="13"/>
      <c r="AX2168" s="13"/>
      <c r="AY2168" s="14" t="str">
        <f t="shared" si="344"/>
        <v/>
      </c>
      <c r="AZ2168" s="14">
        <f t="shared" si="342"/>
        <v>23</v>
      </c>
      <c r="BA2168" s="19">
        <f t="shared" si="345"/>
        <v>0</v>
      </c>
      <c r="BB2168" s="20" t="e">
        <f t="shared" si="343"/>
        <v>#DIV/0!</v>
      </c>
      <c r="BC2168">
        <f t="shared" si="346"/>
        <v>23</v>
      </c>
      <c r="BD2168" s="14">
        <f t="shared" si="347"/>
        <v>1</v>
      </c>
      <c r="BE2168" s="14" t="str">
        <f t="shared" si="348"/>
        <v/>
      </c>
      <c r="BF2168" s="14" t="str">
        <f t="shared" si="349"/>
        <v/>
      </c>
      <c r="BG2168" s="14" t="str">
        <f t="shared" si="350"/>
        <v/>
      </c>
    </row>
    <row r="2169" spans="1:59" x14ac:dyDescent="0.2">
      <c r="A2169" t="str">
        <f t="shared" si="341"/>
        <v>Jack Payne_2015</v>
      </c>
      <c r="B2169" t="s">
        <v>1619</v>
      </c>
      <c r="C2169" t="s">
        <v>514</v>
      </c>
      <c r="D2169">
        <v>2015</v>
      </c>
      <c r="E2169" s="13">
        <v>0</v>
      </c>
      <c r="F2169" s="13">
        <v>0</v>
      </c>
      <c r="G2169" s="13">
        <v>0</v>
      </c>
      <c r="H2169" s="13">
        <v>0</v>
      </c>
      <c r="I2169" s="13">
        <v>0</v>
      </c>
      <c r="J2169" s="13">
        <v>0</v>
      </c>
      <c r="K2169" s="13">
        <v>0</v>
      </c>
      <c r="L2169" s="13">
        <v>0</v>
      </c>
      <c r="M2169" s="13">
        <v>0</v>
      </c>
      <c r="N2169" s="13">
        <v>0</v>
      </c>
      <c r="O2169" s="13">
        <v>0</v>
      </c>
      <c r="P2169" s="13">
        <v>0</v>
      </c>
      <c r="Q2169" s="13">
        <v>0</v>
      </c>
      <c r="R2169" s="13">
        <v>0</v>
      </c>
      <c r="S2169" s="13">
        <v>0</v>
      </c>
      <c r="T2169" s="13">
        <v>0</v>
      </c>
      <c r="U2169" s="13">
        <v>0</v>
      </c>
      <c r="V2169" s="13">
        <v>0</v>
      </c>
      <c r="W2169" s="13">
        <v>0</v>
      </c>
      <c r="X2169" s="13">
        <v>0</v>
      </c>
      <c r="Y2169" s="13">
        <v>0</v>
      </c>
      <c r="Z2169" s="13">
        <v>0</v>
      </c>
      <c r="AA2169" s="13">
        <v>0</v>
      </c>
      <c r="AB2169" s="13"/>
      <c r="AC2169" s="13"/>
      <c r="AD2169" s="13"/>
      <c r="AE2169" s="13"/>
      <c r="AF2169" s="13"/>
      <c r="AG2169" s="13"/>
      <c r="AH2169" s="13"/>
      <c r="AI2169" s="13"/>
      <c r="AJ2169" s="13"/>
      <c r="AK2169" s="13"/>
      <c r="AL2169" s="13"/>
      <c r="AM2169" s="13"/>
      <c r="AN2169" s="13"/>
      <c r="AO2169" s="13"/>
      <c r="AP2169" s="13"/>
      <c r="AQ2169" s="13"/>
      <c r="AR2169" s="13"/>
      <c r="AS2169" s="13"/>
      <c r="AT2169" s="13"/>
      <c r="AU2169" s="13"/>
      <c r="AV2169" s="13"/>
      <c r="AW2169" s="13"/>
      <c r="AX2169" s="13"/>
      <c r="AY2169" s="14" t="str">
        <f t="shared" si="344"/>
        <v/>
      </c>
      <c r="AZ2169" s="14">
        <f t="shared" si="342"/>
        <v>23</v>
      </c>
      <c r="BA2169" s="19">
        <f t="shared" si="345"/>
        <v>0</v>
      </c>
      <c r="BB2169" s="20" t="e">
        <f t="shared" si="343"/>
        <v>#DIV/0!</v>
      </c>
      <c r="BC2169">
        <f t="shared" si="346"/>
        <v>23</v>
      </c>
      <c r="BD2169" s="14">
        <f t="shared" si="347"/>
        <v>1</v>
      </c>
      <c r="BE2169" s="14" t="str">
        <f t="shared" si="348"/>
        <v/>
      </c>
      <c r="BF2169" s="14" t="str">
        <f t="shared" si="349"/>
        <v/>
      </c>
      <c r="BG2169" s="14" t="str">
        <f t="shared" si="350"/>
        <v/>
      </c>
    </row>
    <row r="2170" spans="1:59" x14ac:dyDescent="0.2">
      <c r="A2170" t="str">
        <f t="shared" si="341"/>
        <v>Alex Pearce_2018</v>
      </c>
      <c r="B2170" t="s">
        <v>538</v>
      </c>
      <c r="C2170" t="s">
        <v>184</v>
      </c>
      <c r="D2170">
        <v>2018</v>
      </c>
      <c r="E2170" s="13">
        <v>231400</v>
      </c>
      <c r="F2170" s="13">
        <v>231400</v>
      </c>
      <c r="G2170" s="13">
        <v>231400</v>
      </c>
      <c r="H2170" s="13">
        <v>255400</v>
      </c>
      <c r="I2170" s="13">
        <v>272000</v>
      </c>
      <c r="J2170" s="13">
        <v>272400</v>
      </c>
      <c r="K2170" s="13">
        <v>270300</v>
      </c>
      <c r="L2170" s="13">
        <v>266500</v>
      </c>
      <c r="M2170" s="13">
        <v>269800</v>
      </c>
      <c r="N2170" s="13">
        <v>258700</v>
      </c>
      <c r="O2170" s="13">
        <v>246600</v>
      </c>
      <c r="P2170" s="13">
        <v>234600</v>
      </c>
      <c r="Q2170" s="13">
        <v>238500</v>
      </c>
      <c r="R2170" s="13">
        <v>238500</v>
      </c>
      <c r="S2170" s="13">
        <v>238500</v>
      </c>
      <c r="T2170" s="13">
        <v>245100</v>
      </c>
      <c r="U2170" s="13">
        <v>255300</v>
      </c>
      <c r="V2170" s="13">
        <v>251800</v>
      </c>
      <c r="W2170" s="13">
        <v>250300</v>
      </c>
      <c r="X2170" s="13">
        <v>234100</v>
      </c>
      <c r="Y2170" s="13">
        <v>222100</v>
      </c>
      <c r="Z2170" s="13">
        <v>220300</v>
      </c>
      <c r="AA2170" s="13">
        <v>224700</v>
      </c>
      <c r="AB2170" s="13">
        <v>57</v>
      </c>
      <c r="AC2170" s="13">
        <v>70</v>
      </c>
      <c r="AD2170" s="13">
        <v>64</v>
      </c>
      <c r="AE2170" s="13">
        <v>53</v>
      </c>
      <c r="AF2170" s="13">
        <v>43</v>
      </c>
      <c r="AG2170" s="13">
        <v>61</v>
      </c>
      <c r="AH2170" s="13">
        <v>49</v>
      </c>
      <c r="AI2170" s="13">
        <v>58</v>
      </c>
      <c r="AJ2170" s="13">
        <v>31</v>
      </c>
      <c r="AK2170" s="13">
        <v>39</v>
      </c>
      <c r="AL2170" s="13">
        <v>51</v>
      </c>
      <c r="AM2170" s="13">
        <v>61</v>
      </c>
      <c r="AN2170" s="13"/>
      <c r="AO2170" s="13"/>
      <c r="AP2170" s="13">
        <v>49</v>
      </c>
      <c r="AQ2170" s="13">
        <v>63</v>
      </c>
      <c r="AR2170" s="13">
        <v>36</v>
      </c>
      <c r="AS2170" s="13">
        <v>52</v>
      </c>
      <c r="AT2170" s="13">
        <v>29</v>
      </c>
      <c r="AU2170" s="13">
        <v>36</v>
      </c>
      <c r="AV2170" s="13">
        <v>68</v>
      </c>
      <c r="AW2170" s="13">
        <v>19</v>
      </c>
      <c r="AX2170" s="13">
        <v>69</v>
      </c>
      <c r="AY2170" s="14">
        <f t="shared" si="344"/>
        <v>50.38095238095238</v>
      </c>
      <c r="AZ2170" s="14">
        <f t="shared" si="342"/>
        <v>23</v>
      </c>
      <c r="BA2170" s="19">
        <f t="shared" si="345"/>
        <v>0.95454545454545459</v>
      </c>
      <c r="BB2170" s="20">
        <f t="shared" si="343"/>
        <v>14.392623772183413</v>
      </c>
      <c r="BC2170">
        <f t="shared" si="346"/>
        <v>0</v>
      </c>
      <c r="BD2170" s="14">
        <f t="shared" si="347"/>
        <v>22</v>
      </c>
      <c r="BE2170" s="14">
        <f t="shared" si="348"/>
        <v>58</v>
      </c>
      <c r="BF2170" s="14">
        <f t="shared" si="349"/>
        <v>48.166666666666664</v>
      </c>
      <c r="BG2170" s="14">
        <f t="shared" si="350"/>
        <v>46.777777777777779</v>
      </c>
    </row>
    <row r="2171" spans="1:59" x14ac:dyDescent="0.2">
      <c r="A2171" t="str">
        <f t="shared" si="341"/>
        <v>Alex Pearce_2017</v>
      </c>
      <c r="B2171" t="s">
        <v>538</v>
      </c>
      <c r="C2171" t="s">
        <v>184</v>
      </c>
      <c r="D2171">
        <v>2017</v>
      </c>
      <c r="E2171" s="13">
        <v>327100</v>
      </c>
      <c r="F2171" s="13">
        <v>327100</v>
      </c>
      <c r="G2171" s="13">
        <v>327100</v>
      </c>
      <c r="H2171" s="13">
        <v>327100</v>
      </c>
      <c r="I2171" s="13">
        <v>327100</v>
      </c>
      <c r="J2171" s="13">
        <v>327100</v>
      </c>
      <c r="K2171" s="13">
        <v>327100</v>
      </c>
      <c r="L2171" s="13">
        <v>327100</v>
      </c>
      <c r="M2171" s="13">
        <v>327100</v>
      </c>
      <c r="N2171" s="13">
        <v>327100</v>
      </c>
      <c r="O2171" s="13">
        <v>327100</v>
      </c>
      <c r="P2171" s="13">
        <v>327100</v>
      </c>
      <c r="Q2171" s="13">
        <v>327100</v>
      </c>
      <c r="R2171" s="13">
        <v>327100</v>
      </c>
      <c r="S2171" s="13">
        <v>327100</v>
      </c>
      <c r="T2171" s="13">
        <v>327100</v>
      </c>
      <c r="U2171" s="13">
        <v>327100</v>
      </c>
      <c r="V2171" s="13">
        <v>327100</v>
      </c>
      <c r="W2171" s="13">
        <v>327100</v>
      </c>
      <c r="X2171" s="13">
        <v>327100</v>
      </c>
      <c r="Y2171" s="13">
        <v>327100</v>
      </c>
      <c r="Z2171" s="13">
        <v>327100</v>
      </c>
      <c r="AA2171" s="13">
        <v>327100</v>
      </c>
      <c r="AB2171" s="13"/>
      <c r="AC2171" s="13"/>
      <c r="AD2171" s="13"/>
      <c r="AE2171" s="13"/>
      <c r="AF2171" s="13"/>
      <c r="AG2171" s="13"/>
      <c r="AH2171" s="13"/>
      <c r="AI2171" s="13"/>
      <c r="AJ2171" s="13"/>
      <c r="AK2171" s="13"/>
      <c r="AL2171" s="13"/>
      <c r="AM2171" s="13"/>
      <c r="AN2171" s="13"/>
      <c r="AO2171" s="13"/>
      <c r="AP2171" s="13"/>
      <c r="AQ2171" s="13"/>
      <c r="AR2171" s="13"/>
      <c r="AS2171" s="13"/>
      <c r="AT2171" s="13"/>
      <c r="AU2171" s="13"/>
      <c r="AV2171" s="13"/>
      <c r="AW2171" s="13"/>
      <c r="AX2171" s="13"/>
      <c r="AY2171" s="14" t="str">
        <f t="shared" si="344"/>
        <v/>
      </c>
      <c r="AZ2171" s="14">
        <f t="shared" si="342"/>
        <v>23</v>
      </c>
      <c r="BA2171" s="19">
        <f t="shared" si="345"/>
        <v>0</v>
      </c>
      <c r="BB2171" s="20" t="e">
        <f t="shared" si="343"/>
        <v>#DIV/0!</v>
      </c>
      <c r="BC2171">
        <f t="shared" si="346"/>
        <v>0</v>
      </c>
      <c r="BD2171" s="14">
        <f t="shared" si="347"/>
        <v>1</v>
      </c>
      <c r="BE2171" s="14" t="str">
        <f t="shared" si="348"/>
        <v/>
      </c>
      <c r="BF2171" s="14" t="str">
        <f t="shared" si="349"/>
        <v/>
      </c>
      <c r="BG2171" s="14" t="str">
        <f t="shared" si="350"/>
        <v/>
      </c>
    </row>
    <row r="2172" spans="1:59" x14ac:dyDescent="0.2">
      <c r="A2172" t="str">
        <f t="shared" si="341"/>
        <v>Alex Pearce_2016</v>
      </c>
      <c r="B2172" t="s">
        <v>538</v>
      </c>
      <c r="C2172" t="s">
        <v>184</v>
      </c>
      <c r="D2172">
        <v>2016</v>
      </c>
      <c r="E2172" s="13">
        <v>275200</v>
      </c>
      <c r="F2172" s="13">
        <v>275200</v>
      </c>
      <c r="G2172" s="13">
        <v>275200</v>
      </c>
      <c r="H2172" s="13">
        <v>275200</v>
      </c>
      <c r="I2172" s="13">
        <v>284900</v>
      </c>
      <c r="J2172" s="13">
        <v>288100</v>
      </c>
      <c r="K2172" s="13">
        <v>284600</v>
      </c>
      <c r="L2172" s="13">
        <v>268700</v>
      </c>
      <c r="M2172" s="13">
        <v>272500</v>
      </c>
      <c r="N2172" s="13">
        <v>284400</v>
      </c>
      <c r="O2172" s="13">
        <v>284400</v>
      </c>
      <c r="P2172" s="13">
        <v>284400</v>
      </c>
      <c r="Q2172" s="13">
        <v>284400</v>
      </c>
      <c r="R2172" s="13">
        <v>284400</v>
      </c>
      <c r="S2172" s="13">
        <v>284400</v>
      </c>
      <c r="T2172" s="13">
        <v>284400</v>
      </c>
      <c r="U2172" s="13">
        <v>284400</v>
      </c>
      <c r="V2172" s="13">
        <v>284400</v>
      </c>
      <c r="W2172" s="13">
        <v>284400</v>
      </c>
      <c r="X2172" s="13">
        <v>284400</v>
      </c>
      <c r="Y2172" s="13">
        <v>284400</v>
      </c>
      <c r="Z2172" s="13">
        <v>284400</v>
      </c>
      <c r="AA2172" s="13">
        <v>284400</v>
      </c>
      <c r="AB2172" s="13"/>
      <c r="AC2172" s="13">
        <v>52</v>
      </c>
      <c r="AD2172" s="13">
        <v>78</v>
      </c>
      <c r="AE2172" s="13">
        <v>54</v>
      </c>
      <c r="AF2172" s="13">
        <v>42</v>
      </c>
      <c r="AG2172" s="13">
        <v>65</v>
      </c>
      <c r="AH2172" s="13">
        <v>26</v>
      </c>
      <c r="AI2172" s="13">
        <v>77</v>
      </c>
      <c r="AJ2172" s="13">
        <v>87</v>
      </c>
      <c r="AK2172" s="13"/>
      <c r="AL2172" s="13"/>
      <c r="AM2172" s="13"/>
      <c r="AN2172" s="13"/>
      <c r="AO2172" s="13"/>
      <c r="AP2172" s="13"/>
      <c r="AQ2172" s="13"/>
      <c r="AR2172" s="13"/>
      <c r="AS2172" s="13"/>
      <c r="AT2172" s="13"/>
      <c r="AU2172" s="13"/>
      <c r="AV2172" s="13"/>
      <c r="AW2172" s="13"/>
      <c r="AX2172" s="13"/>
      <c r="AY2172" s="14">
        <f t="shared" si="344"/>
        <v>60.125</v>
      </c>
      <c r="AZ2172" s="14">
        <f t="shared" si="342"/>
        <v>23</v>
      </c>
      <c r="BA2172" s="19">
        <f t="shared" si="345"/>
        <v>0.36363636363636365</v>
      </c>
      <c r="BB2172" s="20">
        <f t="shared" si="343"/>
        <v>20.517849372123358</v>
      </c>
      <c r="BC2172">
        <f t="shared" si="346"/>
        <v>0</v>
      </c>
      <c r="BD2172" s="14">
        <f t="shared" si="347"/>
        <v>8</v>
      </c>
      <c r="BE2172" s="14">
        <f t="shared" si="348"/>
        <v>58.2</v>
      </c>
      <c r="BF2172" s="14">
        <f t="shared" si="349"/>
        <v>63.333333333333336</v>
      </c>
      <c r="BG2172" s="14" t="str">
        <f t="shared" si="350"/>
        <v/>
      </c>
    </row>
    <row r="2173" spans="1:59" x14ac:dyDescent="0.2">
      <c r="A2173" t="str">
        <f t="shared" si="341"/>
        <v>Alex Pearce_2015</v>
      </c>
      <c r="B2173" t="s">
        <v>538</v>
      </c>
      <c r="C2173" t="s">
        <v>184</v>
      </c>
      <c r="D2173">
        <v>2015</v>
      </c>
      <c r="E2173" s="13">
        <v>123900</v>
      </c>
      <c r="F2173" s="13">
        <v>123900</v>
      </c>
      <c r="G2173" s="13">
        <v>123900</v>
      </c>
      <c r="H2173" s="13">
        <v>123900</v>
      </c>
      <c r="I2173" s="13">
        <v>123900</v>
      </c>
      <c r="J2173" s="13">
        <v>123900</v>
      </c>
      <c r="K2173" s="13">
        <v>123900</v>
      </c>
      <c r="L2173" s="13">
        <v>123900</v>
      </c>
      <c r="M2173" s="13">
        <v>123900</v>
      </c>
      <c r="N2173" s="13">
        <v>123900</v>
      </c>
      <c r="O2173" s="13">
        <v>123900</v>
      </c>
      <c r="P2173" s="13">
        <v>165700</v>
      </c>
      <c r="Q2173" s="13">
        <v>165700</v>
      </c>
      <c r="R2173" s="13">
        <v>178600</v>
      </c>
      <c r="S2173" s="13">
        <v>197400</v>
      </c>
      <c r="T2173" s="13">
        <v>197100</v>
      </c>
      <c r="U2173" s="13">
        <v>204200</v>
      </c>
      <c r="V2173" s="13">
        <v>209600</v>
      </c>
      <c r="W2173" s="13">
        <v>233500</v>
      </c>
      <c r="X2173" s="13">
        <v>265400</v>
      </c>
      <c r="Y2173" s="13">
        <v>286400</v>
      </c>
      <c r="Z2173" s="13">
        <v>279000</v>
      </c>
      <c r="AA2173" s="13">
        <v>279000</v>
      </c>
      <c r="AB2173" s="13"/>
      <c r="AC2173" s="13"/>
      <c r="AD2173" s="13"/>
      <c r="AE2173" s="13"/>
      <c r="AF2173" s="13"/>
      <c r="AG2173" s="13">
        <v>74</v>
      </c>
      <c r="AH2173" s="13">
        <v>27</v>
      </c>
      <c r="AI2173" s="13"/>
      <c r="AJ2173" s="13"/>
      <c r="AK2173" s="13"/>
      <c r="AL2173" s="13">
        <v>67</v>
      </c>
      <c r="AM2173" s="13"/>
      <c r="AN2173" s="13">
        <v>34</v>
      </c>
      <c r="AO2173" s="13">
        <v>47</v>
      </c>
      <c r="AP2173" s="13">
        <v>35</v>
      </c>
      <c r="AQ2173" s="13">
        <v>51</v>
      </c>
      <c r="AR2173" s="13">
        <v>50</v>
      </c>
      <c r="AS2173" s="13">
        <v>80</v>
      </c>
      <c r="AT2173" s="13">
        <v>84</v>
      </c>
      <c r="AU2173" s="13">
        <v>45</v>
      </c>
      <c r="AV2173" s="13">
        <v>30</v>
      </c>
      <c r="AW2173" s="13"/>
      <c r="AX2173" s="13">
        <v>39</v>
      </c>
      <c r="AY2173" s="14">
        <f t="shared" si="344"/>
        <v>51</v>
      </c>
      <c r="AZ2173" s="14">
        <f t="shared" si="342"/>
        <v>23</v>
      </c>
      <c r="BA2173" s="19">
        <f t="shared" si="345"/>
        <v>0.59090909090909094</v>
      </c>
      <c r="BB2173" s="20">
        <f t="shared" si="343"/>
        <v>19.308892597281009</v>
      </c>
      <c r="BC2173">
        <f t="shared" si="346"/>
        <v>0</v>
      </c>
      <c r="BD2173" s="14">
        <f t="shared" si="347"/>
        <v>1</v>
      </c>
      <c r="BE2173" s="14">
        <f t="shared" si="348"/>
        <v>74</v>
      </c>
      <c r="BF2173" s="14">
        <f t="shared" si="349"/>
        <v>47</v>
      </c>
      <c r="BG2173" s="14">
        <f t="shared" si="350"/>
        <v>51.75</v>
      </c>
    </row>
    <row r="2174" spans="1:59" x14ac:dyDescent="0.2">
      <c r="A2174" t="str">
        <f t="shared" si="341"/>
        <v>Scott Pendlebury_2018</v>
      </c>
      <c r="B2174" t="s">
        <v>858</v>
      </c>
      <c r="C2174" t="s">
        <v>116</v>
      </c>
      <c r="D2174">
        <v>2018</v>
      </c>
      <c r="E2174" s="13">
        <v>586500</v>
      </c>
      <c r="F2174" s="13">
        <v>586500</v>
      </c>
      <c r="G2174" s="13">
        <v>586500</v>
      </c>
      <c r="H2174" s="13">
        <v>574100</v>
      </c>
      <c r="I2174" s="13">
        <v>570000</v>
      </c>
      <c r="J2174" s="13">
        <v>573300</v>
      </c>
      <c r="K2174" s="13">
        <v>572000</v>
      </c>
      <c r="L2174" s="13">
        <v>550700</v>
      </c>
      <c r="M2174" s="13">
        <v>550700</v>
      </c>
      <c r="N2174" s="13">
        <v>520500</v>
      </c>
      <c r="O2174" s="13">
        <v>494900</v>
      </c>
      <c r="P2174" s="13">
        <v>487800</v>
      </c>
      <c r="Q2174" s="13">
        <v>476000</v>
      </c>
      <c r="R2174" s="13">
        <v>476000</v>
      </c>
      <c r="S2174" s="13">
        <v>484400</v>
      </c>
      <c r="T2174" s="13">
        <v>497500</v>
      </c>
      <c r="U2174" s="13">
        <v>542900</v>
      </c>
      <c r="V2174" s="13">
        <v>548900</v>
      </c>
      <c r="W2174" s="13">
        <v>559000</v>
      </c>
      <c r="X2174" s="13">
        <v>545400</v>
      </c>
      <c r="Y2174" s="13">
        <v>538500</v>
      </c>
      <c r="Z2174" s="13">
        <v>519400</v>
      </c>
      <c r="AA2174" s="13">
        <v>489200</v>
      </c>
      <c r="AB2174" s="13">
        <v>99</v>
      </c>
      <c r="AC2174" s="13">
        <v>109</v>
      </c>
      <c r="AD2174" s="13">
        <v>113</v>
      </c>
      <c r="AE2174" s="13">
        <v>106</v>
      </c>
      <c r="AF2174" s="13">
        <v>123</v>
      </c>
      <c r="AG2174" s="13">
        <v>108</v>
      </c>
      <c r="AH2174" s="13">
        <v>63</v>
      </c>
      <c r="AI2174" s="13"/>
      <c r="AJ2174" s="13">
        <v>94</v>
      </c>
      <c r="AK2174" s="13">
        <v>98</v>
      </c>
      <c r="AL2174" s="13">
        <v>89</v>
      </c>
      <c r="AM2174" s="13">
        <v>82</v>
      </c>
      <c r="AN2174" s="13"/>
      <c r="AO2174" s="13">
        <v>136</v>
      </c>
      <c r="AP2174" s="13">
        <v>108</v>
      </c>
      <c r="AQ2174" s="13">
        <v>163</v>
      </c>
      <c r="AR2174" s="13">
        <v>74</v>
      </c>
      <c r="AS2174" s="13">
        <v>122</v>
      </c>
      <c r="AT2174" s="13">
        <v>116</v>
      </c>
      <c r="AU2174" s="13">
        <v>82</v>
      </c>
      <c r="AV2174" s="13">
        <v>91</v>
      </c>
      <c r="AW2174" s="13">
        <v>100</v>
      </c>
      <c r="AX2174" s="13">
        <v>98</v>
      </c>
      <c r="AY2174" s="14">
        <f t="shared" si="344"/>
        <v>103.52380952380952</v>
      </c>
      <c r="AZ2174" s="14">
        <f t="shared" si="342"/>
        <v>23</v>
      </c>
      <c r="BA2174" s="19">
        <f t="shared" si="345"/>
        <v>0.95454545454545459</v>
      </c>
      <c r="BB2174" s="20">
        <f t="shared" si="343"/>
        <v>21.939961366463372</v>
      </c>
      <c r="BC2174">
        <f t="shared" si="346"/>
        <v>0</v>
      </c>
      <c r="BD2174" s="14">
        <f t="shared" si="347"/>
        <v>13</v>
      </c>
      <c r="BE2174" s="14">
        <f t="shared" si="348"/>
        <v>109.66666666666667</v>
      </c>
      <c r="BF2174" s="14">
        <f t="shared" si="349"/>
        <v>85.2</v>
      </c>
      <c r="BG2174" s="14">
        <f t="shared" si="350"/>
        <v>106</v>
      </c>
    </row>
    <row r="2175" spans="1:59" x14ac:dyDescent="0.2">
      <c r="A2175" t="str">
        <f t="shared" si="341"/>
        <v>Scott Pendlebury_2017</v>
      </c>
      <c r="B2175" t="s">
        <v>858</v>
      </c>
      <c r="C2175" t="s">
        <v>116</v>
      </c>
      <c r="D2175">
        <v>2017</v>
      </c>
      <c r="E2175" s="13">
        <v>645700</v>
      </c>
      <c r="F2175" s="13">
        <v>645700</v>
      </c>
      <c r="G2175" s="13">
        <v>645700</v>
      </c>
      <c r="H2175" s="13">
        <v>652200</v>
      </c>
      <c r="I2175" s="13">
        <v>633100</v>
      </c>
      <c r="J2175" s="13">
        <v>595700</v>
      </c>
      <c r="K2175" s="13">
        <v>577900</v>
      </c>
      <c r="L2175" s="13">
        <v>564000</v>
      </c>
      <c r="M2175" s="13">
        <v>556800</v>
      </c>
      <c r="N2175" s="13">
        <v>548800</v>
      </c>
      <c r="O2175" s="13">
        <v>560100</v>
      </c>
      <c r="P2175" s="13">
        <v>581900</v>
      </c>
      <c r="Q2175" s="13">
        <v>578700</v>
      </c>
      <c r="R2175" s="13">
        <v>578700</v>
      </c>
      <c r="S2175" s="13">
        <v>566800</v>
      </c>
      <c r="T2175" s="13">
        <v>542800</v>
      </c>
      <c r="U2175" s="13">
        <v>523600</v>
      </c>
      <c r="V2175" s="13">
        <v>497600</v>
      </c>
      <c r="W2175" s="13">
        <v>497600</v>
      </c>
      <c r="X2175" s="13">
        <v>497600</v>
      </c>
      <c r="Y2175" s="13">
        <v>497600</v>
      </c>
      <c r="Z2175" s="13">
        <v>497600</v>
      </c>
      <c r="AA2175" s="13">
        <v>497600</v>
      </c>
      <c r="AB2175" s="13">
        <v>146</v>
      </c>
      <c r="AC2175" s="13">
        <v>120</v>
      </c>
      <c r="AD2175" s="13">
        <v>125</v>
      </c>
      <c r="AE2175" s="13">
        <v>94</v>
      </c>
      <c r="AF2175" s="13">
        <v>67</v>
      </c>
      <c r="AG2175" s="13">
        <v>149</v>
      </c>
      <c r="AH2175" s="13">
        <v>91</v>
      </c>
      <c r="AI2175" s="13">
        <v>76</v>
      </c>
      <c r="AJ2175" s="13">
        <v>142</v>
      </c>
      <c r="AK2175" s="13">
        <v>130</v>
      </c>
      <c r="AL2175" s="13">
        <v>108</v>
      </c>
      <c r="AM2175" s="13">
        <v>96</v>
      </c>
      <c r="AN2175" s="13"/>
      <c r="AO2175" s="13">
        <v>109</v>
      </c>
      <c r="AP2175" s="13">
        <v>78</v>
      </c>
      <c r="AQ2175" s="13">
        <v>93</v>
      </c>
      <c r="AR2175" s="13">
        <v>83</v>
      </c>
      <c r="AS2175" s="13"/>
      <c r="AT2175" s="13"/>
      <c r="AU2175" s="13"/>
      <c r="AV2175" s="13"/>
      <c r="AW2175" s="13"/>
      <c r="AX2175" s="13"/>
      <c r="AY2175" s="14">
        <f t="shared" si="344"/>
        <v>106.6875</v>
      </c>
      <c r="AZ2175" s="14">
        <f t="shared" si="342"/>
        <v>23</v>
      </c>
      <c r="BA2175" s="19">
        <f t="shared" si="345"/>
        <v>0.72727272727272729</v>
      </c>
      <c r="BB2175" s="20">
        <f t="shared" si="343"/>
        <v>26.147577963041496</v>
      </c>
      <c r="BC2175">
        <f t="shared" si="346"/>
        <v>0</v>
      </c>
      <c r="BD2175" s="14">
        <f t="shared" si="347"/>
        <v>18</v>
      </c>
      <c r="BE2175" s="14">
        <f t="shared" si="348"/>
        <v>116.83333333333333</v>
      </c>
      <c r="BF2175" s="14">
        <f t="shared" si="349"/>
        <v>107.16666666666667</v>
      </c>
      <c r="BG2175" s="14">
        <f t="shared" si="350"/>
        <v>84.666666666666671</v>
      </c>
    </row>
    <row r="2176" spans="1:59" x14ac:dyDescent="0.2">
      <c r="A2176" t="str">
        <f t="shared" si="341"/>
        <v>Scott Pendlebury_2016</v>
      </c>
      <c r="B2176" t="s">
        <v>858</v>
      </c>
      <c r="C2176" t="s">
        <v>116</v>
      </c>
      <c r="D2176">
        <v>2016</v>
      </c>
      <c r="E2176" s="13">
        <v>627200</v>
      </c>
      <c r="F2176" s="13">
        <v>627200</v>
      </c>
      <c r="G2176" s="13">
        <v>627200</v>
      </c>
      <c r="H2176" s="13">
        <v>597200</v>
      </c>
      <c r="I2176" s="13">
        <v>581500</v>
      </c>
      <c r="J2176" s="13">
        <v>580000</v>
      </c>
      <c r="K2176" s="13">
        <v>577600</v>
      </c>
      <c r="L2176" s="13">
        <v>591300</v>
      </c>
      <c r="M2176" s="13">
        <v>613000</v>
      </c>
      <c r="N2176" s="13">
        <v>645300</v>
      </c>
      <c r="O2176" s="13">
        <v>657500</v>
      </c>
      <c r="P2176" s="13">
        <v>652900</v>
      </c>
      <c r="Q2176" s="13">
        <v>640800</v>
      </c>
      <c r="R2176" s="13">
        <v>640800</v>
      </c>
      <c r="S2176" s="13">
        <v>616500</v>
      </c>
      <c r="T2176" s="13">
        <v>616700</v>
      </c>
      <c r="U2176" s="13">
        <v>606000</v>
      </c>
      <c r="V2176" s="13">
        <v>605300</v>
      </c>
      <c r="W2176" s="13">
        <v>583500</v>
      </c>
      <c r="X2176" s="13">
        <v>584500</v>
      </c>
      <c r="Y2176" s="13">
        <v>573500</v>
      </c>
      <c r="Z2176" s="13">
        <v>556000</v>
      </c>
      <c r="AA2176" s="13">
        <v>554400</v>
      </c>
      <c r="AB2176" s="13">
        <v>89</v>
      </c>
      <c r="AC2176" s="13">
        <v>110</v>
      </c>
      <c r="AD2176" s="13">
        <v>102</v>
      </c>
      <c r="AE2176" s="13">
        <v>104</v>
      </c>
      <c r="AF2176" s="13">
        <v>131</v>
      </c>
      <c r="AG2176" s="13">
        <v>100</v>
      </c>
      <c r="AH2176" s="13">
        <v>143</v>
      </c>
      <c r="AI2176" s="13">
        <v>157</v>
      </c>
      <c r="AJ2176" s="13">
        <v>140</v>
      </c>
      <c r="AK2176" s="13">
        <v>118</v>
      </c>
      <c r="AL2176" s="13">
        <v>125</v>
      </c>
      <c r="AM2176" s="13">
        <v>122</v>
      </c>
      <c r="AN2176" s="13"/>
      <c r="AO2176" s="13">
        <v>87</v>
      </c>
      <c r="AP2176" s="13">
        <v>161</v>
      </c>
      <c r="AQ2176" s="13">
        <v>100</v>
      </c>
      <c r="AR2176" s="13">
        <v>108</v>
      </c>
      <c r="AS2176" s="13">
        <v>115</v>
      </c>
      <c r="AT2176" s="13">
        <v>140</v>
      </c>
      <c r="AU2176" s="13">
        <v>82</v>
      </c>
      <c r="AV2176" s="13">
        <v>94</v>
      </c>
      <c r="AW2176" s="13">
        <v>165</v>
      </c>
      <c r="AX2176" s="13">
        <v>118</v>
      </c>
      <c r="AY2176" s="14">
        <f t="shared" si="344"/>
        <v>118.68181818181819</v>
      </c>
      <c r="AZ2176" s="14">
        <f t="shared" si="342"/>
        <v>23</v>
      </c>
      <c r="BA2176" s="19">
        <f t="shared" si="345"/>
        <v>1</v>
      </c>
      <c r="BB2176" s="20">
        <f t="shared" si="343"/>
        <v>24.243578165177706</v>
      </c>
      <c r="BC2176">
        <f t="shared" si="346"/>
        <v>0</v>
      </c>
      <c r="BD2176" s="14">
        <f t="shared" si="347"/>
        <v>23</v>
      </c>
      <c r="BE2176" s="14">
        <f t="shared" si="348"/>
        <v>106</v>
      </c>
      <c r="BF2176" s="14">
        <f t="shared" si="349"/>
        <v>134.16666666666666</v>
      </c>
      <c r="BG2176" s="14">
        <f t="shared" si="350"/>
        <v>120.33333333333333</v>
      </c>
    </row>
    <row r="2177" spans="1:59" x14ac:dyDescent="0.2">
      <c r="A2177" t="str">
        <f t="shared" si="341"/>
        <v>Scott Pendlebury_2015</v>
      </c>
      <c r="B2177" t="s">
        <v>858</v>
      </c>
      <c r="C2177" t="s">
        <v>116</v>
      </c>
      <c r="D2177">
        <v>2015</v>
      </c>
      <c r="E2177" s="13">
        <v>668800</v>
      </c>
      <c r="F2177" s="13">
        <v>668800</v>
      </c>
      <c r="G2177" s="13">
        <v>668800</v>
      </c>
      <c r="H2177" s="13">
        <v>646600</v>
      </c>
      <c r="I2177" s="13">
        <v>632100</v>
      </c>
      <c r="J2177" s="13">
        <v>634600</v>
      </c>
      <c r="K2177" s="13">
        <v>634200</v>
      </c>
      <c r="L2177" s="13">
        <v>619200</v>
      </c>
      <c r="M2177" s="13">
        <v>598600</v>
      </c>
      <c r="N2177" s="13">
        <v>574300</v>
      </c>
      <c r="O2177" s="13">
        <v>570100</v>
      </c>
      <c r="P2177" s="13">
        <v>558700</v>
      </c>
      <c r="Q2177" s="13">
        <v>558700</v>
      </c>
      <c r="R2177" s="13">
        <v>561100</v>
      </c>
      <c r="S2177" s="13">
        <v>595000</v>
      </c>
      <c r="T2177" s="13">
        <v>610600</v>
      </c>
      <c r="U2177" s="13">
        <v>622900</v>
      </c>
      <c r="V2177" s="13">
        <v>595100</v>
      </c>
      <c r="W2177" s="13">
        <v>577700</v>
      </c>
      <c r="X2177" s="13">
        <v>572900</v>
      </c>
      <c r="Y2177" s="13">
        <v>573300</v>
      </c>
      <c r="Z2177" s="13">
        <v>573700</v>
      </c>
      <c r="AA2177" s="13">
        <v>585400</v>
      </c>
      <c r="AB2177" s="13">
        <v>113</v>
      </c>
      <c r="AC2177" s="13">
        <v>126</v>
      </c>
      <c r="AD2177" s="13">
        <v>107</v>
      </c>
      <c r="AE2177" s="13">
        <v>119</v>
      </c>
      <c r="AF2177" s="13">
        <v>158</v>
      </c>
      <c r="AG2177" s="13">
        <v>102</v>
      </c>
      <c r="AH2177" s="13">
        <v>85</v>
      </c>
      <c r="AI2177" s="13">
        <v>135</v>
      </c>
      <c r="AJ2177" s="13">
        <v>81</v>
      </c>
      <c r="AK2177" s="13">
        <v>114</v>
      </c>
      <c r="AL2177" s="13">
        <v>117</v>
      </c>
      <c r="AM2177" s="13"/>
      <c r="AN2177" s="13">
        <v>107</v>
      </c>
      <c r="AO2177" s="13">
        <v>184</v>
      </c>
      <c r="AP2177" s="13">
        <v>96</v>
      </c>
      <c r="AQ2177" s="13">
        <v>110</v>
      </c>
      <c r="AR2177" s="13">
        <v>108</v>
      </c>
      <c r="AS2177" s="13">
        <v>102</v>
      </c>
      <c r="AT2177" s="13">
        <v>129</v>
      </c>
      <c r="AU2177" s="13">
        <v>118</v>
      </c>
      <c r="AV2177" s="13">
        <v>106</v>
      </c>
      <c r="AW2177" s="13">
        <v>155</v>
      </c>
      <c r="AX2177" s="13">
        <v>85</v>
      </c>
      <c r="AY2177" s="14">
        <f t="shared" si="344"/>
        <v>116.22727272727273</v>
      </c>
      <c r="AZ2177" s="14">
        <f t="shared" si="342"/>
        <v>23</v>
      </c>
      <c r="BA2177" s="19">
        <f t="shared" si="345"/>
        <v>1</v>
      </c>
      <c r="BB2177" s="20">
        <f t="shared" si="343"/>
        <v>24.751973116504747</v>
      </c>
      <c r="BC2177">
        <f t="shared" si="346"/>
        <v>0</v>
      </c>
      <c r="BD2177" s="14">
        <f t="shared" si="347"/>
        <v>12</v>
      </c>
      <c r="BE2177" s="14">
        <f t="shared" si="348"/>
        <v>120.83333333333333</v>
      </c>
      <c r="BF2177" s="14">
        <f t="shared" si="349"/>
        <v>106.4</v>
      </c>
      <c r="BG2177" s="14">
        <f t="shared" si="350"/>
        <v>112.11111111111111</v>
      </c>
    </row>
    <row r="2178" spans="1:59" x14ac:dyDescent="0.2">
      <c r="A2178" t="str">
        <f t="shared" ref="A2178:A2241" si="351">B2178&amp;"_"&amp;D2178</f>
        <v>Harry Perryman_2018</v>
      </c>
      <c r="B2178" t="s">
        <v>968</v>
      </c>
      <c r="C2178" t="s">
        <v>490</v>
      </c>
      <c r="D2178">
        <v>2018</v>
      </c>
      <c r="E2178" s="13">
        <v>274200</v>
      </c>
      <c r="F2178" s="13">
        <v>274200</v>
      </c>
      <c r="G2178" s="13">
        <v>274200</v>
      </c>
      <c r="H2178" s="13">
        <v>274200</v>
      </c>
      <c r="I2178" s="13">
        <v>274200</v>
      </c>
      <c r="J2178" s="13">
        <v>274200</v>
      </c>
      <c r="K2178" s="13">
        <v>274200</v>
      </c>
      <c r="L2178" s="13">
        <v>274200</v>
      </c>
      <c r="M2178" s="13">
        <v>274200</v>
      </c>
      <c r="N2178" s="13">
        <v>274200</v>
      </c>
      <c r="O2178" s="13">
        <v>268600</v>
      </c>
      <c r="P2178" s="13">
        <v>263100</v>
      </c>
      <c r="Q2178" s="13">
        <v>255300</v>
      </c>
      <c r="R2178" s="13">
        <v>255300</v>
      </c>
      <c r="S2178" s="13">
        <v>255300</v>
      </c>
      <c r="T2178" s="13">
        <v>255300</v>
      </c>
      <c r="U2178" s="13">
        <v>247600</v>
      </c>
      <c r="V2178" s="13">
        <v>247600</v>
      </c>
      <c r="W2178" s="13">
        <v>247600</v>
      </c>
      <c r="X2178" s="13">
        <v>247600</v>
      </c>
      <c r="Y2178" s="13">
        <v>247600</v>
      </c>
      <c r="Z2178" s="13">
        <v>247600</v>
      </c>
      <c r="AA2178" s="13">
        <v>291600</v>
      </c>
      <c r="AB2178" s="13"/>
      <c r="AC2178" s="13"/>
      <c r="AD2178" s="13">
        <v>36</v>
      </c>
      <c r="AE2178" s="13"/>
      <c r="AF2178" s="13"/>
      <c r="AG2178" s="13"/>
      <c r="AH2178" s="13"/>
      <c r="AI2178" s="13"/>
      <c r="AJ2178" s="13">
        <v>61</v>
      </c>
      <c r="AK2178" s="13">
        <v>55</v>
      </c>
      <c r="AL2178" s="13">
        <v>33</v>
      </c>
      <c r="AM2178" s="13">
        <v>54</v>
      </c>
      <c r="AN2178" s="13"/>
      <c r="AO2178" s="13"/>
      <c r="AP2178" s="13"/>
      <c r="AQ2178" s="13">
        <v>52</v>
      </c>
      <c r="AR2178" s="13"/>
      <c r="AS2178" s="13"/>
      <c r="AT2178" s="13"/>
      <c r="AU2178" s="13"/>
      <c r="AV2178" s="13"/>
      <c r="AW2178" s="13">
        <v>87</v>
      </c>
      <c r="AX2178" s="13">
        <v>85</v>
      </c>
      <c r="AY2178" s="14">
        <f t="shared" si="344"/>
        <v>57.875</v>
      </c>
      <c r="AZ2178" s="14">
        <f t="shared" si="342"/>
        <v>23</v>
      </c>
      <c r="BA2178" s="19">
        <f t="shared" si="345"/>
        <v>0.36363636363636365</v>
      </c>
      <c r="BB2178" s="20">
        <f t="shared" si="343"/>
        <v>19.816569545999343</v>
      </c>
      <c r="BC2178">
        <f t="shared" si="346"/>
        <v>0</v>
      </c>
      <c r="BD2178" s="14">
        <f t="shared" si="347"/>
        <v>17</v>
      </c>
      <c r="BE2178" s="14">
        <f t="shared" si="348"/>
        <v>36</v>
      </c>
      <c r="BF2178" s="14">
        <f t="shared" si="349"/>
        <v>50.75</v>
      </c>
      <c r="BG2178" s="14">
        <f t="shared" si="350"/>
        <v>74.666666666666671</v>
      </c>
    </row>
    <row r="2179" spans="1:59" x14ac:dyDescent="0.2">
      <c r="A2179" t="str">
        <f t="shared" si="351"/>
        <v>Harry Perryman_2017</v>
      </c>
      <c r="B2179" t="s">
        <v>968</v>
      </c>
      <c r="C2179" t="s">
        <v>490</v>
      </c>
      <c r="D2179">
        <v>2017</v>
      </c>
      <c r="E2179" s="13">
        <v>153300</v>
      </c>
      <c r="F2179" s="13">
        <v>153300</v>
      </c>
      <c r="G2179" s="13">
        <v>153300</v>
      </c>
      <c r="H2179" s="13">
        <v>153300</v>
      </c>
      <c r="I2179" s="13">
        <v>153300</v>
      </c>
      <c r="J2179" s="13">
        <v>153300</v>
      </c>
      <c r="K2179" s="13">
        <v>153300</v>
      </c>
      <c r="L2179" s="13">
        <v>153300</v>
      </c>
      <c r="M2179" s="13">
        <v>153300</v>
      </c>
      <c r="N2179" s="13">
        <v>153300</v>
      </c>
      <c r="O2179" s="13">
        <v>153300</v>
      </c>
      <c r="P2179" s="13">
        <v>167300</v>
      </c>
      <c r="Q2179" s="13">
        <v>178400</v>
      </c>
      <c r="R2179" s="13">
        <v>178400</v>
      </c>
      <c r="S2179" s="13">
        <v>178400</v>
      </c>
      <c r="T2179" s="13">
        <v>178400</v>
      </c>
      <c r="U2179" s="13">
        <v>202700</v>
      </c>
      <c r="V2179" s="13">
        <v>237400</v>
      </c>
      <c r="W2179" s="13">
        <v>257200</v>
      </c>
      <c r="X2179" s="13">
        <v>259200</v>
      </c>
      <c r="Y2179" s="13">
        <v>259200</v>
      </c>
      <c r="Z2179" s="13">
        <v>259200</v>
      </c>
      <c r="AA2179" s="13">
        <v>259200</v>
      </c>
      <c r="AB2179" s="13"/>
      <c r="AC2179" s="13"/>
      <c r="AD2179" s="13"/>
      <c r="AE2179" s="13"/>
      <c r="AF2179" s="13"/>
      <c r="AG2179" s="13"/>
      <c r="AH2179" s="13"/>
      <c r="AI2179" s="13"/>
      <c r="AJ2179" s="13">
        <v>47</v>
      </c>
      <c r="AK2179" s="13">
        <v>32</v>
      </c>
      <c r="AL2179" s="13">
        <v>43</v>
      </c>
      <c r="AM2179" s="13">
        <v>48</v>
      </c>
      <c r="AN2179" s="13"/>
      <c r="AO2179" s="13"/>
      <c r="AP2179" s="13"/>
      <c r="AQ2179" s="13">
        <v>70</v>
      </c>
      <c r="AR2179" s="13">
        <v>81</v>
      </c>
      <c r="AS2179" s="13">
        <v>36</v>
      </c>
      <c r="AT2179" s="13">
        <v>42</v>
      </c>
      <c r="AU2179" s="13"/>
      <c r="AV2179" s="13"/>
      <c r="AW2179" s="13"/>
      <c r="AX2179" s="13"/>
      <c r="AY2179" s="14">
        <f t="shared" si="344"/>
        <v>49.875</v>
      </c>
      <c r="AZ2179" s="14">
        <f t="shared" si="342"/>
        <v>23</v>
      </c>
      <c r="BA2179" s="19">
        <f t="shared" si="345"/>
        <v>0.36363636363636365</v>
      </c>
      <c r="BB2179" s="20">
        <f t="shared" si="343"/>
        <v>16.93211234818115</v>
      </c>
      <c r="BC2179">
        <f t="shared" si="346"/>
        <v>0</v>
      </c>
      <c r="BD2179" s="14">
        <f t="shared" si="347"/>
        <v>1</v>
      </c>
      <c r="BE2179" s="14" t="str">
        <f t="shared" si="348"/>
        <v/>
      </c>
      <c r="BF2179" s="14">
        <f t="shared" si="349"/>
        <v>42.5</v>
      </c>
      <c r="BG2179" s="14">
        <f t="shared" si="350"/>
        <v>57.25</v>
      </c>
    </row>
    <row r="2180" spans="1:59" x14ac:dyDescent="0.2">
      <c r="A2180" t="str">
        <f t="shared" si="351"/>
        <v>Harry Perryman_2016</v>
      </c>
      <c r="B2180" t="s">
        <v>968</v>
      </c>
      <c r="C2180" t="s">
        <v>490</v>
      </c>
      <c r="D2180">
        <v>2016</v>
      </c>
      <c r="E2180" s="13">
        <v>0</v>
      </c>
      <c r="F2180" s="13">
        <v>0</v>
      </c>
      <c r="G2180" s="13">
        <v>0</v>
      </c>
      <c r="H2180" s="13">
        <v>0</v>
      </c>
      <c r="I2180" s="13">
        <v>0</v>
      </c>
      <c r="J2180" s="13">
        <v>0</v>
      </c>
      <c r="K2180" s="13">
        <v>0</v>
      </c>
      <c r="L2180" s="13">
        <v>0</v>
      </c>
      <c r="M2180" s="13">
        <v>0</v>
      </c>
      <c r="N2180" s="13">
        <v>0</v>
      </c>
      <c r="O2180" s="13">
        <v>0</v>
      </c>
      <c r="P2180" s="13">
        <v>0</v>
      </c>
      <c r="Q2180" s="13">
        <v>0</v>
      </c>
      <c r="R2180" s="13">
        <v>0</v>
      </c>
      <c r="S2180" s="13">
        <v>0</v>
      </c>
      <c r="T2180" s="13">
        <v>0</v>
      </c>
      <c r="U2180" s="13">
        <v>0</v>
      </c>
      <c r="V2180" s="13">
        <v>0</v>
      </c>
      <c r="W2180" s="13">
        <v>0</v>
      </c>
      <c r="X2180" s="13">
        <v>0</v>
      </c>
      <c r="Y2180" s="13">
        <v>0</v>
      </c>
      <c r="Z2180" s="13">
        <v>0</v>
      </c>
      <c r="AA2180" s="13">
        <v>0</v>
      </c>
      <c r="AB2180" s="13"/>
      <c r="AC2180" s="13"/>
      <c r="AD2180" s="13"/>
      <c r="AE2180" s="13"/>
      <c r="AF2180" s="13"/>
      <c r="AG2180" s="13"/>
      <c r="AH2180" s="13"/>
      <c r="AI2180" s="13"/>
      <c r="AJ2180" s="13"/>
      <c r="AK2180" s="13"/>
      <c r="AL2180" s="13"/>
      <c r="AM2180" s="13"/>
      <c r="AN2180" s="13"/>
      <c r="AO2180" s="13"/>
      <c r="AP2180" s="13"/>
      <c r="AQ2180" s="13"/>
      <c r="AR2180" s="13"/>
      <c r="AS2180" s="13"/>
      <c r="AT2180" s="13"/>
      <c r="AU2180" s="13"/>
      <c r="AV2180" s="13"/>
      <c r="AW2180" s="13"/>
      <c r="AX2180" s="13"/>
      <c r="AY2180" s="14" t="str">
        <f t="shared" si="344"/>
        <v/>
      </c>
      <c r="AZ2180" s="14">
        <f t="shared" si="342"/>
        <v>23</v>
      </c>
      <c r="BA2180" s="19">
        <f t="shared" si="345"/>
        <v>0</v>
      </c>
      <c r="BB2180" s="20" t="e">
        <f t="shared" si="343"/>
        <v>#DIV/0!</v>
      </c>
      <c r="BC2180">
        <f t="shared" si="346"/>
        <v>23</v>
      </c>
      <c r="BD2180" s="14">
        <f t="shared" si="347"/>
        <v>1</v>
      </c>
      <c r="BE2180" s="14" t="str">
        <f t="shared" si="348"/>
        <v/>
      </c>
      <c r="BF2180" s="14" t="str">
        <f t="shared" si="349"/>
        <v/>
      </c>
      <c r="BG2180" s="14" t="str">
        <f t="shared" si="350"/>
        <v/>
      </c>
    </row>
    <row r="2181" spans="1:59" x14ac:dyDescent="0.2">
      <c r="A2181" t="str">
        <f t="shared" si="351"/>
        <v>Harry Perryman_2015</v>
      </c>
      <c r="B2181" t="s">
        <v>968</v>
      </c>
      <c r="C2181" t="s">
        <v>490</v>
      </c>
      <c r="D2181">
        <v>2015</v>
      </c>
      <c r="E2181" s="13">
        <v>0</v>
      </c>
      <c r="F2181" s="13">
        <v>0</v>
      </c>
      <c r="G2181" s="13">
        <v>0</v>
      </c>
      <c r="H2181" s="13">
        <v>0</v>
      </c>
      <c r="I2181" s="13">
        <v>0</v>
      </c>
      <c r="J2181" s="13">
        <v>0</v>
      </c>
      <c r="K2181" s="13">
        <v>0</v>
      </c>
      <c r="L2181" s="13">
        <v>0</v>
      </c>
      <c r="M2181" s="13">
        <v>0</v>
      </c>
      <c r="N2181" s="13">
        <v>0</v>
      </c>
      <c r="O2181" s="13">
        <v>0</v>
      </c>
      <c r="P2181" s="13">
        <v>0</v>
      </c>
      <c r="Q2181" s="13">
        <v>0</v>
      </c>
      <c r="R2181" s="13">
        <v>0</v>
      </c>
      <c r="S2181" s="13">
        <v>0</v>
      </c>
      <c r="T2181" s="13">
        <v>0</v>
      </c>
      <c r="U2181" s="13">
        <v>0</v>
      </c>
      <c r="V2181" s="13">
        <v>0</v>
      </c>
      <c r="W2181" s="13">
        <v>0</v>
      </c>
      <c r="X2181" s="13">
        <v>0</v>
      </c>
      <c r="Y2181" s="13">
        <v>0</v>
      </c>
      <c r="Z2181" s="13">
        <v>0</v>
      </c>
      <c r="AA2181" s="13">
        <v>0</v>
      </c>
      <c r="AB2181" s="13"/>
      <c r="AC2181" s="13"/>
      <c r="AD2181" s="13"/>
      <c r="AE2181" s="13"/>
      <c r="AF2181" s="13"/>
      <c r="AG2181" s="13"/>
      <c r="AH2181" s="13"/>
      <c r="AI2181" s="13"/>
      <c r="AJ2181" s="13"/>
      <c r="AK2181" s="13"/>
      <c r="AL2181" s="13"/>
      <c r="AM2181" s="13"/>
      <c r="AN2181" s="13"/>
      <c r="AO2181" s="13"/>
      <c r="AP2181" s="13"/>
      <c r="AQ2181" s="13"/>
      <c r="AR2181" s="13"/>
      <c r="AS2181" s="13"/>
      <c r="AT2181" s="13"/>
      <c r="AU2181" s="13"/>
      <c r="AV2181" s="13"/>
      <c r="AW2181" s="13"/>
      <c r="AX2181" s="13"/>
      <c r="AY2181" s="14" t="str">
        <f t="shared" si="344"/>
        <v/>
      </c>
      <c r="AZ2181" s="14">
        <f t="shared" si="342"/>
        <v>23</v>
      </c>
      <c r="BA2181" s="19">
        <f t="shared" si="345"/>
        <v>0</v>
      </c>
      <c r="BB2181" s="20" t="e">
        <f t="shared" si="343"/>
        <v>#DIV/0!</v>
      </c>
      <c r="BC2181">
        <f t="shared" si="346"/>
        <v>23</v>
      </c>
      <c r="BD2181" s="14">
        <f t="shared" si="347"/>
        <v>1</v>
      </c>
      <c r="BE2181" s="14" t="str">
        <f t="shared" si="348"/>
        <v/>
      </c>
      <c r="BF2181" s="14" t="str">
        <f t="shared" si="349"/>
        <v/>
      </c>
      <c r="BG2181" s="14" t="str">
        <f t="shared" si="350"/>
        <v/>
      </c>
    </row>
    <row r="2182" spans="1:59" x14ac:dyDescent="0.2">
      <c r="A2182" t="str">
        <f t="shared" si="351"/>
        <v>Christian Petracca_2018</v>
      </c>
      <c r="B2182" t="s">
        <v>586</v>
      </c>
      <c r="C2182" t="s">
        <v>288</v>
      </c>
      <c r="D2182">
        <v>2018</v>
      </c>
      <c r="E2182" s="13">
        <v>433300</v>
      </c>
      <c r="F2182" s="13">
        <v>433300</v>
      </c>
      <c r="G2182" s="13">
        <v>433300</v>
      </c>
      <c r="H2182" s="13">
        <v>446000</v>
      </c>
      <c r="I2182" s="13">
        <v>445100</v>
      </c>
      <c r="J2182" s="13">
        <v>439400</v>
      </c>
      <c r="K2182" s="13">
        <v>439400</v>
      </c>
      <c r="L2182" s="13">
        <v>403400</v>
      </c>
      <c r="M2182" s="13">
        <v>367300</v>
      </c>
      <c r="N2182" s="13">
        <v>347700</v>
      </c>
      <c r="O2182" s="13">
        <v>352300</v>
      </c>
      <c r="P2182" s="13">
        <v>376200</v>
      </c>
      <c r="Q2182" s="13">
        <v>382400</v>
      </c>
      <c r="R2182" s="13">
        <v>382400</v>
      </c>
      <c r="S2182" s="13">
        <v>378600</v>
      </c>
      <c r="T2182" s="13">
        <v>370200</v>
      </c>
      <c r="U2182" s="13">
        <v>396000</v>
      </c>
      <c r="V2182" s="13">
        <v>411200</v>
      </c>
      <c r="W2182" s="13">
        <v>429000</v>
      </c>
      <c r="X2182" s="13">
        <v>419700</v>
      </c>
      <c r="Y2182" s="13">
        <v>437800</v>
      </c>
      <c r="Z2182" s="13">
        <v>439600</v>
      </c>
      <c r="AA2182" s="13">
        <v>409200</v>
      </c>
      <c r="AB2182" s="13">
        <v>95</v>
      </c>
      <c r="AC2182" s="13">
        <v>85</v>
      </c>
      <c r="AD2182" s="13">
        <v>106</v>
      </c>
      <c r="AE2182" s="13">
        <v>69</v>
      </c>
      <c r="AF2182" s="13">
        <v>73</v>
      </c>
      <c r="AG2182" s="13"/>
      <c r="AH2182" s="13">
        <v>40</v>
      </c>
      <c r="AI2182" s="13">
        <v>49</v>
      </c>
      <c r="AJ2182" s="13">
        <v>89</v>
      </c>
      <c r="AK2182" s="13">
        <v>81</v>
      </c>
      <c r="AL2182" s="13">
        <v>95</v>
      </c>
      <c r="AM2182" s="13">
        <v>66</v>
      </c>
      <c r="AN2182" s="13"/>
      <c r="AO2182" s="13">
        <v>62</v>
      </c>
      <c r="AP2182" s="13">
        <v>85</v>
      </c>
      <c r="AQ2182" s="13">
        <v>138</v>
      </c>
      <c r="AR2182" s="13">
        <v>53</v>
      </c>
      <c r="AS2182" s="13">
        <v>101</v>
      </c>
      <c r="AT2182" s="13">
        <v>88</v>
      </c>
      <c r="AU2182" s="13">
        <v>110</v>
      </c>
      <c r="AV2182" s="13">
        <v>76</v>
      </c>
      <c r="AW2182" s="13">
        <v>54</v>
      </c>
      <c r="AX2182" s="13">
        <v>97</v>
      </c>
      <c r="AY2182" s="14">
        <f t="shared" si="344"/>
        <v>81.523809523809518</v>
      </c>
      <c r="AZ2182" s="14">
        <f t="shared" si="342"/>
        <v>23</v>
      </c>
      <c r="BA2182" s="19">
        <f t="shared" si="345"/>
        <v>0.95454545454545459</v>
      </c>
      <c r="BB2182" s="20">
        <f t="shared" si="343"/>
        <v>23.387216695492118</v>
      </c>
      <c r="BC2182">
        <f t="shared" si="346"/>
        <v>0</v>
      </c>
      <c r="BD2182" s="14">
        <f t="shared" si="347"/>
        <v>10</v>
      </c>
      <c r="BE2182" s="14">
        <f t="shared" si="348"/>
        <v>85.6</v>
      </c>
      <c r="BF2182" s="14">
        <f t="shared" si="349"/>
        <v>70</v>
      </c>
      <c r="BG2182" s="14">
        <f t="shared" si="350"/>
        <v>89.111111111111114</v>
      </c>
    </row>
    <row r="2183" spans="1:59" x14ac:dyDescent="0.2">
      <c r="A2183" t="str">
        <f t="shared" si="351"/>
        <v>Christian Petracca_2017</v>
      </c>
      <c r="B2183" t="s">
        <v>586</v>
      </c>
      <c r="C2183" t="s">
        <v>288</v>
      </c>
      <c r="D2183">
        <v>2017</v>
      </c>
      <c r="E2183" s="13">
        <v>395600</v>
      </c>
      <c r="F2183" s="13">
        <v>395600</v>
      </c>
      <c r="G2183" s="13">
        <v>395600</v>
      </c>
      <c r="H2183" s="13">
        <v>415800</v>
      </c>
      <c r="I2183" s="13">
        <v>427200</v>
      </c>
      <c r="J2183" s="13">
        <v>428800</v>
      </c>
      <c r="K2183" s="13">
        <v>426600</v>
      </c>
      <c r="L2183" s="13">
        <v>410200</v>
      </c>
      <c r="M2183" s="13">
        <v>422900</v>
      </c>
      <c r="N2183" s="13">
        <v>421500</v>
      </c>
      <c r="O2183" s="13">
        <v>424300</v>
      </c>
      <c r="P2183" s="13">
        <v>424300</v>
      </c>
      <c r="Q2183" s="13">
        <v>414500</v>
      </c>
      <c r="R2183" s="13">
        <v>413000</v>
      </c>
      <c r="S2183" s="13">
        <v>409700</v>
      </c>
      <c r="T2183" s="13">
        <v>393000</v>
      </c>
      <c r="U2183" s="13">
        <v>379600</v>
      </c>
      <c r="V2183" s="13">
        <v>375700</v>
      </c>
      <c r="W2183" s="13">
        <v>382700</v>
      </c>
      <c r="X2183" s="13">
        <v>380100</v>
      </c>
      <c r="Y2183" s="13">
        <v>369700</v>
      </c>
      <c r="Z2183" s="13">
        <v>345500</v>
      </c>
      <c r="AA2183" s="13">
        <v>338400</v>
      </c>
      <c r="AB2183" s="13">
        <v>95</v>
      </c>
      <c r="AC2183" s="13">
        <v>80</v>
      </c>
      <c r="AD2183" s="13">
        <v>101</v>
      </c>
      <c r="AE2183" s="13">
        <v>88</v>
      </c>
      <c r="AF2183" s="13">
        <v>64</v>
      </c>
      <c r="AG2183" s="13">
        <v>95</v>
      </c>
      <c r="AH2183" s="13">
        <v>54</v>
      </c>
      <c r="AI2183" s="13">
        <v>121</v>
      </c>
      <c r="AJ2183" s="13">
        <v>70</v>
      </c>
      <c r="AK2183" s="13">
        <v>63</v>
      </c>
      <c r="AL2183" s="13"/>
      <c r="AM2183" s="13">
        <v>94</v>
      </c>
      <c r="AN2183" s="13">
        <v>83</v>
      </c>
      <c r="AO2183" s="13">
        <v>58</v>
      </c>
      <c r="AP2183" s="13">
        <v>65</v>
      </c>
      <c r="AQ2183" s="13">
        <v>81</v>
      </c>
      <c r="AR2183" s="13">
        <v>72</v>
      </c>
      <c r="AS2183" s="13">
        <v>88</v>
      </c>
      <c r="AT2183" s="13">
        <v>64</v>
      </c>
      <c r="AU2183" s="13">
        <v>54</v>
      </c>
      <c r="AV2183" s="13">
        <v>51</v>
      </c>
      <c r="AW2183" s="13">
        <v>88</v>
      </c>
      <c r="AX2183" s="13">
        <v>105</v>
      </c>
      <c r="AY2183" s="14">
        <f t="shared" si="344"/>
        <v>78.818181818181813</v>
      </c>
      <c r="AZ2183" s="14">
        <f t="shared" si="342"/>
        <v>23</v>
      </c>
      <c r="BA2183" s="19">
        <f t="shared" si="345"/>
        <v>1</v>
      </c>
      <c r="BB2183" s="20">
        <f t="shared" si="343"/>
        <v>18.811436145869624</v>
      </c>
      <c r="BC2183">
        <f t="shared" si="346"/>
        <v>0</v>
      </c>
      <c r="BD2183" s="14">
        <f t="shared" si="347"/>
        <v>23</v>
      </c>
      <c r="BE2183" s="14">
        <f t="shared" si="348"/>
        <v>87.166666666666671</v>
      </c>
      <c r="BF2183" s="14">
        <f t="shared" si="349"/>
        <v>80.400000000000006</v>
      </c>
      <c r="BG2183" s="14">
        <f t="shared" si="350"/>
        <v>74.222222222222229</v>
      </c>
    </row>
    <row r="2184" spans="1:59" x14ac:dyDescent="0.2">
      <c r="A2184" t="str">
        <f t="shared" si="351"/>
        <v>Christian Petracca_2016</v>
      </c>
      <c r="B2184" t="s">
        <v>586</v>
      </c>
      <c r="C2184" t="s">
        <v>288</v>
      </c>
      <c r="D2184">
        <v>2016</v>
      </c>
      <c r="E2184" s="13">
        <v>123900</v>
      </c>
      <c r="F2184" s="13">
        <v>123900</v>
      </c>
      <c r="G2184" s="13">
        <v>123900</v>
      </c>
      <c r="H2184" s="13">
        <v>123900</v>
      </c>
      <c r="I2184" s="13">
        <v>123900</v>
      </c>
      <c r="J2184" s="13">
        <v>123900</v>
      </c>
      <c r="K2184" s="13">
        <v>123900</v>
      </c>
      <c r="L2184" s="13">
        <v>123900</v>
      </c>
      <c r="M2184" s="13">
        <v>184300</v>
      </c>
      <c r="N2184" s="13">
        <v>246800</v>
      </c>
      <c r="O2184" s="13">
        <v>277200</v>
      </c>
      <c r="P2184" s="13">
        <v>312100</v>
      </c>
      <c r="Q2184" s="13">
        <v>330400</v>
      </c>
      <c r="R2184" s="13">
        <v>351100</v>
      </c>
      <c r="S2184" s="13">
        <v>351100</v>
      </c>
      <c r="T2184" s="13">
        <v>353100</v>
      </c>
      <c r="U2184" s="13">
        <v>337700</v>
      </c>
      <c r="V2184" s="13">
        <v>330000</v>
      </c>
      <c r="W2184" s="13">
        <v>344800</v>
      </c>
      <c r="X2184" s="13">
        <v>366100</v>
      </c>
      <c r="Y2184" s="13">
        <v>372300</v>
      </c>
      <c r="Z2184" s="13">
        <v>357400</v>
      </c>
      <c r="AA2184" s="13">
        <v>345400</v>
      </c>
      <c r="AB2184" s="13"/>
      <c r="AC2184" s="13"/>
      <c r="AD2184" s="13"/>
      <c r="AE2184" s="13"/>
      <c r="AF2184" s="13"/>
      <c r="AG2184" s="13">
        <v>63</v>
      </c>
      <c r="AH2184" s="13">
        <v>86</v>
      </c>
      <c r="AI2184" s="13">
        <v>61</v>
      </c>
      <c r="AJ2184" s="13">
        <v>105</v>
      </c>
      <c r="AK2184" s="13">
        <v>51</v>
      </c>
      <c r="AL2184" s="13">
        <v>89</v>
      </c>
      <c r="AM2184" s="13">
        <v>89</v>
      </c>
      <c r="AN2184" s="13">
        <v>73</v>
      </c>
      <c r="AO2184" s="13"/>
      <c r="AP2184" s="13">
        <v>53</v>
      </c>
      <c r="AQ2184" s="13">
        <v>52</v>
      </c>
      <c r="AR2184" s="13">
        <v>84</v>
      </c>
      <c r="AS2184" s="13">
        <v>101</v>
      </c>
      <c r="AT2184" s="13">
        <v>77</v>
      </c>
      <c r="AU2184" s="13">
        <v>63</v>
      </c>
      <c r="AV2184" s="13">
        <v>57</v>
      </c>
      <c r="AW2184" s="13">
        <v>74</v>
      </c>
      <c r="AX2184" s="13">
        <v>58</v>
      </c>
      <c r="AY2184" s="14">
        <f t="shared" si="344"/>
        <v>72.705882352941174</v>
      </c>
      <c r="AZ2184" s="14">
        <f t="shared" si="342"/>
        <v>23</v>
      </c>
      <c r="BA2184" s="19">
        <f t="shared" si="345"/>
        <v>0.77272727272727271</v>
      </c>
      <c r="BB2184" s="20">
        <f t="shared" si="343"/>
        <v>17.276301347085077</v>
      </c>
      <c r="BC2184">
        <f t="shared" si="346"/>
        <v>0</v>
      </c>
      <c r="BD2184" s="14">
        <f t="shared" si="347"/>
        <v>1</v>
      </c>
      <c r="BE2184" s="14">
        <f t="shared" si="348"/>
        <v>63</v>
      </c>
      <c r="BF2184" s="14">
        <f t="shared" si="349"/>
        <v>80.166666666666671</v>
      </c>
      <c r="BG2184" s="14">
        <f t="shared" si="350"/>
        <v>68.777777777777771</v>
      </c>
    </row>
    <row r="2185" spans="1:59" x14ac:dyDescent="0.2">
      <c r="A2185" t="str">
        <f t="shared" si="351"/>
        <v>Christian Petracca_2015</v>
      </c>
      <c r="B2185" t="s">
        <v>586</v>
      </c>
      <c r="C2185" t="s">
        <v>288</v>
      </c>
      <c r="D2185">
        <v>2015</v>
      </c>
      <c r="E2185" s="13">
        <v>217300</v>
      </c>
      <c r="F2185" s="13">
        <v>217300</v>
      </c>
      <c r="G2185" s="13">
        <v>217300</v>
      </c>
      <c r="H2185" s="13">
        <v>217300</v>
      </c>
      <c r="I2185" s="13">
        <v>217300</v>
      </c>
      <c r="J2185" s="13">
        <v>217300</v>
      </c>
      <c r="K2185" s="13">
        <v>217300</v>
      </c>
      <c r="L2185" s="13">
        <v>217300</v>
      </c>
      <c r="M2185" s="13">
        <v>217300</v>
      </c>
      <c r="N2185" s="13">
        <v>217300</v>
      </c>
      <c r="O2185" s="13">
        <v>217300</v>
      </c>
      <c r="P2185" s="13">
        <v>217300</v>
      </c>
      <c r="Q2185" s="13">
        <v>217300</v>
      </c>
      <c r="R2185" s="13">
        <v>217300</v>
      </c>
      <c r="S2185" s="13">
        <v>217300</v>
      </c>
      <c r="T2185" s="13">
        <v>217300</v>
      </c>
      <c r="U2185" s="13">
        <v>217300</v>
      </c>
      <c r="V2185" s="13">
        <v>217300</v>
      </c>
      <c r="W2185" s="13">
        <v>217300</v>
      </c>
      <c r="X2185" s="13">
        <v>217300</v>
      </c>
      <c r="Y2185" s="13">
        <v>217300</v>
      </c>
      <c r="Z2185" s="13">
        <v>217300</v>
      </c>
      <c r="AA2185" s="13">
        <v>217300</v>
      </c>
      <c r="AB2185" s="13"/>
      <c r="AC2185" s="13"/>
      <c r="AD2185" s="13"/>
      <c r="AE2185" s="13"/>
      <c r="AF2185" s="13"/>
      <c r="AG2185" s="13"/>
      <c r="AH2185" s="13"/>
      <c r="AI2185" s="13"/>
      <c r="AJ2185" s="13"/>
      <c r="AK2185" s="13"/>
      <c r="AL2185" s="13"/>
      <c r="AM2185" s="13"/>
      <c r="AN2185" s="13"/>
      <c r="AO2185" s="13"/>
      <c r="AP2185" s="13"/>
      <c r="AQ2185" s="13"/>
      <c r="AR2185" s="13"/>
      <c r="AS2185" s="13"/>
      <c r="AT2185" s="13"/>
      <c r="AU2185" s="13"/>
      <c r="AV2185" s="13"/>
      <c r="AW2185" s="13"/>
      <c r="AX2185" s="13"/>
      <c r="AY2185" s="14" t="str">
        <f t="shared" si="344"/>
        <v/>
      </c>
      <c r="AZ2185" s="14">
        <f t="shared" si="342"/>
        <v>23</v>
      </c>
      <c r="BA2185" s="19">
        <f t="shared" si="345"/>
        <v>0</v>
      </c>
      <c r="BB2185" s="20" t="e">
        <f t="shared" si="343"/>
        <v>#DIV/0!</v>
      </c>
      <c r="BC2185">
        <f t="shared" si="346"/>
        <v>0</v>
      </c>
      <c r="BD2185" s="14">
        <f t="shared" si="347"/>
        <v>1</v>
      </c>
      <c r="BE2185" s="14" t="str">
        <f t="shared" si="348"/>
        <v/>
      </c>
      <c r="BF2185" s="14" t="str">
        <f t="shared" si="349"/>
        <v/>
      </c>
      <c r="BG2185" s="14" t="str">
        <f t="shared" si="350"/>
        <v/>
      </c>
    </row>
    <row r="2186" spans="1:59" x14ac:dyDescent="0.2">
      <c r="A2186" t="str">
        <f t="shared" si="351"/>
        <v>Sam Petrevski-Seton_2018</v>
      </c>
      <c r="B2186" t="s">
        <v>1005</v>
      </c>
      <c r="C2186" t="s">
        <v>84</v>
      </c>
      <c r="D2186">
        <v>2018</v>
      </c>
      <c r="E2186" s="13">
        <v>371900</v>
      </c>
      <c r="F2186" s="13">
        <v>371900</v>
      </c>
      <c r="G2186" s="13">
        <v>371900</v>
      </c>
      <c r="H2186" s="13">
        <v>358000</v>
      </c>
      <c r="I2186" s="13">
        <v>344000</v>
      </c>
      <c r="J2186" s="13">
        <v>319500</v>
      </c>
      <c r="K2186" s="13">
        <v>303100</v>
      </c>
      <c r="L2186" s="13">
        <v>288300</v>
      </c>
      <c r="M2186" s="13">
        <v>290700</v>
      </c>
      <c r="N2186" s="13">
        <v>304800</v>
      </c>
      <c r="O2186" s="13">
        <v>331600</v>
      </c>
      <c r="P2186" s="13">
        <v>347700</v>
      </c>
      <c r="Q2186" s="13">
        <v>347700</v>
      </c>
      <c r="R2186" s="13">
        <v>365600</v>
      </c>
      <c r="S2186" s="13">
        <v>368100</v>
      </c>
      <c r="T2186" s="13">
        <v>365700</v>
      </c>
      <c r="U2186" s="13">
        <v>352800</v>
      </c>
      <c r="V2186" s="13">
        <v>340600</v>
      </c>
      <c r="W2186" s="13">
        <v>331800</v>
      </c>
      <c r="X2186" s="13">
        <v>343300</v>
      </c>
      <c r="Y2186" s="13">
        <v>352500</v>
      </c>
      <c r="Z2186" s="13">
        <v>367000</v>
      </c>
      <c r="AA2186" s="13">
        <v>341200</v>
      </c>
      <c r="AB2186" s="13">
        <v>65</v>
      </c>
      <c r="AC2186" s="13">
        <v>83</v>
      </c>
      <c r="AD2186" s="13">
        <v>42</v>
      </c>
      <c r="AE2186" s="13">
        <v>54</v>
      </c>
      <c r="AF2186" s="13">
        <v>51</v>
      </c>
      <c r="AG2186" s="13">
        <v>48</v>
      </c>
      <c r="AH2186" s="13">
        <v>49</v>
      </c>
      <c r="AI2186" s="13">
        <v>82</v>
      </c>
      <c r="AJ2186" s="13">
        <v>76</v>
      </c>
      <c r="AK2186" s="13">
        <v>85</v>
      </c>
      <c r="AL2186" s="13">
        <v>74</v>
      </c>
      <c r="AM2186" s="13"/>
      <c r="AN2186" s="13">
        <v>90</v>
      </c>
      <c r="AO2186" s="13">
        <v>63</v>
      </c>
      <c r="AP2186" s="13">
        <v>67</v>
      </c>
      <c r="AQ2186" s="13">
        <v>65</v>
      </c>
      <c r="AR2186" s="13">
        <v>56</v>
      </c>
      <c r="AS2186" s="13">
        <v>68</v>
      </c>
      <c r="AT2186" s="13">
        <v>105</v>
      </c>
      <c r="AU2186" s="13">
        <v>59</v>
      </c>
      <c r="AV2186" s="13">
        <v>86</v>
      </c>
      <c r="AW2186" s="13">
        <v>44</v>
      </c>
      <c r="AX2186" s="13">
        <v>67</v>
      </c>
      <c r="AY2186" s="14">
        <f t="shared" si="344"/>
        <v>67.227272727272734</v>
      </c>
      <c r="AZ2186" s="14">
        <f t="shared" si="342"/>
        <v>23</v>
      </c>
      <c r="BA2186" s="19">
        <f t="shared" si="345"/>
        <v>1</v>
      </c>
      <c r="BB2186" s="20">
        <f t="shared" si="343"/>
        <v>16.535479367773942</v>
      </c>
      <c r="BC2186">
        <f t="shared" si="346"/>
        <v>0</v>
      </c>
      <c r="BD2186" s="14">
        <f t="shared" si="347"/>
        <v>8</v>
      </c>
      <c r="BE2186" s="14">
        <f t="shared" si="348"/>
        <v>57.166666666666664</v>
      </c>
      <c r="BF2186" s="14">
        <f t="shared" si="349"/>
        <v>73.2</v>
      </c>
      <c r="BG2186" s="14">
        <f t="shared" si="350"/>
        <v>68.555555555555557</v>
      </c>
    </row>
    <row r="2187" spans="1:59" x14ac:dyDescent="0.2">
      <c r="A2187" t="str">
        <f t="shared" si="351"/>
        <v>Sam Petrevski-Seton_2017</v>
      </c>
      <c r="B2187" t="s">
        <v>1005</v>
      </c>
      <c r="C2187" t="s">
        <v>84</v>
      </c>
      <c r="D2187">
        <v>2017</v>
      </c>
      <c r="E2187" s="13">
        <v>189300</v>
      </c>
      <c r="F2187" s="13">
        <v>189300</v>
      </c>
      <c r="G2187" s="13">
        <v>189300</v>
      </c>
      <c r="H2187" s="13">
        <v>240900</v>
      </c>
      <c r="I2187" s="13">
        <v>274400</v>
      </c>
      <c r="J2187" s="13">
        <v>298400</v>
      </c>
      <c r="K2187" s="13">
        <v>298700</v>
      </c>
      <c r="L2187" s="13">
        <v>337200</v>
      </c>
      <c r="M2187" s="13">
        <v>369500</v>
      </c>
      <c r="N2187" s="13">
        <v>384700</v>
      </c>
      <c r="O2187" s="13">
        <v>347700</v>
      </c>
      <c r="P2187" s="13">
        <v>347700</v>
      </c>
      <c r="Q2187" s="13">
        <v>347700</v>
      </c>
      <c r="R2187" s="13">
        <v>322700</v>
      </c>
      <c r="S2187" s="13">
        <v>292600</v>
      </c>
      <c r="T2187" s="13">
        <v>292600</v>
      </c>
      <c r="U2187" s="13">
        <v>303100</v>
      </c>
      <c r="V2187" s="13">
        <v>306300</v>
      </c>
      <c r="W2187" s="13">
        <v>325500</v>
      </c>
      <c r="X2187" s="13">
        <v>335000</v>
      </c>
      <c r="Y2187" s="13">
        <v>358700</v>
      </c>
      <c r="Z2187" s="13">
        <v>385300</v>
      </c>
      <c r="AA2187" s="13">
        <v>377400</v>
      </c>
      <c r="AB2187" s="13">
        <v>59</v>
      </c>
      <c r="AC2187" s="13">
        <v>51</v>
      </c>
      <c r="AD2187" s="13">
        <v>116</v>
      </c>
      <c r="AE2187" s="13">
        <v>49</v>
      </c>
      <c r="AF2187" s="13">
        <v>49</v>
      </c>
      <c r="AG2187" s="13">
        <v>78</v>
      </c>
      <c r="AH2187" s="13">
        <v>134</v>
      </c>
      <c r="AI2187" s="13">
        <v>59</v>
      </c>
      <c r="AJ2187" s="13">
        <v>58</v>
      </c>
      <c r="AK2187" s="13">
        <v>26</v>
      </c>
      <c r="AL2187" s="13"/>
      <c r="AM2187" s="13"/>
      <c r="AN2187" s="13">
        <v>64</v>
      </c>
      <c r="AO2187" s="13">
        <v>32</v>
      </c>
      <c r="AP2187" s="13"/>
      <c r="AQ2187" s="13">
        <v>102</v>
      </c>
      <c r="AR2187" s="13">
        <v>54</v>
      </c>
      <c r="AS2187" s="13">
        <v>71</v>
      </c>
      <c r="AT2187" s="13">
        <v>92</v>
      </c>
      <c r="AU2187" s="13">
        <v>93</v>
      </c>
      <c r="AV2187" s="13">
        <v>92</v>
      </c>
      <c r="AW2187" s="13">
        <v>30</v>
      </c>
      <c r="AX2187" s="13">
        <v>44</v>
      </c>
      <c r="AY2187" s="14">
        <f t="shared" si="344"/>
        <v>67.650000000000006</v>
      </c>
      <c r="AZ2187" s="14">
        <f t="shared" si="342"/>
        <v>23</v>
      </c>
      <c r="BA2187" s="19">
        <f t="shared" si="345"/>
        <v>0.90909090909090906</v>
      </c>
      <c r="BB2187" s="20">
        <f t="shared" si="343"/>
        <v>29.257972372815264</v>
      </c>
      <c r="BC2187">
        <f t="shared" si="346"/>
        <v>0</v>
      </c>
      <c r="BD2187" s="14">
        <f t="shared" si="347"/>
        <v>1</v>
      </c>
      <c r="BE2187" s="14">
        <f t="shared" si="348"/>
        <v>67</v>
      </c>
      <c r="BF2187" s="14">
        <f t="shared" si="349"/>
        <v>69.25</v>
      </c>
      <c r="BG2187" s="14">
        <f t="shared" si="350"/>
        <v>72.25</v>
      </c>
    </row>
    <row r="2188" spans="1:59" x14ac:dyDescent="0.2">
      <c r="A2188" t="str">
        <f t="shared" si="351"/>
        <v>Sam Petrevski-Seton_2016</v>
      </c>
      <c r="B2188" t="s">
        <v>1005</v>
      </c>
      <c r="C2188" t="s">
        <v>84</v>
      </c>
      <c r="D2188">
        <v>2016</v>
      </c>
      <c r="E2188" s="13">
        <v>0</v>
      </c>
      <c r="F2188" s="13">
        <v>0</v>
      </c>
      <c r="G2188" s="13">
        <v>0</v>
      </c>
      <c r="H2188" s="13">
        <v>0</v>
      </c>
      <c r="I2188" s="13">
        <v>0</v>
      </c>
      <c r="J2188" s="13">
        <v>0</v>
      </c>
      <c r="K2188" s="13">
        <v>0</v>
      </c>
      <c r="L2188" s="13">
        <v>0</v>
      </c>
      <c r="M2188" s="13">
        <v>0</v>
      </c>
      <c r="N2188" s="13">
        <v>0</v>
      </c>
      <c r="O2188" s="13">
        <v>0</v>
      </c>
      <c r="P2188" s="13">
        <v>0</v>
      </c>
      <c r="Q2188" s="13">
        <v>0</v>
      </c>
      <c r="R2188" s="13">
        <v>0</v>
      </c>
      <c r="S2188" s="13">
        <v>0</v>
      </c>
      <c r="T2188" s="13">
        <v>0</v>
      </c>
      <c r="U2188" s="13">
        <v>0</v>
      </c>
      <c r="V2188" s="13">
        <v>0</v>
      </c>
      <c r="W2188" s="13">
        <v>0</v>
      </c>
      <c r="X2188" s="13">
        <v>0</v>
      </c>
      <c r="Y2188" s="13">
        <v>0</v>
      </c>
      <c r="Z2188" s="13">
        <v>0</v>
      </c>
      <c r="AA2188" s="13">
        <v>0</v>
      </c>
      <c r="AB2188" s="13"/>
      <c r="AC2188" s="13"/>
      <c r="AD2188" s="13"/>
      <c r="AE2188" s="13"/>
      <c r="AF2188" s="13"/>
      <c r="AG2188" s="13"/>
      <c r="AH2188" s="13"/>
      <c r="AI2188" s="13"/>
      <c r="AJ2188" s="13"/>
      <c r="AK2188" s="13"/>
      <c r="AL2188" s="13"/>
      <c r="AM2188" s="13"/>
      <c r="AN2188" s="13"/>
      <c r="AO2188" s="13"/>
      <c r="AP2188" s="13"/>
      <c r="AQ2188" s="13"/>
      <c r="AR2188" s="13"/>
      <c r="AS2188" s="13"/>
      <c r="AT2188" s="13"/>
      <c r="AU2188" s="13"/>
      <c r="AV2188" s="13"/>
      <c r="AW2188" s="13"/>
      <c r="AX2188" s="13"/>
      <c r="AY2188" s="14" t="str">
        <f t="shared" si="344"/>
        <v/>
      </c>
      <c r="AZ2188" s="14">
        <f t="shared" si="342"/>
        <v>23</v>
      </c>
      <c r="BA2188" s="19">
        <f t="shared" si="345"/>
        <v>0</v>
      </c>
      <c r="BB2188" s="20" t="e">
        <f t="shared" si="343"/>
        <v>#DIV/0!</v>
      </c>
      <c r="BC2188">
        <f t="shared" si="346"/>
        <v>23</v>
      </c>
      <c r="BD2188" s="14">
        <f t="shared" si="347"/>
        <v>1</v>
      </c>
      <c r="BE2188" s="14" t="str">
        <f t="shared" si="348"/>
        <v/>
      </c>
      <c r="BF2188" s="14" t="str">
        <f t="shared" si="349"/>
        <v/>
      </c>
      <c r="BG2188" s="14" t="str">
        <f t="shared" si="350"/>
        <v/>
      </c>
    </row>
    <row r="2189" spans="1:59" x14ac:dyDescent="0.2">
      <c r="A2189" t="str">
        <f t="shared" si="351"/>
        <v>Sam Petrevski-Seton_2015</v>
      </c>
      <c r="B2189" t="s">
        <v>1005</v>
      </c>
      <c r="C2189" t="s">
        <v>84</v>
      </c>
      <c r="D2189">
        <v>2015</v>
      </c>
      <c r="E2189" s="13">
        <v>0</v>
      </c>
      <c r="F2189" s="13">
        <v>0</v>
      </c>
      <c r="G2189" s="13">
        <v>0</v>
      </c>
      <c r="H2189" s="13">
        <v>0</v>
      </c>
      <c r="I2189" s="13">
        <v>0</v>
      </c>
      <c r="J2189" s="13">
        <v>0</v>
      </c>
      <c r="K2189" s="13">
        <v>0</v>
      </c>
      <c r="L2189" s="13">
        <v>0</v>
      </c>
      <c r="M2189" s="13">
        <v>0</v>
      </c>
      <c r="N2189" s="13">
        <v>0</v>
      </c>
      <c r="O2189" s="13">
        <v>0</v>
      </c>
      <c r="P2189" s="13">
        <v>0</v>
      </c>
      <c r="Q2189" s="13">
        <v>0</v>
      </c>
      <c r="R2189" s="13">
        <v>0</v>
      </c>
      <c r="S2189" s="13">
        <v>0</v>
      </c>
      <c r="T2189" s="13">
        <v>0</v>
      </c>
      <c r="U2189" s="13">
        <v>0</v>
      </c>
      <c r="V2189" s="13">
        <v>0</v>
      </c>
      <c r="W2189" s="13">
        <v>0</v>
      </c>
      <c r="X2189" s="13">
        <v>0</v>
      </c>
      <c r="Y2189" s="13">
        <v>0</v>
      </c>
      <c r="Z2189" s="13">
        <v>0</v>
      </c>
      <c r="AA2189" s="13">
        <v>0</v>
      </c>
      <c r="AB2189" s="13"/>
      <c r="AC2189" s="13"/>
      <c r="AD2189" s="13"/>
      <c r="AE2189" s="13"/>
      <c r="AF2189" s="13"/>
      <c r="AG2189" s="13"/>
      <c r="AH2189" s="13"/>
      <c r="AI2189" s="13"/>
      <c r="AJ2189" s="13"/>
      <c r="AK2189" s="13"/>
      <c r="AL2189" s="13"/>
      <c r="AM2189" s="13"/>
      <c r="AN2189" s="13"/>
      <c r="AO2189" s="13"/>
      <c r="AP2189" s="13"/>
      <c r="AQ2189" s="13"/>
      <c r="AR2189" s="13"/>
      <c r="AS2189" s="13"/>
      <c r="AT2189" s="13"/>
      <c r="AU2189" s="13"/>
      <c r="AV2189" s="13"/>
      <c r="AW2189" s="13"/>
      <c r="AX2189" s="13"/>
      <c r="AY2189" s="14" t="str">
        <f t="shared" si="344"/>
        <v/>
      </c>
      <c r="AZ2189" s="14">
        <f t="shared" si="342"/>
        <v>23</v>
      </c>
      <c r="BA2189" s="19">
        <f t="shared" si="345"/>
        <v>0</v>
      </c>
      <c r="BB2189" s="20" t="e">
        <f t="shared" si="343"/>
        <v>#DIV/0!</v>
      </c>
      <c r="BC2189">
        <f t="shared" si="346"/>
        <v>23</v>
      </c>
      <c r="BD2189" s="14">
        <f t="shared" si="347"/>
        <v>1</v>
      </c>
      <c r="BE2189" s="14" t="str">
        <f t="shared" si="348"/>
        <v/>
      </c>
      <c r="BF2189" s="14" t="str">
        <f t="shared" si="349"/>
        <v/>
      </c>
      <c r="BG2189" s="14" t="str">
        <f t="shared" si="350"/>
        <v/>
      </c>
    </row>
    <row r="2190" spans="1:59" x14ac:dyDescent="0.2">
      <c r="A2190" t="str">
        <f t="shared" si="351"/>
        <v>Jack Petruccelle_2018</v>
      </c>
      <c r="B2190" t="s">
        <v>1701</v>
      </c>
      <c r="C2190" t="s">
        <v>465</v>
      </c>
      <c r="D2190">
        <v>2018</v>
      </c>
      <c r="E2190" s="13">
        <v>117300</v>
      </c>
      <c r="F2190" s="13">
        <v>117300</v>
      </c>
      <c r="G2190" s="13">
        <v>117300</v>
      </c>
      <c r="H2190" s="13">
        <v>117300</v>
      </c>
      <c r="I2190" s="13">
        <v>117300</v>
      </c>
      <c r="J2190" s="13">
        <v>117300</v>
      </c>
      <c r="K2190" s="13">
        <v>117300</v>
      </c>
      <c r="L2190" s="13">
        <v>117300</v>
      </c>
      <c r="M2190" s="13">
        <v>117300</v>
      </c>
      <c r="N2190" s="13">
        <v>117300</v>
      </c>
      <c r="O2190" s="13">
        <v>117300</v>
      </c>
      <c r="P2190" s="13">
        <v>117300</v>
      </c>
      <c r="Q2190" s="13">
        <v>117300</v>
      </c>
      <c r="R2190" s="13">
        <v>117300</v>
      </c>
      <c r="S2190" s="13">
        <v>117300</v>
      </c>
      <c r="T2190" s="13">
        <v>117300</v>
      </c>
      <c r="U2190" s="13">
        <v>117300</v>
      </c>
      <c r="V2190" s="13">
        <v>117300</v>
      </c>
      <c r="W2190" s="13">
        <v>117300</v>
      </c>
      <c r="X2190" s="13">
        <v>113300</v>
      </c>
      <c r="Y2190" s="13">
        <v>113300</v>
      </c>
      <c r="Z2190" s="13">
        <v>113300</v>
      </c>
      <c r="AA2190" s="13">
        <v>113300</v>
      </c>
      <c r="AB2190" s="13"/>
      <c r="AC2190" s="13"/>
      <c r="AD2190" s="13"/>
      <c r="AE2190" s="13"/>
      <c r="AF2190" s="13"/>
      <c r="AG2190" s="13">
        <v>12</v>
      </c>
      <c r="AH2190" s="13">
        <v>33</v>
      </c>
      <c r="AI2190" s="13"/>
      <c r="AJ2190" s="13"/>
      <c r="AK2190" s="13"/>
      <c r="AL2190" s="13"/>
      <c r="AM2190" s="13"/>
      <c r="AN2190" s="13"/>
      <c r="AO2190" s="13"/>
      <c r="AP2190" s="13"/>
      <c r="AQ2190" s="13"/>
      <c r="AR2190" s="13"/>
      <c r="AS2190" s="13"/>
      <c r="AT2190" s="13">
        <v>18</v>
      </c>
      <c r="AU2190" s="13"/>
      <c r="AV2190" s="13"/>
      <c r="AW2190" s="13"/>
      <c r="AX2190" s="13"/>
      <c r="AY2190" s="14">
        <f t="shared" si="344"/>
        <v>21</v>
      </c>
      <c r="AZ2190" s="14">
        <f t="shared" si="342"/>
        <v>23</v>
      </c>
      <c r="BA2190" s="19">
        <f t="shared" si="345"/>
        <v>0.13636363636363635</v>
      </c>
      <c r="BB2190" s="20">
        <f t="shared" si="343"/>
        <v>10.816653826391969</v>
      </c>
      <c r="BC2190">
        <f t="shared" si="346"/>
        <v>0</v>
      </c>
      <c r="BD2190" s="14">
        <f t="shared" si="347"/>
        <v>20</v>
      </c>
      <c r="BE2190" s="14">
        <f t="shared" si="348"/>
        <v>12</v>
      </c>
      <c r="BF2190" s="14">
        <f t="shared" si="349"/>
        <v>33</v>
      </c>
      <c r="BG2190" s="14">
        <f t="shared" si="350"/>
        <v>18</v>
      </c>
    </row>
    <row r="2191" spans="1:59" x14ac:dyDescent="0.2">
      <c r="A2191" t="str">
        <f t="shared" si="351"/>
        <v>Jack Petruccelle_2017</v>
      </c>
      <c r="B2191" t="s">
        <v>1701</v>
      </c>
      <c r="C2191" t="s">
        <v>465</v>
      </c>
      <c r="D2191">
        <v>2017</v>
      </c>
      <c r="E2191" s="13">
        <v>0</v>
      </c>
      <c r="F2191" s="13">
        <v>0</v>
      </c>
      <c r="G2191" s="13">
        <v>0</v>
      </c>
      <c r="H2191" s="13">
        <v>0</v>
      </c>
      <c r="I2191" s="13">
        <v>0</v>
      </c>
      <c r="J2191" s="13">
        <v>0</v>
      </c>
      <c r="K2191" s="13">
        <v>0</v>
      </c>
      <c r="L2191" s="13">
        <v>0</v>
      </c>
      <c r="M2191" s="13">
        <v>0</v>
      </c>
      <c r="N2191" s="13">
        <v>0</v>
      </c>
      <c r="O2191" s="13">
        <v>0</v>
      </c>
      <c r="P2191" s="13">
        <v>0</v>
      </c>
      <c r="Q2191" s="13">
        <v>0</v>
      </c>
      <c r="R2191" s="13">
        <v>0</v>
      </c>
      <c r="S2191" s="13">
        <v>0</v>
      </c>
      <c r="T2191" s="13">
        <v>0</v>
      </c>
      <c r="U2191" s="13">
        <v>0</v>
      </c>
      <c r="V2191" s="13">
        <v>0</v>
      </c>
      <c r="W2191" s="13">
        <v>0</v>
      </c>
      <c r="X2191" s="13">
        <v>0</v>
      </c>
      <c r="Y2191" s="13">
        <v>0</v>
      </c>
      <c r="Z2191" s="13">
        <v>0</v>
      </c>
      <c r="AA2191" s="13">
        <v>0</v>
      </c>
      <c r="AB2191" s="13"/>
      <c r="AC2191" s="13"/>
      <c r="AD2191" s="13"/>
      <c r="AE2191" s="13"/>
      <c r="AF2191" s="13"/>
      <c r="AG2191" s="13"/>
      <c r="AH2191" s="13"/>
      <c r="AI2191" s="13"/>
      <c r="AJ2191" s="13"/>
      <c r="AK2191" s="13"/>
      <c r="AL2191" s="13"/>
      <c r="AM2191" s="13"/>
      <c r="AN2191" s="13"/>
      <c r="AO2191" s="13"/>
      <c r="AP2191" s="13"/>
      <c r="AQ2191" s="13"/>
      <c r="AR2191" s="13"/>
      <c r="AS2191" s="13"/>
      <c r="AT2191" s="13"/>
      <c r="AU2191" s="13"/>
      <c r="AV2191" s="13"/>
      <c r="AW2191" s="13"/>
      <c r="AX2191" s="13"/>
      <c r="AY2191" s="14" t="str">
        <f t="shared" si="344"/>
        <v/>
      </c>
      <c r="AZ2191" s="14">
        <f t="shared" si="342"/>
        <v>23</v>
      </c>
      <c r="BA2191" s="19">
        <f t="shared" si="345"/>
        <v>0</v>
      </c>
      <c r="BB2191" s="20" t="e">
        <f t="shared" si="343"/>
        <v>#DIV/0!</v>
      </c>
      <c r="BC2191">
        <f t="shared" si="346"/>
        <v>23</v>
      </c>
      <c r="BD2191" s="14">
        <f t="shared" si="347"/>
        <v>1</v>
      </c>
      <c r="BE2191" s="14" t="str">
        <f t="shared" si="348"/>
        <v/>
      </c>
      <c r="BF2191" s="14" t="str">
        <f t="shared" si="349"/>
        <v/>
      </c>
      <c r="BG2191" s="14" t="str">
        <f t="shared" si="350"/>
        <v/>
      </c>
    </row>
    <row r="2192" spans="1:59" x14ac:dyDescent="0.2">
      <c r="A2192" t="str">
        <f t="shared" si="351"/>
        <v>Jack Petruccelle_2016</v>
      </c>
      <c r="B2192" t="s">
        <v>1701</v>
      </c>
      <c r="C2192" t="s">
        <v>465</v>
      </c>
      <c r="D2192">
        <v>2016</v>
      </c>
      <c r="E2192" s="13">
        <v>0</v>
      </c>
      <c r="F2192" s="13">
        <v>0</v>
      </c>
      <c r="G2192" s="13">
        <v>0</v>
      </c>
      <c r="H2192" s="13">
        <v>0</v>
      </c>
      <c r="I2192" s="13">
        <v>0</v>
      </c>
      <c r="J2192" s="13">
        <v>0</v>
      </c>
      <c r="K2192" s="13">
        <v>0</v>
      </c>
      <c r="L2192" s="13">
        <v>0</v>
      </c>
      <c r="M2192" s="13">
        <v>0</v>
      </c>
      <c r="N2192" s="13">
        <v>0</v>
      </c>
      <c r="O2192" s="13">
        <v>0</v>
      </c>
      <c r="P2192" s="13">
        <v>0</v>
      </c>
      <c r="Q2192" s="13">
        <v>0</v>
      </c>
      <c r="R2192" s="13">
        <v>0</v>
      </c>
      <c r="S2192" s="13">
        <v>0</v>
      </c>
      <c r="T2192" s="13">
        <v>0</v>
      </c>
      <c r="U2192" s="13">
        <v>0</v>
      </c>
      <c r="V2192" s="13">
        <v>0</v>
      </c>
      <c r="W2192" s="13">
        <v>0</v>
      </c>
      <c r="X2192" s="13">
        <v>0</v>
      </c>
      <c r="Y2192" s="13">
        <v>0</v>
      </c>
      <c r="Z2192" s="13">
        <v>0</v>
      </c>
      <c r="AA2192" s="13">
        <v>0</v>
      </c>
      <c r="AB2192" s="13"/>
      <c r="AC2192" s="13"/>
      <c r="AD2192" s="13"/>
      <c r="AE2192" s="13"/>
      <c r="AF2192" s="13"/>
      <c r="AG2192" s="13"/>
      <c r="AH2192" s="13"/>
      <c r="AI2192" s="13"/>
      <c r="AJ2192" s="13"/>
      <c r="AK2192" s="13"/>
      <c r="AL2192" s="13"/>
      <c r="AM2192" s="13"/>
      <c r="AN2192" s="13"/>
      <c r="AO2192" s="13"/>
      <c r="AP2192" s="13"/>
      <c r="AQ2192" s="13"/>
      <c r="AR2192" s="13"/>
      <c r="AS2192" s="13"/>
      <c r="AT2192" s="13"/>
      <c r="AU2192" s="13"/>
      <c r="AV2192" s="13"/>
      <c r="AW2192" s="13"/>
      <c r="AX2192" s="13"/>
      <c r="AY2192" s="14" t="str">
        <f t="shared" si="344"/>
        <v/>
      </c>
      <c r="AZ2192" s="14">
        <f t="shared" si="342"/>
        <v>23</v>
      </c>
      <c r="BA2192" s="19">
        <f t="shared" si="345"/>
        <v>0</v>
      </c>
      <c r="BB2192" s="20" t="e">
        <f t="shared" si="343"/>
        <v>#DIV/0!</v>
      </c>
      <c r="BC2192">
        <f t="shared" si="346"/>
        <v>23</v>
      </c>
      <c r="BD2192" s="14">
        <f t="shared" si="347"/>
        <v>1</v>
      </c>
      <c r="BE2192" s="14" t="str">
        <f t="shared" si="348"/>
        <v/>
      </c>
      <c r="BF2192" s="14" t="str">
        <f t="shared" si="349"/>
        <v/>
      </c>
      <c r="BG2192" s="14" t="str">
        <f t="shared" si="350"/>
        <v/>
      </c>
    </row>
    <row r="2193" spans="1:59" x14ac:dyDescent="0.2">
      <c r="A2193" t="str">
        <f t="shared" si="351"/>
        <v>Jack Petruccelle_2015</v>
      </c>
      <c r="B2193" t="s">
        <v>1701</v>
      </c>
      <c r="C2193" t="s">
        <v>465</v>
      </c>
      <c r="D2193">
        <v>2015</v>
      </c>
      <c r="E2193" s="13">
        <v>0</v>
      </c>
      <c r="F2193" s="13">
        <v>0</v>
      </c>
      <c r="G2193" s="13">
        <v>0</v>
      </c>
      <c r="H2193" s="13">
        <v>0</v>
      </c>
      <c r="I2193" s="13">
        <v>0</v>
      </c>
      <c r="J2193" s="13">
        <v>0</v>
      </c>
      <c r="K2193" s="13">
        <v>0</v>
      </c>
      <c r="L2193" s="13">
        <v>0</v>
      </c>
      <c r="M2193" s="13">
        <v>0</v>
      </c>
      <c r="N2193" s="13">
        <v>0</v>
      </c>
      <c r="O2193" s="13">
        <v>0</v>
      </c>
      <c r="P2193" s="13">
        <v>0</v>
      </c>
      <c r="Q2193" s="13">
        <v>0</v>
      </c>
      <c r="R2193" s="13">
        <v>0</v>
      </c>
      <c r="S2193" s="13">
        <v>0</v>
      </c>
      <c r="T2193" s="13">
        <v>0</v>
      </c>
      <c r="U2193" s="13">
        <v>0</v>
      </c>
      <c r="V2193" s="13">
        <v>0</v>
      </c>
      <c r="W2193" s="13">
        <v>0</v>
      </c>
      <c r="X2193" s="13">
        <v>0</v>
      </c>
      <c r="Y2193" s="13">
        <v>0</v>
      </c>
      <c r="Z2193" s="13">
        <v>0</v>
      </c>
      <c r="AA2193" s="13">
        <v>0</v>
      </c>
      <c r="AB2193" s="13"/>
      <c r="AC2193" s="13"/>
      <c r="AD2193" s="13"/>
      <c r="AE2193" s="13"/>
      <c r="AF2193" s="13"/>
      <c r="AG2193" s="13"/>
      <c r="AH2193" s="13"/>
      <c r="AI2193" s="13"/>
      <c r="AJ2193" s="13"/>
      <c r="AK2193" s="13"/>
      <c r="AL2193" s="13"/>
      <c r="AM2193" s="13"/>
      <c r="AN2193" s="13"/>
      <c r="AO2193" s="13"/>
      <c r="AP2193" s="13"/>
      <c r="AQ2193" s="13"/>
      <c r="AR2193" s="13"/>
      <c r="AS2193" s="13"/>
      <c r="AT2193" s="13"/>
      <c r="AU2193" s="13"/>
      <c r="AV2193" s="13"/>
      <c r="AW2193" s="13"/>
      <c r="AX2193" s="13"/>
      <c r="AY2193" s="14" t="str">
        <f t="shared" si="344"/>
        <v/>
      </c>
      <c r="AZ2193" s="14">
        <f t="shared" si="342"/>
        <v>23</v>
      </c>
      <c r="BA2193" s="19">
        <f t="shared" si="345"/>
        <v>0</v>
      </c>
      <c r="BB2193" s="20" t="e">
        <f t="shared" si="343"/>
        <v>#DIV/0!</v>
      </c>
      <c r="BC2193">
        <f t="shared" si="346"/>
        <v>23</v>
      </c>
      <c r="BD2193" s="14">
        <f t="shared" si="347"/>
        <v>1</v>
      </c>
      <c r="BE2193" s="14" t="str">
        <f t="shared" si="348"/>
        <v/>
      </c>
      <c r="BF2193" s="14" t="str">
        <f t="shared" si="349"/>
        <v/>
      </c>
      <c r="BG2193" s="14" t="str">
        <f t="shared" si="350"/>
        <v/>
      </c>
    </row>
    <row r="2194" spans="1:59" x14ac:dyDescent="0.2">
      <c r="A2194" t="str">
        <f t="shared" si="351"/>
        <v>Harrison Petty_2018</v>
      </c>
      <c r="B2194" t="s">
        <v>1673</v>
      </c>
      <c r="C2194" t="s">
        <v>288</v>
      </c>
      <c r="D2194">
        <v>2018</v>
      </c>
      <c r="E2194" s="13">
        <v>117300</v>
      </c>
      <c r="F2194" s="13">
        <v>117300</v>
      </c>
      <c r="G2194" s="13">
        <v>117300</v>
      </c>
      <c r="H2194" s="13">
        <v>117300</v>
      </c>
      <c r="I2194" s="13">
        <v>117300</v>
      </c>
      <c r="J2194" s="13">
        <v>117300</v>
      </c>
      <c r="K2194" s="13">
        <v>117300</v>
      </c>
      <c r="L2194" s="13">
        <v>117300</v>
      </c>
      <c r="M2194" s="13">
        <v>117300</v>
      </c>
      <c r="N2194" s="13">
        <v>117300</v>
      </c>
      <c r="O2194" s="13">
        <v>117300</v>
      </c>
      <c r="P2194" s="13">
        <v>117300</v>
      </c>
      <c r="Q2194" s="13">
        <v>117300</v>
      </c>
      <c r="R2194" s="13">
        <v>117300</v>
      </c>
      <c r="S2194" s="13">
        <v>117300</v>
      </c>
      <c r="T2194" s="13">
        <v>117300</v>
      </c>
      <c r="U2194" s="13">
        <v>117300</v>
      </c>
      <c r="V2194" s="13">
        <v>117300</v>
      </c>
      <c r="W2194" s="13">
        <v>117300</v>
      </c>
      <c r="X2194" s="13">
        <v>117300</v>
      </c>
      <c r="Y2194" s="13">
        <v>117300</v>
      </c>
      <c r="Z2194" s="13">
        <v>117300</v>
      </c>
      <c r="AA2194" s="13">
        <v>117300</v>
      </c>
      <c r="AB2194" s="13"/>
      <c r="AC2194" s="13"/>
      <c r="AD2194" s="13"/>
      <c r="AE2194" s="13"/>
      <c r="AF2194" s="13"/>
      <c r="AG2194" s="13"/>
      <c r="AH2194" s="13"/>
      <c r="AI2194" s="13"/>
      <c r="AJ2194" s="13"/>
      <c r="AK2194" s="13"/>
      <c r="AL2194" s="13"/>
      <c r="AM2194" s="13"/>
      <c r="AN2194" s="13"/>
      <c r="AO2194" s="13"/>
      <c r="AP2194" s="13">
        <v>37</v>
      </c>
      <c r="AQ2194" s="13"/>
      <c r="AR2194" s="13"/>
      <c r="AS2194" s="13"/>
      <c r="AT2194" s="13"/>
      <c r="AU2194" s="13"/>
      <c r="AV2194" s="13"/>
      <c r="AW2194" s="13"/>
      <c r="AX2194" s="13"/>
      <c r="AY2194" s="14">
        <f t="shared" si="344"/>
        <v>37</v>
      </c>
      <c r="AZ2194" s="14">
        <f t="shared" si="342"/>
        <v>23</v>
      </c>
      <c r="BA2194" s="19">
        <f t="shared" si="345"/>
        <v>4.5454545454545456E-2</v>
      </c>
      <c r="BB2194" s="20" t="e">
        <f t="shared" si="343"/>
        <v>#DIV/0!</v>
      </c>
      <c r="BC2194">
        <f t="shared" si="346"/>
        <v>0</v>
      </c>
      <c r="BD2194" s="14">
        <f t="shared" si="347"/>
        <v>1</v>
      </c>
      <c r="BE2194" s="14" t="str">
        <f t="shared" si="348"/>
        <v/>
      </c>
      <c r="BF2194" s="14" t="str">
        <f t="shared" si="349"/>
        <v/>
      </c>
      <c r="BG2194" s="14">
        <f t="shared" si="350"/>
        <v>37</v>
      </c>
    </row>
    <row r="2195" spans="1:59" x14ac:dyDescent="0.2">
      <c r="A2195" t="str">
        <f t="shared" si="351"/>
        <v>Harrison Petty_2017</v>
      </c>
      <c r="B2195" t="s">
        <v>1673</v>
      </c>
      <c r="C2195" t="s">
        <v>288</v>
      </c>
      <c r="D2195">
        <v>2017</v>
      </c>
      <c r="E2195" s="13">
        <v>0</v>
      </c>
      <c r="F2195" s="13">
        <v>0</v>
      </c>
      <c r="G2195" s="13">
        <v>0</v>
      </c>
      <c r="H2195" s="13">
        <v>0</v>
      </c>
      <c r="I2195" s="13">
        <v>0</v>
      </c>
      <c r="J2195" s="13">
        <v>0</v>
      </c>
      <c r="K2195" s="13">
        <v>0</v>
      </c>
      <c r="L2195" s="13">
        <v>0</v>
      </c>
      <c r="M2195" s="13">
        <v>0</v>
      </c>
      <c r="N2195" s="13">
        <v>0</v>
      </c>
      <c r="O2195" s="13">
        <v>0</v>
      </c>
      <c r="P2195" s="13">
        <v>0</v>
      </c>
      <c r="Q2195" s="13">
        <v>0</v>
      </c>
      <c r="R2195" s="13">
        <v>0</v>
      </c>
      <c r="S2195" s="13">
        <v>0</v>
      </c>
      <c r="T2195" s="13">
        <v>0</v>
      </c>
      <c r="U2195" s="13">
        <v>0</v>
      </c>
      <c r="V2195" s="13">
        <v>0</v>
      </c>
      <c r="W2195" s="13">
        <v>0</v>
      </c>
      <c r="X2195" s="13">
        <v>0</v>
      </c>
      <c r="Y2195" s="13">
        <v>0</v>
      </c>
      <c r="Z2195" s="13">
        <v>0</v>
      </c>
      <c r="AA2195" s="13">
        <v>0</v>
      </c>
      <c r="AB2195" s="13"/>
      <c r="AC2195" s="13"/>
      <c r="AD2195" s="13"/>
      <c r="AE2195" s="13"/>
      <c r="AF2195" s="13"/>
      <c r="AG2195" s="13"/>
      <c r="AH2195" s="13"/>
      <c r="AI2195" s="13"/>
      <c r="AJ2195" s="13"/>
      <c r="AK2195" s="13"/>
      <c r="AL2195" s="13"/>
      <c r="AM2195" s="13"/>
      <c r="AN2195" s="13"/>
      <c r="AO2195" s="13"/>
      <c r="AP2195" s="13"/>
      <c r="AQ2195" s="13"/>
      <c r="AR2195" s="13"/>
      <c r="AS2195" s="13"/>
      <c r="AT2195" s="13"/>
      <c r="AU2195" s="13"/>
      <c r="AV2195" s="13"/>
      <c r="AW2195" s="13"/>
      <c r="AX2195" s="13"/>
      <c r="AY2195" s="14" t="str">
        <f t="shared" si="344"/>
        <v/>
      </c>
      <c r="AZ2195" s="14">
        <f t="shared" si="342"/>
        <v>23</v>
      </c>
      <c r="BA2195" s="19">
        <f t="shared" si="345"/>
        <v>0</v>
      </c>
      <c r="BB2195" s="20" t="e">
        <f t="shared" si="343"/>
        <v>#DIV/0!</v>
      </c>
      <c r="BC2195">
        <f t="shared" si="346"/>
        <v>23</v>
      </c>
      <c r="BD2195" s="14">
        <f t="shared" si="347"/>
        <v>1</v>
      </c>
      <c r="BE2195" s="14" t="str">
        <f t="shared" si="348"/>
        <v/>
      </c>
      <c r="BF2195" s="14" t="str">
        <f t="shared" si="349"/>
        <v/>
      </c>
      <c r="BG2195" s="14" t="str">
        <f t="shared" si="350"/>
        <v/>
      </c>
    </row>
    <row r="2196" spans="1:59" x14ac:dyDescent="0.2">
      <c r="A2196" t="str">
        <f t="shared" si="351"/>
        <v>Harrison Petty_2016</v>
      </c>
      <c r="B2196" t="s">
        <v>1673</v>
      </c>
      <c r="C2196" t="s">
        <v>288</v>
      </c>
      <c r="D2196">
        <v>2016</v>
      </c>
      <c r="E2196" s="13">
        <v>0</v>
      </c>
      <c r="F2196" s="13">
        <v>0</v>
      </c>
      <c r="G2196" s="13">
        <v>0</v>
      </c>
      <c r="H2196" s="13">
        <v>0</v>
      </c>
      <c r="I2196" s="13">
        <v>0</v>
      </c>
      <c r="J2196" s="13">
        <v>0</v>
      </c>
      <c r="K2196" s="13">
        <v>0</v>
      </c>
      <c r="L2196" s="13">
        <v>0</v>
      </c>
      <c r="M2196" s="13">
        <v>0</v>
      </c>
      <c r="N2196" s="13">
        <v>0</v>
      </c>
      <c r="O2196" s="13">
        <v>0</v>
      </c>
      <c r="P2196" s="13">
        <v>0</v>
      </c>
      <c r="Q2196" s="13">
        <v>0</v>
      </c>
      <c r="R2196" s="13">
        <v>0</v>
      </c>
      <c r="S2196" s="13">
        <v>0</v>
      </c>
      <c r="T2196" s="13">
        <v>0</v>
      </c>
      <c r="U2196" s="13">
        <v>0</v>
      </c>
      <c r="V2196" s="13">
        <v>0</v>
      </c>
      <c r="W2196" s="13">
        <v>0</v>
      </c>
      <c r="X2196" s="13">
        <v>0</v>
      </c>
      <c r="Y2196" s="13">
        <v>0</v>
      </c>
      <c r="Z2196" s="13">
        <v>0</v>
      </c>
      <c r="AA2196" s="13">
        <v>0</v>
      </c>
      <c r="AB2196" s="13"/>
      <c r="AC2196" s="13"/>
      <c r="AD2196" s="13"/>
      <c r="AE2196" s="13"/>
      <c r="AF2196" s="13"/>
      <c r="AG2196" s="13"/>
      <c r="AH2196" s="13"/>
      <c r="AI2196" s="13"/>
      <c r="AJ2196" s="13"/>
      <c r="AK2196" s="13"/>
      <c r="AL2196" s="13"/>
      <c r="AM2196" s="13"/>
      <c r="AN2196" s="13"/>
      <c r="AO2196" s="13"/>
      <c r="AP2196" s="13"/>
      <c r="AQ2196" s="13"/>
      <c r="AR2196" s="13"/>
      <c r="AS2196" s="13"/>
      <c r="AT2196" s="13"/>
      <c r="AU2196" s="13"/>
      <c r="AV2196" s="13"/>
      <c r="AW2196" s="13"/>
      <c r="AX2196" s="13"/>
      <c r="AY2196" s="14" t="str">
        <f t="shared" si="344"/>
        <v/>
      </c>
      <c r="AZ2196" s="14">
        <f t="shared" si="342"/>
        <v>23</v>
      </c>
      <c r="BA2196" s="19">
        <f t="shared" si="345"/>
        <v>0</v>
      </c>
      <c r="BB2196" s="20" t="e">
        <f t="shared" si="343"/>
        <v>#DIV/0!</v>
      </c>
      <c r="BC2196">
        <f t="shared" si="346"/>
        <v>23</v>
      </c>
      <c r="BD2196" s="14">
        <f t="shared" si="347"/>
        <v>1</v>
      </c>
      <c r="BE2196" s="14" t="str">
        <f t="shared" si="348"/>
        <v/>
      </c>
      <c r="BF2196" s="14" t="str">
        <f t="shared" si="349"/>
        <v/>
      </c>
      <c r="BG2196" s="14" t="str">
        <f t="shared" si="350"/>
        <v/>
      </c>
    </row>
    <row r="2197" spans="1:59" x14ac:dyDescent="0.2">
      <c r="A2197" t="str">
        <f t="shared" si="351"/>
        <v>Harrison Petty_2015</v>
      </c>
      <c r="B2197" t="s">
        <v>1673</v>
      </c>
      <c r="C2197" t="s">
        <v>288</v>
      </c>
      <c r="D2197">
        <v>2015</v>
      </c>
      <c r="E2197" s="13">
        <v>0</v>
      </c>
      <c r="F2197" s="13">
        <v>0</v>
      </c>
      <c r="G2197" s="13">
        <v>0</v>
      </c>
      <c r="H2197" s="13">
        <v>0</v>
      </c>
      <c r="I2197" s="13">
        <v>0</v>
      </c>
      <c r="J2197" s="13">
        <v>0</v>
      </c>
      <c r="K2197" s="13">
        <v>0</v>
      </c>
      <c r="L2197" s="13">
        <v>0</v>
      </c>
      <c r="M2197" s="13">
        <v>0</v>
      </c>
      <c r="N2197" s="13">
        <v>0</v>
      </c>
      <c r="O2197" s="13">
        <v>0</v>
      </c>
      <c r="P2197" s="13">
        <v>0</v>
      </c>
      <c r="Q2197" s="13">
        <v>0</v>
      </c>
      <c r="R2197" s="13">
        <v>0</v>
      </c>
      <c r="S2197" s="13">
        <v>0</v>
      </c>
      <c r="T2197" s="13">
        <v>0</v>
      </c>
      <c r="U2197" s="13">
        <v>0</v>
      </c>
      <c r="V2197" s="13">
        <v>0</v>
      </c>
      <c r="W2197" s="13">
        <v>0</v>
      </c>
      <c r="X2197" s="13">
        <v>0</v>
      </c>
      <c r="Y2197" s="13">
        <v>0</v>
      </c>
      <c r="Z2197" s="13">
        <v>0</v>
      </c>
      <c r="AA2197" s="13">
        <v>0</v>
      </c>
      <c r="AB2197" s="13"/>
      <c r="AC2197" s="13"/>
      <c r="AD2197" s="13"/>
      <c r="AE2197" s="13"/>
      <c r="AF2197" s="13"/>
      <c r="AG2197" s="13"/>
      <c r="AH2197" s="13"/>
      <c r="AI2197" s="13"/>
      <c r="AJ2197" s="13"/>
      <c r="AK2197" s="13"/>
      <c r="AL2197" s="13"/>
      <c r="AM2197" s="13"/>
      <c r="AN2197" s="13"/>
      <c r="AO2197" s="13"/>
      <c r="AP2197" s="13"/>
      <c r="AQ2197" s="13"/>
      <c r="AR2197" s="13"/>
      <c r="AS2197" s="13"/>
      <c r="AT2197" s="13"/>
      <c r="AU2197" s="13"/>
      <c r="AV2197" s="13"/>
      <c r="AW2197" s="13"/>
      <c r="AX2197" s="13"/>
      <c r="AY2197" s="14" t="str">
        <f t="shared" si="344"/>
        <v/>
      </c>
      <c r="AZ2197" s="14">
        <f t="shared" si="342"/>
        <v>23</v>
      </c>
      <c r="BA2197" s="19">
        <f t="shared" si="345"/>
        <v>0</v>
      </c>
      <c r="BB2197" s="20" t="e">
        <f t="shared" si="343"/>
        <v>#DIV/0!</v>
      </c>
      <c r="BC2197">
        <f t="shared" si="346"/>
        <v>23</v>
      </c>
      <c r="BD2197" s="14">
        <f t="shared" si="347"/>
        <v>1</v>
      </c>
      <c r="BE2197" s="14" t="str">
        <f t="shared" si="348"/>
        <v/>
      </c>
      <c r="BF2197" s="14" t="str">
        <f t="shared" si="349"/>
        <v/>
      </c>
      <c r="BG2197" s="14" t="str">
        <f t="shared" si="350"/>
        <v/>
      </c>
    </row>
    <row r="2198" spans="1:59" x14ac:dyDescent="0.2">
      <c r="A2198" t="str">
        <f t="shared" si="351"/>
        <v>Andrew Phillips_2018</v>
      </c>
      <c r="B2198" t="s">
        <v>599</v>
      </c>
      <c r="C2198" t="s">
        <v>84</v>
      </c>
      <c r="D2198">
        <v>2018</v>
      </c>
      <c r="E2198" s="13">
        <v>224300</v>
      </c>
      <c r="F2198" s="13">
        <v>224300</v>
      </c>
      <c r="G2198" s="13">
        <v>224300</v>
      </c>
      <c r="H2198" s="13">
        <v>224300</v>
      </c>
      <c r="I2198" s="13">
        <v>224300</v>
      </c>
      <c r="J2198" s="13">
        <v>224300</v>
      </c>
      <c r="K2198" s="13">
        <v>224300</v>
      </c>
      <c r="L2198" s="13">
        <v>246300</v>
      </c>
      <c r="M2198" s="13">
        <v>246300</v>
      </c>
      <c r="N2198" s="13">
        <v>246300</v>
      </c>
      <c r="O2198" s="13">
        <v>246300</v>
      </c>
      <c r="P2198" s="13">
        <v>246300</v>
      </c>
      <c r="Q2198" s="13">
        <v>246300</v>
      </c>
      <c r="R2198" s="13">
        <v>246300</v>
      </c>
      <c r="S2198" s="13">
        <v>246300</v>
      </c>
      <c r="T2198" s="13">
        <v>286000</v>
      </c>
      <c r="U2198" s="13">
        <v>292500</v>
      </c>
      <c r="V2198" s="13">
        <v>292500</v>
      </c>
      <c r="W2198" s="13">
        <v>292500</v>
      </c>
      <c r="X2198" s="13">
        <v>292500</v>
      </c>
      <c r="Y2198" s="13">
        <v>292500</v>
      </c>
      <c r="Z2198" s="13">
        <v>292500</v>
      </c>
      <c r="AA2198" s="13">
        <v>292500</v>
      </c>
      <c r="AB2198" s="13"/>
      <c r="AC2198" s="13"/>
      <c r="AD2198" s="13"/>
      <c r="AE2198" s="13"/>
      <c r="AF2198" s="13">
        <v>62</v>
      </c>
      <c r="AG2198" s="13">
        <v>69</v>
      </c>
      <c r="AH2198" s="13">
        <v>52</v>
      </c>
      <c r="AI2198" s="13"/>
      <c r="AJ2198" s="13"/>
      <c r="AK2198" s="13"/>
      <c r="AL2198" s="13"/>
      <c r="AM2198" s="13"/>
      <c r="AN2198" s="13"/>
      <c r="AO2198" s="13"/>
      <c r="AP2198" s="13">
        <v>119</v>
      </c>
      <c r="AQ2198" s="13">
        <v>19</v>
      </c>
      <c r="AR2198" s="13"/>
      <c r="AS2198" s="13"/>
      <c r="AT2198" s="13"/>
      <c r="AU2198" s="13"/>
      <c r="AV2198" s="13"/>
      <c r="AW2198" s="13"/>
      <c r="AX2198" s="13"/>
      <c r="AY2198" s="14">
        <f t="shared" si="344"/>
        <v>64.2</v>
      </c>
      <c r="AZ2198" s="14">
        <f t="shared" si="342"/>
        <v>23</v>
      </c>
      <c r="BA2198" s="19">
        <f t="shared" si="345"/>
        <v>0.22727272727272727</v>
      </c>
      <c r="BB2198" s="20">
        <f t="shared" si="343"/>
        <v>36.134471076798675</v>
      </c>
      <c r="BC2198">
        <f t="shared" si="346"/>
        <v>0</v>
      </c>
      <c r="BD2198" s="14">
        <f t="shared" si="347"/>
        <v>1</v>
      </c>
      <c r="BE2198" s="14">
        <f t="shared" si="348"/>
        <v>65.5</v>
      </c>
      <c r="BF2198" s="14">
        <f t="shared" si="349"/>
        <v>52</v>
      </c>
      <c r="BG2198" s="14">
        <f t="shared" si="350"/>
        <v>69</v>
      </c>
    </row>
    <row r="2199" spans="1:59" x14ac:dyDescent="0.2">
      <c r="A2199" t="str">
        <f t="shared" si="351"/>
        <v>Andrew Phillips_2017</v>
      </c>
      <c r="B2199" t="s">
        <v>599</v>
      </c>
      <c r="C2199" t="s">
        <v>84</v>
      </c>
      <c r="D2199">
        <v>2017</v>
      </c>
      <c r="E2199" s="13">
        <v>307100</v>
      </c>
      <c r="F2199" s="13">
        <v>307100</v>
      </c>
      <c r="G2199" s="13">
        <v>307100</v>
      </c>
      <c r="H2199" s="13">
        <v>307100</v>
      </c>
      <c r="I2199" s="13">
        <v>307100</v>
      </c>
      <c r="J2199" s="13">
        <v>307100</v>
      </c>
      <c r="K2199" s="13">
        <v>307100</v>
      </c>
      <c r="L2199" s="13">
        <v>307100</v>
      </c>
      <c r="M2199" s="13">
        <v>307100</v>
      </c>
      <c r="N2199" s="13">
        <v>307100</v>
      </c>
      <c r="O2199" s="13">
        <v>307100</v>
      </c>
      <c r="P2199" s="13">
        <v>307100</v>
      </c>
      <c r="Q2199" s="13">
        <v>307100</v>
      </c>
      <c r="R2199" s="13">
        <v>307100</v>
      </c>
      <c r="S2199" s="13">
        <v>307100</v>
      </c>
      <c r="T2199" s="13">
        <v>307100</v>
      </c>
      <c r="U2199" s="13">
        <v>307100</v>
      </c>
      <c r="V2199" s="13">
        <v>307100</v>
      </c>
      <c r="W2199" s="13">
        <v>307100</v>
      </c>
      <c r="X2199" s="13">
        <v>307100</v>
      </c>
      <c r="Y2199" s="13">
        <v>307100</v>
      </c>
      <c r="Z2199" s="13">
        <v>307100</v>
      </c>
      <c r="AA2199" s="13">
        <v>307100</v>
      </c>
      <c r="AB2199" s="13"/>
      <c r="AC2199" s="13"/>
      <c r="AD2199" s="13"/>
      <c r="AE2199" s="13"/>
      <c r="AF2199" s="13">
        <v>51</v>
      </c>
      <c r="AG2199" s="13"/>
      <c r="AH2199" s="13"/>
      <c r="AI2199" s="13"/>
      <c r="AJ2199" s="13"/>
      <c r="AK2199" s="13"/>
      <c r="AL2199" s="13"/>
      <c r="AM2199" s="13"/>
      <c r="AN2199" s="13"/>
      <c r="AO2199" s="13"/>
      <c r="AP2199" s="13"/>
      <c r="AQ2199" s="13"/>
      <c r="AR2199" s="13"/>
      <c r="AS2199" s="13"/>
      <c r="AT2199" s="13"/>
      <c r="AU2199" s="13"/>
      <c r="AV2199" s="13"/>
      <c r="AW2199" s="13"/>
      <c r="AX2199" s="13"/>
      <c r="AY2199" s="14">
        <f t="shared" si="344"/>
        <v>51</v>
      </c>
      <c r="AZ2199" s="14">
        <f t="shared" si="342"/>
        <v>23</v>
      </c>
      <c r="BA2199" s="19">
        <f t="shared" si="345"/>
        <v>4.5454545454545456E-2</v>
      </c>
      <c r="BB2199" s="20" t="e">
        <f t="shared" si="343"/>
        <v>#DIV/0!</v>
      </c>
      <c r="BC2199">
        <f t="shared" si="346"/>
        <v>0</v>
      </c>
      <c r="BD2199" s="14">
        <f t="shared" si="347"/>
        <v>1</v>
      </c>
      <c r="BE2199" s="14">
        <f t="shared" si="348"/>
        <v>51</v>
      </c>
      <c r="BF2199" s="14" t="str">
        <f t="shared" si="349"/>
        <v/>
      </c>
      <c r="BG2199" s="14" t="str">
        <f t="shared" si="350"/>
        <v/>
      </c>
    </row>
    <row r="2200" spans="1:59" x14ac:dyDescent="0.2">
      <c r="A2200" t="str">
        <f t="shared" si="351"/>
        <v>Andrew Phillips_2016</v>
      </c>
      <c r="B2200" t="s">
        <v>599</v>
      </c>
      <c r="C2200" t="s">
        <v>84</v>
      </c>
      <c r="D2200">
        <v>2016</v>
      </c>
      <c r="E2200" s="13">
        <v>294600</v>
      </c>
      <c r="F2200" s="13">
        <v>294600</v>
      </c>
      <c r="G2200" s="13">
        <v>294600</v>
      </c>
      <c r="H2200" s="13">
        <v>275400</v>
      </c>
      <c r="I2200" s="13">
        <v>265600</v>
      </c>
      <c r="J2200" s="13">
        <v>272500</v>
      </c>
      <c r="K2200" s="13">
        <v>297400</v>
      </c>
      <c r="L2200" s="13">
        <v>297400</v>
      </c>
      <c r="M2200" s="13">
        <v>297400</v>
      </c>
      <c r="N2200" s="13">
        <v>297400</v>
      </c>
      <c r="O2200" s="13">
        <v>297400</v>
      </c>
      <c r="P2200" s="13">
        <v>297400</v>
      </c>
      <c r="Q2200" s="13">
        <v>297400</v>
      </c>
      <c r="R2200" s="13">
        <v>297400</v>
      </c>
      <c r="S2200" s="13">
        <v>295400</v>
      </c>
      <c r="T2200" s="13">
        <v>299700</v>
      </c>
      <c r="U2200" s="13">
        <v>282600</v>
      </c>
      <c r="V2200" s="13">
        <v>298900</v>
      </c>
      <c r="W2200" s="13">
        <v>304100</v>
      </c>
      <c r="X2200" s="13">
        <v>315100</v>
      </c>
      <c r="Y2200" s="13">
        <v>298000</v>
      </c>
      <c r="Z2200" s="13">
        <v>288400</v>
      </c>
      <c r="AA2200" s="13">
        <v>276800</v>
      </c>
      <c r="AB2200" s="13">
        <v>61</v>
      </c>
      <c r="AC2200" s="13">
        <v>23</v>
      </c>
      <c r="AD2200" s="13">
        <v>46</v>
      </c>
      <c r="AE2200" s="13">
        <v>71</v>
      </c>
      <c r="AF2200" s="13">
        <v>54</v>
      </c>
      <c r="AG2200" s="13">
        <v>91</v>
      </c>
      <c r="AH2200" s="13"/>
      <c r="AI2200" s="13"/>
      <c r="AJ2200" s="13"/>
      <c r="AK2200" s="13"/>
      <c r="AL2200" s="13"/>
      <c r="AM2200" s="13"/>
      <c r="AN2200" s="13"/>
      <c r="AO2200" s="13">
        <v>31</v>
      </c>
      <c r="AP2200" s="13">
        <v>65</v>
      </c>
      <c r="AQ2200" s="13">
        <v>46</v>
      </c>
      <c r="AR2200" s="13">
        <v>99</v>
      </c>
      <c r="AS2200" s="13">
        <v>51</v>
      </c>
      <c r="AT2200" s="13">
        <v>63</v>
      </c>
      <c r="AU2200" s="13">
        <v>42</v>
      </c>
      <c r="AV2200" s="13">
        <v>58</v>
      </c>
      <c r="AW2200" s="13">
        <v>52</v>
      </c>
      <c r="AX2200" s="13">
        <v>50</v>
      </c>
      <c r="AY2200" s="14">
        <f t="shared" si="344"/>
        <v>56.4375</v>
      </c>
      <c r="AZ2200" s="14">
        <f t="shared" si="342"/>
        <v>23</v>
      </c>
      <c r="BA2200" s="19">
        <f t="shared" si="345"/>
        <v>0.72727272727272729</v>
      </c>
      <c r="BB2200" s="20">
        <f t="shared" si="343"/>
        <v>19.400923517537336</v>
      </c>
      <c r="BC2200">
        <f t="shared" si="346"/>
        <v>0</v>
      </c>
      <c r="BD2200" s="14">
        <f t="shared" si="347"/>
        <v>5</v>
      </c>
      <c r="BE2200" s="14">
        <f t="shared" si="348"/>
        <v>57.666666666666664</v>
      </c>
      <c r="BF2200" s="14" t="str">
        <f t="shared" si="349"/>
        <v/>
      </c>
      <c r="BG2200" s="14">
        <f t="shared" si="350"/>
        <v>58.444444444444443</v>
      </c>
    </row>
    <row r="2201" spans="1:59" x14ac:dyDescent="0.2">
      <c r="A2201" t="str">
        <f t="shared" si="351"/>
        <v>Andrew Phillips_2015</v>
      </c>
      <c r="B2201" t="s">
        <v>599</v>
      </c>
      <c r="C2201" t="s">
        <v>84</v>
      </c>
      <c r="D2201">
        <v>2015</v>
      </c>
      <c r="E2201" s="13">
        <v>210700</v>
      </c>
      <c r="F2201" s="13">
        <v>210700</v>
      </c>
      <c r="G2201" s="13">
        <v>210700</v>
      </c>
      <c r="H2201" s="13">
        <v>210700</v>
      </c>
      <c r="I2201" s="13">
        <v>210700</v>
      </c>
      <c r="J2201" s="13">
        <v>210700</v>
      </c>
      <c r="K2201" s="13">
        <v>210700</v>
      </c>
      <c r="L2201" s="13">
        <v>210700</v>
      </c>
      <c r="M2201" s="13">
        <v>210700</v>
      </c>
      <c r="N2201" s="13">
        <v>210700</v>
      </c>
      <c r="O2201" s="13">
        <v>210700</v>
      </c>
      <c r="P2201" s="13">
        <v>210700</v>
      </c>
      <c r="Q2201" s="13">
        <v>210700</v>
      </c>
      <c r="R2201" s="13">
        <v>210700</v>
      </c>
      <c r="S2201" s="13">
        <v>210700</v>
      </c>
      <c r="T2201" s="13">
        <v>210700</v>
      </c>
      <c r="U2201" s="13">
        <v>210700</v>
      </c>
      <c r="V2201" s="13">
        <v>210700</v>
      </c>
      <c r="W2201" s="13">
        <v>210700</v>
      </c>
      <c r="X2201" s="13">
        <v>210700</v>
      </c>
      <c r="Y2201" s="13">
        <v>231300</v>
      </c>
      <c r="Z2201" s="13">
        <v>273600</v>
      </c>
      <c r="AA2201" s="13">
        <v>273600</v>
      </c>
      <c r="AB2201" s="13"/>
      <c r="AC2201" s="13"/>
      <c r="AD2201" s="13">
        <v>34</v>
      </c>
      <c r="AE2201" s="13"/>
      <c r="AF2201" s="13"/>
      <c r="AG2201" s="13"/>
      <c r="AH2201" s="13"/>
      <c r="AI2201" s="13"/>
      <c r="AJ2201" s="13"/>
      <c r="AK2201" s="13"/>
      <c r="AL2201" s="13"/>
      <c r="AM2201" s="13"/>
      <c r="AN2201" s="13"/>
      <c r="AO2201" s="13"/>
      <c r="AP2201" s="13"/>
      <c r="AQ2201" s="13"/>
      <c r="AR2201" s="13"/>
      <c r="AS2201" s="13"/>
      <c r="AT2201" s="13">
        <v>72</v>
      </c>
      <c r="AU2201" s="13">
        <v>69</v>
      </c>
      <c r="AV2201" s="13">
        <v>98</v>
      </c>
      <c r="AW2201" s="13"/>
      <c r="AX2201" s="13"/>
      <c r="AY2201" s="14">
        <f t="shared" si="344"/>
        <v>68.25</v>
      </c>
      <c r="AZ2201" s="14">
        <f t="shared" si="342"/>
        <v>23</v>
      </c>
      <c r="BA2201" s="19">
        <f t="shared" si="345"/>
        <v>0.18181818181818182</v>
      </c>
      <c r="BB2201" s="20">
        <f t="shared" si="343"/>
        <v>26.285293733695781</v>
      </c>
      <c r="BC2201">
        <f t="shared" si="346"/>
        <v>0</v>
      </c>
      <c r="BD2201" s="14">
        <f t="shared" si="347"/>
        <v>1</v>
      </c>
      <c r="BE2201" s="14">
        <f t="shared" si="348"/>
        <v>34</v>
      </c>
      <c r="BF2201" s="14" t="str">
        <f t="shared" si="349"/>
        <v/>
      </c>
      <c r="BG2201" s="14">
        <f t="shared" si="350"/>
        <v>79.666666666666671</v>
      </c>
    </row>
    <row r="2202" spans="1:59" x14ac:dyDescent="0.2">
      <c r="A2202" t="str">
        <f t="shared" si="351"/>
        <v>Edward Phillips_2018</v>
      </c>
      <c r="B2202" t="s">
        <v>2708</v>
      </c>
      <c r="C2202" t="s">
        <v>399</v>
      </c>
      <c r="D2202">
        <v>2018</v>
      </c>
      <c r="E2202" s="13">
        <v>123900</v>
      </c>
      <c r="F2202" s="13">
        <v>123900</v>
      </c>
      <c r="G2202" s="13">
        <v>123900</v>
      </c>
      <c r="H2202" s="13">
        <v>123900</v>
      </c>
      <c r="I2202" s="13">
        <v>123900</v>
      </c>
      <c r="J2202" s="13">
        <v>123900</v>
      </c>
      <c r="K2202" s="13">
        <v>123900</v>
      </c>
      <c r="L2202" s="13">
        <v>123900</v>
      </c>
      <c r="M2202" s="13">
        <v>123900</v>
      </c>
      <c r="N2202" s="13">
        <v>123900</v>
      </c>
      <c r="O2202" s="13">
        <v>176900</v>
      </c>
      <c r="P2202" s="13">
        <v>202700</v>
      </c>
      <c r="Q2202" s="13">
        <v>226400</v>
      </c>
      <c r="R2202" s="13">
        <v>226400</v>
      </c>
      <c r="S2202" s="13">
        <v>226400</v>
      </c>
      <c r="T2202" s="13">
        <v>226400</v>
      </c>
      <c r="U2202" s="13">
        <v>226400</v>
      </c>
      <c r="V2202" s="13">
        <v>246300</v>
      </c>
      <c r="W2202" s="13">
        <v>255300</v>
      </c>
      <c r="X2202" s="13">
        <v>255300</v>
      </c>
      <c r="Y2202" s="13">
        <v>255300</v>
      </c>
      <c r="Z2202" s="13">
        <v>255300</v>
      </c>
      <c r="AA2202" s="13">
        <v>255300</v>
      </c>
      <c r="AB2202" s="13"/>
      <c r="AC2202" s="13"/>
      <c r="AD2202" s="13"/>
      <c r="AE2202" s="13"/>
      <c r="AF2202" s="13"/>
      <c r="AG2202" s="13"/>
      <c r="AH2202" s="13"/>
      <c r="AI2202" s="13">
        <v>87</v>
      </c>
      <c r="AJ2202" s="13">
        <v>49</v>
      </c>
      <c r="AK2202" s="13">
        <v>57</v>
      </c>
      <c r="AL2202" s="13">
        <v>58</v>
      </c>
      <c r="AM2202" s="13">
        <v>61</v>
      </c>
      <c r="AN2202" s="13"/>
      <c r="AO2202" s="13"/>
      <c r="AP2202" s="13"/>
      <c r="AQ2202" s="13"/>
      <c r="AR2202" s="13">
        <v>64</v>
      </c>
      <c r="AS2202" s="13">
        <v>46</v>
      </c>
      <c r="AT2202" s="13"/>
      <c r="AU2202" s="13"/>
      <c r="AV2202" s="13"/>
      <c r="AW2202" s="13"/>
      <c r="AX2202" s="13"/>
      <c r="AY2202" s="14">
        <f t="shared" si="344"/>
        <v>60.285714285714285</v>
      </c>
      <c r="AZ2202" s="14">
        <f t="shared" si="342"/>
        <v>23</v>
      </c>
      <c r="BA2202" s="19">
        <f t="shared" si="345"/>
        <v>0.31818181818181818</v>
      </c>
      <c r="BB2202" s="20">
        <f t="shared" si="343"/>
        <v>13.387983240133497</v>
      </c>
      <c r="BC2202">
        <f t="shared" si="346"/>
        <v>0</v>
      </c>
      <c r="BD2202" s="14">
        <f t="shared" si="347"/>
        <v>1</v>
      </c>
      <c r="BE2202" s="14" t="str">
        <f t="shared" si="348"/>
        <v/>
      </c>
      <c r="BF2202" s="14">
        <f t="shared" si="349"/>
        <v>62.4</v>
      </c>
      <c r="BG2202" s="14">
        <f t="shared" si="350"/>
        <v>55</v>
      </c>
    </row>
    <row r="2203" spans="1:59" x14ac:dyDescent="0.2">
      <c r="A2203" t="str">
        <f t="shared" si="351"/>
        <v>Edward Phillips_2017</v>
      </c>
      <c r="B2203" t="s">
        <v>2708</v>
      </c>
      <c r="C2203" t="s">
        <v>399</v>
      </c>
      <c r="D2203">
        <v>2017</v>
      </c>
      <c r="E2203" s="13">
        <v>117300</v>
      </c>
      <c r="F2203" s="13">
        <v>117300</v>
      </c>
      <c r="G2203" s="13">
        <v>117300</v>
      </c>
      <c r="H2203" s="13">
        <v>117300</v>
      </c>
      <c r="I2203" s="13">
        <v>117300</v>
      </c>
      <c r="J2203" s="13">
        <v>117300</v>
      </c>
      <c r="K2203" s="13">
        <v>117300</v>
      </c>
      <c r="L2203" s="13">
        <v>117300</v>
      </c>
      <c r="M2203" s="13">
        <v>117300</v>
      </c>
      <c r="N2203" s="13">
        <v>117300</v>
      </c>
      <c r="O2203" s="13">
        <v>117300</v>
      </c>
      <c r="P2203" s="13">
        <v>117300</v>
      </c>
      <c r="Q2203" s="13">
        <v>117300</v>
      </c>
      <c r="R2203" s="13">
        <v>117300</v>
      </c>
      <c r="S2203" s="13">
        <v>117300</v>
      </c>
      <c r="T2203" s="13">
        <v>117300</v>
      </c>
      <c r="U2203" s="13">
        <v>117300</v>
      </c>
      <c r="V2203" s="13">
        <v>117300</v>
      </c>
      <c r="W2203" s="13">
        <v>117300</v>
      </c>
      <c r="X2203" s="13">
        <v>117300</v>
      </c>
      <c r="Y2203" s="13">
        <v>117300</v>
      </c>
      <c r="Z2203" s="13">
        <v>117300</v>
      </c>
      <c r="AA2203" s="13">
        <v>117300</v>
      </c>
      <c r="AB2203" s="13"/>
      <c r="AC2203" s="13"/>
      <c r="AD2203" s="13"/>
      <c r="AE2203" s="13"/>
      <c r="AF2203" s="13"/>
      <c r="AG2203" s="13"/>
      <c r="AH2203" s="13"/>
      <c r="AI2203" s="13"/>
      <c r="AJ2203" s="13"/>
      <c r="AK2203" s="13"/>
      <c r="AL2203" s="13"/>
      <c r="AM2203" s="13"/>
      <c r="AN2203" s="13"/>
      <c r="AO2203" s="13"/>
      <c r="AP2203" s="13"/>
      <c r="AQ2203" s="13"/>
      <c r="AR2203" s="13"/>
      <c r="AS2203" s="13"/>
      <c r="AT2203" s="13"/>
      <c r="AU2203" s="13"/>
      <c r="AV2203" s="13"/>
      <c r="AW2203" s="13"/>
      <c r="AX2203" s="13"/>
      <c r="AY2203" s="14" t="str">
        <f t="shared" si="344"/>
        <v/>
      </c>
      <c r="AZ2203" s="14">
        <f t="shared" ref="AZ2203:AZ2266" si="352">COUNTIF(AB2203:AX2203,"&lt;&gt;0")</f>
        <v>23</v>
      </c>
      <c r="BA2203" s="19">
        <f t="shared" si="345"/>
        <v>0</v>
      </c>
      <c r="BB2203" s="20" t="e">
        <f t="shared" ref="BB2203:BB2266" si="353">STDEV(AB2203:AX2203)</f>
        <v>#DIV/0!</v>
      </c>
      <c r="BC2203">
        <f t="shared" si="346"/>
        <v>0</v>
      </c>
      <c r="BD2203" s="14">
        <f t="shared" si="347"/>
        <v>1</v>
      </c>
      <c r="BE2203" s="14" t="str">
        <f t="shared" si="348"/>
        <v/>
      </c>
      <c r="BF2203" s="14" t="str">
        <f t="shared" si="349"/>
        <v/>
      </c>
      <c r="BG2203" s="14" t="str">
        <f t="shared" si="350"/>
        <v/>
      </c>
    </row>
    <row r="2204" spans="1:59" x14ac:dyDescent="0.2">
      <c r="A2204" t="str">
        <f t="shared" si="351"/>
        <v>Edward Phillips_2016</v>
      </c>
      <c r="B2204" t="s">
        <v>2708</v>
      </c>
      <c r="C2204" t="s">
        <v>399</v>
      </c>
      <c r="D2204">
        <v>2016</v>
      </c>
      <c r="E2204" s="13">
        <v>0</v>
      </c>
      <c r="F2204" s="13">
        <v>0</v>
      </c>
      <c r="G2204" s="13">
        <v>0</v>
      </c>
      <c r="H2204" s="13">
        <v>0</v>
      </c>
      <c r="I2204" s="13">
        <v>0</v>
      </c>
      <c r="J2204" s="13">
        <v>0</v>
      </c>
      <c r="K2204" s="13">
        <v>0</v>
      </c>
      <c r="L2204" s="13">
        <v>0</v>
      </c>
      <c r="M2204" s="13">
        <v>0</v>
      </c>
      <c r="N2204" s="13">
        <v>0</v>
      </c>
      <c r="O2204" s="13">
        <v>0</v>
      </c>
      <c r="P2204" s="13">
        <v>0</v>
      </c>
      <c r="Q2204" s="13">
        <v>0</v>
      </c>
      <c r="R2204" s="13">
        <v>0</v>
      </c>
      <c r="S2204" s="13">
        <v>0</v>
      </c>
      <c r="T2204" s="13">
        <v>0</v>
      </c>
      <c r="U2204" s="13">
        <v>0</v>
      </c>
      <c r="V2204" s="13">
        <v>0</v>
      </c>
      <c r="W2204" s="13">
        <v>0</v>
      </c>
      <c r="X2204" s="13">
        <v>0</v>
      </c>
      <c r="Y2204" s="13">
        <v>0</v>
      </c>
      <c r="Z2204" s="13">
        <v>0</v>
      </c>
      <c r="AA2204" s="13">
        <v>0</v>
      </c>
      <c r="AB2204" s="13"/>
      <c r="AC2204" s="13"/>
      <c r="AD2204" s="13"/>
      <c r="AE2204" s="13"/>
      <c r="AF2204" s="13"/>
      <c r="AG2204" s="13"/>
      <c r="AH2204" s="13"/>
      <c r="AI2204" s="13"/>
      <c r="AJ2204" s="13"/>
      <c r="AK2204" s="13"/>
      <c r="AL2204" s="13"/>
      <c r="AM2204" s="13"/>
      <c r="AN2204" s="13"/>
      <c r="AO2204" s="13"/>
      <c r="AP2204" s="13"/>
      <c r="AQ2204" s="13"/>
      <c r="AR2204" s="13"/>
      <c r="AS2204" s="13"/>
      <c r="AT2204" s="13"/>
      <c r="AU2204" s="13"/>
      <c r="AV2204" s="13"/>
      <c r="AW2204" s="13"/>
      <c r="AX2204" s="13"/>
      <c r="AY2204" s="14" t="str">
        <f t="shared" si="344"/>
        <v/>
      </c>
      <c r="AZ2204" s="14">
        <f t="shared" si="352"/>
        <v>23</v>
      </c>
      <c r="BA2204" s="19">
        <f t="shared" si="345"/>
        <v>0</v>
      </c>
      <c r="BB2204" s="20" t="e">
        <f t="shared" si="353"/>
        <v>#DIV/0!</v>
      </c>
      <c r="BC2204">
        <f t="shared" si="346"/>
        <v>23</v>
      </c>
      <c r="BD2204" s="14">
        <f t="shared" si="347"/>
        <v>1</v>
      </c>
      <c r="BE2204" s="14" t="str">
        <f t="shared" si="348"/>
        <v/>
      </c>
      <c r="BF2204" s="14" t="str">
        <f t="shared" si="349"/>
        <v/>
      </c>
      <c r="BG2204" s="14" t="str">
        <f t="shared" si="350"/>
        <v/>
      </c>
    </row>
    <row r="2205" spans="1:59" x14ac:dyDescent="0.2">
      <c r="A2205" t="str">
        <f t="shared" si="351"/>
        <v>Edward Phillips_2015</v>
      </c>
      <c r="B2205" t="s">
        <v>2708</v>
      </c>
      <c r="C2205" t="s">
        <v>399</v>
      </c>
      <c r="D2205">
        <v>2015</v>
      </c>
      <c r="E2205" s="13">
        <v>0</v>
      </c>
      <c r="F2205" s="13">
        <v>0</v>
      </c>
      <c r="G2205" s="13">
        <v>0</v>
      </c>
      <c r="H2205" s="13">
        <v>0</v>
      </c>
      <c r="I2205" s="13">
        <v>0</v>
      </c>
      <c r="J2205" s="13">
        <v>0</v>
      </c>
      <c r="K2205" s="13">
        <v>0</v>
      </c>
      <c r="L2205" s="13">
        <v>0</v>
      </c>
      <c r="M2205" s="13">
        <v>0</v>
      </c>
      <c r="N2205" s="13">
        <v>0</v>
      </c>
      <c r="O2205" s="13">
        <v>0</v>
      </c>
      <c r="P2205" s="13">
        <v>0</v>
      </c>
      <c r="Q2205" s="13">
        <v>0</v>
      </c>
      <c r="R2205" s="13">
        <v>0</v>
      </c>
      <c r="S2205" s="13">
        <v>0</v>
      </c>
      <c r="T2205" s="13">
        <v>0</v>
      </c>
      <c r="U2205" s="13">
        <v>0</v>
      </c>
      <c r="V2205" s="13">
        <v>0</v>
      </c>
      <c r="W2205" s="13">
        <v>0</v>
      </c>
      <c r="X2205" s="13">
        <v>0</v>
      </c>
      <c r="Y2205" s="13">
        <v>0</v>
      </c>
      <c r="Z2205" s="13">
        <v>0</v>
      </c>
      <c r="AA2205" s="13">
        <v>0</v>
      </c>
      <c r="AB2205" s="13"/>
      <c r="AC2205" s="13"/>
      <c r="AD2205" s="13"/>
      <c r="AE2205" s="13"/>
      <c r="AF2205" s="13"/>
      <c r="AG2205" s="13"/>
      <c r="AH2205" s="13"/>
      <c r="AI2205" s="13"/>
      <c r="AJ2205" s="13"/>
      <c r="AK2205" s="13"/>
      <c r="AL2205" s="13"/>
      <c r="AM2205" s="13"/>
      <c r="AN2205" s="13"/>
      <c r="AO2205" s="13"/>
      <c r="AP2205" s="13"/>
      <c r="AQ2205" s="13"/>
      <c r="AR2205" s="13"/>
      <c r="AS2205" s="13"/>
      <c r="AT2205" s="13"/>
      <c r="AU2205" s="13"/>
      <c r="AV2205" s="13"/>
      <c r="AW2205" s="13"/>
      <c r="AX2205" s="13"/>
      <c r="AY2205" s="14" t="str">
        <f t="shared" si="344"/>
        <v/>
      </c>
      <c r="AZ2205" s="14">
        <f t="shared" si="352"/>
        <v>23</v>
      </c>
      <c r="BA2205" s="19">
        <f t="shared" si="345"/>
        <v>0</v>
      </c>
      <c r="BB2205" s="20" t="e">
        <f t="shared" si="353"/>
        <v>#DIV/0!</v>
      </c>
      <c r="BC2205">
        <f t="shared" si="346"/>
        <v>23</v>
      </c>
      <c r="BD2205" s="14">
        <f t="shared" si="347"/>
        <v>1</v>
      </c>
      <c r="BE2205" s="14" t="str">
        <f t="shared" si="348"/>
        <v/>
      </c>
      <c r="BF2205" s="14" t="str">
        <f t="shared" si="349"/>
        <v/>
      </c>
      <c r="BG2205" s="14" t="str">
        <f t="shared" si="350"/>
        <v/>
      </c>
    </row>
    <row r="2206" spans="1:59" x14ac:dyDescent="0.2">
      <c r="A2206" t="str">
        <f t="shared" si="351"/>
        <v>Tom Phillips_2018</v>
      </c>
      <c r="B2206" t="s">
        <v>904</v>
      </c>
      <c r="C2206" t="s">
        <v>116</v>
      </c>
      <c r="D2206">
        <v>2018</v>
      </c>
      <c r="E2206" s="13">
        <v>417500</v>
      </c>
      <c r="F2206" s="13">
        <v>417500</v>
      </c>
      <c r="G2206" s="13">
        <v>417500</v>
      </c>
      <c r="H2206" s="13">
        <v>419200</v>
      </c>
      <c r="I2206" s="13">
        <v>443400</v>
      </c>
      <c r="J2206" s="13">
        <v>443600</v>
      </c>
      <c r="K2206" s="13">
        <v>459200</v>
      </c>
      <c r="L2206" s="13">
        <v>482000</v>
      </c>
      <c r="M2206" s="13">
        <v>491200</v>
      </c>
      <c r="N2206" s="13">
        <v>498500</v>
      </c>
      <c r="O2206" s="13">
        <v>500700</v>
      </c>
      <c r="P2206" s="13">
        <v>533600</v>
      </c>
      <c r="Q2206" s="13">
        <v>525400</v>
      </c>
      <c r="R2206" s="13">
        <v>525400</v>
      </c>
      <c r="S2206" s="13">
        <v>504900</v>
      </c>
      <c r="T2206" s="13">
        <v>457700</v>
      </c>
      <c r="U2206" s="13">
        <v>434400</v>
      </c>
      <c r="V2206" s="13">
        <v>417400</v>
      </c>
      <c r="W2206" s="13">
        <v>410900</v>
      </c>
      <c r="X2206" s="13">
        <v>417200</v>
      </c>
      <c r="Y2206" s="13">
        <v>418200</v>
      </c>
      <c r="Z2206" s="13">
        <v>413900</v>
      </c>
      <c r="AA2206" s="13">
        <v>396700</v>
      </c>
      <c r="AB2206" s="13">
        <v>56</v>
      </c>
      <c r="AC2206" s="13">
        <v>115</v>
      </c>
      <c r="AD2206" s="13">
        <v>81</v>
      </c>
      <c r="AE2206" s="13">
        <v>104</v>
      </c>
      <c r="AF2206" s="13">
        <v>75</v>
      </c>
      <c r="AG2206" s="13">
        <v>119</v>
      </c>
      <c r="AH2206" s="13">
        <v>131</v>
      </c>
      <c r="AI2206" s="13">
        <v>61</v>
      </c>
      <c r="AJ2206" s="13">
        <v>121</v>
      </c>
      <c r="AK2206" s="13">
        <v>122</v>
      </c>
      <c r="AL2206" s="13">
        <v>131</v>
      </c>
      <c r="AM2206" s="13">
        <v>52</v>
      </c>
      <c r="AN2206" s="13"/>
      <c r="AO2206" s="13">
        <v>89</v>
      </c>
      <c r="AP2206" s="13">
        <v>62</v>
      </c>
      <c r="AQ2206" s="13">
        <v>77</v>
      </c>
      <c r="AR2206" s="13">
        <v>88</v>
      </c>
      <c r="AS2206" s="13">
        <v>76</v>
      </c>
      <c r="AT2206" s="13">
        <v>102</v>
      </c>
      <c r="AU2206" s="13">
        <v>81</v>
      </c>
      <c r="AV2206" s="13">
        <v>65</v>
      </c>
      <c r="AW2206" s="13">
        <v>81</v>
      </c>
      <c r="AX2206" s="13">
        <v>93</v>
      </c>
      <c r="AY2206" s="14">
        <f t="shared" si="344"/>
        <v>90.090909090909093</v>
      </c>
      <c r="AZ2206" s="14">
        <f t="shared" si="352"/>
        <v>23</v>
      </c>
      <c r="BA2206" s="19">
        <f t="shared" si="345"/>
        <v>1</v>
      </c>
      <c r="BB2206" s="20">
        <f t="shared" si="353"/>
        <v>24.736533789035676</v>
      </c>
      <c r="BC2206">
        <f t="shared" si="346"/>
        <v>0</v>
      </c>
      <c r="BD2206" s="14">
        <f t="shared" si="347"/>
        <v>23</v>
      </c>
      <c r="BE2206" s="14">
        <f t="shared" si="348"/>
        <v>91.666666666666671</v>
      </c>
      <c r="BF2206" s="14">
        <f t="shared" si="349"/>
        <v>103</v>
      </c>
      <c r="BG2206" s="14">
        <f t="shared" si="350"/>
        <v>80.555555555555557</v>
      </c>
    </row>
    <row r="2207" spans="1:59" x14ac:dyDescent="0.2">
      <c r="A2207" t="str">
        <f t="shared" si="351"/>
        <v>Tom Phillips_2017</v>
      </c>
      <c r="B2207" t="s">
        <v>904</v>
      </c>
      <c r="C2207" t="s">
        <v>116</v>
      </c>
      <c r="D2207">
        <v>2017</v>
      </c>
      <c r="E2207" s="13">
        <v>320700</v>
      </c>
      <c r="F2207" s="13">
        <v>320700</v>
      </c>
      <c r="G2207" s="13">
        <v>320700</v>
      </c>
      <c r="H2207" s="13">
        <v>342600</v>
      </c>
      <c r="I2207" s="13">
        <v>342600</v>
      </c>
      <c r="J2207" s="13">
        <v>345700</v>
      </c>
      <c r="K2207" s="13">
        <v>347900</v>
      </c>
      <c r="L2207" s="13">
        <v>334700</v>
      </c>
      <c r="M2207" s="13">
        <v>339100</v>
      </c>
      <c r="N2207" s="13">
        <v>344800</v>
      </c>
      <c r="O2207" s="13">
        <v>352500</v>
      </c>
      <c r="P2207" s="13">
        <v>357700</v>
      </c>
      <c r="Q2207" s="13">
        <v>371600</v>
      </c>
      <c r="R2207" s="13">
        <v>371600</v>
      </c>
      <c r="S2207" s="13">
        <v>393500</v>
      </c>
      <c r="T2207" s="13">
        <v>404200</v>
      </c>
      <c r="U2207" s="13">
        <v>404200</v>
      </c>
      <c r="V2207" s="13">
        <v>404200</v>
      </c>
      <c r="W2207" s="13">
        <v>404200</v>
      </c>
      <c r="X2207" s="13">
        <v>394900</v>
      </c>
      <c r="Y2207" s="13">
        <v>392000</v>
      </c>
      <c r="Z2207" s="13">
        <v>388900</v>
      </c>
      <c r="AA2207" s="13">
        <v>389300</v>
      </c>
      <c r="AB2207" s="13">
        <v>82</v>
      </c>
      <c r="AC2207" s="13">
        <v>70</v>
      </c>
      <c r="AD2207" s="13">
        <v>84</v>
      </c>
      <c r="AE2207" s="13"/>
      <c r="AF2207" s="13">
        <v>53</v>
      </c>
      <c r="AG2207" s="13">
        <v>71</v>
      </c>
      <c r="AH2207" s="13">
        <v>50</v>
      </c>
      <c r="AI2207" s="13">
        <v>86</v>
      </c>
      <c r="AJ2207" s="13">
        <v>76</v>
      </c>
      <c r="AK2207" s="13">
        <v>58</v>
      </c>
      <c r="AL2207" s="13">
        <v>86</v>
      </c>
      <c r="AM2207" s="13">
        <v>97</v>
      </c>
      <c r="AN2207" s="13"/>
      <c r="AO2207" s="13">
        <v>84</v>
      </c>
      <c r="AP2207" s="13">
        <v>77</v>
      </c>
      <c r="AQ2207" s="13"/>
      <c r="AR2207" s="13"/>
      <c r="AS2207" s="13"/>
      <c r="AT2207" s="13">
        <v>61</v>
      </c>
      <c r="AU2207" s="13">
        <v>94</v>
      </c>
      <c r="AV2207" s="13">
        <v>75</v>
      </c>
      <c r="AW2207" s="13">
        <v>67</v>
      </c>
      <c r="AX2207" s="13">
        <v>96</v>
      </c>
      <c r="AY2207" s="14">
        <f t="shared" si="344"/>
        <v>75.944444444444443</v>
      </c>
      <c r="AZ2207" s="14">
        <f t="shared" si="352"/>
        <v>23</v>
      </c>
      <c r="BA2207" s="19">
        <f t="shared" si="345"/>
        <v>0.81818181818181823</v>
      </c>
      <c r="BB2207" s="20">
        <f t="shared" si="353"/>
        <v>14.198062097351915</v>
      </c>
      <c r="BC2207">
        <f t="shared" si="346"/>
        <v>0</v>
      </c>
      <c r="BD2207" s="14">
        <f t="shared" si="347"/>
        <v>1</v>
      </c>
      <c r="BE2207" s="14">
        <f t="shared" si="348"/>
        <v>72</v>
      </c>
      <c r="BF2207" s="14">
        <f t="shared" si="349"/>
        <v>75.5</v>
      </c>
      <c r="BG2207" s="14">
        <f t="shared" si="350"/>
        <v>78.333333333333329</v>
      </c>
    </row>
    <row r="2208" spans="1:59" x14ac:dyDescent="0.2">
      <c r="A2208" t="str">
        <f t="shared" si="351"/>
        <v>Tom Phillips_2016</v>
      </c>
      <c r="B2208" t="s">
        <v>904</v>
      </c>
      <c r="C2208" t="s">
        <v>116</v>
      </c>
      <c r="D2208">
        <v>2016</v>
      </c>
      <c r="E2208" s="13">
        <v>117300</v>
      </c>
      <c r="F2208" s="13">
        <v>117300</v>
      </c>
      <c r="G2208" s="13">
        <v>117300</v>
      </c>
      <c r="H2208" s="13">
        <v>117300</v>
      </c>
      <c r="I2208" s="13">
        <v>117300</v>
      </c>
      <c r="J2208" s="13">
        <v>117300</v>
      </c>
      <c r="K2208" s="13">
        <v>117300</v>
      </c>
      <c r="L2208" s="13">
        <v>117300</v>
      </c>
      <c r="M2208" s="13">
        <v>117300</v>
      </c>
      <c r="N2208" s="13">
        <v>117300</v>
      </c>
      <c r="O2208" s="13">
        <v>117300</v>
      </c>
      <c r="P2208" s="13">
        <v>117300</v>
      </c>
      <c r="Q2208" s="13">
        <v>117300</v>
      </c>
      <c r="R2208" s="13">
        <v>117300</v>
      </c>
      <c r="S2208" s="13">
        <v>117300</v>
      </c>
      <c r="T2208" s="13">
        <v>165300</v>
      </c>
      <c r="U2208" s="13">
        <v>165300</v>
      </c>
      <c r="V2208" s="13">
        <v>165300</v>
      </c>
      <c r="W2208" s="13">
        <v>165300</v>
      </c>
      <c r="X2208" s="13">
        <v>165300</v>
      </c>
      <c r="Y2208" s="13">
        <v>165300</v>
      </c>
      <c r="Z2208" s="13">
        <v>185600</v>
      </c>
      <c r="AA2208" s="13">
        <v>207400</v>
      </c>
      <c r="AB2208" s="13"/>
      <c r="AC2208" s="13"/>
      <c r="AD2208" s="13"/>
      <c r="AE2208" s="13"/>
      <c r="AF2208" s="13"/>
      <c r="AG2208" s="13"/>
      <c r="AH2208" s="13"/>
      <c r="AI2208" s="13"/>
      <c r="AJ2208" s="13"/>
      <c r="AK2208" s="13"/>
      <c r="AL2208" s="13"/>
      <c r="AM2208" s="13">
        <v>64</v>
      </c>
      <c r="AN2208" s="13"/>
      <c r="AO2208" s="13">
        <v>87</v>
      </c>
      <c r="AP2208" s="13">
        <v>28</v>
      </c>
      <c r="AQ2208" s="13"/>
      <c r="AR2208" s="13"/>
      <c r="AS2208" s="13"/>
      <c r="AT2208" s="13"/>
      <c r="AU2208" s="13"/>
      <c r="AV2208" s="13">
        <v>34</v>
      </c>
      <c r="AW2208" s="13">
        <v>103</v>
      </c>
      <c r="AX2208" s="13">
        <v>77</v>
      </c>
      <c r="AY2208" s="14">
        <f t="shared" si="344"/>
        <v>65.5</v>
      </c>
      <c r="AZ2208" s="14">
        <f t="shared" si="352"/>
        <v>23</v>
      </c>
      <c r="BA2208" s="19">
        <f t="shared" si="345"/>
        <v>0.27272727272727271</v>
      </c>
      <c r="BB2208" s="20">
        <f t="shared" si="353"/>
        <v>29.66985001647295</v>
      </c>
      <c r="BC2208">
        <f t="shared" si="346"/>
        <v>0</v>
      </c>
      <c r="BD2208" s="14">
        <f t="shared" si="347"/>
        <v>1</v>
      </c>
      <c r="BE2208" s="14" t="str">
        <f t="shared" si="348"/>
        <v/>
      </c>
      <c r="BF2208" s="14">
        <f t="shared" si="349"/>
        <v>64</v>
      </c>
      <c r="BG2208" s="14">
        <f t="shared" si="350"/>
        <v>60.5</v>
      </c>
    </row>
    <row r="2209" spans="1:59" x14ac:dyDescent="0.2">
      <c r="A2209" t="str">
        <f t="shared" si="351"/>
        <v>Tom Phillips_2015</v>
      </c>
      <c r="B2209" t="s">
        <v>904</v>
      </c>
      <c r="C2209" t="s">
        <v>116</v>
      </c>
      <c r="D2209">
        <v>2015</v>
      </c>
      <c r="E2209" s="13">
        <v>0</v>
      </c>
      <c r="F2209" s="13">
        <v>0</v>
      </c>
      <c r="G2209" s="13">
        <v>0</v>
      </c>
      <c r="H2209" s="13">
        <v>0</v>
      </c>
      <c r="I2209" s="13">
        <v>0</v>
      </c>
      <c r="J2209" s="13">
        <v>0</v>
      </c>
      <c r="K2209" s="13">
        <v>0</v>
      </c>
      <c r="L2209" s="13">
        <v>0</v>
      </c>
      <c r="M2209" s="13">
        <v>0</v>
      </c>
      <c r="N2209" s="13">
        <v>0</v>
      </c>
      <c r="O2209" s="13">
        <v>0</v>
      </c>
      <c r="P2209" s="13">
        <v>0</v>
      </c>
      <c r="Q2209" s="13">
        <v>0</v>
      </c>
      <c r="R2209" s="13">
        <v>0</v>
      </c>
      <c r="S2209" s="13">
        <v>0</v>
      </c>
      <c r="T2209" s="13">
        <v>0</v>
      </c>
      <c r="U2209" s="13">
        <v>0</v>
      </c>
      <c r="V2209" s="13">
        <v>0</v>
      </c>
      <c r="W2209" s="13">
        <v>0</v>
      </c>
      <c r="X2209" s="13">
        <v>0</v>
      </c>
      <c r="Y2209" s="13">
        <v>0</v>
      </c>
      <c r="Z2209" s="13">
        <v>0</v>
      </c>
      <c r="AA2209" s="13">
        <v>0</v>
      </c>
      <c r="AB2209" s="13"/>
      <c r="AC2209" s="13"/>
      <c r="AD2209" s="13"/>
      <c r="AE2209" s="13"/>
      <c r="AF2209" s="13"/>
      <c r="AG2209" s="13"/>
      <c r="AH2209" s="13"/>
      <c r="AI2209" s="13"/>
      <c r="AJ2209" s="13"/>
      <c r="AK2209" s="13"/>
      <c r="AL2209" s="13"/>
      <c r="AM2209" s="13"/>
      <c r="AN2209" s="13"/>
      <c r="AO2209" s="13"/>
      <c r="AP2209" s="13"/>
      <c r="AQ2209" s="13"/>
      <c r="AR2209" s="13"/>
      <c r="AS2209" s="13"/>
      <c r="AT2209" s="13"/>
      <c r="AU2209" s="13"/>
      <c r="AV2209" s="13"/>
      <c r="AW2209" s="13"/>
      <c r="AX2209" s="13"/>
      <c r="AY2209" s="14" t="str">
        <f t="shared" si="344"/>
        <v/>
      </c>
      <c r="AZ2209" s="14">
        <f t="shared" si="352"/>
        <v>23</v>
      </c>
      <c r="BA2209" s="19">
        <f t="shared" si="345"/>
        <v>0</v>
      </c>
      <c r="BB2209" s="20" t="e">
        <f t="shared" si="353"/>
        <v>#DIV/0!</v>
      </c>
      <c r="BC2209">
        <f t="shared" si="346"/>
        <v>23</v>
      </c>
      <c r="BD2209" s="14">
        <f t="shared" si="347"/>
        <v>1</v>
      </c>
      <c r="BE2209" s="14" t="str">
        <f t="shared" si="348"/>
        <v/>
      </c>
      <c r="BF2209" s="14" t="str">
        <f t="shared" si="349"/>
        <v/>
      </c>
      <c r="BG2209" s="14" t="str">
        <f t="shared" si="350"/>
        <v/>
      </c>
    </row>
    <row r="2210" spans="1:59" x14ac:dyDescent="0.2">
      <c r="A2210" t="str">
        <f t="shared" si="351"/>
        <v>Liam Picken_2018</v>
      </c>
      <c r="B2210" t="s">
        <v>754</v>
      </c>
      <c r="C2210" t="s">
        <v>443</v>
      </c>
      <c r="D2210">
        <v>2018</v>
      </c>
      <c r="E2210" s="13">
        <v>413100</v>
      </c>
      <c r="F2210" s="13">
        <v>413100</v>
      </c>
      <c r="G2210" s="13">
        <v>413100</v>
      </c>
      <c r="H2210" s="13">
        <v>413100</v>
      </c>
      <c r="I2210" s="13">
        <v>413100</v>
      </c>
      <c r="J2210" s="13">
        <v>413100</v>
      </c>
      <c r="K2210" s="13">
        <v>413100</v>
      </c>
      <c r="L2210" s="13">
        <v>413100</v>
      </c>
      <c r="M2210" s="13">
        <v>413100</v>
      </c>
      <c r="N2210" s="13">
        <v>413100</v>
      </c>
      <c r="O2210" s="13">
        <v>413100</v>
      </c>
      <c r="P2210" s="13">
        <v>413100</v>
      </c>
      <c r="Q2210" s="13">
        <v>413100</v>
      </c>
      <c r="R2210" s="13">
        <v>413100</v>
      </c>
      <c r="S2210" s="13">
        <v>413100</v>
      </c>
      <c r="T2210" s="13">
        <v>413100</v>
      </c>
      <c r="U2210" s="13">
        <v>413100</v>
      </c>
      <c r="V2210" s="13">
        <v>413100</v>
      </c>
      <c r="W2210" s="13">
        <v>413100</v>
      </c>
      <c r="X2210" s="13">
        <v>413100</v>
      </c>
      <c r="Y2210" s="13">
        <v>413100</v>
      </c>
      <c r="Z2210" s="13">
        <v>413100</v>
      </c>
      <c r="AA2210" s="13">
        <v>413100</v>
      </c>
      <c r="AB2210" s="13"/>
      <c r="AC2210" s="13"/>
      <c r="AD2210" s="13"/>
      <c r="AE2210" s="13"/>
      <c r="AF2210" s="13"/>
      <c r="AG2210" s="13"/>
      <c r="AH2210" s="13"/>
      <c r="AI2210" s="13"/>
      <c r="AJ2210" s="13"/>
      <c r="AK2210" s="13"/>
      <c r="AL2210" s="13"/>
      <c r="AM2210" s="13"/>
      <c r="AN2210" s="13"/>
      <c r="AO2210" s="13"/>
      <c r="AP2210" s="13"/>
      <c r="AQ2210" s="13"/>
      <c r="AR2210" s="13"/>
      <c r="AS2210" s="13"/>
      <c r="AT2210" s="13"/>
      <c r="AU2210" s="13"/>
      <c r="AV2210" s="13"/>
      <c r="AW2210" s="13"/>
      <c r="AX2210" s="13"/>
      <c r="AY2210" s="14" t="str">
        <f t="shared" si="344"/>
        <v/>
      </c>
      <c r="AZ2210" s="14">
        <f t="shared" si="352"/>
        <v>23</v>
      </c>
      <c r="BA2210" s="19">
        <f t="shared" si="345"/>
        <v>0</v>
      </c>
      <c r="BB2210" s="20" t="e">
        <f t="shared" si="353"/>
        <v>#DIV/0!</v>
      </c>
      <c r="BC2210">
        <f t="shared" si="346"/>
        <v>0</v>
      </c>
      <c r="BD2210" s="14">
        <f t="shared" si="347"/>
        <v>1</v>
      </c>
      <c r="BE2210" s="14" t="str">
        <f t="shared" si="348"/>
        <v/>
      </c>
      <c r="BF2210" s="14" t="str">
        <f t="shared" si="349"/>
        <v/>
      </c>
      <c r="BG2210" s="14" t="str">
        <f t="shared" si="350"/>
        <v/>
      </c>
    </row>
    <row r="2211" spans="1:59" x14ac:dyDescent="0.2">
      <c r="A2211" t="str">
        <f t="shared" si="351"/>
        <v>Liam Picken_2017</v>
      </c>
      <c r="B2211" t="s">
        <v>754</v>
      </c>
      <c r="C2211" t="s">
        <v>443</v>
      </c>
      <c r="D2211">
        <v>2017</v>
      </c>
      <c r="E2211" s="13">
        <v>464900</v>
      </c>
      <c r="F2211" s="13">
        <v>464900</v>
      </c>
      <c r="G2211" s="13">
        <v>464900</v>
      </c>
      <c r="H2211" s="13">
        <v>446600</v>
      </c>
      <c r="I2211" s="13">
        <v>442400</v>
      </c>
      <c r="J2211" s="13">
        <v>433800</v>
      </c>
      <c r="K2211" s="13">
        <v>441500</v>
      </c>
      <c r="L2211" s="13">
        <v>428500</v>
      </c>
      <c r="M2211" s="13">
        <v>402400</v>
      </c>
      <c r="N2211" s="13">
        <v>384000</v>
      </c>
      <c r="O2211" s="13">
        <v>372900</v>
      </c>
      <c r="P2211" s="13">
        <v>372900</v>
      </c>
      <c r="Q2211" s="13">
        <v>361900</v>
      </c>
      <c r="R2211" s="13">
        <v>362100</v>
      </c>
      <c r="S2211" s="13">
        <v>373000</v>
      </c>
      <c r="T2211" s="13">
        <v>376600</v>
      </c>
      <c r="U2211" s="13">
        <v>361300</v>
      </c>
      <c r="V2211" s="13">
        <v>340600</v>
      </c>
      <c r="W2211" s="13">
        <v>354800</v>
      </c>
      <c r="X2211" s="13">
        <v>380500</v>
      </c>
      <c r="Y2211" s="13">
        <v>397800</v>
      </c>
      <c r="Z2211" s="13">
        <v>382000</v>
      </c>
      <c r="AA2211" s="13">
        <v>367400</v>
      </c>
      <c r="AB2211" s="13">
        <v>90</v>
      </c>
      <c r="AC2211" s="13">
        <v>110</v>
      </c>
      <c r="AD2211" s="13">
        <v>30</v>
      </c>
      <c r="AE2211" s="13">
        <v>112</v>
      </c>
      <c r="AF2211" s="13">
        <v>97</v>
      </c>
      <c r="AG2211" s="13">
        <v>63</v>
      </c>
      <c r="AH2211" s="13">
        <v>69</v>
      </c>
      <c r="AI2211" s="13">
        <v>62</v>
      </c>
      <c r="AJ2211" s="13">
        <v>64</v>
      </c>
      <c r="AK2211" s="13">
        <v>75</v>
      </c>
      <c r="AL2211" s="13"/>
      <c r="AM2211" s="13">
        <v>55</v>
      </c>
      <c r="AN2211" s="13">
        <v>83</v>
      </c>
      <c r="AO2211" s="13">
        <v>99</v>
      </c>
      <c r="AP2211" s="13">
        <v>48</v>
      </c>
      <c r="AQ2211" s="13">
        <v>43</v>
      </c>
      <c r="AR2211" s="13">
        <v>78</v>
      </c>
      <c r="AS2211" s="13">
        <v>115</v>
      </c>
      <c r="AT2211" s="13">
        <v>78</v>
      </c>
      <c r="AU2211" s="13">
        <v>76</v>
      </c>
      <c r="AV2211" s="13">
        <v>51</v>
      </c>
      <c r="AW2211" s="13">
        <v>71</v>
      </c>
      <c r="AX2211" s="13">
        <v>84</v>
      </c>
      <c r="AY2211" s="14">
        <f t="shared" si="344"/>
        <v>75.13636363636364</v>
      </c>
      <c r="AZ2211" s="14">
        <f t="shared" si="352"/>
        <v>23</v>
      </c>
      <c r="BA2211" s="19">
        <f t="shared" si="345"/>
        <v>1</v>
      </c>
      <c r="BB2211" s="20">
        <f t="shared" si="353"/>
        <v>22.764415536503783</v>
      </c>
      <c r="BC2211">
        <f t="shared" si="346"/>
        <v>0</v>
      </c>
      <c r="BD2211" s="14">
        <f t="shared" si="347"/>
        <v>18</v>
      </c>
      <c r="BE2211" s="14">
        <f t="shared" si="348"/>
        <v>83.666666666666671</v>
      </c>
      <c r="BF2211" s="14">
        <f t="shared" si="349"/>
        <v>65</v>
      </c>
      <c r="BG2211" s="14">
        <f t="shared" si="350"/>
        <v>71.555555555555557</v>
      </c>
    </row>
    <row r="2212" spans="1:59" x14ac:dyDescent="0.2">
      <c r="A2212" t="str">
        <f t="shared" si="351"/>
        <v>Liam Picken_2016</v>
      </c>
      <c r="B2212" t="s">
        <v>754</v>
      </c>
      <c r="C2212" t="s">
        <v>443</v>
      </c>
      <c r="D2212">
        <v>2016</v>
      </c>
      <c r="E2212" s="13">
        <v>535300</v>
      </c>
      <c r="F2212" s="13">
        <v>535300</v>
      </c>
      <c r="G2212" s="13">
        <v>535300</v>
      </c>
      <c r="H2212" s="13">
        <v>509700</v>
      </c>
      <c r="I2212" s="13">
        <v>480500</v>
      </c>
      <c r="J2212" s="13">
        <v>448900</v>
      </c>
      <c r="K2212" s="13">
        <v>431100</v>
      </c>
      <c r="L2212" s="13">
        <v>419600</v>
      </c>
      <c r="M2212" s="13">
        <v>426700</v>
      </c>
      <c r="N2212" s="13">
        <v>451700</v>
      </c>
      <c r="O2212" s="13">
        <v>460400</v>
      </c>
      <c r="P2212" s="13">
        <v>451800</v>
      </c>
      <c r="Q2212" s="13">
        <v>418000</v>
      </c>
      <c r="R2212" s="13">
        <v>395800</v>
      </c>
      <c r="S2212" s="13">
        <v>395800</v>
      </c>
      <c r="T2212" s="13">
        <v>392100</v>
      </c>
      <c r="U2212" s="13">
        <v>388300</v>
      </c>
      <c r="V2212" s="13">
        <v>401600</v>
      </c>
      <c r="W2212" s="13">
        <v>404100</v>
      </c>
      <c r="X2212" s="13">
        <v>418200</v>
      </c>
      <c r="Y2212" s="13">
        <v>410300</v>
      </c>
      <c r="Z2212" s="13">
        <v>409100</v>
      </c>
      <c r="AA2212" s="13">
        <v>430700</v>
      </c>
      <c r="AB2212" s="13">
        <v>92</v>
      </c>
      <c r="AC2212" s="13">
        <v>99</v>
      </c>
      <c r="AD2212" s="13">
        <v>66</v>
      </c>
      <c r="AE2212" s="13">
        <v>69</v>
      </c>
      <c r="AF2212" s="13">
        <v>75</v>
      </c>
      <c r="AG2212" s="13">
        <v>79</v>
      </c>
      <c r="AH2212" s="13">
        <v>76</v>
      </c>
      <c r="AI2212" s="13">
        <v>110</v>
      </c>
      <c r="AJ2212" s="13">
        <v>126</v>
      </c>
      <c r="AK2212" s="13">
        <v>55</v>
      </c>
      <c r="AL2212" s="13">
        <v>75</v>
      </c>
      <c r="AM2212" s="13">
        <v>65</v>
      </c>
      <c r="AN2212" s="13">
        <v>67</v>
      </c>
      <c r="AO2212" s="13"/>
      <c r="AP2212" s="13">
        <v>97</v>
      </c>
      <c r="AQ2212" s="13">
        <v>64</v>
      </c>
      <c r="AR2212" s="13">
        <v>107</v>
      </c>
      <c r="AS2212" s="13">
        <v>82</v>
      </c>
      <c r="AT2212" s="13">
        <v>93</v>
      </c>
      <c r="AU2212" s="13">
        <v>66</v>
      </c>
      <c r="AV2212" s="13">
        <v>93</v>
      </c>
      <c r="AW2212" s="13">
        <v>144</v>
      </c>
      <c r="AX2212" s="13">
        <v>80</v>
      </c>
      <c r="AY2212" s="14">
        <f t="shared" si="344"/>
        <v>85.454545454545453</v>
      </c>
      <c r="AZ2212" s="14">
        <f t="shared" si="352"/>
        <v>23</v>
      </c>
      <c r="BA2212" s="19">
        <f t="shared" si="345"/>
        <v>1</v>
      </c>
      <c r="BB2212" s="20">
        <f t="shared" si="353"/>
        <v>22.014556380738025</v>
      </c>
      <c r="BC2212">
        <f t="shared" si="346"/>
        <v>0</v>
      </c>
      <c r="BD2212" s="14">
        <f t="shared" si="347"/>
        <v>17</v>
      </c>
      <c r="BE2212" s="14">
        <f t="shared" si="348"/>
        <v>80</v>
      </c>
      <c r="BF2212" s="14">
        <f t="shared" si="349"/>
        <v>84.5</v>
      </c>
      <c r="BG2212" s="14">
        <f t="shared" si="350"/>
        <v>91.777777777777771</v>
      </c>
    </row>
    <row r="2213" spans="1:59" x14ac:dyDescent="0.2">
      <c r="A2213" t="str">
        <f t="shared" si="351"/>
        <v>Liam Picken_2015</v>
      </c>
      <c r="B2213" t="s">
        <v>754</v>
      </c>
      <c r="C2213" t="s">
        <v>443</v>
      </c>
      <c r="D2213">
        <v>2015</v>
      </c>
      <c r="E2213" s="13">
        <v>377500</v>
      </c>
      <c r="F2213" s="13">
        <v>377500</v>
      </c>
      <c r="G2213" s="13">
        <v>377500</v>
      </c>
      <c r="H2213" s="13">
        <v>354200</v>
      </c>
      <c r="I2213" s="13">
        <v>374900</v>
      </c>
      <c r="J2213" s="13">
        <v>428800</v>
      </c>
      <c r="K2213" s="13">
        <v>492800</v>
      </c>
      <c r="L2213" s="13">
        <v>520300</v>
      </c>
      <c r="M2213" s="13">
        <v>518600</v>
      </c>
      <c r="N2213" s="13">
        <v>513500</v>
      </c>
      <c r="O2213" s="13">
        <v>513500</v>
      </c>
      <c r="P2213" s="13">
        <v>513500</v>
      </c>
      <c r="Q2213" s="13">
        <v>512400</v>
      </c>
      <c r="R2213" s="13">
        <v>514200</v>
      </c>
      <c r="S2213" s="13">
        <v>521000</v>
      </c>
      <c r="T2213" s="13">
        <v>540900</v>
      </c>
      <c r="U2213" s="13">
        <v>548600</v>
      </c>
      <c r="V2213" s="13">
        <v>546200</v>
      </c>
      <c r="W2213" s="13">
        <v>529900</v>
      </c>
      <c r="X2213" s="13">
        <v>525200</v>
      </c>
      <c r="Y2213" s="13">
        <v>513300</v>
      </c>
      <c r="Z2213" s="13">
        <v>513300</v>
      </c>
      <c r="AA2213" s="13">
        <v>502800</v>
      </c>
      <c r="AB2213" s="13">
        <v>56</v>
      </c>
      <c r="AC2213" s="13">
        <v>51</v>
      </c>
      <c r="AD2213" s="13">
        <v>64</v>
      </c>
      <c r="AE2213" s="13">
        <v>143</v>
      </c>
      <c r="AF2213" s="13">
        <v>140</v>
      </c>
      <c r="AG2213" s="13">
        <v>119</v>
      </c>
      <c r="AH2213" s="13">
        <v>98</v>
      </c>
      <c r="AI2213" s="13">
        <v>89</v>
      </c>
      <c r="AJ2213" s="13">
        <v>110</v>
      </c>
      <c r="AK2213" s="13"/>
      <c r="AL2213" s="13"/>
      <c r="AM2213" s="13">
        <v>104</v>
      </c>
      <c r="AN2213" s="13">
        <v>95</v>
      </c>
      <c r="AO2213" s="13">
        <v>120</v>
      </c>
      <c r="AP2213" s="13">
        <v>138</v>
      </c>
      <c r="AQ2213" s="13">
        <v>80</v>
      </c>
      <c r="AR2213" s="13">
        <v>109</v>
      </c>
      <c r="AS2213" s="13">
        <v>104</v>
      </c>
      <c r="AT2213" s="13">
        <v>97</v>
      </c>
      <c r="AU2213" s="13">
        <v>91</v>
      </c>
      <c r="AV2213" s="13"/>
      <c r="AW2213" s="13">
        <v>103</v>
      </c>
      <c r="AX2213" s="13">
        <v>73</v>
      </c>
      <c r="AY2213" s="14">
        <f t="shared" si="344"/>
        <v>99.2</v>
      </c>
      <c r="AZ2213" s="14">
        <f t="shared" si="352"/>
        <v>23</v>
      </c>
      <c r="BA2213" s="19">
        <f t="shared" si="345"/>
        <v>0.90909090909090906</v>
      </c>
      <c r="BB2213" s="20">
        <f t="shared" si="353"/>
        <v>26.02144864287315</v>
      </c>
      <c r="BC2213">
        <f t="shared" si="346"/>
        <v>0</v>
      </c>
      <c r="BD2213" s="14">
        <f t="shared" si="347"/>
        <v>4</v>
      </c>
      <c r="BE2213" s="14">
        <f t="shared" si="348"/>
        <v>95.5</v>
      </c>
      <c r="BF2213" s="14">
        <f t="shared" si="349"/>
        <v>100.25</v>
      </c>
      <c r="BG2213" s="14">
        <f t="shared" si="350"/>
        <v>99.375</v>
      </c>
    </row>
    <row r="2214" spans="1:59" x14ac:dyDescent="0.2">
      <c r="A2214" t="str">
        <f t="shared" si="351"/>
        <v>Jarrod Pickett_2018</v>
      </c>
      <c r="B2214" t="s">
        <v>1553</v>
      </c>
      <c r="C2214" t="s">
        <v>84</v>
      </c>
      <c r="D2214">
        <v>2018</v>
      </c>
      <c r="E2214" s="13">
        <v>254000</v>
      </c>
      <c r="F2214" s="13">
        <v>254000</v>
      </c>
      <c r="G2214" s="13">
        <v>254000</v>
      </c>
      <c r="H2214" s="13">
        <v>254000</v>
      </c>
      <c r="I2214" s="13">
        <v>254000</v>
      </c>
      <c r="J2214" s="13">
        <v>254000</v>
      </c>
      <c r="K2214" s="13">
        <v>254000</v>
      </c>
      <c r="L2214" s="13">
        <v>254000</v>
      </c>
      <c r="M2214" s="13">
        <v>254000</v>
      </c>
      <c r="N2214" s="13">
        <v>254000</v>
      </c>
      <c r="O2214" s="13">
        <v>254000</v>
      </c>
      <c r="P2214" s="13">
        <v>254000</v>
      </c>
      <c r="Q2214" s="13">
        <v>254000</v>
      </c>
      <c r="R2214" s="13">
        <v>254000</v>
      </c>
      <c r="S2214" s="13">
        <v>254000</v>
      </c>
      <c r="T2214" s="13">
        <v>254000</v>
      </c>
      <c r="U2214" s="13">
        <v>254000</v>
      </c>
      <c r="V2214" s="13">
        <v>240600</v>
      </c>
      <c r="W2214" s="13">
        <v>240900</v>
      </c>
      <c r="X2214" s="13">
        <v>239300</v>
      </c>
      <c r="Y2214" s="13">
        <v>225900</v>
      </c>
      <c r="Z2214" s="13">
        <v>201400</v>
      </c>
      <c r="AA2214" s="13">
        <v>201400</v>
      </c>
      <c r="AB2214" s="13"/>
      <c r="AC2214" s="13"/>
      <c r="AD2214" s="13"/>
      <c r="AE2214" s="13"/>
      <c r="AF2214" s="13"/>
      <c r="AG2214" s="13"/>
      <c r="AH2214" s="13"/>
      <c r="AI2214" s="13"/>
      <c r="AJ2214" s="13"/>
      <c r="AK2214" s="13"/>
      <c r="AL2214" s="13"/>
      <c r="AM2214" s="13"/>
      <c r="AN2214" s="13"/>
      <c r="AO2214" s="13"/>
      <c r="AP2214" s="13">
        <v>41</v>
      </c>
      <c r="AQ2214" s="13">
        <v>34</v>
      </c>
      <c r="AR2214" s="13">
        <v>50</v>
      </c>
      <c r="AS2214" s="13">
        <v>64</v>
      </c>
      <c r="AT2214" s="13">
        <v>30</v>
      </c>
      <c r="AU2214" s="13">
        <v>23</v>
      </c>
      <c r="AV2214" s="13">
        <v>31</v>
      </c>
      <c r="AW2214" s="13"/>
      <c r="AX2214" s="13"/>
      <c r="AY2214" s="14">
        <f t="shared" si="344"/>
        <v>39</v>
      </c>
      <c r="AZ2214" s="14">
        <f t="shared" si="352"/>
        <v>23</v>
      </c>
      <c r="BA2214" s="19">
        <f t="shared" si="345"/>
        <v>0.31818181818181818</v>
      </c>
      <c r="BB2214" s="20">
        <f t="shared" si="353"/>
        <v>14</v>
      </c>
      <c r="BC2214">
        <f t="shared" si="346"/>
        <v>0</v>
      </c>
      <c r="BD2214" s="14">
        <f t="shared" si="347"/>
        <v>22</v>
      </c>
      <c r="BE2214" s="14" t="str">
        <f t="shared" si="348"/>
        <v/>
      </c>
      <c r="BF2214" s="14" t="str">
        <f t="shared" si="349"/>
        <v/>
      </c>
      <c r="BG2214" s="14">
        <f t="shared" si="350"/>
        <v>39</v>
      </c>
    </row>
    <row r="2215" spans="1:59" x14ac:dyDescent="0.2">
      <c r="A2215" t="str">
        <f t="shared" si="351"/>
        <v>Jarrod Pickett_2017</v>
      </c>
      <c r="B2215" t="s">
        <v>1553</v>
      </c>
      <c r="C2215" t="s">
        <v>84</v>
      </c>
      <c r="D2215">
        <v>2017</v>
      </c>
      <c r="E2215" s="13">
        <v>123900</v>
      </c>
      <c r="F2215" s="13">
        <v>123900</v>
      </c>
      <c r="G2215" s="13">
        <v>123900</v>
      </c>
      <c r="H2215" s="13">
        <v>135900</v>
      </c>
      <c r="I2215" s="13">
        <v>153900</v>
      </c>
      <c r="J2215" s="13">
        <v>164300</v>
      </c>
      <c r="K2215" s="13">
        <v>164300</v>
      </c>
      <c r="L2215" s="13">
        <v>164300</v>
      </c>
      <c r="M2215" s="13">
        <v>164300</v>
      </c>
      <c r="N2215" s="13">
        <v>164300</v>
      </c>
      <c r="O2215" s="13">
        <v>164300</v>
      </c>
      <c r="P2215" s="13">
        <v>164300</v>
      </c>
      <c r="Q2215" s="13">
        <v>164300</v>
      </c>
      <c r="R2215" s="13">
        <v>164300</v>
      </c>
      <c r="S2215" s="13">
        <v>174800</v>
      </c>
      <c r="T2215" s="13">
        <v>174800</v>
      </c>
      <c r="U2215" s="13">
        <v>174800</v>
      </c>
      <c r="V2215" s="13">
        <v>174800</v>
      </c>
      <c r="W2215" s="13">
        <v>174800</v>
      </c>
      <c r="X2215" s="13">
        <v>174800</v>
      </c>
      <c r="Y2215" s="13">
        <v>182100</v>
      </c>
      <c r="Z2215" s="13">
        <v>195800</v>
      </c>
      <c r="AA2215" s="13">
        <v>227000</v>
      </c>
      <c r="AB2215" s="13">
        <v>28</v>
      </c>
      <c r="AC2215" s="13">
        <v>35</v>
      </c>
      <c r="AD2215" s="13">
        <v>36</v>
      </c>
      <c r="AE2215" s="13">
        <v>49</v>
      </c>
      <c r="AF2215" s="13">
        <v>28</v>
      </c>
      <c r="AG2215" s="13"/>
      <c r="AH2215" s="13"/>
      <c r="AI2215" s="13"/>
      <c r="AJ2215" s="13"/>
      <c r="AK2215" s="13"/>
      <c r="AL2215" s="13"/>
      <c r="AM2215" s="13"/>
      <c r="AN2215" s="13"/>
      <c r="AO2215" s="13">
        <v>43</v>
      </c>
      <c r="AP2215" s="13"/>
      <c r="AQ2215" s="13"/>
      <c r="AR2215" s="13"/>
      <c r="AS2215" s="13"/>
      <c r="AT2215" s="13"/>
      <c r="AU2215" s="13">
        <v>51</v>
      </c>
      <c r="AV2215" s="13">
        <v>47</v>
      </c>
      <c r="AW2215" s="13">
        <v>91</v>
      </c>
      <c r="AX2215" s="13">
        <v>54</v>
      </c>
      <c r="AY2215" s="14">
        <f t="shared" si="344"/>
        <v>46.2</v>
      </c>
      <c r="AZ2215" s="14">
        <f t="shared" si="352"/>
        <v>23</v>
      </c>
      <c r="BA2215" s="19">
        <f t="shared" si="345"/>
        <v>0.45454545454545453</v>
      </c>
      <c r="BB2215" s="20">
        <f t="shared" si="353"/>
        <v>18.262286579481522</v>
      </c>
      <c r="BC2215">
        <f t="shared" si="346"/>
        <v>0</v>
      </c>
      <c r="BD2215" s="14">
        <f t="shared" si="347"/>
        <v>1</v>
      </c>
      <c r="BE2215" s="14">
        <f t="shared" si="348"/>
        <v>35.200000000000003</v>
      </c>
      <c r="BF2215" s="14" t="str">
        <f t="shared" si="349"/>
        <v/>
      </c>
      <c r="BG2215" s="14">
        <f t="shared" si="350"/>
        <v>60.75</v>
      </c>
    </row>
    <row r="2216" spans="1:59" x14ac:dyDescent="0.2">
      <c r="A2216" t="str">
        <f t="shared" si="351"/>
        <v>Jarrod Pickett_2016</v>
      </c>
      <c r="B2216" t="s">
        <v>1553</v>
      </c>
      <c r="C2216" t="s">
        <v>84</v>
      </c>
      <c r="D2216">
        <v>2016</v>
      </c>
      <c r="E2216" s="13">
        <v>123900</v>
      </c>
      <c r="F2216" s="13">
        <v>123900</v>
      </c>
      <c r="G2216" s="13">
        <v>123900</v>
      </c>
      <c r="H2216" s="13">
        <v>123900</v>
      </c>
      <c r="I2216" s="13">
        <v>123900</v>
      </c>
      <c r="J2216" s="13">
        <v>123900</v>
      </c>
      <c r="K2216" s="13">
        <v>123900</v>
      </c>
      <c r="L2216" s="13">
        <v>123900</v>
      </c>
      <c r="M2216" s="13">
        <v>123900</v>
      </c>
      <c r="N2216" s="13">
        <v>123900</v>
      </c>
      <c r="O2216" s="13">
        <v>123900</v>
      </c>
      <c r="P2216" s="13">
        <v>123900</v>
      </c>
      <c r="Q2216" s="13">
        <v>123900</v>
      </c>
      <c r="R2216" s="13">
        <v>123900</v>
      </c>
      <c r="S2216" s="13">
        <v>123900</v>
      </c>
      <c r="T2216" s="13">
        <v>123900</v>
      </c>
      <c r="U2216" s="13">
        <v>123900</v>
      </c>
      <c r="V2216" s="13">
        <v>123900</v>
      </c>
      <c r="W2216" s="13">
        <v>123900</v>
      </c>
      <c r="X2216" s="13">
        <v>123900</v>
      </c>
      <c r="Y2216" s="13">
        <v>123900</v>
      </c>
      <c r="Z2216" s="13">
        <v>123900</v>
      </c>
      <c r="AA2216" s="13">
        <v>123900</v>
      </c>
      <c r="AB2216" s="13"/>
      <c r="AC2216" s="13"/>
      <c r="AD2216" s="13"/>
      <c r="AE2216" s="13"/>
      <c r="AF2216" s="13"/>
      <c r="AG2216" s="13"/>
      <c r="AH2216" s="13"/>
      <c r="AI2216" s="13"/>
      <c r="AJ2216" s="13"/>
      <c r="AK2216" s="13"/>
      <c r="AL2216" s="13"/>
      <c r="AM2216" s="13"/>
      <c r="AN2216" s="13"/>
      <c r="AO2216" s="13"/>
      <c r="AP2216" s="13"/>
      <c r="AQ2216" s="13"/>
      <c r="AR2216" s="13"/>
      <c r="AS2216" s="13"/>
      <c r="AT2216" s="13"/>
      <c r="AU2216" s="13"/>
      <c r="AV2216" s="13"/>
      <c r="AW2216" s="13"/>
      <c r="AX2216" s="13"/>
      <c r="AY2216" s="14" t="str">
        <f t="shared" si="344"/>
        <v/>
      </c>
      <c r="AZ2216" s="14">
        <f t="shared" si="352"/>
        <v>23</v>
      </c>
      <c r="BA2216" s="19">
        <f t="shared" si="345"/>
        <v>0</v>
      </c>
      <c r="BB2216" s="20" t="e">
        <f t="shared" si="353"/>
        <v>#DIV/0!</v>
      </c>
      <c r="BC2216">
        <f t="shared" si="346"/>
        <v>0</v>
      </c>
      <c r="BD2216" s="14">
        <f t="shared" si="347"/>
        <v>1</v>
      </c>
      <c r="BE2216" s="14" t="str">
        <f t="shared" si="348"/>
        <v/>
      </c>
      <c r="BF2216" s="14" t="str">
        <f t="shared" si="349"/>
        <v/>
      </c>
      <c r="BG2216" s="14" t="str">
        <f t="shared" si="350"/>
        <v/>
      </c>
    </row>
    <row r="2217" spans="1:59" x14ac:dyDescent="0.2">
      <c r="A2217" t="str">
        <f t="shared" si="351"/>
        <v>Jarrod Pickett_2015</v>
      </c>
      <c r="B2217" t="s">
        <v>1553</v>
      </c>
      <c r="C2217" t="s">
        <v>84</v>
      </c>
      <c r="D2217">
        <v>2015</v>
      </c>
      <c r="E2217" s="13">
        <v>207300</v>
      </c>
      <c r="F2217" s="13">
        <v>207300</v>
      </c>
      <c r="G2217" s="13">
        <v>207300</v>
      </c>
      <c r="H2217" s="13">
        <v>207300</v>
      </c>
      <c r="I2217" s="13">
        <v>207300</v>
      </c>
      <c r="J2217" s="13">
        <v>207300</v>
      </c>
      <c r="K2217" s="13">
        <v>207300</v>
      </c>
      <c r="L2217" s="13">
        <v>207300</v>
      </c>
      <c r="M2217" s="13">
        <v>207300</v>
      </c>
      <c r="N2217" s="13">
        <v>207300</v>
      </c>
      <c r="O2217" s="13">
        <v>207300</v>
      </c>
      <c r="P2217" s="13">
        <v>207300</v>
      </c>
      <c r="Q2217" s="13">
        <v>207300</v>
      </c>
      <c r="R2217" s="13">
        <v>207300</v>
      </c>
      <c r="S2217" s="13">
        <v>207300</v>
      </c>
      <c r="T2217" s="13">
        <v>207300</v>
      </c>
      <c r="U2217" s="13">
        <v>207300</v>
      </c>
      <c r="V2217" s="13">
        <v>207300</v>
      </c>
      <c r="W2217" s="13">
        <v>207300</v>
      </c>
      <c r="X2217" s="13">
        <v>207300</v>
      </c>
      <c r="Y2217" s="13">
        <v>207300</v>
      </c>
      <c r="Z2217" s="13">
        <v>207300</v>
      </c>
      <c r="AA2217" s="13">
        <v>207300</v>
      </c>
      <c r="AB2217" s="13"/>
      <c r="AC2217" s="13"/>
      <c r="AD2217" s="13"/>
      <c r="AE2217" s="13"/>
      <c r="AF2217" s="13"/>
      <c r="AG2217" s="13"/>
      <c r="AH2217" s="13"/>
      <c r="AI2217" s="13"/>
      <c r="AJ2217" s="13"/>
      <c r="AK2217" s="13"/>
      <c r="AL2217" s="13"/>
      <c r="AM2217" s="13"/>
      <c r="AN2217" s="13"/>
      <c r="AO2217" s="13"/>
      <c r="AP2217" s="13"/>
      <c r="AQ2217" s="13"/>
      <c r="AR2217" s="13"/>
      <c r="AS2217" s="13"/>
      <c r="AT2217" s="13"/>
      <c r="AU2217" s="13"/>
      <c r="AV2217" s="13"/>
      <c r="AW2217" s="13"/>
      <c r="AX2217" s="13"/>
      <c r="AY2217" s="14" t="str">
        <f t="shared" si="344"/>
        <v/>
      </c>
      <c r="AZ2217" s="14">
        <f t="shared" si="352"/>
        <v>23</v>
      </c>
      <c r="BA2217" s="19">
        <f t="shared" si="345"/>
        <v>0</v>
      </c>
      <c r="BB2217" s="20" t="e">
        <f t="shared" si="353"/>
        <v>#DIV/0!</v>
      </c>
      <c r="BC2217">
        <f t="shared" si="346"/>
        <v>0</v>
      </c>
      <c r="BD2217" s="14">
        <f t="shared" si="347"/>
        <v>1</v>
      </c>
      <c r="BE2217" s="14" t="str">
        <f t="shared" si="348"/>
        <v/>
      </c>
      <c r="BF2217" s="14" t="str">
        <f t="shared" si="349"/>
        <v/>
      </c>
      <c r="BG2217" s="14" t="str">
        <f t="shared" si="350"/>
        <v/>
      </c>
    </row>
    <row r="2218" spans="1:59" x14ac:dyDescent="0.2">
      <c r="A2218" t="str">
        <f t="shared" si="351"/>
        <v>Lewis Pierce_2018</v>
      </c>
      <c r="B2218" t="s">
        <v>750</v>
      </c>
      <c r="C2218" t="s">
        <v>399</v>
      </c>
      <c r="D2218">
        <v>2018</v>
      </c>
      <c r="E2218" s="13">
        <v>125300</v>
      </c>
      <c r="F2218" s="13">
        <v>125300</v>
      </c>
      <c r="G2218" s="13">
        <v>125300</v>
      </c>
      <c r="H2218" s="13">
        <v>125300</v>
      </c>
      <c r="I2218" s="13">
        <v>125300</v>
      </c>
      <c r="J2218" s="13">
        <v>125300</v>
      </c>
      <c r="K2218" s="13">
        <v>125300</v>
      </c>
      <c r="L2218" s="13">
        <v>125300</v>
      </c>
      <c r="M2218" s="13">
        <v>125300</v>
      </c>
      <c r="N2218" s="13">
        <v>125300</v>
      </c>
      <c r="O2218" s="13">
        <v>125300</v>
      </c>
      <c r="P2218" s="13">
        <v>125300</v>
      </c>
      <c r="Q2218" s="13">
        <v>125300</v>
      </c>
      <c r="R2218" s="13">
        <v>125300</v>
      </c>
      <c r="S2218" s="13">
        <v>125300</v>
      </c>
      <c r="T2218" s="13">
        <v>125300</v>
      </c>
      <c r="U2218" s="13">
        <v>125300</v>
      </c>
      <c r="V2218" s="13">
        <v>125300</v>
      </c>
      <c r="W2218" s="13">
        <v>125300</v>
      </c>
      <c r="X2218" s="13">
        <v>125300</v>
      </c>
      <c r="Y2218" s="13">
        <v>125300</v>
      </c>
      <c r="Z2218" s="13">
        <v>125300</v>
      </c>
      <c r="AA2218" s="13">
        <v>173300</v>
      </c>
      <c r="AB2218" s="13"/>
      <c r="AC2218" s="13"/>
      <c r="AD2218" s="13"/>
      <c r="AE2218" s="13"/>
      <c r="AF2218" s="13"/>
      <c r="AG2218" s="13"/>
      <c r="AH2218" s="13"/>
      <c r="AI2218" s="13"/>
      <c r="AJ2218" s="13"/>
      <c r="AK2218" s="13"/>
      <c r="AL2218" s="13"/>
      <c r="AM2218" s="13"/>
      <c r="AN2218" s="13"/>
      <c r="AO2218" s="13"/>
      <c r="AP2218" s="13"/>
      <c r="AQ2218" s="13"/>
      <c r="AR2218" s="13"/>
      <c r="AS2218" s="13"/>
      <c r="AT2218" s="13"/>
      <c r="AU2218" s="13"/>
      <c r="AV2218" s="13">
        <v>97</v>
      </c>
      <c r="AW2218" s="13">
        <v>60</v>
      </c>
      <c r="AX2218" s="13">
        <v>29</v>
      </c>
      <c r="AY2218" s="14">
        <f t="shared" si="344"/>
        <v>62</v>
      </c>
      <c r="AZ2218" s="14">
        <f t="shared" si="352"/>
        <v>23</v>
      </c>
      <c r="BA2218" s="19">
        <f t="shared" si="345"/>
        <v>0.13636363636363635</v>
      </c>
      <c r="BB2218" s="20">
        <f t="shared" si="353"/>
        <v>34.044089061098404</v>
      </c>
      <c r="BC2218">
        <f t="shared" si="346"/>
        <v>0</v>
      </c>
      <c r="BD2218" s="14">
        <f t="shared" si="347"/>
        <v>1</v>
      </c>
      <c r="BE2218" s="14" t="str">
        <f t="shared" si="348"/>
        <v/>
      </c>
      <c r="BF2218" s="14" t="str">
        <f t="shared" si="349"/>
        <v/>
      </c>
      <c r="BG2218" s="14">
        <f t="shared" si="350"/>
        <v>62</v>
      </c>
    </row>
    <row r="2219" spans="1:59" x14ac:dyDescent="0.2">
      <c r="A2219" t="str">
        <f t="shared" si="351"/>
        <v>Lewis Pierce_2017</v>
      </c>
      <c r="B2219" t="s">
        <v>750</v>
      </c>
      <c r="C2219" t="s">
        <v>399</v>
      </c>
      <c r="D2219">
        <v>2017</v>
      </c>
      <c r="E2219" s="13">
        <v>206700</v>
      </c>
      <c r="F2219" s="13">
        <v>206700</v>
      </c>
      <c r="G2219" s="13">
        <v>206700</v>
      </c>
      <c r="H2219" s="13">
        <v>206700</v>
      </c>
      <c r="I2219" s="13">
        <v>206700</v>
      </c>
      <c r="J2219" s="13">
        <v>206700</v>
      </c>
      <c r="K2219" s="13">
        <v>206700</v>
      </c>
      <c r="L2219" s="13">
        <v>206700</v>
      </c>
      <c r="M2219" s="13">
        <v>206700</v>
      </c>
      <c r="N2219" s="13">
        <v>206700</v>
      </c>
      <c r="O2219" s="13">
        <v>206700</v>
      </c>
      <c r="P2219" s="13">
        <v>206700</v>
      </c>
      <c r="Q2219" s="13">
        <v>206700</v>
      </c>
      <c r="R2219" s="13">
        <v>206700</v>
      </c>
      <c r="S2219" s="13">
        <v>206700</v>
      </c>
      <c r="T2219" s="13">
        <v>206700</v>
      </c>
      <c r="U2219" s="13">
        <v>206700</v>
      </c>
      <c r="V2219" s="13">
        <v>206700</v>
      </c>
      <c r="W2219" s="13">
        <v>206700</v>
      </c>
      <c r="X2219" s="13">
        <v>206700</v>
      </c>
      <c r="Y2219" s="13">
        <v>206700</v>
      </c>
      <c r="Z2219" s="13">
        <v>206700</v>
      </c>
      <c r="AA2219" s="13">
        <v>206700</v>
      </c>
      <c r="AB2219" s="13"/>
      <c r="AC2219" s="13"/>
      <c r="AD2219" s="13"/>
      <c r="AE2219" s="13"/>
      <c r="AF2219" s="13"/>
      <c r="AG2219" s="13"/>
      <c r="AH2219" s="13"/>
      <c r="AI2219" s="13"/>
      <c r="AJ2219" s="13"/>
      <c r="AK2219" s="13"/>
      <c r="AL2219" s="13"/>
      <c r="AM2219" s="13"/>
      <c r="AN2219" s="13"/>
      <c r="AO2219" s="13"/>
      <c r="AP2219" s="13"/>
      <c r="AQ2219" s="13"/>
      <c r="AR2219" s="13"/>
      <c r="AS2219" s="13"/>
      <c r="AT2219" s="13"/>
      <c r="AU2219" s="13"/>
      <c r="AV2219" s="13"/>
      <c r="AW2219" s="13"/>
      <c r="AX2219" s="13"/>
      <c r="AY2219" s="14" t="str">
        <f t="shared" si="344"/>
        <v/>
      </c>
      <c r="AZ2219" s="14">
        <f t="shared" si="352"/>
        <v>23</v>
      </c>
      <c r="BA2219" s="19">
        <f t="shared" si="345"/>
        <v>0</v>
      </c>
      <c r="BB2219" s="20" t="e">
        <f t="shared" si="353"/>
        <v>#DIV/0!</v>
      </c>
      <c r="BC2219">
        <f t="shared" si="346"/>
        <v>0</v>
      </c>
      <c r="BD2219" s="14">
        <f t="shared" si="347"/>
        <v>1</v>
      </c>
      <c r="BE2219" s="14" t="str">
        <f t="shared" si="348"/>
        <v/>
      </c>
      <c r="BF2219" s="14" t="str">
        <f t="shared" si="349"/>
        <v/>
      </c>
      <c r="BG2219" s="14" t="str">
        <f t="shared" si="350"/>
        <v/>
      </c>
    </row>
    <row r="2220" spans="1:59" x14ac:dyDescent="0.2">
      <c r="A2220" t="str">
        <f t="shared" si="351"/>
        <v>Lewis Pierce_2016</v>
      </c>
      <c r="B2220" t="s">
        <v>750</v>
      </c>
      <c r="C2220" t="s">
        <v>399</v>
      </c>
      <c r="D2220">
        <v>2016</v>
      </c>
      <c r="E2220" s="13">
        <v>123900</v>
      </c>
      <c r="F2220" s="13">
        <v>123900</v>
      </c>
      <c r="G2220" s="13">
        <v>123900</v>
      </c>
      <c r="H2220" s="13">
        <v>123900</v>
      </c>
      <c r="I2220" s="13">
        <v>123900</v>
      </c>
      <c r="J2220" s="13">
        <v>123900</v>
      </c>
      <c r="K2220" s="13">
        <v>123900</v>
      </c>
      <c r="L2220" s="13">
        <v>123900</v>
      </c>
      <c r="M2220" s="13">
        <v>123900</v>
      </c>
      <c r="N2220" s="13">
        <v>123900</v>
      </c>
      <c r="O2220" s="13">
        <v>123900</v>
      </c>
      <c r="P2220" s="13">
        <v>123900</v>
      </c>
      <c r="Q2220" s="13">
        <v>123900</v>
      </c>
      <c r="R2220" s="13">
        <v>123900</v>
      </c>
      <c r="S2220" s="13">
        <v>123900</v>
      </c>
      <c r="T2220" s="13">
        <v>123900</v>
      </c>
      <c r="U2220" s="13">
        <v>123900</v>
      </c>
      <c r="V2220" s="13">
        <v>123900</v>
      </c>
      <c r="W2220" s="13">
        <v>123900</v>
      </c>
      <c r="X2220" s="13">
        <v>123900</v>
      </c>
      <c r="Y2220" s="13">
        <v>123900</v>
      </c>
      <c r="Z2220" s="13">
        <v>123900</v>
      </c>
      <c r="AA2220" s="13">
        <v>123900</v>
      </c>
      <c r="AB2220" s="13"/>
      <c r="AC2220" s="13"/>
      <c r="AD2220" s="13"/>
      <c r="AE2220" s="13"/>
      <c r="AF2220" s="13"/>
      <c r="AG2220" s="13"/>
      <c r="AH2220" s="13"/>
      <c r="AI2220" s="13"/>
      <c r="AJ2220" s="13"/>
      <c r="AK2220" s="13"/>
      <c r="AL2220" s="13"/>
      <c r="AM2220" s="13">
        <v>38</v>
      </c>
      <c r="AN2220" s="13"/>
      <c r="AO2220" s="13"/>
      <c r="AP2220" s="13"/>
      <c r="AQ2220" s="13"/>
      <c r="AR2220" s="13"/>
      <c r="AS2220" s="13"/>
      <c r="AT2220" s="13"/>
      <c r="AU2220" s="13"/>
      <c r="AV2220" s="13"/>
      <c r="AW2220" s="13"/>
      <c r="AX2220" s="13"/>
      <c r="AY2220" s="14">
        <f t="shared" si="344"/>
        <v>38</v>
      </c>
      <c r="AZ2220" s="14">
        <f t="shared" si="352"/>
        <v>23</v>
      </c>
      <c r="BA2220" s="19">
        <f t="shared" si="345"/>
        <v>4.5454545454545456E-2</v>
      </c>
      <c r="BB2220" s="20" t="e">
        <f t="shared" si="353"/>
        <v>#DIV/0!</v>
      </c>
      <c r="BC2220">
        <f t="shared" si="346"/>
        <v>0</v>
      </c>
      <c r="BD2220" s="14">
        <f t="shared" si="347"/>
        <v>1</v>
      </c>
      <c r="BE2220" s="14" t="str">
        <f t="shared" si="348"/>
        <v/>
      </c>
      <c r="BF2220" s="14">
        <f t="shared" si="349"/>
        <v>38</v>
      </c>
      <c r="BG2220" s="14" t="str">
        <f t="shared" si="350"/>
        <v/>
      </c>
    </row>
    <row r="2221" spans="1:59" x14ac:dyDescent="0.2">
      <c r="A2221" t="str">
        <f t="shared" si="351"/>
        <v>Lewis Pierce_2015</v>
      </c>
      <c r="B2221" t="s">
        <v>750</v>
      </c>
      <c r="C2221" t="s">
        <v>399</v>
      </c>
      <c r="D2221">
        <v>2015</v>
      </c>
      <c r="E2221" s="13">
        <v>123900</v>
      </c>
      <c r="F2221" s="13">
        <v>123900</v>
      </c>
      <c r="G2221" s="13">
        <v>123900</v>
      </c>
      <c r="H2221" s="13">
        <v>123900</v>
      </c>
      <c r="I2221" s="13">
        <v>123900</v>
      </c>
      <c r="J2221" s="13">
        <v>123900</v>
      </c>
      <c r="K2221" s="13">
        <v>123900</v>
      </c>
      <c r="L2221" s="13">
        <v>123900</v>
      </c>
      <c r="M2221" s="13">
        <v>123900</v>
      </c>
      <c r="N2221" s="13">
        <v>123900</v>
      </c>
      <c r="O2221" s="13">
        <v>123900</v>
      </c>
      <c r="P2221" s="13">
        <v>123900</v>
      </c>
      <c r="Q2221" s="13">
        <v>123900</v>
      </c>
      <c r="R2221" s="13">
        <v>123900</v>
      </c>
      <c r="S2221" s="13">
        <v>123900</v>
      </c>
      <c r="T2221" s="13">
        <v>123900</v>
      </c>
      <c r="U2221" s="13">
        <v>123900</v>
      </c>
      <c r="V2221" s="13">
        <v>123900</v>
      </c>
      <c r="W2221" s="13">
        <v>123900</v>
      </c>
      <c r="X2221" s="13">
        <v>123900</v>
      </c>
      <c r="Y2221" s="13">
        <v>123900</v>
      </c>
      <c r="Z2221" s="13">
        <v>123900</v>
      </c>
      <c r="AA2221" s="13">
        <v>123900</v>
      </c>
      <c r="AB2221" s="13"/>
      <c r="AC2221" s="13"/>
      <c r="AD2221" s="13"/>
      <c r="AE2221" s="13"/>
      <c r="AF2221" s="13"/>
      <c r="AG2221" s="13"/>
      <c r="AH2221" s="13"/>
      <c r="AI2221" s="13"/>
      <c r="AJ2221" s="13"/>
      <c r="AK2221" s="13"/>
      <c r="AL2221" s="13"/>
      <c r="AM2221" s="13"/>
      <c r="AN2221" s="13"/>
      <c r="AO2221" s="13"/>
      <c r="AP2221" s="13"/>
      <c r="AQ2221" s="13"/>
      <c r="AR2221" s="13"/>
      <c r="AS2221" s="13"/>
      <c r="AT2221" s="13"/>
      <c r="AU2221" s="13"/>
      <c r="AV2221" s="13"/>
      <c r="AW2221" s="13"/>
      <c r="AX2221" s="13"/>
      <c r="AY2221" s="14" t="str">
        <f t="shared" si="344"/>
        <v/>
      </c>
      <c r="AZ2221" s="14">
        <f t="shared" si="352"/>
        <v>23</v>
      </c>
      <c r="BA2221" s="19">
        <f t="shared" si="345"/>
        <v>0</v>
      </c>
      <c r="BB2221" s="20" t="e">
        <f t="shared" si="353"/>
        <v>#DIV/0!</v>
      </c>
      <c r="BC2221">
        <f t="shared" si="346"/>
        <v>0</v>
      </c>
      <c r="BD2221" s="14">
        <f t="shared" si="347"/>
        <v>1</v>
      </c>
      <c r="BE2221" s="14" t="str">
        <f t="shared" si="348"/>
        <v/>
      </c>
      <c r="BF2221" s="14" t="str">
        <f t="shared" si="349"/>
        <v/>
      </c>
      <c r="BG2221" s="14" t="str">
        <f t="shared" si="350"/>
        <v/>
      </c>
    </row>
    <row r="2222" spans="1:59" x14ac:dyDescent="0.2">
      <c r="A2222" t="str">
        <f t="shared" si="351"/>
        <v>Toby Pink_2018</v>
      </c>
      <c r="B2222" t="s">
        <v>958</v>
      </c>
      <c r="C2222" t="s">
        <v>423</v>
      </c>
      <c r="D2222">
        <v>2018</v>
      </c>
      <c r="E2222" s="13">
        <v>123900</v>
      </c>
      <c r="F2222" s="13">
        <v>123900</v>
      </c>
      <c r="G2222" s="13">
        <v>123900</v>
      </c>
      <c r="H2222" s="13">
        <v>123900</v>
      </c>
      <c r="I2222" s="13">
        <v>123900</v>
      </c>
      <c r="J2222" s="13">
        <v>123900</v>
      </c>
      <c r="K2222" s="13">
        <v>123900</v>
      </c>
      <c r="L2222" s="13">
        <v>123900</v>
      </c>
      <c r="M2222" s="13">
        <v>123900</v>
      </c>
      <c r="N2222" s="13">
        <v>123900</v>
      </c>
      <c r="O2222" s="13">
        <v>123900</v>
      </c>
      <c r="P2222" s="13">
        <v>123900</v>
      </c>
      <c r="Q2222" s="13">
        <v>123900</v>
      </c>
      <c r="R2222" s="13">
        <v>123900</v>
      </c>
      <c r="S2222" s="13">
        <v>123900</v>
      </c>
      <c r="T2222" s="13">
        <v>123900</v>
      </c>
      <c r="U2222" s="13">
        <v>123900</v>
      </c>
      <c r="V2222" s="13">
        <v>123900</v>
      </c>
      <c r="W2222" s="13">
        <v>123900</v>
      </c>
      <c r="X2222" s="13">
        <v>123900</v>
      </c>
      <c r="Y2222" s="13">
        <v>123900</v>
      </c>
      <c r="Z2222" s="13">
        <v>123900</v>
      </c>
      <c r="AA2222" s="13">
        <v>123900</v>
      </c>
      <c r="AB2222" s="13"/>
      <c r="AC2222" s="13"/>
      <c r="AD2222" s="13"/>
      <c r="AE2222" s="13"/>
      <c r="AF2222" s="13"/>
      <c r="AG2222" s="13"/>
      <c r="AH2222" s="13"/>
      <c r="AI2222" s="13"/>
      <c r="AJ2222" s="13"/>
      <c r="AK2222" s="13"/>
      <c r="AL2222" s="13"/>
      <c r="AM2222" s="13"/>
      <c r="AN2222" s="13"/>
      <c r="AO2222" s="13"/>
      <c r="AP2222" s="13"/>
      <c r="AQ2222" s="13"/>
      <c r="AR2222" s="13"/>
      <c r="AS2222" s="13"/>
      <c r="AT2222" s="13"/>
      <c r="AU2222" s="13"/>
      <c r="AV2222" s="13"/>
      <c r="AW2222" s="13"/>
      <c r="AX2222" s="13"/>
      <c r="AY2222" s="14" t="str">
        <f t="shared" si="344"/>
        <v/>
      </c>
      <c r="AZ2222" s="14">
        <f t="shared" si="352"/>
        <v>23</v>
      </c>
      <c r="BA2222" s="19">
        <f t="shared" si="345"/>
        <v>0</v>
      </c>
      <c r="BB2222" s="20" t="e">
        <f t="shared" si="353"/>
        <v>#DIV/0!</v>
      </c>
      <c r="BC2222">
        <f t="shared" si="346"/>
        <v>0</v>
      </c>
      <c r="BD2222" s="14">
        <f t="shared" si="347"/>
        <v>1</v>
      </c>
      <c r="BE2222" s="14" t="str">
        <f t="shared" si="348"/>
        <v/>
      </c>
      <c r="BF2222" s="14" t="str">
        <f t="shared" si="349"/>
        <v/>
      </c>
      <c r="BG2222" s="14" t="str">
        <f t="shared" si="350"/>
        <v/>
      </c>
    </row>
    <row r="2223" spans="1:59" x14ac:dyDescent="0.2">
      <c r="A2223" t="str">
        <f t="shared" si="351"/>
        <v>Toby Pink_2017</v>
      </c>
      <c r="B2223" t="s">
        <v>958</v>
      </c>
      <c r="C2223" t="s">
        <v>423</v>
      </c>
      <c r="D2223">
        <v>2017</v>
      </c>
      <c r="E2223" s="13">
        <v>102400</v>
      </c>
      <c r="F2223" s="13">
        <v>102400</v>
      </c>
      <c r="G2223" s="13">
        <v>102400</v>
      </c>
      <c r="H2223" s="13">
        <v>102400</v>
      </c>
      <c r="I2223" s="13">
        <v>102400</v>
      </c>
      <c r="J2223" s="13">
        <v>102400</v>
      </c>
      <c r="K2223" s="13">
        <v>102400</v>
      </c>
      <c r="L2223" s="13">
        <v>102400</v>
      </c>
      <c r="M2223" s="13">
        <v>102400</v>
      </c>
      <c r="N2223" s="13">
        <v>102400</v>
      </c>
      <c r="O2223" s="13">
        <v>102400</v>
      </c>
      <c r="P2223" s="13">
        <v>102400</v>
      </c>
      <c r="Q2223" s="13">
        <v>102400</v>
      </c>
      <c r="R2223" s="13">
        <v>102400</v>
      </c>
      <c r="S2223" s="13">
        <v>102400</v>
      </c>
      <c r="T2223" s="13">
        <v>102400</v>
      </c>
      <c r="U2223" s="13">
        <v>102400</v>
      </c>
      <c r="V2223" s="13">
        <v>102400</v>
      </c>
      <c r="W2223" s="13">
        <v>102400</v>
      </c>
      <c r="X2223" s="13">
        <v>102400</v>
      </c>
      <c r="Y2223" s="13">
        <v>102400</v>
      </c>
      <c r="Z2223" s="13">
        <v>102400</v>
      </c>
      <c r="AA2223" s="13">
        <v>102400</v>
      </c>
      <c r="AB2223" s="13"/>
      <c r="AC2223" s="13"/>
      <c r="AD2223" s="13"/>
      <c r="AE2223" s="13"/>
      <c r="AF2223" s="13"/>
      <c r="AG2223" s="13"/>
      <c r="AH2223" s="13"/>
      <c r="AI2223" s="13"/>
      <c r="AJ2223" s="13"/>
      <c r="AK2223" s="13"/>
      <c r="AL2223" s="13"/>
      <c r="AM2223" s="13"/>
      <c r="AN2223" s="13"/>
      <c r="AO2223" s="13"/>
      <c r="AP2223" s="13"/>
      <c r="AQ2223" s="13"/>
      <c r="AR2223" s="13"/>
      <c r="AS2223" s="13"/>
      <c r="AT2223" s="13"/>
      <c r="AU2223" s="13"/>
      <c r="AV2223" s="13"/>
      <c r="AW2223" s="13"/>
      <c r="AX2223" s="13"/>
      <c r="AY2223" s="14" t="str">
        <f t="shared" si="344"/>
        <v/>
      </c>
      <c r="AZ2223" s="14">
        <f t="shared" si="352"/>
        <v>23</v>
      </c>
      <c r="BA2223" s="19">
        <f t="shared" si="345"/>
        <v>0</v>
      </c>
      <c r="BB2223" s="20" t="e">
        <f t="shared" si="353"/>
        <v>#DIV/0!</v>
      </c>
      <c r="BC2223">
        <f t="shared" si="346"/>
        <v>0</v>
      </c>
      <c r="BD2223" s="14">
        <f t="shared" si="347"/>
        <v>1</v>
      </c>
      <c r="BE2223" s="14" t="str">
        <f t="shared" si="348"/>
        <v/>
      </c>
      <c r="BF2223" s="14" t="str">
        <f t="shared" si="349"/>
        <v/>
      </c>
      <c r="BG2223" s="14" t="str">
        <f t="shared" si="350"/>
        <v/>
      </c>
    </row>
    <row r="2224" spans="1:59" x14ac:dyDescent="0.2">
      <c r="A2224" t="str">
        <f t="shared" si="351"/>
        <v>Toby Pink_2016</v>
      </c>
      <c r="B2224" t="s">
        <v>958</v>
      </c>
      <c r="C2224" t="s">
        <v>423</v>
      </c>
      <c r="D2224">
        <v>2016</v>
      </c>
      <c r="E2224" s="13">
        <v>0</v>
      </c>
      <c r="F2224" s="13">
        <v>0</v>
      </c>
      <c r="G2224" s="13">
        <v>0</v>
      </c>
      <c r="H2224" s="13">
        <v>0</v>
      </c>
      <c r="I2224" s="13">
        <v>0</v>
      </c>
      <c r="J2224" s="13">
        <v>0</v>
      </c>
      <c r="K2224" s="13">
        <v>0</v>
      </c>
      <c r="L2224" s="13">
        <v>0</v>
      </c>
      <c r="M2224" s="13">
        <v>0</v>
      </c>
      <c r="N2224" s="13">
        <v>0</v>
      </c>
      <c r="O2224" s="13">
        <v>0</v>
      </c>
      <c r="P2224" s="13">
        <v>0</v>
      </c>
      <c r="Q2224" s="13">
        <v>0</v>
      </c>
      <c r="R2224" s="13">
        <v>0</v>
      </c>
      <c r="S2224" s="13">
        <v>0</v>
      </c>
      <c r="T2224" s="13">
        <v>0</v>
      </c>
      <c r="U2224" s="13">
        <v>0</v>
      </c>
      <c r="V2224" s="13">
        <v>0</v>
      </c>
      <c r="W2224" s="13">
        <v>0</v>
      </c>
      <c r="X2224" s="13">
        <v>0</v>
      </c>
      <c r="Y2224" s="13">
        <v>0</v>
      </c>
      <c r="Z2224" s="13">
        <v>0</v>
      </c>
      <c r="AA2224" s="13">
        <v>0</v>
      </c>
      <c r="AB2224" s="13"/>
      <c r="AC2224" s="13"/>
      <c r="AD2224" s="13"/>
      <c r="AE2224" s="13"/>
      <c r="AF2224" s="13"/>
      <c r="AG2224" s="13"/>
      <c r="AH2224" s="13"/>
      <c r="AI2224" s="13"/>
      <c r="AJ2224" s="13"/>
      <c r="AK2224" s="13"/>
      <c r="AL2224" s="13"/>
      <c r="AM2224" s="13"/>
      <c r="AN2224" s="13"/>
      <c r="AO2224" s="13"/>
      <c r="AP2224" s="13"/>
      <c r="AQ2224" s="13"/>
      <c r="AR2224" s="13"/>
      <c r="AS2224" s="13"/>
      <c r="AT2224" s="13"/>
      <c r="AU2224" s="13"/>
      <c r="AV2224" s="13"/>
      <c r="AW2224" s="13"/>
      <c r="AX2224" s="13"/>
      <c r="AY2224" s="14" t="str">
        <f t="shared" si="344"/>
        <v/>
      </c>
      <c r="AZ2224" s="14">
        <f t="shared" si="352"/>
        <v>23</v>
      </c>
      <c r="BA2224" s="19">
        <f t="shared" si="345"/>
        <v>0</v>
      </c>
      <c r="BB2224" s="20" t="e">
        <f t="shared" si="353"/>
        <v>#DIV/0!</v>
      </c>
      <c r="BC2224">
        <f t="shared" si="346"/>
        <v>23</v>
      </c>
      <c r="BD2224" s="14">
        <f t="shared" si="347"/>
        <v>1</v>
      </c>
      <c r="BE2224" s="14" t="str">
        <f t="shared" si="348"/>
        <v/>
      </c>
      <c r="BF2224" s="14" t="str">
        <f t="shared" si="349"/>
        <v/>
      </c>
      <c r="BG2224" s="14" t="str">
        <f t="shared" si="350"/>
        <v/>
      </c>
    </row>
    <row r="2225" spans="1:59" x14ac:dyDescent="0.2">
      <c r="A2225" t="str">
        <f t="shared" si="351"/>
        <v>Toby Pink_2015</v>
      </c>
      <c r="B2225" t="s">
        <v>958</v>
      </c>
      <c r="C2225" t="s">
        <v>423</v>
      </c>
      <c r="D2225">
        <v>2015</v>
      </c>
      <c r="E2225" s="13">
        <v>0</v>
      </c>
      <c r="F2225" s="13">
        <v>0</v>
      </c>
      <c r="G2225" s="13">
        <v>0</v>
      </c>
      <c r="H2225" s="13">
        <v>0</v>
      </c>
      <c r="I2225" s="13">
        <v>0</v>
      </c>
      <c r="J2225" s="13">
        <v>0</v>
      </c>
      <c r="K2225" s="13">
        <v>0</v>
      </c>
      <c r="L2225" s="13">
        <v>0</v>
      </c>
      <c r="M2225" s="13">
        <v>0</v>
      </c>
      <c r="N2225" s="13">
        <v>0</v>
      </c>
      <c r="O2225" s="13">
        <v>0</v>
      </c>
      <c r="P2225" s="13">
        <v>0</v>
      </c>
      <c r="Q2225" s="13">
        <v>0</v>
      </c>
      <c r="R2225" s="13">
        <v>0</v>
      </c>
      <c r="S2225" s="13">
        <v>0</v>
      </c>
      <c r="T2225" s="13">
        <v>0</v>
      </c>
      <c r="U2225" s="13">
        <v>0</v>
      </c>
      <c r="V2225" s="13">
        <v>0</v>
      </c>
      <c r="W2225" s="13">
        <v>0</v>
      </c>
      <c r="X2225" s="13">
        <v>0</v>
      </c>
      <c r="Y2225" s="13">
        <v>0</v>
      </c>
      <c r="Z2225" s="13">
        <v>0</v>
      </c>
      <c r="AA2225" s="13">
        <v>0</v>
      </c>
      <c r="AB2225" s="13"/>
      <c r="AC2225" s="13"/>
      <c r="AD2225" s="13"/>
      <c r="AE2225" s="13"/>
      <c r="AF2225" s="13"/>
      <c r="AG2225" s="13"/>
      <c r="AH2225" s="13"/>
      <c r="AI2225" s="13"/>
      <c r="AJ2225" s="13"/>
      <c r="AK2225" s="13"/>
      <c r="AL2225" s="13"/>
      <c r="AM2225" s="13"/>
      <c r="AN2225" s="13"/>
      <c r="AO2225" s="13"/>
      <c r="AP2225" s="13"/>
      <c r="AQ2225" s="13"/>
      <c r="AR2225" s="13"/>
      <c r="AS2225" s="13"/>
      <c r="AT2225" s="13"/>
      <c r="AU2225" s="13"/>
      <c r="AV2225" s="13"/>
      <c r="AW2225" s="13"/>
      <c r="AX2225" s="13"/>
      <c r="AY2225" s="14" t="str">
        <f t="shared" si="344"/>
        <v/>
      </c>
      <c r="AZ2225" s="14">
        <f t="shared" si="352"/>
        <v>23</v>
      </c>
      <c r="BA2225" s="19">
        <f t="shared" si="345"/>
        <v>0</v>
      </c>
      <c r="BB2225" s="20" t="e">
        <f t="shared" si="353"/>
        <v>#DIV/0!</v>
      </c>
      <c r="BC2225">
        <f t="shared" si="346"/>
        <v>23</v>
      </c>
      <c r="BD2225" s="14">
        <f t="shared" si="347"/>
        <v>1</v>
      </c>
      <c r="BE2225" s="14" t="str">
        <f t="shared" si="348"/>
        <v/>
      </c>
      <c r="BF2225" s="14" t="str">
        <f t="shared" si="349"/>
        <v/>
      </c>
      <c r="BG2225" s="14" t="str">
        <f t="shared" si="350"/>
        <v/>
      </c>
    </row>
    <row r="2226" spans="1:59" x14ac:dyDescent="0.2">
      <c r="A2226" t="str">
        <f t="shared" si="351"/>
        <v>Jasper Pittard_2018</v>
      </c>
      <c r="B2226" t="s">
        <v>703</v>
      </c>
      <c r="C2226" t="s">
        <v>316</v>
      </c>
      <c r="D2226">
        <v>2018</v>
      </c>
      <c r="E2226" s="13">
        <v>434000</v>
      </c>
      <c r="F2226" s="13">
        <v>434000</v>
      </c>
      <c r="G2226" s="13">
        <v>434000</v>
      </c>
      <c r="H2226" s="13">
        <v>434000</v>
      </c>
      <c r="I2226" s="13">
        <v>434000</v>
      </c>
      <c r="J2226" s="13">
        <v>434000</v>
      </c>
      <c r="K2226" s="13">
        <v>434000</v>
      </c>
      <c r="L2226" s="13">
        <v>434000</v>
      </c>
      <c r="M2226" s="13">
        <v>434000</v>
      </c>
      <c r="N2226" s="13">
        <v>434000</v>
      </c>
      <c r="O2226" s="13">
        <v>434000</v>
      </c>
      <c r="P2226" s="13">
        <v>434000</v>
      </c>
      <c r="Q2226" s="13">
        <v>434000</v>
      </c>
      <c r="R2226" s="13">
        <v>389800</v>
      </c>
      <c r="S2226" s="13">
        <v>371000</v>
      </c>
      <c r="T2226" s="13">
        <v>340700</v>
      </c>
      <c r="U2226" s="13">
        <v>340700</v>
      </c>
      <c r="V2226" s="13">
        <v>340700</v>
      </c>
      <c r="W2226" s="13">
        <v>333600</v>
      </c>
      <c r="X2226" s="13">
        <v>338300</v>
      </c>
      <c r="Y2226" s="13">
        <v>344900</v>
      </c>
      <c r="Z2226" s="13">
        <v>352200</v>
      </c>
      <c r="AA2226" s="13">
        <v>364600</v>
      </c>
      <c r="AB2226" s="13"/>
      <c r="AC2226" s="13"/>
      <c r="AD2226" s="13"/>
      <c r="AE2226" s="13"/>
      <c r="AF2226" s="13"/>
      <c r="AG2226" s="13"/>
      <c r="AH2226" s="13">
        <v>31</v>
      </c>
      <c r="AI2226" s="13"/>
      <c r="AJ2226" s="13"/>
      <c r="AK2226" s="13"/>
      <c r="AL2226" s="13"/>
      <c r="AM2226" s="13">
        <v>78</v>
      </c>
      <c r="AN2226" s="13">
        <v>53</v>
      </c>
      <c r="AO2226" s="13">
        <v>63</v>
      </c>
      <c r="AP2226" s="13">
        <v>43</v>
      </c>
      <c r="AQ2226" s="13"/>
      <c r="AR2226" s="13"/>
      <c r="AS2226" s="13">
        <v>87</v>
      </c>
      <c r="AT2226" s="13">
        <v>85</v>
      </c>
      <c r="AU2226" s="13">
        <v>51</v>
      </c>
      <c r="AV2226" s="13">
        <v>93</v>
      </c>
      <c r="AW2226" s="13">
        <v>69</v>
      </c>
      <c r="AX2226" s="13">
        <v>88</v>
      </c>
      <c r="AY2226" s="14">
        <f t="shared" si="344"/>
        <v>67.36363636363636</v>
      </c>
      <c r="AZ2226" s="14">
        <f t="shared" si="352"/>
        <v>23</v>
      </c>
      <c r="BA2226" s="19">
        <f t="shared" si="345"/>
        <v>0.5</v>
      </c>
      <c r="BB2226" s="20">
        <f t="shared" si="353"/>
        <v>20.747398522574958</v>
      </c>
      <c r="BC2226">
        <f t="shared" si="346"/>
        <v>0</v>
      </c>
      <c r="BD2226" s="14">
        <f t="shared" si="347"/>
        <v>19</v>
      </c>
      <c r="BE2226" s="14" t="str">
        <f t="shared" si="348"/>
        <v/>
      </c>
      <c r="BF2226" s="14">
        <f t="shared" si="349"/>
        <v>54.5</v>
      </c>
      <c r="BG2226" s="14">
        <f t="shared" si="350"/>
        <v>73.714285714285708</v>
      </c>
    </row>
    <row r="2227" spans="1:59" x14ac:dyDescent="0.2">
      <c r="A2227" t="str">
        <f t="shared" si="351"/>
        <v>Jasper Pittard_2017</v>
      </c>
      <c r="B2227" t="s">
        <v>703</v>
      </c>
      <c r="C2227" t="s">
        <v>316</v>
      </c>
      <c r="D2227">
        <v>2017</v>
      </c>
      <c r="E2227" s="13">
        <v>499300</v>
      </c>
      <c r="F2227" s="13">
        <v>499300</v>
      </c>
      <c r="G2227" s="13">
        <v>499300</v>
      </c>
      <c r="H2227" s="13">
        <v>499300</v>
      </c>
      <c r="I2227" s="13">
        <v>499300</v>
      </c>
      <c r="J2227" s="13">
        <v>499300</v>
      </c>
      <c r="K2227" s="13">
        <v>483100</v>
      </c>
      <c r="L2227" s="13">
        <v>463100</v>
      </c>
      <c r="M2227" s="13">
        <v>458800</v>
      </c>
      <c r="N2227" s="13">
        <v>458800</v>
      </c>
      <c r="O2227" s="13">
        <v>448700</v>
      </c>
      <c r="P2227" s="13">
        <v>433500</v>
      </c>
      <c r="Q2227" s="13">
        <v>407900</v>
      </c>
      <c r="R2227" s="13">
        <v>407900</v>
      </c>
      <c r="S2227" s="13">
        <v>391200</v>
      </c>
      <c r="T2227" s="13">
        <v>380200</v>
      </c>
      <c r="U2227" s="13">
        <v>378200</v>
      </c>
      <c r="V2227" s="13">
        <v>369500</v>
      </c>
      <c r="W2227" s="13">
        <v>369500</v>
      </c>
      <c r="X2227" s="13">
        <v>379700</v>
      </c>
      <c r="Y2227" s="13">
        <v>379500</v>
      </c>
      <c r="Z2227" s="13">
        <v>401900</v>
      </c>
      <c r="AA2227" s="13">
        <v>401900</v>
      </c>
      <c r="AB2227" s="13"/>
      <c r="AC2227" s="13"/>
      <c r="AD2227" s="13"/>
      <c r="AE2227" s="13">
        <v>93</v>
      </c>
      <c r="AF2227" s="13">
        <v>77</v>
      </c>
      <c r="AG2227" s="13">
        <v>87</v>
      </c>
      <c r="AH2227" s="13">
        <v>74</v>
      </c>
      <c r="AI2227" s="13">
        <v>102</v>
      </c>
      <c r="AJ2227" s="13"/>
      <c r="AK2227" s="13">
        <v>71</v>
      </c>
      <c r="AL2227" s="13">
        <v>58</v>
      </c>
      <c r="AM2227" s="13">
        <v>68</v>
      </c>
      <c r="AN2227" s="13"/>
      <c r="AO2227" s="13">
        <v>76</v>
      </c>
      <c r="AP2227" s="13">
        <v>64</v>
      </c>
      <c r="AQ2227" s="13">
        <v>82</v>
      </c>
      <c r="AR2227" s="13">
        <v>60</v>
      </c>
      <c r="AS2227" s="13"/>
      <c r="AT2227" s="13">
        <v>103</v>
      </c>
      <c r="AU2227" s="13">
        <v>66</v>
      </c>
      <c r="AV2227" s="13">
        <v>111</v>
      </c>
      <c r="AW2227" s="13"/>
      <c r="AX2227" s="13">
        <v>71</v>
      </c>
      <c r="AY2227" s="14">
        <f t="shared" si="344"/>
        <v>78.9375</v>
      </c>
      <c r="AZ2227" s="14">
        <f t="shared" si="352"/>
        <v>23</v>
      </c>
      <c r="BA2227" s="19">
        <f t="shared" si="345"/>
        <v>0.72727272727272729</v>
      </c>
      <c r="BB2227" s="20">
        <f t="shared" si="353"/>
        <v>16.085060356326508</v>
      </c>
      <c r="BC2227">
        <f t="shared" si="346"/>
        <v>0</v>
      </c>
      <c r="BD2227" s="14">
        <f t="shared" si="347"/>
        <v>18</v>
      </c>
      <c r="BE2227" s="14">
        <f t="shared" si="348"/>
        <v>85.666666666666671</v>
      </c>
      <c r="BF2227" s="14">
        <f t="shared" si="349"/>
        <v>74.599999999999994</v>
      </c>
      <c r="BG2227" s="14">
        <f t="shared" si="350"/>
        <v>79.571428571428569</v>
      </c>
    </row>
    <row r="2228" spans="1:59" x14ac:dyDescent="0.2">
      <c r="A2228" t="str">
        <f t="shared" si="351"/>
        <v>Jasper Pittard_2016</v>
      </c>
      <c r="B2228" t="s">
        <v>703</v>
      </c>
      <c r="C2228" t="s">
        <v>316</v>
      </c>
      <c r="D2228">
        <v>2016</v>
      </c>
      <c r="E2228" s="13">
        <v>434400</v>
      </c>
      <c r="F2228" s="13">
        <v>434400</v>
      </c>
      <c r="G2228" s="13">
        <v>434400</v>
      </c>
      <c r="H2228" s="13">
        <v>438700</v>
      </c>
      <c r="I2228" s="13">
        <v>454500</v>
      </c>
      <c r="J2228" s="13">
        <v>470900</v>
      </c>
      <c r="K2228" s="13">
        <v>487700</v>
      </c>
      <c r="L2228" s="13">
        <v>494900</v>
      </c>
      <c r="M2228" s="13">
        <v>486200</v>
      </c>
      <c r="N2228" s="13">
        <v>471700</v>
      </c>
      <c r="O2228" s="13">
        <v>455300</v>
      </c>
      <c r="P2228" s="13">
        <v>451100</v>
      </c>
      <c r="Q2228" s="13">
        <v>467300</v>
      </c>
      <c r="R2228" s="13">
        <v>475100</v>
      </c>
      <c r="S2228" s="13">
        <v>475100</v>
      </c>
      <c r="T2228" s="13">
        <v>488000</v>
      </c>
      <c r="U2228" s="13">
        <v>480700</v>
      </c>
      <c r="V2228" s="13">
        <v>463600</v>
      </c>
      <c r="W2228" s="13">
        <v>464300</v>
      </c>
      <c r="X2228" s="13">
        <v>447100</v>
      </c>
      <c r="Y2228" s="13">
        <v>442800</v>
      </c>
      <c r="Z2228" s="13">
        <v>432800</v>
      </c>
      <c r="AA2228" s="13">
        <v>434900</v>
      </c>
      <c r="AB2228" s="13">
        <v>89</v>
      </c>
      <c r="AC2228" s="13">
        <v>87</v>
      </c>
      <c r="AD2228" s="13">
        <v>89</v>
      </c>
      <c r="AE2228" s="13">
        <v>118</v>
      </c>
      <c r="AF2228" s="13">
        <v>96</v>
      </c>
      <c r="AG2228" s="13">
        <v>100</v>
      </c>
      <c r="AH2228" s="13">
        <v>110</v>
      </c>
      <c r="AI2228" s="13">
        <v>64</v>
      </c>
      <c r="AJ2228" s="13">
        <v>84</v>
      </c>
      <c r="AK2228" s="13">
        <v>98</v>
      </c>
      <c r="AL2228" s="13">
        <v>81</v>
      </c>
      <c r="AM2228" s="13">
        <v>129</v>
      </c>
      <c r="AN2228" s="13">
        <v>96</v>
      </c>
      <c r="AO2228" s="13"/>
      <c r="AP2228" s="13">
        <v>89</v>
      </c>
      <c r="AQ2228" s="13">
        <v>93</v>
      </c>
      <c r="AR2228" s="13">
        <v>73</v>
      </c>
      <c r="AS2228" s="13">
        <v>121</v>
      </c>
      <c r="AT2228" s="13">
        <v>54</v>
      </c>
      <c r="AU2228" s="13">
        <v>92</v>
      </c>
      <c r="AV2228" s="13">
        <v>106</v>
      </c>
      <c r="AW2228" s="13">
        <v>75</v>
      </c>
      <c r="AX2228" s="13">
        <v>75</v>
      </c>
      <c r="AY2228" s="14">
        <f t="shared" si="344"/>
        <v>91.772727272727266</v>
      </c>
      <c r="AZ2228" s="14">
        <f t="shared" si="352"/>
        <v>23</v>
      </c>
      <c r="BA2228" s="19">
        <f t="shared" si="345"/>
        <v>1</v>
      </c>
      <c r="BB2228" s="20">
        <f t="shared" si="353"/>
        <v>18.181444801360964</v>
      </c>
      <c r="BC2228">
        <f t="shared" si="346"/>
        <v>0</v>
      </c>
      <c r="BD2228" s="14">
        <f t="shared" si="347"/>
        <v>22</v>
      </c>
      <c r="BE2228" s="14">
        <f t="shared" si="348"/>
        <v>96.5</v>
      </c>
      <c r="BF2228" s="14">
        <f t="shared" si="349"/>
        <v>94.333333333333329</v>
      </c>
      <c r="BG2228" s="14">
        <f t="shared" si="350"/>
        <v>86.444444444444443</v>
      </c>
    </row>
    <row r="2229" spans="1:59" x14ac:dyDescent="0.2">
      <c r="A2229" t="str">
        <f t="shared" si="351"/>
        <v>Jasper Pittard_2015</v>
      </c>
      <c r="B2229" t="s">
        <v>703</v>
      </c>
      <c r="C2229" t="s">
        <v>316</v>
      </c>
      <c r="D2229">
        <v>2015</v>
      </c>
      <c r="E2229" s="13">
        <v>358400</v>
      </c>
      <c r="F2229" s="13">
        <v>358400</v>
      </c>
      <c r="G2229" s="13">
        <v>358400</v>
      </c>
      <c r="H2229" s="13">
        <v>393000</v>
      </c>
      <c r="I2229" s="13">
        <v>433600</v>
      </c>
      <c r="J2229" s="13">
        <v>451400</v>
      </c>
      <c r="K2229" s="13">
        <v>449200</v>
      </c>
      <c r="L2229" s="13">
        <v>434000</v>
      </c>
      <c r="M2229" s="13">
        <v>405100</v>
      </c>
      <c r="N2229" s="13">
        <v>384800</v>
      </c>
      <c r="O2229" s="13">
        <v>381100</v>
      </c>
      <c r="P2229" s="13">
        <v>385600</v>
      </c>
      <c r="Q2229" s="13">
        <v>391200</v>
      </c>
      <c r="R2229" s="13">
        <v>391200</v>
      </c>
      <c r="S2229" s="13">
        <v>388600</v>
      </c>
      <c r="T2229" s="13">
        <v>378600</v>
      </c>
      <c r="U2229" s="13">
        <v>378600</v>
      </c>
      <c r="V2229" s="13">
        <v>378600</v>
      </c>
      <c r="W2229" s="13">
        <v>372100</v>
      </c>
      <c r="X2229" s="13">
        <v>349200</v>
      </c>
      <c r="Y2229" s="13">
        <v>351300</v>
      </c>
      <c r="Z2229" s="13">
        <v>363200</v>
      </c>
      <c r="AA2229" s="13">
        <v>392900</v>
      </c>
      <c r="AB2229" s="13">
        <v>67</v>
      </c>
      <c r="AC2229" s="13">
        <v>130</v>
      </c>
      <c r="AD2229" s="13">
        <v>94</v>
      </c>
      <c r="AE2229" s="13">
        <v>101</v>
      </c>
      <c r="AF2229" s="13">
        <v>104</v>
      </c>
      <c r="AG2229" s="13">
        <v>59</v>
      </c>
      <c r="AH2229" s="13">
        <v>71</v>
      </c>
      <c r="AI2229" s="13">
        <v>63</v>
      </c>
      <c r="AJ2229" s="13">
        <v>61</v>
      </c>
      <c r="AK2229" s="13">
        <v>95</v>
      </c>
      <c r="AL2229" s="13">
        <v>80</v>
      </c>
      <c r="AM2229" s="13">
        <v>67</v>
      </c>
      <c r="AN2229" s="13"/>
      <c r="AO2229" s="13">
        <v>78</v>
      </c>
      <c r="AP2229" s="13">
        <v>62</v>
      </c>
      <c r="AQ2229" s="13"/>
      <c r="AR2229" s="13"/>
      <c r="AS2229" s="13">
        <v>74</v>
      </c>
      <c r="AT2229" s="13">
        <v>37</v>
      </c>
      <c r="AU2229" s="13">
        <v>106</v>
      </c>
      <c r="AV2229" s="13">
        <v>100</v>
      </c>
      <c r="AW2229" s="13">
        <v>85</v>
      </c>
      <c r="AX2229" s="13">
        <v>75</v>
      </c>
      <c r="AY2229" s="14">
        <f t="shared" si="344"/>
        <v>80.45</v>
      </c>
      <c r="AZ2229" s="14">
        <f t="shared" si="352"/>
        <v>23</v>
      </c>
      <c r="BA2229" s="19">
        <f t="shared" si="345"/>
        <v>0.90909090909090906</v>
      </c>
      <c r="BB2229" s="20">
        <f t="shared" si="353"/>
        <v>21.500244796647998</v>
      </c>
      <c r="BC2229">
        <f t="shared" si="346"/>
        <v>0</v>
      </c>
      <c r="BD2229" s="14">
        <f t="shared" si="347"/>
        <v>20</v>
      </c>
      <c r="BE2229" s="14">
        <f t="shared" si="348"/>
        <v>92.5</v>
      </c>
      <c r="BF2229" s="14">
        <f t="shared" si="349"/>
        <v>72.833333333333329</v>
      </c>
      <c r="BG2229" s="14">
        <f t="shared" si="350"/>
        <v>77</v>
      </c>
    </row>
    <row r="2230" spans="1:59" x14ac:dyDescent="0.2">
      <c r="A2230" t="str">
        <f t="shared" si="351"/>
        <v>Marc Pittonet_2018</v>
      </c>
      <c r="B2230" t="s">
        <v>772</v>
      </c>
      <c r="C2230" t="s">
        <v>260</v>
      </c>
      <c r="D2230">
        <v>2018</v>
      </c>
      <c r="E2230" s="13">
        <v>129700</v>
      </c>
      <c r="F2230" s="13">
        <v>129700</v>
      </c>
      <c r="G2230" s="13">
        <v>129700</v>
      </c>
      <c r="H2230" s="13">
        <v>129700</v>
      </c>
      <c r="I2230" s="13">
        <v>129700</v>
      </c>
      <c r="J2230" s="13">
        <v>129700</v>
      </c>
      <c r="K2230" s="13">
        <v>129700</v>
      </c>
      <c r="L2230" s="13">
        <v>129700</v>
      </c>
      <c r="M2230" s="13">
        <v>129700</v>
      </c>
      <c r="N2230" s="13">
        <v>129700</v>
      </c>
      <c r="O2230" s="13">
        <v>129700</v>
      </c>
      <c r="P2230" s="13">
        <v>129700</v>
      </c>
      <c r="Q2230" s="13">
        <v>129700</v>
      </c>
      <c r="R2230" s="13">
        <v>129700</v>
      </c>
      <c r="S2230" s="13">
        <v>129700</v>
      </c>
      <c r="T2230" s="13">
        <v>129700</v>
      </c>
      <c r="U2230" s="13">
        <v>129700</v>
      </c>
      <c r="V2230" s="13">
        <v>129700</v>
      </c>
      <c r="W2230" s="13">
        <v>129700</v>
      </c>
      <c r="X2230" s="13">
        <v>129700</v>
      </c>
      <c r="Y2230" s="13">
        <v>129700</v>
      </c>
      <c r="Z2230" s="13">
        <v>129700</v>
      </c>
      <c r="AA2230" s="13">
        <v>129700</v>
      </c>
      <c r="AB2230" s="13"/>
      <c r="AC2230" s="13"/>
      <c r="AD2230" s="13"/>
      <c r="AE2230" s="13"/>
      <c r="AF2230" s="13"/>
      <c r="AG2230" s="13"/>
      <c r="AH2230" s="13"/>
      <c r="AI2230" s="13"/>
      <c r="AJ2230" s="13"/>
      <c r="AK2230" s="13"/>
      <c r="AL2230" s="13"/>
      <c r="AM2230" s="13"/>
      <c r="AN2230" s="13"/>
      <c r="AO2230" s="13"/>
      <c r="AP2230" s="13"/>
      <c r="AQ2230" s="13"/>
      <c r="AR2230" s="13"/>
      <c r="AS2230" s="13"/>
      <c r="AT2230" s="13"/>
      <c r="AU2230" s="13"/>
      <c r="AV2230" s="13">
        <v>57</v>
      </c>
      <c r="AW2230" s="13">
        <v>51</v>
      </c>
      <c r="AX2230" s="13"/>
      <c r="AY2230" s="14">
        <f t="shared" si="344"/>
        <v>54</v>
      </c>
      <c r="AZ2230" s="14">
        <f t="shared" si="352"/>
        <v>23</v>
      </c>
      <c r="BA2230" s="19">
        <f t="shared" si="345"/>
        <v>9.0909090909090912E-2</v>
      </c>
      <c r="BB2230" s="20">
        <f t="shared" si="353"/>
        <v>4.2426406871192848</v>
      </c>
      <c r="BC2230">
        <f t="shared" si="346"/>
        <v>0</v>
      </c>
      <c r="BD2230" s="14">
        <f t="shared" si="347"/>
        <v>1</v>
      </c>
      <c r="BE2230" s="14" t="str">
        <f t="shared" si="348"/>
        <v/>
      </c>
      <c r="BF2230" s="14" t="str">
        <f t="shared" si="349"/>
        <v/>
      </c>
      <c r="BG2230" s="14">
        <f t="shared" si="350"/>
        <v>54</v>
      </c>
    </row>
    <row r="2231" spans="1:59" x14ac:dyDescent="0.2">
      <c r="A2231" t="str">
        <f t="shared" si="351"/>
        <v>Marc Pittonet_2017</v>
      </c>
      <c r="B2231" t="s">
        <v>772</v>
      </c>
      <c r="C2231" t="s">
        <v>260</v>
      </c>
      <c r="D2231">
        <v>2017</v>
      </c>
      <c r="E2231" s="13">
        <v>214000</v>
      </c>
      <c r="F2231" s="13">
        <v>214000</v>
      </c>
      <c r="G2231" s="13">
        <v>214000</v>
      </c>
      <c r="H2231" s="13">
        <v>214000</v>
      </c>
      <c r="I2231" s="13">
        <v>214000</v>
      </c>
      <c r="J2231" s="13">
        <v>214000</v>
      </c>
      <c r="K2231" s="13">
        <v>214000</v>
      </c>
      <c r="L2231" s="13">
        <v>214000</v>
      </c>
      <c r="M2231" s="13">
        <v>214000</v>
      </c>
      <c r="N2231" s="13">
        <v>214000</v>
      </c>
      <c r="O2231" s="13">
        <v>214000</v>
      </c>
      <c r="P2231" s="13">
        <v>214000</v>
      </c>
      <c r="Q2231" s="13">
        <v>214000</v>
      </c>
      <c r="R2231" s="13">
        <v>214000</v>
      </c>
      <c r="S2231" s="13">
        <v>214000</v>
      </c>
      <c r="T2231" s="13">
        <v>214000</v>
      </c>
      <c r="U2231" s="13">
        <v>214000</v>
      </c>
      <c r="V2231" s="13">
        <v>214000</v>
      </c>
      <c r="W2231" s="13">
        <v>214000</v>
      </c>
      <c r="X2231" s="13">
        <v>214000</v>
      </c>
      <c r="Y2231" s="13">
        <v>214000</v>
      </c>
      <c r="Z2231" s="13">
        <v>214000</v>
      </c>
      <c r="AA2231" s="13">
        <v>214000</v>
      </c>
      <c r="AB2231" s="13"/>
      <c r="AC2231" s="13"/>
      <c r="AD2231" s="13"/>
      <c r="AE2231" s="13"/>
      <c r="AF2231" s="13"/>
      <c r="AG2231" s="13"/>
      <c r="AH2231" s="13"/>
      <c r="AI2231" s="13"/>
      <c r="AJ2231" s="13"/>
      <c r="AK2231" s="13"/>
      <c r="AL2231" s="13"/>
      <c r="AM2231" s="13"/>
      <c r="AN2231" s="13"/>
      <c r="AO2231" s="13"/>
      <c r="AP2231" s="13"/>
      <c r="AQ2231" s="13"/>
      <c r="AR2231" s="13"/>
      <c r="AS2231" s="13"/>
      <c r="AT2231" s="13"/>
      <c r="AU2231" s="13"/>
      <c r="AV2231" s="13"/>
      <c r="AW2231" s="13"/>
      <c r="AX2231" s="13"/>
      <c r="AY2231" s="14" t="str">
        <f t="shared" ref="AY2231:AY2294" si="354">IFERROR(AVERAGEIFS(AB2231:AX2231,AB2231:AX2231,"&lt;&gt;"),"")</f>
        <v/>
      </c>
      <c r="AZ2231" s="14">
        <f t="shared" si="352"/>
        <v>23</v>
      </c>
      <c r="BA2231" s="19">
        <f t="shared" ref="BA2231:BA2294" si="355">COUNTIF(AB2231:AX2231,"&lt;&gt;")/22</f>
        <v>0</v>
      </c>
      <c r="BB2231" s="20" t="e">
        <f t="shared" si="353"/>
        <v>#DIV/0!</v>
      </c>
      <c r="BC2231">
        <f t="shared" ref="BC2231:BC2294" si="356">COUNTIFS(E2231:AA2231,0)</f>
        <v>0</v>
      </c>
      <c r="BD2231" s="14">
        <f t="shared" ref="BD2231:BD2294" si="357">MATCH(MIN(E2231:AA2231),E2231:AA2231,0)</f>
        <v>1</v>
      </c>
      <c r="BE2231" s="14" t="str">
        <f t="shared" ref="BE2231:BE2294" si="358">IFERROR(AVERAGE(AB2231:AG2231),"")</f>
        <v/>
      </c>
      <c r="BF2231" s="14" t="str">
        <f t="shared" ref="BF2231:BF2294" si="359">IFERROR(AVERAGE(AH2231:AM2231),"")</f>
        <v/>
      </c>
      <c r="BG2231" s="14" t="str">
        <f t="shared" ref="BG2231:BG2294" si="360">IFERROR(AVERAGE(AP2231:AX2231),"")</f>
        <v/>
      </c>
    </row>
    <row r="2232" spans="1:59" x14ac:dyDescent="0.2">
      <c r="A2232" t="str">
        <f t="shared" si="351"/>
        <v>Marc Pittonet_2016</v>
      </c>
      <c r="B2232" t="s">
        <v>772</v>
      </c>
      <c r="C2232" t="s">
        <v>260</v>
      </c>
      <c r="D2232">
        <v>2016</v>
      </c>
      <c r="E2232" s="13">
        <v>123900</v>
      </c>
      <c r="F2232" s="13">
        <v>123900</v>
      </c>
      <c r="G2232" s="13">
        <v>123900</v>
      </c>
      <c r="H2232" s="13">
        <v>123900</v>
      </c>
      <c r="I2232" s="13">
        <v>123900</v>
      </c>
      <c r="J2232" s="13">
        <v>123900</v>
      </c>
      <c r="K2232" s="13">
        <v>123900</v>
      </c>
      <c r="L2232" s="13">
        <v>123900</v>
      </c>
      <c r="M2232" s="13">
        <v>123900</v>
      </c>
      <c r="N2232" s="13">
        <v>123900</v>
      </c>
      <c r="O2232" s="13">
        <v>123900</v>
      </c>
      <c r="P2232" s="13">
        <v>123900</v>
      </c>
      <c r="Q2232" s="13">
        <v>123900</v>
      </c>
      <c r="R2232" s="13">
        <v>123900</v>
      </c>
      <c r="S2232" s="13">
        <v>123900</v>
      </c>
      <c r="T2232" s="13">
        <v>123900</v>
      </c>
      <c r="U2232" s="13">
        <v>123900</v>
      </c>
      <c r="V2232" s="13">
        <v>123900</v>
      </c>
      <c r="W2232" s="13">
        <v>123900</v>
      </c>
      <c r="X2232" s="13">
        <v>123900</v>
      </c>
      <c r="Y2232" s="13">
        <v>123900</v>
      </c>
      <c r="Z2232" s="13">
        <v>123900</v>
      </c>
      <c r="AA2232" s="13">
        <v>123900</v>
      </c>
      <c r="AB2232" s="13">
        <v>16</v>
      </c>
      <c r="AC2232" s="13"/>
      <c r="AD2232" s="13"/>
      <c r="AE2232" s="13"/>
      <c r="AF2232" s="13"/>
      <c r="AG2232" s="13"/>
      <c r="AH2232" s="13"/>
      <c r="AI2232" s="13"/>
      <c r="AJ2232" s="13"/>
      <c r="AK2232" s="13"/>
      <c r="AL2232" s="13"/>
      <c r="AM2232" s="13">
        <v>64</v>
      </c>
      <c r="AN2232" s="13"/>
      <c r="AO2232" s="13"/>
      <c r="AP2232" s="13"/>
      <c r="AQ2232" s="13"/>
      <c r="AR2232" s="13"/>
      <c r="AS2232" s="13"/>
      <c r="AT2232" s="13"/>
      <c r="AU2232" s="13"/>
      <c r="AV2232" s="13"/>
      <c r="AW2232" s="13"/>
      <c r="AX2232" s="13">
        <v>38</v>
      </c>
      <c r="AY2232" s="14">
        <f t="shared" si="354"/>
        <v>39.333333333333336</v>
      </c>
      <c r="AZ2232" s="14">
        <f t="shared" si="352"/>
        <v>23</v>
      </c>
      <c r="BA2232" s="19">
        <f t="shared" si="355"/>
        <v>0.13636363636363635</v>
      </c>
      <c r="BB2232" s="20">
        <f t="shared" si="353"/>
        <v>24.027761721253469</v>
      </c>
      <c r="BC2232">
        <f t="shared" si="356"/>
        <v>0</v>
      </c>
      <c r="BD2232" s="14">
        <f t="shared" si="357"/>
        <v>1</v>
      </c>
      <c r="BE2232" s="14">
        <f t="shared" si="358"/>
        <v>16</v>
      </c>
      <c r="BF2232" s="14">
        <f t="shared" si="359"/>
        <v>64</v>
      </c>
      <c r="BG2232" s="14">
        <f t="shared" si="360"/>
        <v>38</v>
      </c>
    </row>
    <row r="2233" spans="1:59" x14ac:dyDescent="0.2">
      <c r="A2233" t="str">
        <f t="shared" si="351"/>
        <v>Marc Pittonet_2015</v>
      </c>
      <c r="B2233" t="s">
        <v>772</v>
      </c>
      <c r="C2233" t="s">
        <v>260</v>
      </c>
      <c r="D2233">
        <v>2015</v>
      </c>
      <c r="E2233" s="13">
        <v>117300</v>
      </c>
      <c r="F2233" s="13">
        <v>117300</v>
      </c>
      <c r="G2233" s="13">
        <v>117300</v>
      </c>
      <c r="H2233" s="13">
        <v>117300</v>
      </c>
      <c r="I2233" s="13">
        <v>117300</v>
      </c>
      <c r="J2233" s="13">
        <v>117300</v>
      </c>
      <c r="K2233" s="13">
        <v>117300</v>
      </c>
      <c r="L2233" s="13">
        <v>117300</v>
      </c>
      <c r="M2233" s="13">
        <v>117300</v>
      </c>
      <c r="N2233" s="13">
        <v>117300</v>
      </c>
      <c r="O2233" s="13">
        <v>117300</v>
      </c>
      <c r="P2233" s="13">
        <v>117300</v>
      </c>
      <c r="Q2233" s="13">
        <v>117300</v>
      </c>
      <c r="R2233" s="13">
        <v>117300</v>
      </c>
      <c r="S2233" s="13">
        <v>117300</v>
      </c>
      <c r="T2233" s="13">
        <v>117300</v>
      </c>
      <c r="U2233" s="13">
        <v>117300</v>
      </c>
      <c r="V2233" s="13">
        <v>117300</v>
      </c>
      <c r="W2233" s="13">
        <v>117300</v>
      </c>
      <c r="X2233" s="13">
        <v>117300</v>
      </c>
      <c r="Y2233" s="13">
        <v>117300</v>
      </c>
      <c r="Z2233" s="13">
        <v>117300</v>
      </c>
      <c r="AA2233" s="13">
        <v>117300</v>
      </c>
      <c r="AB2233" s="13"/>
      <c r="AC2233" s="13"/>
      <c r="AD2233" s="13"/>
      <c r="AE2233" s="13"/>
      <c r="AF2233" s="13"/>
      <c r="AG2233" s="13"/>
      <c r="AH2233" s="13"/>
      <c r="AI2233" s="13"/>
      <c r="AJ2233" s="13"/>
      <c r="AK2233" s="13"/>
      <c r="AL2233" s="13"/>
      <c r="AM2233" s="13"/>
      <c r="AN2233" s="13"/>
      <c r="AO2233" s="13"/>
      <c r="AP2233" s="13"/>
      <c r="AQ2233" s="13"/>
      <c r="AR2233" s="13"/>
      <c r="AS2233" s="13"/>
      <c r="AT2233" s="13"/>
      <c r="AU2233" s="13"/>
      <c r="AV2233" s="13"/>
      <c r="AW2233" s="13"/>
      <c r="AX2233" s="13"/>
      <c r="AY2233" s="14" t="str">
        <f t="shared" si="354"/>
        <v/>
      </c>
      <c r="AZ2233" s="14">
        <f t="shared" si="352"/>
        <v>23</v>
      </c>
      <c r="BA2233" s="19">
        <f t="shared" si="355"/>
        <v>0</v>
      </c>
      <c r="BB2233" s="20" t="e">
        <f t="shared" si="353"/>
        <v>#DIV/0!</v>
      </c>
      <c r="BC2233">
        <f t="shared" si="356"/>
        <v>0</v>
      </c>
      <c r="BD2233" s="14">
        <f t="shared" si="357"/>
        <v>1</v>
      </c>
      <c r="BE2233" s="14" t="str">
        <f t="shared" si="358"/>
        <v/>
      </c>
      <c r="BF2233" s="14" t="str">
        <f t="shared" si="359"/>
        <v/>
      </c>
      <c r="BG2233" s="14" t="str">
        <f t="shared" si="360"/>
        <v/>
      </c>
    </row>
    <row r="2234" spans="1:59" x14ac:dyDescent="0.2">
      <c r="A2234" t="str">
        <f t="shared" si="351"/>
        <v>Lachlan Plowman_2018</v>
      </c>
      <c r="B2234" t="s">
        <v>1565</v>
      </c>
      <c r="C2234" t="s">
        <v>84</v>
      </c>
      <c r="D2234">
        <v>2018</v>
      </c>
      <c r="E2234" s="13">
        <v>358900</v>
      </c>
      <c r="F2234" s="13">
        <v>358900</v>
      </c>
      <c r="G2234" s="13">
        <v>358900</v>
      </c>
      <c r="H2234" s="13">
        <v>352000</v>
      </c>
      <c r="I2234" s="13">
        <v>336400</v>
      </c>
      <c r="J2234" s="13">
        <v>329700</v>
      </c>
      <c r="K2234" s="13">
        <v>329100</v>
      </c>
      <c r="L2234" s="13">
        <v>322200</v>
      </c>
      <c r="M2234" s="13">
        <v>300300</v>
      </c>
      <c r="N2234" s="13">
        <v>293000</v>
      </c>
      <c r="O2234" s="13">
        <v>320800</v>
      </c>
      <c r="P2234" s="13">
        <v>351400</v>
      </c>
      <c r="Q2234" s="13">
        <v>351400</v>
      </c>
      <c r="R2234" s="13">
        <v>365600</v>
      </c>
      <c r="S2234" s="13">
        <v>333400</v>
      </c>
      <c r="T2234" s="13">
        <v>333400</v>
      </c>
      <c r="U2234" s="13">
        <v>333400</v>
      </c>
      <c r="V2234" s="13">
        <v>333400</v>
      </c>
      <c r="W2234" s="13">
        <v>333400</v>
      </c>
      <c r="X2234" s="13">
        <v>333400</v>
      </c>
      <c r="Y2234" s="13">
        <v>333400</v>
      </c>
      <c r="Z2234" s="13">
        <v>333400</v>
      </c>
      <c r="AA2234" s="13">
        <v>333400</v>
      </c>
      <c r="AB2234" s="13">
        <v>88</v>
      </c>
      <c r="AC2234" s="13">
        <v>61</v>
      </c>
      <c r="AD2234" s="13">
        <v>49</v>
      </c>
      <c r="AE2234" s="13">
        <v>62</v>
      </c>
      <c r="AF2234" s="13">
        <v>71</v>
      </c>
      <c r="AG2234" s="13">
        <v>61</v>
      </c>
      <c r="AH2234" s="13">
        <v>49</v>
      </c>
      <c r="AI2234" s="13">
        <v>35</v>
      </c>
      <c r="AJ2234" s="13">
        <v>81</v>
      </c>
      <c r="AK2234" s="13">
        <v>122</v>
      </c>
      <c r="AL2234" s="13">
        <v>58</v>
      </c>
      <c r="AM2234" s="13"/>
      <c r="AN2234" s="13">
        <v>63</v>
      </c>
      <c r="AO2234" s="13">
        <v>28</v>
      </c>
      <c r="AP2234" s="13"/>
      <c r="AQ2234" s="13"/>
      <c r="AR2234" s="13"/>
      <c r="AS2234" s="13"/>
      <c r="AT2234" s="13"/>
      <c r="AU2234" s="13"/>
      <c r="AV2234" s="13"/>
      <c r="AW2234" s="13"/>
      <c r="AX2234" s="13"/>
      <c r="AY2234" s="14">
        <f t="shared" si="354"/>
        <v>63.692307692307693</v>
      </c>
      <c r="AZ2234" s="14">
        <f t="shared" si="352"/>
        <v>23</v>
      </c>
      <c r="BA2234" s="19">
        <f t="shared" si="355"/>
        <v>0.59090909090909094</v>
      </c>
      <c r="BB2234" s="20">
        <f t="shared" si="353"/>
        <v>24.018689304319587</v>
      </c>
      <c r="BC2234">
        <f t="shared" si="356"/>
        <v>0</v>
      </c>
      <c r="BD2234" s="14">
        <f t="shared" si="357"/>
        <v>10</v>
      </c>
      <c r="BE2234" s="14">
        <f t="shared" si="358"/>
        <v>65.333333333333329</v>
      </c>
      <c r="BF2234" s="14">
        <f t="shared" si="359"/>
        <v>69</v>
      </c>
      <c r="BG2234" s="14" t="str">
        <f t="shared" si="360"/>
        <v/>
      </c>
    </row>
    <row r="2235" spans="1:59" x14ac:dyDescent="0.2">
      <c r="A2235" t="str">
        <f t="shared" si="351"/>
        <v>Lachlan Plowman_2017</v>
      </c>
      <c r="B2235" t="s">
        <v>1565</v>
      </c>
      <c r="C2235" t="s">
        <v>84</v>
      </c>
      <c r="D2235">
        <v>2017</v>
      </c>
      <c r="E2235" s="13">
        <v>310100</v>
      </c>
      <c r="F2235" s="13">
        <v>310100</v>
      </c>
      <c r="G2235" s="13">
        <v>310100</v>
      </c>
      <c r="H2235" s="13">
        <v>357100</v>
      </c>
      <c r="I2235" s="13">
        <v>359700</v>
      </c>
      <c r="J2235" s="13">
        <v>365000</v>
      </c>
      <c r="K2235" s="13">
        <v>341600</v>
      </c>
      <c r="L2235" s="13">
        <v>335400</v>
      </c>
      <c r="M2235" s="13">
        <v>314600</v>
      </c>
      <c r="N2235" s="13">
        <v>315600</v>
      </c>
      <c r="O2235" s="13">
        <v>312700</v>
      </c>
      <c r="P2235" s="13">
        <v>312700</v>
      </c>
      <c r="Q2235" s="13">
        <v>314800</v>
      </c>
      <c r="R2235" s="13">
        <v>304700</v>
      </c>
      <c r="S2235" s="13">
        <v>299900</v>
      </c>
      <c r="T2235" s="13">
        <v>293100</v>
      </c>
      <c r="U2235" s="13">
        <v>308400</v>
      </c>
      <c r="V2235" s="13">
        <v>329200</v>
      </c>
      <c r="W2235" s="13">
        <v>345500</v>
      </c>
      <c r="X2235" s="13">
        <v>336800</v>
      </c>
      <c r="Y2235" s="13">
        <v>317100</v>
      </c>
      <c r="Z2235" s="13">
        <v>300800</v>
      </c>
      <c r="AA2235" s="13">
        <v>298700</v>
      </c>
      <c r="AB2235" s="13">
        <v>103</v>
      </c>
      <c r="AC2235" s="13">
        <v>80</v>
      </c>
      <c r="AD2235" s="13">
        <v>103</v>
      </c>
      <c r="AE2235" s="13">
        <v>32</v>
      </c>
      <c r="AF2235" s="13">
        <v>87</v>
      </c>
      <c r="AG2235" s="13">
        <v>43</v>
      </c>
      <c r="AH2235" s="13">
        <v>56</v>
      </c>
      <c r="AI2235" s="13">
        <v>52</v>
      </c>
      <c r="AJ2235" s="13">
        <v>79</v>
      </c>
      <c r="AK2235" s="13">
        <v>48</v>
      </c>
      <c r="AL2235" s="13"/>
      <c r="AM2235" s="13">
        <v>61</v>
      </c>
      <c r="AN2235" s="13">
        <v>53</v>
      </c>
      <c r="AO2235" s="13">
        <v>54</v>
      </c>
      <c r="AP2235" s="13">
        <v>56</v>
      </c>
      <c r="AQ2235" s="13">
        <v>99</v>
      </c>
      <c r="AR2235" s="13">
        <v>76</v>
      </c>
      <c r="AS2235" s="13">
        <v>59</v>
      </c>
      <c r="AT2235" s="13">
        <v>53</v>
      </c>
      <c r="AU2235" s="13">
        <v>47</v>
      </c>
      <c r="AV2235" s="13">
        <v>55</v>
      </c>
      <c r="AW2235" s="13">
        <v>75</v>
      </c>
      <c r="AX2235" s="13"/>
      <c r="AY2235" s="14">
        <f t="shared" si="354"/>
        <v>65.285714285714292</v>
      </c>
      <c r="AZ2235" s="14">
        <f t="shared" si="352"/>
        <v>23</v>
      </c>
      <c r="BA2235" s="19">
        <f t="shared" si="355"/>
        <v>0.95454545454545459</v>
      </c>
      <c r="BB2235" s="20">
        <f t="shared" si="353"/>
        <v>20.30552352721509</v>
      </c>
      <c r="BC2235">
        <f t="shared" si="356"/>
        <v>0</v>
      </c>
      <c r="BD2235" s="14">
        <f t="shared" si="357"/>
        <v>16</v>
      </c>
      <c r="BE2235" s="14">
        <f t="shared" si="358"/>
        <v>74.666666666666671</v>
      </c>
      <c r="BF2235" s="14">
        <f t="shared" si="359"/>
        <v>59.2</v>
      </c>
      <c r="BG2235" s="14">
        <f t="shared" si="360"/>
        <v>65</v>
      </c>
    </row>
    <row r="2236" spans="1:59" x14ac:dyDescent="0.2">
      <c r="A2236" t="str">
        <f t="shared" si="351"/>
        <v>Lachlan Plowman_2016</v>
      </c>
      <c r="B2236" t="s">
        <v>1565</v>
      </c>
      <c r="C2236" t="s">
        <v>84</v>
      </c>
      <c r="D2236">
        <v>2016</v>
      </c>
      <c r="E2236" s="13">
        <v>236100</v>
      </c>
      <c r="F2236" s="13">
        <v>236100</v>
      </c>
      <c r="G2236" s="13">
        <v>236100</v>
      </c>
      <c r="H2236" s="13">
        <v>236100</v>
      </c>
      <c r="I2236" s="13">
        <v>236100</v>
      </c>
      <c r="J2236" s="13">
        <v>236100</v>
      </c>
      <c r="K2236" s="13">
        <v>247900</v>
      </c>
      <c r="L2236" s="13">
        <v>250400</v>
      </c>
      <c r="M2236" s="13">
        <v>262100</v>
      </c>
      <c r="N2236" s="13">
        <v>274100</v>
      </c>
      <c r="O2236" s="13">
        <v>298500</v>
      </c>
      <c r="P2236" s="13">
        <v>308400</v>
      </c>
      <c r="Q2236" s="13">
        <v>319200</v>
      </c>
      <c r="R2236" s="13">
        <v>319200</v>
      </c>
      <c r="S2236" s="13">
        <v>323200</v>
      </c>
      <c r="T2236" s="13">
        <v>328600</v>
      </c>
      <c r="U2236" s="13">
        <v>322700</v>
      </c>
      <c r="V2236" s="13">
        <v>320400</v>
      </c>
      <c r="W2236" s="13">
        <v>312800</v>
      </c>
      <c r="X2236" s="13">
        <v>307800</v>
      </c>
      <c r="Y2236" s="13">
        <v>287400</v>
      </c>
      <c r="Z2236" s="13">
        <v>278000</v>
      </c>
      <c r="AA2236" s="13">
        <v>259900</v>
      </c>
      <c r="AB2236" s="13"/>
      <c r="AC2236" s="13"/>
      <c r="AD2236" s="13"/>
      <c r="AE2236" s="13">
        <v>46</v>
      </c>
      <c r="AF2236" s="13">
        <v>60</v>
      </c>
      <c r="AG2236" s="13">
        <v>59</v>
      </c>
      <c r="AH2236" s="13">
        <v>34</v>
      </c>
      <c r="AI2236" s="13">
        <v>82</v>
      </c>
      <c r="AJ2236" s="13">
        <v>68</v>
      </c>
      <c r="AK2236" s="13">
        <v>70</v>
      </c>
      <c r="AL2236" s="13">
        <v>63</v>
      </c>
      <c r="AM2236" s="13">
        <v>77</v>
      </c>
      <c r="AN2236" s="13"/>
      <c r="AO2236" s="13">
        <v>63</v>
      </c>
      <c r="AP2236" s="13">
        <v>66</v>
      </c>
      <c r="AQ2236" s="13">
        <v>56</v>
      </c>
      <c r="AR2236" s="13">
        <v>70</v>
      </c>
      <c r="AS2236" s="13">
        <v>54</v>
      </c>
      <c r="AT2236" s="13">
        <v>58</v>
      </c>
      <c r="AU2236" s="13">
        <v>32</v>
      </c>
      <c r="AV2236" s="13">
        <v>67</v>
      </c>
      <c r="AW2236" s="13">
        <v>32</v>
      </c>
      <c r="AX2236" s="13">
        <v>26</v>
      </c>
      <c r="AY2236" s="14">
        <f t="shared" si="354"/>
        <v>57</v>
      </c>
      <c r="AZ2236" s="14">
        <f t="shared" si="352"/>
        <v>23</v>
      </c>
      <c r="BA2236" s="19">
        <f t="shared" si="355"/>
        <v>0.86363636363636365</v>
      </c>
      <c r="BB2236" s="20">
        <f t="shared" si="353"/>
        <v>16.024287122295885</v>
      </c>
      <c r="BC2236">
        <f t="shared" si="356"/>
        <v>0</v>
      </c>
      <c r="BD2236" s="14">
        <f t="shared" si="357"/>
        <v>1</v>
      </c>
      <c r="BE2236" s="14">
        <f t="shared" si="358"/>
        <v>55</v>
      </c>
      <c r="BF2236" s="14">
        <f t="shared" si="359"/>
        <v>65.666666666666671</v>
      </c>
      <c r="BG2236" s="14">
        <f t="shared" si="360"/>
        <v>51.222222222222221</v>
      </c>
    </row>
    <row r="2237" spans="1:59" x14ac:dyDescent="0.2">
      <c r="A2237" t="str">
        <f t="shared" si="351"/>
        <v>Lachlan Plowman_2015</v>
      </c>
      <c r="B2237" t="s">
        <v>1565</v>
      </c>
      <c r="C2237" t="s">
        <v>84</v>
      </c>
      <c r="D2237">
        <v>2015</v>
      </c>
      <c r="E2237" s="13">
        <v>270100</v>
      </c>
      <c r="F2237" s="13">
        <v>270100</v>
      </c>
      <c r="G2237" s="13">
        <v>270100</v>
      </c>
      <c r="H2237" s="13">
        <v>270100</v>
      </c>
      <c r="I2237" s="13">
        <v>270100</v>
      </c>
      <c r="J2237" s="13">
        <v>270100</v>
      </c>
      <c r="K2237" s="13">
        <v>270100</v>
      </c>
      <c r="L2237" s="13">
        <v>270100</v>
      </c>
      <c r="M2237" s="13">
        <v>270100</v>
      </c>
      <c r="N2237" s="13">
        <v>270100</v>
      </c>
      <c r="O2237" s="13">
        <v>270100</v>
      </c>
      <c r="P2237" s="13">
        <v>270100</v>
      </c>
      <c r="Q2237" s="13">
        <v>270100</v>
      </c>
      <c r="R2237" s="13">
        <v>270100</v>
      </c>
      <c r="S2237" s="13">
        <v>270100</v>
      </c>
      <c r="T2237" s="13">
        <v>270100</v>
      </c>
      <c r="U2237" s="13">
        <v>270100</v>
      </c>
      <c r="V2237" s="13">
        <v>270100</v>
      </c>
      <c r="W2237" s="13">
        <v>270100</v>
      </c>
      <c r="X2237" s="13">
        <v>270100</v>
      </c>
      <c r="Y2237" s="13">
        <v>270100</v>
      </c>
      <c r="Z2237" s="13">
        <v>270100</v>
      </c>
      <c r="AA2237" s="13">
        <v>270100</v>
      </c>
      <c r="AB2237" s="13"/>
      <c r="AC2237" s="13"/>
      <c r="AD2237" s="13"/>
      <c r="AE2237" s="13"/>
      <c r="AF2237" s="13"/>
      <c r="AG2237" s="13"/>
      <c r="AH2237" s="13"/>
      <c r="AI2237" s="13"/>
      <c r="AJ2237" s="13"/>
      <c r="AK2237" s="13"/>
      <c r="AL2237" s="13"/>
      <c r="AM2237" s="13"/>
      <c r="AN2237" s="13"/>
      <c r="AO2237" s="13"/>
      <c r="AP2237" s="13"/>
      <c r="AQ2237" s="13"/>
      <c r="AR2237" s="13"/>
      <c r="AS2237" s="13"/>
      <c r="AT2237" s="13"/>
      <c r="AU2237" s="13"/>
      <c r="AV2237" s="13"/>
      <c r="AW2237" s="13">
        <v>81</v>
      </c>
      <c r="AX2237" s="13">
        <v>44</v>
      </c>
      <c r="AY2237" s="14">
        <f t="shared" si="354"/>
        <v>62.5</v>
      </c>
      <c r="AZ2237" s="14">
        <f t="shared" si="352"/>
        <v>23</v>
      </c>
      <c r="BA2237" s="19">
        <f t="shared" si="355"/>
        <v>9.0909090909090912E-2</v>
      </c>
      <c r="BB2237" s="20">
        <f t="shared" si="353"/>
        <v>26.16295090390226</v>
      </c>
      <c r="BC2237">
        <f t="shared" si="356"/>
        <v>0</v>
      </c>
      <c r="BD2237" s="14">
        <f t="shared" si="357"/>
        <v>1</v>
      </c>
      <c r="BE2237" s="14" t="str">
        <f t="shared" si="358"/>
        <v/>
      </c>
      <c r="BF2237" s="14" t="str">
        <f t="shared" si="359"/>
        <v/>
      </c>
      <c r="BG2237" s="14">
        <f t="shared" si="360"/>
        <v>62.5</v>
      </c>
    </row>
    <row r="2238" spans="1:59" x14ac:dyDescent="0.2">
      <c r="A2238" t="str">
        <f t="shared" si="351"/>
        <v>Myles Poholke_2018</v>
      </c>
      <c r="B2238" t="s">
        <v>1019</v>
      </c>
      <c r="C2238" t="s">
        <v>1</v>
      </c>
      <c r="D2238">
        <v>2018</v>
      </c>
      <c r="E2238" s="13">
        <v>123900</v>
      </c>
      <c r="F2238" s="13">
        <v>123900</v>
      </c>
      <c r="G2238" s="13">
        <v>123900</v>
      </c>
      <c r="H2238" s="13">
        <v>123900</v>
      </c>
      <c r="I2238" s="13">
        <v>123900</v>
      </c>
      <c r="J2238" s="13">
        <v>123900</v>
      </c>
      <c r="K2238" s="13">
        <v>123900</v>
      </c>
      <c r="L2238" s="13">
        <v>123900</v>
      </c>
      <c r="M2238" s="13">
        <v>138300</v>
      </c>
      <c r="N2238" s="13">
        <v>152300</v>
      </c>
      <c r="O2238" s="13">
        <v>167300</v>
      </c>
      <c r="P2238" s="13">
        <v>167300</v>
      </c>
      <c r="Q2238" s="13">
        <v>198800</v>
      </c>
      <c r="R2238" s="13">
        <v>207900</v>
      </c>
      <c r="S2238" s="13">
        <v>207900</v>
      </c>
      <c r="T2238" s="13">
        <v>223800</v>
      </c>
      <c r="U2238" s="13">
        <v>211700</v>
      </c>
      <c r="V2238" s="13">
        <v>211700</v>
      </c>
      <c r="W2238" s="13">
        <v>211700</v>
      </c>
      <c r="X2238" s="13">
        <v>211700</v>
      </c>
      <c r="Y2238" s="13">
        <v>211700</v>
      </c>
      <c r="Z2238" s="13">
        <v>211700</v>
      </c>
      <c r="AA2238" s="13">
        <v>211700</v>
      </c>
      <c r="AB2238" s="13"/>
      <c r="AC2238" s="13"/>
      <c r="AD2238" s="13"/>
      <c r="AE2238" s="13"/>
      <c r="AF2238" s="13">
        <v>53</v>
      </c>
      <c r="AG2238" s="13">
        <v>18</v>
      </c>
      <c r="AH2238" s="13"/>
      <c r="AI2238" s="13">
        <v>36</v>
      </c>
      <c r="AJ2238" s="13">
        <v>61</v>
      </c>
      <c r="AK2238" s="13">
        <v>28</v>
      </c>
      <c r="AL2238" s="13"/>
      <c r="AM2238" s="13">
        <v>83</v>
      </c>
      <c r="AN2238" s="13">
        <v>29</v>
      </c>
      <c r="AO2238" s="13"/>
      <c r="AP2238" s="13">
        <v>51</v>
      </c>
      <c r="AQ2238" s="13">
        <v>30</v>
      </c>
      <c r="AR2238" s="13"/>
      <c r="AS2238" s="13"/>
      <c r="AT2238" s="13"/>
      <c r="AU2238" s="13"/>
      <c r="AV2238" s="13"/>
      <c r="AW2238" s="13"/>
      <c r="AX2238" s="13"/>
      <c r="AY2238" s="14">
        <f t="shared" si="354"/>
        <v>43.222222222222221</v>
      </c>
      <c r="AZ2238" s="14">
        <f t="shared" si="352"/>
        <v>23</v>
      </c>
      <c r="BA2238" s="19">
        <f t="shared" si="355"/>
        <v>0.40909090909090912</v>
      </c>
      <c r="BB2238" s="20">
        <f t="shared" si="353"/>
        <v>20.46813241222668</v>
      </c>
      <c r="BC2238">
        <f t="shared" si="356"/>
        <v>0</v>
      </c>
      <c r="BD2238" s="14">
        <f t="shared" si="357"/>
        <v>1</v>
      </c>
      <c r="BE2238" s="14">
        <f t="shared" si="358"/>
        <v>35.5</v>
      </c>
      <c r="BF2238" s="14">
        <f t="shared" si="359"/>
        <v>52</v>
      </c>
      <c r="BG2238" s="14">
        <f t="shared" si="360"/>
        <v>40.5</v>
      </c>
    </row>
    <row r="2239" spans="1:59" x14ac:dyDescent="0.2">
      <c r="A2239" t="str">
        <f t="shared" si="351"/>
        <v>Myles Poholke_2017</v>
      </c>
      <c r="B2239" t="s">
        <v>1019</v>
      </c>
      <c r="C2239" t="s">
        <v>1</v>
      </c>
      <c r="D2239">
        <v>2017</v>
      </c>
      <c r="E2239" s="13">
        <v>117300</v>
      </c>
      <c r="F2239" s="13">
        <v>117300</v>
      </c>
      <c r="G2239" s="13">
        <v>117300</v>
      </c>
      <c r="H2239" s="13">
        <v>117300</v>
      </c>
      <c r="I2239" s="13">
        <v>117300</v>
      </c>
      <c r="J2239" s="13">
        <v>117300</v>
      </c>
      <c r="K2239" s="13">
        <v>117300</v>
      </c>
      <c r="L2239" s="13">
        <v>117300</v>
      </c>
      <c r="M2239" s="13">
        <v>117300</v>
      </c>
      <c r="N2239" s="13">
        <v>117300</v>
      </c>
      <c r="O2239" s="13">
        <v>117300</v>
      </c>
      <c r="P2239" s="13">
        <v>117300</v>
      </c>
      <c r="Q2239" s="13">
        <v>117300</v>
      </c>
      <c r="R2239" s="13">
        <v>117300</v>
      </c>
      <c r="S2239" s="13">
        <v>117300</v>
      </c>
      <c r="T2239" s="13">
        <v>117300</v>
      </c>
      <c r="U2239" s="13">
        <v>117300</v>
      </c>
      <c r="V2239" s="13">
        <v>117300</v>
      </c>
      <c r="W2239" s="13">
        <v>117300</v>
      </c>
      <c r="X2239" s="13">
        <v>117300</v>
      </c>
      <c r="Y2239" s="13">
        <v>117300</v>
      </c>
      <c r="Z2239" s="13">
        <v>117300</v>
      </c>
      <c r="AA2239" s="13">
        <v>117300</v>
      </c>
      <c r="AB2239" s="13"/>
      <c r="AC2239" s="13"/>
      <c r="AD2239" s="13"/>
      <c r="AE2239" s="13"/>
      <c r="AF2239" s="13"/>
      <c r="AG2239" s="13"/>
      <c r="AH2239" s="13"/>
      <c r="AI2239" s="13"/>
      <c r="AJ2239" s="13"/>
      <c r="AK2239" s="13"/>
      <c r="AL2239" s="13"/>
      <c r="AM2239" s="13"/>
      <c r="AN2239" s="13"/>
      <c r="AO2239" s="13"/>
      <c r="AP2239" s="13"/>
      <c r="AQ2239" s="13"/>
      <c r="AR2239" s="13"/>
      <c r="AS2239" s="13"/>
      <c r="AT2239" s="13"/>
      <c r="AU2239" s="13"/>
      <c r="AV2239" s="13"/>
      <c r="AW2239" s="13"/>
      <c r="AX2239" s="13"/>
      <c r="AY2239" s="14" t="str">
        <f t="shared" si="354"/>
        <v/>
      </c>
      <c r="AZ2239" s="14">
        <f t="shared" si="352"/>
        <v>23</v>
      </c>
      <c r="BA2239" s="19">
        <f t="shared" si="355"/>
        <v>0</v>
      </c>
      <c r="BB2239" s="20" t="e">
        <f t="shared" si="353"/>
        <v>#DIV/0!</v>
      </c>
      <c r="BC2239">
        <f t="shared" si="356"/>
        <v>0</v>
      </c>
      <c r="BD2239" s="14">
        <f t="shared" si="357"/>
        <v>1</v>
      </c>
      <c r="BE2239" s="14" t="str">
        <f t="shared" si="358"/>
        <v/>
      </c>
      <c r="BF2239" s="14" t="str">
        <f t="shared" si="359"/>
        <v/>
      </c>
      <c r="BG2239" s="14" t="str">
        <f t="shared" si="360"/>
        <v/>
      </c>
    </row>
    <row r="2240" spans="1:59" x14ac:dyDescent="0.2">
      <c r="A2240" t="str">
        <f t="shared" si="351"/>
        <v>Myles Poholke_2016</v>
      </c>
      <c r="B2240" t="s">
        <v>1019</v>
      </c>
      <c r="C2240" t="s">
        <v>1</v>
      </c>
      <c r="D2240">
        <v>2016</v>
      </c>
      <c r="E2240" s="13">
        <v>0</v>
      </c>
      <c r="F2240" s="13">
        <v>0</v>
      </c>
      <c r="G2240" s="13">
        <v>0</v>
      </c>
      <c r="H2240" s="13">
        <v>0</v>
      </c>
      <c r="I2240" s="13">
        <v>0</v>
      </c>
      <c r="J2240" s="13">
        <v>0</v>
      </c>
      <c r="K2240" s="13">
        <v>0</v>
      </c>
      <c r="L2240" s="13">
        <v>0</v>
      </c>
      <c r="M2240" s="13">
        <v>0</v>
      </c>
      <c r="N2240" s="13">
        <v>0</v>
      </c>
      <c r="O2240" s="13">
        <v>0</v>
      </c>
      <c r="P2240" s="13">
        <v>0</v>
      </c>
      <c r="Q2240" s="13">
        <v>0</v>
      </c>
      <c r="R2240" s="13">
        <v>0</v>
      </c>
      <c r="S2240" s="13">
        <v>0</v>
      </c>
      <c r="T2240" s="13">
        <v>0</v>
      </c>
      <c r="U2240" s="13">
        <v>0</v>
      </c>
      <c r="V2240" s="13">
        <v>0</v>
      </c>
      <c r="W2240" s="13">
        <v>0</v>
      </c>
      <c r="X2240" s="13">
        <v>0</v>
      </c>
      <c r="Y2240" s="13">
        <v>0</v>
      </c>
      <c r="Z2240" s="13">
        <v>0</v>
      </c>
      <c r="AA2240" s="13">
        <v>0</v>
      </c>
      <c r="AB2240" s="13"/>
      <c r="AC2240" s="13"/>
      <c r="AD2240" s="13"/>
      <c r="AE2240" s="13"/>
      <c r="AF2240" s="13"/>
      <c r="AG2240" s="13"/>
      <c r="AH2240" s="13"/>
      <c r="AI2240" s="13"/>
      <c r="AJ2240" s="13"/>
      <c r="AK2240" s="13"/>
      <c r="AL2240" s="13"/>
      <c r="AM2240" s="13"/>
      <c r="AN2240" s="13"/>
      <c r="AO2240" s="13"/>
      <c r="AP2240" s="13"/>
      <c r="AQ2240" s="13"/>
      <c r="AR2240" s="13"/>
      <c r="AS2240" s="13"/>
      <c r="AT2240" s="13"/>
      <c r="AU2240" s="13"/>
      <c r="AV2240" s="13"/>
      <c r="AW2240" s="13"/>
      <c r="AX2240" s="13"/>
      <c r="AY2240" s="14" t="str">
        <f t="shared" si="354"/>
        <v/>
      </c>
      <c r="AZ2240" s="14">
        <f t="shared" si="352"/>
        <v>23</v>
      </c>
      <c r="BA2240" s="19">
        <f t="shared" si="355"/>
        <v>0</v>
      </c>
      <c r="BB2240" s="20" t="e">
        <f t="shared" si="353"/>
        <v>#DIV/0!</v>
      </c>
      <c r="BC2240">
        <f t="shared" si="356"/>
        <v>23</v>
      </c>
      <c r="BD2240" s="14">
        <f t="shared" si="357"/>
        <v>1</v>
      </c>
      <c r="BE2240" s="14" t="str">
        <f t="shared" si="358"/>
        <v/>
      </c>
      <c r="BF2240" s="14" t="str">
        <f t="shared" si="359"/>
        <v/>
      </c>
      <c r="BG2240" s="14" t="str">
        <f t="shared" si="360"/>
        <v/>
      </c>
    </row>
    <row r="2241" spans="1:59" x14ac:dyDescent="0.2">
      <c r="A2241" t="str">
        <f t="shared" si="351"/>
        <v>Myles Poholke_2015</v>
      </c>
      <c r="B2241" t="s">
        <v>1019</v>
      </c>
      <c r="C2241" t="s">
        <v>1</v>
      </c>
      <c r="D2241">
        <v>2015</v>
      </c>
      <c r="E2241" s="13">
        <v>0</v>
      </c>
      <c r="F2241" s="13">
        <v>0</v>
      </c>
      <c r="G2241" s="13">
        <v>0</v>
      </c>
      <c r="H2241" s="13">
        <v>0</v>
      </c>
      <c r="I2241" s="13">
        <v>0</v>
      </c>
      <c r="J2241" s="13">
        <v>0</v>
      </c>
      <c r="K2241" s="13">
        <v>0</v>
      </c>
      <c r="L2241" s="13">
        <v>0</v>
      </c>
      <c r="M2241" s="13">
        <v>0</v>
      </c>
      <c r="N2241" s="13">
        <v>0</v>
      </c>
      <c r="O2241" s="13">
        <v>0</v>
      </c>
      <c r="P2241" s="13">
        <v>0</v>
      </c>
      <c r="Q2241" s="13">
        <v>0</v>
      </c>
      <c r="R2241" s="13">
        <v>0</v>
      </c>
      <c r="S2241" s="13">
        <v>0</v>
      </c>
      <c r="T2241" s="13">
        <v>0</v>
      </c>
      <c r="U2241" s="13">
        <v>0</v>
      </c>
      <c r="V2241" s="13">
        <v>0</v>
      </c>
      <c r="W2241" s="13">
        <v>0</v>
      </c>
      <c r="X2241" s="13">
        <v>0</v>
      </c>
      <c r="Y2241" s="13">
        <v>0</v>
      </c>
      <c r="Z2241" s="13">
        <v>0</v>
      </c>
      <c r="AA2241" s="13">
        <v>0</v>
      </c>
      <c r="AB2241" s="13"/>
      <c r="AC2241" s="13"/>
      <c r="AD2241" s="13"/>
      <c r="AE2241" s="13"/>
      <c r="AF2241" s="13"/>
      <c r="AG2241" s="13"/>
      <c r="AH2241" s="13"/>
      <c r="AI2241" s="13"/>
      <c r="AJ2241" s="13"/>
      <c r="AK2241" s="13"/>
      <c r="AL2241" s="13"/>
      <c r="AM2241" s="13"/>
      <c r="AN2241" s="13"/>
      <c r="AO2241" s="13"/>
      <c r="AP2241" s="13"/>
      <c r="AQ2241" s="13"/>
      <c r="AR2241" s="13"/>
      <c r="AS2241" s="13"/>
      <c r="AT2241" s="13"/>
      <c r="AU2241" s="13"/>
      <c r="AV2241" s="13"/>
      <c r="AW2241" s="13"/>
      <c r="AX2241" s="13"/>
      <c r="AY2241" s="14" t="str">
        <f t="shared" si="354"/>
        <v/>
      </c>
      <c r="AZ2241" s="14">
        <f t="shared" si="352"/>
        <v>23</v>
      </c>
      <c r="BA2241" s="19">
        <f t="shared" si="355"/>
        <v>0</v>
      </c>
      <c r="BB2241" s="20" t="e">
        <f t="shared" si="353"/>
        <v>#DIV/0!</v>
      </c>
      <c r="BC2241">
        <f t="shared" si="356"/>
        <v>23</v>
      </c>
      <c r="BD2241" s="14">
        <f t="shared" si="357"/>
        <v>1</v>
      </c>
      <c r="BE2241" s="14" t="str">
        <f t="shared" si="358"/>
        <v/>
      </c>
      <c r="BF2241" s="14" t="str">
        <f t="shared" si="359"/>
        <v/>
      </c>
      <c r="BG2241" s="14" t="str">
        <f t="shared" si="360"/>
        <v/>
      </c>
    </row>
    <row r="2242" spans="1:59" x14ac:dyDescent="0.2">
      <c r="A2242" t="str">
        <f t="shared" ref="A2242:A2305" si="361">B2242&amp;"_"&amp;D2242</f>
        <v>Jared Polec_2018</v>
      </c>
      <c r="B2242" t="s">
        <v>694</v>
      </c>
      <c r="C2242" t="s">
        <v>316</v>
      </c>
      <c r="D2242">
        <v>2018</v>
      </c>
      <c r="E2242" s="13">
        <v>447900</v>
      </c>
      <c r="F2242" s="13">
        <v>447900</v>
      </c>
      <c r="G2242" s="13">
        <v>447900</v>
      </c>
      <c r="H2242" s="13">
        <v>479200</v>
      </c>
      <c r="I2242" s="13">
        <v>515900</v>
      </c>
      <c r="J2242" s="13">
        <v>524000</v>
      </c>
      <c r="K2242" s="13">
        <v>524500</v>
      </c>
      <c r="L2242" s="13">
        <v>511500</v>
      </c>
      <c r="M2242" s="13">
        <v>496700</v>
      </c>
      <c r="N2242" s="13">
        <v>463700</v>
      </c>
      <c r="O2242" s="13">
        <v>463700</v>
      </c>
      <c r="P2242" s="13">
        <v>446200</v>
      </c>
      <c r="Q2242" s="13">
        <v>442500</v>
      </c>
      <c r="R2242" s="13">
        <v>444700</v>
      </c>
      <c r="S2242" s="13">
        <v>453900</v>
      </c>
      <c r="T2242" s="13">
        <v>442800</v>
      </c>
      <c r="U2242" s="13">
        <v>437400</v>
      </c>
      <c r="V2242" s="13">
        <v>426700</v>
      </c>
      <c r="W2242" s="13">
        <v>440700</v>
      </c>
      <c r="X2242" s="13">
        <v>459800</v>
      </c>
      <c r="Y2242" s="13">
        <v>475800</v>
      </c>
      <c r="Z2242" s="13">
        <v>477000</v>
      </c>
      <c r="AA2242" s="13">
        <v>449900</v>
      </c>
      <c r="AB2242" s="13">
        <v>80</v>
      </c>
      <c r="AC2242" s="13">
        <v>126</v>
      </c>
      <c r="AD2242" s="13">
        <v>130</v>
      </c>
      <c r="AE2242" s="13">
        <v>107</v>
      </c>
      <c r="AF2242" s="13">
        <v>83</v>
      </c>
      <c r="AG2242" s="13">
        <v>122</v>
      </c>
      <c r="AH2242" s="13">
        <v>79</v>
      </c>
      <c r="AI2242" s="13">
        <v>74</v>
      </c>
      <c r="AJ2242" s="13">
        <v>73</v>
      </c>
      <c r="AK2242" s="13"/>
      <c r="AL2242" s="13">
        <v>92</v>
      </c>
      <c r="AM2242" s="13">
        <v>97</v>
      </c>
      <c r="AN2242" s="13">
        <v>82</v>
      </c>
      <c r="AO2242" s="13">
        <v>111</v>
      </c>
      <c r="AP2242" s="13">
        <v>60</v>
      </c>
      <c r="AQ2242" s="13">
        <v>88</v>
      </c>
      <c r="AR2242" s="13">
        <v>95</v>
      </c>
      <c r="AS2242" s="13">
        <v>110</v>
      </c>
      <c r="AT2242" s="13">
        <v>108</v>
      </c>
      <c r="AU2242" s="13">
        <v>101</v>
      </c>
      <c r="AV2242" s="13">
        <v>87</v>
      </c>
      <c r="AW2242" s="13">
        <v>68</v>
      </c>
      <c r="AX2242" s="13">
        <v>108</v>
      </c>
      <c r="AY2242" s="14">
        <f t="shared" si="354"/>
        <v>94.590909090909093</v>
      </c>
      <c r="AZ2242" s="14">
        <f t="shared" si="352"/>
        <v>23</v>
      </c>
      <c r="BA2242" s="19">
        <f t="shared" si="355"/>
        <v>1</v>
      </c>
      <c r="BB2242" s="20">
        <f t="shared" si="353"/>
        <v>19.160124989425025</v>
      </c>
      <c r="BC2242">
        <f t="shared" si="356"/>
        <v>0</v>
      </c>
      <c r="BD2242" s="14">
        <f t="shared" si="357"/>
        <v>18</v>
      </c>
      <c r="BE2242" s="14">
        <f t="shared" si="358"/>
        <v>108</v>
      </c>
      <c r="BF2242" s="14">
        <f t="shared" si="359"/>
        <v>83</v>
      </c>
      <c r="BG2242" s="14">
        <f t="shared" si="360"/>
        <v>91.666666666666671</v>
      </c>
    </row>
    <row r="2243" spans="1:59" x14ac:dyDescent="0.2">
      <c r="A2243" t="str">
        <f t="shared" si="361"/>
        <v>Jared Polec_2017</v>
      </c>
      <c r="B2243" t="s">
        <v>694</v>
      </c>
      <c r="C2243" t="s">
        <v>316</v>
      </c>
      <c r="D2243">
        <v>2017</v>
      </c>
      <c r="E2243" s="13">
        <v>406800</v>
      </c>
      <c r="F2243" s="13">
        <v>406800</v>
      </c>
      <c r="G2243" s="13">
        <v>406800</v>
      </c>
      <c r="H2243" s="13">
        <v>410700</v>
      </c>
      <c r="I2243" s="13">
        <v>390400</v>
      </c>
      <c r="J2243" s="13">
        <v>382400</v>
      </c>
      <c r="K2243" s="13">
        <v>377600</v>
      </c>
      <c r="L2243" s="13">
        <v>400000</v>
      </c>
      <c r="M2243" s="13">
        <v>418000</v>
      </c>
      <c r="N2243" s="13">
        <v>418000</v>
      </c>
      <c r="O2243" s="13">
        <v>452400</v>
      </c>
      <c r="P2243" s="13">
        <v>479400</v>
      </c>
      <c r="Q2243" s="13">
        <v>485100</v>
      </c>
      <c r="R2243" s="13">
        <v>462900</v>
      </c>
      <c r="S2243" s="13">
        <v>462900</v>
      </c>
      <c r="T2243" s="13">
        <v>436500</v>
      </c>
      <c r="U2243" s="13">
        <v>409400</v>
      </c>
      <c r="V2243" s="13">
        <v>399100</v>
      </c>
      <c r="W2243" s="13">
        <v>386600</v>
      </c>
      <c r="X2243" s="13">
        <v>402000</v>
      </c>
      <c r="Y2243" s="13">
        <v>405600</v>
      </c>
      <c r="Z2243" s="13">
        <v>409000</v>
      </c>
      <c r="AA2243" s="13">
        <v>400900</v>
      </c>
      <c r="AB2243" s="13">
        <v>83</v>
      </c>
      <c r="AC2243" s="13">
        <v>86</v>
      </c>
      <c r="AD2243" s="13">
        <v>77</v>
      </c>
      <c r="AE2243" s="13">
        <v>32</v>
      </c>
      <c r="AF2243" s="13">
        <v>101</v>
      </c>
      <c r="AG2243" s="13">
        <v>81</v>
      </c>
      <c r="AH2243" s="13">
        <v>89</v>
      </c>
      <c r="AI2243" s="13">
        <v>106</v>
      </c>
      <c r="AJ2243" s="13"/>
      <c r="AK2243" s="13">
        <v>128</v>
      </c>
      <c r="AL2243" s="13">
        <v>94</v>
      </c>
      <c r="AM2243" s="13">
        <v>72</v>
      </c>
      <c r="AN2243" s="13">
        <v>69</v>
      </c>
      <c r="AO2243" s="13"/>
      <c r="AP2243" s="13">
        <v>75</v>
      </c>
      <c r="AQ2243" s="13">
        <v>55</v>
      </c>
      <c r="AR2243" s="13">
        <v>91</v>
      </c>
      <c r="AS2243" s="13">
        <v>65</v>
      </c>
      <c r="AT2243" s="13">
        <v>111</v>
      </c>
      <c r="AU2243" s="13">
        <v>75</v>
      </c>
      <c r="AV2243" s="13">
        <v>67</v>
      </c>
      <c r="AW2243" s="13">
        <v>87</v>
      </c>
      <c r="AX2243" s="13">
        <v>67</v>
      </c>
      <c r="AY2243" s="14">
        <f t="shared" si="354"/>
        <v>81.476190476190482</v>
      </c>
      <c r="AZ2243" s="14">
        <f t="shared" si="352"/>
        <v>23</v>
      </c>
      <c r="BA2243" s="19">
        <f t="shared" si="355"/>
        <v>0.95454545454545459</v>
      </c>
      <c r="BB2243" s="20">
        <f t="shared" si="353"/>
        <v>20.694489719775778</v>
      </c>
      <c r="BC2243">
        <f t="shared" si="356"/>
        <v>0</v>
      </c>
      <c r="BD2243" s="14">
        <f t="shared" si="357"/>
        <v>7</v>
      </c>
      <c r="BE2243" s="14">
        <f t="shared" si="358"/>
        <v>76.666666666666671</v>
      </c>
      <c r="BF2243" s="14">
        <f t="shared" si="359"/>
        <v>97.8</v>
      </c>
      <c r="BG2243" s="14">
        <f t="shared" si="360"/>
        <v>77</v>
      </c>
    </row>
    <row r="2244" spans="1:59" x14ac:dyDescent="0.2">
      <c r="A2244" t="str">
        <f t="shared" si="361"/>
        <v>Jared Polec_2016</v>
      </c>
      <c r="B2244" t="s">
        <v>694</v>
      </c>
      <c r="C2244" t="s">
        <v>316</v>
      </c>
      <c r="D2244">
        <v>2016</v>
      </c>
      <c r="E2244" s="13">
        <v>303000</v>
      </c>
      <c r="F2244" s="13">
        <v>303000</v>
      </c>
      <c r="G2244" s="13">
        <v>303000</v>
      </c>
      <c r="H2244" s="13">
        <v>308700</v>
      </c>
      <c r="I2244" s="13">
        <v>310200</v>
      </c>
      <c r="J2244" s="13">
        <v>310200</v>
      </c>
      <c r="K2244" s="13">
        <v>353700</v>
      </c>
      <c r="L2244" s="13">
        <v>363800</v>
      </c>
      <c r="M2244" s="13">
        <v>371400</v>
      </c>
      <c r="N2244" s="13">
        <v>374400</v>
      </c>
      <c r="O2244" s="13">
        <v>364300</v>
      </c>
      <c r="P2244" s="13">
        <v>367900</v>
      </c>
      <c r="Q2244" s="13">
        <v>358100</v>
      </c>
      <c r="R2244" s="13">
        <v>358100</v>
      </c>
      <c r="S2244" s="13">
        <v>358100</v>
      </c>
      <c r="T2244" s="13">
        <v>358100</v>
      </c>
      <c r="U2244" s="13">
        <v>358100</v>
      </c>
      <c r="V2244" s="13">
        <v>358100</v>
      </c>
      <c r="W2244" s="13">
        <v>354800</v>
      </c>
      <c r="X2244" s="13">
        <v>364300</v>
      </c>
      <c r="Y2244" s="13">
        <v>371400</v>
      </c>
      <c r="Z2244" s="13">
        <v>398300</v>
      </c>
      <c r="AA2244" s="13">
        <v>399600</v>
      </c>
      <c r="AB2244" s="13">
        <v>60</v>
      </c>
      <c r="AC2244" s="13">
        <v>8</v>
      </c>
      <c r="AD2244" s="13">
        <v>123</v>
      </c>
      <c r="AE2244" s="13">
        <v>54</v>
      </c>
      <c r="AF2244" s="13"/>
      <c r="AG2244" s="13">
        <v>103</v>
      </c>
      <c r="AH2244" s="13">
        <v>76</v>
      </c>
      <c r="AI2244" s="13">
        <v>54</v>
      </c>
      <c r="AJ2244" s="13">
        <v>99</v>
      </c>
      <c r="AK2244" s="13">
        <v>49</v>
      </c>
      <c r="AL2244" s="13">
        <v>78</v>
      </c>
      <c r="AM2244" s="13">
        <v>72</v>
      </c>
      <c r="AN2244" s="13"/>
      <c r="AO2244" s="13"/>
      <c r="AP2244" s="13"/>
      <c r="AQ2244" s="13"/>
      <c r="AR2244" s="13"/>
      <c r="AS2244" s="13">
        <v>63</v>
      </c>
      <c r="AT2244" s="13">
        <v>106</v>
      </c>
      <c r="AU2244" s="13">
        <v>73</v>
      </c>
      <c r="AV2244" s="13">
        <v>113</v>
      </c>
      <c r="AW2244" s="13">
        <v>64</v>
      </c>
      <c r="AX2244" s="13">
        <v>76</v>
      </c>
      <c r="AY2244" s="14">
        <f t="shared" si="354"/>
        <v>74.764705882352942</v>
      </c>
      <c r="AZ2244" s="14">
        <f t="shared" si="352"/>
        <v>23</v>
      </c>
      <c r="BA2244" s="19">
        <f t="shared" si="355"/>
        <v>0.77272727272727271</v>
      </c>
      <c r="BB2244" s="20">
        <f t="shared" si="353"/>
        <v>28.094771336862458</v>
      </c>
      <c r="BC2244">
        <f t="shared" si="356"/>
        <v>0</v>
      </c>
      <c r="BD2244" s="14">
        <f t="shared" si="357"/>
        <v>1</v>
      </c>
      <c r="BE2244" s="14">
        <f t="shared" si="358"/>
        <v>69.599999999999994</v>
      </c>
      <c r="BF2244" s="14">
        <f t="shared" si="359"/>
        <v>71.333333333333329</v>
      </c>
      <c r="BG2244" s="14">
        <f t="shared" si="360"/>
        <v>82.5</v>
      </c>
    </row>
    <row r="2245" spans="1:59" x14ac:dyDescent="0.2">
      <c r="A2245" t="str">
        <f t="shared" si="361"/>
        <v>Jared Polec_2015</v>
      </c>
      <c r="B2245" t="s">
        <v>694</v>
      </c>
      <c r="C2245" t="s">
        <v>316</v>
      </c>
      <c r="D2245">
        <v>2015</v>
      </c>
      <c r="E2245" s="13">
        <v>437700</v>
      </c>
      <c r="F2245" s="13">
        <v>437700</v>
      </c>
      <c r="G2245" s="13">
        <v>437700</v>
      </c>
      <c r="H2245" s="13">
        <v>432700</v>
      </c>
      <c r="I2245" s="13">
        <v>414400</v>
      </c>
      <c r="J2245" s="13">
        <v>379200</v>
      </c>
      <c r="K2245" s="13">
        <v>379200</v>
      </c>
      <c r="L2245" s="13">
        <v>379200</v>
      </c>
      <c r="M2245" s="13">
        <v>379200</v>
      </c>
      <c r="N2245" s="13">
        <v>379200</v>
      </c>
      <c r="O2245" s="13">
        <v>379200</v>
      </c>
      <c r="P2245" s="13">
        <v>379200</v>
      </c>
      <c r="Q2245" s="13">
        <v>379200</v>
      </c>
      <c r="R2245" s="13">
        <v>379200</v>
      </c>
      <c r="S2245" s="13">
        <v>379200</v>
      </c>
      <c r="T2245" s="13">
        <v>379200</v>
      </c>
      <c r="U2245" s="13">
        <v>379200</v>
      </c>
      <c r="V2245" s="13">
        <v>379200</v>
      </c>
      <c r="W2245" s="13">
        <v>379200</v>
      </c>
      <c r="X2245" s="13">
        <v>379200</v>
      </c>
      <c r="Y2245" s="13">
        <v>379200</v>
      </c>
      <c r="Z2245" s="13">
        <v>379200</v>
      </c>
      <c r="AA2245" s="13">
        <v>379200</v>
      </c>
      <c r="AB2245" s="13">
        <v>113</v>
      </c>
      <c r="AC2245" s="13">
        <v>70</v>
      </c>
      <c r="AD2245" s="13">
        <v>65</v>
      </c>
      <c r="AE2245" s="13">
        <v>81</v>
      </c>
      <c r="AF2245" s="13">
        <v>22</v>
      </c>
      <c r="AG2245" s="13"/>
      <c r="AH2245" s="13"/>
      <c r="AI2245" s="13"/>
      <c r="AJ2245" s="13"/>
      <c r="AK2245" s="13"/>
      <c r="AL2245" s="13"/>
      <c r="AM2245" s="13"/>
      <c r="AN2245" s="13"/>
      <c r="AO2245" s="13"/>
      <c r="AP2245" s="13"/>
      <c r="AQ2245" s="13"/>
      <c r="AR2245" s="13"/>
      <c r="AS2245" s="13"/>
      <c r="AT2245" s="13"/>
      <c r="AU2245" s="13"/>
      <c r="AV2245" s="13"/>
      <c r="AW2245" s="13"/>
      <c r="AX2245" s="13"/>
      <c r="AY2245" s="14">
        <f t="shared" si="354"/>
        <v>70.2</v>
      </c>
      <c r="AZ2245" s="14">
        <f t="shared" si="352"/>
        <v>23</v>
      </c>
      <c r="BA2245" s="19">
        <f t="shared" si="355"/>
        <v>0.22727272727272727</v>
      </c>
      <c r="BB2245" s="20">
        <f t="shared" si="353"/>
        <v>32.782617345172426</v>
      </c>
      <c r="BC2245">
        <f t="shared" si="356"/>
        <v>0</v>
      </c>
      <c r="BD2245" s="14">
        <f t="shared" si="357"/>
        <v>6</v>
      </c>
      <c r="BE2245" s="14">
        <f t="shared" si="358"/>
        <v>70.2</v>
      </c>
      <c r="BF2245" s="14" t="str">
        <f t="shared" si="359"/>
        <v/>
      </c>
      <c r="BG2245" s="14" t="str">
        <f t="shared" si="360"/>
        <v/>
      </c>
    </row>
    <row r="2246" spans="1:59" x14ac:dyDescent="0.2">
      <c r="A2246" t="str">
        <f t="shared" si="361"/>
        <v>Cameron Polson_2018</v>
      </c>
      <c r="B2246" t="s">
        <v>1001</v>
      </c>
      <c r="C2246" t="s">
        <v>84</v>
      </c>
      <c r="D2246">
        <v>2018</v>
      </c>
      <c r="E2246" s="13">
        <v>130800</v>
      </c>
      <c r="F2246" s="13">
        <v>130800</v>
      </c>
      <c r="G2246" s="13">
        <v>130800</v>
      </c>
      <c r="H2246" s="13">
        <v>130800</v>
      </c>
      <c r="I2246" s="13">
        <v>130800</v>
      </c>
      <c r="J2246" s="13">
        <v>130800</v>
      </c>
      <c r="K2246" s="13">
        <v>130800</v>
      </c>
      <c r="L2246" s="13">
        <v>130800</v>
      </c>
      <c r="M2246" s="13">
        <v>130800</v>
      </c>
      <c r="N2246" s="13">
        <v>130800</v>
      </c>
      <c r="O2246" s="13">
        <v>130800</v>
      </c>
      <c r="P2246" s="13">
        <v>130800</v>
      </c>
      <c r="Q2246" s="13">
        <v>130800</v>
      </c>
      <c r="R2246" s="13">
        <v>130800</v>
      </c>
      <c r="S2246" s="13">
        <v>141400</v>
      </c>
      <c r="T2246" s="13">
        <v>129500</v>
      </c>
      <c r="U2246" s="13">
        <v>129800</v>
      </c>
      <c r="V2246" s="13">
        <v>120300</v>
      </c>
      <c r="W2246" s="13">
        <v>138200</v>
      </c>
      <c r="X2246" s="13">
        <v>149900</v>
      </c>
      <c r="Y2246" s="13">
        <v>168400</v>
      </c>
      <c r="Z2246" s="13">
        <v>164500</v>
      </c>
      <c r="AA2246" s="13">
        <v>173300</v>
      </c>
      <c r="AB2246" s="13"/>
      <c r="AC2246" s="13">
        <v>50</v>
      </c>
      <c r="AD2246" s="13">
        <v>16</v>
      </c>
      <c r="AE2246" s="13"/>
      <c r="AF2246" s="13"/>
      <c r="AG2246" s="13"/>
      <c r="AH2246" s="13"/>
      <c r="AI2246" s="13"/>
      <c r="AJ2246" s="13"/>
      <c r="AK2246" s="13"/>
      <c r="AL2246" s="13"/>
      <c r="AM2246" s="13"/>
      <c r="AN2246" s="13"/>
      <c r="AO2246" s="13">
        <v>37</v>
      </c>
      <c r="AP2246" s="13">
        <v>7</v>
      </c>
      <c r="AQ2246" s="13">
        <v>36</v>
      </c>
      <c r="AR2246" s="13">
        <v>15</v>
      </c>
      <c r="AS2246" s="13">
        <v>63</v>
      </c>
      <c r="AT2246" s="13">
        <v>33</v>
      </c>
      <c r="AU2246" s="13">
        <v>38</v>
      </c>
      <c r="AV2246" s="13">
        <v>24</v>
      </c>
      <c r="AW2246" s="13">
        <v>30</v>
      </c>
      <c r="AX2246" s="13">
        <v>75</v>
      </c>
      <c r="AY2246" s="14">
        <f t="shared" si="354"/>
        <v>35.333333333333336</v>
      </c>
      <c r="AZ2246" s="14">
        <f t="shared" si="352"/>
        <v>23</v>
      </c>
      <c r="BA2246" s="19">
        <f t="shared" si="355"/>
        <v>0.54545454545454541</v>
      </c>
      <c r="BB2246" s="20">
        <f t="shared" si="353"/>
        <v>19.809700715160801</v>
      </c>
      <c r="BC2246">
        <f t="shared" si="356"/>
        <v>0</v>
      </c>
      <c r="BD2246" s="14">
        <f t="shared" si="357"/>
        <v>18</v>
      </c>
      <c r="BE2246" s="14">
        <f t="shared" si="358"/>
        <v>33</v>
      </c>
      <c r="BF2246" s="14" t="str">
        <f t="shared" si="359"/>
        <v/>
      </c>
      <c r="BG2246" s="14">
        <f t="shared" si="360"/>
        <v>35.666666666666664</v>
      </c>
    </row>
    <row r="2247" spans="1:59" x14ac:dyDescent="0.2">
      <c r="A2247" t="str">
        <f t="shared" si="361"/>
        <v>Cameron Polson_2017</v>
      </c>
      <c r="B2247" t="s">
        <v>1001</v>
      </c>
      <c r="C2247" t="s">
        <v>84</v>
      </c>
      <c r="D2247">
        <v>2017</v>
      </c>
      <c r="E2247" s="13">
        <v>117300</v>
      </c>
      <c r="F2247" s="13">
        <v>117300</v>
      </c>
      <c r="G2247" s="13">
        <v>117300</v>
      </c>
      <c r="H2247" s="13">
        <v>117300</v>
      </c>
      <c r="I2247" s="13">
        <v>117300</v>
      </c>
      <c r="J2247" s="13">
        <v>117300</v>
      </c>
      <c r="K2247" s="13">
        <v>117300</v>
      </c>
      <c r="L2247" s="13">
        <v>117300</v>
      </c>
      <c r="M2247" s="13">
        <v>117300</v>
      </c>
      <c r="N2247" s="13">
        <v>117300</v>
      </c>
      <c r="O2247" s="13">
        <v>117300</v>
      </c>
      <c r="P2247" s="13">
        <v>117300</v>
      </c>
      <c r="Q2247" s="13">
        <v>117300</v>
      </c>
      <c r="R2247" s="13">
        <v>117300</v>
      </c>
      <c r="S2247" s="13">
        <v>117300</v>
      </c>
      <c r="T2247" s="13">
        <v>117300</v>
      </c>
      <c r="U2247" s="13">
        <v>117300</v>
      </c>
      <c r="V2247" s="13">
        <v>117300</v>
      </c>
      <c r="W2247" s="13">
        <v>117300</v>
      </c>
      <c r="X2247" s="13">
        <v>117300</v>
      </c>
      <c r="Y2247" s="13">
        <v>117300</v>
      </c>
      <c r="Z2247" s="13">
        <v>117300</v>
      </c>
      <c r="AA2247" s="13">
        <v>117300</v>
      </c>
      <c r="AB2247" s="13"/>
      <c r="AC2247" s="13"/>
      <c r="AD2247" s="13"/>
      <c r="AE2247" s="13"/>
      <c r="AF2247" s="13">
        <v>34</v>
      </c>
      <c r="AG2247" s="13"/>
      <c r="AH2247" s="13"/>
      <c r="AI2247" s="13"/>
      <c r="AJ2247" s="13"/>
      <c r="AK2247" s="13"/>
      <c r="AL2247" s="13"/>
      <c r="AM2247" s="13"/>
      <c r="AN2247" s="13"/>
      <c r="AO2247" s="13"/>
      <c r="AP2247" s="13"/>
      <c r="AQ2247" s="13"/>
      <c r="AR2247" s="13"/>
      <c r="AS2247" s="13"/>
      <c r="AT2247" s="13"/>
      <c r="AU2247" s="13"/>
      <c r="AV2247" s="13"/>
      <c r="AW2247" s="13"/>
      <c r="AX2247" s="13"/>
      <c r="AY2247" s="14">
        <f t="shared" si="354"/>
        <v>34</v>
      </c>
      <c r="AZ2247" s="14">
        <f t="shared" si="352"/>
        <v>23</v>
      </c>
      <c r="BA2247" s="19">
        <f t="shared" si="355"/>
        <v>4.5454545454545456E-2</v>
      </c>
      <c r="BB2247" s="20" t="e">
        <f t="shared" si="353"/>
        <v>#DIV/0!</v>
      </c>
      <c r="BC2247">
        <f t="shared" si="356"/>
        <v>0</v>
      </c>
      <c r="BD2247" s="14">
        <f t="shared" si="357"/>
        <v>1</v>
      </c>
      <c r="BE2247" s="14">
        <f t="shared" si="358"/>
        <v>34</v>
      </c>
      <c r="BF2247" s="14" t="str">
        <f t="shared" si="359"/>
        <v/>
      </c>
      <c r="BG2247" s="14" t="str">
        <f t="shared" si="360"/>
        <v/>
      </c>
    </row>
    <row r="2248" spans="1:59" x14ac:dyDescent="0.2">
      <c r="A2248" t="str">
        <f t="shared" si="361"/>
        <v>Cameron Polson_2016</v>
      </c>
      <c r="B2248" t="s">
        <v>1001</v>
      </c>
      <c r="C2248" t="s">
        <v>84</v>
      </c>
      <c r="D2248">
        <v>2016</v>
      </c>
      <c r="E2248" s="13">
        <v>0</v>
      </c>
      <c r="F2248" s="13">
        <v>0</v>
      </c>
      <c r="G2248" s="13">
        <v>0</v>
      </c>
      <c r="H2248" s="13">
        <v>0</v>
      </c>
      <c r="I2248" s="13">
        <v>0</v>
      </c>
      <c r="J2248" s="13">
        <v>0</v>
      </c>
      <c r="K2248" s="13">
        <v>0</v>
      </c>
      <c r="L2248" s="13">
        <v>0</v>
      </c>
      <c r="M2248" s="13">
        <v>0</v>
      </c>
      <c r="N2248" s="13">
        <v>0</v>
      </c>
      <c r="O2248" s="13">
        <v>0</v>
      </c>
      <c r="P2248" s="13">
        <v>0</v>
      </c>
      <c r="Q2248" s="13">
        <v>0</v>
      </c>
      <c r="R2248" s="13">
        <v>0</v>
      </c>
      <c r="S2248" s="13">
        <v>0</v>
      </c>
      <c r="T2248" s="13">
        <v>0</v>
      </c>
      <c r="U2248" s="13">
        <v>0</v>
      </c>
      <c r="V2248" s="13">
        <v>0</v>
      </c>
      <c r="W2248" s="13">
        <v>0</v>
      </c>
      <c r="X2248" s="13">
        <v>0</v>
      </c>
      <c r="Y2248" s="13">
        <v>0</v>
      </c>
      <c r="Z2248" s="13">
        <v>0</v>
      </c>
      <c r="AA2248" s="13">
        <v>0</v>
      </c>
      <c r="AB2248" s="13"/>
      <c r="AC2248" s="13"/>
      <c r="AD2248" s="13"/>
      <c r="AE2248" s="13"/>
      <c r="AF2248" s="13"/>
      <c r="AG2248" s="13"/>
      <c r="AH2248" s="13"/>
      <c r="AI2248" s="13"/>
      <c r="AJ2248" s="13"/>
      <c r="AK2248" s="13"/>
      <c r="AL2248" s="13"/>
      <c r="AM2248" s="13"/>
      <c r="AN2248" s="13"/>
      <c r="AO2248" s="13"/>
      <c r="AP2248" s="13"/>
      <c r="AQ2248" s="13"/>
      <c r="AR2248" s="13"/>
      <c r="AS2248" s="13"/>
      <c r="AT2248" s="13"/>
      <c r="AU2248" s="13"/>
      <c r="AV2248" s="13"/>
      <c r="AW2248" s="13"/>
      <c r="AX2248" s="13"/>
      <c r="AY2248" s="14" t="str">
        <f t="shared" si="354"/>
        <v/>
      </c>
      <c r="AZ2248" s="14">
        <f t="shared" si="352"/>
        <v>23</v>
      </c>
      <c r="BA2248" s="19">
        <f t="shared" si="355"/>
        <v>0</v>
      </c>
      <c r="BB2248" s="20" t="e">
        <f t="shared" si="353"/>
        <v>#DIV/0!</v>
      </c>
      <c r="BC2248">
        <f t="shared" si="356"/>
        <v>23</v>
      </c>
      <c r="BD2248" s="14">
        <f t="shared" si="357"/>
        <v>1</v>
      </c>
      <c r="BE2248" s="14" t="str">
        <f t="shared" si="358"/>
        <v/>
      </c>
      <c r="BF2248" s="14" t="str">
        <f t="shared" si="359"/>
        <v/>
      </c>
      <c r="BG2248" s="14" t="str">
        <f t="shared" si="360"/>
        <v/>
      </c>
    </row>
    <row r="2249" spans="1:59" x14ac:dyDescent="0.2">
      <c r="A2249" t="str">
        <f t="shared" si="361"/>
        <v>Cameron Polson_2015</v>
      </c>
      <c r="B2249" t="s">
        <v>1001</v>
      </c>
      <c r="C2249" t="s">
        <v>84</v>
      </c>
      <c r="D2249">
        <v>2015</v>
      </c>
      <c r="E2249" s="13">
        <v>0</v>
      </c>
      <c r="F2249" s="13">
        <v>0</v>
      </c>
      <c r="G2249" s="13">
        <v>0</v>
      </c>
      <c r="H2249" s="13">
        <v>0</v>
      </c>
      <c r="I2249" s="13">
        <v>0</v>
      </c>
      <c r="J2249" s="13">
        <v>0</v>
      </c>
      <c r="K2249" s="13">
        <v>0</v>
      </c>
      <c r="L2249" s="13">
        <v>0</v>
      </c>
      <c r="M2249" s="13">
        <v>0</v>
      </c>
      <c r="N2249" s="13">
        <v>0</v>
      </c>
      <c r="O2249" s="13">
        <v>0</v>
      </c>
      <c r="P2249" s="13">
        <v>0</v>
      </c>
      <c r="Q2249" s="13">
        <v>0</v>
      </c>
      <c r="R2249" s="13">
        <v>0</v>
      </c>
      <c r="S2249" s="13">
        <v>0</v>
      </c>
      <c r="T2249" s="13">
        <v>0</v>
      </c>
      <c r="U2249" s="13">
        <v>0</v>
      </c>
      <c r="V2249" s="13">
        <v>0</v>
      </c>
      <c r="W2249" s="13">
        <v>0</v>
      </c>
      <c r="X2249" s="13">
        <v>0</v>
      </c>
      <c r="Y2249" s="13">
        <v>0</v>
      </c>
      <c r="Z2249" s="13">
        <v>0</v>
      </c>
      <c r="AA2249" s="13">
        <v>0</v>
      </c>
      <c r="AB2249" s="13"/>
      <c r="AC2249" s="13"/>
      <c r="AD2249" s="13"/>
      <c r="AE2249" s="13"/>
      <c r="AF2249" s="13"/>
      <c r="AG2249" s="13"/>
      <c r="AH2249" s="13"/>
      <c r="AI2249" s="13"/>
      <c r="AJ2249" s="13"/>
      <c r="AK2249" s="13"/>
      <c r="AL2249" s="13"/>
      <c r="AM2249" s="13"/>
      <c r="AN2249" s="13"/>
      <c r="AO2249" s="13"/>
      <c r="AP2249" s="13"/>
      <c r="AQ2249" s="13"/>
      <c r="AR2249" s="13"/>
      <c r="AS2249" s="13"/>
      <c r="AT2249" s="13"/>
      <c r="AU2249" s="13"/>
      <c r="AV2249" s="13"/>
      <c r="AW2249" s="13"/>
      <c r="AX2249" s="13"/>
      <c r="AY2249" s="14" t="str">
        <f t="shared" si="354"/>
        <v/>
      </c>
      <c r="AZ2249" s="14">
        <f t="shared" si="352"/>
        <v>23</v>
      </c>
      <c r="BA2249" s="19">
        <f t="shared" si="355"/>
        <v>0</v>
      </c>
      <c r="BB2249" s="20" t="e">
        <f t="shared" si="353"/>
        <v>#DIV/0!</v>
      </c>
      <c r="BC2249">
        <f t="shared" si="356"/>
        <v>23</v>
      </c>
      <c r="BD2249" s="14">
        <f t="shared" si="357"/>
        <v>1</v>
      </c>
      <c r="BE2249" s="14" t="str">
        <f t="shared" si="358"/>
        <v/>
      </c>
      <c r="BF2249" s="14" t="str">
        <f t="shared" si="359"/>
        <v/>
      </c>
      <c r="BG2249" s="14" t="str">
        <f t="shared" si="360"/>
        <v/>
      </c>
    </row>
    <row r="2250" spans="1:59" x14ac:dyDescent="0.2">
      <c r="A2250" t="str">
        <f t="shared" si="361"/>
        <v>Callum Porter_2018</v>
      </c>
      <c r="B2250" t="s">
        <v>1706</v>
      </c>
      <c r="C2250" t="s">
        <v>443</v>
      </c>
      <c r="D2250">
        <v>2018</v>
      </c>
      <c r="E2250" s="13">
        <v>117300</v>
      </c>
      <c r="F2250" s="13">
        <v>117300</v>
      </c>
      <c r="G2250" s="13">
        <v>117300</v>
      </c>
      <c r="H2250" s="13">
        <v>117300</v>
      </c>
      <c r="I2250" s="13">
        <v>117300</v>
      </c>
      <c r="J2250" s="13">
        <v>117300</v>
      </c>
      <c r="K2250" s="13">
        <v>117300</v>
      </c>
      <c r="L2250" s="13">
        <v>117300</v>
      </c>
      <c r="M2250" s="13">
        <v>117300</v>
      </c>
      <c r="N2250" s="13">
        <v>117300</v>
      </c>
      <c r="O2250" s="13">
        <v>117300</v>
      </c>
      <c r="P2250" s="13">
        <v>117300</v>
      </c>
      <c r="Q2250" s="13">
        <v>117300</v>
      </c>
      <c r="R2250" s="13">
        <v>117300</v>
      </c>
      <c r="S2250" s="13">
        <v>117300</v>
      </c>
      <c r="T2250" s="13">
        <v>117300</v>
      </c>
      <c r="U2250" s="13">
        <v>117300</v>
      </c>
      <c r="V2250" s="13">
        <v>117300</v>
      </c>
      <c r="W2250" s="13">
        <v>117300</v>
      </c>
      <c r="X2250" s="13">
        <v>117300</v>
      </c>
      <c r="Y2250" s="13">
        <v>117300</v>
      </c>
      <c r="Z2250" s="13">
        <v>117300</v>
      </c>
      <c r="AA2250" s="13">
        <v>117300</v>
      </c>
      <c r="AB2250" s="13"/>
      <c r="AC2250" s="13"/>
      <c r="AD2250" s="13"/>
      <c r="AE2250" s="13"/>
      <c r="AF2250" s="13"/>
      <c r="AG2250" s="13"/>
      <c r="AH2250" s="13"/>
      <c r="AI2250" s="13"/>
      <c r="AJ2250" s="13"/>
      <c r="AK2250" s="13"/>
      <c r="AL2250" s="13"/>
      <c r="AM2250" s="13"/>
      <c r="AN2250" s="13"/>
      <c r="AO2250" s="13"/>
      <c r="AP2250" s="13"/>
      <c r="AQ2250" s="13"/>
      <c r="AR2250" s="13"/>
      <c r="AS2250" s="13"/>
      <c r="AT2250" s="13"/>
      <c r="AU2250" s="13"/>
      <c r="AV2250" s="13"/>
      <c r="AW2250" s="13"/>
      <c r="AX2250" s="13"/>
      <c r="AY2250" s="14" t="str">
        <f t="shared" si="354"/>
        <v/>
      </c>
      <c r="AZ2250" s="14">
        <f t="shared" si="352"/>
        <v>23</v>
      </c>
      <c r="BA2250" s="19">
        <f t="shared" si="355"/>
        <v>0</v>
      </c>
      <c r="BB2250" s="20" t="e">
        <f t="shared" si="353"/>
        <v>#DIV/0!</v>
      </c>
      <c r="BC2250">
        <f t="shared" si="356"/>
        <v>0</v>
      </c>
      <c r="BD2250" s="14">
        <f t="shared" si="357"/>
        <v>1</v>
      </c>
      <c r="BE2250" s="14" t="str">
        <f t="shared" si="358"/>
        <v/>
      </c>
      <c r="BF2250" s="14" t="str">
        <f t="shared" si="359"/>
        <v/>
      </c>
      <c r="BG2250" s="14" t="str">
        <f t="shared" si="360"/>
        <v/>
      </c>
    </row>
    <row r="2251" spans="1:59" x14ac:dyDescent="0.2">
      <c r="A2251" t="str">
        <f t="shared" si="361"/>
        <v>Callum Porter_2017</v>
      </c>
      <c r="B2251" t="s">
        <v>1706</v>
      </c>
      <c r="C2251" t="s">
        <v>443</v>
      </c>
      <c r="D2251">
        <v>2017</v>
      </c>
      <c r="E2251" s="13">
        <v>0</v>
      </c>
      <c r="F2251" s="13">
        <v>0</v>
      </c>
      <c r="G2251" s="13">
        <v>0</v>
      </c>
      <c r="H2251" s="13">
        <v>0</v>
      </c>
      <c r="I2251" s="13">
        <v>0</v>
      </c>
      <c r="J2251" s="13">
        <v>0</v>
      </c>
      <c r="K2251" s="13">
        <v>0</v>
      </c>
      <c r="L2251" s="13">
        <v>0</v>
      </c>
      <c r="M2251" s="13">
        <v>0</v>
      </c>
      <c r="N2251" s="13">
        <v>0</v>
      </c>
      <c r="O2251" s="13">
        <v>0</v>
      </c>
      <c r="P2251" s="13">
        <v>0</v>
      </c>
      <c r="Q2251" s="13">
        <v>0</v>
      </c>
      <c r="R2251" s="13">
        <v>0</v>
      </c>
      <c r="S2251" s="13">
        <v>0</v>
      </c>
      <c r="T2251" s="13">
        <v>0</v>
      </c>
      <c r="U2251" s="13">
        <v>0</v>
      </c>
      <c r="V2251" s="13">
        <v>0</v>
      </c>
      <c r="W2251" s="13">
        <v>0</v>
      </c>
      <c r="X2251" s="13">
        <v>0</v>
      </c>
      <c r="Y2251" s="13">
        <v>0</v>
      </c>
      <c r="Z2251" s="13">
        <v>0</v>
      </c>
      <c r="AA2251" s="13">
        <v>0</v>
      </c>
      <c r="AB2251" s="13"/>
      <c r="AC2251" s="13"/>
      <c r="AD2251" s="13"/>
      <c r="AE2251" s="13"/>
      <c r="AF2251" s="13"/>
      <c r="AG2251" s="13"/>
      <c r="AH2251" s="13"/>
      <c r="AI2251" s="13"/>
      <c r="AJ2251" s="13"/>
      <c r="AK2251" s="13"/>
      <c r="AL2251" s="13"/>
      <c r="AM2251" s="13"/>
      <c r="AN2251" s="13"/>
      <c r="AO2251" s="13"/>
      <c r="AP2251" s="13"/>
      <c r="AQ2251" s="13"/>
      <c r="AR2251" s="13"/>
      <c r="AS2251" s="13"/>
      <c r="AT2251" s="13"/>
      <c r="AU2251" s="13"/>
      <c r="AV2251" s="13"/>
      <c r="AW2251" s="13"/>
      <c r="AX2251" s="13"/>
      <c r="AY2251" s="14" t="str">
        <f t="shared" si="354"/>
        <v/>
      </c>
      <c r="AZ2251" s="14">
        <f t="shared" si="352"/>
        <v>23</v>
      </c>
      <c r="BA2251" s="19">
        <f t="shared" si="355"/>
        <v>0</v>
      </c>
      <c r="BB2251" s="20" t="e">
        <f t="shared" si="353"/>
        <v>#DIV/0!</v>
      </c>
      <c r="BC2251">
        <f t="shared" si="356"/>
        <v>23</v>
      </c>
      <c r="BD2251" s="14">
        <f t="shared" si="357"/>
        <v>1</v>
      </c>
      <c r="BE2251" s="14" t="str">
        <f t="shared" si="358"/>
        <v/>
      </c>
      <c r="BF2251" s="14" t="str">
        <f t="shared" si="359"/>
        <v/>
      </c>
      <c r="BG2251" s="14" t="str">
        <f t="shared" si="360"/>
        <v/>
      </c>
    </row>
    <row r="2252" spans="1:59" x14ac:dyDescent="0.2">
      <c r="A2252" t="str">
        <f t="shared" si="361"/>
        <v>Callum Porter_2016</v>
      </c>
      <c r="B2252" t="s">
        <v>1706</v>
      </c>
      <c r="C2252" t="s">
        <v>443</v>
      </c>
      <c r="D2252">
        <v>2016</v>
      </c>
      <c r="E2252" s="13">
        <v>0</v>
      </c>
      <c r="F2252" s="13">
        <v>0</v>
      </c>
      <c r="G2252" s="13">
        <v>0</v>
      </c>
      <c r="H2252" s="13">
        <v>0</v>
      </c>
      <c r="I2252" s="13">
        <v>0</v>
      </c>
      <c r="J2252" s="13">
        <v>0</v>
      </c>
      <c r="K2252" s="13">
        <v>0</v>
      </c>
      <c r="L2252" s="13">
        <v>0</v>
      </c>
      <c r="M2252" s="13">
        <v>0</v>
      </c>
      <c r="N2252" s="13">
        <v>0</v>
      </c>
      <c r="O2252" s="13">
        <v>0</v>
      </c>
      <c r="P2252" s="13">
        <v>0</v>
      </c>
      <c r="Q2252" s="13">
        <v>0</v>
      </c>
      <c r="R2252" s="13">
        <v>0</v>
      </c>
      <c r="S2252" s="13">
        <v>0</v>
      </c>
      <c r="T2252" s="13">
        <v>0</v>
      </c>
      <c r="U2252" s="13">
        <v>0</v>
      </c>
      <c r="V2252" s="13">
        <v>0</v>
      </c>
      <c r="W2252" s="13">
        <v>0</v>
      </c>
      <c r="X2252" s="13">
        <v>0</v>
      </c>
      <c r="Y2252" s="13">
        <v>0</v>
      </c>
      <c r="Z2252" s="13">
        <v>0</v>
      </c>
      <c r="AA2252" s="13">
        <v>0</v>
      </c>
      <c r="AB2252" s="13"/>
      <c r="AC2252" s="13"/>
      <c r="AD2252" s="13"/>
      <c r="AE2252" s="13"/>
      <c r="AF2252" s="13"/>
      <c r="AG2252" s="13"/>
      <c r="AH2252" s="13"/>
      <c r="AI2252" s="13"/>
      <c r="AJ2252" s="13"/>
      <c r="AK2252" s="13"/>
      <c r="AL2252" s="13"/>
      <c r="AM2252" s="13"/>
      <c r="AN2252" s="13"/>
      <c r="AO2252" s="13"/>
      <c r="AP2252" s="13"/>
      <c r="AQ2252" s="13"/>
      <c r="AR2252" s="13"/>
      <c r="AS2252" s="13"/>
      <c r="AT2252" s="13"/>
      <c r="AU2252" s="13"/>
      <c r="AV2252" s="13"/>
      <c r="AW2252" s="13"/>
      <c r="AX2252" s="13"/>
      <c r="AY2252" s="14" t="str">
        <f t="shared" si="354"/>
        <v/>
      </c>
      <c r="AZ2252" s="14">
        <f t="shared" si="352"/>
        <v>23</v>
      </c>
      <c r="BA2252" s="19">
        <f t="shared" si="355"/>
        <v>0</v>
      </c>
      <c r="BB2252" s="20" t="e">
        <f t="shared" si="353"/>
        <v>#DIV/0!</v>
      </c>
      <c r="BC2252">
        <f t="shared" si="356"/>
        <v>23</v>
      </c>
      <c r="BD2252" s="14">
        <f t="shared" si="357"/>
        <v>1</v>
      </c>
      <c r="BE2252" s="14" t="str">
        <f t="shared" si="358"/>
        <v/>
      </c>
      <c r="BF2252" s="14" t="str">
        <f t="shared" si="359"/>
        <v/>
      </c>
      <c r="BG2252" s="14" t="str">
        <f t="shared" si="360"/>
        <v/>
      </c>
    </row>
    <row r="2253" spans="1:59" x14ac:dyDescent="0.2">
      <c r="A2253" t="str">
        <f t="shared" si="361"/>
        <v>Callum Porter_2015</v>
      </c>
      <c r="B2253" t="s">
        <v>1706</v>
      </c>
      <c r="C2253" t="s">
        <v>443</v>
      </c>
      <c r="D2253">
        <v>2015</v>
      </c>
      <c r="E2253" s="13">
        <v>0</v>
      </c>
      <c r="F2253" s="13">
        <v>0</v>
      </c>
      <c r="G2253" s="13">
        <v>0</v>
      </c>
      <c r="H2253" s="13">
        <v>0</v>
      </c>
      <c r="I2253" s="13">
        <v>0</v>
      </c>
      <c r="J2253" s="13">
        <v>0</v>
      </c>
      <c r="K2253" s="13">
        <v>0</v>
      </c>
      <c r="L2253" s="13">
        <v>0</v>
      </c>
      <c r="M2253" s="13">
        <v>0</v>
      </c>
      <c r="N2253" s="13">
        <v>0</v>
      </c>
      <c r="O2253" s="13">
        <v>0</v>
      </c>
      <c r="P2253" s="13">
        <v>0</v>
      </c>
      <c r="Q2253" s="13">
        <v>0</v>
      </c>
      <c r="R2253" s="13">
        <v>0</v>
      </c>
      <c r="S2253" s="13">
        <v>0</v>
      </c>
      <c r="T2253" s="13">
        <v>0</v>
      </c>
      <c r="U2253" s="13">
        <v>0</v>
      </c>
      <c r="V2253" s="13">
        <v>0</v>
      </c>
      <c r="W2253" s="13">
        <v>0</v>
      </c>
      <c r="X2253" s="13">
        <v>0</v>
      </c>
      <c r="Y2253" s="13">
        <v>0</v>
      </c>
      <c r="Z2253" s="13">
        <v>0</v>
      </c>
      <c r="AA2253" s="13">
        <v>0</v>
      </c>
      <c r="AB2253" s="13"/>
      <c r="AC2253" s="13"/>
      <c r="AD2253" s="13"/>
      <c r="AE2253" s="13"/>
      <c r="AF2253" s="13"/>
      <c r="AG2253" s="13"/>
      <c r="AH2253" s="13"/>
      <c r="AI2253" s="13"/>
      <c r="AJ2253" s="13"/>
      <c r="AK2253" s="13"/>
      <c r="AL2253" s="13"/>
      <c r="AM2253" s="13"/>
      <c r="AN2253" s="13"/>
      <c r="AO2253" s="13"/>
      <c r="AP2253" s="13"/>
      <c r="AQ2253" s="13"/>
      <c r="AR2253" s="13"/>
      <c r="AS2253" s="13"/>
      <c r="AT2253" s="13"/>
      <c r="AU2253" s="13"/>
      <c r="AV2253" s="13"/>
      <c r="AW2253" s="13"/>
      <c r="AX2253" s="13"/>
      <c r="AY2253" s="14" t="str">
        <f t="shared" si="354"/>
        <v/>
      </c>
      <c r="AZ2253" s="14">
        <f t="shared" si="352"/>
        <v>23</v>
      </c>
      <c r="BA2253" s="19">
        <f t="shared" si="355"/>
        <v>0</v>
      </c>
      <c r="BB2253" s="20" t="e">
        <f t="shared" si="353"/>
        <v>#DIV/0!</v>
      </c>
      <c r="BC2253">
        <f t="shared" si="356"/>
        <v>23</v>
      </c>
      <c r="BD2253" s="14">
        <f t="shared" si="357"/>
        <v>1</v>
      </c>
      <c r="BE2253" s="14" t="str">
        <f t="shared" si="358"/>
        <v/>
      </c>
      <c r="BF2253" s="14" t="str">
        <f t="shared" si="359"/>
        <v/>
      </c>
      <c r="BG2253" s="14" t="str">
        <f t="shared" si="360"/>
        <v/>
      </c>
    </row>
    <row r="2254" spans="1:59" x14ac:dyDescent="0.2">
      <c r="A2254" t="str">
        <f t="shared" si="361"/>
        <v>Wil Powell_2018</v>
      </c>
      <c r="B2254" t="s">
        <v>1651</v>
      </c>
      <c r="C2254" t="s">
        <v>144</v>
      </c>
      <c r="D2254">
        <v>2018</v>
      </c>
      <c r="E2254" s="13">
        <v>121800</v>
      </c>
      <c r="F2254" s="13">
        <v>121800</v>
      </c>
      <c r="G2254" s="13">
        <v>121800</v>
      </c>
      <c r="H2254" s="13">
        <v>121800</v>
      </c>
      <c r="I2254" s="13">
        <v>121800</v>
      </c>
      <c r="J2254" s="13">
        <v>121800</v>
      </c>
      <c r="K2254" s="13">
        <v>121800</v>
      </c>
      <c r="L2254" s="13">
        <v>121800</v>
      </c>
      <c r="M2254" s="13">
        <v>121800</v>
      </c>
      <c r="N2254" s="13">
        <v>121800</v>
      </c>
      <c r="O2254" s="13">
        <v>121800</v>
      </c>
      <c r="P2254" s="13">
        <v>121800</v>
      </c>
      <c r="Q2254" s="13">
        <v>121800</v>
      </c>
      <c r="R2254" s="13">
        <v>121800</v>
      </c>
      <c r="S2254" s="13">
        <v>121800</v>
      </c>
      <c r="T2254" s="13">
        <v>121800</v>
      </c>
      <c r="U2254" s="13">
        <v>121800</v>
      </c>
      <c r="V2254" s="13">
        <v>147900</v>
      </c>
      <c r="W2254" s="13">
        <v>168500</v>
      </c>
      <c r="X2254" s="13">
        <v>177300</v>
      </c>
      <c r="Y2254" s="13">
        <v>191000</v>
      </c>
      <c r="Z2254" s="13">
        <v>195100</v>
      </c>
      <c r="AA2254" s="13">
        <v>195100</v>
      </c>
      <c r="AB2254" s="13"/>
      <c r="AC2254" s="13"/>
      <c r="AD2254" s="13"/>
      <c r="AE2254" s="13"/>
      <c r="AF2254" s="13"/>
      <c r="AG2254" s="13"/>
      <c r="AH2254" s="13"/>
      <c r="AI2254" s="13"/>
      <c r="AJ2254" s="13"/>
      <c r="AK2254" s="13"/>
      <c r="AL2254" s="13"/>
      <c r="AM2254" s="13"/>
      <c r="AN2254" s="13"/>
      <c r="AO2254" s="13"/>
      <c r="AP2254" s="13">
        <v>39</v>
      </c>
      <c r="AQ2254" s="13">
        <v>66</v>
      </c>
      <c r="AR2254" s="13">
        <v>28</v>
      </c>
      <c r="AS2254" s="13">
        <v>43</v>
      </c>
      <c r="AT2254" s="13">
        <v>52</v>
      </c>
      <c r="AU2254" s="13">
        <v>45</v>
      </c>
      <c r="AV2254" s="13">
        <v>30</v>
      </c>
      <c r="AW2254" s="13"/>
      <c r="AX2254" s="13"/>
      <c r="AY2254" s="14">
        <f t="shared" si="354"/>
        <v>43.285714285714285</v>
      </c>
      <c r="AZ2254" s="14">
        <f t="shared" si="352"/>
        <v>23</v>
      </c>
      <c r="BA2254" s="19">
        <f t="shared" si="355"/>
        <v>0.31818181818181818</v>
      </c>
      <c r="BB2254" s="20">
        <f t="shared" si="353"/>
        <v>13.060299712159306</v>
      </c>
      <c r="BC2254">
        <f t="shared" si="356"/>
        <v>0</v>
      </c>
      <c r="BD2254" s="14">
        <f t="shared" si="357"/>
        <v>1</v>
      </c>
      <c r="BE2254" s="14" t="str">
        <f t="shared" si="358"/>
        <v/>
      </c>
      <c r="BF2254" s="14" t="str">
        <f t="shared" si="359"/>
        <v/>
      </c>
      <c r="BG2254" s="14">
        <f t="shared" si="360"/>
        <v>43.285714285714285</v>
      </c>
    </row>
    <row r="2255" spans="1:59" x14ac:dyDescent="0.2">
      <c r="A2255" t="str">
        <f t="shared" si="361"/>
        <v>Wil Powell_2017</v>
      </c>
      <c r="B2255" t="s">
        <v>1651</v>
      </c>
      <c r="C2255" t="s">
        <v>144</v>
      </c>
      <c r="D2255">
        <v>2017</v>
      </c>
      <c r="E2255" s="13">
        <v>0</v>
      </c>
      <c r="F2255" s="13">
        <v>0</v>
      </c>
      <c r="G2255" s="13">
        <v>0</v>
      </c>
      <c r="H2255" s="13">
        <v>0</v>
      </c>
      <c r="I2255" s="13">
        <v>0</v>
      </c>
      <c r="J2255" s="13">
        <v>0</v>
      </c>
      <c r="K2255" s="13">
        <v>0</v>
      </c>
      <c r="L2255" s="13">
        <v>0</v>
      </c>
      <c r="M2255" s="13">
        <v>0</v>
      </c>
      <c r="N2255" s="13">
        <v>0</v>
      </c>
      <c r="O2255" s="13">
        <v>0</v>
      </c>
      <c r="P2255" s="13">
        <v>0</v>
      </c>
      <c r="Q2255" s="13">
        <v>0</v>
      </c>
      <c r="R2255" s="13">
        <v>0</v>
      </c>
      <c r="S2255" s="13">
        <v>0</v>
      </c>
      <c r="T2255" s="13">
        <v>0</v>
      </c>
      <c r="U2255" s="13">
        <v>0</v>
      </c>
      <c r="V2255" s="13">
        <v>0</v>
      </c>
      <c r="W2255" s="13">
        <v>0</v>
      </c>
      <c r="X2255" s="13">
        <v>0</v>
      </c>
      <c r="Y2255" s="13">
        <v>0</v>
      </c>
      <c r="Z2255" s="13">
        <v>0</v>
      </c>
      <c r="AA2255" s="13">
        <v>0</v>
      </c>
      <c r="AB2255" s="13"/>
      <c r="AC2255" s="13"/>
      <c r="AD2255" s="13"/>
      <c r="AE2255" s="13"/>
      <c r="AF2255" s="13"/>
      <c r="AG2255" s="13"/>
      <c r="AH2255" s="13"/>
      <c r="AI2255" s="13"/>
      <c r="AJ2255" s="13"/>
      <c r="AK2255" s="13"/>
      <c r="AL2255" s="13"/>
      <c r="AM2255" s="13"/>
      <c r="AN2255" s="13"/>
      <c r="AO2255" s="13"/>
      <c r="AP2255" s="13"/>
      <c r="AQ2255" s="13"/>
      <c r="AR2255" s="13"/>
      <c r="AS2255" s="13"/>
      <c r="AT2255" s="13"/>
      <c r="AU2255" s="13"/>
      <c r="AV2255" s="13"/>
      <c r="AW2255" s="13"/>
      <c r="AX2255" s="13"/>
      <c r="AY2255" s="14" t="str">
        <f t="shared" si="354"/>
        <v/>
      </c>
      <c r="AZ2255" s="14">
        <f t="shared" si="352"/>
        <v>23</v>
      </c>
      <c r="BA2255" s="19">
        <f t="shared" si="355"/>
        <v>0</v>
      </c>
      <c r="BB2255" s="20" t="e">
        <f t="shared" si="353"/>
        <v>#DIV/0!</v>
      </c>
      <c r="BC2255">
        <f t="shared" si="356"/>
        <v>23</v>
      </c>
      <c r="BD2255" s="14">
        <f t="shared" si="357"/>
        <v>1</v>
      </c>
      <c r="BE2255" s="14" t="str">
        <f t="shared" si="358"/>
        <v/>
      </c>
      <c r="BF2255" s="14" t="str">
        <f t="shared" si="359"/>
        <v/>
      </c>
      <c r="BG2255" s="14" t="str">
        <f t="shared" si="360"/>
        <v/>
      </c>
    </row>
    <row r="2256" spans="1:59" x14ac:dyDescent="0.2">
      <c r="A2256" t="str">
        <f t="shared" si="361"/>
        <v>Wil Powell_2016</v>
      </c>
      <c r="B2256" t="s">
        <v>1651</v>
      </c>
      <c r="C2256" t="s">
        <v>144</v>
      </c>
      <c r="D2256">
        <v>2016</v>
      </c>
      <c r="E2256" s="13">
        <v>0</v>
      </c>
      <c r="F2256" s="13">
        <v>0</v>
      </c>
      <c r="G2256" s="13">
        <v>0</v>
      </c>
      <c r="H2256" s="13">
        <v>0</v>
      </c>
      <c r="I2256" s="13">
        <v>0</v>
      </c>
      <c r="J2256" s="13">
        <v>0</v>
      </c>
      <c r="K2256" s="13">
        <v>0</v>
      </c>
      <c r="L2256" s="13">
        <v>0</v>
      </c>
      <c r="M2256" s="13">
        <v>0</v>
      </c>
      <c r="N2256" s="13">
        <v>0</v>
      </c>
      <c r="O2256" s="13">
        <v>0</v>
      </c>
      <c r="P2256" s="13">
        <v>0</v>
      </c>
      <c r="Q2256" s="13">
        <v>0</v>
      </c>
      <c r="R2256" s="13">
        <v>0</v>
      </c>
      <c r="S2256" s="13">
        <v>0</v>
      </c>
      <c r="T2256" s="13">
        <v>0</v>
      </c>
      <c r="U2256" s="13">
        <v>0</v>
      </c>
      <c r="V2256" s="13">
        <v>0</v>
      </c>
      <c r="W2256" s="13">
        <v>0</v>
      </c>
      <c r="X2256" s="13">
        <v>0</v>
      </c>
      <c r="Y2256" s="13">
        <v>0</v>
      </c>
      <c r="Z2256" s="13">
        <v>0</v>
      </c>
      <c r="AA2256" s="13">
        <v>0</v>
      </c>
      <c r="AB2256" s="13"/>
      <c r="AC2256" s="13"/>
      <c r="AD2256" s="13"/>
      <c r="AE2256" s="13"/>
      <c r="AF2256" s="13"/>
      <c r="AG2256" s="13"/>
      <c r="AH2256" s="13"/>
      <c r="AI2256" s="13"/>
      <c r="AJ2256" s="13"/>
      <c r="AK2256" s="13"/>
      <c r="AL2256" s="13"/>
      <c r="AM2256" s="13"/>
      <c r="AN2256" s="13"/>
      <c r="AO2256" s="13"/>
      <c r="AP2256" s="13"/>
      <c r="AQ2256" s="13"/>
      <c r="AR2256" s="13"/>
      <c r="AS2256" s="13"/>
      <c r="AT2256" s="13"/>
      <c r="AU2256" s="13"/>
      <c r="AV2256" s="13"/>
      <c r="AW2256" s="13"/>
      <c r="AX2256" s="13"/>
      <c r="AY2256" s="14" t="str">
        <f t="shared" si="354"/>
        <v/>
      </c>
      <c r="AZ2256" s="14">
        <f t="shared" si="352"/>
        <v>23</v>
      </c>
      <c r="BA2256" s="19">
        <f t="shared" si="355"/>
        <v>0</v>
      </c>
      <c r="BB2256" s="20" t="e">
        <f t="shared" si="353"/>
        <v>#DIV/0!</v>
      </c>
      <c r="BC2256">
        <f t="shared" si="356"/>
        <v>23</v>
      </c>
      <c r="BD2256" s="14">
        <f t="shared" si="357"/>
        <v>1</v>
      </c>
      <c r="BE2256" s="14" t="str">
        <f t="shared" si="358"/>
        <v/>
      </c>
      <c r="BF2256" s="14" t="str">
        <f t="shared" si="359"/>
        <v/>
      </c>
      <c r="BG2256" s="14" t="str">
        <f t="shared" si="360"/>
        <v/>
      </c>
    </row>
    <row r="2257" spans="1:59" x14ac:dyDescent="0.2">
      <c r="A2257" t="str">
        <f t="shared" si="361"/>
        <v>Wil Powell_2015</v>
      </c>
      <c r="B2257" t="s">
        <v>1651</v>
      </c>
      <c r="C2257" t="s">
        <v>144</v>
      </c>
      <c r="D2257">
        <v>2015</v>
      </c>
      <c r="E2257" s="13">
        <v>0</v>
      </c>
      <c r="F2257" s="13">
        <v>0</v>
      </c>
      <c r="G2257" s="13">
        <v>0</v>
      </c>
      <c r="H2257" s="13">
        <v>0</v>
      </c>
      <c r="I2257" s="13">
        <v>0</v>
      </c>
      <c r="J2257" s="13">
        <v>0</v>
      </c>
      <c r="K2257" s="13">
        <v>0</v>
      </c>
      <c r="L2257" s="13">
        <v>0</v>
      </c>
      <c r="M2257" s="13">
        <v>0</v>
      </c>
      <c r="N2257" s="13">
        <v>0</v>
      </c>
      <c r="O2257" s="13">
        <v>0</v>
      </c>
      <c r="P2257" s="13">
        <v>0</v>
      </c>
      <c r="Q2257" s="13">
        <v>0</v>
      </c>
      <c r="R2257" s="13">
        <v>0</v>
      </c>
      <c r="S2257" s="13">
        <v>0</v>
      </c>
      <c r="T2257" s="13">
        <v>0</v>
      </c>
      <c r="U2257" s="13">
        <v>0</v>
      </c>
      <c r="V2257" s="13">
        <v>0</v>
      </c>
      <c r="W2257" s="13">
        <v>0</v>
      </c>
      <c r="X2257" s="13">
        <v>0</v>
      </c>
      <c r="Y2257" s="13">
        <v>0</v>
      </c>
      <c r="Z2257" s="13">
        <v>0</v>
      </c>
      <c r="AA2257" s="13">
        <v>0</v>
      </c>
      <c r="AB2257" s="13"/>
      <c r="AC2257" s="13"/>
      <c r="AD2257" s="13"/>
      <c r="AE2257" s="13"/>
      <c r="AF2257" s="13"/>
      <c r="AG2257" s="13"/>
      <c r="AH2257" s="13"/>
      <c r="AI2257" s="13"/>
      <c r="AJ2257" s="13"/>
      <c r="AK2257" s="13"/>
      <c r="AL2257" s="13"/>
      <c r="AM2257" s="13"/>
      <c r="AN2257" s="13"/>
      <c r="AO2257" s="13"/>
      <c r="AP2257" s="13"/>
      <c r="AQ2257" s="13"/>
      <c r="AR2257" s="13"/>
      <c r="AS2257" s="13"/>
      <c r="AT2257" s="13"/>
      <c r="AU2257" s="13"/>
      <c r="AV2257" s="13"/>
      <c r="AW2257" s="13"/>
      <c r="AX2257" s="13"/>
      <c r="AY2257" s="14" t="str">
        <f t="shared" si="354"/>
        <v/>
      </c>
      <c r="AZ2257" s="14">
        <f t="shared" si="352"/>
        <v>23</v>
      </c>
      <c r="BA2257" s="19">
        <f t="shared" si="355"/>
        <v>0</v>
      </c>
      <c r="BB2257" s="20" t="e">
        <f t="shared" si="353"/>
        <v>#DIV/0!</v>
      </c>
      <c r="BC2257">
        <f t="shared" si="356"/>
        <v>23</v>
      </c>
      <c r="BD2257" s="14">
        <f t="shared" si="357"/>
        <v>1</v>
      </c>
      <c r="BE2257" s="14" t="str">
        <f t="shared" si="358"/>
        <v/>
      </c>
      <c r="BF2257" s="14" t="str">
        <f t="shared" si="359"/>
        <v/>
      </c>
      <c r="BG2257" s="14" t="str">
        <f t="shared" si="360"/>
        <v/>
      </c>
    </row>
    <row r="2258" spans="1:59" x14ac:dyDescent="0.2">
      <c r="A2258" t="str">
        <f t="shared" si="361"/>
        <v>Sam Powell-Pepper_2018</v>
      </c>
      <c r="B2258" t="s">
        <v>955</v>
      </c>
      <c r="C2258" t="s">
        <v>40</v>
      </c>
      <c r="D2258">
        <v>2018</v>
      </c>
      <c r="E2258" s="13">
        <v>356000</v>
      </c>
      <c r="F2258" s="13">
        <v>356000</v>
      </c>
      <c r="G2258" s="13">
        <v>356000</v>
      </c>
      <c r="H2258" s="13">
        <v>348100</v>
      </c>
      <c r="I2258" s="13">
        <v>348100</v>
      </c>
      <c r="J2258" s="13">
        <v>348100</v>
      </c>
      <c r="K2258" s="13">
        <v>348100</v>
      </c>
      <c r="L2258" s="13">
        <v>348100</v>
      </c>
      <c r="M2258" s="13">
        <v>349600</v>
      </c>
      <c r="N2258" s="13">
        <v>373600</v>
      </c>
      <c r="O2258" s="13">
        <v>373600</v>
      </c>
      <c r="P2258" s="13">
        <v>399900</v>
      </c>
      <c r="Q2258" s="13">
        <v>420300</v>
      </c>
      <c r="R2258" s="13">
        <v>421800</v>
      </c>
      <c r="S2258" s="13">
        <v>431900</v>
      </c>
      <c r="T2258" s="13">
        <v>446400</v>
      </c>
      <c r="U2258" s="13">
        <v>456900</v>
      </c>
      <c r="V2258" s="13">
        <v>467600</v>
      </c>
      <c r="W2258" s="13">
        <v>444200</v>
      </c>
      <c r="X2258" s="13">
        <v>410800</v>
      </c>
      <c r="Y2258" s="13">
        <v>365100</v>
      </c>
      <c r="Z2258" s="13">
        <v>365100</v>
      </c>
      <c r="AA2258" s="13">
        <v>336200</v>
      </c>
      <c r="AB2258" s="13">
        <v>62</v>
      </c>
      <c r="AC2258" s="13">
        <v>76</v>
      </c>
      <c r="AD2258" s="13">
        <v>56</v>
      </c>
      <c r="AE2258" s="13"/>
      <c r="AF2258" s="13"/>
      <c r="AG2258" s="13"/>
      <c r="AH2258" s="13"/>
      <c r="AI2258" s="13">
        <v>81</v>
      </c>
      <c r="AJ2258" s="13">
        <v>128</v>
      </c>
      <c r="AK2258" s="13"/>
      <c r="AL2258" s="13">
        <v>74</v>
      </c>
      <c r="AM2258" s="13">
        <v>86</v>
      </c>
      <c r="AN2258" s="13">
        <v>96</v>
      </c>
      <c r="AO2258" s="13">
        <v>96</v>
      </c>
      <c r="AP2258" s="13">
        <v>105</v>
      </c>
      <c r="AQ2258" s="13">
        <v>96</v>
      </c>
      <c r="AR2258" s="13">
        <v>102</v>
      </c>
      <c r="AS2258" s="13">
        <v>36</v>
      </c>
      <c r="AT2258" s="13">
        <v>59</v>
      </c>
      <c r="AU2258" s="13">
        <v>55</v>
      </c>
      <c r="AV2258" s="13"/>
      <c r="AW2258" s="13"/>
      <c r="AX2258" s="13">
        <v>47</v>
      </c>
      <c r="AY2258" s="14">
        <f t="shared" si="354"/>
        <v>78.4375</v>
      </c>
      <c r="AZ2258" s="14">
        <f t="shared" si="352"/>
        <v>23</v>
      </c>
      <c r="BA2258" s="19">
        <f t="shared" si="355"/>
        <v>0.72727272727272729</v>
      </c>
      <c r="BB2258" s="20">
        <f t="shared" si="353"/>
        <v>24.795076796278195</v>
      </c>
      <c r="BC2258">
        <f t="shared" si="356"/>
        <v>0</v>
      </c>
      <c r="BD2258" s="14">
        <f t="shared" si="357"/>
        <v>23</v>
      </c>
      <c r="BE2258" s="14">
        <f t="shared" si="358"/>
        <v>64.666666666666671</v>
      </c>
      <c r="BF2258" s="14">
        <f t="shared" si="359"/>
        <v>92.25</v>
      </c>
      <c r="BG2258" s="14">
        <f t="shared" si="360"/>
        <v>71.428571428571431</v>
      </c>
    </row>
    <row r="2259" spans="1:59" x14ac:dyDescent="0.2">
      <c r="A2259" t="str">
        <f t="shared" si="361"/>
        <v>Sam Powell-Pepper_2017</v>
      </c>
      <c r="B2259" t="s">
        <v>955</v>
      </c>
      <c r="C2259" t="s">
        <v>40</v>
      </c>
      <c r="D2259">
        <v>2017</v>
      </c>
      <c r="E2259" s="13">
        <v>135300</v>
      </c>
      <c r="F2259" s="13">
        <v>135300</v>
      </c>
      <c r="G2259" s="13">
        <v>135300</v>
      </c>
      <c r="H2259" s="13">
        <v>198000</v>
      </c>
      <c r="I2259" s="13">
        <v>227500</v>
      </c>
      <c r="J2259" s="13">
        <v>233800</v>
      </c>
      <c r="K2259" s="13">
        <v>258700</v>
      </c>
      <c r="L2259" s="13">
        <v>285700</v>
      </c>
      <c r="M2259" s="13">
        <v>311900</v>
      </c>
      <c r="N2259" s="13">
        <v>311900</v>
      </c>
      <c r="O2259" s="13">
        <v>312600</v>
      </c>
      <c r="P2259" s="13">
        <v>325200</v>
      </c>
      <c r="Q2259" s="13">
        <v>330700</v>
      </c>
      <c r="R2259" s="13">
        <v>348100</v>
      </c>
      <c r="S2259" s="13">
        <v>358200</v>
      </c>
      <c r="T2259" s="13">
        <v>370200</v>
      </c>
      <c r="U2259" s="13">
        <v>361100</v>
      </c>
      <c r="V2259" s="13">
        <v>354700</v>
      </c>
      <c r="W2259" s="13">
        <v>348700</v>
      </c>
      <c r="X2259" s="13">
        <v>337800</v>
      </c>
      <c r="Y2259" s="13">
        <v>300100</v>
      </c>
      <c r="Z2259" s="13">
        <v>300100</v>
      </c>
      <c r="AA2259" s="13">
        <v>272400</v>
      </c>
      <c r="AB2259" s="13">
        <v>78</v>
      </c>
      <c r="AC2259" s="13">
        <v>90</v>
      </c>
      <c r="AD2259" s="13">
        <v>51</v>
      </c>
      <c r="AE2259" s="13">
        <v>41</v>
      </c>
      <c r="AF2259" s="13">
        <v>55</v>
      </c>
      <c r="AG2259" s="13">
        <v>97</v>
      </c>
      <c r="AH2259" s="13">
        <v>60</v>
      </c>
      <c r="AI2259" s="13">
        <v>70</v>
      </c>
      <c r="AJ2259" s="13"/>
      <c r="AK2259" s="13">
        <v>55</v>
      </c>
      <c r="AL2259" s="13">
        <v>88</v>
      </c>
      <c r="AM2259" s="13">
        <v>60</v>
      </c>
      <c r="AN2259" s="13">
        <v>85</v>
      </c>
      <c r="AO2259" s="13">
        <v>82</v>
      </c>
      <c r="AP2259" s="13">
        <v>73</v>
      </c>
      <c r="AQ2259" s="13">
        <v>45</v>
      </c>
      <c r="AR2259" s="13">
        <v>83</v>
      </c>
      <c r="AS2259" s="13">
        <v>71</v>
      </c>
      <c r="AT2259" s="13">
        <v>31</v>
      </c>
      <c r="AU2259" s="13">
        <v>17</v>
      </c>
      <c r="AV2259" s="13"/>
      <c r="AW2259" s="13">
        <v>71</v>
      </c>
      <c r="AX2259" s="13">
        <v>57</v>
      </c>
      <c r="AY2259" s="14">
        <f t="shared" si="354"/>
        <v>64.761904761904759</v>
      </c>
      <c r="AZ2259" s="14">
        <f t="shared" si="352"/>
        <v>23</v>
      </c>
      <c r="BA2259" s="19">
        <f t="shared" si="355"/>
        <v>0.95454545454545459</v>
      </c>
      <c r="BB2259" s="20">
        <f t="shared" si="353"/>
        <v>20.574024307132436</v>
      </c>
      <c r="BC2259">
        <f t="shared" si="356"/>
        <v>0</v>
      </c>
      <c r="BD2259" s="14">
        <f t="shared" si="357"/>
        <v>1</v>
      </c>
      <c r="BE2259" s="14">
        <f t="shared" si="358"/>
        <v>68.666666666666671</v>
      </c>
      <c r="BF2259" s="14">
        <f t="shared" si="359"/>
        <v>66.599999999999994</v>
      </c>
      <c r="BG2259" s="14">
        <f t="shared" si="360"/>
        <v>56</v>
      </c>
    </row>
    <row r="2260" spans="1:59" x14ac:dyDescent="0.2">
      <c r="A2260" t="str">
        <f t="shared" si="361"/>
        <v>Sam Powell-Pepper_2016</v>
      </c>
      <c r="B2260" t="s">
        <v>955</v>
      </c>
      <c r="C2260" t="s">
        <v>40</v>
      </c>
      <c r="D2260">
        <v>2016</v>
      </c>
      <c r="E2260" s="13">
        <v>0</v>
      </c>
      <c r="F2260" s="13">
        <v>0</v>
      </c>
      <c r="G2260" s="13">
        <v>0</v>
      </c>
      <c r="H2260" s="13">
        <v>0</v>
      </c>
      <c r="I2260" s="13">
        <v>0</v>
      </c>
      <c r="J2260" s="13">
        <v>0</v>
      </c>
      <c r="K2260" s="13">
        <v>0</v>
      </c>
      <c r="L2260" s="13">
        <v>0</v>
      </c>
      <c r="M2260" s="13">
        <v>0</v>
      </c>
      <c r="N2260" s="13">
        <v>0</v>
      </c>
      <c r="O2260" s="13">
        <v>0</v>
      </c>
      <c r="P2260" s="13">
        <v>0</v>
      </c>
      <c r="Q2260" s="13">
        <v>0</v>
      </c>
      <c r="R2260" s="13">
        <v>0</v>
      </c>
      <c r="S2260" s="13">
        <v>0</v>
      </c>
      <c r="T2260" s="13">
        <v>0</v>
      </c>
      <c r="U2260" s="13">
        <v>0</v>
      </c>
      <c r="V2260" s="13">
        <v>0</v>
      </c>
      <c r="W2260" s="13">
        <v>0</v>
      </c>
      <c r="X2260" s="13">
        <v>0</v>
      </c>
      <c r="Y2260" s="13">
        <v>0</v>
      </c>
      <c r="Z2260" s="13">
        <v>0</v>
      </c>
      <c r="AA2260" s="13">
        <v>0</v>
      </c>
      <c r="AB2260" s="13"/>
      <c r="AC2260" s="13"/>
      <c r="AD2260" s="13"/>
      <c r="AE2260" s="13"/>
      <c r="AF2260" s="13"/>
      <c r="AG2260" s="13"/>
      <c r="AH2260" s="13"/>
      <c r="AI2260" s="13"/>
      <c r="AJ2260" s="13"/>
      <c r="AK2260" s="13"/>
      <c r="AL2260" s="13"/>
      <c r="AM2260" s="13"/>
      <c r="AN2260" s="13"/>
      <c r="AO2260" s="13"/>
      <c r="AP2260" s="13"/>
      <c r="AQ2260" s="13"/>
      <c r="AR2260" s="13"/>
      <c r="AS2260" s="13"/>
      <c r="AT2260" s="13"/>
      <c r="AU2260" s="13"/>
      <c r="AV2260" s="13"/>
      <c r="AW2260" s="13"/>
      <c r="AX2260" s="13"/>
      <c r="AY2260" s="14" t="str">
        <f t="shared" si="354"/>
        <v/>
      </c>
      <c r="AZ2260" s="14">
        <f t="shared" si="352"/>
        <v>23</v>
      </c>
      <c r="BA2260" s="19">
        <f t="shared" si="355"/>
        <v>0</v>
      </c>
      <c r="BB2260" s="20" t="e">
        <f t="shared" si="353"/>
        <v>#DIV/0!</v>
      </c>
      <c r="BC2260">
        <f t="shared" si="356"/>
        <v>23</v>
      </c>
      <c r="BD2260" s="14">
        <f t="shared" si="357"/>
        <v>1</v>
      </c>
      <c r="BE2260" s="14" t="str">
        <f t="shared" si="358"/>
        <v/>
      </c>
      <c r="BF2260" s="14" t="str">
        <f t="shared" si="359"/>
        <v/>
      </c>
      <c r="BG2260" s="14" t="str">
        <f t="shared" si="360"/>
        <v/>
      </c>
    </row>
    <row r="2261" spans="1:59" x14ac:dyDescent="0.2">
      <c r="A2261" t="str">
        <f t="shared" si="361"/>
        <v>Sam Powell-Pepper_2015</v>
      </c>
      <c r="B2261" t="s">
        <v>955</v>
      </c>
      <c r="C2261" t="s">
        <v>40</v>
      </c>
      <c r="D2261">
        <v>2015</v>
      </c>
      <c r="E2261" s="13">
        <v>0</v>
      </c>
      <c r="F2261" s="13">
        <v>0</v>
      </c>
      <c r="G2261" s="13">
        <v>0</v>
      </c>
      <c r="H2261" s="13">
        <v>0</v>
      </c>
      <c r="I2261" s="13">
        <v>0</v>
      </c>
      <c r="J2261" s="13">
        <v>0</v>
      </c>
      <c r="K2261" s="13">
        <v>0</v>
      </c>
      <c r="L2261" s="13">
        <v>0</v>
      </c>
      <c r="M2261" s="13">
        <v>0</v>
      </c>
      <c r="N2261" s="13">
        <v>0</v>
      </c>
      <c r="O2261" s="13">
        <v>0</v>
      </c>
      <c r="P2261" s="13">
        <v>0</v>
      </c>
      <c r="Q2261" s="13">
        <v>0</v>
      </c>
      <c r="R2261" s="13">
        <v>0</v>
      </c>
      <c r="S2261" s="13">
        <v>0</v>
      </c>
      <c r="T2261" s="13">
        <v>0</v>
      </c>
      <c r="U2261" s="13">
        <v>0</v>
      </c>
      <c r="V2261" s="13">
        <v>0</v>
      </c>
      <c r="W2261" s="13">
        <v>0</v>
      </c>
      <c r="X2261" s="13">
        <v>0</v>
      </c>
      <c r="Y2261" s="13">
        <v>0</v>
      </c>
      <c r="Z2261" s="13">
        <v>0</v>
      </c>
      <c r="AA2261" s="13">
        <v>0</v>
      </c>
      <c r="AB2261" s="13"/>
      <c r="AC2261" s="13"/>
      <c r="AD2261" s="13"/>
      <c r="AE2261" s="13"/>
      <c r="AF2261" s="13"/>
      <c r="AG2261" s="13"/>
      <c r="AH2261" s="13"/>
      <c r="AI2261" s="13"/>
      <c r="AJ2261" s="13"/>
      <c r="AK2261" s="13"/>
      <c r="AL2261" s="13"/>
      <c r="AM2261" s="13"/>
      <c r="AN2261" s="13"/>
      <c r="AO2261" s="13"/>
      <c r="AP2261" s="13"/>
      <c r="AQ2261" s="13"/>
      <c r="AR2261" s="13"/>
      <c r="AS2261" s="13"/>
      <c r="AT2261" s="13"/>
      <c r="AU2261" s="13"/>
      <c r="AV2261" s="13"/>
      <c r="AW2261" s="13"/>
      <c r="AX2261" s="13"/>
      <c r="AY2261" s="14" t="str">
        <f t="shared" si="354"/>
        <v/>
      </c>
      <c r="AZ2261" s="14">
        <f t="shared" si="352"/>
        <v>23</v>
      </c>
      <c r="BA2261" s="19">
        <f t="shared" si="355"/>
        <v>0</v>
      </c>
      <c r="BB2261" s="20" t="e">
        <f t="shared" si="353"/>
        <v>#DIV/0!</v>
      </c>
      <c r="BC2261">
        <f t="shared" si="356"/>
        <v>23</v>
      </c>
      <c r="BD2261" s="14">
        <f t="shared" si="357"/>
        <v>1</v>
      </c>
      <c r="BE2261" s="14" t="str">
        <f t="shared" si="358"/>
        <v/>
      </c>
      <c r="BF2261" s="14" t="str">
        <f t="shared" si="359"/>
        <v/>
      </c>
      <c r="BG2261" s="14" t="str">
        <f t="shared" si="360"/>
        <v/>
      </c>
    </row>
    <row r="2262" spans="1:59" x14ac:dyDescent="0.2">
      <c r="A2262" t="str">
        <f t="shared" si="361"/>
        <v>Dion Prestia_2018</v>
      </c>
      <c r="B2262" t="s">
        <v>623</v>
      </c>
      <c r="C2262" t="s">
        <v>369</v>
      </c>
      <c r="D2262">
        <v>2018</v>
      </c>
      <c r="E2262" s="13">
        <v>456000</v>
      </c>
      <c r="F2262" s="13">
        <v>456000</v>
      </c>
      <c r="G2262" s="13">
        <v>456000</v>
      </c>
      <c r="H2262" s="13">
        <v>456000</v>
      </c>
      <c r="I2262" s="13">
        <v>456000</v>
      </c>
      <c r="J2262" s="13">
        <v>456000</v>
      </c>
      <c r="K2262" s="13">
        <v>443300</v>
      </c>
      <c r="L2262" s="13">
        <v>424600</v>
      </c>
      <c r="M2262" s="13">
        <v>424600</v>
      </c>
      <c r="N2262" s="13">
        <v>424600</v>
      </c>
      <c r="O2262" s="13">
        <v>424600</v>
      </c>
      <c r="P2262" s="13">
        <v>424600</v>
      </c>
      <c r="Q2262" s="13">
        <v>424600</v>
      </c>
      <c r="R2262" s="13">
        <v>424600</v>
      </c>
      <c r="S2262" s="13">
        <v>424600</v>
      </c>
      <c r="T2262" s="13">
        <v>408600</v>
      </c>
      <c r="U2262" s="13">
        <v>411600</v>
      </c>
      <c r="V2262" s="13">
        <v>427500</v>
      </c>
      <c r="W2262" s="13">
        <v>453700</v>
      </c>
      <c r="X2262" s="13">
        <v>475000</v>
      </c>
      <c r="Y2262" s="13">
        <v>475000</v>
      </c>
      <c r="Z2262" s="13">
        <v>479500</v>
      </c>
      <c r="AA2262" s="13">
        <v>461700</v>
      </c>
      <c r="AB2262" s="13"/>
      <c r="AC2262" s="13"/>
      <c r="AD2262" s="13"/>
      <c r="AE2262" s="13">
        <v>86</v>
      </c>
      <c r="AF2262" s="13">
        <v>90</v>
      </c>
      <c r="AG2262" s="13">
        <v>66</v>
      </c>
      <c r="AH2262" s="13">
        <v>67</v>
      </c>
      <c r="AI2262" s="13"/>
      <c r="AJ2262" s="13"/>
      <c r="AK2262" s="13"/>
      <c r="AL2262" s="13"/>
      <c r="AM2262" s="13"/>
      <c r="AN2262" s="13"/>
      <c r="AO2262" s="13"/>
      <c r="AP2262" s="13">
        <v>91</v>
      </c>
      <c r="AQ2262" s="13">
        <v>99</v>
      </c>
      <c r="AR2262" s="13">
        <v>97</v>
      </c>
      <c r="AS2262" s="13">
        <v>125</v>
      </c>
      <c r="AT2262" s="13">
        <v>104</v>
      </c>
      <c r="AU2262" s="13"/>
      <c r="AV2262" s="13">
        <v>74</v>
      </c>
      <c r="AW2262" s="13"/>
      <c r="AX2262" s="13">
        <v>79</v>
      </c>
      <c r="AY2262" s="14">
        <f t="shared" si="354"/>
        <v>88.909090909090907</v>
      </c>
      <c r="AZ2262" s="14">
        <f t="shared" si="352"/>
        <v>23</v>
      </c>
      <c r="BA2262" s="19">
        <f t="shared" si="355"/>
        <v>0.5</v>
      </c>
      <c r="BB2262" s="20">
        <f t="shared" si="353"/>
        <v>17.42672973024224</v>
      </c>
      <c r="BC2262">
        <f t="shared" si="356"/>
        <v>0</v>
      </c>
      <c r="BD2262" s="14">
        <f t="shared" si="357"/>
        <v>16</v>
      </c>
      <c r="BE2262" s="14">
        <f t="shared" si="358"/>
        <v>80.666666666666671</v>
      </c>
      <c r="BF2262" s="14">
        <f t="shared" si="359"/>
        <v>67</v>
      </c>
      <c r="BG2262" s="14">
        <f t="shared" si="360"/>
        <v>95.571428571428569</v>
      </c>
    </row>
    <row r="2263" spans="1:59" x14ac:dyDescent="0.2">
      <c r="A2263" t="str">
        <f t="shared" si="361"/>
        <v>Dion Prestia_2017</v>
      </c>
      <c r="B2263" t="s">
        <v>623</v>
      </c>
      <c r="C2263" t="s">
        <v>369</v>
      </c>
      <c r="D2263">
        <v>2017</v>
      </c>
      <c r="E2263" s="13">
        <v>508700</v>
      </c>
      <c r="F2263" s="13">
        <v>508700</v>
      </c>
      <c r="G2263" s="13">
        <v>508700</v>
      </c>
      <c r="H2263" s="13">
        <v>484800</v>
      </c>
      <c r="I2263" s="13">
        <v>459400</v>
      </c>
      <c r="J2263" s="13">
        <v>442300</v>
      </c>
      <c r="K2263" s="13">
        <v>434300</v>
      </c>
      <c r="L2263" s="13">
        <v>434300</v>
      </c>
      <c r="M2263" s="13">
        <v>434300</v>
      </c>
      <c r="N2263" s="13">
        <v>412400</v>
      </c>
      <c r="O2263" s="13">
        <v>385900</v>
      </c>
      <c r="P2263" s="13">
        <v>389900</v>
      </c>
      <c r="Q2263" s="13">
        <v>389900</v>
      </c>
      <c r="R2263" s="13">
        <v>402900</v>
      </c>
      <c r="S2263" s="13">
        <v>413400</v>
      </c>
      <c r="T2263" s="13">
        <v>395700</v>
      </c>
      <c r="U2263" s="13">
        <v>370100</v>
      </c>
      <c r="V2263" s="13">
        <v>363900</v>
      </c>
      <c r="W2263" s="13">
        <v>358500</v>
      </c>
      <c r="X2263" s="13">
        <v>358500</v>
      </c>
      <c r="Y2263" s="13">
        <v>383900</v>
      </c>
      <c r="Z2263" s="13">
        <v>419600</v>
      </c>
      <c r="AA2263" s="13">
        <v>463100</v>
      </c>
      <c r="AB2263" s="13">
        <v>115</v>
      </c>
      <c r="AC2263" s="13">
        <v>76</v>
      </c>
      <c r="AD2263" s="13">
        <v>52</v>
      </c>
      <c r="AE2263" s="13">
        <v>99</v>
      </c>
      <c r="AF2263" s="13">
        <v>79</v>
      </c>
      <c r="AG2263" s="13">
        <v>64</v>
      </c>
      <c r="AH2263" s="13"/>
      <c r="AI2263" s="13"/>
      <c r="AJ2263" s="13">
        <v>63</v>
      </c>
      <c r="AK2263" s="13">
        <v>56</v>
      </c>
      <c r="AL2263" s="13">
        <v>118</v>
      </c>
      <c r="AM2263" s="13"/>
      <c r="AN2263" s="13">
        <v>84</v>
      </c>
      <c r="AO2263" s="13">
        <v>58</v>
      </c>
      <c r="AP2263" s="13">
        <v>64</v>
      </c>
      <c r="AQ2263" s="13">
        <v>56</v>
      </c>
      <c r="AR2263" s="13">
        <v>87</v>
      </c>
      <c r="AS2263" s="13">
        <v>63</v>
      </c>
      <c r="AT2263" s="13"/>
      <c r="AU2263" s="13">
        <v>124</v>
      </c>
      <c r="AV2263" s="13">
        <v>126</v>
      </c>
      <c r="AW2263" s="13">
        <v>102</v>
      </c>
      <c r="AX2263" s="13">
        <v>90</v>
      </c>
      <c r="AY2263" s="14">
        <f t="shared" si="354"/>
        <v>82.94736842105263</v>
      </c>
      <c r="AZ2263" s="14">
        <f t="shared" si="352"/>
        <v>23</v>
      </c>
      <c r="BA2263" s="19">
        <f t="shared" si="355"/>
        <v>0.86363636363636365</v>
      </c>
      <c r="BB2263" s="20">
        <f t="shared" si="353"/>
        <v>24.824883762087783</v>
      </c>
      <c r="BC2263">
        <f t="shared" si="356"/>
        <v>0</v>
      </c>
      <c r="BD2263" s="14">
        <f t="shared" si="357"/>
        <v>19</v>
      </c>
      <c r="BE2263" s="14">
        <f t="shared" si="358"/>
        <v>80.833333333333329</v>
      </c>
      <c r="BF2263" s="14">
        <f t="shared" si="359"/>
        <v>79</v>
      </c>
      <c r="BG2263" s="14">
        <f t="shared" si="360"/>
        <v>89</v>
      </c>
    </row>
    <row r="2264" spans="1:59" x14ac:dyDescent="0.2">
      <c r="A2264" t="str">
        <f t="shared" si="361"/>
        <v>Dion Prestia_2016</v>
      </c>
      <c r="B2264" t="s">
        <v>623</v>
      </c>
      <c r="C2264" t="s">
        <v>369</v>
      </c>
      <c r="D2264">
        <v>2016</v>
      </c>
      <c r="E2264" s="13">
        <v>545000</v>
      </c>
      <c r="F2264" s="13">
        <v>545000</v>
      </c>
      <c r="G2264" s="13">
        <v>545000</v>
      </c>
      <c r="H2264" s="13">
        <v>523600</v>
      </c>
      <c r="I2264" s="13">
        <v>489400</v>
      </c>
      <c r="J2264" s="13">
        <v>489400</v>
      </c>
      <c r="K2264" s="13">
        <v>464500</v>
      </c>
      <c r="L2264" s="13">
        <v>455200</v>
      </c>
      <c r="M2264" s="13">
        <v>452500</v>
      </c>
      <c r="N2264" s="13">
        <v>452600</v>
      </c>
      <c r="O2264" s="13">
        <v>453200</v>
      </c>
      <c r="P2264" s="13">
        <v>471200</v>
      </c>
      <c r="Q2264" s="13">
        <v>475000</v>
      </c>
      <c r="R2264" s="13">
        <v>475000</v>
      </c>
      <c r="S2264" s="13">
        <v>462000</v>
      </c>
      <c r="T2264" s="13">
        <v>458500</v>
      </c>
      <c r="U2264" s="13">
        <v>473600</v>
      </c>
      <c r="V2264" s="13">
        <v>473600</v>
      </c>
      <c r="W2264" s="13">
        <v>473600</v>
      </c>
      <c r="X2264" s="13">
        <v>473600</v>
      </c>
      <c r="Y2264" s="13">
        <v>473600</v>
      </c>
      <c r="Z2264" s="13">
        <v>473600</v>
      </c>
      <c r="AA2264" s="13">
        <v>473600</v>
      </c>
      <c r="AB2264" s="13">
        <v>107</v>
      </c>
      <c r="AC2264" s="13">
        <v>97</v>
      </c>
      <c r="AD2264" s="13">
        <v>68</v>
      </c>
      <c r="AE2264" s="13">
        <v>66</v>
      </c>
      <c r="AF2264" s="13"/>
      <c r="AG2264" s="13">
        <v>97</v>
      </c>
      <c r="AH2264" s="13">
        <v>92</v>
      </c>
      <c r="AI2264" s="13">
        <v>75</v>
      </c>
      <c r="AJ2264" s="13">
        <v>104</v>
      </c>
      <c r="AK2264" s="13">
        <v>94</v>
      </c>
      <c r="AL2264" s="13">
        <v>114</v>
      </c>
      <c r="AM2264" s="13">
        <v>84</v>
      </c>
      <c r="AN2264" s="13"/>
      <c r="AO2264" s="13">
        <v>61</v>
      </c>
      <c r="AP2264" s="13">
        <v>124</v>
      </c>
      <c r="AQ2264" s="13">
        <v>126</v>
      </c>
      <c r="AR2264" s="13"/>
      <c r="AS2264" s="13"/>
      <c r="AT2264" s="13"/>
      <c r="AU2264" s="13"/>
      <c r="AV2264" s="13"/>
      <c r="AW2264" s="13"/>
      <c r="AX2264" s="13"/>
      <c r="AY2264" s="14">
        <f t="shared" si="354"/>
        <v>93.5</v>
      </c>
      <c r="AZ2264" s="14">
        <f t="shared" si="352"/>
        <v>23</v>
      </c>
      <c r="BA2264" s="19">
        <f t="shared" si="355"/>
        <v>0.63636363636363635</v>
      </c>
      <c r="BB2264" s="20">
        <f t="shared" si="353"/>
        <v>20.794784849165353</v>
      </c>
      <c r="BC2264">
        <f t="shared" si="356"/>
        <v>0</v>
      </c>
      <c r="BD2264" s="14">
        <f t="shared" si="357"/>
        <v>9</v>
      </c>
      <c r="BE2264" s="14">
        <f t="shared" si="358"/>
        <v>87</v>
      </c>
      <c r="BF2264" s="14">
        <f t="shared" si="359"/>
        <v>93.833333333333329</v>
      </c>
      <c r="BG2264" s="14">
        <f t="shared" si="360"/>
        <v>125</v>
      </c>
    </row>
    <row r="2265" spans="1:59" x14ac:dyDescent="0.2">
      <c r="A2265" t="str">
        <f t="shared" si="361"/>
        <v>Dion Prestia_2015</v>
      </c>
      <c r="B2265" t="s">
        <v>623</v>
      </c>
      <c r="C2265" t="s">
        <v>369</v>
      </c>
      <c r="D2265">
        <v>2015</v>
      </c>
      <c r="E2265" s="13">
        <v>569800</v>
      </c>
      <c r="F2265" s="13">
        <v>569800</v>
      </c>
      <c r="G2265" s="13">
        <v>569800</v>
      </c>
      <c r="H2265" s="13">
        <v>577000</v>
      </c>
      <c r="I2265" s="13">
        <v>579400</v>
      </c>
      <c r="J2265" s="13">
        <v>568900</v>
      </c>
      <c r="K2265" s="13">
        <v>546700</v>
      </c>
      <c r="L2265" s="13">
        <v>531800</v>
      </c>
      <c r="M2265" s="13">
        <v>505100</v>
      </c>
      <c r="N2265" s="13">
        <v>505100</v>
      </c>
      <c r="O2265" s="13">
        <v>505100</v>
      </c>
      <c r="P2265" s="13">
        <v>505100</v>
      </c>
      <c r="Q2265" s="13">
        <v>505100</v>
      </c>
      <c r="R2265" s="13">
        <v>505100</v>
      </c>
      <c r="S2265" s="13">
        <v>505100</v>
      </c>
      <c r="T2265" s="13">
        <v>505100</v>
      </c>
      <c r="U2265" s="13">
        <v>505100</v>
      </c>
      <c r="V2265" s="13">
        <v>505100</v>
      </c>
      <c r="W2265" s="13">
        <v>505100</v>
      </c>
      <c r="X2265" s="13">
        <v>505100</v>
      </c>
      <c r="Y2265" s="13">
        <v>505100</v>
      </c>
      <c r="Z2265" s="13">
        <v>505100</v>
      </c>
      <c r="AA2265" s="13">
        <v>505100</v>
      </c>
      <c r="AB2265" s="13">
        <v>107</v>
      </c>
      <c r="AC2265" s="13">
        <v>122</v>
      </c>
      <c r="AD2265" s="13">
        <v>125</v>
      </c>
      <c r="AE2265" s="13">
        <v>102</v>
      </c>
      <c r="AF2265" s="13">
        <v>96</v>
      </c>
      <c r="AG2265" s="13">
        <v>92</v>
      </c>
      <c r="AH2265" s="13">
        <v>105</v>
      </c>
      <c r="AI2265" s="13">
        <v>59</v>
      </c>
      <c r="AJ2265" s="13"/>
      <c r="AK2265" s="13"/>
      <c r="AL2265" s="13"/>
      <c r="AM2265" s="13"/>
      <c r="AN2265" s="13"/>
      <c r="AO2265" s="13"/>
      <c r="AP2265" s="13"/>
      <c r="AQ2265" s="13"/>
      <c r="AR2265" s="13"/>
      <c r="AS2265" s="13"/>
      <c r="AT2265" s="13"/>
      <c r="AU2265" s="13"/>
      <c r="AV2265" s="13"/>
      <c r="AW2265" s="13"/>
      <c r="AX2265" s="13"/>
      <c r="AY2265" s="14">
        <f t="shared" si="354"/>
        <v>101</v>
      </c>
      <c r="AZ2265" s="14">
        <f t="shared" si="352"/>
        <v>23</v>
      </c>
      <c r="BA2265" s="19">
        <f t="shared" si="355"/>
        <v>0.36363636363636365</v>
      </c>
      <c r="BB2265" s="20">
        <f t="shared" si="353"/>
        <v>20.493901531919196</v>
      </c>
      <c r="BC2265">
        <f t="shared" si="356"/>
        <v>0</v>
      </c>
      <c r="BD2265" s="14">
        <f t="shared" si="357"/>
        <v>9</v>
      </c>
      <c r="BE2265" s="14">
        <f t="shared" si="358"/>
        <v>107.33333333333333</v>
      </c>
      <c r="BF2265" s="14">
        <f t="shared" si="359"/>
        <v>82</v>
      </c>
      <c r="BG2265" s="14" t="str">
        <f t="shared" si="360"/>
        <v/>
      </c>
    </row>
    <row r="2266" spans="1:59" x14ac:dyDescent="0.2">
      <c r="A2266" t="str">
        <f t="shared" si="361"/>
        <v>Braydon Preuss_2018</v>
      </c>
      <c r="B2266" t="s">
        <v>1530</v>
      </c>
      <c r="C2266" t="s">
        <v>288</v>
      </c>
      <c r="D2266">
        <v>2018</v>
      </c>
      <c r="E2266" s="13">
        <v>347000</v>
      </c>
      <c r="F2266" s="13">
        <v>347000</v>
      </c>
      <c r="G2266" s="13">
        <v>347000</v>
      </c>
      <c r="H2266" s="13">
        <v>347000</v>
      </c>
      <c r="I2266" s="13">
        <v>347000</v>
      </c>
      <c r="J2266" s="13">
        <v>347000</v>
      </c>
      <c r="K2266" s="13">
        <v>347000</v>
      </c>
      <c r="L2266" s="13">
        <v>347000</v>
      </c>
      <c r="M2266" s="13">
        <v>347000</v>
      </c>
      <c r="N2266" s="13">
        <v>347000</v>
      </c>
      <c r="O2266" s="13">
        <v>347000</v>
      </c>
      <c r="P2266" s="13">
        <v>347000</v>
      </c>
      <c r="Q2266" s="13">
        <v>347000</v>
      </c>
      <c r="R2266" s="13">
        <v>347000</v>
      </c>
      <c r="S2266" s="13">
        <v>347000</v>
      </c>
      <c r="T2266" s="13">
        <v>347000</v>
      </c>
      <c r="U2266" s="13">
        <v>347000</v>
      </c>
      <c r="V2266" s="13">
        <v>347000</v>
      </c>
      <c r="W2266" s="13">
        <v>347000</v>
      </c>
      <c r="X2266" s="13">
        <v>347000</v>
      </c>
      <c r="Y2266" s="13">
        <v>347000</v>
      </c>
      <c r="Z2266" s="13">
        <v>347000</v>
      </c>
      <c r="AA2266" s="13">
        <v>347000</v>
      </c>
      <c r="AB2266" s="13"/>
      <c r="AC2266" s="13"/>
      <c r="AD2266" s="13"/>
      <c r="AE2266" s="13"/>
      <c r="AF2266" s="13"/>
      <c r="AG2266" s="13"/>
      <c r="AH2266" s="13"/>
      <c r="AI2266" s="13"/>
      <c r="AJ2266" s="13"/>
      <c r="AK2266" s="13"/>
      <c r="AL2266" s="13"/>
      <c r="AM2266" s="13"/>
      <c r="AN2266" s="13"/>
      <c r="AO2266" s="13"/>
      <c r="AP2266" s="13"/>
      <c r="AQ2266" s="13"/>
      <c r="AR2266" s="13"/>
      <c r="AS2266" s="13"/>
      <c r="AT2266" s="13"/>
      <c r="AU2266" s="13"/>
      <c r="AV2266" s="13"/>
      <c r="AW2266" s="13"/>
      <c r="AX2266" s="13"/>
      <c r="AY2266" s="14" t="str">
        <f t="shared" si="354"/>
        <v/>
      </c>
      <c r="AZ2266" s="14">
        <f t="shared" si="352"/>
        <v>23</v>
      </c>
      <c r="BA2266" s="19">
        <f t="shared" si="355"/>
        <v>0</v>
      </c>
      <c r="BB2266" s="20" t="e">
        <f t="shared" si="353"/>
        <v>#DIV/0!</v>
      </c>
      <c r="BC2266">
        <f t="shared" si="356"/>
        <v>0</v>
      </c>
      <c r="BD2266" s="14">
        <f t="shared" si="357"/>
        <v>1</v>
      </c>
      <c r="BE2266" s="14" t="str">
        <f t="shared" si="358"/>
        <v/>
      </c>
      <c r="BF2266" s="14" t="str">
        <f t="shared" si="359"/>
        <v/>
      </c>
      <c r="BG2266" s="14" t="str">
        <f t="shared" si="360"/>
        <v/>
      </c>
    </row>
    <row r="2267" spans="1:59" x14ac:dyDescent="0.2">
      <c r="A2267" t="str">
        <f t="shared" si="361"/>
        <v>Braydon Preuss_2017</v>
      </c>
      <c r="B2267" t="s">
        <v>1530</v>
      </c>
      <c r="C2267" t="s">
        <v>288</v>
      </c>
      <c r="D2267">
        <v>2017</v>
      </c>
      <c r="E2267" s="13">
        <v>123900</v>
      </c>
      <c r="F2267" s="13">
        <v>123900</v>
      </c>
      <c r="G2267" s="13">
        <v>123900</v>
      </c>
      <c r="H2267" s="13">
        <v>199700</v>
      </c>
      <c r="I2267" s="13">
        <v>262700</v>
      </c>
      <c r="J2267" s="13">
        <v>262700</v>
      </c>
      <c r="K2267" s="13">
        <v>262700</v>
      </c>
      <c r="L2267" s="13">
        <v>262700</v>
      </c>
      <c r="M2267" s="13">
        <v>262700</v>
      </c>
      <c r="N2267" s="13">
        <v>262700</v>
      </c>
      <c r="O2267" s="13">
        <v>262700</v>
      </c>
      <c r="P2267" s="13">
        <v>262700</v>
      </c>
      <c r="Q2267" s="13">
        <v>262700</v>
      </c>
      <c r="R2267" s="13">
        <v>262700</v>
      </c>
      <c r="S2267" s="13">
        <v>262700</v>
      </c>
      <c r="T2267" s="13">
        <v>262700</v>
      </c>
      <c r="U2267" s="13">
        <v>262700</v>
      </c>
      <c r="V2267" s="13">
        <v>262700</v>
      </c>
      <c r="W2267" s="13">
        <v>262700</v>
      </c>
      <c r="X2267" s="13">
        <v>275200</v>
      </c>
      <c r="Y2267" s="13">
        <v>259600</v>
      </c>
      <c r="Z2267" s="13">
        <v>259100</v>
      </c>
      <c r="AA2267" s="13">
        <v>262400</v>
      </c>
      <c r="AB2267" s="13">
        <v>44</v>
      </c>
      <c r="AC2267" s="13">
        <v>111</v>
      </c>
      <c r="AD2267" s="13">
        <v>87</v>
      </c>
      <c r="AE2267" s="13">
        <v>60</v>
      </c>
      <c r="AF2267" s="13"/>
      <c r="AG2267" s="13"/>
      <c r="AH2267" s="13"/>
      <c r="AI2267" s="13"/>
      <c r="AJ2267" s="13"/>
      <c r="AK2267" s="13"/>
      <c r="AL2267" s="13"/>
      <c r="AM2267" s="13"/>
      <c r="AN2267" s="13"/>
      <c r="AO2267" s="13"/>
      <c r="AP2267" s="13"/>
      <c r="AQ2267" s="13"/>
      <c r="AR2267" s="13"/>
      <c r="AS2267" s="13"/>
      <c r="AT2267" s="13">
        <v>39</v>
      </c>
      <c r="AU2267" s="13">
        <v>32</v>
      </c>
      <c r="AV2267" s="13">
        <v>85</v>
      </c>
      <c r="AW2267" s="13">
        <v>47</v>
      </c>
      <c r="AX2267" s="13"/>
      <c r="AY2267" s="14">
        <f t="shared" si="354"/>
        <v>63.125</v>
      </c>
      <c r="AZ2267" s="14">
        <f t="shared" ref="AZ2267:AZ2322" si="362">COUNTIF(AB2267:AX2267,"&lt;&gt;0")</f>
        <v>23</v>
      </c>
      <c r="BA2267" s="19">
        <f t="shared" si="355"/>
        <v>0.36363636363636365</v>
      </c>
      <c r="BB2267" s="20">
        <f t="shared" ref="BB2267:BB2322" si="363">STDEV(AB2267:AX2267)</f>
        <v>28.098995914953463</v>
      </c>
      <c r="BC2267">
        <f t="shared" si="356"/>
        <v>0</v>
      </c>
      <c r="BD2267" s="14">
        <f t="shared" si="357"/>
        <v>1</v>
      </c>
      <c r="BE2267" s="14">
        <f t="shared" si="358"/>
        <v>75.5</v>
      </c>
      <c r="BF2267" s="14" t="str">
        <f t="shared" si="359"/>
        <v/>
      </c>
      <c r="BG2267" s="14">
        <f t="shared" si="360"/>
        <v>50.75</v>
      </c>
    </row>
    <row r="2268" spans="1:59" x14ac:dyDescent="0.2">
      <c r="A2268" t="str">
        <f t="shared" si="361"/>
        <v>Braydon Preuss_2016</v>
      </c>
      <c r="B2268" t="s">
        <v>1530</v>
      </c>
      <c r="C2268" t="s">
        <v>288</v>
      </c>
      <c r="D2268">
        <v>2016</v>
      </c>
      <c r="E2268" s="13">
        <v>117300</v>
      </c>
      <c r="F2268" s="13">
        <v>117300</v>
      </c>
      <c r="G2268" s="13">
        <v>117300</v>
      </c>
      <c r="H2268" s="13">
        <v>117300</v>
      </c>
      <c r="I2268" s="13">
        <v>117300</v>
      </c>
      <c r="J2268" s="13">
        <v>117300</v>
      </c>
      <c r="K2268" s="13">
        <v>117300</v>
      </c>
      <c r="L2268" s="13">
        <v>117300</v>
      </c>
      <c r="M2268" s="13">
        <v>117300</v>
      </c>
      <c r="N2268" s="13">
        <v>117300</v>
      </c>
      <c r="O2268" s="13">
        <v>117300</v>
      </c>
      <c r="P2268" s="13">
        <v>117300</v>
      </c>
      <c r="Q2268" s="13">
        <v>117300</v>
      </c>
      <c r="R2268" s="13">
        <v>117300</v>
      </c>
      <c r="S2268" s="13">
        <v>117300</v>
      </c>
      <c r="T2268" s="13">
        <v>117300</v>
      </c>
      <c r="U2268" s="13">
        <v>117300</v>
      </c>
      <c r="V2268" s="13">
        <v>117300</v>
      </c>
      <c r="W2268" s="13">
        <v>117300</v>
      </c>
      <c r="X2268" s="13">
        <v>117300</v>
      </c>
      <c r="Y2268" s="13">
        <v>117300</v>
      </c>
      <c r="Z2268" s="13">
        <v>117300</v>
      </c>
      <c r="AA2268" s="13">
        <v>117300</v>
      </c>
      <c r="AB2268" s="13"/>
      <c r="AC2268" s="13"/>
      <c r="AD2268" s="13"/>
      <c r="AE2268" s="13"/>
      <c r="AF2268" s="13"/>
      <c r="AG2268" s="13"/>
      <c r="AH2268" s="13"/>
      <c r="AI2268" s="13"/>
      <c r="AJ2268" s="13"/>
      <c r="AK2268" s="13"/>
      <c r="AL2268" s="13"/>
      <c r="AM2268" s="13"/>
      <c r="AN2268" s="13"/>
      <c r="AO2268" s="13"/>
      <c r="AP2268" s="13"/>
      <c r="AQ2268" s="13"/>
      <c r="AR2268" s="13"/>
      <c r="AS2268" s="13"/>
      <c r="AT2268" s="13"/>
      <c r="AU2268" s="13"/>
      <c r="AV2268" s="13"/>
      <c r="AW2268" s="13"/>
      <c r="AX2268" s="13"/>
      <c r="AY2268" s="14" t="str">
        <f t="shared" si="354"/>
        <v/>
      </c>
      <c r="AZ2268" s="14">
        <f t="shared" si="362"/>
        <v>23</v>
      </c>
      <c r="BA2268" s="19">
        <f t="shared" si="355"/>
        <v>0</v>
      </c>
      <c r="BB2268" s="20" t="e">
        <f t="shared" si="363"/>
        <v>#DIV/0!</v>
      </c>
      <c r="BC2268">
        <f t="shared" si="356"/>
        <v>0</v>
      </c>
      <c r="BD2268" s="14">
        <f t="shared" si="357"/>
        <v>1</v>
      </c>
      <c r="BE2268" s="14" t="str">
        <f t="shared" si="358"/>
        <v/>
      </c>
      <c r="BF2268" s="14" t="str">
        <f t="shared" si="359"/>
        <v/>
      </c>
      <c r="BG2268" s="14" t="str">
        <f t="shared" si="360"/>
        <v/>
      </c>
    </row>
    <row r="2269" spans="1:59" x14ac:dyDescent="0.2">
      <c r="A2269" t="str">
        <f t="shared" si="361"/>
        <v>Braydon Preuss_2015</v>
      </c>
      <c r="B2269" t="s">
        <v>1530</v>
      </c>
      <c r="C2269" t="s">
        <v>288</v>
      </c>
      <c r="D2269">
        <v>2015</v>
      </c>
      <c r="E2269" s="13">
        <v>108400</v>
      </c>
      <c r="F2269" s="13">
        <v>108400</v>
      </c>
      <c r="G2269" s="13">
        <v>108400</v>
      </c>
      <c r="H2269" s="13">
        <v>108400</v>
      </c>
      <c r="I2269" s="13">
        <v>108400</v>
      </c>
      <c r="J2269" s="13">
        <v>108400</v>
      </c>
      <c r="K2269" s="13">
        <v>108400</v>
      </c>
      <c r="L2269" s="13">
        <v>108400</v>
      </c>
      <c r="M2269" s="13">
        <v>108400</v>
      </c>
      <c r="N2269" s="13">
        <v>108400</v>
      </c>
      <c r="O2269" s="13">
        <v>108400</v>
      </c>
      <c r="P2269" s="13">
        <v>108400</v>
      </c>
      <c r="Q2269" s="13">
        <v>108400</v>
      </c>
      <c r="R2269" s="13">
        <v>108400</v>
      </c>
      <c r="S2269" s="13">
        <v>108400</v>
      </c>
      <c r="T2269" s="13">
        <v>108400</v>
      </c>
      <c r="U2269" s="13">
        <v>108400</v>
      </c>
      <c r="V2269" s="13">
        <v>108400</v>
      </c>
      <c r="W2269" s="13">
        <v>108400</v>
      </c>
      <c r="X2269" s="13">
        <v>108400</v>
      </c>
      <c r="Y2269" s="13">
        <v>108400</v>
      </c>
      <c r="Z2269" s="13">
        <v>108400</v>
      </c>
      <c r="AA2269" s="13">
        <v>108400</v>
      </c>
      <c r="AB2269" s="13"/>
      <c r="AC2269" s="13"/>
      <c r="AD2269" s="13"/>
      <c r="AE2269" s="13"/>
      <c r="AF2269" s="13"/>
      <c r="AG2269" s="13"/>
      <c r="AH2269" s="13"/>
      <c r="AI2269" s="13"/>
      <c r="AJ2269" s="13"/>
      <c r="AK2269" s="13"/>
      <c r="AL2269" s="13"/>
      <c r="AM2269" s="13"/>
      <c r="AN2269" s="13"/>
      <c r="AO2269" s="13"/>
      <c r="AP2269" s="13"/>
      <c r="AQ2269" s="13"/>
      <c r="AR2269" s="13"/>
      <c r="AS2269" s="13"/>
      <c r="AT2269" s="13"/>
      <c r="AU2269" s="13"/>
      <c r="AV2269" s="13"/>
      <c r="AW2269" s="13"/>
      <c r="AX2269" s="13"/>
      <c r="AY2269" s="14" t="str">
        <f t="shared" si="354"/>
        <v/>
      </c>
      <c r="AZ2269" s="14">
        <f t="shared" si="362"/>
        <v>23</v>
      </c>
      <c r="BA2269" s="19">
        <f t="shared" si="355"/>
        <v>0</v>
      </c>
      <c r="BB2269" s="20" t="e">
        <f t="shared" si="363"/>
        <v>#DIV/0!</v>
      </c>
      <c r="BC2269">
        <f t="shared" si="356"/>
        <v>0</v>
      </c>
      <c r="BD2269" s="14">
        <f t="shared" si="357"/>
        <v>1</v>
      </c>
      <c r="BE2269" s="14" t="str">
        <f t="shared" si="358"/>
        <v/>
      </c>
      <c r="BF2269" s="14" t="str">
        <f t="shared" si="359"/>
        <v/>
      </c>
      <c r="BG2269" s="14" t="str">
        <f t="shared" si="360"/>
        <v/>
      </c>
    </row>
    <row r="2270" spans="1:59" x14ac:dyDescent="0.2">
      <c r="A2270" t="str">
        <f t="shared" si="361"/>
        <v>Kai Pudney_2018</v>
      </c>
      <c r="B2270" t="s">
        <v>2709</v>
      </c>
      <c r="C2270" t="s">
        <v>40</v>
      </c>
      <c r="D2270">
        <v>2018</v>
      </c>
      <c r="E2270" s="13">
        <v>0</v>
      </c>
      <c r="F2270" s="13">
        <v>0</v>
      </c>
      <c r="G2270" s="13">
        <v>0</v>
      </c>
      <c r="H2270" s="13">
        <v>0</v>
      </c>
      <c r="I2270" s="13">
        <v>0</v>
      </c>
      <c r="J2270" s="13">
        <v>0</v>
      </c>
      <c r="K2270" s="13">
        <v>0</v>
      </c>
      <c r="L2270" s="13">
        <v>0</v>
      </c>
      <c r="M2270" s="13">
        <v>0</v>
      </c>
      <c r="N2270" s="13">
        <v>0</v>
      </c>
      <c r="O2270" s="13">
        <v>0</v>
      </c>
      <c r="P2270" s="13">
        <v>0</v>
      </c>
      <c r="Q2270" s="13">
        <v>0</v>
      </c>
      <c r="R2270" s="13">
        <v>0</v>
      </c>
      <c r="S2270" s="13">
        <v>0</v>
      </c>
      <c r="T2270" s="13">
        <v>0</v>
      </c>
      <c r="U2270" s="13">
        <v>0</v>
      </c>
      <c r="V2270" s="13">
        <v>0</v>
      </c>
      <c r="W2270" s="13">
        <v>0</v>
      </c>
      <c r="X2270" s="13">
        <v>0</v>
      </c>
      <c r="Y2270" s="13">
        <v>0</v>
      </c>
      <c r="Z2270" s="13">
        <v>0</v>
      </c>
      <c r="AA2270" s="13">
        <v>0</v>
      </c>
      <c r="AB2270" s="13"/>
      <c r="AC2270" s="13"/>
      <c r="AD2270" s="13"/>
      <c r="AE2270" s="13"/>
      <c r="AF2270" s="13"/>
      <c r="AG2270" s="13"/>
      <c r="AH2270" s="13"/>
      <c r="AI2270" s="13"/>
      <c r="AJ2270" s="13"/>
      <c r="AK2270" s="13"/>
      <c r="AL2270" s="13"/>
      <c r="AM2270" s="13"/>
      <c r="AN2270" s="13"/>
      <c r="AO2270" s="13"/>
      <c r="AP2270" s="13"/>
      <c r="AQ2270" s="13"/>
      <c r="AR2270" s="13"/>
      <c r="AS2270" s="13"/>
      <c r="AT2270" s="13"/>
      <c r="AU2270" s="13"/>
      <c r="AV2270" s="13"/>
      <c r="AW2270" s="13"/>
      <c r="AX2270" s="13"/>
      <c r="AY2270" s="14" t="str">
        <f t="shared" si="354"/>
        <v/>
      </c>
      <c r="AZ2270" s="14">
        <f t="shared" si="362"/>
        <v>23</v>
      </c>
      <c r="BA2270" s="19">
        <f t="shared" si="355"/>
        <v>0</v>
      </c>
      <c r="BB2270" s="20" t="e">
        <f t="shared" si="363"/>
        <v>#DIV/0!</v>
      </c>
      <c r="BC2270">
        <f t="shared" si="356"/>
        <v>23</v>
      </c>
      <c r="BD2270" s="14">
        <f t="shared" si="357"/>
        <v>1</v>
      </c>
      <c r="BE2270" s="14" t="str">
        <f t="shared" si="358"/>
        <v/>
      </c>
      <c r="BF2270" s="14" t="str">
        <f t="shared" si="359"/>
        <v/>
      </c>
      <c r="BG2270" s="14" t="str">
        <f t="shared" si="360"/>
        <v/>
      </c>
    </row>
    <row r="2271" spans="1:59" x14ac:dyDescent="0.2">
      <c r="A2271" t="str">
        <f t="shared" si="361"/>
        <v>Kai Pudney_2017</v>
      </c>
      <c r="B2271" t="s">
        <v>2709</v>
      </c>
      <c r="C2271" t="s">
        <v>40</v>
      </c>
      <c r="D2271">
        <v>2017</v>
      </c>
      <c r="E2271" s="13">
        <v>0</v>
      </c>
      <c r="F2271" s="13">
        <v>0</v>
      </c>
      <c r="G2271" s="13">
        <v>0</v>
      </c>
      <c r="H2271" s="13">
        <v>0</v>
      </c>
      <c r="I2271" s="13">
        <v>0</v>
      </c>
      <c r="J2271" s="13">
        <v>0</v>
      </c>
      <c r="K2271" s="13">
        <v>0</v>
      </c>
      <c r="L2271" s="13">
        <v>0</v>
      </c>
      <c r="M2271" s="13">
        <v>0</v>
      </c>
      <c r="N2271" s="13">
        <v>0</v>
      </c>
      <c r="O2271" s="13">
        <v>0</v>
      </c>
      <c r="P2271" s="13">
        <v>0</v>
      </c>
      <c r="Q2271" s="13">
        <v>0</v>
      </c>
      <c r="R2271" s="13">
        <v>0</v>
      </c>
      <c r="S2271" s="13">
        <v>0</v>
      </c>
      <c r="T2271" s="13">
        <v>0</v>
      </c>
      <c r="U2271" s="13">
        <v>0</v>
      </c>
      <c r="V2271" s="13">
        <v>0</v>
      </c>
      <c r="W2271" s="13">
        <v>0</v>
      </c>
      <c r="X2271" s="13">
        <v>0</v>
      </c>
      <c r="Y2271" s="13">
        <v>0</v>
      </c>
      <c r="Z2271" s="13">
        <v>0</v>
      </c>
      <c r="AA2271" s="13">
        <v>0</v>
      </c>
      <c r="AB2271" s="13"/>
      <c r="AC2271" s="13"/>
      <c r="AD2271" s="13"/>
      <c r="AE2271" s="13"/>
      <c r="AF2271" s="13"/>
      <c r="AG2271" s="13"/>
      <c r="AH2271" s="13"/>
      <c r="AI2271" s="13"/>
      <c r="AJ2271" s="13"/>
      <c r="AK2271" s="13"/>
      <c r="AL2271" s="13"/>
      <c r="AM2271" s="13"/>
      <c r="AN2271" s="13"/>
      <c r="AO2271" s="13"/>
      <c r="AP2271" s="13"/>
      <c r="AQ2271" s="13"/>
      <c r="AR2271" s="13"/>
      <c r="AS2271" s="13"/>
      <c r="AT2271" s="13"/>
      <c r="AU2271" s="13"/>
      <c r="AV2271" s="13"/>
      <c r="AW2271" s="13"/>
      <c r="AX2271" s="13"/>
      <c r="AY2271" s="14" t="str">
        <f t="shared" si="354"/>
        <v/>
      </c>
      <c r="AZ2271" s="14">
        <f t="shared" si="362"/>
        <v>23</v>
      </c>
      <c r="BA2271" s="19">
        <f t="shared" si="355"/>
        <v>0</v>
      </c>
      <c r="BB2271" s="20" t="e">
        <f t="shared" si="363"/>
        <v>#DIV/0!</v>
      </c>
      <c r="BC2271">
        <f t="shared" si="356"/>
        <v>23</v>
      </c>
      <c r="BD2271" s="14">
        <f t="shared" si="357"/>
        <v>1</v>
      </c>
      <c r="BE2271" s="14" t="str">
        <f t="shared" si="358"/>
        <v/>
      </c>
      <c r="BF2271" s="14" t="str">
        <f t="shared" si="359"/>
        <v/>
      </c>
      <c r="BG2271" s="14" t="str">
        <f t="shared" si="360"/>
        <v/>
      </c>
    </row>
    <row r="2272" spans="1:59" x14ac:dyDescent="0.2">
      <c r="A2272" t="str">
        <f t="shared" si="361"/>
        <v>Kai Pudney_2016</v>
      </c>
      <c r="B2272" t="s">
        <v>2709</v>
      </c>
      <c r="C2272" t="s">
        <v>40</v>
      </c>
      <c r="D2272">
        <v>2016</v>
      </c>
      <c r="E2272" s="13">
        <v>0</v>
      </c>
      <c r="F2272" s="13">
        <v>0</v>
      </c>
      <c r="G2272" s="13">
        <v>0</v>
      </c>
      <c r="H2272" s="13">
        <v>0</v>
      </c>
      <c r="I2272" s="13">
        <v>0</v>
      </c>
      <c r="J2272" s="13">
        <v>0</v>
      </c>
      <c r="K2272" s="13">
        <v>0</v>
      </c>
      <c r="L2272" s="13">
        <v>0</v>
      </c>
      <c r="M2272" s="13">
        <v>0</v>
      </c>
      <c r="N2272" s="13">
        <v>0</v>
      </c>
      <c r="O2272" s="13">
        <v>0</v>
      </c>
      <c r="P2272" s="13">
        <v>0</v>
      </c>
      <c r="Q2272" s="13">
        <v>0</v>
      </c>
      <c r="R2272" s="13">
        <v>0</v>
      </c>
      <c r="S2272" s="13">
        <v>0</v>
      </c>
      <c r="T2272" s="13">
        <v>0</v>
      </c>
      <c r="U2272" s="13">
        <v>0</v>
      </c>
      <c r="V2272" s="13">
        <v>0</v>
      </c>
      <c r="W2272" s="13">
        <v>0</v>
      </c>
      <c r="X2272" s="13">
        <v>0</v>
      </c>
      <c r="Y2272" s="13">
        <v>0</v>
      </c>
      <c r="Z2272" s="13">
        <v>0</v>
      </c>
      <c r="AA2272" s="13">
        <v>0</v>
      </c>
      <c r="AB2272" s="13"/>
      <c r="AC2272" s="13"/>
      <c r="AD2272" s="13"/>
      <c r="AE2272" s="13"/>
      <c r="AF2272" s="13"/>
      <c r="AG2272" s="13"/>
      <c r="AH2272" s="13"/>
      <c r="AI2272" s="13"/>
      <c r="AJ2272" s="13"/>
      <c r="AK2272" s="13"/>
      <c r="AL2272" s="13"/>
      <c r="AM2272" s="13"/>
      <c r="AN2272" s="13"/>
      <c r="AO2272" s="13"/>
      <c r="AP2272" s="13"/>
      <c r="AQ2272" s="13"/>
      <c r="AR2272" s="13"/>
      <c r="AS2272" s="13"/>
      <c r="AT2272" s="13"/>
      <c r="AU2272" s="13"/>
      <c r="AV2272" s="13"/>
      <c r="AW2272" s="13"/>
      <c r="AX2272" s="13"/>
      <c r="AY2272" s="14" t="str">
        <f t="shared" si="354"/>
        <v/>
      </c>
      <c r="AZ2272" s="14">
        <f t="shared" si="362"/>
        <v>23</v>
      </c>
      <c r="BA2272" s="19">
        <f t="shared" si="355"/>
        <v>0</v>
      </c>
      <c r="BB2272" s="20" t="e">
        <f t="shared" si="363"/>
        <v>#DIV/0!</v>
      </c>
      <c r="BC2272">
        <f t="shared" si="356"/>
        <v>23</v>
      </c>
      <c r="BD2272" s="14">
        <f t="shared" si="357"/>
        <v>1</v>
      </c>
      <c r="BE2272" s="14" t="str">
        <f t="shared" si="358"/>
        <v/>
      </c>
      <c r="BF2272" s="14" t="str">
        <f t="shared" si="359"/>
        <v/>
      </c>
      <c r="BG2272" s="14" t="str">
        <f t="shared" si="360"/>
        <v/>
      </c>
    </row>
    <row r="2273" spans="1:59" x14ac:dyDescent="0.2">
      <c r="A2273" t="str">
        <f t="shared" si="361"/>
        <v>Kai Pudney_2015</v>
      </c>
      <c r="B2273" t="s">
        <v>2709</v>
      </c>
      <c r="C2273" t="s">
        <v>40</v>
      </c>
      <c r="D2273">
        <v>2015</v>
      </c>
      <c r="E2273" s="13">
        <v>0</v>
      </c>
      <c r="F2273" s="13">
        <v>0</v>
      </c>
      <c r="G2273" s="13">
        <v>0</v>
      </c>
      <c r="H2273" s="13">
        <v>0</v>
      </c>
      <c r="I2273" s="13">
        <v>0</v>
      </c>
      <c r="J2273" s="13">
        <v>0</v>
      </c>
      <c r="K2273" s="13">
        <v>0</v>
      </c>
      <c r="L2273" s="13">
        <v>0</v>
      </c>
      <c r="M2273" s="13">
        <v>0</v>
      </c>
      <c r="N2273" s="13">
        <v>0</v>
      </c>
      <c r="O2273" s="13">
        <v>0</v>
      </c>
      <c r="P2273" s="13">
        <v>0</v>
      </c>
      <c r="Q2273" s="13">
        <v>0</v>
      </c>
      <c r="R2273" s="13">
        <v>0</v>
      </c>
      <c r="S2273" s="13">
        <v>0</v>
      </c>
      <c r="T2273" s="13">
        <v>0</v>
      </c>
      <c r="U2273" s="13">
        <v>0</v>
      </c>
      <c r="V2273" s="13">
        <v>0</v>
      </c>
      <c r="W2273" s="13">
        <v>0</v>
      </c>
      <c r="X2273" s="13">
        <v>0</v>
      </c>
      <c r="Y2273" s="13">
        <v>0</v>
      </c>
      <c r="Z2273" s="13">
        <v>0</v>
      </c>
      <c r="AA2273" s="13">
        <v>0</v>
      </c>
      <c r="AB2273" s="13"/>
      <c r="AC2273" s="13"/>
      <c r="AD2273" s="13"/>
      <c r="AE2273" s="13"/>
      <c r="AF2273" s="13"/>
      <c r="AG2273" s="13"/>
      <c r="AH2273" s="13"/>
      <c r="AI2273" s="13"/>
      <c r="AJ2273" s="13"/>
      <c r="AK2273" s="13"/>
      <c r="AL2273" s="13"/>
      <c r="AM2273" s="13"/>
      <c r="AN2273" s="13"/>
      <c r="AO2273" s="13"/>
      <c r="AP2273" s="13"/>
      <c r="AQ2273" s="13"/>
      <c r="AR2273" s="13"/>
      <c r="AS2273" s="13"/>
      <c r="AT2273" s="13"/>
      <c r="AU2273" s="13"/>
      <c r="AV2273" s="13"/>
      <c r="AW2273" s="13"/>
      <c r="AX2273" s="13"/>
      <c r="AY2273" s="14" t="str">
        <f t="shared" si="354"/>
        <v/>
      </c>
      <c r="AZ2273" s="14">
        <f t="shared" si="362"/>
        <v>23</v>
      </c>
      <c r="BA2273" s="19">
        <f t="shared" si="355"/>
        <v>0</v>
      </c>
      <c r="BB2273" s="20" t="e">
        <f t="shared" si="363"/>
        <v>#DIV/0!</v>
      </c>
      <c r="BC2273">
        <f t="shared" si="356"/>
        <v>23</v>
      </c>
      <c r="BD2273" s="14">
        <f t="shared" si="357"/>
        <v>1</v>
      </c>
      <c r="BE2273" s="14" t="str">
        <f t="shared" si="358"/>
        <v/>
      </c>
      <c r="BF2273" s="14" t="str">
        <f t="shared" si="359"/>
        <v/>
      </c>
      <c r="BG2273" s="14" t="str">
        <f t="shared" si="360"/>
        <v/>
      </c>
    </row>
    <row r="2274" spans="1:59" x14ac:dyDescent="0.2">
      <c r="A2274" t="str">
        <f t="shared" si="361"/>
        <v>Paul Puopolo_2018</v>
      </c>
      <c r="B2274" t="s">
        <v>819</v>
      </c>
      <c r="C2274" t="s">
        <v>260</v>
      </c>
      <c r="D2274">
        <v>2018</v>
      </c>
      <c r="E2274" s="13">
        <v>376400</v>
      </c>
      <c r="F2274" s="13">
        <v>376400</v>
      </c>
      <c r="G2274" s="13">
        <v>376400</v>
      </c>
      <c r="H2274" s="13">
        <v>361200</v>
      </c>
      <c r="I2274" s="13">
        <v>354500</v>
      </c>
      <c r="J2274" s="13">
        <v>354500</v>
      </c>
      <c r="K2274" s="13">
        <v>354500</v>
      </c>
      <c r="L2274" s="13">
        <v>354500</v>
      </c>
      <c r="M2274" s="13">
        <v>354500</v>
      </c>
      <c r="N2274" s="13">
        <v>346000</v>
      </c>
      <c r="O2274" s="13">
        <v>335400</v>
      </c>
      <c r="P2274" s="13">
        <v>315600</v>
      </c>
      <c r="Q2274" s="13">
        <v>315600</v>
      </c>
      <c r="R2274" s="13">
        <v>307200</v>
      </c>
      <c r="S2274" s="13">
        <v>300100</v>
      </c>
      <c r="T2274" s="13">
        <v>312700</v>
      </c>
      <c r="U2274" s="13">
        <v>318200</v>
      </c>
      <c r="V2274" s="13">
        <v>318000</v>
      </c>
      <c r="W2274" s="13">
        <v>330100</v>
      </c>
      <c r="X2274" s="13">
        <v>352200</v>
      </c>
      <c r="Y2274" s="13">
        <v>361600</v>
      </c>
      <c r="Z2274" s="13">
        <v>362500</v>
      </c>
      <c r="AA2274" s="13">
        <v>347600</v>
      </c>
      <c r="AB2274" s="13">
        <v>67</v>
      </c>
      <c r="AC2274" s="13">
        <v>42</v>
      </c>
      <c r="AD2274" s="13">
        <v>81</v>
      </c>
      <c r="AE2274" s="13">
        <v>74</v>
      </c>
      <c r="AF2274" s="13"/>
      <c r="AG2274" s="13"/>
      <c r="AH2274" s="13"/>
      <c r="AI2274" s="13"/>
      <c r="AJ2274" s="13">
        <v>40</v>
      </c>
      <c r="AK2274" s="13">
        <v>70</v>
      </c>
      <c r="AL2274" s="13">
        <v>47</v>
      </c>
      <c r="AM2274" s="13"/>
      <c r="AN2274" s="13">
        <v>54</v>
      </c>
      <c r="AO2274" s="13">
        <v>69</v>
      </c>
      <c r="AP2274" s="13">
        <v>89</v>
      </c>
      <c r="AQ2274" s="13">
        <v>46</v>
      </c>
      <c r="AR2274" s="13">
        <v>59</v>
      </c>
      <c r="AS2274" s="13">
        <v>117</v>
      </c>
      <c r="AT2274" s="13">
        <v>76</v>
      </c>
      <c r="AU2274" s="13">
        <v>45</v>
      </c>
      <c r="AV2274" s="13">
        <v>104</v>
      </c>
      <c r="AW2274" s="13">
        <v>41</v>
      </c>
      <c r="AX2274" s="13">
        <v>71</v>
      </c>
      <c r="AY2274" s="14">
        <f t="shared" si="354"/>
        <v>66.222222222222229</v>
      </c>
      <c r="AZ2274" s="14">
        <f t="shared" si="362"/>
        <v>23</v>
      </c>
      <c r="BA2274" s="19">
        <f t="shared" si="355"/>
        <v>0.81818181818181823</v>
      </c>
      <c r="BB2274" s="20">
        <f t="shared" si="363"/>
        <v>22.076219719965255</v>
      </c>
      <c r="BC2274">
        <f t="shared" si="356"/>
        <v>0</v>
      </c>
      <c r="BD2274" s="14">
        <f t="shared" si="357"/>
        <v>15</v>
      </c>
      <c r="BE2274" s="14">
        <f t="shared" si="358"/>
        <v>66</v>
      </c>
      <c r="BF2274" s="14">
        <f t="shared" si="359"/>
        <v>52.333333333333336</v>
      </c>
      <c r="BG2274" s="14">
        <f t="shared" si="360"/>
        <v>72</v>
      </c>
    </row>
    <row r="2275" spans="1:59" x14ac:dyDescent="0.2">
      <c r="A2275" t="str">
        <f t="shared" si="361"/>
        <v>Paul Puopolo_2017</v>
      </c>
      <c r="B2275" t="s">
        <v>819</v>
      </c>
      <c r="C2275" t="s">
        <v>260</v>
      </c>
      <c r="D2275">
        <v>2017</v>
      </c>
      <c r="E2275" s="13">
        <v>440200</v>
      </c>
      <c r="F2275" s="13">
        <v>440200</v>
      </c>
      <c r="G2275" s="13">
        <v>440200</v>
      </c>
      <c r="H2275" s="13">
        <v>418000</v>
      </c>
      <c r="I2275" s="13">
        <v>392200</v>
      </c>
      <c r="J2275" s="13">
        <v>361400</v>
      </c>
      <c r="K2275" s="13">
        <v>345600</v>
      </c>
      <c r="L2275" s="13">
        <v>333000</v>
      </c>
      <c r="M2275" s="13">
        <v>337400</v>
      </c>
      <c r="N2275" s="13">
        <v>353400</v>
      </c>
      <c r="O2275" s="13">
        <v>375800</v>
      </c>
      <c r="P2275" s="13">
        <v>364700</v>
      </c>
      <c r="Q2275" s="13">
        <v>339800</v>
      </c>
      <c r="R2275" s="13">
        <v>339800</v>
      </c>
      <c r="S2275" s="13">
        <v>319900</v>
      </c>
      <c r="T2275" s="13">
        <v>319900</v>
      </c>
      <c r="U2275" s="13">
        <v>319900</v>
      </c>
      <c r="V2275" s="13">
        <v>319900</v>
      </c>
      <c r="W2275" s="13">
        <v>319900</v>
      </c>
      <c r="X2275" s="13">
        <v>319900</v>
      </c>
      <c r="Y2275" s="13">
        <v>319900</v>
      </c>
      <c r="Z2275" s="13">
        <v>319900</v>
      </c>
      <c r="AA2275" s="13">
        <v>310000</v>
      </c>
      <c r="AB2275" s="13">
        <v>69</v>
      </c>
      <c r="AC2275" s="13">
        <v>94</v>
      </c>
      <c r="AD2275" s="13">
        <v>44</v>
      </c>
      <c r="AE2275" s="13">
        <v>49</v>
      </c>
      <c r="AF2275" s="13">
        <v>67</v>
      </c>
      <c r="AG2275" s="13">
        <v>61</v>
      </c>
      <c r="AH2275" s="13">
        <v>46</v>
      </c>
      <c r="AI2275" s="13">
        <v>99</v>
      </c>
      <c r="AJ2275" s="13">
        <v>89</v>
      </c>
      <c r="AK2275" s="13">
        <v>70</v>
      </c>
      <c r="AL2275" s="13">
        <v>38</v>
      </c>
      <c r="AM2275" s="13">
        <v>50</v>
      </c>
      <c r="AN2275" s="13"/>
      <c r="AO2275" s="13">
        <v>67</v>
      </c>
      <c r="AP2275" s="13"/>
      <c r="AQ2275" s="13"/>
      <c r="AR2275" s="13"/>
      <c r="AS2275" s="13"/>
      <c r="AT2275" s="13"/>
      <c r="AU2275" s="13"/>
      <c r="AV2275" s="13"/>
      <c r="AW2275" s="13">
        <v>54</v>
      </c>
      <c r="AX2275" s="13">
        <v>130</v>
      </c>
      <c r="AY2275" s="14">
        <f t="shared" si="354"/>
        <v>68.466666666666669</v>
      </c>
      <c r="AZ2275" s="14">
        <f t="shared" si="362"/>
        <v>23</v>
      </c>
      <c r="BA2275" s="19">
        <f t="shared" si="355"/>
        <v>0.68181818181818177</v>
      </c>
      <c r="BB2275" s="20">
        <f t="shared" si="363"/>
        <v>25.093729059174095</v>
      </c>
      <c r="BC2275">
        <f t="shared" si="356"/>
        <v>0</v>
      </c>
      <c r="BD2275" s="14">
        <f t="shared" si="357"/>
        <v>23</v>
      </c>
      <c r="BE2275" s="14">
        <f t="shared" si="358"/>
        <v>64</v>
      </c>
      <c r="BF2275" s="14">
        <f t="shared" si="359"/>
        <v>65.333333333333329</v>
      </c>
      <c r="BG2275" s="14">
        <f t="shared" si="360"/>
        <v>92</v>
      </c>
    </row>
    <row r="2276" spans="1:59" x14ac:dyDescent="0.2">
      <c r="A2276" t="str">
        <f t="shared" si="361"/>
        <v>Paul Puopolo_2016</v>
      </c>
      <c r="B2276" t="s">
        <v>819</v>
      </c>
      <c r="C2276" t="s">
        <v>260</v>
      </c>
      <c r="D2276">
        <v>2016</v>
      </c>
      <c r="E2276" s="13">
        <v>409300</v>
      </c>
      <c r="F2276" s="13">
        <v>409300</v>
      </c>
      <c r="G2276" s="13">
        <v>409300</v>
      </c>
      <c r="H2276" s="13">
        <v>381500</v>
      </c>
      <c r="I2276" s="13">
        <v>362200</v>
      </c>
      <c r="J2276" s="13">
        <v>392400</v>
      </c>
      <c r="K2276" s="13">
        <v>412700</v>
      </c>
      <c r="L2276" s="13">
        <v>434800</v>
      </c>
      <c r="M2276" s="13">
        <v>421500</v>
      </c>
      <c r="N2276" s="13">
        <v>421900</v>
      </c>
      <c r="O2276" s="13">
        <v>412100</v>
      </c>
      <c r="P2276" s="13">
        <v>414000</v>
      </c>
      <c r="Q2276" s="13">
        <v>430300</v>
      </c>
      <c r="R2276" s="13">
        <v>452000</v>
      </c>
      <c r="S2276" s="13">
        <v>443400</v>
      </c>
      <c r="T2276" s="13">
        <v>443400</v>
      </c>
      <c r="U2276" s="13">
        <v>433900</v>
      </c>
      <c r="V2276" s="13">
        <v>417100</v>
      </c>
      <c r="W2276" s="13">
        <v>412300</v>
      </c>
      <c r="X2276" s="13">
        <v>412300</v>
      </c>
      <c r="Y2276" s="13">
        <v>412300</v>
      </c>
      <c r="Z2276" s="13">
        <v>402300</v>
      </c>
      <c r="AA2276" s="13">
        <v>389500</v>
      </c>
      <c r="AB2276" s="13">
        <v>74</v>
      </c>
      <c r="AC2276" s="13">
        <v>52</v>
      </c>
      <c r="AD2276" s="13">
        <v>52</v>
      </c>
      <c r="AE2276" s="13">
        <v>77</v>
      </c>
      <c r="AF2276" s="13">
        <v>151</v>
      </c>
      <c r="AG2276" s="13">
        <v>48</v>
      </c>
      <c r="AH2276" s="13">
        <v>96</v>
      </c>
      <c r="AI2276" s="13">
        <v>84</v>
      </c>
      <c r="AJ2276" s="13">
        <v>73</v>
      </c>
      <c r="AK2276" s="13">
        <v>74</v>
      </c>
      <c r="AL2276" s="13">
        <v>104</v>
      </c>
      <c r="AM2276" s="13">
        <v>108</v>
      </c>
      <c r="AN2276" s="13">
        <v>103</v>
      </c>
      <c r="AO2276" s="13">
        <v>44</v>
      </c>
      <c r="AP2276" s="13"/>
      <c r="AQ2276" s="13">
        <v>99</v>
      </c>
      <c r="AR2276" s="13">
        <v>84</v>
      </c>
      <c r="AS2276" s="13">
        <v>63</v>
      </c>
      <c r="AT2276" s="13"/>
      <c r="AU2276" s="13"/>
      <c r="AV2276" s="13">
        <v>86</v>
      </c>
      <c r="AW2276" s="13">
        <v>71</v>
      </c>
      <c r="AX2276" s="13">
        <v>75</v>
      </c>
      <c r="AY2276" s="14">
        <f t="shared" si="354"/>
        <v>80.900000000000006</v>
      </c>
      <c r="AZ2276" s="14">
        <f t="shared" si="362"/>
        <v>23</v>
      </c>
      <c r="BA2276" s="19">
        <f t="shared" si="355"/>
        <v>0.90909090909090906</v>
      </c>
      <c r="BB2276" s="20">
        <f t="shared" si="363"/>
        <v>25.143587651725444</v>
      </c>
      <c r="BC2276">
        <f t="shared" si="356"/>
        <v>0</v>
      </c>
      <c r="BD2276" s="14">
        <f t="shared" si="357"/>
        <v>5</v>
      </c>
      <c r="BE2276" s="14">
        <f t="shared" si="358"/>
        <v>75.666666666666671</v>
      </c>
      <c r="BF2276" s="14">
        <f t="shared" si="359"/>
        <v>89.833333333333329</v>
      </c>
      <c r="BG2276" s="14">
        <f t="shared" si="360"/>
        <v>79.666666666666671</v>
      </c>
    </row>
    <row r="2277" spans="1:59" x14ac:dyDescent="0.2">
      <c r="A2277" t="str">
        <f t="shared" si="361"/>
        <v>Paul Puopolo_2015</v>
      </c>
      <c r="B2277" t="s">
        <v>819</v>
      </c>
      <c r="C2277" t="s">
        <v>260</v>
      </c>
      <c r="D2277">
        <v>2015</v>
      </c>
      <c r="E2277" s="13">
        <v>402600</v>
      </c>
      <c r="F2277" s="13">
        <v>402600</v>
      </c>
      <c r="G2277" s="13">
        <v>402600</v>
      </c>
      <c r="H2277" s="13">
        <v>410700</v>
      </c>
      <c r="I2277" s="13">
        <v>387500</v>
      </c>
      <c r="J2277" s="13">
        <v>387500</v>
      </c>
      <c r="K2277" s="13">
        <v>374300</v>
      </c>
      <c r="L2277" s="13">
        <v>356800</v>
      </c>
      <c r="M2277" s="13">
        <v>345600</v>
      </c>
      <c r="N2277" s="13">
        <v>349300</v>
      </c>
      <c r="O2277" s="13">
        <v>349300</v>
      </c>
      <c r="P2277" s="13">
        <v>349300</v>
      </c>
      <c r="Q2277" s="13">
        <v>355500</v>
      </c>
      <c r="R2277" s="13">
        <v>384700</v>
      </c>
      <c r="S2277" s="13">
        <v>381600</v>
      </c>
      <c r="T2277" s="13">
        <v>396300</v>
      </c>
      <c r="U2277" s="13">
        <v>401200</v>
      </c>
      <c r="V2277" s="13">
        <v>401600</v>
      </c>
      <c r="W2277" s="13">
        <v>384100</v>
      </c>
      <c r="X2277" s="13">
        <v>363200</v>
      </c>
      <c r="Y2277" s="13">
        <v>367700</v>
      </c>
      <c r="Z2277" s="13">
        <v>366500</v>
      </c>
      <c r="AA2277" s="13">
        <v>366500</v>
      </c>
      <c r="AB2277" s="13">
        <v>103</v>
      </c>
      <c r="AC2277" s="13">
        <v>71</v>
      </c>
      <c r="AD2277" s="13">
        <v>83</v>
      </c>
      <c r="AE2277" s="13">
        <v>37</v>
      </c>
      <c r="AF2277" s="13"/>
      <c r="AG2277" s="13">
        <v>81</v>
      </c>
      <c r="AH2277" s="13">
        <v>65</v>
      </c>
      <c r="AI2277" s="13">
        <v>41</v>
      </c>
      <c r="AJ2277" s="13">
        <v>108</v>
      </c>
      <c r="AK2277" s="13"/>
      <c r="AL2277" s="13"/>
      <c r="AM2277" s="13">
        <v>73</v>
      </c>
      <c r="AN2277" s="13">
        <v>97</v>
      </c>
      <c r="AO2277" s="13">
        <v>50</v>
      </c>
      <c r="AP2277" s="13">
        <v>112</v>
      </c>
      <c r="AQ2277" s="13">
        <v>84</v>
      </c>
      <c r="AR2277" s="13">
        <v>48</v>
      </c>
      <c r="AS2277" s="13">
        <v>71</v>
      </c>
      <c r="AT2277" s="13">
        <v>66</v>
      </c>
      <c r="AU2277" s="13">
        <v>94</v>
      </c>
      <c r="AV2277" s="13">
        <v>63</v>
      </c>
      <c r="AW2277" s="13"/>
      <c r="AX2277" s="13">
        <v>93</v>
      </c>
      <c r="AY2277" s="14">
        <f t="shared" si="354"/>
        <v>75.78947368421052</v>
      </c>
      <c r="AZ2277" s="14">
        <f t="shared" si="362"/>
        <v>23</v>
      </c>
      <c r="BA2277" s="19">
        <f t="shared" si="355"/>
        <v>0.86363636363636365</v>
      </c>
      <c r="BB2277" s="20">
        <f t="shared" si="363"/>
        <v>22.230057098363268</v>
      </c>
      <c r="BC2277">
        <f t="shared" si="356"/>
        <v>0</v>
      </c>
      <c r="BD2277" s="14">
        <f t="shared" si="357"/>
        <v>9</v>
      </c>
      <c r="BE2277" s="14">
        <f t="shared" si="358"/>
        <v>75</v>
      </c>
      <c r="BF2277" s="14">
        <f t="shared" si="359"/>
        <v>71.75</v>
      </c>
      <c r="BG2277" s="14">
        <f t="shared" si="360"/>
        <v>78.875</v>
      </c>
    </row>
    <row r="2278" spans="1:59" x14ac:dyDescent="0.2">
      <c r="A2278" t="str">
        <f t="shared" si="361"/>
        <v>Isaac Quaynor_2018</v>
      </c>
      <c r="B2278" t="s">
        <v>2710</v>
      </c>
      <c r="C2278" t="s">
        <v>116</v>
      </c>
      <c r="D2278">
        <v>2018</v>
      </c>
      <c r="E2278" s="13">
        <v>0</v>
      </c>
      <c r="F2278" s="13">
        <v>0</v>
      </c>
      <c r="G2278" s="13">
        <v>0</v>
      </c>
      <c r="H2278" s="13">
        <v>0</v>
      </c>
      <c r="I2278" s="13">
        <v>0</v>
      </c>
      <c r="J2278" s="13">
        <v>0</v>
      </c>
      <c r="K2278" s="13">
        <v>0</v>
      </c>
      <c r="L2278" s="13">
        <v>0</v>
      </c>
      <c r="M2278" s="13">
        <v>0</v>
      </c>
      <c r="N2278" s="13">
        <v>0</v>
      </c>
      <c r="O2278" s="13">
        <v>0</v>
      </c>
      <c r="P2278" s="13">
        <v>0</v>
      </c>
      <c r="Q2278" s="13">
        <v>0</v>
      </c>
      <c r="R2278" s="13">
        <v>0</v>
      </c>
      <c r="S2278" s="13">
        <v>0</v>
      </c>
      <c r="T2278" s="13">
        <v>0</v>
      </c>
      <c r="U2278" s="13">
        <v>0</v>
      </c>
      <c r="V2278" s="13">
        <v>0</v>
      </c>
      <c r="W2278" s="13">
        <v>0</v>
      </c>
      <c r="X2278" s="13">
        <v>0</v>
      </c>
      <c r="Y2278" s="13">
        <v>0</v>
      </c>
      <c r="Z2278" s="13">
        <v>0</v>
      </c>
      <c r="AA2278" s="13">
        <v>0</v>
      </c>
      <c r="AB2278" s="13"/>
      <c r="AC2278" s="13"/>
      <c r="AD2278" s="13"/>
      <c r="AE2278" s="13"/>
      <c r="AF2278" s="13"/>
      <c r="AG2278" s="13"/>
      <c r="AH2278" s="13"/>
      <c r="AI2278" s="13"/>
      <c r="AJ2278" s="13"/>
      <c r="AK2278" s="13"/>
      <c r="AL2278" s="13"/>
      <c r="AM2278" s="13"/>
      <c r="AN2278" s="13"/>
      <c r="AO2278" s="13"/>
      <c r="AP2278" s="13"/>
      <c r="AQ2278" s="13"/>
      <c r="AR2278" s="13"/>
      <c r="AS2278" s="13"/>
      <c r="AT2278" s="13"/>
      <c r="AU2278" s="13"/>
      <c r="AV2278" s="13"/>
      <c r="AW2278" s="13"/>
      <c r="AX2278" s="13"/>
      <c r="AY2278" s="14" t="str">
        <f t="shared" si="354"/>
        <v/>
      </c>
      <c r="AZ2278" s="14">
        <f t="shared" si="362"/>
        <v>23</v>
      </c>
      <c r="BA2278" s="19">
        <f t="shared" si="355"/>
        <v>0</v>
      </c>
      <c r="BB2278" s="20" t="e">
        <f t="shared" si="363"/>
        <v>#DIV/0!</v>
      </c>
      <c r="BC2278">
        <f t="shared" si="356"/>
        <v>23</v>
      </c>
      <c r="BD2278" s="14">
        <f t="shared" si="357"/>
        <v>1</v>
      </c>
      <c r="BE2278" s="14" t="str">
        <f t="shared" si="358"/>
        <v/>
      </c>
      <c r="BF2278" s="14" t="str">
        <f t="shared" si="359"/>
        <v/>
      </c>
      <c r="BG2278" s="14" t="str">
        <f t="shared" si="360"/>
        <v/>
      </c>
    </row>
    <row r="2279" spans="1:59" x14ac:dyDescent="0.2">
      <c r="A2279" t="str">
        <f t="shared" si="361"/>
        <v>Isaac Quaynor_2017</v>
      </c>
      <c r="B2279" t="s">
        <v>2710</v>
      </c>
      <c r="C2279" t="s">
        <v>116</v>
      </c>
      <c r="D2279">
        <v>2017</v>
      </c>
      <c r="E2279" s="13">
        <v>0</v>
      </c>
      <c r="F2279" s="13">
        <v>0</v>
      </c>
      <c r="G2279" s="13">
        <v>0</v>
      </c>
      <c r="H2279" s="13">
        <v>0</v>
      </c>
      <c r="I2279" s="13">
        <v>0</v>
      </c>
      <c r="J2279" s="13">
        <v>0</v>
      </c>
      <c r="K2279" s="13">
        <v>0</v>
      </c>
      <c r="L2279" s="13">
        <v>0</v>
      </c>
      <c r="M2279" s="13">
        <v>0</v>
      </c>
      <c r="N2279" s="13">
        <v>0</v>
      </c>
      <c r="O2279" s="13">
        <v>0</v>
      </c>
      <c r="P2279" s="13">
        <v>0</v>
      </c>
      <c r="Q2279" s="13">
        <v>0</v>
      </c>
      <c r="R2279" s="13">
        <v>0</v>
      </c>
      <c r="S2279" s="13">
        <v>0</v>
      </c>
      <c r="T2279" s="13">
        <v>0</v>
      </c>
      <c r="U2279" s="13">
        <v>0</v>
      </c>
      <c r="V2279" s="13">
        <v>0</v>
      </c>
      <c r="W2279" s="13">
        <v>0</v>
      </c>
      <c r="X2279" s="13">
        <v>0</v>
      </c>
      <c r="Y2279" s="13">
        <v>0</v>
      </c>
      <c r="Z2279" s="13">
        <v>0</v>
      </c>
      <c r="AA2279" s="13">
        <v>0</v>
      </c>
      <c r="AB2279" s="13"/>
      <c r="AC2279" s="13"/>
      <c r="AD2279" s="13"/>
      <c r="AE2279" s="13"/>
      <c r="AF2279" s="13"/>
      <c r="AG2279" s="13"/>
      <c r="AH2279" s="13"/>
      <c r="AI2279" s="13"/>
      <c r="AJ2279" s="13"/>
      <c r="AK2279" s="13"/>
      <c r="AL2279" s="13"/>
      <c r="AM2279" s="13"/>
      <c r="AN2279" s="13"/>
      <c r="AO2279" s="13"/>
      <c r="AP2279" s="13"/>
      <c r="AQ2279" s="13"/>
      <c r="AR2279" s="13"/>
      <c r="AS2279" s="13"/>
      <c r="AT2279" s="13"/>
      <c r="AU2279" s="13"/>
      <c r="AV2279" s="13"/>
      <c r="AW2279" s="13"/>
      <c r="AX2279" s="13"/>
      <c r="AY2279" s="14" t="str">
        <f t="shared" si="354"/>
        <v/>
      </c>
      <c r="AZ2279" s="14">
        <f t="shared" si="362"/>
        <v>23</v>
      </c>
      <c r="BA2279" s="19">
        <f t="shared" si="355"/>
        <v>0</v>
      </c>
      <c r="BB2279" s="20" t="e">
        <f t="shared" si="363"/>
        <v>#DIV/0!</v>
      </c>
      <c r="BC2279">
        <f t="shared" si="356"/>
        <v>23</v>
      </c>
      <c r="BD2279" s="14">
        <f t="shared" si="357"/>
        <v>1</v>
      </c>
      <c r="BE2279" s="14" t="str">
        <f t="shared" si="358"/>
        <v/>
      </c>
      <c r="BF2279" s="14" t="str">
        <f t="shared" si="359"/>
        <v/>
      </c>
      <c r="BG2279" s="14" t="str">
        <f t="shared" si="360"/>
        <v/>
      </c>
    </row>
    <row r="2280" spans="1:59" x14ac:dyDescent="0.2">
      <c r="A2280" t="str">
        <f t="shared" si="361"/>
        <v>Isaac Quaynor_2016</v>
      </c>
      <c r="B2280" t="s">
        <v>2710</v>
      </c>
      <c r="C2280" t="s">
        <v>116</v>
      </c>
      <c r="D2280">
        <v>2016</v>
      </c>
      <c r="E2280" s="13">
        <v>0</v>
      </c>
      <c r="F2280" s="13">
        <v>0</v>
      </c>
      <c r="G2280" s="13">
        <v>0</v>
      </c>
      <c r="H2280" s="13">
        <v>0</v>
      </c>
      <c r="I2280" s="13">
        <v>0</v>
      </c>
      <c r="J2280" s="13">
        <v>0</v>
      </c>
      <c r="K2280" s="13">
        <v>0</v>
      </c>
      <c r="L2280" s="13">
        <v>0</v>
      </c>
      <c r="M2280" s="13">
        <v>0</v>
      </c>
      <c r="N2280" s="13">
        <v>0</v>
      </c>
      <c r="O2280" s="13">
        <v>0</v>
      </c>
      <c r="P2280" s="13">
        <v>0</v>
      </c>
      <c r="Q2280" s="13">
        <v>0</v>
      </c>
      <c r="R2280" s="13">
        <v>0</v>
      </c>
      <c r="S2280" s="13">
        <v>0</v>
      </c>
      <c r="T2280" s="13">
        <v>0</v>
      </c>
      <c r="U2280" s="13">
        <v>0</v>
      </c>
      <c r="V2280" s="13">
        <v>0</v>
      </c>
      <c r="W2280" s="13">
        <v>0</v>
      </c>
      <c r="X2280" s="13">
        <v>0</v>
      </c>
      <c r="Y2280" s="13">
        <v>0</v>
      </c>
      <c r="Z2280" s="13">
        <v>0</v>
      </c>
      <c r="AA2280" s="13">
        <v>0</v>
      </c>
      <c r="AB2280" s="13"/>
      <c r="AC2280" s="13"/>
      <c r="AD2280" s="13"/>
      <c r="AE2280" s="13"/>
      <c r="AF2280" s="13"/>
      <c r="AG2280" s="13"/>
      <c r="AH2280" s="13"/>
      <c r="AI2280" s="13"/>
      <c r="AJ2280" s="13"/>
      <c r="AK2280" s="13"/>
      <c r="AL2280" s="13"/>
      <c r="AM2280" s="13"/>
      <c r="AN2280" s="13"/>
      <c r="AO2280" s="13"/>
      <c r="AP2280" s="13"/>
      <c r="AQ2280" s="13"/>
      <c r="AR2280" s="13"/>
      <c r="AS2280" s="13"/>
      <c r="AT2280" s="13"/>
      <c r="AU2280" s="13"/>
      <c r="AV2280" s="13"/>
      <c r="AW2280" s="13"/>
      <c r="AX2280" s="13"/>
      <c r="AY2280" s="14" t="str">
        <f t="shared" si="354"/>
        <v/>
      </c>
      <c r="AZ2280" s="14">
        <f t="shared" si="362"/>
        <v>23</v>
      </c>
      <c r="BA2280" s="19">
        <f t="shared" si="355"/>
        <v>0</v>
      </c>
      <c r="BB2280" s="20" t="e">
        <f t="shared" si="363"/>
        <v>#DIV/0!</v>
      </c>
      <c r="BC2280">
        <f t="shared" si="356"/>
        <v>23</v>
      </c>
      <c r="BD2280" s="14">
        <f t="shared" si="357"/>
        <v>1</v>
      </c>
      <c r="BE2280" s="14" t="str">
        <f t="shared" si="358"/>
        <v/>
      </c>
      <c r="BF2280" s="14" t="str">
        <f t="shared" si="359"/>
        <v/>
      </c>
      <c r="BG2280" s="14" t="str">
        <f t="shared" si="360"/>
        <v/>
      </c>
    </row>
    <row r="2281" spans="1:59" x14ac:dyDescent="0.2">
      <c r="A2281" t="str">
        <f t="shared" si="361"/>
        <v>Isaac Quaynor_2015</v>
      </c>
      <c r="B2281" t="s">
        <v>2710</v>
      </c>
      <c r="C2281" t="s">
        <v>116</v>
      </c>
      <c r="D2281">
        <v>2015</v>
      </c>
      <c r="E2281" s="13">
        <v>0</v>
      </c>
      <c r="F2281" s="13">
        <v>0</v>
      </c>
      <c r="G2281" s="13">
        <v>0</v>
      </c>
      <c r="H2281" s="13">
        <v>0</v>
      </c>
      <c r="I2281" s="13">
        <v>0</v>
      </c>
      <c r="J2281" s="13">
        <v>0</v>
      </c>
      <c r="K2281" s="13">
        <v>0</v>
      </c>
      <c r="L2281" s="13">
        <v>0</v>
      </c>
      <c r="M2281" s="13">
        <v>0</v>
      </c>
      <c r="N2281" s="13">
        <v>0</v>
      </c>
      <c r="O2281" s="13">
        <v>0</v>
      </c>
      <c r="P2281" s="13">
        <v>0</v>
      </c>
      <c r="Q2281" s="13">
        <v>0</v>
      </c>
      <c r="R2281" s="13">
        <v>0</v>
      </c>
      <c r="S2281" s="13">
        <v>0</v>
      </c>
      <c r="T2281" s="13">
        <v>0</v>
      </c>
      <c r="U2281" s="13">
        <v>0</v>
      </c>
      <c r="V2281" s="13">
        <v>0</v>
      </c>
      <c r="W2281" s="13">
        <v>0</v>
      </c>
      <c r="X2281" s="13">
        <v>0</v>
      </c>
      <c r="Y2281" s="13">
        <v>0</v>
      </c>
      <c r="Z2281" s="13">
        <v>0</v>
      </c>
      <c r="AA2281" s="13">
        <v>0</v>
      </c>
      <c r="AB2281" s="13"/>
      <c r="AC2281" s="13"/>
      <c r="AD2281" s="13"/>
      <c r="AE2281" s="13"/>
      <c r="AF2281" s="13"/>
      <c r="AG2281" s="13"/>
      <c r="AH2281" s="13"/>
      <c r="AI2281" s="13"/>
      <c r="AJ2281" s="13"/>
      <c r="AK2281" s="13"/>
      <c r="AL2281" s="13"/>
      <c r="AM2281" s="13"/>
      <c r="AN2281" s="13"/>
      <c r="AO2281" s="13"/>
      <c r="AP2281" s="13"/>
      <c r="AQ2281" s="13"/>
      <c r="AR2281" s="13"/>
      <c r="AS2281" s="13"/>
      <c r="AT2281" s="13"/>
      <c r="AU2281" s="13"/>
      <c r="AV2281" s="13"/>
      <c r="AW2281" s="13"/>
      <c r="AX2281" s="13"/>
      <c r="AY2281" s="14" t="str">
        <f t="shared" si="354"/>
        <v/>
      </c>
      <c r="AZ2281" s="14">
        <f t="shared" si="362"/>
        <v>23</v>
      </c>
      <c r="BA2281" s="19">
        <f t="shared" si="355"/>
        <v>0</v>
      </c>
      <c r="BB2281" s="20" t="e">
        <f t="shared" si="363"/>
        <v>#DIV/0!</v>
      </c>
      <c r="BC2281">
        <f t="shared" si="356"/>
        <v>23</v>
      </c>
      <c r="BD2281" s="14">
        <f t="shared" si="357"/>
        <v>1</v>
      </c>
      <c r="BE2281" s="14" t="str">
        <f t="shared" si="358"/>
        <v/>
      </c>
      <c r="BF2281" s="14" t="str">
        <f t="shared" si="359"/>
        <v/>
      </c>
      <c r="BG2281" s="14" t="str">
        <f t="shared" si="360"/>
        <v/>
      </c>
    </row>
    <row r="2282" spans="1:59" x14ac:dyDescent="0.2">
      <c r="A2282" t="str">
        <f t="shared" si="361"/>
        <v>Dane Rampe_2018</v>
      </c>
      <c r="B2282" t="s">
        <v>593</v>
      </c>
      <c r="C2282" t="s">
        <v>423</v>
      </c>
      <c r="D2282">
        <v>2018</v>
      </c>
      <c r="E2282" s="13">
        <v>427400</v>
      </c>
      <c r="F2282" s="13">
        <v>427400</v>
      </c>
      <c r="G2282" s="13">
        <v>427400</v>
      </c>
      <c r="H2282" s="13">
        <v>383400</v>
      </c>
      <c r="I2282" s="13">
        <v>372500</v>
      </c>
      <c r="J2282" s="13">
        <v>391400</v>
      </c>
      <c r="K2282" s="13">
        <v>412400</v>
      </c>
      <c r="L2282" s="13">
        <v>402000</v>
      </c>
      <c r="M2282" s="13">
        <v>389400</v>
      </c>
      <c r="N2282" s="13">
        <v>395200</v>
      </c>
      <c r="O2282" s="13">
        <v>411600</v>
      </c>
      <c r="P2282" s="13">
        <v>407200</v>
      </c>
      <c r="Q2282" s="13">
        <v>385500</v>
      </c>
      <c r="R2282" s="13">
        <v>371800</v>
      </c>
      <c r="S2282" s="13">
        <v>371800</v>
      </c>
      <c r="T2282" s="13">
        <v>373700</v>
      </c>
      <c r="U2282" s="13">
        <v>377700</v>
      </c>
      <c r="V2282" s="13">
        <v>400600</v>
      </c>
      <c r="W2282" s="13">
        <v>420900</v>
      </c>
      <c r="X2282" s="13">
        <v>428900</v>
      </c>
      <c r="Y2282" s="13">
        <v>430700</v>
      </c>
      <c r="Z2282" s="13">
        <v>414900</v>
      </c>
      <c r="AA2282" s="13">
        <v>384000</v>
      </c>
      <c r="AB2282" s="13">
        <v>53</v>
      </c>
      <c r="AC2282" s="13">
        <v>40</v>
      </c>
      <c r="AD2282" s="13">
        <v>63</v>
      </c>
      <c r="AE2282" s="13">
        <v>98</v>
      </c>
      <c r="AF2282" s="13">
        <v>99</v>
      </c>
      <c r="AG2282" s="13">
        <v>82</v>
      </c>
      <c r="AH2282" s="13">
        <v>42</v>
      </c>
      <c r="AI2282" s="13">
        <v>90</v>
      </c>
      <c r="AJ2282" s="13">
        <v>116</v>
      </c>
      <c r="AK2282" s="13">
        <v>68</v>
      </c>
      <c r="AL2282" s="13">
        <v>53</v>
      </c>
      <c r="AM2282" s="13">
        <v>77</v>
      </c>
      <c r="AN2282" s="13">
        <v>71</v>
      </c>
      <c r="AO2282" s="13"/>
      <c r="AP2282" s="13">
        <v>84</v>
      </c>
      <c r="AQ2282" s="13">
        <v>83</v>
      </c>
      <c r="AR2282" s="13">
        <v>115</v>
      </c>
      <c r="AS2282" s="13">
        <v>93</v>
      </c>
      <c r="AT2282" s="13">
        <v>68</v>
      </c>
      <c r="AU2282" s="13">
        <v>107</v>
      </c>
      <c r="AV2282" s="13">
        <v>55</v>
      </c>
      <c r="AW2282" s="13">
        <v>64</v>
      </c>
      <c r="AX2282" s="13">
        <v>91</v>
      </c>
      <c r="AY2282" s="14">
        <f t="shared" si="354"/>
        <v>77.818181818181813</v>
      </c>
      <c r="AZ2282" s="14">
        <f t="shared" si="362"/>
        <v>23</v>
      </c>
      <c r="BA2282" s="19">
        <f t="shared" si="355"/>
        <v>1</v>
      </c>
      <c r="BB2282" s="20">
        <f t="shared" si="363"/>
        <v>22.14591516378492</v>
      </c>
      <c r="BC2282">
        <f t="shared" si="356"/>
        <v>0</v>
      </c>
      <c r="BD2282" s="14">
        <f t="shared" si="357"/>
        <v>14</v>
      </c>
      <c r="BE2282" s="14">
        <f t="shared" si="358"/>
        <v>72.5</v>
      </c>
      <c r="BF2282" s="14">
        <f t="shared" si="359"/>
        <v>74.333333333333329</v>
      </c>
      <c r="BG2282" s="14">
        <f t="shared" si="360"/>
        <v>84.444444444444443</v>
      </c>
    </row>
    <row r="2283" spans="1:59" x14ac:dyDescent="0.2">
      <c r="A2283" t="str">
        <f t="shared" si="361"/>
        <v>Dane Rampe_2017</v>
      </c>
      <c r="B2283" t="s">
        <v>593</v>
      </c>
      <c r="C2283" t="s">
        <v>423</v>
      </c>
      <c r="D2283">
        <v>2017</v>
      </c>
      <c r="E2283" s="13">
        <v>468600</v>
      </c>
      <c r="F2283" s="13">
        <v>468600</v>
      </c>
      <c r="G2283" s="13">
        <v>468600</v>
      </c>
      <c r="H2283" s="13">
        <v>468600</v>
      </c>
      <c r="I2283" s="13">
        <v>468600</v>
      </c>
      <c r="J2283" s="13">
        <v>468600</v>
      </c>
      <c r="K2283" s="13">
        <v>468600</v>
      </c>
      <c r="L2283" s="13">
        <v>468600</v>
      </c>
      <c r="M2283" s="13">
        <v>468600</v>
      </c>
      <c r="N2283" s="13">
        <v>468600</v>
      </c>
      <c r="O2283" s="13">
        <v>436300</v>
      </c>
      <c r="P2283" s="13">
        <v>436300</v>
      </c>
      <c r="Q2283" s="13">
        <v>410500</v>
      </c>
      <c r="R2283" s="13">
        <v>407800</v>
      </c>
      <c r="S2283" s="13">
        <v>392500</v>
      </c>
      <c r="T2283" s="13">
        <v>397200</v>
      </c>
      <c r="U2283" s="13">
        <v>408900</v>
      </c>
      <c r="V2283" s="13">
        <v>421300</v>
      </c>
      <c r="W2283" s="13">
        <v>414000</v>
      </c>
      <c r="X2283" s="13">
        <v>394600</v>
      </c>
      <c r="Y2283" s="13">
        <v>389100</v>
      </c>
      <c r="Z2283" s="13">
        <v>414700</v>
      </c>
      <c r="AA2283" s="13">
        <v>424500</v>
      </c>
      <c r="AB2283" s="13">
        <v>61</v>
      </c>
      <c r="AC2283" s="13"/>
      <c r="AD2283" s="13"/>
      <c r="AE2283" s="13"/>
      <c r="AF2283" s="13"/>
      <c r="AG2283" s="13"/>
      <c r="AH2283" s="13"/>
      <c r="AI2283" s="13"/>
      <c r="AJ2283" s="13">
        <v>55</v>
      </c>
      <c r="AK2283" s="13">
        <v>87</v>
      </c>
      <c r="AL2283" s="13"/>
      <c r="AM2283" s="13">
        <v>56</v>
      </c>
      <c r="AN2283" s="13">
        <v>92</v>
      </c>
      <c r="AO2283" s="13">
        <v>57</v>
      </c>
      <c r="AP2283" s="13">
        <v>95</v>
      </c>
      <c r="AQ2283" s="13">
        <v>111</v>
      </c>
      <c r="AR2283" s="13">
        <v>66</v>
      </c>
      <c r="AS2283" s="13">
        <v>59</v>
      </c>
      <c r="AT2283" s="13">
        <v>80</v>
      </c>
      <c r="AU2283" s="13">
        <v>87</v>
      </c>
      <c r="AV2283" s="13">
        <v>126</v>
      </c>
      <c r="AW2283" s="13">
        <v>60</v>
      </c>
      <c r="AX2283" s="13">
        <v>74</v>
      </c>
      <c r="AY2283" s="14">
        <f t="shared" si="354"/>
        <v>77.733333333333334</v>
      </c>
      <c r="AZ2283" s="14">
        <f t="shared" si="362"/>
        <v>23</v>
      </c>
      <c r="BA2283" s="19">
        <f t="shared" si="355"/>
        <v>0.68181818181818177</v>
      </c>
      <c r="BB2283" s="20">
        <f t="shared" si="363"/>
        <v>21.763228051879054</v>
      </c>
      <c r="BC2283">
        <f t="shared" si="356"/>
        <v>0</v>
      </c>
      <c r="BD2283" s="14">
        <f t="shared" si="357"/>
        <v>21</v>
      </c>
      <c r="BE2283" s="14">
        <f t="shared" si="358"/>
        <v>61</v>
      </c>
      <c r="BF2283" s="14">
        <f t="shared" si="359"/>
        <v>66</v>
      </c>
      <c r="BG2283" s="14">
        <f t="shared" si="360"/>
        <v>84.222222222222229</v>
      </c>
    </row>
    <row r="2284" spans="1:59" x14ac:dyDescent="0.2">
      <c r="A2284" t="str">
        <f t="shared" si="361"/>
        <v>Dane Rampe_2016</v>
      </c>
      <c r="B2284" t="s">
        <v>593</v>
      </c>
      <c r="C2284" t="s">
        <v>423</v>
      </c>
      <c r="D2284">
        <v>2016</v>
      </c>
      <c r="E2284" s="13">
        <v>457900</v>
      </c>
      <c r="F2284" s="13">
        <v>457900</v>
      </c>
      <c r="G2284" s="13">
        <v>457900</v>
      </c>
      <c r="H2284" s="13">
        <v>434700</v>
      </c>
      <c r="I2284" s="13">
        <v>425900</v>
      </c>
      <c r="J2284" s="13">
        <v>429700</v>
      </c>
      <c r="K2284" s="13">
        <v>442100</v>
      </c>
      <c r="L2284" s="13">
        <v>439200</v>
      </c>
      <c r="M2284" s="13">
        <v>438900</v>
      </c>
      <c r="N2284" s="13">
        <v>450100</v>
      </c>
      <c r="O2284" s="13">
        <v>450900</v>
      </c>
      <c r="P2284" s="13">
        <v>460200</v>
      </c>
      <c r="Q2284" s="13">
        <v>440500</v>
      </c>
      <c r="R2284" s="13">
        <v>434000</v>
      </c>
      <c r="S2284" s="13">
        <v>434000</v>
      </c>
      <c r="T2284" s="13">
        <v>416800</v>
      </c>
      <c r="U2284" s="13">
        <v>435100</v>
      </c>
      <c r="V2284" s="13">
        <v>444300</v>
      </c>
      <c r="W2284" s="13">
        <v>455400</v>
      </c>
      <c r="X2284" s="13">
        <v>429700</v>
      </c>
      <c r="Y2284" s="13">
        <v>423900</v>
      </c>
      <c r="Z2284" s="13">
        <v>411600</v>
      </c>
      <c r="AA2284" s="13">
        <v>419500</v>
      </c>
      <c r="AB2284" s="13">
        <v>79</v>
      </c>
      <c r="AC2284" s="13">
        <v>63</v>
      </c>
      <c r="AD2284" s="13">
        <v>75</v>
      </c>
      <c r="AE2284" s="13">
        <v>98</v>
      </c>
      <c r="AF2284" s="13">
        <v>85</v>
      </c>
      <c r="AG2284" s="13">
        <v>97</v>
      </c>
      <c r="AH2284" s="13">
        <v>74</v>
      </c>
      <c r="AI2284" s="13">
        <v>89</v>
      </c>
      <c r="AJ2284" s="13">
        <v>125</v>
      </c>
      <c r="AK2284" s="13">
        <v>58</v>
      </c>
      <c r="AL2284" s="13">
        <v>108</v>
      </c>
      <c r="AM2284" s="13">
        <v>66</v>
      </c>
      <c r="AN2284" s="13">
        <v>83</v>
      </c>
      <c r="AO2284" s="13"/>
      <c r="AP2284" s="13">
        <v>72</v>
      </c>
      <c r="AQ2284" s="13">
        <v>138</v>
      </c>
      <c r="AR2284" s="13">
        <v>77</v>
      </c>
      <c r="AS2284" s="13">
        <v>84</v>
      </c>
      <c r="AT2284" s="13">
        <v>62</v>
      </c>
      <c r="AU2284" s="13">
        <v>107</v>
      </c>
      <c r="AV2284" s="13">
        <v>66</v>
      </c>
      <c r="AW2284" s="13">
        <v>100</v>
      </c>
      <c r="AX2284" s="13">
        <v>89</v>
      </c>
      <c r="AY2284" s="14">
        <f t="shared" si="354"/>
        <v>86.13636363636364</v>
      </c>
      <c r="AZ2284" s="14">
        <f t="shared" si="362"/>
        <v>23</v>
      </c>
      <c r="BA2284" s="19">
        <f t="shared" si="355"/>
        <v>1</v>
      </c>
      <c r="BB2284" s="20">
        <f t="shared" si="363"/>
        <v>20.612745605214304</v>
      </c>
      <c r="BC2284">
        <f t="shared" si="356"/>
        <v>0</v>
      </c>
      <c r="BD2284" s="14">
        <f t="shared" si="357"/>
        <v>22</v>
      </c>
      <c r="BE2284" s="14">
        <f t="shared" si="358"/>
        <v>82.833333333333329</v>
      </c>
      <c r="BF2284" s="14">
        <f t="shared" si="359"/>
        <v>86.666666666666671</v>
      </c>
      <c r="BG2284" s="14">
        <f t="shared" si="360"/>
        <v>88.333333333333329</v>
      </c>
    </row>
    <row r="2285" spans="1:59" x14ac:dyDescent="0.2">
      <c r="A2285" t="str">
        <f t="shared" si="361"/>
        <v>Dane Rampe_2015</v>
      </c>
      <c r="B2285" t="s">
        <v>593</v>
      </c>
      <c r="C2285" t="s">
        <v>423</v>
      </c>
      <c r="D2285">
        <v>2015</v>
      </c>
      <c r="E2285" s="13">
        <v>408800</v>
      </c>
      <c r="F2285" s="13">
        <v>408800</v>
      </c>
      <c r="G2285" s="13">
        <v>408800</v>
      </c>
      <c r="H2285" s="13">
        <v>410800</v>
      </c>
      <c r="I2285" s="13">
        <v>402600</v>
      </c>
      <c r="J2285" s="13">
        <v>391600</v>
      </c>
      <c r="K2285" s="13">
        <v>378600</v>
      </c>
      <c r="L2285" s="13">
        <v>353800</v>
      </c>
      <c r="M2285" s="13">
        <v>346000</v>
      </c>
      <c r="N2285" s="13">
        <v>355700</v>
      </c>
      <c r="O2285" s="13">
        <v>405500</v>
      </c>
      <c r="P2285" s="13">
        <v>439000</v>
      </c>
      <c r="Q2285" s="13">
        <v>439000</v>
      </c>
      <c r="R2285" s="13">
        <v>453400</v>
      </c>
      <c r="S2285" s="13">
        <v>445200</v>
      </c>
      <c r="T2285" s="13">
        <v>446900</v>
      </c>
      <c r="U2285" s="13">
        <v>439900</v>
      </c>
      <c r="V2285" s="13">
        <v>428700</v>
      </c>
      <c r="W2285" s="13">
        <v>430000</v>
      </c>
      <c r="X2285" s="13">
        <v>447800</v>
      </c>
      <c r="Y2285" s="13">
        <v>443400</v>
      </c>
      <c r="Z2285" s="13">
        <v>427100</v>
      </c>
      <c r="AA2285" s="13">
        <v>412200</v>
      </c>
      <c r="AB2285" s="13">
        <v>98</v>
      </c>
      <c r="AC2285" s="13">
        <v>82</v>
      </c>
      <c r="AD2285" s="13">
        <v>67</v>
      </c>
      <c r="AE2285" s="13">
        <v>77</v>
      </c>
      <c r="AF2285" s="13">
        <v>72</v>
      </c>
      <c r="AG2285" s="13">
        <v>56</v>
      </c>
      <c r="AH2285" s="13">
        <v>42</v>
      </c>
      <c r="AI2285" s="13">
        <v>95</v>
      </c>
      <c r="AJ2285" s="13">
        <v>91</v>
      </c>
      <c r="AK2285" s="13">
        <v>137</v>
      </c>
      <c r="AL2285" s="13">
        <v>88</v>
      </c>
      <c r="AM2285" s="13"/>
      <c r="AN2285" s="13">
        <v>69</v>
      </c>
      <c r="AO2285" s="13">
        <v>92</v>
      </c>
      <c r="AP2285" s="13">
        <v>106</v>
      </c>
      <c r="AQ2285" s="13">
        <v>51</v>
      </c>
      <c r="AR2285" s="13">
        <v>84</v>
      </c>
      <c r="AS2285" s="13">
        <v>127</v>
      </c>
      <c r="AT2285" s="13">
        <v>90</v>
      </c>
      <c r="AU2285" s="13">
        <v>45</v>
      </c>
      <c r="AV2285" s="13">
        <v>100</v>
      </c>
      <c r="AW2285" s="13">
        <v>83</v>
      </c>
      <c r="AX2285" s="13">
        <v>115</v>
      </c>
      <c r="AY2285" s="14">
        <f t="shared" si="354"/>
        <v>84.86363636363636</v>
      </c>
      <c r="AZ2285" s="14">
        <f t="shared" si="362"/>
        <v>23</v>
      </c>
      <c r="BA2285" s="19">
        <f t="shared" si="355"/>
        <v>1</v>
      </c>
      <c r="BB2285" s="20">
        <f t="shared" si="363"/>
        <v>24.586669742043739</v>
      </c>
      <c r="BC2285">
        <f t="shared" si="356"/>
        <v>0</v>
      </c>
      <c r="BD2285" s="14">
        <f t="shared" si="357"/>
        <v>9</v>
      </c>
      <c r="BE2285" s="14">
        <f t="shared" si="358"/>
        <v>75.333333333333329</v>
      </c>
      <c r="BF2285" s="14">
        <f t="shared" si="359"/>
        <v>90.6</v>
      </c>
      <c r="BG2285" s="14">
        <f t="shared" si="360"/>
        <v>89</v>
      </c>
    </row>
    <row r="2286" spans="1:59" x14ac:dyDescent="0.2">
      <c r="A2286" t="str">
        <f t="shared" si="361"/>
        <v>Alex Rance_2018</v>
      </c>
      <c r="B2286" t="s">
        <v>535</v>
      </c>
      <c r="C2286" t="s">
        <v>369</v>
      </c>
      <c r="D2286">
        <v>2018</v>
      </c>
      <c r="E2286" s="13">
        <v>492300</v>
      </c>
      <c r="F2286" s="13">
        <v>492300</v>
      </c>
      <c r="G2286" s="13">
        <v>492300</v>
      </c>
      <c r="H2286" s="13">
        <v>493400</v>
      </c>
      <c r="I2286" s="13">
        <v>492100</v>
      </c>
      <c r="J2286" s="13">
        <v>490700</v>
      </c>
      <c r="K2286" s="13">
        <v>472700</v>
      </c>
      <c r="L2286" s="13">
        <v>469100</v>
      </c>
      <c r="M2286" s="13">
        <v>462600</v>
      </c>
      <c r="N2286" s="13">
        <v>457100</v>
      </c>
      <c r="O2286" s="13">
        <v>443100</v>
      </c>
      <c r="P2286" s="13">
        <v>439200</v>
      </c>
      <c r="Q2286" s="13">
        <v>446800</v>
      </c>
      <c r="R2286" s="13">
        <v>467500</v>
      </c>
      <c r="S2286" s="13">
        <v>467500</v>
      </c>
      <c r="T2286" s="13">
        <v>461600</v>
      </c>
      <c r="U2286" s="13">
        <v>439900</v>
      </c>
      <c r="V2286" s="13">
        <v>416000</v>
      </c>
      <c r="W2286" s="13">
        <v>393400</v>
      </c>
      <c r="X2286" s="13">
        <v>375600</v>
      </c>
      <c r="Y2286" s="13">
        <v>349300</v>
      </c>
      <c r="Z2286" s="13">
        <v>340200</v>
      </c>
      <c r="AA2286" s="13">
        <v>347500</v>
      </c>
      <c r="AB2286" s="13">
        <v>83</v>
      </c>
      <c r="AC2286" s="13">
        <v>99</v>
      </c>
      <c r="AD2286" s="13">
        <v>113</v>
      </c>
      <c r="AE2286" s="13">
        <v>75</v>
      </c>
      <c r="AF2286" s="13">
        <v>97</v>
      </c>
      <c r="AG2286" s="13">
        <v>79</v>
      </c>
      <c r="AH2286" s="13">
        <v>98</v>
      </c>
      <c r="AI2286" s="13">
        <v>91</v>
      </c>
      <c r="AJ2286" s="13">
        <v>78</v>
      </c>
      <c r="AK2286" s="13">
        <v>74</v>
      </c>
      <c r="AL2286" s="13">
        <v>105</v>
      </c>
      <c r="AM2286" s="13">
        <v>104</v>
      </c>
      <c r="AN2286" s="13">
        <v>106</v>
      </c>
      <c r="AO2286" s="13"/>
      <c r="AP2286" s="13">
        <v>63</v>
      </c>
      <c r="AQ2286" s="13">
        <v>65</v>
      </c>
      <c r="AR2286" s="13">
        <v>87</v>
      </c>
      <c r="AS2286" s="13">
        <v>52</v>
      </c>
      <c r="AT2286" s="13">
        <v>62</v>
      </c>
      <c r="AU2286" s="13">
        <v>58</v>
      </c>
      <c r="AV2286" s="13">
        <v>75</v>
      </c>
      <c r="AW2286" s="13">
        <v>78</v>
      </c>
      <c r="AX2286" s="13">
        <v>74</v>
      </c>
      <c r="AY2286" s="14">
        <f t="shared" si="354"/>
        <v>82.545454545454547</v>
      </c>
      <c r="AZ2286" s="14">
        <f t="shared" si="362"/>
        <v>23</v>
      </c>
      <c r="BA2286" s="19">
        <f t="shared" si="355"/>
        <v>1</v>
      </c>
      <c r="BB2286" s="20">
        <f t="shared" si="363"/>
        <v>17.201127517659664</v>
      </c>
      <c r="BC2286">
        <f t="shared" si="356"/>
        <v>0</v>
      </c>
      <c r="BD2286" s="14">
        <f t="shared" si="357"/>
        <v>22</v>
      </c>
      <c r="BE2286" s="14">
        <f t="shared" si="358"/>
        <v>91</v>
      </c>
      <c r="BF2286" s="14">
        <f t="shared" si="359"/>
        <v>91.666666666666671</v>
      </c>
      <c r="BG2286" s="14">
        <f t="shared" si="360"/>
        <v>68.222222222222229</v>
      </c>
    </row>
    <row r="2287" spans="1:59" x14ac:dyDescent="0.2">
      <c r="A2287" t="str">
        <f t="shared" si="361"/>
        <v>Alex Rance_2017</v>
      </c>
      <c r="B2287" t="s">
        <v>535</v>
      </c>
      <c r="C2287" t="s">
        <v>369</v>
      </c>
      <c r="D2287">
        <v>2017</v>
      </c>
      <c r="E2287" s="13">
        <v>535600</v>
      </c>
      <c r="F2287" s="13">
        <v>535600</v>
      </c>
      <c r="G2287" s="13">
        <v>535600</v>
      </c>
      <c r="H2287" s="13">
        <v>520700</v>
      </c>
      <c r="I2287" s="13">
        <v>507400</v>
      </c>
      <c r="J2287" s="13">
        <v>489900</v>
      </c>
      <c r="K2287" s="13">
        <v>469400</v>
      </c>
      <c r="L2287" s="13">
        <v>471300</v>
      </c>
      <c r="M2287" s="13">
        <v>483000</v>
      </c>
      <c r="N2287" s="13">
        <v>491700</v>
      </c>
      <c r="O2287" s="13">
        <v>494800</v>
      </c>
      <c r="P2287" s="13">
        <v>476800</v>
      </c>
      <c r="Q2287" s="13">
        <v>476800</v>
      </c>
      <c r="R2287" s="13">
        <v>466100</v>
      </c>
      <c r="S2287" s="13">
        <v>471600</v>
      </c>
      <c r="T2287" s="13">
        <v>496800</v>
      </c>
      <c r="U2287" s="13">
        <v>494200</v>
      </c>
      <c r="V2287" s="13">
        <v>470200</v>
      </c>
      <c r="W2287" s="13">
        <v>433500</v>
      </c>
      <c r="X2287" s="13">
        <v>427500</v>
      </c>
      <c r="Y2287" s="13">
        <v>431400</v>
      </c>
      <c r="Z2287" s="13">
        <v>441600</v>
      </c>
      <c r="AA2287" s="13">
        <v>439400</v>
      </c>
      <c r="AB2287" s="13">
        <v>59</v>
      </c>
      <c r="AC2287" s="13">
        <v>99</v>
      </c>
      <c r="AD2287" s="13">
        <v>121</v>
      </c>
      <c r="AE2287" s="13">
        <v>55</v>
      </c>
      <c r="AF2287" s="13">
        <v>81</v>
      </c>
      <c r="AG2287" s="13">
        <v>106</v>
      </c>
      <c r="AH2287" s="13">
        <v>92</v>
      </c>
      <c r="AI2287" s="13">
        <v>106</v>
      </c>
      <c r="AJ2287" s="13">
        <v>105</v>
      </c>
      <c r="AK2287" s="13">
        <v>85</v>
      </c>
      <c r="AL2287" s="13">
        <v>62</v>
      </c>
      <c r="AM2287" s="13"/>
      <c r="AN2287" s="13">
        <v>109</v>
      </c>
      <c r="AO2287" s="13">
        <v>115</v>
      </c>
      <c r="AP2287" s="13">
        <v>113</v>
      </c>
      <c r="AQ2287" s="13">
        <v>62</v>
      </c>
      <c r="AR2287" s="13">
        <v>66</v>
      </c>
      <c r="AS2287" s="13">
        <v>71</v>
      </c>
      <c r="AT2287" s="13">
        <v>110</v>
      </c>
      <c r="AU2287" s="13">
        <v>86</v>
      </c>
      <c r="AV2287" s="13">
        <v>88</v>
      </c>
      <c r="AW2287" s="13">
        <v>88</v>
      </c>
      <c r="AX2287" s="13">
        <v>91</v>
      </c>
      <c r="AY2287" s="14">
        <f t="shared" si="354"/>
        <v>89.545454545454547</v>
      </c>
      <c r="AZ2287" s="14">
        <f t="shared" si="362"/>
        <v>23</v>
      </c>
      <c r="BA2287" s="19">
        <f t="shared" si="355"/>
        <v>1</v>
      </c>
      <c r="BB2287" s="20">
        <f t="shared" si="363"/>
        <v>20.136976821207202</v>
      </c>
      <c r="BC2287">
        <f t="shared" si="356"/>
        <v>0</v>
      </c>
      <c r="BD2287" s="14">
        <f t="shared" si="357"/>
        <v>20</v>
      </c>
      <c r="BE2287" s="14">
        <f t="shared" si="358"/>
        <v>86.833333333333329</v>
      </c>
      <c r="BF2287" s="14">
        <f t="shared" si="359"/>
        <v>90</v>
      </c>
      <c r="BG2287" s="14">
        <f t="shared" si="360"/>
        <v>86.111111111111114</v>
      </c>
    </row>
    <row r="2288" spans="1:59" x14ac:dyDescent="0.2">
      <c r="A2288" t="str">
        <f t="shared" si="361"/>
        <v>Alex Rance_2016</v>
      </c>
      <c r="B2288" t="s">
        <v>535</v>
      </c>
      <c r="C2288" t="s">
        <v>369</v>
      </c>
      <c r="D2288">
        <v>2016</v>
      </c>
      <c r="E2288" s="13">
        <v>523700</v>
      </c>
      <c r="F2288" s="13">
        <v>523700</v>
      </c>
      <c r="G2288" s="13">
        <v>523700</v>
      </c>
      <c r="H2288" s="13">
        <v>516700</v>
      </c>
      <c r="I2288" s="13">
        <v>531300</v>
      </c>
      <c r="J2288" s="13">
        <v>549000</v>
      </c>
      <c r="K2288" s="13">
        <v>549000</v>
      </c>
      <c r="L2288" s="13">
        <v>549000</v>
      </c>
      <c r="M2288" s="13">
        <v>546000</v>
      </c>
      <c r="N2288" s="13">
        <v>520100</v>
      </c>
      <c r="O2288" s="13">
        <v>494800</v>
      </c>
      <c r="P2288" s="13">
        <v>482900</v>
      </c>
      <c r="Q2288" s="13">
        <v>477500</v>
      </c>
      <c r="R2288" s="13">
        <v>477500</v>
      </c>
      <c r="S2288" s="13">
        <v>472200</v>
      </c>
      <c r="T2288" s="13">
        <v>474400</v>
      </c>
      <c r="U2288" s="13">
        <v>461500</v>
      </c>
      <c r="V2288" s="13">
        <v>446400</v>
      </c>
      <c r="W2288" s="13">
        <v>431100</v>
      </c>
      <c r="X2288" s="13">
        <v>450900</v>
      </c>
      <c r="Y2288" s="13">
        <v>488300</v>
      </c>
      <c r="Z2288" s="13">
        <v>526700</v>
      </c>
      <c r="AA2288" s="13">
        <v>526500</v>
      </c>
      <c r="AB2288" s="13">
        <v>101</v>
      </c>
      <c r="AC2288" s="13">
        <v>75</v>
      </c>
      <c r="AD2288" s="13">
        <v>116</v>
      </c>
      <c r="AE2288" s="13">
        <v>146</v>
      </c>
      <c r="AF2288" s="13">
        <v>89</v>
      </c>
      <c r="AG2288" s="13"/>
      <c r="AH2288" s="13"/>
      <c r="AI2288" s="13">
        <v>84</v>
      </c>
      <c r="AJ2288" s="13">
        <v>95</v>
      </c>
      <c r="AK2288" s="13">
        <v>76</v>
      </c>
      <c r="AL2288" s="13">
        <v>98</v>
      </c>
      <c r="AM2288" s="13">
        <v>104</v>
      </c>
      <c r="AN2288" s="13"/>
      <c r="AO2288" s="13">
        <v>76</v>
      </c>
      <c r="AP2288" s="13">
        <v>108</v>
      </c>
      <c r="AQ2288" s="13">
        <v>73</v>
      </c>
      <c r="AR2288" s="13">
        <v>67</v>
      </c>
      <c r="AS2288" s="13">
        <v>100</v>
      </c>
      <c r="AT2288" s="13">
        <v>145</v>
      </c>
      <c r="AU2288" s="13">
        <v>120</v>
      </c>
      <c r="AV2288" s="13">
        <v>126</v>
      </c>
      <c r="AW2288" s="13">
        <v>80</v>
      </c>
      <c r="AX2288" s="13">
        <v>90</v>
      </c>
      <c r="AY2288" s="14">
        <f t="shared" si="354"/>
        <v>98.45</v>
      </c>
      <c r="AZ2288" s="14">
        <f t="shared" si="362"/>
        <v>23</v>
      </c>
      <c r="BA2288" s="19">
        <f t="shared" si="355"/>
        <v>0.90909090909090906</v>
      </c>
      <c r="BB2288" s="20">
        <f t="shared" si="363"/>
        <v>22.949544199120144</v>
      </c>
      <c r="BC2288">
        <f t="shared" si="356"/>
        <v>0</v>
      </c>
      <c r="BD2288" s="14">
        <f t="shared" si="357"/>
        <v>19</v>
      </c>
      <c r="BE2288" s="14">
        <f t="shared" si="358"/>
        <v>105.4</v>
      </c>
      <c r="BF2288" s="14">
        <f t="shared" si="359"/>
        <v>91.4</v>
      </c>
      <c r="BG2288" s="14">
        <f t="shared" si="360"/>
        <v>101</v>
      </c>
    </row>
    <row r="2289" spans="1:59" x14ac:dyDescent="0.2">
      <c r="A2289" t="str">
        <f t="shared" si="361"/>
        <v>Alex Rance_2015</v>
      </c>
      <c r="B2289" t="s">
        <v>535</v>
      </c>
      <c r="C2289" t="s">
        <v>369</v>
      </c>
      <c r="D2289">
        <v>2015</v>
      </c>
      <c r="E2289" s="13">
        <v>476200</v>
      </c>
      <c r="F2289" s="13">
        <v>476200</v>
      </c>
      <c r="G2289" s="13">
        <v>476200</v>
      </c>
      <c r="H2289" s="13">
        <v>508300</v>
      </c>
      <c r="I2289" s="13">
        <v>524400</v>
      </c>
      <c r="J2289" s="13">
        <v>509500</v>
      </c>
      <c r="K2289" s="13">
        <v>485800</v>
      </c>
      <c r="L2289" s="13">
        <v>476800</v>
      </c>
      <c r="M2289" s="13">
        <v>453900</v>
      </c>
      <c r="N2289" s="13">
        <v>450300</v>
      </c>
      <c r="O2289" s="13">
        <v>428200</v>
      </c>
      <c r="P2289" s="13">
        <v>428200</v>
      </c>
      <c r="Q2289" s="13">
        <v>404500</v>
      </c>
      <c r="R2289" s="13">
        <v>401100</v>
      </c>
      <c r="S2289" s="13">
        <v>418000</v>
      </c>
      <c r="T2289" s="13">
        <v>478900</v>
      </c>
      <c r="U2289" s="13">
        <v>506300</v>
      </c>
      <c r="V2289" s="13">
        <v>518200</v>
      </c>
      <c r="W2289" s="13">
        <v>507600</v>
      </c>
      <c r="X2289" s="13">
        <v>493800</v>
      </c>
      <c r="Y2289" s="13">
        <v>485900</v>
      </c>
      <c r="Z2289" s="13">
        <v>472600</v>
      </c>
      <c r="AA2289" s="13">
        <v>480900</v>
      </c>
      <c r="AB2289" s="13">
        <v>112</v>
      </c>
      <c r="AC2289" s="13">
        <v>156</v>
      </c>
      <c r="AD2289" s="13">
        <v>87</v>
      </c>
      <c r="AE2289" s="13">
        <v>96</v>
      </c>
      <c r="AF2289" s="13">
        <v>97</v>
      </c>
      <c r="AG2289" s="13">
        <v>58</v>
      </c>
      <c r="AH2289" s="13">
        <v>115</v>
      </c>
      <c r="AI2289" s="13">
        <v>59</v>
      </c>
      <c r="AJ2289" s="13">
        <v>88</v>
      </c>
      <c r="AK2289" s="13">
        <v>69</v>
      </c>
      <c r="AL2289" s="13"/>
      <c r="AM2289" s="13">
        <v>44</v>
      </c>
      <c r="AN2289" s="13">
        <v>120</v>
      </c>
      <c r="AO2289" s="13">
        <v>111</v>
      </c>
      <c r="AP2289" s="13">
        <v>154</v>
      </c>
      <c r="AQ2289" s="13">
        <v>81</v>
      </c>
      <c r="AR2289" s="13">
        <v>99</v>
      </c>
      <c r="AS2289" s="13">
        <v>109</v>
      </c>
      <c r="AT2289" s="13">
        <v>68</v>
      </c>
      <c r="AU2289" s="13">
        <v>105</v>
      </c>
      <c r="AV2289" s="13">
        <v>95</v>
      </c>
      <c r="AW2289" s="13">
        <v>109</v>
      </c>
      <c r="AX2289" s="13">
        <v>103</v>
      </c>
      <c r="AY2289" s="14">
        <f t="shared" si="354"/>
        <v>97.045454545454547</v>
      </c>
      <c r="AZ2289" s="14">
        <f t="shared" si="362"/>
        <v>23</v>
      </c>
      <c r="BA2289" s="19">
        <f t="shared" si="355"/>
        <v>1</v>
      </c>
      <c r="BB2289" s="20">
        <f t="shared" si="363"/>
        <v>27.806263893020802</v>
      </c>
      <c r="BC2289">
        <f t="shared" si="356"/>
        <v>0</v>
      </c>
      <c r="BD2289" s="14">
        <f t="shared" si="357"/>
        <v>14</v>
      </c>
      <c r="BE2289" s="14">
        <f t="shared" si="358"/>
        <v>101</v>
      </c>
      <c r="BF2289" s="14">
        <f t="shared" si="359"/>
        <v>75</v>
      </c>
      <c r="BG2289" s="14">
        <f t="shared" si="360"/>
        <v>102.55555555555556</v>
      </c>
    </row>
    <row r="2290" spans="1:59" x14ac:dyDescent="0.2">
      <c r="A2290" t="str">
        <f t="shared" si="361"/>
        <v>Izak Rankine_2018</v>
      </c>
      <c r="B2290" t="s">
        <v>2711</v>
      </c>
      <c r="C2290" t="s">
        <v>144</v>
      </c>
      <c r="D2290">
        <v>2018</v>
      </c>
      <c r="E2290" s="13">
        <v>0</v>
      </c>
      <c r="F2290" s="13">
        <v>0</v>
      </c>
      <c r="G2290" s="13">
        <v>0</v>
      </c>
      <c r="H2290" s="13">
        <v>0</v>
      </c>
      <c r="I2290" s="13">
        <v>0</v>
      </c>
      <c r="J2290" s="13">
        <v>0</v>
      </c>
      <c r="K2290" s="13">
        <v>0</v>
      </c>
      <c r="L2290" s="13">
        <v>0</v>
      </c>
      <c r="M2290" s="13">
        <v>0</v>
      </c>
      <c r="N2290" s="13">
        <v>0</v>
      </c>
      <c r="O2290" s="13">
        <v>0</v>
      </c>
      <c r="P2290" s="13">
        <v>0</v>
      </c>
      <c r="Q2290" s="13">
        <v>0</v>
      </c>
      <c r="R2290" s="13">
        <v>0</v>
      </c>
      <c r="S2290" s="13">
        <v>0</v>
      </c>
      <c r="T2290" s="13">
        <v>0</v>
      </c>
      <c r="U2290" s="13">
        <v>0</v>
      </c>
      <c r="V2290" s="13">
        <v>0</v>
      </c>
      <c r="W2290" s="13">
        <v>0</v>
      </c>
      <c r="X2290" s="13">
        <v>0</v>
      </c>
      <c r="Y2290" s="13">
        <v>0</v>
      </c>
      <c r="Z2290" s="13">
        <v>0</v>
      </c>
      <c r="AA2290" s="13">
        <v>0</v>
      </c>
      <c r="AB2290" s="13"/>
      <c r="AC2290" s="13"/>
      <c r="AD2290" s="13"/>
      <c r="AE2290" s="13"/>
      <c r="AF2290" s="13"/>
      <c r="AG2290" s="13"/>
      <c r="AH2290" s="13"/>
      <c r="AI2290" s="13"/>
      <c r="AJ2290" s="13"/>
      <c r="AK2290" s="13"/>
      <c r="AL2290" s="13"/>
      <c r="AM2290" s="13"/>
      <c r="AN2290" s="13"/>
      <c r="AO2290" s="13"/>
      <c r="AP2290" s="13"/>
      <c r="AQ2290" s="13"/>
      <c r="AR2290" s="13"/>
      <c r="AS2290" s="13"/>
      <c r="AT2290" s="13"/>
      <c r="AU2290" s="13"/>
      <c r="AV2290" s="13"/>
      <c r="AW2290" s="13"/>
      <c r="AX2290" s="13"/>
      <c r="AY2290" s="14" t="str">
        <f t="shared" si="354"/>
        <v/>
      </c>
      <c r="AZ2290" s="14">
        <f t="shared" si="362"/>
        <v>23</v>
      </c>
      <c r="BA2290" s="19">
        <f t="shared" si="355"/>
        <v>0</v>
      </c>
      <c r="BB2290" s="20" t="e">
        <f t="shared" si="363"/>
        <v>#DIV/0!</v>
      </c>
      <c r="BC2290">
        <f t="shared" si="356"/>
        <v>23</v>
      </c>
      <c r="BD2290" s="14">
        <f t="shared" si="357"/>
        <v>1</v>
      </c>
      <c r="BE2290" s="14" t="str">
        <f t="shared" si="358"/>
        <v/>
      </c>
      <c r="BF2290" s="14" t="str">
        <f t="shared" si="359"/>
        <v/>
      </c>
      <c r="BG2290" s="14" t="str">
        <f t="shared" si="360"/>
        <v/>
      </c>
    </row>
    <row r="2291" spans="1:59" x14ac:dyDescent="0.2">
      <c r="A2291" t="str">
        <f t="shared" si="361"/>
        <v>Izak Rankine_2017</v>
      </c>
      <c r="B2291" t="s">
        <v>2711</v>
      </c>
      <c r="C2291" t="s">
        <v>144</v>
      </c>
      <c r="D2291">
        <v>2017</v>
      </c>
      <c r="E2291" s="13">
        <v>0</v>
      </c>
      <c r="F2291" s="13">
        <v>0</v>
      </c>
      <c r="G2291" s="13">
        <v>0</v>
      </c>
      <c r="H2291" s="13">
        <v>0</v>
      </c>
      <c r="I2291" s="13">
        <v>0</v>
      </c>
      <c r="J2291" s="13">
        <v>0</v>
      </c>
      <c r="K2291" s="13">
        <v>0</v>
      </c>
      <c r="L2291" s="13">
        <v>0</v>
      </c>
      <c r="M2291" s="13">
        <v>0</v>
      </c>
      <c r="N2291" s="13">
        <v>0</v>
      </c>
      <c r="O2291" s="13">
        <v>0</v>
      </c>
      <c r="P2291" s="13">
        <v>0</v>
      </c>
      <c r="Q2291" s="13">
        <v>0</v>
      </c>
      <c r="R2291" s="13">
        <v>0</v>
      </c>
      <c r="S2291" s="13">
        <v>0</v>
      </c>
      <c r="T2291" s="13">
        <v>0</v>
      </c>
      <c r="U2291" s="13">
        <v>0</v>
      </c>
      <c r="V2291" s="13">
        <v>0</v>
      </c>
      <c r="W2291" s="13">
        <v>0</v>
      </c>
      <c r="X2291" s="13">
        <v>0</v>
      </c>
      <c r="Y2291" s="13">
        <v>0</v>
      </c>
      <c r="Z2291" s="13">
        <v>0</v>
      </c>
      <c r="AA2291" s="13">
        <v>0</v>
      </c>
      <c r="AB2291" s="13"/>
      <c r="AC2291" s="13"/>
      <c r="AD2291" s="13"/>
      <c r="AE2291" s="13"/>
      <c r="AF2291" s="13"/>
      <c r="AG2291" s="13"/>
      <c r="AH2291" s="13"/>
      <c r="AI2291" s="13"/>
      <c r="AJ2291" s="13"/>
      <c r="AK2291" s="13"/>
      <c r="AL2291" s="13"/>
      <c r="AM2291" s="13"/>
      <c r="AN2291" s="13"/>
      <c r="AO2291" s="13"/>
      <c r="AP2291" s="13"/>
      <c r="AQ2291" s="13"/>
      <c r="AR2291" s="13"/>
      <c r="AS2291" s="13"/>
      <c r="AT2291" s="13"/>
      <c r="AU2291" s="13"/>
      <c r="AV2291" s="13"/>
      <c r="AW2291" s="13"/>
      <c r="AX2291" s="13"/>
      <c r="AY2291" s="14" t="str">
        <f t="shared" si="354"/>
        <v/>
      </c>
      <c r="AZ2291" s="14">
        <f t="shared" si="362"/>
        <v>23</v>
      </c>
      <c r="BA2291" s="19">
        <f t="shared" si="355"/>
        <v>0</v>
      </c>
      <c r="BB2291" s="20" t="e">
        <f t="shared" si="363"/>
        <v>#DIV/0!</v>
      </c>
      <c r="BC2291">
        <f t="shared" si="356"/>
        <v>23</v>
      </c>
      <c r="BD2291" s="14">
        <f t="shared" si="357"/>
        <v>1</v>
      </c>
      <c r="BE2291" s="14" t="str">
        <f t="shared" si="358"/>
        <v/>
      </c>
      <c r="BF2291" s="14" t="str">
        <f t="shared" si="359"/>
        <v/>
      </c>
      <c r="BG2291" s="14" t="str">
        <f t="shared" si="360"/>
        <v/>
      </c>
    </row>
    <row r="2292" spans="1:59" x14ac:dyDescent="0.2">
      <c r="A2292" t="str">
        <f t="shared" si="361"/>
        <v>Izak Rankine_2016</v>
      </c>
      <c r="B2292" t="s">
        <v>2711</v>
      </c>
      <c r="C2292" t="s">
        <v>144</v>
      </c>
      <c r="D2292">
        <v>2016</v>
      </c>
      <c r="E2292" s="13">
        <v>0</v>
      </c>
      <c r="F2292" s="13">
        <v>0</v>
      </c>
      <c r="G2292" s="13">
        <v>0</v>
      </c>
      <c r="H2292" s="13">
        <v>0</v>
      </c>
      <c r="I2292" s="13">
        <v>0</v>
      </c>
      <c r="J2292" s="13">
        <v>0</v>
      </c>
      <c r="K2292" s="13">
        <v>0</v>
      </c>
      <c r="L2292" s="13">
        <v>0</v>
      </c>
      <c r="M2292" s="13">
        <v>0</v>
      </c>
      <c r="N2292" s="13">
        <v>0</v>
      </c>
      <c r="O2292" s="13">
        <v>0</v>
      </c>
      <c r="P2292" s="13">
        <v>0</v>
      </c>
      <c r="Q2292" s="13">
        <v>0</v>
      </c>
      <c r="R2292" s="13">
        <v>0</v>
      </c>
      <c r="S2292" s="13">
        <v>0</v>
      </c>
      <c r="T2292" s="13">
        <v>0</v>
      </c>
      <c r="U2292" s="13">
        <v>0</v>
      </c>
      <c r="V2292" s="13">
        <v>0</v>
      </c>
      <c r="W2292" s="13">
        <v>0</v>
      </c>
      <c r="X2292" s="13">
        <v>0</v>
      </c>
      <c r="Y2292" s="13">
        <v>0</v>
      </c>
      <c r="Z2292" s="13">
        <v>0</v>
      </c>
      <c r="AA2292" s="13">
        <v>0</v>
      </c>
      <c r="AB2292" s="13"/>
      <c r="AC2292" s="13"/>
      <c r="AD2292" s="13"/>
      <c r="AE2292" s="13"/>
      <c r="AF2292" s="13"/>
      <c r="AG2292" s="13"/>
      <c r="AH2292" s="13"/>
      <c r="AI2292" s="13"/>
      <c r="AJ2292" s="13"/>
      <c r="AK2292" s="13"/>
      <c r="AL2292" s="13"/>
      <c r="AM2292" s="13"/>
      <c r="AN2292" s="13"/>
      <c r="AO2292" s="13"/>
      <c r="AP2292" s="13"/>
      <c r="AQ2292" s="13"/>
      <c r="AR2292" s="13"/>
      <c r="AS2292" s="13"/>
      <c r="AT2292" s="13"/>
      <c r="AU2292" s="13"/>
      <c r="AV2292" s="13"/>
      <c r="AW2292" s="13"/>
      <c r="AX2292" s="13"/>
      <c r="AY2292" s="14" t="str">
        <f t="shared" si="354"/>
        <v/>
      </c>
      <c r="AZ2292" s="14">
        <f t="shared" si="362"/>
        <v>23</v>
      </c>
      <c r="BA2292" s="19">
        <f t="shared" si="355"/>
        <v>0</v>
      </c>
      <c r="BB2292" s="20" t="e">
        <f t="shared" si="363"/>
        <v>#DIV/0!</v>
      </c>
      <c r="BC2292">
        <f t="shared" si="356"/>
        <v>23</v>
      </c>
      <c r="BD2292" s="14">
        <f t="shared" si="357"/>
        <v>1</v>
      </c>
      <c r="BE2292" s="14" t="str">
        <f t="shared" si="358"/>
        <v/>
      </c>
      <c r="BF2292" s="14" t="str">
        <f t="shared" si="359"/>
        <v/>
      </c>
      <c r="BG2292" s="14" t="str">
        <f t="shared" si="360"/>
        <v/>
      </c>
    </row>
    <row r="2293" spans="1:59" x14ac:dyDescent="0.2">
      <c r="A2293" t="str">
        <f t="shared" si="361"/>
        <v>Izak Rankine_2015</v>
      </c>
      <c r="B2293" t="s">
        <v>2711</v>
      </c>
      <c r="C2293" t="s">
        <v>144</v>
      </c>
      <c r="D2293">
        <v>2015</v>
      </c>
      <c r="E2293" s="13">
        <v>0</v>
      </c>
      <c r="F2293" s="13">
        <v>0</v>
      </c>
      <c r="G2293" s="13">
        <v>0</v>
      </c>
      <c r="H2293" s="13">
        <v>0</v>
      </c>
      <c r="I2293" s="13">
        <v>0</v>
      </c>
      <c r="J2293" s="13">
        <v>0</v>
      </c>
      <c r="K2293" s="13">
        <v>0</v>
      </c>
      <c r="L2293" s="13">
        <v>0</v>
      </c>
      <c r="M2293" s="13">
        <v>0</v>
      </c>
      <c r="N2293" s="13">
        <v>0</v>
      </c>
      <c r="O2293" s="13">
        <v>0</v>
      </c>
      <c r="P2293" s="13">
        <v>0</v>
      </c>
      <c r="Q2293" s="13">
        <v>0</v>
      </c>
      <c r="R2293" s="13">
        <v>0</v>
      </c>
      <c r="S2293" s="13">
        <v>0</v>
      </c>
      <c r="T2293" s="13">
        <v>0</v>
      </c>
      <c r="U2293" s="13">
        <v>0</v>
      </c>
      <c r="V2293" s="13">
        <v>0</v>
      </c>
      <c r="W2293" s="13">
        <v>0</v>
      </c>
      <c r="X2293" s="13">
        <v>0</v>
      </c>
      <c r="Y2293" s="13">
        <v>0</v>
      </c>
      <c r="Z2293" s="13">
        <v>0</v>
      </c>
      <c r="AA2293" s="13">
        <v>0</v>
      </c>
      <c r="AB2293" s="13"/>
      <c r="AC2293" s="13"/>
      <c r="AD2293" s="13"/>
      <c r="AE2293" s="13"/>
      <c r="AF2293" s="13"/>
      <c r="AG2293" s="13"/>
      <c r="AH2293" s="13"/>
      <c r="AI2293" s="13"/>
      <c r="AJ2293" s="13"/>
      <c r="AK2293" s="13"/>
      <c r="AL2293" s="13"/>
      <c r="AM2293" s="13"/>
      <c r="AN2293" s="13"/>
      <c r="AO2293" s="13"/>
      <c r="AP2293" s="13"/>
      <c r="AQ2293" s="13"/>
      <c r="AR2293" s="13"/>
      <c r="AS2293" s="13"/>
      <c r="AT2293" s="13"/>
      <c r="AU2293" s="13"/>
      <c r="AV2293" s="13"/>
      <c r="AW2293" s="13"/>
      <c r="AX2293" s="13"/>
      <c r="AY2293" s="14" t="str">
        <f t="shared" si="354"/>
        <v/>
      </c>
      <c r="AZ2293" s="14">
        <f t="shared" si="362"/>
        <v>23</v>
      </c>
      <c r="BA2293" s="19">
        <f t="shared" si="355"/>
        <v>0</v>
      </c>
      <c r="BB2293" s="20" t="e">
        <f t="shared" si="363"/>
        <v>#DIV/0!</v>
      </c>
      <c r="BC2293">
        <f t="shared" si="356"/>
        <v>23</v>
      </c>
      <c r="BD2293" s="14">
        <f t="shared" si="357"/>
        <v>1</v>
      </c>
      <c r="BE2293" s="14" t="str">
        <f t="shared" si="358"/>
        <v/>
      </c>
      <c r="BF2293" s="14" t="str">
        <f t="shared" si="359"/>
        <v/>
      </c>
      <c r="BG2293" s="14" t="str">
        <f t="shared" si="360"/>
        <v/>
      </c>
    </row>
    <row r="2294" spans="1:59" x14ac:dyDescent="0.2">
      <c r="A2294" t="str">
        <f t="shared" si="361"/>
        <v>Esava Ratugolea_2018</v>
      </c>
      <c r="B2294" t="s">
        <v>983</v>
      </c>
      <c r="C2294" t="s">
        <v>235</v>
      </c>
      <c r="D2294">
        <v>2018</v>
      </c>
      <c r="E2294" s="13">
        <v>123900</v>
      </c>
      <c r="F2294" s="13">
        <v>123900</v>
      </c>
      <c r="G2294" s="13">
        <v>123900</v>
      </c>
      <c r="H2294" s="13">
        <v>123900</v>
      </c>
      <c r="I2294" s="13">
        <v>165800</v>
      </c>
      <c r="J2294" s="13">
        <v>213900</v>
      </c>
      <c r="K2294" s="13">
        <v>246700</v>
      </c>
      <c r="L2294" s="13">
        <v>276100</v>
      </c>
      <c r="M2294" s="13">
        <v>291600</v>
      </c>
      <c r="N2294" s="13">
        <v>291600</v>
      </c>
      <c r="O2294" s="13">
        <v>271000</v>
      </c>
      <c r="P2294" s="13">
        <v>271000</v>
      </c>
      <c r="Q2294" s="13">
        <v>271000</v>
      </c>
      <c r="R2294" s="13">
        <v>271000</v>
      </c>
      <c r="S2294" s="13">
        <v>271000</v>
      </c>
      <c r="T2294" s="13">
        <v>271000</v>
      </c>
      <c r="U2294" s="13">
        <v>271000</v>
      </c>
      <c r="V2294" s="13">
        <v>271000</v>
      </c>
      <c r="W2294" s="13">
        <v>271000</v>
      </c>
      <c r="X2294" s="13">
        <v>271000</v>
      </c>
      <c r="Y2294" s="13">
        <v>271000</v>
      </c>
      <c r="Z2294" s="13">
        <v>271000</v>
      </c>
      <c r="AA2294" s="13">
        <v>271000</v>
      </c>
      <c r="AB2294" s="13">
        <v>32</v>
      </c>
      <c r="AC2294" s="13"/>
      <c r="AD2294" s="13">
        <v>74</v>
      </c>
      <c r="AE2294" s="13">
        <v>60</v>
      </c>
      <c r="AF2294" s="13">
        <v>70</v>
      </c>
      <c r="AG2294" s="13">
        <v>70</v>
      </c>
      <c r="AH2294" s="13">
        <v>73</v>
      </c>
      <c r="AI2294" s="13">
        <v>58</v>
      </c>
      <c r="AJ2294" s="13"/>
      <c r="AK2294" s="13">
        <v>2</v>
      </c>
      <c r="AL2294" s="13"/>
      <c r="AM2294" s="13"/>
      <c r="AN2294" s="13"/>
      <c r="AO2294" s="13"/>
      <c r="AP2294" s="13"/>
      <c r="AQ2294" s="13"/>
      <c r="AR2294" s="13"/>
      <c r="AS2294" s="13"/>
      <c r="AT2294" s="13"/>
      <c r="AU2294" s="13"/>
      <c r="AV2294" s="13"/>
      <c r="AW2294" s="13"/>
      <c r="AX2294" s="13"/>
      <c r="AY2294" s="14">
        <f t="shared" si="354"/>
        <v>54.875</v>
      </c>
      <c r="AZ2294" s="14">
        <f t="shared" si="362"/>
        <v>23</v>
      </c>
      <c r="BA2294" s="19">
        <f t="shared" si="355"/>
        <v>0.36363636363636365</v>
      </c>
      <c r="BB2294" s="20">
        <f t="shared" si="363"/>
        <v>25.37398836829334</v>
      </c>
      <c r="BC2294">
        <f t="shared" si="356"/>
        <v>0</v>
      </c>
      <c r="BD2294" s="14">
        <f t="shared" si="357"/>
        <v>1</v>
      </c>
      <c r="BE2294" s="14">
        <f t="shared" si="358"/>
        <v>61.2</v>
      </c>
      <c r="BF2294" s="14">
        <f t="shared" si="359"/>
        <v>44.333333333333336</v>
      </c>
      <c r="BG2294" s="14" t="str">
        <f t="shared" si="360"/>
        <v/>
      </c>
    </row>
    <row r="2295" spans="1:59" x14ac:dyDescent="0.2">
      <c r="A2295" t="str">
        <f t="shared" si="361"/>
        <v>Esava Ratugolea_2017</v>
      </c>
      <c r="B2295" t="s">
        <v>983</v>
      </c>
      <c r="C2295" t="s">
        <v>235</v>
      </c>
      <c r="D2295">
        <v>2017</v>
      </c>
      <c r="E2295" s="13">
        <v>117300</v>
      </c>
      <c r="F2295" s="13">
        <v>117300</v>
      </c>
      <c r="G2295" s="13">
        <v>117300</v>
      </c>
      <c r="H2295" s="13">
        <v>117300</v>
      </c>
      <c r="I2295" s="13">
        <v>117300</v>
      </c>
      <c r="J2295" s="13">
        <v>117300</v>
      </c>
      <c r="K2295" s="13">
        <v>117300</v>
      </c>
      <c r="L2295" s="13">
        <v>117300</v>
      </c>
      <c r="M2295" s="13">
        <v>117300</v>
      </c>
      <c r="N2295" s="13">
        <v>117300</v>
      </c>
      <c r="O2295" s="13">
        <v>117300</v>
      </c>
      <c r="P2295" s="13">
        <v>117300</v>
      </c>
      <c r="Q2295" s="13">
        <v>117300</v>
      </c>
      <c r="R2295" s="13">
        <v>117300</v>
      </c>
      <c r="S2295" s="13">
        <v>117300</v>
      </c>
      <c r="T2295" s="13">
        <v>117300</v>
      </c>
      <c r="U2295" s="13">
        <v>117300</v>
      </c>
      <c r="V2295" s="13">
        <v>117300</v>
      </c>
      <c r="W2295" s="13">
        <v>117300</v>
      </c>
      <c r="X2295" s="13">
        <v>117300</v>
      </c>
      <c r="Y2295" s="13">
        <v>117300</v>
      </c>
      <c r="Z2295" s="13">
        <v>117300</v>
      </c>
      <c r="AA2295" s="13">
        <v>117300</v>
      </c>
      <c r="AB2295" s="13"/>
      <c r="AC2295" s="13"/>
      <c r="AD2295" s="13"/>
      <c r="AE2295" s="13"/>
      <c r="AF2295" s="13"/>
      <c r="AG2295" s="13"/>
      <c r="AH2295" s="13"/>
      <c r="AI2295" s="13"/>
      <c r="AJ2295" s="13"/>
      <c r="AK2295" s="13"/>
      <c r="AL2295" s="13"/>
      <c r="AM2295" s="13"/>
      <c r="AN2295" s="13"/>
      <c r="AO2295" s="13"/>
      <c r="AP2295" s="13"/>
      <c r="AQ2295" s="13"/>
      <c r="AR2295" s="13"/>
      <c r="AS2295" s="13"/>
      <c r="AT2295" s="13"/>
      <c r="AU2295" s="13"/>
      <c r="AV2295" s="13"/>
      <c r="AW2295" s="13"/>
      <c r="AX2295" s="13"/>
      <c r="AY2295" s="14" t="str">
        <f t="shared" ref="AY2295:AY2350" si="364">IFERROR(AVERAGEIFS(AB2295:AX2295,AB2295:AX2295,"&lt;&gt;"),"")</f>
        <v/>
      </c>
      <c r="AZ2295" s="14">
        <f t="shared" si="362"/>
        <v>23</v>
      </c>
      <c r="BA2295" s="19">
        <f t="shared" ref="BA2295:BA2350" si="365">COUNTIF(AB2295:AX2295,"&lt;&gt;")/22</f>
        <v>0</v>
      </c>
      <c r="BB2295" s="20" t="e">
        <f t="shared" si="363"/>
        <v>#DIV/0!</v>
      </c>
      <c r="BC2295">
        <f t="shared" ref="BC2295:BC2350" si="366">COUNTIFS(E2295:AA2295,0)</f>
        <v>0</v>
      </c>
      <c r="BD2295" s="14">
        <f t="shared" ref="BD2295:BD2350" si="367">MATCH(MIN(E2295:AA2295),E2295:AA2295,0)</f>
        <v>1</v>
      </c>
      <c r="BE2295" s="14" t="str">
        <f t="shared" ref="BE2295:BE2350" si="368">IFERROR(AVERAGE(AB2295:AG2295),"")</f>
        <v/>
      </c>
      <c r="BF2295" s="14" t="str">
        <f t="shared" ref="BF2295:BF2350" si="369">IFERROR(AVERAGE(AH2295:AM2295),"")</f>
        <v/>
      </c>
      <c r="BG2295" s="14" t="str">
        <f t="shared" ref="BG2295:BG2350" si="370">IFERROR(AVERAGE(AP2295:AX2295),"")</f>
        <v/>
      </c>
    </row>
    <row r="2296" spans="1:59" x14ac:dyDescent="0.2">
      <c r="A2296" t="str">
        <f t="shared" si="361"/>
        <v>Esava Ratugolea_2016</v>
      </c>
      <c r="B2296" t="s">
        <v>983</v>
      </c>
      <c r="C2296" t="s">
        <v>235</v>
      </c>
      <c r="D2296">
        <v>2016</v>
      </c>
      <c r="E2296" s="13">
        <v>0</v>
      </c>
      <c r="F2296" s="13">
        <v>0</v>
      </c>
      <c r="G2296" s="13">
        <v>0</v>
      </c>
      <c r="H2296" s="13">
        <v>0</v>
      </c>
      <c r="I2296" s="13">
        <v>0</v>
      </c>
      <c r="J2296" s="13">
        <v>0</v>
      </c>
      <c r="K2296" s="13">
        <v>0</v>
      </c>
      <c r="L2296" s="13">
        <v>0</v>
      </c>
      <c r="M2296" s="13">
        <v>0</v>
      </c>
      <c r="N2296" s="13">
        <v>0</v>
      </c>
      <c r="O2296" s="13">
        <v>0</v>
      </c>
      <c r="P2296" s="13">
        <v>0</v>
      </c>
      <c r="Q2296" s="13">
        <v>0</v>
      </c>
      <c r="R2296" s="13">
        <v>0</v>
      </c>
      <c r="S2296" s="13">
        <v>0</v>
      </c>
      <c r="T2296" s="13">
        <v>0</v>
      </c>
      <c r="U2296" s="13">
        <v>0</v>
      </c>
      <c r="V2296" s="13">
        <v>0</v>
      </c>
      <c r="W2296" s="13">
        <v>0</v>
      </c>
      <c r="X2296" s="13">
        <v>0</v>
      </c>
      <c r="Y2296" s="13">
        <v>0</v>
      </c>
      <c r="Z2296" s="13">
        <v>0</v>
      </c>
      <c r="AA2296" s="13">
        <v>0</v>
      </c>
      <c r="AB2296" s="13"/>
      <c r="AC2296" s="13"/>
      <c r="AD2296" s="13"/>
      <c r="AE2296" s="13"/>
      <c r="AF2296" s="13"/>
      <c r="AG2296" s="13"/>
      <c r="AH2296" s="13"/>
      <c r="AI2296" s="13"/>
      <c r="AJ2296" s="13"/>
      <c r="AK2296" s="13"/>
      <c r="AL2296" s="13"/>
      <c r="AM2296" s="13"/>
      <c r="AN2296" s="13"/>
      <c r="AO2296" s="13"/>
      <c r="AP2296" s="13"/>
      <c r="AQ2296" s="13"/>
      <c r="AR2296" s="13"/>
      <c r="AS2296" s="13"/>
      <c r="AT2296" s="13"/>
      <c r="AU2296" s="13"/>
      <c r="AV2296" s="13"/>
      <c r="AW2296" s="13"/>
      <c r="AX2296" s="13"/>
      <c r="AY2296" s="14" t="str">
        <f t="shared" si="364"/>
        <v/>
      </c>
      <c r="AZ2296" s="14">
        <f t="shared" si="362"/>
        <v>23</v>
      </c>
      <c r="BA2296" s="19">
        <f t="shared" si="365"/>
        <v>0</v>
      </c>
      <c r="BB2296" s="20" t="e">
        <f t="shared" si="363"/>
        <v>#DIV/0!</v>
      </c>
      <c r="BC2296">
        <f t="shared" si="366"/>
        <v>23</v>
      </c>
      <c r="BD2296" s="14">
        <f t="shared" si="367"/>
        <v>1</v>
      </c>
      <c r="BE2296" s="14" t="str">
        <f t="shared" si="368"/>
        <v/>
      </c>
      <c r="BF2296" s="14" t="str">
        <f t="shared" si="369"/>
        <v/>
      </c>
      <c r="BG2296" s="14" t="str">
        <f t="shared" si="370"/>
        <v/>
      </c>
    </row>
    <row r="2297" spans="1:59" x14ac:dyDescent="0.2">
      <c r="A2297" t="str">
        <f t="shared" si="361"/>
        <v>Esava Ratugolea_2015</v>
      </c>
      <c r="B2297" t="s">
        <v>983</v>
      </c>
      <c r="C2297" t="s">
        <v>235</v>
      </c>
      <c r="D2297">
        <v>2015</v>
      </c>
      <c r="E2297" s="13">
        <v>0</v>
      </c>
      <c r="F2297" s="13">
        <v>0</v>
      </c>
      <c r="G2297" s="13">
        <v>0</v>
      </c>
      <c r="H2297" s="13">
        <v>0</v>
      </c>
      <c r="I2297" s="13">
        <v>0</v>
      </c>
      <c r="J2297" s="13">
        <v>0</v>
      </c>
      <c r="K2297" s="13">
        <v>0</v>
      </c>
      <c r="L2297" s="13">
        <v>0</v>
      </c>
      <c r="M2297" s="13">
        <v>0</v>
      </c>
      <c r="N2297" s="13">
        <v>0</v>
      </c>
      <c r="O2297" s="13">
        <v>0</v>
      </c>
      <c r="P2297" s="13">
        <v>0</v>
      </c>
      <c r="Q2297" s="13">
        <v>0</v>
      </c>
      <c r="R2297" s="13">
        <v>0</v>
      </c>
      <c r="S2297" s="13">
        <v>0</v>
      </c>
      <c r="T2297" s="13">
        <v>0</v>
      </c>
      <c r="U2297" s="13">
        <v>0</v>
      </c>
      <c r="V2297" s="13">
        <v>0</v>
      </c>
      <c r="W2297" s="13">
        <v>0</v>
      </c>
      <c r="X2297" s="13">
        <v>0</v>
      </c>
      <c r="Y2297" s="13">
        <v>0</v>
      </c>
      <c r="Z2297" s="13">
        <v>0</v>
      </c>
      <c r="AA2297" s="13">
        <v>0</v>
      </c>
      <c r="AB2297" s="13"/>
      <c r="AC2297" s="13"/>
      <c r="AD2297" s="13"/>
      <c r="AE2297" s="13"/>
      <c r="AF2297" s="13"/>
      <c r="AG2297" s="13"/>
      <c r="AH2297" s="13"/>
      <c r="AI2297" s="13"/>
      <c r="AJ2297" s="13"/>
      <c r="AK2297" s="13"/>
      <c r="AL2297" s="13"/>
      <c r="AM2297" s="13"/>
      <c r="AN2297" s="13"/>
      <c r="AO2297" s="13"/>
      <c r="AP2297" s="13"/>
      <c r="AQ2297" s="13"/>
      <c r="AR2297" s="13"/>
      <c r="AS2297" s="13"/>
      <c r="AT2297" s="13"/>
      <c r="AU2297" s="13"/>
      <c r="AV2297" s="13"/>
      <c r="AW2297" s="13"/>
      <c r="AX2297" s="13"/>
      <c r="AY2297" s="14" t="str">
        <f t="shared" si="364"/>
        <v/>
      </c>
      <c r="AZ2297" s="14">
        <f t="shared" si="362"/>
        <v>23</v>
      </c>
      <c r="BA2297" s="19">
        <f t="shared" si="365"/>
        <v>0</v>
      </c>
      <c r="BB2297" s="20" t="e">
        <f t="shared" si="363"/>
        <v>#DIV/0!</v>
      </c>
      <c r="BC2297">
        <f t="shared" si="366"/>
        <v>23</v>
      </c>
      <c r="BD2297" s="14">
        <f t="shared" si="367"/>
        <v>1</v>
      </c>
      <c r="BE2297" s="14" t="str">
        <f t="shared" si="368"/>
        <v/>
      </c>
      <c r="BF2297" s="14" t="str">
        <f t="shared" si="369"/>
        <v/>
      </c>
      <c r="BG2297" s="14" t="str">
        <f t="shared" si="370"/>
        <v/>
      </c>
    </row>
    <row r="2298" spans="1:59" x14ac:dyDescent="0.2">
      <c r="A2298" t="str">
        <f t="shared" si="361"/>
        <v>Cameron Rayner_2018</v>
      </c>
      <c r="B2298" t="s">
        <v>1977</v>
      </c>
      <c r="C2298" t="s">
        <v>514</v>
      </c>
      <c r="D2298">
        <v>2018</v>
      </c>
      <c r="E2298" s="13">
        <v>202800</v>
      </c>
      <c r="F2298" s="13">
        <v>202800</v>
      </c>
      <c r="G2298" s="13">
        <v>202800</v>
      </c>
      <c r="H2298" s="13">
        <v>203000</v>
      </c>
      <c r="I2298" s="13">
        <v>230300</v>
      </c>
      <c r="J2298" s="13">
        <v>268600</v>
      </c>
      <c r="K2298" s="13">
        <v>290900</v>
      </c>
      <c r="L2298" s="13">
        <v>295900</v>
      </c>
      <c r="M2298" s="13">
        <v>288200</v>
      </c>
      <c r="N2298" s="13">
        <v>283700</v>
      </c>
      <c r="O2298" s="13">
        <v>263900</v>
      </c>
      <c r="P2298" s="13">
        <v>273100</v>
      </c>
      <c r="Q2298" s="13">
        <v>282200</v>
      </c>
      <c r="R2298" s="13">
        <v>282200</v>
      </c>
      <c r="S2298" s="13">
        <v>284500</v>
      </c>
      <c r="T2298" s="13">
        <v>292000</v>
      </c>
      <c r="U2298" s="13">
        <v>304400</v>
      </c>
      <c r="V2298" s="13">
        <v>336500</v>
      </c>
      <c r="W2298" s="13">
        <v>344400</v>
      </c>
      <c r="X2298" s="13">
        <v>333300</v>
      </c>
      <c r="Y2298" s="13">
        <v>330100</v>
      </c>
      <c r="Z2298" s="13">
        <v>320100</v>
      </c>
      <c r="AA2298" s="13">
        <v>312300</v>
      </c>
      <c r="AB2298" s="13">
        <v>38</v>
      </c>
      <c r="AC2298" s="13">
        <v>20</v>
      </c>
      <c r="AD2298" s="13">
        <v>63</v>
      </c>
      <c r="AE2298" s="13">
        <v>97</v>
      </c>
      <c r="AF2298" s="13">
        <v>60</v>
      </c>
      <c r="AG2298" s="13">
        <v>52</v>
      </c>
      <c r="AH2298" s="13">
        <v>73</v>
      </c>
      <c r="AI2298" s="13">
        <v>36</v>
      </c>
      <c r="AJ2298" s="13">
        <v>55</v>
      </c>
      <c r="AK2298" s="13">
        <v>35</v>
      </c>
      <c r="AL2298" s="13">
        <v>89</v>
      </c>
      <c r="AM2298" s="13">
        <v>62</v>
      </c>
      <c r="AN2298" s="13"/>
      <c r="AO2298" s="13">
        <v>25</v>
      </c>
      <c r="AP2298" s="13">
        <v>104</v>
      </c>
      <c r="AQ2298" s="13">
        <v>78</v>
      </c>
      <c r="AR2298" s="13">
        <v>76</v>
      </c>
      <c r="AS2298" s="13">
        <v>70</v>
      </c>
      <c r="AT2298" s="13">
        <v>40</v>
      </c>
      <c r="AU2298" s="13">
        <v>88</v>
      </c>
      <c r="AV2298" s="13">
        <v>53</v>
      </c>
      <c r="AW2298" s="13">
        <v>76</v>
      </c>
      <c r="AX2298" s="13">
        <v>38</v>
      </c>
      <c r="AY2298" s="14">
        <f t="shared" si="364"/>
        <v>60.363636363636367</v>
      </c>
      <c r="AZ2298" s="14">
        <f t="shared" si="362"/>
        <v>23</v>
      </c>
      <c r="BA2298" s="19">
        <f t="shared" si="365"/>
        <v>1</v>
      </c>
      <c r="BB2298" s="20">
        <f t="shared" si="363"/>
        <v>23.4795665055819</v>
      </c>
      <c r="BC2298">
        <f t="shared" si="366"/>
        <v>0</v>
      </c>
      <c r="BD2298" s="14">
        <f t="shared" si="367"/>
        <v>1</v>
      </c>
      <c r="BE2298" s="14">
        <f t="shared" si="368"/>
        <v>55</v>
      </c>
      <c r="BF2298" s="14">
        <f t="shared" si="369"/>
        <v>58.333333333333336</v>
      </c>
      <c r="BG2298" s="14">
        <f t="shared" si="370"/>
        <v>69.222222222222229</v>
      </c>
    </row>
    <row r="2299" spans="1:59" x14ac:dyDescent="0.2">
      <c r="A2299" t="str">
        <f t="shared" si="361"/>
        <v>Cameron Rayner_2017</v>
      </c>
      <c r="B2299" t="s">
        <v>1977</v>
      </c>
      <c r="C2299" t="s">
        <v>514</v>
      </c>
      <c r="D2299">
        <v>2017</v>
      </c>
      <c r="E2299" s="13">
        <v>0</v>
      </c>
      <c r="F2299" s="13">
        <v>0</v>
      </c>
      <c r="G2299" s="13">
        <v>0</v>
      </c>
      <c r="H2299" s="13">
        <v>0</v>
      </c>
      <c r="I2299" s="13">
        <v>0</v>
      </c>
      <c r="J2299" s="13">
        <v>0</v>
      </c>
      <c r="K2299" s="13">
        <v>0</v>
      </c>
      <c r="L2299" s="13">
        <v>0</v>
      </c>
      <c r="M2299" s="13">
        <v>0</v>
      </c>
      <c r="N2299" s="13">
        <v>0</v>
      </c>
      <c r="O2299" s="13">
        <v>0</v>
      </c>
      <c r="P2299" s="13">
        <v>0</v>
      </c>
      <c r="Q2299" s="13">
        <v>0</v>
      </c>
      <c r="R2299" s="13">
        <v>0</v>
      </c>
      <c r="S2299" s="13">
        <v>0</v>
      </c>
      <c r="T2299" s="13">
        <v>0</v>
      </c>
      <c r="U2299" s="13">
        <v>0</v>
      </c>
      <c r="V2299" s="13">
        <v>0</v>
      </c>
      <c r="W2299" s="13">
        <v>0</v>
      </c>
      <c r="X2299" s="13">
        <v>0</v>
      </c>
      <c r="Y2299" s="13">
        <v>0</v>
      </c>
      <c r="Z2299" s="13">
        <v>0</v>
      </c>
      <c r="AA2299" s="13">
        <v>0</v>
      </c>
      <c r="AB2299" s="13"/>
      <c r="AC2299" s="13"/>
      <c r="AD2299" s="13"/>
      <c r="AE2299" s="13"/>
      <c r="AF2299" s="13"/>
      <c r="AG2299" s="13"/>
      <c r="AH2299" s="13"/>
      <c r="AI2299" s="13"/>
      <c r="AJ2299" s="13"/>
      <c r="AK2299" s="13"/>
      <c r="AL2299" s="13"/>
      <c r="AM2299" s="13"/>
      <c r="AN2299" s="13"/>
      <c r="AO2299" s="13"/>
      <c r="AP2299" s="13"/>
      <c r="AQ2299" s="13"/>
      <c r="AR2299" s="13"/>
      <c r="AS2299" s="13"/>
      <c r="AT2299" s="13"/>
      <c r="AU2299" s="13"/>
      <c r="AV2299" s="13"/>
      <c r="AW2299" s="13"/>
      <c r="AX2299" s="13"/>
      <c r="AY2299" s="14" t="str">
        <f t="shared" si="364"/>
        <v/>
      </c>
      <c r="AZ2299" s="14">
        <f t="shared" si="362"/>
        <v>23</v>
      </c>
      <c r="BA2299" s="19">
        <f t="shared" si="365"/>
        <v>0</v>
      </c>
      <c r="BB2299" s="20" t="e">
        <f t="shared" si="363"/>
        <v>#DIV/0!</v>
      </c>
      <c r="BC2299">
        <f t="shared" si="366"/>
        <v>23</v>
      </c>
      <c r="BD2299" s="14">
        <f t="shared" si="367"/>
        <v>1</v>
      </c>
      <c r="BE2299" s="14" t="str">
        <f t="shared" si="368"/>
        <v/>
      </c>
      <c r="BF2299" s="14" t="str">
        <f t="shared" si="369"/>
        <v/>
      </c>
      <c r="BG2299" s="14" t="str">
        <f t="shared" si="370"/>
        <v/>
      </c>
    </row>
    <row r="2300" spans="1:59" x14ac:dyDescent="0.2">
      <c r="A2300" t="str">
        <f t="shared" si="361"/>
        <v>Cameron Rayner_2016</v>
      </c>
      <c r="B2300" t="s">
        <v>1977</v>
      </c>
      <c r="C2300" t="s">
        <v>514</v>
      </c>
      <c r="D2300">
        <v>2016</v>
      </c>
      <c r="E2300" s="13">
        <v>0</v>
      </c>
      <c r="F2300" s="13">
        <v>0</v>
      </c>
      <c r="G2300" s="13">
        <v>0</v>
      </c>
      <c r="H2300" s="13">
        <v>0</v>
      </c>
      <c r="I2300" s="13">
        <v>0</v>
      </c>
      <c r="J2300" s="13">
        <v>0</v>
      </c>
      <c r="K2300" s="13">
        <v>0</v>
      </c>
      <c r="L2300" s="13">
        <v>0</v>
      </c>
      <c r="M2300" s="13">
        <v>0</v>
      </c>
      <c r="N2300" s="13">
        <v>0</v>
      </c>
      <c r="O2300" s="13">
        <v>0</v>
      </c>
      <c r="P2300" s="13">
        <v>0</v>
      </c>
      <c r="Q2300" s="13">
        <v>0</v>
      </c>
      <c r="R2300" s="13">
        <v>0</v>
      </c>
      <c r="S2300" s="13">
        <v>0</v>
      </c>
      <c r="T2300" s="13">
        <v>0</v>
      </c>
      <c r="U2300" s="13">
        <v>0</v>
      </c>
      <c r="V2300" s="13">
        <v>0</v>
      </c>
      <c r="W2300" s="13">
        <v>0</v>
      </c>
      <c r="X2300" s="13">
        <v>0</v>
      </c>
      <c r="Y2300" s="13">
        <v>0</v>
      </c>
      <c r="Z2300" s="13">
        <v>0</v>
      </c>
      <c r="AA2300" s="13">
        <v>0</v>
      </c>
      <c r="AB2300" s="13"/>
      <c r="AC2300" s="13"/>
      <c r="AD2300" s="13"/>
      <c r="AE2300" s="13"/>
      <c r="AF2300" s="13"/>
      <c r="AG2300" s="13"/>
      <c r="AH2300" s="13"/>
      <c r="AI2300" s="13"/>
      <c r="AJ2300" s="13"/>
      <c r="AK2300" s="13"/>
      <c r="AL2300" s="13"/>
      <c r="AM2300" s="13"/>
      <c r="AN2300" s="13"/>
      <c r="AO2300" s="13"/>
      <c r="AP2300" s="13"/>
      <c r="AQ2300" s="13"/>
      <c r="AR2300" s="13"/>
      <c r="AS2300" s="13"/>
      <c r="AT2300" s="13"/>
      <c r="AU2300" s="13"/>
      <c r="AV2300" s="13"/>
      <c r="AW2300" s="13"/>
      <c r="AX2300" s="13"/>
      <c r="AY2300" s="14" t="str">
        <f t="shared" si="364"/>
        <v/>
      </c>
      <c r="AZ2300" s="14">
        <f t="shared" si="362"/>
        <v>23</v>
      </c>
      <c r="BA2300" s="19">
        <f t="shared" si="365"/>
        <v>0</v>
      </c>
      <c r="BB2300" s="20" t="e">
        <f t="shared" si="363"/>
        <v>#DIV/0!</v>
      </c>
      <c r="BC2300">
        <f t="shared" si="366"/>
        <v>23</v>
      </c>
      <c r="BD2300" s="14">
        <f t="shared" si="367"/>
        <v>1</v>
      </c>
      <c r="BE2300" s="14" t="str">
        <f t="shared" si="368"/>
        <v/>
      </c>
      <c r="BF2300" s="14" t="str">
        <f t="shared" si="369"/>
        <v/>
      </c>
      <c r="BG2300" s="14" t="str">
        <f t="shared" si="370"/>
        <v/>
      </c>
    </row>
    <row r="2301" spans="1:59" x14ac:dyDescent="0.2">
      <c r="A2301" t="str">
        <f t="shared" si="361"/>
        <v>Cameron Rayner_2015</v>
      </c>
      <c r="B2301" t="s">
        <v>1977</v>
      </c>
      <c r="C2301" t="s">
        <v>514</v>
      </c>
      <c r="D2301">
        <v>2015</v>
      </c>
      <c r="E2301" s="13">
        <v>0</v>
      </c>
      <c r="F2301" s="13">
        <v>0</v>
      </c>
      <c r="G2301" s="13">
        <v>0</v>
      </c>
      <c r="H2301" s="13">
        <v>0</v>
      </c>
      <c r="I2301" s="13">
        <v>0</v>
      </c>
      <c r="J2301" s="13">
        <v>0</v>
      </c>
      <c r="K2301" s="13">
        <v>0</v>
      </c>
      <c r="L2301" s="13">
        <v>0</v>
      </c>
      <c r="M2301" s="13">
        <v>0</v>
      </c>
      <c r="N2301" s="13">
        <v>0</v>
      </c>
      <c r="O2301" s="13">
        <v>0</v>
      </c>
      <c r="P2301" s="13">
        <v>0</v>
      </c>
      <c r="Q2301" s="13">
        <v>0</v>
      </c>
      <c r="R2301" s="13">
        <v>0</v>
      </c>
      <c r="S2301" s="13">
        <v>0</v>
      </c>
      <c r="T2301" s="13">
        <v>0</v>
      </c>
      <c r="U2301" s="13">
        <v>0</v>
      </c>
      <c r="V2301" s="13">
        <v>0</v>
      </c>
      <c r="W2301" s="13">
        <v>0</v>
      </c>
      <c r="X2301" s="13">
        <v>0</v>
      </c>
      <c r="Y2301" s="13">
        <v>0</v>
      </c>
      <c r="Z2301" s="13">
        <v>0</v>
      </c>
      <c r="AA2301" s="13">
        <v>0</v>
      </c>
      <c r="AB2301" s="13"/>
      <c r="AC2301" s="13"/>
      <c r="AD2301" s="13"/>
      <c r="AE2301" s="13"/>
      <c r="AF2301" s="13"/>
      <c r="AG2301" s="13"/>
      <c r="AH2301" s="13"/>
      <c r="AI2301" s="13"/>
      <c r="AJ2301" s="13"/>
      <c r="AK2301" s="13"/>
      <c r="AL2301" s="13"/>
      <c r="AM2301" s="13"/>
      <c r="AN2301" s="13"/>
      <c r="AO2301" s="13"/>
      <c r="AP2301" s="13"/>
      <c r="AQ2301" s="13"/>
      <c r="AR2301" s="13"/>
      <c r="AS2301" s="13"/>
      <c r="AT2301" s="13"/>
      <c r="AU2301" s="13"/>
      <c r="AV2301" s="13"/>
      <c r="AW2301" s="13"/>
      <c r="AX2301" s="13"/>
      <c r="AY2301" s="14" t="str">
        <f t="shared" si="364"/>
        <v/>
      </c>
      <c r="AZ2301" s="14">
        <f t="shared" si="362"/>
        <v>23</v>
      </c>
      <c r="BA2301" s="19">
        <f t="shared" si="365"/>
        <v>0</v>
      </c>
      <c r="BB2301" s="20" t="e">
        <f t="shared" si="363"/>
        <v>#DIV/0!</v>
      </c>
      <c r="BC2301">
        <f t="shared" si="366"/>
        <v>23</v>
      </c>
      <c r="BD2301" s="14">
        <f t="shared" si="367"/>
        <v>1</v>
      </c>
      <c r="BE2301" s="14" t="str">
        <f t="shared" si="368"/>
        <v/>
      </c>
      <c r="BF2301" s="14" t="str">
        <f t="shared" si="369"/>
        <v/>
      </c>
      <c r="BG2301" s="14" t="str">
        <f t="shared" si="370"/>
        <v/>
      </c>
    </row>
    <row r="2302" spans="1:59" x14ac:dyDescent="0.2">
      <c r="A2302" t="str">
        <f t="shared" si="361"/>
        <v>Jack Redden_2018</v>
      </c>
      <c r="B2302" t="s">
        <v>661</v>
      </c>
      <c r="C2302" t="s">
        <v>465</v>
      </c>
      <c r="D2302">
        <v>2018</v>
      </c>
      <c r="E2302" s="13">
        <v>437900</v>
      </c>
      <c r="F2302" s="13">
        <v>437900</v>
      </c>
      <c r="G2302" s="13">
        <v>437900</v>
      </c>
      <c r="H2302" s="13">
        <v>398300</v>
      </c>
      <c r="I2302" s="13">
        <v>357000</v>
      </c>
      <c r="J2302" s="13">
        <v>342200</v>
      </c>
      <c r="K2302" s="13">
        <v>356600</v>
      </c>
      <c r="L2302" s="13">
        <v>410800</v>
      </c>
      <c r="M2302" s="13">
        <v>462900</v>
      </c>
      <c r="N2302" s="13">
        <v>492100</v>
      </c>
      <c r="O2302" s="13">
        <v>499200</v>
      </c>
      <c r="P2302" s="13">
        <v>488600</v>
      </c>
      <c r="Q2302" s="13">
        <v>488600</v>
      </c>
      <c r="R2302" s="13">
        <v>470000</v>
      </c>
      <c r="S2302" s="13">
        <v>459500</v>
      </c>
      <c r="T2302" s="13">
        <v>449600</v>
      </c>
      <c r="U2302" s="13">
        <v>473400</v>
      </c>
      <c r="V2302" s="13">
        <v>511200</v>
      </c>
      <c r="W2302" s="13">
        <v>551500</v>
      </c>
      <c r="X2302" s="13">
        <v>548800</v>
      </c>
      <c r="Y2302" s="13">
        <v>538700</v>
      </c>
      <c r="Z2302" s="13">
        <v>533800</v>
      </c>
      <c r="AA2302" s="13">
        <v>519700</v>
      </c>
      <c r="AB2302" s="13">
        <v>65</v>
      </c>
      <c r="AC2302" s="13">
        <v>39</v>
      </c>
      <c r="AD2302" s="13">
        <v>68</v>
      </c>
      <c r="AE2302" s="13">
        <v>35</v>
      </c>
      <c r="AF2302" s="13">
        <v>73</v>
      </c>
      <c r="AG2302" s="13">
        <v>127</v>
      </c>
      <c r="AH2302" s="13">
        <v>134</v>
      </c>
      <c r="AI2302" s="13">
        <v>103</v>
      </c>
      <c r="AJ2302" s="13">
        <v>108</v>
      </c>
      <c r="AK2302" s="13">
        <v>100</v>
      </c>
      <c r="AL2302" s="13">
        <v>68</v>
      </c>
      <c r="AM2302" s="13"/>
      <c r="AN2302" s="13">
        <v>84</v>
      </c>
      <c r="AO2302" s="13">
        <v>109</v>
      </c>
      <c r="AP2302" s="13">
        <v>66</v>
      </c>
      <c r="AQ2302" s="13">
        <v>154</v>
      </c>
      <c r="AR2302" s="13">
        <v>154</v>
      </c>
      <c r="AS2302" s="13">
        <v>96</v>
      </c>
      <c r="AT2302" s="13">
        <v>82</v>
      </c>
      <c r="AU2302" s="13">
        <v>137</v>
      </c>
      <c r="AV2302" s="13">
        <v>102</v>
      </c>
      <c r="AW2302" s="13">
        <v>97</v>
      </c>
      <c r="AX2302" s="13">
        <v>96</v>
      </c>
      <c r="AY2302" s="14">
        <f t="shared" si="364"/>
        <v>95.318181818181813</v>
      </c>
      <c r="AZ2302" s="14">
        <f t="shared" si="362"/>
        <v>23</v>
      </c>
      <c r="BA2302" s="19">
        <f t="shared" si="365"/>
        <v>1</v>
      </c>
      <c r="BB2302" s="20">
        <f t="shared" si="363"/>
        <v>32.723060695764715</v>
      </c>
      <c r="BC2302">
        <f t="shared" si="366"/>
        <v>0</v>
      </c>
      <c r="BD2302" s="14">
        <f t="shared" si="367"/>
        <v>6</v>
      </c>
      <c r="BE2302" s="14">
        <f t="shared" si="368"/>
        <v>67.833333333333329</v>
      </c>
      <c r="BF2302" s="14">
        <f t="shared" si="369"/>
        <v>102.6</v>
      </c>
      <c r="BG2302" s="14">
        <f t="shared" si="370"/>
        <v>109.33333333333333</v>
      </c>
    </row>
    <row r="2303" spans="1:59" x14ac:dyDescent="0.2">
      <c r="A2303" t="str">
        <f t="shared" si="361"/>
        <v>Jack Redden_2017</v>
      </c>
      <c r="B2303" t="s">
        <v>661</v>
      </c>
      <c r="C2303" t="s">
        <v>465</v>
      </c>
      <c r="D2303">
        <v>2017</v>
      </c>
      <c r="E2303" s="13">
        <v>348600</v>
      </c>
      <c r="F2303" s="13">
        <v>348600</v>
      </c>
      <c r="G2303" s="13">
        <v>348600</v>
      </c>
      <c r="H2303" s="13">
        <v>352100</v>
      </c>
      <c r="I2303" s="13">
        <v>352900</v>
      </c>
      <c r="J2303" s="13">
        <v>362600</v>
      </c>
      <c r="K2303" s="13">
        <v>360800</v>
      </c>
      <c r="L2303" s="13">
        <v>346900</v>
      </c>
      <c r="M2303" s="13">
        <v>329400</v>
      </c>
      <c r="N2303" s="13">
        <v>312800</v>
      </c>
      <c r="O2303" s="13">
        <v>312800</v>
      </c>
      <c r="P2303" s="13">
        <v>312800</v>
      </c>
      <c r="Q2303" s="13">
        <v>312800</v>
      </c>
      <c r="R2303" s="13">
        <v>312800</v>
      </c>
      <c r="S2303" s="13">
        <v>312800</v>
      </c>
      <c r="T2303" s="13">
        <v>317300</v>
      </c>
      <c r="U2303" s="13">
        <v>317300</v>
      </c>
      <c r="V2303" s="13">
        <v>346000</v>
      </c>
      <c r="W2303" s="13">
        <v>393700</v>
      </c>
      <c r="X2303" s="13">
        <v>425900</v>
      </c>
      <c r="Y2303" s="13">
        <v>437300</v>
      </c>
      <c r="Z2303" s="13">
        <v>441500</v>
      </c>
      <c r="AA2303" s="13">
        <v>445900</v>
      </c>
      <c r="AB2303" s="13">
        <v>91</v>
      </c>
      <c r="AC2303" s="13">
        <v>51</v>
      </c>
      <c r="AD2303" s="13">
        <v>69</v>
      </c>
      <c r="AE2303" s="13">
        <v>88</v>
      </c>
      <c r="AF2303" s="13">
        <v>71</v>
      </c>
      <c r="AG2303" s="13">
        <v>50</v>
      </c>
      <c r="AH2303" s="13">
        <v>59</v>
      </c>
      <c r="AI2303" s="13">
        <v>56</v>
      </c>
      <c r="AJ2303" s="13">
        <v>41</v>
      </c>
      <c r="AK2303" s="13"/>
      <c r="AL2303" s="13"/>
      <c r="AM2303" s="13"/>
      <c r="AN2303" s="13"/>
      <c r="AO2303" s="13"/>
      <c r="AP2303" s="13">
        <v>99</v>
      </c>
      <c r="AQ2303" s="13"/>
      <c r="AR2303" s="13">
        <v>114</v>
      </c>
      <c r="AS2303" s="13">
        <v>102</v>
      </c>
      <c r="AT2303" s="13">
        <v>93</v>
      </c>
      <c r="AU2303" s="13">
        <v>88</v>
      </c>
      <c r="AV2303" s="13">
        <v>93</v>
      </c>
      <c r="AW2303" s="13">
        <v>96</v>
      </c>
      <c r="AX2303" s="13">
        <v>93</v>
      </c>
      <c r="AY2303" s="14">
        <f t="shared" si="364"/>
        <v>79.647058823529406</v>
      </c>
      <c r="AZ2303" s="14">
        <f t="shared" si="362"/>
        <v>23</v>
      </c>
      <c r="BA2303" s="19">
        <f t="shared" si="365"/>
        <v>0.77272727272727271</v>
      </c>
      <c r="BB2303" s="20">
        <f t="shared" si="363"/>
        <v>21.638915108175443</v>
      </c>
      <c r="BC2303">
        <f t="shared" si="366"/>
        <v>0</v>
      </c>
      <c r="BD2303" s="14">
        <f t="shared" si="367"/>
        <v>10</v>
      </c>
      <c r="BE2303" s="14">
        <f t="shared" si="368"/>
        <v>70</v>
      </c>
      <c r="BF2303" s="14">
        <f t="shared" si="369"/>
        <v>52</v>
      </c>
      <c r="BG2303" s="14">
        <f t="shared" si="370"/>
        <v>97.25</v>
      </c>
    </row>
    <row r="2304" spans="1:59" x14ac:dyDescent="0.2">
      <c r="A2304" t="str">
        <f t="shared" si="361"/>
        <v>Jack Redden_2016</v>
      </c>
      <c r="B2304" t="s">
        <v>661</v>
      </c>
      <c r="C2304" t="s">
        <v>465</v>
      </c>
      <c r="D2304">
        <v>2016</v>
      </c>
      <c r="E2304" s="13">
        <v>515200</v>
      </c>
      <c r="F2304" s="13">
        <v>515200</v>
      </c>
      <c r="G2304" s="13">
        <v>515200</v>
      </c>
      <c r="H2304" s="13">
        <v>473600</v>
      </c>
      <c r="I2304" s="13">
        <v>429800</v>
      </c>
      <c r="J2304" s="13">
        <v>390400</v>
      </c>
      <c r="K2304" s="13">
        <v>392200</v>
      </c>
      <c r="L2304" s="13">
        <v>388300</v>
      </c>
      <c r="M2304" s="13">
        <v>383300</v>
      </c>
      <c r="N2304" s="13">
        <v>361100</v>
      </c>
      <c r="O2304" s="13">
        <v>356800</v>
      </c>
      <c r="P2304" s="13">
        <v>353400</v>
      </c>
      <c r="Q2304" s="13">
        <v>344400</v>
      </c>
      <c r="R2304" s="13">
        <v>321900</v>
      </c>
      <c r="S2304" s="13">
        <v>321900</v>
      </c>
      <c r="T2304" s="13">
        <v>321900</v>
      </c>
      <c r="U2304" s="13">
        <v>321900</v>
      </c>
      <c r="V2304" s="13">
        <v>292100</v>
      </c>
      <c r="W2304" s="13">
        <v>278100</v>
      </c>
      <c r="X2304" s="13">
        <v>278100</v>
      </c>
      <c r="Y2304" s="13">
        <v>278100</v>
      </c>
      <c r="Z2304" s="13">
        <v>278100</v>
      </c>
      <c r="AA2304" s="13">
        <v>278100</v>
      </c>
      <c r="AB2304" s="13">
        <v>93</v>
      </c>
      <c r="AC2304" s="13">
        <v>80</v>
      </c>
      <c r="AD2304" s="13">
        <v>36</v>
      </c>
      <c r="AE2304" s="13">
        <v>64</v>
      </c>
      <c r="AF2304" s="13">
        <v>63</v>
      </c>
      <c r="AG2304" s="13">
        <v>106</v>
      </c>
      <c r="AH2304" s="13">
        <v>55</v>
      </c>
      <c r="AI2304" s="13">
        <v>61</v>
      </c>
      <c r="AJ2304" s="13">
        <v>63</v>
      </c>
      <c r="AK2304" s="13">
        <v>83</v>
      </c>
      <c r="AL2304" s="13">
        <v>60</v>
      </c>
      <c r="AM2304" s="13">
        <v>49</v>
      </c>
      <c r="AN2304" s="13">
        <v>52</v>
      </c>
      <c r="AO2304" s="13"/>
      <c r="AP2304" s="13"/>
      <c r="AQ2304" s="13"/>
      <c r="AR2304" s="13">
        <v>28</v>
      </c>
      <c r="AS2304" s="13">
        <v>68</v>
      </c>
      <c r="AT2304" s="13"/>
      <c r="AU2304" s="13"/>
      <c r="AV2304" s="13"/>
      <c r="AW2304" s="13"/>
      <c r="AX2304" s="13"/>
      <c r="AY2304" s="14">
        <f t="shared" si="364"/>
        <v>64.066666666666663</v>
      </c>
      <c r="AZ2304" s="14">
        <f t="shared" si="362"/>
        <v>23</v>
      </c>
      <c r="BA2304" s="19">
        <f t="shared" si="365"/>
        <v>0.68181818181818177</v>
      </c>
      <c r="BB2304" s="20">
        <f t="shared" si="363"/>
        <v>20.345117584418372</v>
      </c>
      <c r="BC2304">
        <f t="shared" si="366"/>
        <v>0</v>
      </c>
      <c r="BD2304" s="14">
        <f t="shared" si="367"/>
        <v>19</v>
      </c>
      <c r="BE2304" s="14">
        <f t="shared" si="368"/>
        <v>73.666666666666671</v>
      </c>
      <c r="BF2304" s="14">
        <f t="shared" si="369"/>
        <v>61.833333333333336</v>
      </c>
      <c r="BG2304" s="14">
        <f t="shared" si="370"/>
        <v>48</v>
      </c>
    </row>
    <row r="2305" spans="1:59" x14ac:dyDescent="0.2">
      <c r="A2305" t="str">
        <f t="shared" si="361"/>
        <v>Jack Redden_2015</v>
      </c>
      <c r="B2305" t="s">
        <v>661</v>
      </c>
      <c r="C2305" t="s">
        <v>465</v>
      </c>
      <c r="D2305">
        <v>2015</v>
      </c>
      <c r="E2305" s="13">
        <v>554400</v>
      </c>
      <c r="F2305" s="13">
        <v>554400</v>
      </c>
      <c r="G2305" s="13">
        <v>554400</v>
      </c>
      <c r="H2305" s="13">
        <v>524200</v>
      </c>
      <c r="I2305" s="13">
        <v>499500</v>
      </c>
      <c r="J2305" s="13">
        <v>486800</v>
      </c>
      <c r="K2305" s="13">
        <v>493700</v>
      </c>
      <c r="L2305" s="13">
        <v>492700</v>
      </c>
      <c r="M2305" s="13">
        <v>492700</v>
      </c>
      <c r="N2305" s="13">
        <v>492700</v>
      </c>
      <c r="O2305" s="13">
        <v>492700</v>
      </c>
      <c r="P2305" s="13">
        <v>492700</v>
      </c>
      <c r="Q2305" s="13">
        <v>471500</v>
      </c>
      <c r="R2305" s="13">
        <v>465100</v>
      </c>
      <c r="S2305" s="13">
        <v>473300</v>
      </c>
      <c r="T2305" s="13">
        <v>501700</v>
      </c>
      <c r="U2305" s="13">
        <v>502000</v>
      </c>
      <c r="V2305" s="13">
        <v>500600</v>
      </c>
      <c r="W2305" s="13">
        <v>471400</v>
      </c>
      <c r="X2305" s="13">
        <v>457200</v>
      </c>
      <c r="Y2305" s="13">
        <v>458600</v>
      </c>
      <c r="Z2305" s="13">
        <v>480600</v>
      </c>
      <c r="AA2305" s="13">
        <v>480600</v>
      </c>
      <c r="AB2305" s="13">
        <v>95</v>
      </c>
      <c r="AC2305" s="13">
        <v>101</v>
      </c>
      <c r="AD2305" s="13">
        <v>64</v>
      </c>
      <c r="AE2305" s="13">
        <v>91</v>
      </c>
      <c r="AF2305" s="13">
        <v>115</v>
      </c>
      <c r="AG2305" s="13">
        <v>101</v>
      </c>
      <c r="AH2305" s="13">
        <v>77</v>
      </c>
      <c r="AI2305" s="13"/>
      <c r="AJ2305" s="13"/>
      <c r="AK2305" s="13"/>
      <c r="AL2305" s="13"/>
      <c r="AM2305" s="13">
        <v>67</v>
      </c>
      <c r="AN2305" s="13">
        <v>122</v>
      </c>
      <c r="AO2305" s="13">
        <v>104</v>
      </c>
      <c r="AP2305" s="13">
        <v>118</v>
      </c>
      <c r="AQ2305" s="13">
        <v>76</v>
      </c>
      <c r="AR2305" s="13">
        <v>107</v>
      </c>
      <c r="AS2305" s="13">
        <v>53</v>
      </c>
      <c r="AT2305" s="13">
        <v>93</v>
      </c>
      <c r="AU2305" s="13">
        <v>135</v>
      </c>
      <c r="AV2305" s="13">
        <v>104</v>
      </c>
      <c r="AW2305" s="13"/>
      <c r="AX2305" s="13"/>
      <c r="AY2305" s="14">
        <f t="shared" si="364"/>
        <v>95.470588235294116</v>
      </c>
      <c r="AZ2305" s="14">
        <f t="shared" si="362"/>
        <v>23</v>
      </c>
      <c r="BA2305" s="19">
        <f t="shared" si="365"/>
        <v>0.77272727272727271</v>
      </c>
      <c r="BB2305" s="20">
        <f t="shared" si="363"/>
        <v>22.144744430278557</v>
      </c>
      <c r="BC2305">
        <f t="shared" si="366"/>
        <v>0</v>
      </c>
      <c r="BD2305" s="14">
        <f t="shared" si="367"/>
        <v>20</v>
      </c>
      <c r="BE2305" s="14">
        <f t="shared" si="368"/>
        <v>94.5</v>
      </c>
      <c r="BF2305" s="14">
        <f t="shared" si="369"/>
        <v>72</v>
      </c>
      <c r="BG2305" s="14">
        <f t="shared" si="370"/>
        <v>98</v>
      </c>
    </row>
    <row r="2306" spans="1:59" x14ac:dyDescent="0.2">
      <c r="A2306" t="str">
        <f t="shared" ref="A2306:A2369" si="371">B2306&amp;"_"&amp;D2306</f>
        <v>Mason Redman_2018</v>
      </c>
      <c r="B2306" t="s">
        <v>782</v>
      </c>
      <c r="C2306" t="s">
        <v>150</v>
      </c>
      <c r="D2306">
        <v>2018</v>
      </c>
      <c r="E2306" s="13">
        <v>113200</v>
      </c>
      <c r="F2306" s="13">
        <v>113200</v>
      </c>
      <c r="G2306" s="13">
        <v>113200</v>
      </c>
      <c r="H2306" s="13">
        <v>113200</v>
      </c>
      <c r="I2306" s="13">
        <v>113200</v>
      </c>
      <c r="J2306" s="13">
        <v>113200</v>
      </c>
      <c r="K2306" s="13">
        <v>113200</v>
      </c>
      <c r="L2306" s="13">
        <v>113200</v>
      </c>
      <c r="M2306" s="13">
        <v>113200</v>
      </c>
      <c r="N2306" s="13">
        <v>113200</v>
      </c>
      <c r="O2306" s="13">
        <v>113200</v>
      </c>
      <c r="P2306" s="13">
        <v>113200</v>
      </c>
      <c r="Q2306" s="13">
        <v>113200</v>
      </c>
      <c r="R2306" s="13">
        <v>113200</v>
      </c>
      <c r="S2306" s="13">
        <v>113200</v>
      </c>
      <c r="T2306" s="13">
        <v>113200</v>
      </c>
      <c r="U2306" s="13">
        <v>113200</v>
      </c>
      <c r="V2306" s="13">
        <v>113200</v>
      </c>
      <c r="W2306" s="13">
        <v>113200</v>
      </c>
      <c r="X2306" s="13">
        <v>113200</v>
      </c>
      <c r="Y2306" s="13">
        <v>113200</v>
      </c>
      <c r="Z2306" s="13">
        <v>113200</v>
      </c>
      <c r="AA2306" s="13">
        <v>113200</v>
      </c>
      <c r="AB2306" s="13"/>
      <c r="AC2306" s="13"/>
      <c r="AD2306" s="13"/>
      <c r="AE2306" s="13"/>
      <c r="AF2306" s="13"/>
      <c r="AG2306" s="13"/>
      <c r="AH2306" s="13"/>
      <c r="AI2306" s="13"/>
      <c r="AJ2306" s="13"/>
      <c r="AK2306" s="13"/>
      <c r="AL2306" s="13"/>
      <c r="AM2306" s="13">
        <v>90</v>
      </c>
      <c r="AN2306" s="13"/>
      <c r="AO2306" s="13">
        <v>73</v>
      </c>
      <c r="AP2306" s="13"/>
      <c r="AQ2306" s="13"/>
      <c r="AR2306" s="13"/>
      <c r="AS2306" s="13"/>
      <c r="AT2306" s="13"/>
      <c r="AU2306" s="13"/>
      <c r="AV2306" s="13"/>
      <c r="AW2306" s="13"/>
      <c r="AX2306" s="13"/>
      <c r="AY2306" s="14">
        <f t="shared" si="364"/>
        <v>81.5</v>
      </c>
      <c r="AZ2306" s="14">
        <f t="shared" si="362"/>
        <v>23</v>
      </c>
      <c r="BA2306" s="19">
        <f t="shared" si="365"/>
        <v>9.0909090909090912E-2</v>
      </c>
      <c r="BB2306" s="20">
        <f t="shared" si="363"/>
        <v>12.020815280171307</v>
      </c>
      <c r="BC2306">
        <f t="shared" si="366"/>
        <v>0</v>
      </c>
      <c r="BD2306" s="14">
        <f t="shared" si="367"/>
        <v>1</v>
      </c>
      <c r="BE2306" s="14" t="str">
        <f t="shared" si="368"/>
        <v/>
      </c>
      <c r="BF2306" s="14">
        <f t="shared" si="369"/>
        <v>90</v>
      </c>
      <c r="BG2306" s="14" t="str">
        <f t="shared" si="370"/>
        <v/>
      </c>
    </row>
    <row r="2307" spans="1:59" x14ac:dyDescent="0.2">
      <c r="A2307" t="str">
        <f t="shared" si="371"/>
        <v>Mason Redman_2017</v>
      </c>
      <c r="B2307" t="s">
        <v>782</v>
      </c>
      <c r="C2307" t="s">
        <v>150</v>
      </c>
      <c r="D2307">
        <v>2017</v>
      </c>
      <c r="E2307" s="13">
        <v>186800</v>
      </c>
      <c r="F2307" s="13">
        <v>186800</v>
      </c>
      <c r="G2307" s="13">
        <v>186800</v>
      </c>
      <c r="H2307" s="13">
        <v>186800</v>
      </c>
      <c r="I2307" s="13">
        <v>186800</v>
      </c>
      <c r="J2307" s="13">
        <v>186800</v>
      </c>
      <c r="K2307" s="13">
        <v>186800</v>
      </c>
      <c r="L2307" s="13">
        <v>186800</v>
      </c>
      <c r="M2307" s="13">
        <v>186800</v>
      </c>
      <c r="N2307" s="13">
        <v>186800</v>
      </c>
      <c r="O2307" s="13">
        <v>186800</v>
      </c>
      <c r="P2307" s="13">
        <v>186800</v>
      </c>
      <c r="Q2307" s="13">
        <v>186800</v>
      </c>
      <c r="R2307" s="13">
        <v>186800</v>
      </c>
      <c r="S2307" s="13">
        <v>186800</v>
      </c>
      <c r="T2307" s="13">
        <v>186800</v>
      </c>
      <c r="U2307" s="13">
        <v>186800</v>
      </c>
      <c r="V2307" s="13">
        <v>186800</v>
      </c>
      <c r="W2307" s="13">
        <v>186800</v>
      </c>
      <c r="X2307" s="13">
        <v>186800</v>
      </c>
      <c r="Y2307" s="13">
        <v>186800</v>
      </c>
      <c r="Z2307" s="13">
        <v>186800</v>
      </c>
      <c r="AA2307" s="13">
        <v>186800</v>
      </c>
      <c r="AB2307" s="13"/>
      <c r="AC2307" s="13"/>
      <c r="AD2307" s="13"/>
      <c r="AE2307" s="13"/>
      <c r="AF2307" s="13"/>
      <c r="AG2307" s="13"/>
      <c r="AH2307" s="13"/>
      <c r="AI2307" s="13"/>
      <c r="AJ2307" s="13"/>
      <c r="AK2307" s="13"/>
      <c r="AL2307" s="13"/>
      <c r="AM2307" s="13"/>
      <c r="AN2307" s="13"/>
      <c r="AO2307" s="13"/>
      <c r="AP2307" s="13"/>
      <c r="AQ2307" s="13"/>
      <c r="AR2307" s="13"/>
      <c r="AS2307" s="13"/>
      <c r="AT2307" s="13"/>
      <c r="AU2307" s="13"/>
      <c r="AV2307" s="13"/>
      <c r="AW2307" s="13"/>
      <c r="AX2307" s="13"/>
      <c r="AY2307" s="14" t="str">
        <f t="shared" si="364"/>
        <v/>
      </c>
      <c r="AZ2307" s="14">
        <f t="shared" si="362"/>
        <v>23</v>
      </c>
      <c r="BA2307" s="19">
        <f t="shared" si="365"/>
        <v>0</v>
      </c>
      <c r="BB2307" s="20" t="e">
        <f t="shared" si="363"/>
        <v>#DIV/0!</v>
      </c>
      <c r="BC2307">
        <f t="shared" si="366"/>
        <v>0</v>
      </c>
      <c r="BD2307" s="14">
        <f t="shared" si="367"/>
        <v>1</v>
      </c>
      <c r="BE2307" s="14" t="str">
        <f t="shared" si="368"/>
        <v/>
      </c>
      <c r="BF2307" s="14" t="str">
        <f t="shared" si="369"/>
        <v/>
      </c>
      <c r="BG2307" s="14" t="str">
        <f t="shared" si="370"/>
        <v/>
      </c>
    </row>
    <row r="2308" spans="1:59" x14ac:dyDescent="0.2">
      <c r="A2308" t="str">
        <f t="shared" si="371"/>
        <v>Mason Redman_2016</v>
      </c>
      <c r="B2308" t="s">
        <v>782</v>
      </c>
      <c r="C2308" t="s">
        <v>150</v>
      </c>
      <c r="D2308">
        <v>2016</v>
      </c>
      <c r="E2308" s="13">
        <v>117300</v>
      </c>
      <c r="F2308" s="13">
        <v>117300</v>
      </c>
      <c r="G2308" s="13">
        <v>117300</v>
      </c>
      <c r="H2308" s="13">
        <v>117300</v>
      </c>
      <c r="I2308" s="13">
        <v>117300</v>
      </c>
      <c r="J2308" s="13">
        <v>117300</v>
      </c>
      <c r="K2308" s="13">
        <v>117300</v>
      </c>
      <c r="L2308" s="13">
        <v>117300</v>
      </c>
      <c r="M2308" s="13">
        <v>117300</v>
      </c>
      <c r="N2308" s="13">
        <v>131800</v>
      </c>
      <c r="O2308" s="13">
        <v>131800</v>
      </c>
      <c r="P2308" s="13">
        <v>131800</v>
      </c>
      <c r="Q2308" s="13">
        <v>131800</v>
      </c>
      <c r="R2308" s="13">
        <v>131800</v>
      </c>
      <c r="S2308" s="13">
        <v>131800</v>
      </c>
      <c r="T2308" s="13">
        <v>131800</v>
      </c>
      <c r="U2308" s="13">
        <v>131800</v>
      </c>
      <c r="V2308" s="13">
        <v>131800</v>
      </c>
      <c r="W2308" s="13">
        <v>131800</v>
      </c>
      <c r="X2308" s="13">
        <v>131800</v>
      </c>
      <c r="Y2308" s="13">
        <v>131800</v>
      </c>
      <c r="Z2308" s="13">
        <v>131800</v>
      </c>
      <c r="AA2308" s="13">
        <v>131800</v>
      </c>
      <c r="AB2308" s="13"/>
      <c r="AC2308" s="13"/>
      <c r="AD2308" s="13"/>
      <c r="AE2308" s="13"/>
      <c r="AF2308" s="13"/>
      <c r="AG2308" s="13"/>
      <c r="AH2308" s="13">
        <v>45</v>
      </c>
      <c r="AI2308" s="13">
        <v>38</v>
      </c>
      <c r="AJ2308" s="13">
        <v>20</v>
      </c>
      <c r="AK2308" s="13"/>
      <c r="AL2308" s="13"/>
      <c r="AM2308" s="13"/>
      <c r="AN2308" s="13"/>
      <c r="AO2308" s="13"/>
      <c r="AP2308" s="13"/>
      <c r="AQ2308" s="13"/>
      <c r="AR2308" s="13"/>
      <c r="AS2308" s="13"/>
      <c r="AT2308" s="13"/>
      <c r="AU2308" s="13"/>
      <c r="AV2308" s="13"/>
      <c r="AW2308" s="13"/>
      <c r="AX2308" s="13"/>
      <c r="AY2308" s="14">
        <f t="shared" si="364"/>
        <v>34.333333333333336</v>
      </c>
      <c r="AZ2308" s="14">
        <f t="shared" si="362"/>
        <v>23</v>
      </c>
      <c r="BA2308" s="19">
        <f t="shared" si="365"/>
        <v>0.13636363636363635</v>
      </c>
      <c r="BB2308" s="20">
        <f t="shared" si="363"/>
        <v>12.897028081435399</v>
      </c>
      <c r="BC2308">
        <f t="shared" si="366"/>
        <v>0</v>
      </c>
      <c r="BD2308" s="14">
        <f t="shared" si="367"/>
        <v>1</v>
      </c>
      <c r="BE2308" s="14" t="str">
        <f t="shared" si="368"/>
        <v/>
      </c>
      <c r="BF2308" s="14">
        <f t="shared" si="369"/>
        <v>34.333333333333336</v>
      </c>
      <c r="BG2308" s="14" t="str">
        <f t="shared" si="370"/>
        <v/>
      </c>
    </row>
    <row r="2309" spans="1:59" x14ac:dyDescent="0.2">
      <c r="A2309" t="str">
        <f t="shared" si="371"/>
        <v>Mason Redman_2015</v>
      </c>
      <c r="B2309" t="s">
        <v>782</v>
      </c>
      <c r="C2309" t="s">
        <v>150</v>
      </c>
      <c r="D2309">
        <v>2015</v>
      </c>
      <c r="E2309" s="13">
        <v>0</v>
      </c>
      <c r="F2309" s="13">
        <v>0</v>
      </c>
      <c r="G2309" s="13">
        <v>0</v>
      </c>
      <c r="H2309" s="13">
        <v>0</v>
      </c>
      <c r="I2309" s="13">
        <v>0</v>
      </c>
      <c r="J2309" s="13">
        <v>0</v>
      </c>
      <c r="K2309" s="13">
        <v>0</v>
      </c>
      <c r="L2309" s="13">
        <v>0</v>
      </c>
      <c r="M2309" s="13">
        <v>0</v>
      </c>
      <c r="N2309" s="13">
        <v>0</v>
      </c>
      <c r="O2309" s="13">
        <v>0</v>
      </c>
      <c r="P2309" s="13">
        <v>0</v>
      </c>
      <c r="Q2309" s="13">
        <v>0</v>
      </c>
      <c r="R2309" s="13">
        <v>0</v>
      </c>
      <c r="S2309" s="13">
        <v>0</v>
      </c>
      <c r="T2309" s="13">
        <v>0</v>
      </c>
      <c r="U2309" s="13">
        <v>0</v>
      </c>
      <c r="V2309" s="13">
        <v>0</v>
      </c>
      <c r="W2309" s="13">
        <v>0</v>
      </c>
      <c r="X2309" s="13">
        <v>0</v>
      </c>
      <c r="Y2309" s="13">
        <v>0</v>
      </c>
      <c r="Z2309" s="13">
        <v>0</v>
      </c>
      <c r="AA2309" s="13">
        <v>0</v>
      </c>
      <c r="AB2309" s="13"/>
      <c r="AC2309" s="13"/>
      <c r="AD2309" s="13"/>
      <c r="AE2309" s="13"/>
      <c r="AF2309" s="13"/>
      <c r="AG2309" s="13"/>
      <c r="AH2309" s="13"/>
      <c r="AI2309" s="13"/>
      <c r="AJ2309" s="13"/>
      <c r="AK2309" s="13"/>
      <c r="AL2309" s="13"/>
      <c r="AM2309" s="13"/>
      <c r="AN2309" s="13"/>
      <c r="AO2309" s="13"/>
      <c r="AP2309" s="13"/>
      <c r="AQ2309" s="13"/>
      <c r="AR2309" s="13"/>
      <c r="AS2309" s="13"/>
      <c r="AT2309" s="13"/>
      <c r="AU2309" s="13"/>
      <c r="AV2309" s="13"/>
      <c r="AW2309" s="13"/>
      <c r="AX2309" s="13"/>
      <c r="AY2309" s="14" t="str">
        <f t="shared" si="364"/>
        <v/>
      </c>
      <c r="AZ2309" s="14">
        <f t="shared" si="362"/>
        <v>23</v>
      </c>
      <c r="BA2309" s="19">
        <f t="shared" si="365"/>
        <v>0</v>
      </c>
      <c r="BB2309" s="20" t="e">
        <f t="shared" si="363"/>
        <v>#DIV/0!</v>
      </c>
      <c r="BC2309">
        <f t="shared" si="366"/>
        <v>23</v>
      </c>
      <c r="BD2309" s="14">
        <f t="shared" si="367"/>
        <v>1</v>
      </c>
      <c r="BE2309" s="14" t="str">
        <f t="shared" si="368"/>
        <v/>
      </c>
      <c r="BF2309" s="14" t="str">
        <f t="shared" si="369"/>
        <v/>
      </c>
      <c r="BG2309" s="14" t="str">
        <f t="shared" si="370"/>
        <v/>
      </c>
    </row>
    <row r="2310" spans="1:59" x14ac:dyDescent="0.2">
      <c r="A2310" t="str">
        <f t="shared" si="371"/>
        <v>Ben Reid_2018</v>
      </c>
      <c r="B2310" t="s">
        <v>551</v>
      </c>
      <c r="C2310" t="s">
        <v>116</v>
      </c>
      <c r="D2310">
        <v>2018</v>
      </c>
      <c r="E2310" s="13">
        <v>397700</v>
      </c>
      <c r="F2310" s="13">
        <v>397700</v>
      </c>
      <c r="G2310" s="13">
        <v>397700</v>
      </c>
      <c r="H2310" s="13">
        <v>397700</v>
      </c>
      <c r="I2310" s="13">
        <v>393900</v>
      </c>
      <c r="J2310" s="13">
        <v>374300</v>
      </c>
      <c r="K2310" s="13">
        <v>345600</v>
      </c>
      <c r="L2310" s="13">
        <v>345600</v>
      </c>
      <c r="M2310" s="13">
        <v>345600</v>
      </c>
      <c r="N2310" s="13">
        <v>345600</v>
      </c>
      <c r="O2310" s="13">
        <v>316800</v>
      </c>
      <c r="P2310" s="13">
        <v>316800</v>
      </c>
      <c r="Q2310" s="13">
        <v>316800</v>
      </c>
      <c r="R2310" s="13">
        <v>316800</v>
      </c>
      <c r="S2310" s="13">
        <v>316800</v>
      </c>
      <c r="T2310" s="13">
        <v>316800</v>
      </c>
      <c r="U2310" s="13">
        <v>316800</v>
      </c>
      <c r="V2310" s="13">
        <v>316800</v>
      </c>
      <c r="W2310" s="13">
        <v>316800</v>
      </c>
      <c r="X2310" s="13">
        <v>316800</v>
      </c>
      <c r="Y2310" s="13">
        <v>316800</v>
      </c>
      <c r="Z2310" s="13">
        <v>316800</v>
      </c>
      <c r="AA2310" s="13">
        <v>316800</v>
      </c>
      <c r="AB2310" s="13">
        <v>72</v>
      </c>
      <c r="AC2310" s="13"/>
      <c r="AD2310" s="13">
        <v>83</v>
      </c>
      <c r="AE2310" s="13">
        <v>70</v>
      </c>
      <c r="AF2310" s="13">
        <v>34</v>
      </c>
      <c r="AG2310" s="13">
        <v>54</v>
      </c>
      <c r="AH2310" s="13"/>
      <c r="AI2310" s="13"/>
      <c r="AJ2310" s="13"/>
      <c r="AK2310" s="13">
        <v>55</v>
      </c>
      <c r="AL2310" s="13"/>
      <c r="AM2310" s="13"/>
      <c r="AN2310" s="13"/>
      <c r="AO2310" s="13"/>
      <c r="AP2310" s="13"/>
      <c r="AQ2310" s="13"/>
      <c r="AR2310" s="13"/>
      <c r="AS2310" s="13"/>
      <c r="AT2310" s="13"/>
      <c r="AU2310" s="13"/>
      <c r="AV2310" s="13"/>
      <c r="AW2310" s="13"/>
      <c r="AX2310" s="13"/>
      <c r="AY2310" s="14">
        <f t="shared" si="364"/>
        <v>61.333333333333336</v>
      </c>
      <c r="AZ2310" s="14">
        <f t="shared" si="362"/>
        <v>23</v>
      </c>
      <c r="BA2310" s="19">
        <f t="shared" si="365"/>
        <v>0.27272727272727271</v>
      </c>
      <c r="BB2310" s="20">
        <f t="shared" si="363"/>
        <v>17.31665864613224</v>
      </c>
      <c r="BC2310">
        <f t="shared" si="366"/>
        <v>0</v>
      </c>
      <c r="BD2310" s="14">
        <f t="shared" si="367"/>
        <v>11</v>
      </c>
      <c r="BE2310" s="14">
        <f t="shared" si="368"/>
        <v>62.6</v>
      </c>
      <c r="BF2310" s="14">
        <f t="shared" si="369"/>
        <v>55</v>
      </c>
      <c r="BG2310" s="14" t="str">
        <f t="shared" si="370"/>
        <v/>
      </c>
    </row>
    <row r="2311" spans="1:59" x14ac:dyDescent="0.2">
      <c r="A2311" t="str">
        <f t="shared" si="371"/>
        <v>Ben Reid_2017</v>
      </c>
      <c r="B2311" t="s">
        <v>551</v>
      </c>
      <c r="C2311" t="s">
        <v>116</v>
      </c>
      <c r="D2311">
        <v>2017</v>
      </c>
      <c r="E2311" s="13">
        <v>432400</v>
      </c>
      <c r="F2311" s="13">
        <v>432400</v>
      </c>
      <c r="G2311" s="13">
        <v>432400</v>
      </c>
      <c r="H2311" s="13">
        <v>395700</v>
      </c>
      <c r="I2311" s="13">
        <v>396800</v>
      </c>
      <c r="J2311" s="13">
        <v>395200</v>
      </c>
      <c r="K2311" s="13">
        <v>395200</v>
      </c>
      <c r="L2311" s="13">
        <v>426800</v>
      </c>
      <c r="M2311" s="13">
        <v>427100</v>
      </c>
      <c r="N2311" s="13">
        <v>427100</v>
      </c>
      <c r="O2311" s="13">
        <v>427100</v>
      </c>
      <c r="P2311" s="13">
        <v>427100</v>
      </c>
      <c r="Q2311" s="13">
        <v>427100</v>
      </c>
      <c r="R2311" s="13">
        <v>427100</v>
      </c>
      <c r="S2311" s="13">
        <v>438400</v>
      </c>
      <c r="T2311" s="13">
        <v>438400</v>
      </c>
      <c r="U2311" s="13">
        <v>413900</v>
      </c>
      <c r="V2311" s="13">
        <v>412100</v>
      </c>
      <c r="W2311" s="13">
        <v>399200</v>
      </c>
      <c r="X2311" s="13">
        <v>391700</v>
      </c>
      <c r="Y2311" s="13">
        <v>367500</v>
      </c>
      <c r="Z2311" s="13">
        <v>362500</v>
      </c>
      <c r="AA2311" s="13">
        <v>346900</v>
      </c>
      <c r="AB2311" s="13">
        <v>44</v>
      </c>
      <c r="AC2311" s="13">
        <v>70</v>
      </c>
      <c r="AD2311" s="13">
        <v>56</v>
      </c>
      <c r="AE2311" s="13">
        <v>108</v>
      </c>
      <c r="AF2311" s="13">
        <v>64</v>
      </c>
      <c r="AG2311" s="13"/>
      <c r="AH2311" s="13">
        <v>130</v>
      </c>
      <c r="AI2311" s="13">
        <v>58</v>
      </c>
      <c r="AJ2311" s="13"/>
      <c r="AK2311" s="13"/>
      <c r="AL2311" s="13"/>
      <c r="AM2311" s="13"/>
      <c r="AN2311" s="13"/>
      <c r="AO2311" s="13">
        <v>88</v>
      </c>
      <c r="AP2311" s="13"/>
      <c r="AQ2311" s="13">
        <v>60</v>
      </c>
      <c r="AR2311" s="13">
        <v>95</v>
      </c>
      <c r="AS2311" s="13">
        <v>63</v>
      </c>
      <c r="AT2311" s="13">
        <v>65</v>
      </c>
      <c r="AU2311" s="13">
        <v>54</v>
      </c>
      <c r="AV2311" s="13">
        <v>92</v>
      </c>
      <c r="AW2311" s="13">
        <v>38</v>
      </c>
      <c r="AX2311" s="13"/>
      <c r="AY2311" s="14">
        <f t="shared" si="364"/>
        <v>72.333333333333329</v>
      </c>
      <c r="AZ2311" s="14">
        <f t="shared" si="362"/>
        <v>23</v>
      </c>
      <c r="BA2311" s="19">
        <f t="shared" si="365"/>
        <v>0.68181818181818177</v>
      </c>
      <c r="BB2311" s="20">
        <f t="shared" si="363"/>
        <v>25.21526370692013</v>
      </c>
      <c r="BC2311">
        <f t="shared" si="366"/>
        <v>0</v>
      </c>
      <c r="BD2311" s="14">
        <f t="shared" si="367"/>
        <v>23</v>
      </c>
      <c r="BE2311" s="14">
        <f t="shared" si="368"/>
        <v>68.400000000000006</v>
      </c>
      <c r="BF2311" s="14">
        <f t="shared" si="369"/>
        <v>94</v>
      </c>
      <c r="BG2311" s="14">
        <f t="shared" si="370"/>
        <v>66.714285714285708</v>
      </c>
    </row>
    <row r="2312" spans="1:59" x14ac:dyDescent="0.2">
      <c r="A2312" t="str">
        <f t="shared" si="371"/>
        <v>Ben Reid_2016</v>
      </c>
      <c r="B2312" t="s">
        <v>551</v>
      </c>
      <c r="C2312" t="s">
        <v>116</v>
      </c>
      <c r="D2312">
        <v>2016</v>
      </c>
      <c r="E2312" s="13">
        <v>303900</v>
      </c>
      <c r="F2312" s="13">
        <v>303900</v>
      </c>
      <c r="G2312" s="13">
        <v>303900</v>
      </c>
      <c r="H2312" s="13">
        <v>303900</v>
      </c>
      <c r="I2312" s="13">
        <v>333200</v>
      </c>
      <c r="J2312" s="13">
        <v>347400</v>
      </c>
      <c r="K2312" s="13">
        <v>359500</v>
      </c>
      <c r="L2312" s="13">
        <v>376900</v>
      </c>
      <c r="M2312" s="13">
        <v>376900</v>
      </c>
      <c r="N2312" s="13">
        <v>391200</v>
      </c>
      <c r="O2312" s="13">
        <v>410700</v>
      </c>
      <c r="P2312" s="13">
        <v>428900</v>
      </c>
      <c r="Q2312" s="13">
        <v>429400</v>
      </c>
      <c r="R2312" s="13">
        <v>429400</v>
      </c>
      <c r="S2312" s="13">
        <v>425900</v>
      </c>
      <c r="T2312" s="13">
        <v>424000</v>
      </c>
      <c r="U2312" s="13">
        <v>424000</v>
      </c>
      <c r="V2312" s="13">
        <v>416000</v>
      </c>
      <c r="W2312" s="13">
        <v>394000</v>
      </c>
      <c r="X2312" s="13">
        <v>375700</v>
      </c>
      <c r="Y2312" s="13">
        <v>351400</v>
      </c>
      <c r="Z2312" s="13">
        <v>351400</v>
      </c>
      <c r="AA2312" s="13">
        <v>351400</v>
      </c>
      <c r="AB2312" s="13"/>
      <c r="AC2312" s="13">
        <v>100</v>
      </c>
      <c r="AD2312" s="13">
        <v>70</v>
      </c>
      <c r="AE2312" s="13">
        <v>75</v>
      </c>
      <c r="AF2312" s="13">
        <v>82</v>
      </c>
      <c r="AG2312" s="13">
        <v>74</v>
      </c>
      <c r="AH2312" s="13">
        <v>97</v>
      </c>
      <c r="AI2312" s="13"/>
      <c r="AJ2312" s="13">
        <v>87</v>
      </c>
      <c r="AK2312" s="13">
        <v>95</v>
      </c>
      <c r="AL2312" s="13">
        <v>105</v>
      </c>
      <c r="AM2312" s="13">
        <v>59</v>
      </c>
      <c r="AN2312" s="13"/>
      <c r="AO2312" s="13">
        <v>89</v>
      </c>
      <c r="AP2312" s="13">
        <v>103</v>
      </c>
      <c r="AQ2312" s="13">
        <v>64</v>
      </c>
      <c r="AR2312" s="13">
        <v>74</v>
      </c>
      <c r="AS2312" s="13">
        <v>68</v>
      </c>
      <c r="AT2312" s="13">
        <v>60</v>
      </c>
      <c r="AU2312" s="13">
        <v>49</v>
      </c>
      <c r="AV2312" s="13"/>
      <c r="AW2312" s="13"/>
      <c r="AX2312" s="13"/>
      <c r="AY2312" s="14">
        <f t="shared" si="364"/>
        <v>79.470588235294116</v>
      </c>
      <c r="AZ2312" s="14">
        <f t="shared" si="362"/>
        <v>23</v>
      </c>
      <c r="BA2312" s="19">
        <f t="shared" si="365"/>
        <v>0.77272727272727271</v>
      </c>
      <c r="BB2312" s="20">
        <f t="shared" si="363"/>
        <v>16.948885092605742</v>
      </c>
      <c r="BC2312">
        <f t="shared" si="366"/>
        <v>0</v>
      </c>
      <c r="BD2312" s="14">
        <f t="shared" si="367"/>
        <v>1</v>
      </c>
      <c r="BE2312" s="14">
        <f t="shared" si="368"/>
        <v>80.2</v>
      </c>
      <c r="BF2312" s="14">
        <f t="shared" si="369"/>
        <v>88.6</v>
      </c>
      <c r="BG2312" s="14">
        <f t="shared" si="370"/>
        <v>69.666666666666671</v>
      </c>
    </row>
    <row r="2313" spans="1:59" x14ac:dyDescent="0.2">
      <c r="A2313" t="str">
        <f t="shared" si="371"/>
        <v>Ben Reid_2015</v>
      </c>
      <c r="B2313" t="s">
        <v>551</v>
      </c>
      <c r="C2313" t="s">
        <v>116</v>
      </c>
      <c r="D2313">
        <v>2015</v>
      </c>
      <c r="E2313" s="13">
        <v>217000</v>
      </c>
      <c r="F2313" s="13">
        <v>217000</v>
      </c>
      <c r="G2313" s="13">
        <v>217000</v>
      </c>
      <c r="H2313" s="13">
        <v>217000</v>
      </c>
      <c r="I2313" s="13">
        <v>217000</v>
      </c>
      <c r="J2313" s="13">
        <v>217000</v>
      </c>
      <c r="K2313" s="13">
        <v>217000</v>
      </c>
      <c r="L2313" s="13">
        <v>217000</v>
      </c>
      <c r="M2313" s="13">
        <v>217000</v>
      </c>
      <c r="N2313" s="13">
        <v>217000</v>
      </c>
      <c r="O2313" s="13">
        <v>217000</v>
      </c>
      <c r="P2313" s="13">
        <v>217000</v>
      </c>
      <c r="Q2313" s="13">
        <v>217000</v>
      </c>
      <c r="R2313" s="13">
        <v>217000</v>
      </c>
      <c r="S2313" s="13">
        <v>217000</v>
      </c>
      <c r="T2313" s="13">
        <v>217000</v>
      </c>
      <c r="U2313" s="13">
        <v>217000</v>
      </c>
      <c r="V2313" s="13">
        <v>217000</v>
      </c>
      <c r="W2313" s="13">
        <v>217000</v>
      </c>
      <c r="X2313" s="13">
        <v>217000</v>
      </c>
      <c r="Y2313" s="13">
        <v>217000</v>
      </c>
      <c r="Z2313" s="13">
        <v>235700</v>
      </c>
      <c r="AA2313" s="13">
        <v>252000</v>
      </c>
      <c r="AB2313" s="13"/>
      <c r="AC2313" s="13"/>
      <c r="AD2313" s="13"/>
      <c r="AE2313" s="13"/>
      <c r="AF2313" s="13"/>
      <c r="AG2313" s="13"/>
      <c r="AH2313" s="13"/>
      <c r="AI2313" s="13"/>
      <c r="AJ2313" s="13"/>
      <c r="AK2313" s="13"/>
      <c r="AL2313" s="13"/>
      <c r="AM2313" s="13"/>
      <c r="AN2313" s="13"/>
      <c r="AO2313" s="13"/>
      <c r="AP2313" s="13"/>
      <c r="AQ2313" s="13"/>
      <c r="AR2313" s="13"/>
      <c r="AS2313" s="13"/>
      <c r="AT2313" s="13">
        <v>77</v>
      </c>
      <c r="AU2313" s="13">
        <v>54</v>
      </c>
      <c r="AV2313" s="13">
        <v>45</v>
      </c>
      <c r="AW2313" s="13">
        <v>83</v>
      </c>
      <c r="AX2313" s="13">
        <v>93</v>
      </c>
      <c r="AY2313" s="14">
        <f t="shared" si="364"/>
        <v>70.400000000000006</v>
      </c>
      <c r="AZ2313" s="14">
        <f t="shared" si="362"/>
        <v>23</v>
      </c>
      <c r="BA2313" s="19">
        <f t="shared" si="365"/>
        <v>0.22727272727272727</v>
      </c>
      <c r="BB2313" s="20">
        <f t="shared" si="363"/>
        <v>20.169283576765938</v>
      </c>
      <c r="BC2313">
        <f t="shared" si="366"/>
        <v>0</v>
      </c>
      <c r="BD2313" s="14">
        <f t="shared" si="367"/>
        <v>1</v>
      </c>
      <c r="BE2313" s="14" t="str">
        <f t="shared" si="368"/>
        <v/>
      </c>
      <c r="BF2313" s="14" t="str">
        <f t="shared" si="369"/>
        <v/>
      </c>
      <c r="BG2313" s="14">
        <f t="shared" si="370"/>
        <v>70.400000000000006</v>
      </c>
    </row>
    <row r="2314" spans="1:59" x14ac:dyDescent="0.2">
      <c r="A2314" t="str">
        <f t="shared" si="371"/>
        <v>Harry Reynolds_2018</v>
      </c>
      <c r="B2314" t="s">
        <v>2712</v>
      </c>
      <c r="C2314" t="s">
        <v>423</v>
      </c>
      <c r="D2314">
        <v>2018</v>
      </c>
      <c r="E2314" s="13">
        <v>0</v>
      </c>
      <c r="F2314" s="13">
        <v>0</v>
      </c>
      <c r="G2314" s="13">
        <v>0</v>
      </c>
      <c r="H2314" s="13">
        <v>0</v>
      </c>
      <c r="I2314" s="13">
        <v>0</v>
      </c>
      <c r="J2314" s="13">
        <v>0</v>
      </c>
      <c r="K2314" s="13">
        <v>0</v>
      </c>
      <c r="L2314" s="13">
        <v>0</v>
      </c>
      <c r="M2314" s="13">
        <v>0</v>
      </c>
      <c r="N2314" s="13">
        <v>0</v>
      </c>
      <c r="O2314" s="13">
        <v>0</v>
      </c>
      <c r="P2314" s="13">
        <v>0</v>
      </c>
      <c r="Q2314" s="13">
        <v>0</v>
      </c>
      <c r="R2314" s="13">
        <v>0</v>
      </c>
      <c r="S2314" s="13">
        <v>0</v>
      </c>
      <c r="T2314" s="13">
        <v>0</v>
      </c>
      <c r="U2314" s="13">
        <v>0</v>
      </c>
      <c r="V2314" s="13">
        <v>0</v>
      </c>
      <c r="W2314" s="13">
        <v>0</v>
      </c>
      <c r="X2314" s="13">
        <v>0</v>
      </c>
      <c r="Y2314" s="13">
        <v>0</v>
      </c>
      <c r="Z2314" s="13">
        <v>0</v>
      </c>
      <c r="AA2314" s="13">
        <v>0</v>
      </c>
      <c r="AB2314" s="13"/>
      <c r="AC2314" s="13"/>
      <c r="AD2314" s="13"/>
      <c r="AE2314" s="13"/>
      <c r="AF2314" s="13"/>
      <c r="AG2314" s="13"/>
      <c r="AH2314" s="13"/>
      <c r="AI2314" s="13"/>
      <c r="AJ2314" s="13"/>
      <c r="AK2314" s="13"/>
      <c r="AL2314" s="13"/>
      <c r="AM2314" s="13"/>
      <c r="AN2314" s="13"/>
      <c r="AO2314" s="13"/>
      <c r="AP2314" s="13"/>
      <c r="AQ2314" s="13"/>
      <c r="AR2314" s="13"/>
      <c r="AS2314" s="13"/>
      <c r="AT2314" s="13"/>
      <c r="AU2314" s="13"/>
      <c r="AV2314" s="13"/>
      <c r="AW2314" s="13"/>
      <c r="AX2314" s="13"/>
      <c r="AY2314" s="14" t="str">
        <f t="shared" si="364"/>
        <v/>
      </c>
      <c r="AZ2314" s="14">
        <f t="shared" si="362"/>
        <v>23</v>
      </c>
      <c r="BA2314" s="19">
        <f t="shared" si="365"/>
        <v>0</v>
      </c>
      <c r="BB2314" s="20" t="e">
        <f t="shared" si="363"/>
        <v>#DIV/0!</v>
      </c>
      <c r="BC2314">
        <f t="shared" si="366"/>
        <v>23</v>
      </c>
      <c r="BD2314" s="14">
        <f t="shared" si="367"/>
        <v>1</v>
      </c>
      <c r="BE2314" s="14" t="str">
        <f t="shared" si="368"/>
        <v/>
      </c>
      <c r="BF2314" s="14" t="str">
        <f t="shared" si="369"/>
        <v/>
      </c>
      <c r="BG2314" s="14" t="str">
        <f t="shared" si="370"/>
        <v/>
      </c>
    </row>
    <row r="2315" spans="1:59" x14ac:dyDescent="0.2">
      <c r="A2315" t="str">
        <f t="shared" si="371"/>
        <v>Harry Reynolds_2017</v>
      </c>
      <c r="B2315" t="s">
        <v>2712</v>
      </c>
      <c r="C2315" t="s">
        <v>423</v>
      </c>
      <c r="D2315">
        <v>2017</v>
      </c>
      <c r="E2315" s="13">
        <v>0</v>
      </c>
      <c r="F2315" s="13">
        <v>0</v>
      </c>
      <c r="G2315" s="13">
        <v>0</v>
      </c>
      <c r="H2315" s="13">
        <v>0</v>
      </c>
      <c r="I2315" s="13">
        <v>0</v>
      </c>
      <c r="J2315" s="13">
        <v>0</v>
      </c>
      <c r="K2315" s="13">
        <v>0</v>
      </c>
      <c r="L2315" s="13">
        <v>0</v>
      </c>
      <c r="M2315" s="13">
        <v>0</v>
      </c>
      <c r="N2315" s="13">
        <v>0</v>
      </c>
      <c r="O2315" s="13">
        <v>0</v>
      </c>
      <c r="P2315" s="13">
        <v>0</v>
      </c>
      <c r="Q2315" s="13">
        <v>0</v>
      </c>
      <c r="R2315" s="13">
        <v>0</v>
      </c>
      <c r="S2315" s="13">
        <v>0</v>
      </c>
      <c r="T2315" s="13">
        <v>0</v>
      </c>
      <c r="U2315" s="13">
        <v>0</v>
      </c>
      <c r="V2315" s="13">
        <v>0</v>
      </c>
      <c r="W2315" s="13">
        <v>0</v>
      </c>
      <c r="X2315" s="13">
        <v>0</v>
      </c>
      <c r="Y2315" s="13">
        <v>0</v>
      </c>
      <c r="Z2315" s="13">
        <v>0</v>
      </c>
      <c r="AA2315" s="13">
        <v>0</v>
      </c>
      <c r="AB2315" s="13"/>
      <c r="AC2315" s="13"/>
      <c r="AD2315" s="13"/>
      <c r="AE2315" s="13"/>
      <c r="AF2315" s="13"/>
      <c r="AG2315" s="13"/>
      <c r="AH2315" s="13"/>
      <c r="AI2315" s="13"/>
      <c r="AJ2315" s="13"/>
      <c r="AK2315" s="13"/>
      <c r="AL2315" s="13"/>
      <c r="AM2315" s="13"/>
      <c r="AN2315" s="13"/>
      <c r="AO2315" s="13"/>
      <c r="AP2315" s="13"/>
      <c r="AQ2315" s="13"/>
      <c r="AR2315" s="13"/>
      <c r="AS2315" s="13"/>
      <c r="AT2315" s="13"/>
      <c r="AU2315" s="13"/>
      <c r="AV2315" s="13"/>
      <c r="AW2315" s="13"/>
      <c r="AX2315" s="13"/>
      <c r="AY2315" s="14" t="str">
        <f t="shared" si="364"/>
        <v/>
      </c>
      <c r="AZ2315" s="14">
        <f t="shared" si="362"/>
        <v>23</v>
      </c>
      <c r="BA2315" s="19">
        <f t="shared" si="365"/>
        <v>0</v>
      </c>
      <c r="BB2315" s="20" t="e">
        <f t="shared" si="363"/>
        <v>#DIV/0!</v>
      </c>
      <c r="BC2315">
        <f t="shared" si="366"/>
        <v>23</v>
      </c>
      <c r="BD2315" s="14">
        <f t="shared" si="367"/>
        <v>1</v>
      </c>
      <c r="BE2315" s="14" t="str">
        <f t="shared" si="368"/>
        <v/>
      </c>
      <c r="BF2315" s="14" t="str">
        <f t="shared" si="369"/>
        <v/>
      </c>
      <c r="BG2315" s="14" t="str">
        <f t="shared" si="370"/>
        <v/>
      </c>
    </row>
    <row r="2316" spans="1:59" x14ac:dyDescent="0.2">
      <c r="A2316" t="str">
        <f t="shared" si="371"/>
        <v>Harry Reynolds_2016</v>
      </c>
      <c r="B2316" t="s">
        <v>2712</v>
      </c>
      <c r="C2316" t="s">
        <v>423</v>
      </c>
      <c r="D2316">
        <v>2016</v>
      </c>
      <c r="E2316" s="13">
        <v>0</v>
      </c>
      <c r="F2316" s="13">
        <v>0</v>
      </c>
      <c r="G2316" s="13">
        <v>0</v>
      </c>
      <c r="H2316" s="13">
        <v>0</v>
      </c>
      <c r="I2316" s="13">
        <v>0</v>
      </c>
      <c r="J2316" s="13">
        <v>0</v>
      </c>
      <c r="K2316" s="13">
        <v>0</v>
      </c>
      <c r="L2316" s="13">
        <v>0</v>
      </c>
      <c r="M2316" s="13">
        <v>0</v>
      </c>
      <c r="N2316" s="13">
        <v>0</v>
      </c>
      <c r="O2316" s="13">
        <v>0</v>
      </c>
      <c r="P2316" s="13">
        <v>0</v>
      </c>
      <c r="Q2316" s="13">
        <v>0</v>
      </c>
      <c r="R2316" s="13">
        <v>0</v>
      </c>
      <c r="S2316" s="13">
        <v>0</v>
      </c>
      <c r="T2316" s="13">
        <v>0</v>
      </c>
      <c r="U2316" s="13">
        <v>0</v>
      </c>
      <c r="V2316" s="13">
        <v>0</v>
      </c>
      <c r="W2316" s="13">
        <v>0</v>
      </c>
      <c r="X2316" s="13">
        <v>0</v>
      </c>
      <c r="Y2316" s="13">
        <v>0</v>
      </c>
      <c r="Z2316" s="13">
        <v>0</v>
      </c>
      <c r="AA2316" s="13">
        <v>0</v>
      </c>
      <c r="AB2316" s="13"/>
      <c r="AC2316" s="13"/>
      <c r="AD2316" s="13"/>
      <c r="AE2316" s="13"/>
      <c r="AF2316" s="13"/>
      <c r="AG2316" s="13"/>
      <c r="AH2316" s="13"/>
      <c r="AI2316" s="13"/>
      <c r="AJ2316" s="13"/>
      <c r="AK2316" s="13"/>
      <c r="AL2316" s="13"/>
      <c r="AM2316" s="13"/>
      <c r="AN2316" s="13"/>
      <c r="AO2316" s="13"/>
      <c r="AP2316" s="13"/>
      <c r="AQ2316" s="13"/>
      <c r="AR2316" s="13"/>
      <c r="AS2316" s="13"/>
      <c r="AT2316" s="13"/>
      <c r="AU2316" s="13"/>
      <c r="AV2316" s="13"/>
      <c r="AW2316" s="13"/>
      <c r="AX2316" s="13"/>
      <c r="AY2316" s="14" t="str">
        <f t="shared" si="364"/>
        <v/>
      </c>
      <c r="AZ2316" s="14">
        <f t="shared" si="362"/>
        <v>23</v>
      </c>
      <c r="BA2316" s="19">
        <f t="shared" si="365"/>
        <v>0</v>
      </c>
      <c r="BB2316" s="20" t="e">
        <f t="shared" si="363"/>
        <v>#DIV/0!</v>
      </c>
      <c r="BC2316">
        <f t="shared" si="366"/>
        <v>23</v>
      </c>
      <c r="BD2316" s="14">
        <f t="shared" si="367"/>
        <v>1</v>
      </c>
      <c r="BE2316" s="14" t="str">
        <f t="shared" si="368"/>
        <v/>
      </c>
      <c r="BF2316" s="14" t="str">
        <f t="shared" si="369"/>
        <v/>
      </c>
      <c r="BG2316" s="14" t="str">
        <f t="shared" si="370"/>
        <v/>
      </c>
    </row>
    <row r="2317" spans="1:59" x14ac:dyDescent="0.2">
      <c r="A2317" t="str">
        <f t="shared" si="371"/>
        <v>Harry Reynolds_2015</v>
      </c>
      <c r="B2317" t="s">
        <v>2712</v>
      </c>
      <c r="C2317" t="s">
        <v>423</v>
      </c>
      <c r="D2317">
        <v>2015</v>
      </c>
      <c r="E2317" s="13">
        <v>0</v>
      </c>
      <c r="F2317" s="13">
        <v>0</v>
      </c>
      <c r="G2317" s="13">
        <v>0</v>
      </c>
      <c r="H2317" s="13">
        <v>0</v>
      </c>
      <c r="I2317" s="13">
        <v>0</v>
      </c>
      <c r="J2317" s="13">
        <v>0</v>
      </c>
      <c r="K2317" s="13">
        <v>0</v>
      </c>
      <c r="L2317" s="13">
        <v>0</v>
      </c>
      <c r="M2317" s="13">
        <v>0</v>
      </c>
      <c r="N2317" s="13">
        <v>0</v>
      </c>
      <c r="O2317" s="13">
        <v>0</v>
      </c>
      <c r="P2317" s="13">
        <v>0</v>
      </c>
      <c r="Q2317" s="13">
        <v>0</v>
      </c>
      <c r="R2317" s="13">
        <v>0</v>
      </c>
      <c r="S2317" s="13">
        <v>0</v>
      </c>
      <c r="T2317" s="13">
        <v>0</v>
      </c>
      <c r="U2317" s="13">
        <v>0</v>
      </c>
      <c r="V2317" s="13">
        <v>0</v>
      </c>
      <c r="W2317" s="13">
        <v>0</v>
      </c>
      <c r="X2317" s="13">
        <v>0</v>
      </c>
      <c r="Y2317" s="13">
        <v>0</v>
      </c>
      <c r="Z2317" s="13">
        <v>0</v>
      </c>
      <c r="AA2317" s="13">
        <v>0</v>
      </c>
      <c r="AB2317" s="13"/>
      <c r="AC2317" s="13"/>
      <c r="AD2317" s="13"/>
      <c r="AE2317" s="13"/>
      <c r="AF2317" s="13"/>
      <c r="AG2317" s="13"/>
      <c r="AH2317" s="13"/>
      <c r="AI2317" s="13"/>
      <c r="AJ2317" s="13"/>
      <c r="AK2317" s="13"/>
      <c r="AL2317" s="13"/>
      <c r="AM2317" s="13"/>
      <c r="AN2317" s="13"/>
      <c r="AO2317" s="13"/>
      <c r="AP2317" s="13"/>
      <c r="AQ2317" s="13"/>
      <c r="AR2317" s="13"/>
      <c r="AS2317" s="13"/>
      <c r="AT2317" s="13"/>
      <c r="AU2317" s="13"/>
      <c r="AV2317" s="13"/>
      <c r="AW2317" s="13"/>
      <c r="AX2317" s="13"/>
      <c r="AY2317" s="14" t="str">
        <f t="shared" si="364"/>
        <v/>
      </c>
      <c r="AZ2317" s="14">
        <f t="shared" si="362"/>
        <v>23</v>
      </c>
      <c r="BA2317" s="19">
        <f t="shared" si="365"/>
        <v>0</v>
      </c>
      <c r="BB2317" s="20" t="e">
        <f t="shared" si="363"/>
        <v>#DIV/0!</v>
      </c>
      <c r="BC2317">
        <f t="shared" si="366"/>
        <v>23</v>
      </c>
      <c r="BD2317" s="14">
        <f t="shared" si="367"/>
        <v>1</v>
      </c>
      <c r="BE2317" s="14" t="str">
        <f t="shared" si="368"/>
        <v/>
      </c>
      <c r="BF2317" s="14" t="str">
        <f t="shared" si="369"/>
        <v/>
      </c>
      <c r="BG2317" s="14" t="str">
        <f t="shared" si="370"/>
        <v/>
      </c>
    </row>
    <row r="2318" spans="1:59" x14ac:dyDescent="0.2">
      <c r="A2318" t="str">
        <f t="shared" si="371"/>
        <v>Bailey Rice_2018</v>
      </c>
      <c r="B2318" t="s">
        <v>1523</v>
      </c>
      <c r="C2318" t="s">
        <v>399</v>
      </c>
      <c r="D2318">
        <v>2018</v>
      </c>
      <c r="E2318" s="13">
        <v>123900</v>
      </c>
      <c r="F2318" s="13">
        <v>123900</v>
      </c>
      <c r="G2318" s="13">
        <v>123900</v>
      </c>
      <c r="H2318" s="13">
        <v>123900</v>
      </c>
      <c r="I2318" s="13">
        <v>123900</v>
      </c>
      <c r="J2318" s="13">
        <v>123900</v>
      </c>
      <c r="K2318" s="13">
        <v>123900</v>
      </c>
      <c r="L2318" s="13">
        <v>123900</v>
      </c>
      <c r="M2318" s="13">
        <v>123900</v>
      </c>
      <c r="N2318" s="13">
        <v>123900</v>
      </c>
      <c r="O2318" s="13">
        <v>123900</v>
      </c>
      <c r="P2318" s="13">
        <v>173400</v>
      </c>
      <c r="Q2318" s="13">
        <v>213900</v>
      </c>
      <c r="R2318" s="13">
        <v>234200</v>
      </c>
      <c r="S2318" s="13">
        <v>234200</v>
      </c>
      <c r="T2318" s="13">
        <v>238000</v>
      </c>
      <c r="U2318" s="13">
        <v>238000</v>
      </c>
      <c r="V2318" s="13">
        <v>247300</v>
      </c>
      <c r="W2318" s="13">
        <v>259500</v>
      </c>
      <c r="X2318" s="13">
        <v>259500</v>
      </c>
      <c r="Y2318" s="13">
        <v>259500</v>
      </c>
      <c r="Z2318" s="13">
        <v>260800</v>
      </c>
      <c r="AA2318" s="13">
        <v>245000</v>
      </c>
      <c r="AB2318" s="13"/>
      <c r="AC2318" s="13"/>
      <c r="AD2318" s="13"/>
      <c r="AE2318" s="13"/>
      <c r="AF2318" s="13"/>
      <c r="AG2318" s="13"/>
      <c r="AH2318" s="13"/>
      <c r="AI2318" s="13"/>
      <c r="AJ2318" s="13">
        <v>55</v>
      </c>
      <c r="AK2318" s="13">
        <v>68</v>
      </c>
      <c r="AL2318" s="13">
        <v>62</v>
      </c>
      <c r="AM2318" s="13">
        <v>66</v>
      </c>
      <c r="AN2318" s="13">
        <v>46</v>
      </c>
      <c r="AO2318" s="13"/>
      <c r="AP2318" s="13">
        <v>40</v>
      </c>
      <c r="AQ2318" s="13"/>
      <c r="AR2318" s="13">
        <v>80</v>
      </c>
      <c r="AS2318" s="13">
        <v>59</v>
      </c>
      <c r="AT2318" s="13"/>
      <c r="AU2318" s="13"/>
      <c r="AV2318" s="13">
        <v>24</v>
      </c>
      <c r="AW2318" s="13">
        <v>77</v>
      </c>
      <c r="AX2318" s="13">
        <v>26</v>
      </c>
      <c r="AY2318" s="14">
        <f t="shared" si="364"/>
        <v>54.81818181818182</v>
      </c>
      <c r="AZ2318" s="14">
        <f t="shared" si="362"/>
        <v>23</v>
      </c>
      <c r="BA2318" s="19">
        <f t="shared" si="365"/>
        <v>0.5</v>
      </c>
      <c r="BB2318" s="20">
        <f t="shared" si="363"/>
        <v>18.898773408971177</v>
      </c>
      <c r="BC2318">
        <f t="shared" si="366"/>
        <v>0</v>
      </c>
      <c r="BD2318" s="14">
        <f t="shared" si="367"/>
        <v>1</v>
      </c>
      <c r="BE2318" s="14" t="str">
        <f t="shared" si="368"/>
        <v/>
      </c>
      <c r="BF2318" s="14">
        <f t="shared" si="369"/>
        <v>62.75</v>
      </c>
      <c r="BG2318" s="14">
        <f t="shared" si="370"/>
        <v>51</v>
      </c>
    </row>
    <row r="2319" spans="1:59" x14ac:dyDescent="0.2">
      <c r="A2319" t="str">
        <f t="shared" si="371"/>
        <v>Bailey Rice_2017</v>
      </c>
      <c r="B2319" t="s">
        <v>1523</v>
      </c>
      <c r="C2319" t="s">
        <v>399</v>
      </c>
      <c r="D2319">
        <v>2017</v>
      </c>
      <c r="E2319" s="13">
        <v>123900</v>
      </c>
      <c r="F2319" s="13">
        <v>123900</v>
      </c>
      <c r="G2319" s="13">
        <v>123900</v>
      </c>
      <c r="H2319" s="13">
        <v>123900</v>
      </c>
      <c r="I2319" s="13">
        <v>123900</v>
      </c>
      <c r="J2319" s="13">
        <v>123900</v>
      </c>
      <c r="K2319" s="13">
        <v>123900</v>
      </c>
      <c r="L2319" s="13">
        <v>123900</v>
      </c>
      <c r="M2319" s="13">
        <v>123900</v>
      </c>
      <c r="N2319" s="13">
        <v>123900</v>
      </c>
      <c r="O2319" s="13">
        <v>123900</v>
      </c>
      <c r="P2319" s="13">
        <v>123900</v>
      </c>
      <c r="Q2319" s="13">
        <v>123900</v>
      </c>
      <c r="R2319" s="13">
        <v>123900</v>
      </c>
      <c r="S2319" s="13">
        <v>123900</v>
      </c>
      <c r="T2319" s="13">
        <v>123900</v>
      </c>
      <c r="U2319" s="13">
        <v>123900</v>
      </c>
      <c r="V2319" s="13">
        <v>123900</v>
      </c>
      <c r="W2319" s="13">
        <v>123900</v>
      </c>
      <c r="X2319" s="13">
        <v>123900</v>
      </c>
      <c r="Y2319" s="13">
        <v>123900</v>
      </c>
      <c r="Z2319" s="13">
        <v>123900</v>
      </c>
      <c r="AA2319" s="13">
        <v>123900</v>
      </c>
      <c r="AB2319" s="13"/>
      <c r="AC2319" s="13"/>
      <c r="AD2319" s="13"/>
      <c r="AE2319" s="13"/>
      <c r="AF2319" s="13"/>
      <c r="AG2319" s="13"/>
      <c r="AH2319" s="13"/>
      <c r="AI2319" s="13"/>
      <c r="AJ2319" s="13"/>
      <c r="AK2319" s="13"/>
      <c r="AL2319" s="13"/>
      <c r="AM2319" s="13"/>
      <c r="AN2319" s="13"/>
      <c r="AO2319" s="13"/>
      <c r="AP2319" s="13"/>
      <c r="AQ2319" s="13"/>
      <c r="AR2319" s="13"/>
      <c r="AS2319" s="13"/>
      <c r="AT2319" s="13"/>
      <c r="AU2319" s="13"/>
      <c r="AV2319" s="13"/>
      <c r="AW2319" s="13"/>
      <c r="AX2319" s="13"/>
      <c r="AY2319" s="14" t="str">
        <f t="shared" si="364"/>
        <v/>
      </c>
      <c r="AZ2319" s="14">
        <f t="shared" si="362"/>
        <v>23</v>
      </c>
      <c r="BA2319" s="19">
        <f t="shared" si="365"/>
        <v>0</v>
      </c>
      <c r="BB2319" s="20" t="e">
        <f t="shared" si="363"/>
        <v>#DIV/0!</v>
      </c>
      <c r="BC2319">
        <f t="shared" si="366"/>
        <v>0</v>
      </c>
      <c r="BD2319" s="14">
        <f t="shared" si="367"/>
        <v>1</v>
      </c>
      <c r="BE2319" s="14" t="str">
        <f t="shared" si="368"/>
        <v/>
      </c>
      <c r="BF2319" s="14" t="str">
        <f t="shared" si="369"/>
        <v/>
      </c>
      <c r="BG2319" s="14" t="str">
        <f t="shared" si="370"/>
        <v/>
      </c>
    </row>
    <row r="2320" spans="1:59" x14ac:dyDescent="0.2">
      <c r="A2320" t="str">
        <f t="shared" si="371"/>
        <v>Bailey Rice_2016</v>
      </c>
      <c r="B2320" t="s">
        <v>1523</v>
      </c>
      <c r="C2320" t="s">
        <v>399</v>
      </c>
      <c r="D2320">
        <v>2016</v>
      </c>
      <c r="E2320" s="13">
        <v>117300</v>
      </c>
      <c r="F2320" s="13">
        <v>117300</v>
      </c>
      <c r="G2320" s="13">
        <v>117300</v>
      </c>
      <c r="H2320" s="13">
        <v>117300</v>
      </c>
      <c r="I2320" s="13">
        <v>117300</v>
      </c>
      <c r="J2320" s="13">
        <v>117300</v>
      </c>
      <c r="K2320" s="13">
        <v>117300</v>
      </c>
      <c r="L2320" s="13">
        <v>117300</v>
      </c>
      <c r="M2320" s="13">
        <v>117300</v>
      </c>
      <c r="N2320" s="13">
        <v>117300</v>
      </c>
      <c r="O2320" s="13">
        <v>117300</v>
      </c>
      <c r="P2320" s="13">
        <v>117300</v>
      </c>
      <c r="Q2320" s="13">
        <v>117300</v>
      </c>
      <c r="R2320" s="13">
        <v>117300</v>
      </c>
      <c r="S2320" s="13">
        <v>117300</v>
      </c>
      <c r="T2320" s="13">
        <v>117300</v>
      </c>
      <c r="U2320" s="13">
        <v>117300</v>
      </c>
      <c r="V2320" s="13">
        <v>117300</v>
      </c>
      <c r="W2320" s="13">
        <v>117300</v>
      </c>
      <c r="X2320" s="13">
        <v>117300</v>
      </c>
      <c r="Y2320" s="13">
        <v>117300</v>
      </c>
      <c r="Z2320" s="13">
        <v>117300</v>
      </c>
      <c r="AA2320" s="13">
        <v>117300</v>
      </c>
      <c r="AB2320" s="13"/>
      <c r="AC2320" s="13"/>
      <c r="AD2320" s="13"/>
      <c r="AE2320" s="13"/>
      <c r="AF2320" s="13"/>
      <c r="AG2320" s="13"/>
      <c r="AH2320" s="13"/>
      <c r="AI2320" s="13"/>
      <c r="AJ2320" s="13"/>
      <c r="AK2320" s="13"/>
      <c r="AL2320" s="13"/>
      <c r="AM2320" s="13"/>
      <c r="AN2320" s="13"/>
      <c r="AO2320" s="13"/>
      <c r="AP2320" s="13"/>
      <c r="AQ2320" s="13"/>
      <c r="AR2320" s="13"/>
      <c r="AS2320" s="13"/>
      <c r="AT2320" s="13"/>
      <c r="AU2320" s="13"/>
      <c r="AV2320" s="13"/>
      <c r="AW2320" s="13"/>
      <c r="AX2320" s="13"/>
      <c r="AY2320" s="14" t="str">
        <f t="shared" si="364"/>
        <v/>
      </c>
      <c r="AZ2320" s="14">
        <f t="shared" si="362"/>
        <v>23</v>
      </c>
      <c r="BA2320" s="19">
        <f t="shared" si="365"/>
        <v>0</v>
      </c>
      <c r="BB2320" s="20" t="e">
        <f t="shared" si="363"/>
        <v>#DIV/0!</v>
      </c>
      <c r="BC2320">
        <f t="shared" si="366"/>
        <v>0</v>
      </c>
      <c r="BD2320" s="14">
        <f t="shared" si="367"/>
        <v>1</v>
      </c>
      <c r="BE2320" s="14" t="str">
        <f t="shared" si="368"/>
        <v/>
      </c>
      <c r="BF2320" s="14" t="str">
        <f t="shared" si="369"/>
        <v/>
      </c>
      <c r="BG2320" s="14" t="str">
        <f t="shared" si="370"/>
        <v/>
      </c>
    </row>
    <row r="2321" spans="1:59" x14ac:dyDescent="0.2">
      <c r="A2321" t="str">
        <f t="shared" si="371"/>
        <v>Bailey Rice_2015</v>
      </c>
      <c r="B2321" t="s">
        <v>1523</v>
      </c>
      <c r="C2321" t="s">
        <v>399</v>
      </c>
      <c r="D2321">
        <v>2015</v>
      </c>
      <c r="E2321" s="13">
        <v>0</v>
      </c>
      <c r="F2321" s="13">
        <v>0</v>
      </c>
      <c r="G2321" s="13">
        <v>0</v>
      </c>
      <c r="H2321" s="13">
        <v>0</v>
      </c>
      <c r="I2321" s="13">
        <v>0</v>
      </c>
      <c r="J2321" s="13">
        <v>0</v>
      </c>
      <c r="K2321" s="13">
        <v>0</v>
      </c>
      <c r="L2321" s="13">
        <v>0</v>
      </c>
      <c r="M2321" s="13">
        <v>0</v>
      </c>
      <c r="N2321" s="13">
        <v>0</v>
      </c>
      <c r="O2321" s="13">
        <v>0</v>
      </c>
      <c r="P2321" s="13">
        <v>0</v>
      </c>
      <c r="Q2321" s="13">
        <v>0</v>
      </c>
      <c r="R2321" s="13">
        <v>0</v>
      </c>
      <c r="S2321" s="13">
        <v>0</v>
      </c>
      <c r="T2321" s="13">
        <v>0</v>
      </c>
      <c r="U2321" s="13">
        <v>0</v>
      </c>
      <c r="V2321" s="13">
        <v>0</v>
      </c>
      <c r="W2321" s="13">
        <v>0</v>
      </c>
      <c r="X2321" s="13">
        <v>0</v>
      </c>
      <c r="Y2321" s="13">
        <v>0</v>
      </c>
      <c r="Z2321" s="13">
        <v>0</v>
      </c>
      <c r="AA2321" s="13">
        <v>0</v>
      </c>
      <c r="AB2321" s="13"/>
      <c r="AC2321" s="13"/>
      <c r="AD2321" s="13"/>
      <c r="AE2321" s="13"/>
      <c r="AF2321" s="13"/>
      <c r="AG2321" s="13"/>
      <c r="AH2321" s="13"/>
      <c r="AI2321" s="13"/>
      <c r="AJ2321" s="13"/>
      <c r="AK2321" s="13"/>
      <c r="AL2321" s="13"/>
      <c r="AM2321" s="13"/>
      <c r="AN2321" s="13"/>
      <c r="AO2321" s="13"/>
      <c r="AP2321" s="13"/>
      <c r="AQ2321" s="13"/>
      <c r="AR2321" s="13"/>
      <c r="AS2321" s="13"/>
      <c r="AT2321" s="13"/>
      <c r="AU2321" s="13"/>
      <c r="AV2321" s="13"/>
      <c r="AW2321" s="13"/>
      <c r="AX2321" s="13"/>
      <c r="AY2321" s="14" t="str">
        <f t="shared" si="364"/>
        <v/>
      </c>
      <c r="AZ2321" s="14">
        <f t="shared" si="362"/>
        <v>23</v>
      </c>
      <c r="BA2321" s="19">
        <f t="shared" si="365"/>
        <v>0</v>
      </c>
      <c r="BB2321" s="20" t="e">
        <f t="shared" si="363"/>
        <v>#DIV/0!</v>
      </c>
      <c r="BC2321">
        <f t="shared" si="366"/>
        <v>23</v>
      </c>
      <c r="BD2321" s="14">
        <f t="shared" si="367"/>
        <v>1</v>
      </c>
      <c r="BE2321" s="14" t="str">
        <f t="shared" si="368"/>
        <v/>
      </c>
      <c r="BF2321" s="14" t="str">
        <f t="shared" si="369"/>
        <v/>
      </c>
      <c r="BG2321" s="14" t="str">
        <f t="shared" si="370"/>
        <v/>
      </c>
    </row>
    <row r="2322" spans="1:59" x14ac:dyDescent="0.2">
      <c r="A2322" t="str">
        <f t="shared" si="371"/>
        <v>Daniel Rich_2018</v>
      </c>
      <c r="B2322" t="s">
        <v>595</v>
      </c>
      <c r="C2322" t="s">
        <v>514</v>
      </c>
      <c r="D2322">
        <v>2018</v>
      </c>
      <c r="E2322" s="13">
        <v>502800</v>
      </c>
      <c r="F2322" s="13">
        <v>502800</v>
      </c>
      <c r="G2322" s="13">
        <v>502800</v>
      </c>
      <c r="H2322" s="13">
        <v>502800</v>
      </c>
      <c r="I2322" s="13">
        <v>502800</v>
      </c>
      <c r="J2322" s="13">
        <v>502800</v>
      </c>
      <c r="K2322" s="13">
        <v>502800</v>
      </c>
      <c r="L2322" s="13">
        <v>462000</v>
      </c>
      <c r="M2322" s="13">
        <v>446700</v>
      </c>
      <c r="N2322" s="13">
        <v>413800</v>
      </c>
      <c r="O2322" s="13">
        <v>388600</v>
      </c>
      <c r="P2322" s="13">
        <v>382300</v>
      </c>
      <c r="Q2322" s="13">
        <v>403000</v>
      </c>
      <c r="R2322" s="13">
        <v>403000</v>
      </c>
      <c r="S2322" s="13">
        <v>429700</v>
      </c>
      <c r="T2322" s="13">
        <v>436300</v>
      </c>
      <c r="U2322" s="13">
        <v>445000</v>
      </c>
      <c r="V2322" s="13">
        <v>443300</v>
      </c>
      <c r="W2322" s="13">
        <v>443000</v>
      </c>
      <c r="X2322" s="13">
        <v>418800</v>
      </c>
      <c r="Y2322" s="13">
        <v>379800</v>
      </c>
      <c r="Z2322" s="13">
        <v>358500</v>
      </c>
      <c r="AA2322" s="13">
        <v>382200</v>
      </c>
      <c r="AB2322" s="13">
        <v>21</v>
      </c>
      <c r="AC2322" s="13"/>
      <c r="AD2322" s="13"/>
      <c r="AE2322" s="13"/>
      <c r="AF2322" s="13"/>
      <c r="AG2322" s="13">
        <v>99</v>
      </c>
      <c r="AH2322" s="13">
        <v>89</v>
      </c>
      <c r="AI2322" s="13">
        <v>56</v>
      </c>
      <c r="AJ2322" s="13">
        <v>51</v>
      </c>
      <c r="AK2322" s="13">
        <v>85</v>
      </c>
      <c r="AL2322" s="13">
        <v>83</v>
      </c>
      <c r="AM2322" s="13">
        <v>110</v>
      </c>
      <c r="AN2322" s="13"/>
      <c r="AO2322" s="13">
        <v>111</v>
      </c>
      <c r="AP2322" s="13">
        <v>57</v>
      </c>
      <c r="AQ2322" s="13">
        <v>119</v>
      </c>
      <c r="AR2322" s="13">
        <v>92</v>
      </c>
      <c r="AS2322" s="13">
        <v>60</v>
      </c>
      <c r="AT2322" s="13">
        <v>65</v>
      </c>
      <c r="AU2322" s="13">
        <v>45</v>
      </c>
      <c r="AV2322" s="13">
        <v>76</v>
      </c>
      <c r="AW2322" s="13">
        <v>99</v>
      </c>
      <c r="AX2322" s="13">
        <v>102</v>
      </c>
      <c r="AY2322" s="14">
        <f t="shared" si="364"/>
        <v>78.888888888888886</v>
      </c>
      <c r="AZ2322" s="14">
        <f t="shared" si="362"/>
        <v>23</v>
      </c>
      <c r="BA2322" s="19">
        <f t="shared" si="365"/>
        <v>0.81818181818181823</v>
      </c>
      <c r="BB2322" s="20">
        <f t="shared" si="363"/>
        <v>26.698510398828248</v>
      </c>
      <c r="BC2322">
        <f t="shared" si="366"/>
        <v>0</v>
      </c>
      <c r="BD2322" s="14">
        <f t="shared" si="367"/>
        <v>22</v>
      </c>
      <c r="BE2322" s="14">
        <f t="shared" si="368"/>
        <v>60</v>
      </c>
      <c r="BF2322" s="14">
        <f t="shared" si="369"/>
        <v>79</v>
      </c>
      <c r="BG2322" s="14">
        <f t="shared" si="370"/>
        <v>79.444444444444443</v>
      </c>
    </row>
    <row r="2323" spans="1:59" x14ac:dyDescent="0.2">
      <c r="A2323" t="str">
        <f t="shared" si="371"/>
        <v>Daniel Rich_2017</v>
      </c>
      <c r="B2323" t="s">
        <v>595</v>
      </c>
      <c r="C2323" t="s">
        <v>514</v>
      </c>
      <c r="D2323">
        <v>2017</v>
      </c>
      <c r="E2323" s="13">
        <v>466100</v>
      </c>
      <c r="F2323" s="13">
        <v>466100</v>
      </c>
      <c r="G2323" s="13">
        <v>466100</v>
      </c>
      <c r="H2323" s="13">
        <v>450100</v>
      </c>
      <c r="I2323" s="13">
        <v>470800</v>
      </c>
      <c r="J2323" s="13">
        <v>491000</v>
      </c>
      <c r="K2323" s="13">
        <v>493900</v>
      </c>
      <c r="L2323" s="13">
        <v>464900</v>
      </c>
      <c r="M2323" s="13">
        <v>450200</v>
      </c>
      <c r="N2323" s="13">
        <v>451000</v>
      </c>
      <c r="O2323" s="13">
        <v>452700</v>
      </c>
      <c r="P2323" s="13">
        <v>452700</v>
      </c>
      <c r="Q2323" s="13">
        <v>461400</v>
      </c>
      <c r="R2323" s="13">
        <v>458300</v>
      </c>
      <c r="S2323" s="13">
        <v>447200</v>
      </c>
      <c r="T2323" s="13">
        <v>432500</v>
      </c>
      <c r="U2323" s="13">
        <v>414000</v>
      </c>
      <c r="V2323" s="13">
        <v>417100</v>
      </c>
      <c r="W2323" s="13">
        <v>418900</v>
      </c>
      <c r="X2323" s="13">
        <v>439400</v>
      </c>
      <c r="Y2323" s="13">
        <v>474200</v>
      </c>
      <c r="Z2323" s="13">
        <v>498200</v>
      </c>
      <c r="AA2323" s="13">
        <v>502600</v>
      </c>
      <c r="AB2323" s="13">
        <v>63</v>
      </c>
      <c r="AC2323" s="13">
        <v>55</v>
      </c>
      <c r="AD2323" s="13">
        <v>118</v>
      </c>
      <c r="AE2323" s="13">
        <v>137</v>
      </c>
      <c r="AF2323" s="13">
        <v>65</v>
      </c>
      <c r="AG2323" s="13">
        <v>93</v>
      </c>
      <c r="AH2323" s="13">
        <v>66</v>
      </c>
      <c r="AI2323" s="13">
        <v>82</v>
      </c>
      <c r="AJ2323" s="13">
        <v>118</v>
      </c>
      <c r="AK2323" s="13">
        <v>69</v>
      </c>
      <c r="AL2323" s="13"/>
      <c r="AM2323" s="13">
        <v>98</v>
      </c>
      <c r="AN2323" s="13">
        <v>97</v>
      </c>
      <c r="AO2323" s="13">
        <v>49</v>
      </c>
      <c r="AP2323" s="13">
        <v>87</v>
      </c>
      <c r="AQ2323" s="13">
        <v>80</v>
      </c>
      <c r="AR2323" s="13">
        <v>87</v>
      </c>
      <c r="AS2323" s="13">
        <v>87</v>
      </c>
      <c r="AT2323" s="13">
        <v>124</v>
      </c>
      <c r="AU2323" s="13">
        <v>133</v>
      </c>
      <c r="AV2323" s="13">
        <v>84</v>
      </c>
      <c r="AW2323" s="13">
        <v>94</v>
      </c>
      <c r="AX2323" s="13">
        <v>126</v>
      </c>
      <c r="AY2323" s="14">
        <f t="shared" si="364"/>
        <v>91.454545454545453</v>
      </c>
      <c r="AZ2323" s="14">
        <f t="shared" ref="AZ2323:AZ2386" si="372">COUNTIF(AB2323:AX2323,"&lt;&gt;0")</f>
        <v>23</v>
      </c>
      <c r="BA2323" s="19">
        <f t="shared" si="365"/>
        <v>1</v>
      </c>
      <c r="BB2323" s="20">
        <f t="shared" ref="BB2323:BB2386" si="373">STDEV(AB2323:AX2323)</f>
        <v>25.516992046808411</v>
      </c>
      <c r="BC2323">
        <f t="shared" si="366"/>
        <v>0</v>
      </c>
      <c r="BD2323" s="14">
        <f t="shared" si="367"/>
        <v>17</v>
      </c>
      <c r="BE2323" s="14">
        <f t="shared" si="368"/>
        <v>88.5</v>
      </c>
      <c r="BF2323" s="14">
        <f t="shared" si="369"/>
        <v>86.6</v>
      </c>
      <c r="BG2323" s="14">
        <f t="shared" si="370"/>
        <v>100.22222222222223</v>
      </c>
    </row>
    <row r="2324" spans="1:59" x14ac:dyDescent="0.2">
      <c r="A2324" t="str">
        <f t="shared" si="371"/>
        <v>Daniel Rich_2016</v>
      </c>
      <c r="B2324" t="s">
        <v>595</v>
      </c>
      <c r="C2324" t="s">
        <v>514</v>
      </c>
      <c r="D2324">
        <v>2016</v>
      </c>
      <c r="E2324" s="13">
        <v>436100</v>
      </c>
      <c r="F2324" s="13">
        <v>436100</v>
      </c>
      <c r="G2324" s="13">
        <v>436100</v>
      </c>
      <c r="H2324" s="13">
        <v>436100</v>
      </c>
      <c r="I2324" s="13">
        <v>435800</v>
      </c>
      <c r="J2324" s="13">
        <v>424700</v>
      </c>
      <c r="K2324" s="13">
        <v>445100</v>
      </c>
      <c r="L2324" s="13">
        <v>441300</v>
      </c>
      <c r="M2324" s="13">
        <v>437800</v>
      </c>
      <c r="N2324" s="13">
        <v>433800</v>
      </c>
      <c r="O2324" s="13">
        <v>430500</v>
      </c>
      <c r="P2324" s="13">
        <v>429300</v>
      </c>
      <c r="Q2324" s="13">
        <v>425300</v>
      </c>
      <c r="R2324" s="13">
        <v>418100</v>
      </c>
      <c r="S2324" s="13">
        <v>419000</v>
      </c>
      <c r="T2324" s="13">
        <v>419000</v>
      </c>
      <c r="U2324" s="13">
        <v>404500</v>
      </c>
      <c r="V2324" s="13">
        <v>389500</v>
      </c>
      <c r="W2324" s="13">
        <v>388600</v>
      </c>
      <c r="X2324" s="13">
        <v>411600</v>
      </c>
      <c r="Y2324" s="13">
        <v>436500</v>
      </c>
      <c r="Z2324" s="13">
        <v>438300</v>
      </c>
      <c r="AA2324" s="13">
        <v>431900</v>
      </c>
      <c r="AB2324" s="13">
        <v>104</v>
      </c>
      <c r="AC2324" s="13">
        <v>38</v>
      </c>
      <c r="AD2324" s="13"/>
      <c r="AE2324" s="13">
        <v>114</v>
      </c>
      <c r="AF2324" s="13">
        <v>78</v>
      </c>
      <c r="AG2324" s="13">
        <v>103</v>
      </c>
      <c r="AH2324" s="13">
        <v>75</v>
      </c>
      <c r="AI2324" s="13">
        <v>76</v>
      </c>
      <c r="AJ2324" s="13">
        <v>102</v>
      </c>
      <c r="AK2324" s="13">
        <v>75</v>
      </c>
      <c r="AL2324" s="13">
        <v>78</v>
      </c>
      <c r="AM2324" s="13">
        <v>96</v>
      </c>
      <c r="AN2324" s="13">
        <v>72</v>
      </c>
      <c r="AO2324" s="13">
        <v>88</v>
      </c>
      <c r="AP2324" s="13"/>
      <c r="AQ2324" s="13">
        <v>60</v>
      </c>
      <c r="AR2324" s="13">
        <v>65</v>
      </c>
      <c r="AS2324" s="13">
        <v>113</v>
      </c>
      <c r="AT2324" s="13">
        <v>115</v>
      </c>
      <c r="AU2324" s="13">
        <v>84</v>
      </c>
      <c r="AV2324" s="13">
        <v>76</v>
      </c>
      <c r="AW2324" s="13">
        <v>97</v>
      </c>
      <c r="AX2324" s="13">
        <v>90</v>
      </c>
      <c r="AY2324" s="14">
        <f t="shared" si="364"/>
        <v>85.666666666666671</v>
      </c>
      <c r="AZ2324" s="14">
        <f t="shared" si="372"/>
        <v>23</v>
      </c>
      <c r="BA2324" s="19">
        <f t="shared" si="365"/>
        <v>0.95454545454545459</v>
      </c>
      <c r="BB2324" s="20">
        <f t="shared" si="373"/>
        <v>19.561015651886098</v>
      </c>
      <c r="BC2324">
        <f t="shared" si="366"/>
        <v>0</v>
      </c>
      <c r="BD2324" s="14">
        <f t="shared" si="367"/>
        <v>19</v>
      </c>
      <c r="BE2324" s="14">
        <f t="shared" si="368"/>
        <v>87.4</v>
      </c>
      <c r="BF2324" s="14">
        <f t="shared" si="369"/>
        <v>83.666666666666671</v>
      </c>
      <c r="BG2324" s="14">
        <f t="shared" si="370"/>
        <v>87.5</v>
      </c>
    </row>
    <row r="2325" spans="1:59" x14ac:dyDescent="0.2">
      <c r="A2325" t="str">
        <f t="shared" si="371"/>
        <v>Daniel Rich_2015</v>
      </c>
      <c r="B2325" t="s">
        <v>595</v>
      </c>
      <c r="C2325" t="s">
        <v>514</v>
      </c>
      <c r="D2325">
        <v>2015</v>
      </c>
      <c r="E2325" s="13">
        <v>348300</v>
      </c>
      <c r="F2325" s="13">
        <v>348300</v>
      </c>
      <c r="G2325" s="13">
        <v>348300</v>
      </c>
      <c r="H2325" s="13">
        <v>397900</v>
      </c>
      <c r="I2325" s="13">
        <v>411100</v>
      </c>
      <c r="J2325" s="13">
        <v>415500</v>
      </c>
      <c r="K2325" s="13">
        <v>401100</v>
      </c>
      <c r="L2325" s="13">
        <v>411800</v>
      </c>
      <c r="M2325" s="13">
        <v>420100</v>
      </c>
      <c r="N2325" s="13">
        <v>441300</v>
      </c>
      <c r="O2325" s="13">
        <v>423300</v>
      </c>
      <c r="P2325" s="13">
        <v>423300</v>
      </c>
      <c r="Q2325" s="13">
        <v>394300</v>
      </c>
      <c r="R2325" s="13">
        <v>376900</v>
      </c>
      <c r="S2325" s="13">
        <v>376300</v>
      </c>
      <c r="T2325" s="13">
        <v>385800</v>
      </c>
      <c r="U2325" s="13">
        <v>375400</v>
      </c>
      <c r="V2325" s="13">
        <v>358100</v>
      </c>
      <c r="W2325" s="13">
        <v>340000</v>
      </c>
      <c r="X2325" s="13">
        <v>341800</v>
      </c>
      <c r="Y2325" s="13">
        <v>363800</v>
      </c>
      <c r="Z2325" s="13">
        <v>363800</v>
      </c>
      <c r="AA2325" s="13">
        <v>375900</v>
      </c>
      <c r="AB2325" s="13">
        <v>126</v>
      </c>
      <c r="AC2325" s="13">
        <v>100</v>
      </c>
      <c r="AD2325" s="13">
        <v>93</v>
      </c>
      <c r="AE2325" s="13">
        <v>74</v>
      </c>
      <c r="AF2325" s="13">
        <v>89</v>
      </c>
      <c r="AG2325" s="13">
        <v>53</v>
      </c>
      <c r="AH2325" s="13">
        <v>122</v>
      </c>
      <c r="AI2325" s="13">
        <v>89</v>
      </c>
      <c r="AJ2325" s="13">
        <v>87</v>
      </c>
      <c r="AK2325" s="13">
        <v>44</v>
      </c>
      <c r="AL2325" s="13"/>
      <c r="AM2325" s="13">
        <v>55</v>
      </c>
      <c r="AN2325" s="13">
        <v>96</v>
      </c>
      <c r="AO2325" s="13">
        <v>70</v>
      </c>
      <c r="AP2325" s="13">
        <v>78</v>
      </c>
      <c r="AQ2325" s="13">
        <v>57</v>
      </c>
      <c r="AR2325" s="13">
        <v>53</v>
      </c>
      <c r="AS2325" s="13">
        <v>65</v>
      </c>
      <c r="AT2325" s="13">
        <v>92</v>
      </c>
      <c r="AU2325" s="13">
        <v>101</v>
      </c>
      <c r="AV2325" s="13"/>
      <c r="AW2325" s="13">
        <v>58</v>
      </c>
      <c r="AX2325" s="13">
        <v>95</v>
      </c>
      <c r="AY2325" s="14">
        <f t="shared" si="364"/>
        <v>80.80952380952381</v>
      </c>
      <c r="AZ2325" s="14">
        <f t="shared" si="372"/>
        <v>23</v>
      </c>
      <c r="BA2325" s="19">
        <f t="shared" si="365"/>
        <v>0.95454545454545459</v>
      </c>
      <c r="BB2325" s="20">
        <f t="shared" si="373"/>
        <v>22.87928986576955</v>
      </c>
      <c r="BC2325">
        <f t="shared" si="366"/>
        <v>0</v>
      </c>
      <c r="BD2325" s="14">
        <f t="shared" si="367"/>
        <v>19</v>
      </c>
      <c r="BE2325" s="14">
        <f t="shared" si="368"/>
        <v>89.166666666666671</v>
      </c>
      <c r="BF2325" s="14">
        <f t="shared" si="369"/>
        <v>79.400000000000006</v>
      </c>
      <c r="BG2325" s="14">
        <f t="shared" si="370"/>
        <v>74.875</v>
      </c>
    </row>
    <row r="2326" spans="1:59" x14ac:dyDescent="0.2">
      <c r="A2326" t="str">
        <f t="shared" si="371"/>
        <v>Ed Richards_2018</v>
      </c>
      <c r="B2326" t="s">
        <v>1704</v>
      </c>
      <c r="C2326" t="s">
        <v>443</v>
      </c>
      <c r="D2326">
        <v>2018</v>
      </c>
      <c r="E2326" s="13">
        <v>135300</v>
      </c>
      <c r="F2326" s="13">
        <v>135300</v>
      </c>
      <c r="G2326" s="13">
        <v>135300</v>
      </c>
      <c r="H2326" s="13">
        <v>135300</v>
      </c>
      <c r="I2326" s="13">
        <v>188100</v>
      </c>
      <c r="J2326" s="13">
        <v>224900</v>
      </c>
      <c r="K2326" s="13">
        <v>240900</v>
      </c>
      <c r="L2326" s="13">
        <v>237800</v>
      </c>
      <c r="M2326" s="13">
        <v>246600</v>
      </c>
      <c r="N2326" s="13">
        <v>252500</v>
      </c>
      <c r="O2326" s="13">
        <v>287100</v>
      </c>
      <c r="P2326" s="13">
        <v>309300</v>
      </c>
      <c r="Q2326" s="13">
        <v>309300</v>
      </c>
      <c r="R2326" s="13">
        <v>344200</v>
      </c>
      <c r="S2326" s="13">
        <v>352000</v>
      </c>
      <c r="T2326" s="13">
        <v>368700</v>
      </c>
      <c r="U2326" s="13">
        <v>363000</v>
      </c>
      <c r="V2326" s="13">
        <v>351200</v>
      </c>
      <c r="W2326" s="13">
        <v>316000</v>
      </c>
      <c r="X2326" s="13">
        <v>274900</v>
      </c>
      <c r="Y2326" s="13">
        <v>239300</v>
      </c>
      <c r="Z2326" s="13">
        <v>222200</v>
      </c>
      <c r="AA2326" s="13">
        <v>237100</v>
      </c>
      <c r="AB2326" s="13"/>
      <c r="AC2326" s="13">
        <v>49</v>
      </c>
      <c r="AD2326" s="13">
        <v>81</v>
      </c>
      <c r="AE2326" s="13">
        <v>67</v>
      </c>
      <c r="AF2326" s="13">
        <v>44</v>
      </c>
      <c r="AG2326" s="13">
        <v>58</v>
      </c>
      <c r="AH2326" s="13">
        <v>35</v>
      </c>
      <c r="AI2326" s="13">
        <v>70</v>
      </c>
      <c r="AJ2326" s="13">
        <v>57</v>
      </c>
      <c r="AK2326" s="13">
        <v>102</v>
      </c>
      <c r="AL2326" s="13">
        <v>63</v>
      </c>
      <c r="AM2326" s="13"/>
      <c r="AN2326" s="13">
        <v>99</v>
      </c>
      <c r="AO2326" s="13">
        <v>64</v>
      </c>
      <c r="AP2326" s="13">
        <v>90</v>
      </c>
      <c r="AQ2326" s="13">
        <v>59</v>
      </c>
      <c r="AR2326" s="13">
        <v>46</v>
      </c>
      <c r="AS2326" s="13">
        <v>31</v>
      </c>
      <c r="AT2326" s="13">
        <v>24</v>
      </c>
      <c r="AU2326" s="13">
        <v>34</v>
      </c>
      <c r="AV2326" s="13">
        <v>51</v>
      </c>
      <c r="AW2326" s="13">
        <v>64</v>
      </c>
      <c r="AX2326" s="13">
        <v>48</v>
      </c>
      <c r="AY2326" s="14">
        <f t="shared" si="364"/>
        <v>58.857142857142854</v>
      </c>
      <c r="AZ2326" s="14">
        <f t="shared" si="372"/>
        <v>23</v>
      </c>
      <c r="BA2326" s="19">
        <f t="shared" si="365"/>
        <v>0.95454545454545459</v>
      </c>
      <c r="BB2326" s="20">
        <f t="shared" si="373"/>
        <v>21.258611700404419</v>
      </c>
      <c r="BC2326">
        <f t="shared" si="366"/>
        <v>0</v>
      </c>
      <c r="BD2326" s="14">
        <f t="shared" si="367"/>
        <v>1</v>
      </c>
      <c r="BE2326" s="14">
        <f t="shared" si="368"/>
        <v>59.8</v>
      </c>
      <c r="BF2326" s="14">
        <f t="shared" si="369"/>
        <v>65.400000000000006</v>
      </c>
      <c r="BG2326" s="14">
        <f t="shared" si="370"/>
        <v>49.666666666666664</v>
      </c>
    </row>
    <row r="2327" spans="1:59" x14ac:dyDescent="0.2">
      <c r="A2327" t="str">
        <f t="shared" si="371"/>
        <v>Ed Richards_2017</v>
      </c>
      <c r="B2327" t="s">
        <v>1704</v>
      </c>
      <c r="C2327" t="s">
        <v>443</v>
      </c>
      <c r="D2327">
        <v>2017</v>
      </c>
      <c r="E2327" s="13">
        <v>0</v>
      </c>
      <c r="F2327" s="13">
        <v>0</v>
      </c>
      <c r="G2327" s="13">
        <v>0</v>
      </c>
      <c r="H2327" s="13">
        <v>0</v>
      </c>
      <c r="I2327" s="13">
        <v>0</v>
      </c>
      <c r="J2327" s="13">
        <v>0</v>
      </c>
      <c r="K2327" s="13">
        <v>0</v>
      </c>
      <c r="L2327" s="13">
        <v>0</v>
      </c>
      <c r="M2327" s="13">
        <v>0</v>
      </c>
      <c r="N2327" s="13">
        <v>0</v>
      </c>
      <c r="O2327" s="13">
        <v>0</v>
      </c>
      <c r="P2327" s="13">
        <v>0</v>
      </c>
      <c r="Q2327" s="13">
        <v>0</v>
      </c>
      <c r="R2327" s="13">
        <v>0</v>
      </c>
      <c r="S2327" s="13">
        <v>0</v>
      </c>
      <c r="T2327" s="13">
        <v>0</v>
      </c>
      <c r="U2327" s="13">
        <v>0</v>
      </c>
      <c r="V2327" s="13">
        <v>0</v>
      </c>
      <c r="W2327" s="13">
        <v>0</v>
      </c>
      <c r="X2327" s="13">
        <v>0</v>
      </c>
      <c r="Y2327" s="13">
        <v>0</v>
      </c>
      <c r="Z2327" s="13">
        <v>0</v>
      </c>
      <c r="AA2327" s="13">
        <v>0</v>
      </c>
      <c r="AB2327" s="13"/>
      <c r="AC2327" s="13"/>
      <c r="AD2327" s="13"/>
      <c r="AE2327" s="13"/>
      <c r="AF2327" s="13"/>
      <c r="AG2327" s="13"/>
      <c r="AH2327" s="13"/>
      <c r="AI2327" s="13"/>
      <c r="AJ2327" s="13"/>
      <c r="AK2327" s="13"/>
      <c r="AL2327" s="13"/>
      <c r="AM2327" s="13"/>
      <c r="AN2327" s="13"/>
      <c r="AO2327" s="13"/>
      <c r="AP2327" s="13"/>
      <c r="AQ2327" s="13"/>
      <c r="AR2327" s="13"/>
      <c r="AS2327" s="13"/>
      <c r="AT2327" s="13"/>
      <c r="AU2327" s="13"/>
      <c r="AV2327" s="13"/>
      <c r="AW2327" s="13"/>
      <c r="AX2327" s="13"/>
      <c r="AY2327" s="14" t="str">
        <f t="shared" si="364"/>
        <v/>
      </c>
      <c r="AZ2327" s="14">
        <f t="shared" si="372"/>
        <v>23</v>
      </c>
      <c r="BA2327" s="19">
        <f t="shared" si="365"/>
        <v>0</v>
      </c>
      <c r="BB2327" s="20" t="e">
        <f t="shared" si="373"/>
        <v>#DIV/0!</v>
      </c>
      <c r="BC2327">
        <f t="shared" si="366"/>
        <v>23</v>
      </c>
      <c r="BD2327" s="14">
        <f t="shared" si="367"/>
        <v>1</v>
      </c>
      <c r="BE2327" s="14" t="str">
        <f t="shared" si="368"/>
        <v/>
      </c>
      <c r="BF2327" s="14" t="str">
        <f t="shared" si="369"/>
        <v/>
      </c>
      <c r="BG2327" s="14" t="str">
        <f t="shared" si="370"/>
        <v/>
      </c>
    </row>
    <row r="2328" spans="1:59" x14ac:dyDescent="0.2">
      <c r="A2328" t="str">
        <f t="shared" si="371"/>
        <v>Ed Richards_2016</v>
      </c>
      <c r="B2328" t="s">
        <v>1704</v>
      </c>
      <c r="C2328" t="s">
        <v>443</v>
      </c>
      <c r="D2328">
        <v>2016</v>
      </c>
      <c r="E2328" s="13">
        <v>0</v>
      </c>
      <c r="F2328" s="13">
        <v>0</v>
      </c>
      <c r="G2328" s="13">
        <v>0</v>
      </c>
      <c r="H2328" s="13">
        <v>0</v>
      </c>
      <c r="I2328" s="13">
        <v>0</v>
      </c>
      <c r="J2328" s="13">
        <v>0</v>
      </c>
      <c r="K2328" s="13">
        <v>0</v>
      </c>
      <c r="L2328" s="13">
        <v>0</v>
      </c>
      <c r="M2328" s="13">
        <v>0</v>
      </c>
      <c r="N2328" s="13">
        <v>0</v>
      </c>
      <c r="O2328" s="13">
        <v>0</v>
      </c>
      <c r="P2328" s="13">
        <v>0</v>
      </c>
      <c r="Q2328" s="13">
        <v>0</v>
      </c>
      <c r="R2328" s="13">
        <v>0</v>
      </c>
      <c r="S2328" s="13">
        <v>0</v>
      </c>
      <c r="T2328" s="13">
        <v>0</v>
      </c>
      <c r="U2328" s="13">
        <v>0</v>
      </c>
      <c r="V2328" s="13">
        <v>0</v>
      </c>
      <c r="W2328" s="13">
        <v>0</v>
      </c>
      <c r="X2328" s="13">
        <v>0</v>
      </c>
      <c r="Y2328" s="13">
        <v>0</v>
      </c>
      <c r="Z2328" s="13">
        <v>0</v>
      </c>
      <c r="AA2328" s="13">
        <v>0</v>
      </c>
      <c r="AB2328" s="13"/>
      <c r="AC2328" s="13"/>
      <c r="AD2328" s="13"/>
      <c r="AE2328" s="13"/>
      <c r="AF2328" s="13"/>
      <c r="AG2328" s="13"/>
      <c r="AH2328" s="13"/>
      <c r="AI2328" s="13"/>
      <c r="AJ2328" s="13"/>
      <c r="AK2328" s="13"/>
      <c r="AL2328" s="13"/>
      <c r="AM2328" s="13"/>
      <c r="AN2328" s="13"/>
      <c r="AO2328" s="13"/>
      <c r="AP2328" s="13"/>
      <c r="AQ2328" s="13"/>
      <c r="AR2328" s="13"/>
      <c r="AS2328" s="13"/>
      <c r="AT2328" s="13"/>
      <c r="AU2328" s="13"/>
      <c r="AV2328" s="13"/>
      <c r="AW2328" s="13"/>
      <c r="AX2328" s="13"/>
      <c r="AY2328" s="14" t="str">
        <f t="shared" si="364"/>
        <v/>
      </c>
      <c r="AZ2328" s="14">
        <f t="shared" si="372"/>
        <v>23</v>
      </c>
      <c r="BA2328" s="19">
        <f t="shared" si="365"/>
        <v>0</v>
      </c>
      <c r="BB2328" s="20" t="e">
        <f t="shared" si="373"/>
        <v>#DIV/0!</v>
      </c>
      <c r="BC2328">
        <f t="shared" si="366"/>
        <v>23</v>
      </c>
      <c r="BD2328" s="14">
        <f t="shared" si="367"/>
        <v>1</v>
      </c>
      <c r="BE2328" s="14" t="str">
        <f t="shared" si="368"/>
        <v/>
      </c>
      <c r="BF2328" s="14" t="str">
        <f t="shared" si="369"/>
        <v/>
      </c>
      <c r="BG2328" s="14" t="str">
        <f t="shared" si="370"/>
        <v/>
      </c>
    </row>
    <row r="2329" spans="1:59" x14ac:dyDescent="0.2">
      <c r="A2329" t="str">
        <f t="shared" si="371"/>
        <v>Ed Richards_2015</v>
      </c>
      <c r="B2329" t="s">
        <v>1704</v>
      </c>
      <c r="C2329" t="s">
        <v>443</v>
      </c>
      <c r="D2329">
        <v>2015</v>
      </c>
      <c r="E2329" s="13">
        <v>0</v>
      </c>
      <c r="F2329" s="13">
        <v>0</v>
      </c>
      <c r="G2329" s="13">
        <v>0</v>
      </c>
      <c r="H2329" s="13">
        <v>0</v>
      </c>
      <c r="I2329" s="13">
        <v>0</v>
      </c>
      <c r="J2329" s="13">
        <v>0</v>
      </c>
      <c r="K2329" s="13">
        <v>0</v>
      </c>
      <c r="L2329" s="13">
        <v>0</v>
      </c>
      <c r="M2329" s="13">
        <v>0</v>
      </c>
      <c r="N2329" s="13">
        <v>0</v>
      </c>
      <c r="O2329" s="13">
        <v>0</v>
      </c>
      <c r="P2329" s="13">
        <v>0</v>
      </c>
      <c r="Q2329" s="13">
        <v>0</v>
      </c>
      <c r="R2329" s="13">
        <v>0</v>
      </c>
      <c r="S2329" s="13">
        <v>0</v>
      </c>
      <c r="T2329" s="13">
        <v>0</v>
      </c>
      <c r="U2329" s="13">
        <v>0</v>
      </c>
      <c r="V2329" s="13">
        <v>0</v>
      </c>
      <c r="W2329" s="13">
        <v>0</v>
      </c>
      <c r="X2329" s="13">
        <v>0</v>
      </c>
      <c r="Y2329" s="13">
        <v>0</v>
      </c>
      <c r="Z2329" s="13">
        <v>0</v>
      </c>
      <c r="AA2329" s="13">
        <v>0</v>
      </c>
      <c r="AB2329" s="13"/>
      <c r="AC2329" s="13"/>
      <c r="AD2329" s="13"/>
      <c r="AE2329" s="13"/>
      <c r="AF2329" s="13"/>
      <c r="AG2329" s="13"/>
      <c r="AH2329" s="13"/>
      <c r="AI2329" s="13"/>
      <c r="AJ2329" s="13"/>
      <c r="AK2329" s="13"/>
      <c r="AL2329" s="13"/>
      <c r="AM2329" s="13"/>
      <c r="AN2329" s="13"/>
      <c r="AO2329" s="13"/>
      <c r="AP2329" s="13"/>
      <c r="AQ2329" s="13"/>
      <c r="AR2329" s="13"/>
      <c r="AS2329" s="13"/>
      <c r="AT2329" s="13"/>
      <c r="AU2329" s="13"/>
      <c r="AV2329" s="13"/>
      <c r="AW2329" s="13"/>
      <c r="AX2329" s="13"/>
      <c r="AY2329" s="14" t="str">
        <f t="shared" si="364"/>
        <v/>
      </c>
      <c r="AZ2329" s="14">
        <f t="shared" si="372"/>
        <v>23</v>
      </c>
      <c r="BA2329" s="19">
        <f t="shared" si="365"/>
        <v>0</v>
      </c>
      <c r="BB2329" s="20" t="e">
        <f t="shared" si="373"/>
        <v>#DIV/0!</v>
      </c>
      <c r="BC2329">
        <f t="shared" si="366"/>
        <v>23</v>
      </c>
      <c r="BD2329" s="14">
        <f t="shared" si="367"/>
        <v>1</v>
      </c>
      <c r="BE2329" s="14" t="str">
        <f t="shared" si="368"/>
        <v/>
      </c>
      <c r="BF2329" s="14" t="str">
        <f t="shared" si="369"/>
        <v/>
      </c>
      <c r="BG2329" s="14" t="str">
        <f t="shared" si="370"/>
        <v/>
      </c>
    </row>
    <row r="2330" spans="1:59" x14ac:dyDescent="0.2">
      <c r="A2330" t="str">
        <f t="shared" si="371"/>
        <v>Jordan Ridley_2018</v>
      </c>
      <c r="B2330" t="s">
        <v>993</v>
      </c>
      <c r="C2330" t="s">
        <v>150</v>
      </c>
      <c r="D2330">
        <v>2018</v>
      </c>
      <c r="E2330" s="13">
        <v>123900</v>
      </c>
      <c r="F2330" s="13">
        <v>123900</v>
      </c>
      <c r="G2330" s="13">
        <v>123900</v>
      </c>
      <c r="H2330" s="13">
        <v>123900</v>
      </c>
      <c r="I2330" s="13">
        <v>123900</v>
      </c>
      <c r="J2330" s="13">
        <v>123900</v>
      </c>
      <c r="K2330" s="13">
        <v>123900</v>
      </c>
      <c r="L2330" s="13">
        <v>123900</v>
      </c>
      <c r="M2330" s="13">
        <v>123900</v>
      </c>
      <c r="N2330" s="13">
        <v>123900</v>
      </c>
      <c r="O2330" s="13">
        <v>123900</v>
      </c>
      <c r="P2330" s="13">
        <v>162600</v>
      </c>
      <c r="Q2330" s="13">
        <v>162600</v>
      </c>
      <c r="R2330" s="13">
        <v>162600</v>
      </c>
      <c r="S2330" s="13">
        <v>162600</v>
      </c>
      <c r="T2330" s="13">
        <v>162600</v>
      </c>
      <c r="U2330" s="13">
        <v>162600</v>
      </c>
      <c r="V2330" s="13">
        <v>162600</v>
      </c>
      <c r="W2330" s="13">
        <v>162600</v>
      </c>
      <c r="X2330" s="13">
        <v>162600</v>
      </c>
      <c r="Y2330" s="13">
        <v>162600</v>
      </c>
      <c r="Z2330" s="13">
        <v>162600</v>
      </c>
      <c r="AA2330" s="13">
        <v>162600</v>
      </c>
      <c r="AB2330" s="13"/>
      <c r="AC2330" s="13"/>
      <c r="AD2330" s="13"/>
      <c r="AE2330" s="13"/>
      <c r="AF2330" s="13"/>
      <c r="AG2330" s="13"/>
      <c r="AH2330" s="13"/>
      <c r="AI2330" s="13"/>
      <c r="AJ2330" s="13">
        <v>76</v>
      </c>
      <c r="AK2330" s="13">
        <v>49</v>
      </c>
      <c r="AL2330" s="13">
        <v>36</v>
      </c>
      <c r="AM2330" s="13"/>
      <c r="AN2330" s="13"/>
      <c r="AO2330" s="13"/>
      <c r="AP2330" s="13"/>
      <c r="AQ2330" s="13"/>
      <c r="AR2330" s="13"/>
      <c r="AS2330" s="13"/>
      <c r="AT2330" s="13"/>
      <c r="AU2330" s="13"/>
      <c r="AV2330" s="13"/>
      <c r="AW2330" s="13"/>
      <c r="AX2330" s="13"/>
      <c r="AY2330" s="14">
        <f t="shared" si="364"/>
        <v>53.666666666666664</v>
      </c>
      <c r="AZ2330" s="14">
        <f t="shared" si="372"/>
        <v>23</v>
      </c>
      <c r="BA2330" s="19">
        <f t="shared" si="365"/>
        <v>0.13636363636363635</v>
      </c>
      <c r="BB2330" s="20">
        <f t="shared" si="373"/>
        <v>20.404247923737181</v>
      </c>
      <c r="BC2330">
        <f t="shared" si="366"/>
        <v>0</v>
      </c>
      <c r="BD2330" s="14">
        <f t="shared" si="367"/>
        <v>1</v>
      </c>
      <c r="BE2330" s="14" t="str">
        <f t="shared" si="368"/>
        <v/>
      </c>
      <c r="BF2330" s="14">
        <f t="shared" si="369"/>
        <v>53.666666666666664</v>
      </c>
      <c r="BG2330" s="14" t="str">
        <f t="shared" si="370"/>
        <v/>
      </c>
    </row>
    <row r="2331" spans="1:59" x14ac:dyDescent="0.2">
      <c r="A2331" t="str">
        <f t="shared" si="371"/>
        <v>Jordan Ridley_2017</v>
      </c>
      <c r="B2331" t="s">
        <v>993</v>
      </c>
      <c r="C2331" t="s">
        <v>150</v>
      </c>
      <c r="D2331">
        <v>2017</v>
      </c>
      <c r="E2331" s="13">
        <v>117300</v>
      </c>
      <c r="F2331" s="13">
        <v>117300</v>
      </c>
      <c r="G2331" s="13">
        <v>117300</v>
      </c>
      <c r="H2331" s="13">
        <v>117300</v>
      </c>
      <c r="I2331" s="13">
        <v>117300</v>
      </c>
      <c r="J2331" s="13">
        <v>117300</v>
      </c>
      <c r="K2331" s="13">
        <v>117300</v>
      </c>
      <c r="L2331" s="13">
        <v>117300</v>
      </c>
      <c r="M2331" s="13">
        <v>117300</v>
      </c>
      <c r="N2331" s="13">
        <v>117300</v>
      </c>
      <c r="O2331" s="13">
        <v>117300</v>
      </c>
      <c r="P2331" s="13">
        <v>117300</v>
      </c>
      <c r="Q2331" s="13">
        <v>117300</v>
      </c>
      <c r="R2331" s="13">
        <v>117300</v>
      </c>
      <c r="S2331" s="13">
        <v>117300</v>
      </c>
      <c r="T2331" s="13">
        <v>117300</v>
      </c>
      <c r="U2331" s="13">
        <v>117300</v>
      </c>
      <c r="V2331" s="13">
        <v>117300</v>
      </c>
      <c r="W2331" s="13">
        <v>117300</v>
      </c>
      <c r="X2331" s="13">
        <v>117300</v>
      </c>
      <c r="Y2331" s="13">
        <v>117300</v>
      </c>
      <c r="Z2331" s="13">
        <v>117300</v>
      </c>
      <c r="AA2331" s="13">
        <v>117300</v>
      </c>
      <c r="AB2331" s="13"/>
      <c r="AC2331" s="13"/>
      <c r="AD2331" s="13"/>
      <c r="AE2331" s="13"/>
      <c r="AF2331" s="13"/>
      <c r="AG2331" s="13"/>
      <c r="AH2331" s="13"/>
      <c r="AI2331" s="13"/>
      <c r="AJ2331" s="13"/>
      <c r="AK2331" s="13"/>
      <c r="AL2331" s="13"/>
      <c r="AM2331" s="13"/>
      <c r="AN2331" s="13"/>
      <c r="AO2331" s="13"/>
      <c r="AP2331" s="13"/>
      <c r="AQ2331" s="13"/>
      <c r="AR2331" s="13"/>
      <c r="AS2331" s="13"/>
      <c r="AT2331" s="13"/>
      <c r="AU2331" s="13"/>
      <c r="AV2331" s="13"/>
      <c r="AW2331" s="13"/>
      <c r="AX2331" s="13"/>
      <c r="AY2331" s="14" t="str">
        <f t="shared" si="364"/>
        <v/>
      </c>
      <c r="AZ2331" s="14">
        <f t="shared" si="372"/>
        <v>23</v>
      </c>
      <c r="BA2331" s="19">
        <f t="shared" si="365"/>
        <v>0</v>
      </c>
      <c r="BB2331" s="20" t="e">
        <f t="shared" si="373"/>
        <v>#DIV/0!</v>
      </c>
      <c r="BC2331">
        <f t="shared" si="366"/>
        <v>0</v>
      </c>
      <c r="BD2331" s="14">
        <f t="shared" si="367"/>
        <v>1</v>
      </c>
      <c r="BE2331" s="14" t="str">
        <f t="shared" si="368"/>
        <v/>
      </c>
      <c r="BF2331" s="14" t="str">
        <f t="shared" si="369"/>
        <v/>
      </c>
      <c r="BG2331" s="14" t="str">
        <f t="shared" si="370"/>
        <v/>
      </c>
    </row>
    <row r="2332" spans="1:59" x14ac:dyDescent="0.2">
      <c r="A2332" t="str">
        <f t="shared" si="371"/>
        <v>Jordan Ridley_2016</v>
      </c>
      <c r="B2332" t="s">
        <v>993</v>
      </c>
      <c r="C2332" t="s">
        <v>150</v>
      </c>
      <c r="D2332">
        <v>2016</v>
      </c>
      <c r="E2332" s="13">
        <v>0</v>
      </c>
      <c r="F2332" s="13">
        <v>0</v>
      </c>
      <c r="G2332" s="13">
        <v>0</v>
      </c>
      <c r="H2332" s="13">
        <v>0</v>
      </c>
      <c r="I2332" s="13">
        <v>0</v>
      </c>
      <c r="J2332" s="13">
        <v>0</v>
      </c>
      <c r="K2332" s="13">
        <v>0</v>
      </c>
      <c r="L2332" s="13">
        <v>0</v>
      </c>
      <c r="M2332" s="13">
        <v>0</v>
      </c>
      <c r="N2332" s="13">
        <v>0</v>
      </c>
      <c r="O2332" s="13">
        <v>0</v>
      </c>
      <c r="P2332" s="13">
        <v>0</v>
      </c>
      <c r="Q2332" s="13">
        <v>0</v>
      </c>
      <c r="R2332" s="13">
        <v>0</v>
      </c>
      <c r="S2332" s="13">
        <v>0</v>
      </c>
      <c r="T2332" s="13">
        <v>0</v>
      </c>
      <c r="U2332" s="13">
        <v>0</v>
      </c>
      <c r="V2332" s="13">
        <v>0</v>
      </c>
      <c r="W2332" s="13">
        <v>0</v>
      </c>
      <c r="X2332" s="13">
        <v>0</v>
      </c>
      <c r="Y2332" s="13">
        <v>0</v>
      </c>
      <c r="Z2332" s="13">
        <v>0</v>
      </c>
      <c r="AA2332" s="13">
        <v>0</v>
      </c>
      <c r="AB2332" s="13"/>
      <c r="AC2332" s="13"/>
      <c r="AD2332" s="13"/>
      <c r="AE2332" s="13"/>
      <c r="AF2332" s="13"/>
      <c r="AG2332" s="13"/>
      <c r="AH2332" s="13"/>
      <c r="AI2332" s="13"/>
      <c r="AJ2332" s="13"/>
      <c r="AK2332" s="13"/>
      <c r="AL2332" s="13"/>
      <c r="AM2332" s="13"/>
      <c r="AN2332" s="13"/>
      <c r="AO2332" s="13"/>
      <c r="AP2332" s="13"/>
      <c r="AQ2332" s="13"/>
      <c r="AR2332" s="13"/>
      <c r="AS2332" s="13"/>
      <c r="AT2332" s="13"/>
      <c r="AU2332" s="13"/>
      <c r="AV2332" s="13"/>
      <c r="AW2332" s="13"/>
      <c r="AX2332" s="13"/>
      <c r="AY2332" s="14" t="str">
        <f t="shared" si="364"/>
        <v/>
      </c>
      <c r="AZ2332" s="14">
        <f t="shared" si="372"/>
        <v>23</v>
      </c>
      <c r="BA2332" s="19">
        <f t="shared" si="365"/>
        <v>0</v>
      </c>
      <c r="BB2332" s="20" t="e">
        <f t="shared" si="373"/>
        <v>#DIV/0!</v>
      </c>
      <c r="BC2332">
        <f t="shared" si="366"/>
        <v>23</v>
      </c>
      <c r="BD2332" s="14">
        <f t="shared" si="367"/>
        <v>1</v>
      </c>
      <c r="BE2332" s="14" t="str">
        <f t="shared" si="368"/>
        <v/>
      </c>
      <c r="BF2332" s="14" t="str">
        <f t="shared" si="369"/>
        <v/>
      </c>
      <c r="BG2332" s="14" t="str">
        <f t="shared" si="370"/>
        <v/>
      </c>
    </row>
    <row r="2333" spans="1:59" x14ac:dyDescent="0.2">
      <c r="A2333" t="str">
        <f t="shared" si="371"/>
        <v>Jordan Ridley_2015</v>
      </c>
      <c r="B2333" t="s">
        <v>993</v>
      </c>
      <c r="C2333" t="s">
        <v>150</v>
      </c>
      <c r="D2333">
        <v>2015</v>
      </c>
      <c r="E2333" s="13">
        <v>0</v>
      </c>
      <c r="F2333" s="13">
        <v>0</v>
      </c>
      <c r="G2333" s="13">
        <v>0</v>
      </c>
      <c r="H2333" s="13">
        <v>0</v>
      </c>
      <c r="I2333" s="13">
        <v>0</v>
      </c>
      <c r="J2333" s="13">
        <v>0</v>
      </c>
      <c r="K2333" s="13">
        <v>0</v>
      </c>
      <c r="L2333" s="13">
        <v>0</v>
      </c>
      <c r="M2333" s="13">
        <v>0</v>
      </c>
      <c r="N2333" s="13">
        <v>0</v>
      </c>
      <c r="O2333" s="13">
        <v>0</v>
      </c>
      <c r="P2333" s="13">
        <v>0</v>
      </c>
      <c r="Q2333" s="13">
        <v>0</v>
      </c>
      <c r="R2333" s="13">
        <v>0</v>
      </c>
      <c r="S2333" s="13">
        <v>0</v>
      </c>
      <c r="T2333" s="13">
        <v>0</v>
      </c>
      <c r="U2333" s="13">
        <v>0</v>
      </c>
      <c r="V2333" s="13">
        <v>0</v>
      </c>
      <c r="W2333" s="13">
        <v>0</v>
      </c>
      <c r="X2333" s="13">
        <v>0</v>
      </c>
      <c r="Y2333" s="13">
        <v>0</v>
      </c>
      <c r="Z2333" s="13">
        <v>0</v>
      </c>
      <c r="AA2333" s="13">
        <v>0</v>
      </c>
      <c r="AB2333" s="13"/>
      <c r="AC2333" s="13"/>
      <c r="AD2333" s="13"/>
      <c r="AE2333" s="13"/>
      <c r="AF2333" s="13"/>
      <c r="AG2333" s="13"/>
      <c r="AH2333" s="13"/>
      <c r="AI2333" s="13"/>
      <c r="AJ2333" s="13"/>
      <c r="AK2333" s="13"/>
      <c r="AL2333" s="13"/>
      <c r="AM2333" s="13"/>
      <c r="AN2333" s="13"/>
      <c r="AO2333" s="13"/>
      <c r="AP2333" s="13"/>
      <c r="AQ2333" s="13"/>
      <c r="AR2333" s="13"/>
      <c r="AS2333" s="13"/>
      <c r="AT2333" s="13"/>
      <c r="AU2333" s="13"/>
      <c r="AV2333" s="13"/>
      <c r="AW2333" s="13"/>
      <c r="AX2333" s="13"/>
      <c r="AY2333" s="14" t="str">
        <f t="shared" si="364"/>
        <v/>
      </c>
      <c r="AZ2333" s="14">
        <f t="shared" si="372"/>
        <v>23</v>
      </c>
      <c r="BA2333" s="19">
        <f t="shared" si="365"/>
        <v>0</v>
      </c>
      <c r="BB2333" s="20" t="e">
        <f t="shared" si="373"/>
        <v>#DIV/0!</v>
      </c>
      <c r="BC2333">
        <f t="shared" si="366"/>
        <v>23</v>
      </c>
      <c r="BD2333" s="14">
        <f t="shared" si="367"/>
        <v>1</v>
      </c>
      <c r="BE2333" s="14" t="str">
        <f t="shared" si="368"/>
        <v/>
      </c>
      <c r="BF2333" s="14" t="str">
        <f t="shared" si="369"/>
        <v/>
      </c>
      <c r="BG2333" s="14" t="str">
        <f t="shared" si="370"/>
        <v/>
      </c>
    </row>
    <row r="2334" spans="1:59" x14ac:dyDescent="0.2">
      <c r="A2334" t="str">
        <f t="shared" si="371"/>
        <v>Jack Riewoldt_2018</v>
      </c>
      <c r="B2334" t="s">
        <v>657</v>
      </c>
      <c r="C2334" t="s">
        <v>369</v>
      </c>
      <c r="D2334">
        <v>2018</v>
      </c>
      <c r="E2334" s="13">
        <v>455200</v>
      </c>
      <c r="F2334" s="13">
        <v>455200</v>
      </c>
      <c r="G2334" s="13">
        <v>455200</v>
      </c>
      <c r="H2334" s="13">
        <v>462100</v>
      </c>
      <c r="I2334" s="13">
        <v>462800</v>
      </c>
      <c r="J2334" s="13">
        <v>461500</v>
      </c>
      <c r="K2334" s="13">
        <v>450400</v>
      </c>
      <c r="L2334" s="13">
        <v>443800</v>
      </c>
      <c r="M2334" s="13">
        <v>446800</v>
      </c>
      <c r="N2334" s="13">
        <v>456700</v>
      </c>
      <c r="O2334" s="13">
        <v>424500</v>
      </c>
      <c r="P2334" s="13">
        <v>378600</v>
      </c>
      <c r="Q2334" s="13">
        <v>327600</v>
      </c>
      <c r="R2334" s="13">
        <v>324100</v>
      </c>
      <c r="S2334" s="13">
        <v>324100</v>
      </c>
      <c r="T2334" s="13">
        <v>364400</v>
      </c>
      <c r="U2334" s="13">
        <v>402900</v>
      </c>
      <c r="V2334" s="13">
        <v>432700</v>
      </c>
      <c r="W2334" s="13">
        <v>444100</v>
      </c>
      <c r="X2334" s="13">
        <v>455600</v>
      </c>
      <c r="Y2334" s="13">
        <v>463900</v>
      </c>
      <c r="Z2334" s="13">
        <v>516700</v>
      </c>
      <c r="AA2334" s="13">
        <v>578000</v>
      </c>
      <c r="AB2334" s="13">
        <v>101</v>
      </c>
      <c r="AC2334" s="13">
        <v>70</v>
      </c>
      <c r="AD2334" s="13">
        <v>115</v>
      </c>
      <c r="AE2334" s="13">
        <v>88</v>
      </c>
      <c r="AF2334" s="13">
        <v>65</v>
      </c>
      <c r="AG2334" s="13">
        <v>96</v>
      </c>
      <c r="AH2334" s="13">
        <v>93</v>
      </c>
      <c r="AI2334" s="13">
        <v>85</v>
      </c>
      <c r="AJ2334" s="13">
        <v>114</v>
      </c>
      <c r="AK2334" s="13">
        <v>3</v>
      </c>
      <c r="AL2334" s="13">
        <v>35</v>
      </c>
      <c r="AM2334" s="13">
        <v>77</v>
      </c>
      <c r="AN2334" s="13">
        <v>77</v>
      </c>
      <c r="AO2334" s="13"/>
      <c r="AP2334" s="13">
        <v>135</v>
      </c>
      <c r="AQ2334" s="13">
        <v>98</v>
      </c>
      <c r="AR2334" s="13">
        <v>80</v>
      </c>
      <c r="AS2334" s="13">
        <v>113</v>
      </c>
      <c r="AT2334" s="13">
        <v>105</v>
      </c>
      <c r="AU2334" s="13">
        <v>81</v>
      </c>
      <c r="AV2334" s="13">
        <v>219</v>
      </c>
      <c r="AW2334" s="13">
        <v>84</v>
      </c>
      <c r="AX2334" s="13">
        <v>109</v>
      </c>
      <c r="AY2334" s="14">
        <f t="shared" si="364"/>
        <v>92.86363636363636</v>
      </c>
      <c r="AZ2334" s="14">
        <f t="shared" si="372"/>
        <v>23</v>
      </c>
      <c r="BA2334" s="19">
        <f t="shared" si="365"/>
        <v>1</v>
      </c>
      <c r="BB2334" s="20">
        <f t="shared" si="373"/>
        <v>39.781899993584609</v>
      </c>
      <c r="BC2334">
        <f t="shared" si="366"/>
        <v>0</v>
      </c>
      <c r="BD2334" s="14">
        <f t="shared" si="367"/>
        <v>14</v>
      </c>
      <c r="BE2334" s="14">
        <f t="shared" si="368"/>
        <v>89.166666666666671</v>
      </c>
      <c r="BF2334" s="14">
        <f t="shared" si="369"/>
        <v>67.833333333333329</v>
      </c>
      <c r="BG2334" s="14">
        <f t="shared" si="370"/>
        <v>113.77777777777777</v>
      </c>
    </row>
    <row r="2335" spans="1:59" x14ac:dyDescent="0.2">
      <c r="A2335" t="str">
        <f t="shared" si="371"/>
        <v>Jack Riewoldt_2017</v>
      </c>
      <c r="B2335" t="s">
        <v>657</v>
      </c>
      <c r="C2335" t="s">
        <v>369</v>
      </c>
      <c r="D2335">
        <v>2017</v>
      </c>
      <c r="E2335" s="13">
        <v>467400</v>
      </c>
      <c r="F2335" s="13">
        <v>467400</v>
      </c>
      <c r="G2335" s="13">
        <v>467400</v>
      </c>
      <c r="H2335" s="13">
        <v>447100</v>
      </c>
      <c r="I2335" s="13">
        <v>449500</v>
      </c>
      <c r="J2335" s="13">
        <v>472500</v>
      </c>
      <c r="K2335" s="13">
        <v>484300</v>
      </c>
      <c r="L2335" s="13">
        <v>482800</v>
      </c>
      <c r="M2335" s="13">
        <v>467900</v>
      </c>
      <c r="N2335" s="13">
        <v>462200</v>
      </c>
      <c r="O2335" s="13">
        <v>448100</v>
      </c>
      <c r="P2335" s="13">
        <v>443200</v>
      </c>
      <c r="Q2335" s="13">
        <v>443200</v>
      </c>
      <c r="R2335" s="13">
        <v>438600</v>
      </c>
      <c r="S2335" s="13">
        <v>436200</v>
      </c>
      <c r="T2335" s="13">
        <v>416000</v>
      </c>
      <c r="U2335" s="13">
        <v>389900</v>
      </c>
      <c r="V2335" s="13">
        <v>387800</v>
      </c>
      <c r="W2335" s="13">
        <v>391200</v>
      </c>
      <c r="X2335" s="13">
        <v>391200</v>
      </c>
      <c r="Y2335" s="13">
        <v>391200</v>
      </c>
      <c r="Z2335" s="13">
        <v>403300</v>
      </c>
      <c r="AA2335" s="13">
        <v>394500</v>
      </c>
      <c r="AB2335" s="13">
        <v>82</v>
      </c>
      <c r="AC2335" s="13">
        <v>73</v>
      </c>
      <c r="AD2335" s="13">
        <v>72</v>
      </c>
      <c r="AE2335" s="13">
        <v>122</v>
      </c>
      <c r="AF2335" s="13">
        <v>120</v>
      </c>
      <c r="AG2335" s="13">
        <v>62</v>
      </c>
      <c r="AH2335" s="13">
        <v>98</v>
      </c>
      <c r="AI2335" s="13">
        <v>91</v>
      </c>
      <c r="AJ2335" s="13">
        <v>73</v>
      </c>
      <c r="AK2335" s="13">
        <v>76</v>
      </c>
      <c r="AL2335" s="13">
        <v>105</v>
      </c>
      <c r="AM2335" s="13"/>
      <c r="AN2335" s="13">
        <v>69</v>
      </c>
      <c r="AO2335" s="13">
        <v>78</v>
      </c>
      <c r="AP2335" s="13">
        <v>67</v>
      </c>
      <c r="AQ2335" s="13">
        <v>44</v>
      </c>
      <c r="AR2335" s="13">
        <v>117</v>
      </c>
      <c r="AS2335" s="13">
        <v>79</v>
      </c>
      <c r="AT2335" s="13"/>
      <c r="AU2335" s="13"/>
      <c r="AV2335" s="13">
        <v>68</v>
      </c>
      <c r="AW2335" s="13">
        <v>77</v>
      </c>
      <c r="AX2335" s="13">
        <v>83</v>
      </c>
      <c r="AY2335" s="14">
        <f t="shared" si="364"/>
        <v>82.8</v>
      </c>
      <c r="AZ2335" s="14">
        <f t="shared" si="372"/>
        <v>23</v>
      </c>
      <c r="BA2335" s="19">
        <f t="shared" si="365"/>
        <v>0.90909090909090906</v>
      </c>
      <c r="BB2335" s="20">
        <f t="shared" si="373"/>
        <v>20.397626280887135</v>
      </c>
      <c r="BC2335">
        <f t="shared" si="366"/>
        <v>0</v>
      </c>
      <c r="BD2335" s="14">
        <f t="shared" si="367"/>
        <v>18</v>
      </c>
      <c r="BE2335" s="14">
        <f t="shared" si="368"/>
        <v>88.5</v>
      </c>
      <c r="BF2335" s="14">
        <f t="shared" si="369"/>
        <v>88.6</v>
      </c>
      <c r="BG2335" s="14">
        <f t="shared" si="370"/>
        <v>76.428571428571431</v>
      </c>
    </row>
    <row r="2336" spans="1:59" x14ac:dyDescent="0.2">
      <c r="A2336" t="str">
        <f t="shared" si="371"/>
        <v>Jack Riewoldt_2016</v>
      </c>
      <c r="B2336" t="s">
        <v>657</v>
      </c>
      <c r="C2336" t="s">
        <v>369</v>
      </c>
      <c r="D2336">
        <v>2016</v>
      </c>
      <c r="E2336" s="13">
        <v>493000</v>
      </c>
      <c r="F2336" s="13">
        <v>493000</v>
      </c>
      <c r="G2336" s="13">
        <v>493000</v>
      </c>
      <c r="H2336" s="13">
        <v>484600</v>
      </c>
      <c r="I2336" s="13">
        <v>480100</v>
      </c>
      <c r="J2336" s="13">
        <v>482700</v>
      </c>
      <c r="K2336" s="13">
        <v>486200</v>
      </c>
      <c r="L2336" s="13">
        <v>482700</v>
      </c>
      <c r="M2336" s="13">
        <v>476300</v>
      </c>
      <c r="N2336" s="13">
        <v>480700</v>
      </c>
      <c r="O2336" s="13">
        <v>484400</v>
      </c>
      <c r="P2336" s="13">
        <v>466400</v>
      </c>
      <c r="Q2336" s="13">
        <v>454800</v>
      </c>
      <c r="R2336" s="13">
        <v>454800</v>
      </c>
      <c r="S2336" s="13">
        <v>477900</v>
      </c>
      <c r="T2336" s="13">
        <v>510300</v>
      </c>
      <c r="U2336" s="13">
        <v>516100</v>
      </c>
      <c r="V2336" s="13">
        <v>484200</v>
      </c>
      <c r="W2336" s="13">
        <v>438600</v>
      </c>
      <c r="X2336" s="13">
        <v>407500</v>
      </c>
      <c r="Y2336" s="13">
        <v>388500</v>
      </c>
      <c r="Z2336" s="13">
        <v>381500</v>
      </c>
      <c r="AA2336" s="13">
        <v>369500</v>
      </c>
      <c r="AB2336" s="13">
        <v>90</v>
      </c>
      <c r="AC2336" s="13">
        <v>112</v>
      </c>
      <c r="AD2336" s="13">
        <v>69</v>
      </c>
      <c r="AE2336" s="13">
        <v>94</v>
      </c>
      <c r="AF2336" s="13">
        <v>124</v>
      </c>
      <c r="AG2336" s="13">
        <v>73</v>
      </c>
      <c r="AH2336" s="13">
        <v>84</v>
      </c>
      <c r="AI2336" s="13">
        <v>115</v>
      </c>
      <c r="AJ2336" s="13">
        <v>96</v>
      </c>
      <c r="AK2336" s="13">
        <v>86</v>
      </c>
      <c r="AL2336" s="13">
        <v>67</v>
      </c>
      <c r="AM2336" s="13">
        <v>101</v>
      </c>
      <c r="AN2336" s="13"/>
      <c r="AO2336" s="13">
        <v>161</v>
      </c>
      <c r="AP2336" s="13">
        <v>98</v>
      </c>
      <c r="AQ2336" s="13">
        <v>62</v>
      </c>
      <c r="AR2336" s="13">
        <v>83</v>
      </c>
      <c r="AS2336" s="13">
        <v>49</v>
      </c>
      <c r="AT2336" s="13">
        <v>68</v>
      </c>
      <c r="AU2336" s="13">
        <v>92</v>
      </c>
      <c r="AV2336" s="13">
        <v>65</v>
      </c>
      <c r="AW2336" s="13">
        <v>52</v>
      </c>
      <c r="AX2336" s="13">
        <v>49</v>
      </c>
      <c r="AY2336" s="14">
        <f t="shared" si="364"/>
        <v>85.909090909090907</v>
      </c>
      <c r="AZ2336" s="14">
        <f t="shared" si="372"/>
        <v>23</v>
      </c>
      <c r="BA2336" s="19">
        <f t="shared" si="365"/>
        <v>1</v>
      </c>
      <c r="BB2336" s="20">
        <f t="shared" si="373"/>
        <v>26.937156301480478</v>
      </c>
      <c r="BC2336">
        <f t="shared" si="366"/>
        <v>0</v>
      </c>
      <c r="BD2336" s="14">
        <f t="shared" si="367"/>
        <v>23</v>
      </c>
      <c r="BE2336" s="14">
        <f t="shared" si="368"/>
        <v>93.666666666666671</v>
      </c>
      <c r="BF2336" s="14">
        <f t="shared" si="369"/>
        <v>91.5</v>
      </c>
      <c r="BG2336" s="14">
        <f t="shared" si="370"/>
        <v>68.666666666666671</v>
      </c>
    </row>
    <row r="2337" spans="1:59" x14ac:dyDescent="0.2">
      <c r="A2337" t="str">
        <f t="shared" si="371"/>
        <v>Jack Riewoldt_2015</v>
      </c>
      <c r="B2337" t="s">
        <v>657</v>
      </c>
      <c r="C2337" t="s">
        <v>369</v>
      </c>
      <c r="D2337">
        <v>2015</v>
      </c>
      <c r="E2337" s="13">
        <v>450800</v>
      </c>
      <c r="F2337" s="13">
        <v>450800</v>
      </c>
      <c r="G2337" s="13">
        <v>450800</v>
      </c>
      <c r="H2337" s="13">
        <v>444100</v>
      </c>
      <c r="I2337" s="13">
        <v>445700</v>
      </c>
      <c r="J2337" s="13">
        <v>461200</v>
      </c>
      <c r="K2337" s="13">
        <v>472600</v>
      </c>
      <c r="L2337" s="13">
        <v>488200</v>
      </c>
      <c r="M2337" s="13">
        <v>520000</v>
      </c>
      <c r="N2337" s="13">
        <v>537000</v>
      </c>
      <c r="O2337" s="13">
        <v>540800</v>
      </c>
      <c r="P2337" s="13">
        <v>540800</v>
      </c>
      <c r="Q2337" s="13">
        <v>516200</v>
      </c>
      <c r="R2337" s="13">
        <v>525800</v>
      </c>
      <c r="S2337" s="13">
        <v>528700</v>
      </c>
      <c r="T2337" s="13">
        <v>538600</v>
      </c>
      <c r="U2337" s="13">
        <v>531400</v>
      </c>
      <c r="V2337" s="13">
        <v>517300</v>
      </c>
      <c r="W2337" s="13">
        <v>484600</v>
      </c>
      <c r="X2337" s="13">
        <v>435300</v>
      </c>
      <c r="Y2337" s="13">
        <v>402200</v>
      </c>
      <c r="Z2337" s="13">
        <v>393900</v>
      </c>
      <c r="AA2337" s="13">
        <v>384400</v>
      </c>
      <c r="AB2337" s="13">
        <v>89</v>
      </c>
      <c r="AC2337" s="13">
        <v>67</v>
      </c>
      <c r="AD2337" s="13">
        <v>96</v>
      </c>
      <c r="AE2337" s="13">
        <v>105</v>
      </c>
      <c r="AF2337" s="13">
        <v>101</v>
      </c>
      <c r="AG2337" s="13">
        <v>96</v>
      </c>
      <c r="AH2337" s="13">
        <v>121</v>
      </c>
      <c r="AI2337" s="13">
        <v>146</v>
      </c>
      <c r="AJ2337" s="13">
        <v>81</v>
      </c>
      <c r="AK2337" s="13">
        <v>99</v>
      </c>
      <c r="AL2337" s="13"/>
      <c r="AM2337" s="13">
        <v>86</v>
      </c>
      <c r="AN2337" s="13">
        <v>144</v>
      </c>
      <c r="AO2337" s="13">
        <v>87</v>
      </c>
      <c r="AP2337" s="13">
        <v>104</v>
      </c>
      <c r="AQ2337" s="13">
        <v>112</v>
      </c>
      <c r="AR2337" s="13">
        <v>74</v>
      </c>
      <c r="AS2337" s="13">
        <v>52</v>
      </c>
      <c r="AT2337" s="13">
        <v>55</v>
      </c>
      <c r="AU2337" s="13">
        <v>82</v>
      </c>
      <c r="AV2337" s="13">
        <v>91</v>
      </c>
      <c r="AW2337" s="13">
        <v>47</v>
      </c>
      <c r="AX2337" s="13">
        <v>75</v>
      </c>
      <c r="AY2337" s="14">
        <f t="shared" si="364"/>
        <v>91.36363636363636</v>
      </c>
      <c r="AZ2337" s="14">
        <f t="shared" si="372"/>
        <v>23</v>
      </c>
      <c r="BA2337" s="19">
        <f t="shared" si="365"/>
        <v>1</v>
      </c>
      <c r="BB2337" s="20">
        <f t="shared" si="373"/>
        <v>25.682207023068671</v>
      </c>
      <c r="BC2337">
        <f t="shared" si="366"/>
        <v>0</v>
      </c>
      <c r="BD2337" s="14">
        <f t="shared" si="367"/>
        <v>23</v>
      </c>
      <c r="BE2337" s="14">
        <f t="shared" si="368"/>
        <v>92.333333333333329</v>
      </c>
      <c r="BF2337" s="14">
        <f t="shared" si="369"/>
        <v>106.6</v>
      </c>
      <c r="BG2337" s="14">
        <f t="shared" si="370"/>
        <v>76.888888888888886</v>
      </c>
    </row>
    <row r="2338" spans="1:59" x14ac:dyDescent="0.2">
      <c r="A2338" t="str">
        <f t="shared" si="371"/>
        <v>Daniel Rioli_2018</v>
      </c>
      <c r="B2338" t="s">
        <v>605</v>
      </c>
      <c r="C2338" t="s">
        <v>369</v>
      </c>
      <c r="D2338">
        <v>2018</v>
      </c>
      <c r="E2338" s="13">
        <v>340900</v>
      </c>
      <c r="F2338" s="13">
        <v>340900</v>
      </c>
      <c r="G2338" s="13">
        <v>340900</v>
      </c>
      <c r="H2338" s="13">
        <v>340900</v>
      </c>
      <c r="I2338" s="13">
        <v>340900</v>
      </c>
      <c r="J2338" s="13">
        <v>340900</v>
      </c>
      <c r="K2338" s="13">
        <v>340900</v>
      </c>
      <c r="L2338" s="13">
        <v>340900</v>
      </c>
      <c r="M2338" s="13">
        <v>340900</v>
      </c>
      <c r="N2338" s="13">
        <v>340900</v>
      </c>
      <c r="O2338" s="13">
        <v>340900</v>
      </c>
      <c r="P2338" s="13">
        <v>340900</v>
      </c>
      <c r="Q2338" s="13">
        <v>340900</v>
      </c>
      <c r="R2338" s="13">
        <v>340900</v>
      </c>
      <c r="S2338" s="13">
        <v>340900</v>
      </c>
      <c r="T2338" s="13">
        <v>340900</v>
      </c>
      <c r="U2338" s="13">
        <v>333800</v>
      </c>
      <c r="V2338" s="13">
        <v>327700</v>
      </c>
      <c r="W2338" s="13">
        <v>327800</v>
      </c>
      <c r="X2338" s="13">
        <v>315900</v>
      </c>
      <c r="Y2338" s="13">
        <v>294900</v>
      </c>
      <c r="Z2338" s="13">
        <v>285600</v>
      </c>
      <c r="AA2338" s="13">
        <v>289800</v>
      </c>
      <c r="AB2338" s="13"/>
      <c r="AC2338" s="13"/>
      <c r="AD2338" s="13"/>
      <c r="AE2338" s="13"/>
      <c r="AF2338" s="13"/>
      <c r="AG2338" s="13"/>
      <c r="AH2338" s="13"/>
      <c r="AI2338" s="13"/>
      <c r="AJ2338" s="13"/>
      <c r="AK2338" s="13"/>
      <c r="AL2338" s="13"/>
      <c r="AM2338" s="13"/>
      <c r="AN2338" s="13">
        <v>81</v>
      </c>
      <c r="AO2338" s="13"/>
      <c r="AP2338" s="13">
        <v>44</v>
      </c>
      <c r="AQ2338" s="13">
        <v>68</v>
      </c>
      <c r="AR2338" s="13">
        <v>78</v>
      </c>
      <c r="AS2338" s="13">
        <v>55</v>
      </c>
      <c r="AT2338" s="13">
        <v>41</v>
      </c>
      <c r="AU2338" s="13">
        <v>51</v>
      </c>
      <c r="AV2338" s="13">
        <v>69</v>
      </c>
      <c r="AW2338" s="13">
        <v>66</v>
      </c>
      <c r="AX2338" s="13">
        <v>45</v>
      </c>
      <c r="AY2338" s="14">
        <f t="shared" si="364"/>
        <v>59.8</v>
      </c>
      <c r="AZ2338" s="14">
        <f t="shared" si="372"/>
        <v>23</v>
      </c>
      <c r="BA2338" s="19">
        <f t="shared" si="365"/>
        <v>0.45454545454545453</v>
      </c>
      <c r="BB2338" s="20">
        <f t="shared" si="373"/>
        <v>14.505171491574991</v>
      </c>
      <c r="BC2338">
        <f t="shared" si="366"/>
        <v>0</v>
      </c>
      <c r="BD2338" s="14">
        <f t="shared" si="367"/>
        <v>22</v>
      </c>
      <c r="BE2338" s="14" t="str">
        <f t="shared" si="368"/>
        <v/>
      </c>
      <c r="BF2338" s="14" t="str">
        <f t="shared" si="369"/>
        <v/>
      </c>
      <c r="BG2338" s="14">
        <f t="shared" si="370"/>
        <v>57.444444444444443</v>
      </c>
    </row>
    <row r="2339" spans="1:59" x14ac:dyDescent="0.2">
      <c r="A2339" t="str">
        <f t="shared" si="371"/>
        <v>Daniel Rioli_2017</v>
      </c>
      <c r="B2339" t="s">
        <v>605</v>
      </c>
      <c r="C2339" t="s">
        <v>369</v>
      </c>
      <c r="D2339">
        <v>2017</v>
      </c>
      <c r="E2339" s="13">
        <v>278700</v>
      </c>
      <c r="F2339" s="13">
        <v>278700</v>
      </c>
      <c r="G2339" s="13">
        <v>278700</v>
      </c>
      <c r="H2339" s="13">
        <v>287000</v>
      </c>
      <c r="I2339" s="13">
        <v>292800</v>
      </c>
      <c r="J2339" s="13">
        <v>312900</v>
      </c>
      <c r="K2339" s="13">
        <v>329000</v>
      </c>
      <c r="L2339" s="13">
        <v>327000</v>
      </c>
      <c r="M2339" s="13">
        <v>315600</v>
      </c>
      <c r="N2339" s="13">
        <v>311000</v>
      </c>
      <c r="O2339" s="13">
        <v>319500</v>
      </c>
      <c r="P2339" s="13">
        <v>320100</v>
      </c>
      <c r="Q2339" s="13">
        <v>320100</v>
      </c>
      <c r="R2339" s="13">
        <v>313900</v>
      </c>
      <c r="S2339" s="13">
        <v>298600</v>
      </c>
      <c r="T2339" s="13">
        <v>273400</v>
      </c>
      <c r="U2339" s="13">
        <v>245000</v>
      </c>
      <c r="V2339" s="13">
        <v>236900</v>
      </c>
      <c r="W2339" s="13">
        <v>247500</v>
      </c>
      <c r="X2339" s="13">
        <v>298200</v>
      </c>
      <c r="Y2339" s="13">
        <v>351300</v>
      </c>
      <c r="Z2339" s="13">
        <v>389600</v>
      </c>
      <c r="AA2339" s="13">
        <v>386300</v>
      </c>
      <c r="AB2339" s="13">
        <v>64</v>
      </c>
      <c r="AC2339" s="13">
        <v>57</v>
      </c>
      <c r="AD2339" s="13">
        <v>60</v>
      </c>
      <c r="AE2339" s="13">
        <v>64</v>
      </c>
      <c r="AF2339" s="13">
        <v>92</v>
      </c>
      <c r="AG2339" s="13">
        <v>64</v>
      </c>
      <c r="AH2339" s="13">
        <v>32</v>
      </c>
      <c r="AI2339" s="13">
        <v>71</v>
      </c>
      <c r="AJ2339" s="13">
        <v>72</v>
      </c>
      <c r="AK2339" s="13">
        <v>59</v>
      </c>
      <c r="AL2339" s="13">
        <v>59</v>
      </c>
      <c r="AM2339" s="13"/>
      <c r="AN2339" s="13">
        <v>56</v>
      </c>
      <c r="AO2339" s="13">
        <v>35</v>
      </c>
      <c r="AP2339" s="13">
        <v>30</v>
      </c>
      <c r="AQ2339" s="13">
        <v>34</v>
      </c>
      <c r="AR2339" s="13">
        <v>64</v>
      </c>
      <c r="AS2339" s="13">
        <v>68</v>
      </c>
      <c r="AT2339" s="13">
        <v>131</v>
      </c>
      <c r="AU2339" s="13">
        <v>101</v>
      </c>
      <c r="AV2339" s="13">
        <v>67</v>
      </c>
      <c r="AW2339" s="13">
        <v>60</v>
      </c>
      <c r="AX2339" s="13">
        <v>24</v>
      </c>
      <c r="AY2339" s="14">
        <f t="shared" si="364"/>
        <v>62</v>
      </c>
      <c r="AZ2339" s="14">
        <f t="shared" si="372"/>
        <v>23</v>
      </c>
      <c r="BA2339" s="19">
        <f t="shared" si="365"/>
        <v>1</v>
      </c>
      <c r="BB2339" s="20">
        <f t="shared" si="373"/>
        <v>24.307553205889377</v>
      </c>
      <c r="BC2339">
        <f t="shared" si="366"/>
        <v>0</v>
      </c>
      <c r="BD2339" s="14">
        <f t="shared" si="367"/>
        <v>18</v>
      </c>
      <c r="BE2339" s="14">
        <f t="shared" si="368"/>
        <v>66.833333333333329</v>
      </c>
      <c r="BF2339" s="14">
        <f t="shared" si="369"/>
        <v>58.6</v>
      </c>
      <c r="BG2339" s="14">
        <f t="shared" si="370"/>
        <v>64.333333333333329</v>
      </c>
    </row>
    <row r="2340" spans="1:59" x14ac:dyDescent="0.2">
      <c r="A2340" t="str">
        <f t="shared" si="371"/>
        <v>Daniel Rioli_2016</v>
      </c>
      <c r="B2340" t="s">
        <v>605</v>
      </c>
      <c r="C2340" t="s">
        <v>369</v>
      </c>
      <c r="D2340">
        <v>2016</v>
      </c>
      <c r="E2340" s="13">
        <v>157800</v>
      </c>
      <c r="F2340" s="13">
        <v>157800</v>
      </c>
      <c r="G2340" s="13">
        <v>157800</v>
      </c>
      <c r="H2340" s="13">
        <v>157800</v>
      </c>
      <c r="I2340" s="13">
        <v>181300</v>
      </c>
      <c r="J2340" s="13">
        <v>200400</v>
      </c>
      <c r="K2340" s="13">
        <v>207700</v>
      </c>
      <c r="L2340" s="13">
        <v>204900</v>
      </c>
      <c r="M2340" s="13">
        <v>213900</v>
      </c>
      <c r="N2340" s="13">
        <v>213900</v>
      </c>
      <c r="O2340" s="13">
        <v>218500</v>
      </c>
      <c r="P2340" s="13">
        <v>219000</v>
      </c>
      <c r="Q2340" s="13">
        <v>202400</v>
      </c>
      <c r="R2340" s="13">
        <v>202400</v>
      </c>
      <c r="S2340" s="13">
        <v>202400</v>
      </c>
      <c r="T2340" s="13">
        <v>202400</v>
      </c>
      <c r="U2340" s="13">
        <v>189200</v>
      </c>
      <c r="V2340" s="13">
        <v>204300</v>
      </c>
      <c r="W2340" s="13">
        <v>224600</v>
      </c>
      <c r="X2340" s="13">
        <v>243500</v>
      </c>
      <c r="Y2340" s="13">
        <v>247500</v>
      </c>
      <c r="Z2340" s="13">
        <v>255600</v>
      </c>
      <c r="AA2340" s="13">
        <v>288600</v>
      </c>
      <c r="AB2340" s="13">
        <v>39</v>
      </c>
      <c r="AC2340" s="13"/>
      <c r="AD2340" s="13">
        <v>54</v>
      </c>
      <c r="AE2340" s="13">
        <v>53</v>
      </c>
      <c r="AF2340" s="13">
        <v>42</v>
      </c>
      <c r="AG2340" s="13">
        <v>39</v>
      </c>
      <c r="AH2340" s="13">
        <v>36</v>
      </c>
      <c r="AI2340" s="13">
        <v>67</v>
      </c>
      <c r="AJ2340" s="13"/>
      <c r="AK2340" s="13">
        <v>36</v>
      </c>
      <c r="AL2340" s="13">
        <v>29</v>
      </c>
      <c r="AM2340" s="13">
        <v>29</v>
      </c>
      <c r="AN2340" s="13"/>
      <c r="AO2340" s="13"/>
      <c r="AP2340" s="13"/>
      <c r="AQ2340" s="13">
        <v>34</v>
      </c>
      <c r="AR2340" s="13">
        <v>87</v>
      </c>
      <c r="AS2340" s="13">
        <v>51</v>
      </c>
      <c r="AT2340" s="13">
        <v>44</v>
      </c>
      <c r="AU2340" s="13">
        <v>65</v>
      </c>
      <c r="AV2340" s="13">
        <v>63</v>
      </c>
      <c r="AW2340" s="13">
        <v>106</v>
      </c>
      <c r="AX2340" s="13">
        <v>48</v>
      </c>
      <c r="AY2340" s="14">
        <f t="shared" si="364"/>
        <v>51.222222222222221</v>
      </c>
      <c r="AZ2340" s="14">
        <f t="shared" si="372"/>
        <v>23</v>
      </c>
      <c r="BA2340" s="19">
        <f t="shared" si="365"/>
        <v>0.81818181818181823</v>
      </c>
      <c r="BB2340" s="20">
        <f t="shared" si="373"/>
        <v>20.383255975996729</v>
      </c>
      <c r="BC2340">
        <f t="shared" si="366"/>
        <v>0</v>
      </c>
      <c r="BD2340" s="14">
        <f t="shared" si="367"/>
        <v>1</v>
      </c>
      <c r="BE2340" s="14">
        <f t="shared" si="368"/>
        <v>45.4</v>
      </c>
      <c r="BF2340" s="14">
        <f t="shared" si="369"/>
        <v>39.4</v>
      </c>
      <c r="BG2340" s="14">
        <f t="shared" si="370"/>
        <v>62.25</v>
      </c>
    </row>
    <row r="2341" spans="1:59" x14ac:dyDescent="0.2">
      <c r="A2341" t="str">
        <f t="shared" si="371"/>
        <v>Daniel Rioli_2015</v>
      </c>
      <c r="B2341" t="s">
        <v>605</v>
      </c>
      <c r="C2341" t="s">
        <v>369</v>
      </c>
      <c r="D2341">
        <v>2015</v>
      </c>
      <c r="E2341" s="13">
        <v>0</v>
      </c>
      <c r="F2341" s="13">
        <v>0</v>
      </c>
      <c r="G2341" s="13">
        <v>0</v>
      </c>
      <c r="H2341" s="13">
        <v>0</v>
      </c>
      <c r="I2341" s="13">
        <v>0</v>
      </c>
      <c r="J2341" s="13">
        <v>0</v>
      </c>
      <c r="K2341" s="13">
        <v>0</v>
      </c>
      <c r="L2341" s="13">
        <v>0</v>
      </c>
      <c r="M2341" s="13">
        <v>0</v>
      </c>
      <c r="N2341" s="13">
        <v>0</v>
      </c>
      <c r="O2341" s="13">
        <v>0</v>
      </c>
      <c r="P2341" s="13">
        <v>0</v>
      </c>
      <c r="Q2341" s="13">
        <v>0</v>
      </c>
      <c r="R2341" s="13">
        <v>0</v>
      </c>
      <c r="S2341" s="13">
        <v>0</v>
      </c>
      <c r="T2341" s="13">
        <v>0</v>
      </c>
      <c r="U2341" s="13">
        <v>0</v>
      </c>
      <c r="V2341" s="13">
        <v>0</v>
      </c>
      <c r="W2341" s="13">
        <v>0</v>
      </c>
      <c r="X2341" s="13">
        <v>0</v>
      </c>
      <c r="Y2341" s="13">
        <v>0</v>
      </c>
      <c r="Z2341" s="13">
        <v>0</v>
      </c>
      <c r="AA2341" s="13">
        <v>0</v>
      </c>
      <c r="AB2341" s="13"/>
      <c r="AC2341" s="13"/>
      <c r="AD2341" s="13"/>
      <c r="AE2341" s="13"/>
      <c r="AF2341" s="13"/>
      <c r="AG2341" s="13"/>
      <c r="AH2341" s="13"/>
      <c r="AI2341" s="13"/>
      <c r="AJ2341" s="13"/>
      <c r="AK2341" s="13"/>
      <c r="AL2341" s="13"/>
      <c r="AM2341" s="13"/>
      <c r="AN2341" s="13"/>
      <c r="AO2341" s="13"/>
      <c r="AP2341" s="13"/>
      <c r="AQ2341" s="13"/>
      <c r="AR2341" s="13"/>
      <c r="AS2341" s="13"/>
      <c r="AT2341" s="13"/>
      <c r="AU2341" s="13"/>
      <c r="AV2341" s="13"/>
      <c r="AW2341" s="13"/>
      <c r="AX2341" s="13"/>
      <c r="AY2341" s="14" t="str">
        <f t="shared" si="364"/>
        <v/>
      </c>
      <c r="AZ2341" s="14">
        <f t="shared" si="372"/>
        <v>23</v>
      </c>
      <c r="BA2341" s="19">
        <f t="shared" si="365"/>
        <v>0</v>
      </c>
      <c r="BB2341" s="20" t="e">
        <f t="shared" si="373"/>
        <v>#DIV/0!</v>
      </c>
      <c r="BC2341">
        <f t="shared" si="366"/>
        <v>23</v>
      </c>
      <c r="BD2341" s="14">
        <f t="shared" si="367"/>
        <v>1</v>
      </c>
      <c r="BE2341" s="14" t="str">
        <f t="shared" si="368"/>
        <v/>
      </c>
      <c r="BF2341" s="14" t="str">
        <f t="shared" si="369"/>
        <v/>
      </c>
      <c r="BG2341" s="14" t="str">
        <f t="shared" si="370"/>
        <v/>
      </c>
    </row>
    <row r="2342" spans="1:59" x14ac:dyDescent="0.2">
      <c r="A2342" t="str">
        <f t="shared" si="371"/>
        <v>Willie Rioli_2018</v>
      </c>
      <c r="B2342" t="s">
        <v>940</v>
      </c>
      <c r="C2342" t="s">
        <v>465</v>
      </c>
      <c r="D2342">
        <v>2018</v>
      </c>
      <c r="E2342" s="13">
        <v>123900</v>
      </c>
      <c r="F2342" s="13">
        <v>123900</v>
      </c>
      <c r="G2342" s="13">
        <v>123900</v>
      </c>
      <c r="H2342" s="13">
        <v>123900</v>
      </c>
      <c r="I2342" s="13">
        <v>144700</v>
      </c>
      <c r="J2342" s="13">
        <v>181300</v>
      </c>
      <c r="K2342" s="13">
        <v>210200</v>
      </c>
      <c r="L2342" s="13">
        <v>258300</v>
      </c>
      <c r="M2342" s="13">
        <v>288900</v>
      </c>
      <c r="N2342" s="13">
        <v>319000</v>
      </c>
      <c r="O2342" s="13">
        <v>325100</v>
      </c>
      <c r="P2342" s="13">
        <v>319200</v>
      </c>
      <c r="Q2342" s="13">
        <v>319200</v>
      </c>
      <c r="R2342" s="13">
        <v>304100</v>
      </c>
      <c r="S2342" s="13">
        <v>278700</v>
      </c>
      <c r="T2342" s="13">
        <v>258400</v>
      </c>
      <c r="U2342" s="13">
        <v>256900</v>
      </c>
      <c r="V2342" s="13">
        <v>273900</v>
      </c>
      <c r="W2342" s="13">
        <v>296200</v>
      </c>
      <c r="X2342" s="13">
        <v>305800</v>
      </c>
      <c r="Y2342" s="13">
        <v>310200</v>
      </c>
      <c r="Z2342" s="13">
        <v>290600</v>
      </c>
      <c r="AA2342" s="13">
        <v>271900</v>
      </c>
      <c r="AB2342" s="13"/>
      <c r="AC2342" s="13">
        <v>31</v>
      </c>
      <c r="AD2342" s="13">
        <v>40</v>
      </c>
      <c r="AE2342" s="13">
        <v>48</v>
      </c>
      <c r="AF2342" s="13">
        <v>78</v>
      </c>
      <c r="AG2342" s="13">
        <v>46</v>
      </c>
      <c r="AH2342" s="13">
        <v>109</v>
      </c>
      <c r="AI2342" s="13">
        <v>69</v>
      </c>
      <c r="AJ2342" s="13">
        <v>64</v>
      </c>
      <c r="AK2342" s="13">
        <v>72</v>
      </c>
      <c r="AL2342" s="13">
        <v>46</v>
      </c>
      <c r="AM2342" s="13"/>
      <c r="AN2342" s="13">
        <v>40</v>
      </c>
      <c r="AO2342" s="13">
        <v>41</v>
      </c>
      <c r="AP2342" s="13">
        <v>44</v>
      </c>
      <c r="AQ2342" s="13">
        <v>70</v>
      </c>
      <c r="AR2342" s="13">
        <v>81</v>
      </c>
      <c r="AS2342" s="13">
        <v>67</v>
      </c>
      <c r="AT2342" s="13">
        <v>55</v>
      </c>
      <c r="AU2342" s="13">
        <v>76</v>
      </c>
      <c r="AV2342" s="13">
        <v>16</v>
      </c>
      <c r="AW2342" s="13">
        <v>63</v>
      </c>
      <c r="AX2342" s="13">
        <v>77</v>
      </c>
      <c r="AY2342" s="14">
        <f t="shared" si="364"/>
        <v>58.714285714285715</v>
      </c>
      <c r="AZ2342" s="14">
        <f t="shared" si="372"/>
        <v>23</v>
      </c>
      <c r="BA2342" s="19">
        <f t="shared" si="365"/>
        <v>0.95454545454545459</v>
      </c>
      <c r="BB2342" s="20">
        <f t="shared" si="373"/>
        <v>21.012241330098163</v>
      </c>
      <c r="BC2342">
        <f t="shared" si="366"/>
        <v>0</v>
      </c>
      <c r="BD2342" s="14">
        <f t="shared" si="367"/>
        <v>1</v>
      </c>
      <c r="BE2342" s="14">
        <f t="shared" si="368"/>
        <v>48.6</v>
      </c>
      <c r="BF2342" s="14">
        <f t="shared" si="369"/>
        <v>72</v>
      </c>
      <c r="BG2342" s="14">
        <f t="shared" si="370"/>
        <v>61</v>
      </c>
    </row>
    <row r="2343" spans="1:59" x14ac:dyDescent="0.2">
      <c r="A2343" t="str">
        <f t="shared" si="371"/>
        <v>Willie Rioli_2017</v>
      </c>
      <c r="B2343" t="s">
        <v>940</v>
      </c>
      <c r="C2343" t="s">
        <v>465</v>
      </c>
      <c r="D2343">
        <v>2017</v>
      </c>
      <c r="E2343" s="13">
        <v>117300</v>
      </c>
      <c r="F2343" s="13">
        <v>117300</v>
      </c>
      <c r="G2343" s="13">
        <v>117300</v>
      </c>
      <c r="H2343" s="13">
        <v>117300</v>
      </c>
      <c r="I2343" s="13">
        <v>117300</v>
      </c>
      <c r="J2343" s="13">
        <v>117300</v>
      </c>
      <c r="K2343" s="13">
        <v>117300</v>
      </c>
      <c r="L2343" s="13">
        <v>117300</v>
      </c>
      <c r="M2343" s="13">
        <v>117300</v>
      </c>
      <c r="N2343" s="13">
        <v>117300</v>
      </c>
      <c r="O2343" s="13">
        <v>117300</v>
      </c>
      <c r="P2343" s="13">
        <v>117300</v>
      </c>
      <c r="Q2343" s="13">
        <v>117300</v>
      </c>
      <c r="R2343" s="13">
        <v>117300</v>
      </c>
      <c r="S2343" s="13">
        <v>117300</v>
      </c>
      <c r="T2343" s="13">
        <v>117300</v>
      </c>
      <c r="U2343" s="13">
        <v>117300</v>
      </c>
      <c r="V2343" s="13">
        <v>117300</v>
      </c>
      <c r="W2343" s="13">
        <v>117300</v>
      </c>
      <c r="X2343" s="13">
        <v>117300</v>
      </c>
      <c r="Y2343" s="13">
        <v>117300</v>
      </c>
      <c r="Z2343" s="13">
        <v>117300</v>
      </c>
      <c r="AA2343" s="13">
        <v>117300</v>
      </c>
      <c r="AB2343" s="13"/>
      <c r="AC2343" s="13"/>
      <c r="AD2343" s="13"/>
      <c r="AE2343" s="13"/>
      <c r="AF2343" s="13"/>
      <c r="AG2343" s="13"/>
      <c r="AH2343" s="13"/>
      <c r="AI2343" s="13"/>
      <c r="AJ2343" s="13"/>
      <c r="AK2343" s="13"/>
      <c r="AL2343" s="13"/>
      <c r="AM2343" s="13"/>
      <c r="AN2343" s="13"/>
      <c r="AO2343" s="13"/>
      <c r="AP2343" s="13"/>
      <c r="AQ2343" s="13"/>
      <c r="AR2343" s="13"/>
      <c r="AS2343" s="13"/>
      <c r="AT2343" s="13"/>
      <c r="AU2343" s="13"/>
      <c r="AV2343" s="13"/>
      <c r="AW2343" s="13"/>
      <c r="AX2343" s="13"/>
      <c r="AY2343" s="14" t="str">
        <f t="shared" si="364"/>
        <v/>
      </c>
      <c r="AZ2343" s="14">
        <f t="shared" si="372"/>
        <v>23</v>
      </c>
      <c r="BA2343" s="19">
        <f t="shared" si="365"/>
        <v>0</v>
      </c>
      <c r="BB2343" s="20" t="e">
        <f t="shared" si="373"/>
        <v>#DIV/0!</v>
      </c>
      <c r="BC2343">
        <f t="shared" si="366"/>
        <v>0</v>
      </c>
      <c r="BD2343" s="14">
        <f t="shared" si="367"/>
        <v>1</v>
      </c>
      <c r="BE2343" s="14" t="str">
        <f t="shared" si="368"/>
        <v/>
      </c>
      <c r="BF2343" s="14" t="str">
        <f t="shared" si="369"/>
        <v/>
      </c>
      <c r="BG2343" s="14" t="str">
        <f t="shared" si="370"/>
        <v/>
      </c>
    </row>
    <row r="2344" spans="1:59" x14ac:dyDescent="0.2">
      <c r="A2344" t="str">
        <f t="shared" si="371"/>
        <v>Willie Rioli_2016</v>
      </c>
      <c r="B2344" t="s">
        <v>940</v>
      </c>
      <c r="C2344" t="s">
        <v>465</v>
      </c>
      <c r="D2344">
        <v>2016</v>
      </c>
      <c r="E2344" s="13">
        <v>0</v>
      </c>
      <c r="F2344" s="13">
        <v>0</v>
      </c>
      <c r="G2344" s="13">
        <v>0</v>
      </c>
      <c r="H2344" s="13">
        <v>0</v>
      </c>
      <c r="I2344" s="13">
        <v>0</v>
      </c>
      <c r="J2344" s="13">
        <v>0</v>
      </c>
      <c r="K2344" s="13">
        <v>0</v>
      </c>
      <c r="L2344" s="13">
        <v>0</v>
      </c>
      <c r="M2344" s="13">
        <v>0</v>
      </c>
      <c r="N2344" s="13">
        <v>0</v>
      </c>
      <c r="O2344" s="13">
        <v>0</v>
      </c>
      <c r="P2344" s="13">
        <v>0</v>
      </c>
      <c r="Q2344" s="13">
        <v>0</v>
      </c>
      <c r="R2344" s="13">
        <v>0</v>
      </c>
      <c r="S2344" s="13">
        <v>0</v>
      </c>
      <c r="T2344" s="13">
        <v>0</v>
      </c>
      <c r="U2344" s="13">
        <v>0</v>
      </c>
      <c r="V2344" s="13">
        <v>0</v>
      </c>
      <c r="W2344" s="13">
        <v>0</v>
      </c>
      <c r="X2344" s="13">
        <v>0</v>
      </c>
      <c r="Y2344" s="13">
        <v>0</v>
      </c>
      <c r="Z2344" s="13">
        <v>0</v>
      </c>
      <c r="AA2344" s="13">
        <v>0</v>
      </c>
      <c r="AB2344" s="13"/>
      <c r="AC2344" s="13"/>
      <c r="AD2344" s="13"/>
      <c r="AE2344" s="13"/>
      <c r="AF2344" s="13"/>
      <c r="AG2344" s="13"/>
      <c r="AH2344" s="13"/>
      <c r="AI2344" s="13"/>
      <c r="AJ2344" s="13"/>
      <c r="AK2344" s="13"/>
      <c r="AL2344" s="13"/>
      <c r="AM2344" s="13"/>
      <c r="AN2344" s="13"/>
      <c r="AO2344" s="13"/>
      <c r="AP2344" s="13"/>
      <c r="AQ2344" s="13"/>
      <c r="AR2344" s="13"/>
      <c r="AS2344" s="13"/>
      <c r="AT2344" s="13"/>
      <c r="AU2344" s="13"/>
      <c r="AV2344" s="13"/>
      <c r="AW2344" s="13"/>
      <c r="AX2344" s="13"/>
      <c r="AY2344" s="14" t="str">
        <f t="shared" si="364"/>
        <v/>
      </c>
      <c r="AZ2344" s="14">
        <f t="shared" si="372"/>
        <v>23</v>
      </c>
      <c r="BA2344" s="19">
        <f t="shared" si="365"/>
        <v>0</v>
      </c>
      <c r="BB2344" s="20" t="e">
        <f t="shared" si="373"/>
        <v>#DIV/0!</v>
      </c>
      <c r="BC2344">
        <f t="shared" si="366"/>
        <v>23</v>
      </c>
      <c r="BD2344" s="14">
        <f t="shared" si="367"/>
        <v>1</v>
      </c>
      <c r="BE2344" s="14" t="str">
        <f t="shared" si="368"/>
        <v/>
      </c>
      <c r="BF2344" s="14" t="str">
        <f t="shared" si="369"/>
        <v/>
      </c>
      <c r="BG2344" s="14" t="str">
        <f t="shared" si="370"/>
        <v/>
      </c>
    </row>
    <row r="2345" spans="1:59" x14ac:dyDescent="0.2">
      <c r="A2345" t="str">
        <f t="shared" si="371"/>
        <v>Willie Rioli_2015</v>
      </c>
      <c r="B2345" t="s">
        <v>940</v>
      </c>
      <c r="C2345" t="s">
        <v>465</v>
      </c>
      <c r="D2345">
        <v>2015</v>
      </c>
      <c r="E2345" s="13">
        <v>0</v>
      </c>
      <c r="F2345" s="13">
        <v>0</v>
      </c>
      <c r="G2345" s="13">
        <v>0</v>
      </c>
      <c r="H2345" s="13">
        <v>0</v>
      </c>
      <c r="I2345" s="13">
        <v>0</v>
      </c>
      <c r="J2345" s="13">
        <v>0</v>
      </c>
      <c r="K2345" s="13">
        <v>0</v>
      </c>
      <c r="L2345" s="13">
        <v>0</v>
      </c>
      <c r="M2345" s="13">
        <v>0</v>
      </c>
      <c r="N2345" s="13">
        <v>0</v>
      </c>
      <c r="O2345" s="13">
        <v>0</v>
      </c>
      <c r="P2345" s="13">
        <v>0</v>
      </c>
      <c r="Q2345" s="13">
        <v>0</v>
      </c>
      <c r="R2345" s="13">
        <v>0</v>
      </c>
      <c r="S2345" s="13">
        <v>0</v>
      </c>
      <c r="T2345" s="13">
        <v>0</v>
      </c>
      <c r="U2345" s="13">
        <v>0</v>
      </c>
      <c r="V2345" s="13">
        <v>0</v>
      </c>
      <c r="W2345" s="13">
        <v>0</v>
      </c>
      <c r="X2345" s="13">
        <v>0</v>
      </c>
      <c r="Y2345" s="13">
        <v>0</v>
      </c>
      <c r="Z2345" s="13">
        <v>0</v>
      </c>
      <c r="AA2345" s="13">
        <v>0</v>
      </c>
      <c r="AB2345" s="13"/>
      <c r="AC2345" s="13"/>
      <c r="AD2345" s="13"/>
      <c r="AE2345" s="13"/>
      <c r="AF2345" s="13"/>
      <c r="AG2345" s="13"/>
      <c r="AH2345" s="13"/>
      <c r="AI2345" s="13"/>
      <c r="AJ2345" s="13"/>
      <c r="AK2345" s="13"/>
      <c r="AL2345" s="13"/>
      <c r="AM2345" s="13"/>
      <c r="AN2345" s="13"/>
      <c r="AO2345" s="13"/>
      <c r="AP2345" s="13"/>
      <c r="AQ2345" s="13"/>
      <c r="AR2345" s="13"/>
      <c r="AS2345" s="13"/>
      <c r="AT2345" s="13"/>
      <c r="AU2345" s="13"/>
      <c r="AV2345" s="13"/>
      <c r="AW2345" s="13"/>
      <c r="AX2345" s="13"/>
      <c r="AY2345" s="14" t="str">
        <f t="shared" si="364"/>
        <v/>
      </c>
      <c r="AZ2345" s="14">
        <f t="shared" si="372"/>
        <v>23</v>
      </c>
      <c r="BA2345" s="19">
        <f t="shared" si="365"/>
        <v>0</v>
      </c>
      <c r="BB2345" s="20" t="e">
        <f t="shared" si="373"/>
        <v>#DIV/0!</v>
      </c>
      <c r="BC2345">
        <f t="shared" si="366"/>
        <v>23</v>
      </c>
      <c r="BD2345" s="14">
        <f t="shared" si="367"/>
        <v>1</v>
      </c>
      <c r="BE2345" s="14" t="str">
        <f t="shared" si="368"/>
        <v/>
      </c>
      <c r="BF2345" s="14" t="str">
        <f t="shared" si="369"/>
        <v/>
      </c>
      <c r="BG2345" s="14" t="str">
        <f t="shared" si="370"/>
        <v/>
      </c>
    </row>
    <row r="2346" spans="1:59" x14ac:dyDescent="0.2">
      <c r="A2346" t="str">
        <f t="shared" si="371"/>
        <v>Michael Rischitelli_2018</v>
      </c>
      <c r="B2346" t="s">
        <v>792</v>
      </c>
      <c r="C2346" t="s">
        <v>144</v>
      </c>
      <c r="D2346">
        <v>2018</v>
      </c>
      <c r="E2346" s="13">
        <v>251800</v>
      </c>
      <c r="F2346" s="13">
        <v>251800</v>
      </c>
      <c r="G2346" s="13">
        <v>251800</v>
      </c>
      <c r="H2346" s="13">
        <v>246100</v>
      </c>
      <c r="I2346" s="13">
        <v>224300</v>
      </c>
      <c r="J2346" s="13">
        <v>207000</v>
      </c>
      <c r="K2346" s="13">
        <v>207000</v>
      </c>
      <c r="L2346" s="13">
        <v>207600</v>
      </c>
      <c r="M2346" s="13">
        <v>223700</v>
      </c>
      <c r="N2346" s="13">
        <v>243700</v>
      </c>
      <c r="O2346" s="13">
        <v>243700</v>
      </c>
      <c r="P2346" s="13">
        <v>253000</v>
      </c>
      <c r="Q2346" s="13">
        <v>262600</v>
      </c>
      <c r="R2346" s="13">
        <v>255500</v>
      </c>
      <c r="S2346" s="13">
        <v>265400</v>
      </c>
      <c r="T2346" s="13">
        <v>260300</v>
      </c>
      <c r="U2346" s="13">
        <v>253400</v>
      </c>
      <c r="V2346" s="13">
        <v>228600</v>
      </c>
      <c r="W2346" s="13">
        <v>215200</v>
      </c>
      <c r="X2346" s="13">
        <v>220100</v>
      </c>
      <c r="Y2346" s="13">
        <v>223800</v>
      </c>
      <c r="Z2346" s="13">
        <v>241100</v>
      </c>
      <c r="AA2346" s="13">
        <v>241700</v>
      </c>
      <c r="AB2346" s="13">
        <v>58</v>
      </c>
      <c r="AC2346" s="13">
        <v>47</v>
      </c>
      <c r="AD2346" s="13">
        <v>32</v>
      </c>
      <c r="AE2346" s="13">
        <v>17</v>
      </c>
      <c r="AF2346" s="13">
        <v>44</v>
      </c>
      <c r="AG2346" s="13"/>
      <c r="AH2346" s="13">
        <v>64</v>
      </c>
      <c r="AI2346" s="13">
        <v>53</v>
      </c>
      <c r="AJ2346" s="13">
        <v>63</v>
      </c>
      <c r="AK2346" s="13"/>
      <c r="AL2346" s="13">
        <v>51</v>
      </c>
      <c r="AM2346" s="13">
        <v>61</v>
      </c>
      <c r="AN2346" s="13">
        <v>30</v>
      </c>
      <c r="AO2346" s="13">
        <v>86</v>
      </c>
      <c r="AP2346" s="13">
        <v>35</v>
      </c>
      <c r="AQ2346" s="13">
        <v>23</v>
      </c>
      <c r="AR2346" s="13">
        <v>41</v>
      </c>
      <c r="AS2346" s="13">
        <v>46</v>
      </c>
      <c r="AT2346" s="13">
        <v>56</v>
      </c>
      <c r="AU2346" s="13">
        <v>42</v>
      </c>
      <c r="AV2346" s="13">
        <v>79</v>
      </c>
      <c r="AW2346" s="13">
        <v>21</v>
      </c>
      <c r="AX2346" s="13">
        <v>56</v>
      </c>
      <c r="AY2346" s="14">
        <f t="shared" si="364"/>
        <v>47.857142857142854</v>
      </c>
      <c r="AZ2346" s="14">
        <f t="shared" si="372"/>
        <v>23</v>
      </c>
      <c r="BA2346" s="19">
        <f t="shared" si="365"/>
        <v>0.95454545454545459</v>
      </c>
      <c r="BB2346" s="20">
        <f t="shared" si="373"/>
        <v>18.009124671359555</v>
      </c>
      <c r="BC2346">
        <f t="shared" si="366"/>
        <v>0</v>
      </c>
      <c r="BD2346" s="14">
        <f t="shared" si="367"/>
        <v>6</v>
      </c>
      <c r="BE2346" s="14">
        <f t="shared" si="368"/>
        <v>39.6</v>
      </c>
      <c r="BF2346" s="14">
        <f t="shared" si="369"/>
        <v>58.4</v>
      </c>
      <c r="BG2346" s="14">
        <f t="shared" si="370"/>
        <v>44.333333333333336</v>
      </c>
    </row>
    <row r="2347" spans="1:59" x14ac:dyDescent="0.2">
      <c r="A2347" t="str">
        <f t="shared" si="371"/>
        <v>Michael Rischitelli_2017</v>
      </c>
      <c r="B2347" t="s">
        <v>792</v>
      </c>
      <c r="C2347" t="s">
        <v>144</v>
      </c>
      <c r="D2347">
        <v>2017</v>
      </c>
      <c r="E2347" s="13">
        <v>425700</v>
      </c>
      <c r="F2347" s="13">
        <v>425700</v>
      </c>
      <c r="G2347" s="13">
        <v>425700</v>
      </c>
      <c r="H2347" s="13">
        <v>425700</v>
      </c>
      <c r="I2347" s="13">
        <v>425700</v>
      </c>
      <c r="J2347" s="13">
        <v>425700</v>
      </c>
      <c r="K2347" s="13">
        <v>425700</v>
      </c>
      <c r="L2347" s="13">
        <v>425700</v>
      </c>
      <c r="M2347" s="13">
        <v>425700</v>
      </c>
      <c r="N2347" s="13">
        <v>425700</v>
      </c>
      <c r="O2347" s="13">
        <v>425700</v>
      </c>
      <c r="P2347" s="13">
        <v>425700</v>
      </c>
      <c r="Q2347" s="13">
        <v>425700</v>
      </c>
      <c r="R2347" s="13">
        <v>425700</v>
      </c>
      <c r="S2347" s="13">
        <v>425700</v>
      </c>
      <c r="T2347" s="13">
        <v>425700</v>
      </c>
      <c r="U2347" s="13">
        <v>425700</v>
      </c>
      <c r="V2347" s="13">
        <v>425700</v>
      </c>
      <c r="W2347" s="13">
        <v>425700</v>
      </c>
      <c r="X2347" s="13">
        <v>390300</v>
      </c>
      <c r="Y2347" s="13">
        <v>390300</v>
      </c>
      <c r="Z2347" s="13">
        <v>390300</v>
      </c>
      <c r="AA2347" s="13">
        <v>390300</v>
      </c>
      <c r="AB2347" s="13"/>
      <c r="AC2347" s="13"/>
      <c r="AD2347" s="13"/>
      <c r="AE2347" s="13"/>
      <c r="AF2347" s="13"/>
      <c r="AG2347" s="13"/>
      <c r="AH2347" s="13"/>
      <c r="AI2347" s="13"/>
      <c r="AJ2347" s="13"/>
      <c r="AK2347" s="13"/>
      <c r="AL2347" s="13"/>
      <c r="AM2347" s="13"/>
      <c r="AN2347" s="13"/>
      <c r="AO2347" s="13"/>
      <c r="AP2347" s="13"/>
      <c r="AQ2347" s="13"/>
      <c r="AR2347" s="13">
        <v>82</v>
      </c>
      <c r="AS2347" s="13">
        <v>52</v>
      </c>
      <c r="AT2347" s="13">
        <v>42</v>
      </c>
      <c r="AU2347" s="13"/>
      <c r="AV2347" s="13"/>
      <c r="AW2347" s="13"/>
      <c r="AX2347" s="13">
        <v>53</v>
      </c>
      <c r="AY2347" s="14">
        <f t="shared" si="364"/>
        <v>57.25</v>
      </c>
      <c r="AZ2347" s="14">
        <f t="shared" si="372"/>
        <v>23</v>
      </c>
      <c r="BA2347" s="19">
        <f t="shared" si="365"/>
        <v>0.18181818181818182</v>
      </c>
      <c r="BB2347" s="20">
        <f t="shared" si="373"/>
        <v>17.23127002477376</v>
      </c>
      <c r="BC2347">
        <f t="shared" si="366"/>
        <v>0</v>
      </c>
      <c r="BD2347" s="14">
        <f t="shared" si="367"/>
        <v>20</v>
      </c>
      <c r="BE2347" s="14" t="str">
        <f t="shared" si="368"/>
        <v/>
      </c>
      <c r="BF2347" s="14" t="str">
        <f t="shared" si="369"/>
        <v/>
      </c>
      <c r="BG2347" s="14">
        <f t="shared" si="370"/>
        <v>57.25</v>
      </c>
    </row>
    <row r="2348" spans="1:59" x14ac:dyDescent="0.2">
      <c r="A2348" t="str">
        <f t="shared" si="371"/>
        <v>Michael Rischitelli_2016</v>
      </c>
      <c r="B2348" t="s">
        <v>792</v>
      </c>
      <c r="C2348" t="s">
        <v>144</v>
      </c>
      <c r="D2348">
        <v>2016</v>
      </c>
      <c r="E2348" s="13">
        <v>498200</v>
      </c>
      <c r="F2348" s="13">
        <v>498200</v>
      </c>
      <c r="G2348" s="13">
        <v>498200</v>
      </c>
      <c r="H2348" s="13">
        <v>469800</v>
      </c>
      <c r="I2348" s="13">
        <v>442500</v>
      </c>
      <c r="J2348" s="13">
        <v>459800</v>
      </c>
      <c r="K2348" s="13">
        <v>459800</v>
      </c>
      <c r="L2348" s="13">
        <v>459800</v>
      </c>
      <c r="M2348" s="13">
        <v>459800</v>
      </c>
      <c r="N2348" s="13">
        <v>458000</v>
      </c>
      <c r="O2348" s="13">
        <v>444800</v>
      </c>
      <c r="P2348" s="13">
        <v>438500</v>
      </c>
      <c r="Q2348" s="13">
        <v>434700</v>
      </c>
      <c r="R2348" s="13">
        <v>434700</v>
      </c>
      <c r="S2348" s="13">
        <v>427200</v>
      </c>
      <c r="T2348" s="13">
        <v>429800</v>
      </c>
      <c r="U2348" s="13">
        <v>396600</v>
      </c>
      <c r="V2348" s="13">
        <v>396600</v>
      </c>
      <c r="W2348" s="13">
        <v>396600</v>
      </c>
      <c r="X2348" s="13">
        <v>396600</v>
      </c>
      <c r="Y2348" s="13">
        <v>396600</v>
      </c>
      <c r="Z2348" s="13">
        <v>396600</v>
      </c>
      <c r="AA2348" s="13">
        <v>396600</v>
      </c>
      <c r="AB2348" s="13">
        <v>108</v>
      </c>
      <c r="AC2348" s="13">
        <v>19</v>
      </c>
      <c r="AD2348" s="13">
        <v>102</v>
      </c>
      <c r="AE2348" s="13">
        <v>94</v>
      </c>
      <c r="AF2348" s="13">
        <v>102</v>
      </c>
      <c r="AG2348" s="13"/>
      <c r="AH2348" s="13"/>
      <c r="AI2348" s="13"/>
      <c r="AJ2348" s="13">
        <v>75</v>
      </c>
      <c r="AK2348" s="13">
        <v>68</v>
      </c>
      <c r="AL2348" s="13">
        <v>109</v>
      </c>
      <c r="AM2348" s="13">
        <v>78</v>
      </c>
      <c r="AN2348" s="13"/>
      <c r="AO2348" s="13">
        <v>60</v>
      </c>
      <c r="AP2348" s="13">
        <v>124</v>
      </c>
      <c r="AQ2348" s="13"/>
      <c r="AR2348" s="13"/>
      <c r="AS2348" s="13"/>
      <c r="AT2348" s="13"/>
      <c r="AU2348" s="13"/>
      <c r="AV2348" s="13"/>
      <c r="AW2348" s="13"/>
      <c r="AX2348" s="13"/>
      <c r="AY2348" s="14">
        <f t="shared" si="364"/>
        <v>85.36363636363636</v>
      </c>
      <c r="AZ2348" s="14">
        <f t="shared" si="372"/>
        <v>23</v>
      </c>
      <c r="BA2348" s="19">
        <f t="shared" si="365"/>
        <v>0.5</v>
      </c>
      <c r="BB2348" s="20">
        <f t="shared" si="373"/>
        <v>29.500077041501868</v>
      </c>
      <c r="BC2348">
        <f t="shared" si="366"/>
        <v>0</v>
      </c>
      <c r="BD2348" s="14">
        <f t="shared" si="367"/>
        <v>17</v>
      </c>
      <c r="BE2348" s="14">
        <f t="shared" si="368"/>
        <v>85</v>
      </c>
      <c r="BF2348" s="14">
        <f t="shared" si="369"/>
        <v>82.5</v>
      </c>
      <c r="BG2348" s="14">
        <f t="shared" si="370"/>
        <v>124</v>
      </c>
    </row>
    <row r="2349" spans="1:59" x14ac:dyDescent="0.2">
      <c r="A2349" t="str">
        <f t="shared" si="371"/>
        <v>Michael Rischitelli_2015</v>
      </c>
      <c r="B2349" t="s">
        <v>792</v>
      </c>
      <c r="C2349" t="s">
        <v>144</v>
      </c>
      <c r="D2349">
        <v>2015</v>
      </c>
      <c r="E2349" s="13">
        <v>407700</v>
      </c>
      <c r="F2349" s="13">
        <v>407700</v>
      </c>
      <c r="G2349" s="13">
        <v>407700</v>
      </c>
      <c r="H2349" s="13">
        <v>443600</v>
      </c>
      <c r="I2349" s="13">
        <v>470500</v>
      </c>
      <c r="J2349" s="13">
        <v>476000</v>
      </c>
      <c r="K2349" s="13">
        <v>464200</v>
      </c>
      <c r="L2349" s="13">
        <v>460900</v>
      </c>
      <c r="M2349" s="13">
        <v>448400</v>
      </c>
      <c r="N2349" s="13">
        <v>440500</v>
      </c>
      <c r="O2349" s="13">
        <v>403300</v>
      </c>
      <c r="P2349" s="13">
        <v>393700</v>
      </c>
      <c r="Q2349" s="13">
        <v>393700</v>
      </c>
      <c r="R2349" s="13">
        <v>403200</v>
      </c>
      <c r="S2349" s="13">
        <v>452700</v>
      </c>
      <c r="T2349" s="13">
        <v>487300</v>
      </c>
      <c r="U2349" s="13">
        <v>498400</v>
      </c>
      <c r="V2349" s="13">
        <v>487000</v>
      </c>
      <c r="W2349" s="13">
        <v>487000</v>
      </c>
      <c r="X2349" s="13">
        <v>475600</v>
      </c>
      <c r="Y2349" s="13">
        <v>474300</v>
      </c>
      <c r="Z2349" s="13">
        <v>468900</v>
      </c>
      <c r="AA2349" s="13">
        <v>456700</v>
      </c>
      <c r="AB2349" s="13">
        <v>102</v>
      </c>
      <c r="AC2349" s="13">
        <v>120</v>
      </c>
      <c r="AD2349" s="13">
        <v>101</v>
      </c>
      <c r="AE2349" s="13">
        <v>104</v>
      </c>
      <c r="AF2349" s="13">
        <v>89</v>
      </c>
      <c r="AG2349" s="13">
        <v>65</v>
      </c>
      <c r="AH2349" s="13">
        <v>116</v>
      </c>
      <c r="AI2349" s="13">
        <v>65</v>
      </c>
      <c r="AJ2349" s="13">
        <v>68</v>
      </c>
      <c r="AK2349" s="13">
        <v>43</v>
      </c>
      <c r="AL2349" s="13">
        <v>106</v>
      </c>
      <c r="AM2349" s="13"/>
      <c r="AN2349" s="13">
        <v>107</v>
      </c>
      <c r="AO2349" s="13">
        <v>137</v>
      </c>
      <c r="AP2349" s="13">
        <v>102</v>
      </c>
      <c r="AQ2349" s="13">
        <v>75</v>
      </c>
      <c r="AR2349" s="13">
        <v>99</v>
      </c>
      <c r="AS2349" s="13"/>
      <c r="AT2349" s="13">
        <v>95</v>
      </c>
      <c r="AU2349" s="13">
        <v>92</v>
      </c>
      <c r="AV2349" s="13">
        <v>92</v>
      </c>
      <c r="AW2349" s="13">
        <v>76</v>
      </c>
      <c r="AX2349" s="13">
        <v>85</v>
      </c>
      <c r="AY2349" s="14">
        <f t="shared" si="364"/>
        <v>92.333333333333329</v>
      </c>
      <c r="AZ2349" s="14">
        <f t="shared" si="372"/>
        <v>23</v>
      </c>
      <c r="BA2349" s="19">
        <f t="shared" si="365"/>
        <v>0.95454545454545459</v>
      </c>
      <c r="BB2349" s="20">
        <f t="shared" si="373"/>
        <v>21.592436947536349</v>
      </c>
      <c r="BC2349">
        <f t="shared" si="366"/>
        <v>0</v>
      </c>
      <c r="BD2349" s="14">
        <f t="shared" si="367"/>
        <v>12</v>
      </c>
      <c r="BE2349" s="14">
        <f t="shared" si="368"/>
        <v>96.833333333333329</v>
      </c>
      <c r="BF2349" s="14">
        <f t="shared" si="369"/>
        <v>79.599999999999994</v>
      </c>
      <c r="BG2349" s="14">
        <f t="shared" si="370"/>
        <v>89.5</v>
      </c>
    </row>
    <row r="2350" spans="1:59" x14ac:dyDescent="0.2">
      <c r="A2350" t="str">
        <f t="shared" si="371"/>
        <v>Dylan Roberton_2018</v>
      </c>
      <c r="B2350" t="s">
        <v>629</v>
      </c>
      <c r="C2350" t="s">
        <v>399</v>
      </c>
      <c r="D2350">
        <v>2018</v>
      </c>
      <c r="E2350" s="13">
        <v>509000</v>
      </c>
      <c r="F2350" s="13">
        <v>509000</v>
      </c>
      <c r="G2350" s="13">
        <v>509000</v>
      </c>
      <c r="H2350" s="13">
        <v>480500</v>
      </c>
      <c r="I2350" s="13">
        <v>436400</v>
      </c>
      <c r="J2350" s="13">
        <v>436400</v>
      </c>
      <c r="K2350" s="13">
        <v>436400</v>
      </c>
      <c r="L2350" s="13">
        <v>436400</v>
      </c>
      <c r="M2350" s="13">
        <v>436400</v>
      </c>
      <c r="N2350" s="13">
        <v>436400</v>
      </c>
      <c r="O2350" s="13">
        <v>436400</v>
      </c>
      <c r="P2350" s="13">
        <v>436400</v>
      </c>
      <c r="Q2350" s="13">
        <v>436400</v>
      </c>
      <c r="R2350" s="13">
        <v>436400</v>
      </c>
      <c r="S2350" s="13">
        <v>436400</v>
      </c>
      <c r="T2350" s="13">
        <v>436400</v>
      </c>
      <c r="U2350" s="13">
        <v>436400</v>
      </c>
      <c r="V2350" s="13">
        <v>436400</v>
      </c>
      <c r="W2350" s="13">
        <v>436400</v>
      </c>
      <c r="X2350" s="13">
        <v>436400</v>
      </c>
      <c r="Y2350" s="13">
        <v>436400</v>
      </c>
      <c r="Z2350" s="13">
        <v>436400</v>
      </c>
      <c r="AA2350" s="13">
        <v>436400</v>
      </c>
      <c r="AB2350" s="13">
        <v>90</v>
      </c>
      <c r="AC2350" s="13">
        <v>70</v>
      </c>
      <c r="AD2350" s="13">
        <v>79</v>
      </c>
      <c r="AE2350" s="13">
        <v>35</v>
      </c>
      <c r="AF2350" s="13"/>
      <c r="AG2350" s="13"/>
      <c r="AH2350" s="13"/>
      <c r="AI2350" s="13"/>
      <c r="AJ2350" s="13"/>
      <c r="AK2350" s="13"/>
      <c r="AL2350" s="13"/>
      <c r="AM2350" s="13"/>
      <c r="AN2350" s="13"/>
      <c r="AO2350" s="13"/>
      <c r="AP2350" s="13"/>
      <c r="AQ2350" s="13"/>
      <c r="AR2350" s="13"/>
      <c r="AS2350" s="13"/>
      <c r="AT2350" s="13"/>
      <c r="AU2350" s="13"/>
      <c r="AV2350" s="13"/>
      <c r="AW2350" s="13"/>
      <c r="AX2350" s="13"/>
      <c r="AY2350" s="14">
        <f t="shared" si="364"/>
        <v>68.5</v>
      </c>
      <c r="AZ2350" s="14">
        <f t="shared" si="372"/>
        <v>23</v>
      </c>
      <c r="BA2350" s="19">
        <f t="shared" si="365"/>
        <v>0.18181818181818182</v>
      </c>
      <c r="BB2350" s="20">
        <f t="shared" si="373"/>
        <v>23.783747952470961</v>
      </c>
      <c r="BC2350">
        <f t="shared" si="366"/>
        <v>0</v>
      </c>
      <c r="BD2350" s="14">
        <f t="shared" si="367"/>
        <v>5</v>
      </c>
      <c r="BE2350" s="14">
        <f t="shared" si="368"/>
        <v>68.5</v>
      </c>
      <c r="BF2350" s="14" t="str">
        <f t="shared" si="369"/>
        <v/>
      </c>
      <c r="BG2350" s="14" t="str">
        <f t="shared" si="370"/>
        <v/>
      </c>
    </row>
    <row r="2351" spans="1:59" x14ac:dyDescent="0.2">
      <c r="A2351" t="str">
        <f t="shared" si="371"/>
        <v>Dylan Roberton_2017</v>
      </c>
      <c r="B2351" t="s">
        <v>629</v>
      </c>
      <c r="C2351" t="s">
        <v>399</v>
      </c>
      <c r="D2351">
        <v>2017</v>
      </c>
      <c r="E2351" s="13">
        <v>415600</v>
      </c>
      <c r="F2351" s="13">
        <v>415600</v>
      </c>
      <c r="G2351" s="13">
        <v>415600</v>
      </c>
      <c r="H2351" s="13">
        <v>427100</v>
      </c>
      <c r="I2351" s="13">
        <v>460100</v>
      </c>
      <c r="J2351" s="13">
        <v>489800</v>
      </c>
      <c r="K2351" s="13">
        <v>535800</v>
      </c>
      <c r="L2351" s="13">
        <v>557000</v>
      </c>
      <c r="M2351" s="13">
        <v>557400</v>
      </c>
      <c r="N2351" s="13">
        <v>544800</v>
      </c>
      <c r="O2351" s="13">
        <v>532200</v>
      </c>
      <c r="P2351" s="13">
        <v>532200</v>
      </c>
      <c r="Q2351" s="13">
        <v>522800</v>
      </c>
      <c r="R2351" s="13">
        <v>515600</v>
      </c>
      <c r="S2351" s="13">
        <v>506800</v>
      </c>
      <c r="T2351" s="13">
        <v>488400</v>
      </c>
      <c r="U2351" s="13">
        <v>456800</v>
      </c>
      <c r="V2351" s="13">
        <v>442300</v>
      </c>
      <c r="W2351" s="13">
        <v>444900</v>
      </c>
      <c r="X2351" s="13">
        <v>447900</v>
      </c>
      <c r="Y2351" s="13">
        <v>442300</v>
      </c>
      <c r="Z2351" s="13">
        <v>442100</v>
      </c>
      <c r="AA2351" s="13">
        <v>440200</v>
      </c>
      <c r="AB2351" s="13">
        <v>70</v>
      </c>
      <c r="AC2351" s="13">
        <v>105</v>
      </c>
      <c r="AD2351" s="13">
        <v>93</v>
      </c>
      <c r="AE2351" s="13">
        <v>126</v>
      </c>
      <c r="AF2351" s="13">
        <v>116</v>
      </c>
      <c r="AG2351" s="13">
        <v>149</v>
      </c>
      <c r="AH2351" s="13">
        <v>96</v>
      </c>
      <c r="AI2351" s="13">
        <v>84</v>
      </c>
      <c r="AJ2351" s="13">
        <v>119</v>
      </c>
      <c r="AK2351" s="13">
        <v>89</v>
      </c>
      <c r="AL2351" s="13"/>
      <c r="AM2351" s="13">
        <v>83</v>
      </c>
      <c r="AN2351" s="13">
        <v>119</v>
      </c>
      <c r="AO2351" s="13">
        <v>81</v>
      </c>
      <c r="AP2351" s="13">
        <v>60</v>
      </c>
      <c r="AQ2351" s="13">
        <v>79</v>
      </c>
      <c r="AR2351" s="13">
        <v>101</v>
      </c>
      <c r="AS2351" s="13">
        <v>91</v>
      </c>
      <c r="AT2351" s="13">
        <v>82</v>
      </c>
      <c r="AU2351" s="13">
        <v>85</v>
      </c>
      <c r="AV2351" s="13">
        <v>100</v>
      </c>
      <c r="AW2351" s="13">
        <v>78</v>
      </c>
      <c r="AX2351" s="13">
        <v>31</v>
      </c>
      <c r="AY2351" s="14">
        <f t="shared" ref="AY2351:AY2414" si="374">IFERROR(AVERAGEIFS(AB2351:AX2351,AB2351:AX2351,"&lt;&gt;"),"")</f>
        <v>92.590909090909093</v>
      </c>
      <c r="AZ2351" s="14">
        <f t="shared" si="372"/>
        <v>23</v>
      </c>
      <c r="BA2351" s="19">
        <f t="shared" ref="BA2351:BA2414" si="375">COUNTIF(AB2351:AX2351,"&lt;&gt;")/22</f>
        <v>1</v>
      </c>
      <c r="BB2351" s="20">
        <f t="shared" si="373"/>
        <v>24.670512745668642</v>
      </c>
      <c r="BC2351">
        <f t="shared" ref="BC2351:BC2414" si="376">COUNTIFS(E2351:AA2351,0)</f>
        <v>0</v>
      </c>
      <c r="BD2351" s="14">
        <f t="shared" ref="BD2351:BD2414" si="377">MATCH(MIN(E2351:AA2351),E2351:AA2351,0)</f>
        <v>1</v>
      </c>
      <c r="BE2351" s="14">
        <f t="shared" ref="BE2351:BE2414" si="378">IFERROR(AVERAGE(AB2351:AG2351),"")</f>
        <v>109.83333333333333</v>
      </c>
      <c r="BF2351" s="14">
        <f t="shared" ref="BF2351:BF2414" si="379">IFERROR(AVERAGE(AH2351:AM2351),"")</f>
        <v>94.2</v>
      </c>
      <c r="BG2351" s="14">
        <f t="shared" ref="BG2351:BG2414" si="380">IFERROR(AVERAGE(AP2351:AX2351),"")</f>
        <v>78.555555555555557</v>
      </c>
    </row>
    <row r="2352" spans="1:59" x14ac:dyDescent="0.2">
      <c r="A2352" t="str">
        <f t="shared" si="371"/>
        <v>Dylan Roberton_2016</v>
      </c>
      <c r="B2352" t="s">
        <v>629</v>
      </c>
      <c r="C2352" t="s">
        <v>399</v>
      </c>
      <c r="D2352">
        <v>2016</v>
      </c>
      <c r="E2352" s="13">
        <v>488900</v>
      </c>
      <c r="F2352" s="13">
        <v>488900</v>
      </c>
      <c r="G2352" s="13">
        <v>488900</v>
      </c>
      <c r="H2352" s="13">
        <v>448000</v>
      </c>
      <c r="I2352" s="13">
        <v>448000</v>
      </c>
      <c r="J2352" s="13">
        <v>448000</v>
      </c>
      <c r="K2352" s="13">
        <v>448000</v>
      </c>
      <c r="L2352" s="13">
        <v>448000</v>
      </c>
      <c r="M2352" s="13">
        <v>424200</v>
      </c>
      <c r="N2352" s="13">
        <v>389400</v>
      </c>
      <c r="O2352" s="13">
        <v>378900</v>
      </c>
      <c r="P2352" s="13">
        <v>360000</v>
      </c>
      <c r="Q2352" s="13">
        <v>365600</v>
      </c>
      <c r="R2352" s="13">
        <v>365600</v>
      </c>
      <c r="S2352" s="13">
        <v>354100</v>
      </c>
      <c r="T2352" s="13">
        <v>361500</v>
      </c>
      <c r="U2352" s="13">
        <v>364500</v>
      </c>
      <c r="V2352" s="13">
        <v>367200</v>
      </c>
      <c r="W2352" s="13">
        <v>366200</v>
      </c>
      <c r="X2352" s="13">
        <v>369900</v>
      </c>
      <c r="Y2352" s="13">
        <v>390800</v>
      </c>
      <c r="Z2352" s="13">
        <v>396300</v>
      </c>
      <c r="AA2352" s="13">
        <v>403000</v>
      </c>
      <c r="AB2352" s="13">
        <v>52</v>
      </c>
      <c r="AC2352" s="13">
        <v>76</v>
      </c>
      <c r="AD2352" s="13">
        <v>67</v>
      </c>
      <c r="AE2352" s="13"/>
      <c r="AF2352" s="13"/>
      <c r="AG2352" s="13"/>
      <c r="AH2352" s="13"/>
      <c r="AI2352" s="13">
        <v>72</v>
      </c>
      <c r="AJ2352" s="13">
        <v>36</v>
      </c>
      <c r="AK2352" s="13">
        <v>102</v>
      </c>
      <c r="AL2352" s="13">
        <v>46</v>
      </c>
      <c r="AM2352" s="13">
        <v>81</v>
      </c>
      <c r="AN2352" s="13"/>
      <c r="AO2352" s="13">
        <v>69</v>
      </c>
      <c r="AP2352" s="13">
        <v>79</v>
      </c>
      <c r="AQ2352" s="13">
        <v>77</v>
      </c>
      <c r="AR2352" s="13">
        <v>73</v>
      </c>
      <c r="AS2352" s="13">
        <v>74</v>
      </c>
      <c r="AT2352" s="13">
        <v>88</v>
      </c>
      <c r="AU2352" s="13">
        <v>115</v>
      </c>
      <c r="AV2352" s="13">
        <v>52</v>
      </c>
      <c r="AW2352" s="13">
        <v>94</v>
      </c>
      <c r="AX2352" s="13">
        <v>122</v>
      </c>
      <c r="AY2352" s="14">
        <f t="shared" si="374"/>
        <v>76.388888888888886</v>
      </c>
      <c r="AZ2352" s="14">
        <f t="shared" si="372"/>
        <v>23</v>
      </c>
      <c r="BA2352" s="19">
        <f t="shared" si="375"/>
        <v>0.81818181818181823</v>
      </c>
      <c r="BB2352" s="20">
        <f t="shared" si="373"/>
        <v>22.523553394532136</v>
      </c>
      <c r="BC2352">
        <f t="shared" si="376"/>
        <v>0</v>
      </c>
      <c r="BD2352" s="14">
        <f t="shared" si="377"/>
        <v>15</v>
      </c>
      <c r="BE2352" s="14">
        <f t="shared" si="378"/>
        <v>65</v>
      </c>
      <c r="BF2352" s="14">
        <f t="shared" si="379"/>
        <v>67.400000000000006</v>
      </c>
      <c r="BG2352" s="14">
        <f t="shared" si="380"/>
        <v>86</v>
      </c>
    </row>
    <row r="2353" spans="1:59" x14ac:dyDescent="0.2">
      <c r="A2353" t="str">
        <f t="shared" si="371"/>
        <v>Dylan Roberton_2015</v>
      </c>
      <c r="B2353" t="s">
        <v>629</v>
      </c>
      <c r="C2353" t="s">
        <v>399</v>
      </c>
      <c r="D2353">
        <v>2015</v>
      </c>
      <c r="E2353" s="13">
        <v>267200</v>
      </c>
      <c r="F2353" s="13">
        <v>267200</v>
      </c>
      <c r="G2353" s="13">
        <v>267200</v>
      </c>
      <c r="H2353" s="13">
        <v>324900</v>
      </c>
      <c r="I2353" s="13">
        <v>356800</v>
      </c>
      <c r="J2353" s="13">
        <v>377700</v>
      </c>
      <c r="K2353" s="13">
        <v>375000</v>
      </c>
      <c r="L2353" s="13">
        <v>371400</v>
      </c>
      <c r="M2353" s="13">
        <v>374400</v>
      </c>
      <c r="N2353" s="13">
        <v>377500</v>
      </c>
      <c r="O2353" s="13">
        <v>404800</v>
      </c>
      <c r="P2353" s="13">
        <v>404800</v>
      </c>
      <c r="Q2353" s="13">
        <v>404800</v>
      </c>
      <c r="R2353" s="13">
        <v>432100</v>
      </c>
      <c r="S2353" s="13">
        <v>467000</v>
      </c>
      <c r="T2353" s="13">
        <v>492100</v>
      </c>
      <c r="U2353" s="13">
        <v>507600</v>
      </c>
      <c r="V2353" s="13">
        <v>528900</v>
      </c>
      <c r="W2353" s="13">
        <v>530800</v>
      </c>
      <c r="X2353" s="13">
        <v>535400</v>
      </c>
      <c r="Y2353" s="13">
        <v>504100</v>
      </c>
      <c r="Z2353" s="13">
        <v>504100</v>
      </c>
      <c r="AA2353" s="13">
        <v>476400</v>
      </c>
      <c r="AB2353" s="13">
        <v>96</v>
      </c>
      <c r="AC2353" s="13">
        <v>70</v>
      </c>
      <c r="AD2353" s="13">
        <v>123</v>
      </c>
      <c r="AE2353" s="13">
        <v>73</v>
      </c>
      <c r="AF2353" s="13">
        <v>65</v>
      </c>
      <c r="AG2353" s="13">
        <v>82</v>
      </c>
      <c r="AH2353" s="13">
        <v>69</v>
      </c>
      <c r="AI2353" s="13">
        <v>77</v>
      </c>
      <c r="AJ2353" s="13">
        <v>84</v>
      </c>
      <c r="AK2353" s="13">
        <v>124</v>
      </c>
      <c r="AL2353" s="13"/>
      <c r="AM2353" s="13"/>
      <c r="AN2353" s="13">
        <v>95</v>
      </c>
      <c r="AO2353" s="13">
        <v>115</v>
      </c>
      <c r="AP2353" s="13">
        <v>123</v>
      </c>
      <c r="AQ2353" s="13">
        <v>89</v>
      </c>
      <c r="AR2353" s="13">
        <v>144</v>
      </c>
      <c r="AS2353" s="13">
        <v>91</v>
      </c>
      <c r="AT2353" s="13">
        <v>97</v>
      </c>
      <c r="AU2353" s="13">
        <v>66</v>
      </c>
      <c r="AV2353" s="13"/>
      <c r="AW2353" s="13">
        <v>83</v>
      </c>
      <c r="AX2353" s="13">
        <v>46</v>
      </c>
      <c r="AY2353" s="14">
        <f t="shared" si="374"/>
        <v>90.6</v>
      </c>
      <c r="AZ2353" s="14">
        <f t="shared" si="372"/>
        <v>23</v>
      </c>
      <c r="BA2353" s="19">
        <f t="shared" si="375"/>
        <v>0.90909090909090906</v>
      </c>
      <c r="BB2353" s="20">
        <f t="shared" si="373"/>
        <v>24.671312981082416</v>
      </c>
      <c r="BC2353">
        <f t="shared" si="376"/>
        <v>0</v>
      </c>
      <c r="BD2353" s="14">
        <f t="shared" si="377"/>
        <v>1</v>
      </c>
      <c r="BE2353" s="14">
        <f t="shared" si="378"/>
        <v>84.833333333333329</v>
      </c>
      <c r="BF2353" s="14">
        <f t="shared" si="379"/>
        <v>88.5</v>
      </c>
      <c r="BG2353" s="14">
        <f t="shared" si="380"/>
        <v>92.375</v>
      </c>
    </row>
    <row r="2354" spans="1:59" x14ac:dyDescent="0.2">
      <c r="A2354" t="str">
        <f t="shared" si="371"/>
        <v>Fletcher Roberts_2018</v>
      </c>
      <c r="B2354" t="s">
        <v>638</v>
      </c>
      <c r="C2354" t="s">
        <v>443</v>
      </c>
      <c r="D2354">
        <v>2018</v>
      </c>
      <c r="E2354" s="13">
        <v>291900</v>
      </c>
      <c r="F2354" s="13">
        <v>291900</v>
      </c>
      <c r="G2354" s="13">
        <v>291900</v>
      </c>
      <c r="H2354" s="13">
        <v>291900</v>
      </c>
      <c r="I2354" s="13">
        <v>291900</v>
      </c>
      <c r="J2354" s="13">
        <v>291900</v>
      </c>
      <c r="K2354" s="13">
        <v>291900</v>
      </c>
      <c r="L2354" s="13">
        <v>291900</v>
      </c>
      <c r="M2354" s="13">
        <v>291900</v>
      </c>
      <c r="N2354" s="13">
        <v>291900</v>
      </c>
      <c r="O2354" s="13">
        <v>291900</v>
      </c>
      <c r="P2354" s="13">
        <v>291900</v>
      </c>
      <c r="Q2354" s="13">
        <v>291900</v>
      </c>
      <c r="R2354" s="13">
        <v>291900</v>
      </c>
      <c r="S2354" s="13">
        <v>291900</v>
      </c>
      <c r="T2354" s="13">
        <v>291900</v>
      </c>
      <c r="U2354" s="13">
        <v>291900</v>
      </c>
      <c r="V2354" s="13">
        <v>291900</v>
      </c>
      <c r="W2354" s="13">
        <v>291900</v>
      </c>
      <c r="X2354" s="13">
        <v>291900</v>
      </c>
      <c r="Y2354" s="13">
        <v>291900</v>
      </c>
      <c r="Z2354" s="13">
        <v>291900</v>
      </c>
      <c r="AA2354" s="13">
        <v>291900</v>
      </c>
      <c r="AB2354" s="13">
        <v>45</v>
      </c>
      <c r="AC2354" s="13"/>
      <c r="AD2354" s="13"/>
      <c r="AE2354" s="13"/>
      <c r="AF2354" s="13"/>
      <c r="AG2354" s="13"/>
      <c r="AH2354" s="13"/>
      <c r="AI2354" s="13"/>
      <c r="AJ2354" s="13"/>
      <c r="AK2354" s="13"/>
      <c r="AL2354" s="13"/>
      <c r="AM2354" s="13"/>
      <c r="AN2354" s="13"/>
      <c r="AO2354" s="13"/>
      <c r="AP2354" s="13"/>
      <c r="AQ2354" s="13"/>
      <c r="AR2354" s="13"/>
      <c r="AS2354" s="13"/>
      <c r="AT2354" s="13">
        <v>27</v>
      </c>
      <c r="AU2354" s="13"/>
      <c r="AV2354" s="13"/>
      <c r="AW2354" s="13"/>
      <c r="AX2354" s="13"/>
      <c r="AY2354" s="14">
        <f t="shared" si="374"/>
        <v>36</v>
      </c>
      <c r="AZ2354" s="14">
        <f t="shared" si="372"/>
        <v>23</v>
      </c>
      <c r="BA2354" s="19">
        <f t="shared" si="375"/>
        <v>9.0909090909090912E-2</v>
      </c>
      <c r="BB2354" s="20">
        <f t="shared" si="373"/>
        <v>12.727922061357855</v>
      </c>
      <c r="BC2354">
        <f t="shared" si="376"/>
        <v>0</v>
      </c>
      <c r="BD2354" s="14">
        <f t="shared" si="377"/>
        <v>1</v>
      </c>
      <c r="BE2354" s="14">
        <f t="shared" si="378"/>
        <v>45</v>
      </c>
      <c r="BF2354" s="14" t="str">
        <f t="shared" si="379"/>
        <v/>
      </c>
      <c r="BG2354" s="14">
        <f t="shared" si="380"/>
        <v>27</v>
      </c>
    </row>
    <row r="2355" spans="1:59" x14ac:dyDescent="0.2">
      <c r="A2355" t="str">
        <f t="shared" si="371"/>
        <v>Fletcher Roberts_2017</v>
      </c>
      <c r="B2355" t="s">
        <v>638</v>
      </c>
      <c r="C2355" t="s">
        <v>443</v>
      </c>
      <c r="D2355">
        <v>2017</v>
      </c>
      <c r="E2355" s="13">
        <v>257800</v>
      </c>
      <c r="F2355" s="13">
        <v>257800</v>
      </c>
      <c r="G2355" s="13">
        <v>257800</v>
      </c>
      <c r="H2355" s="13">
        <v>266600</v>
      </c>
      <c r="I2355" s="13">
        <v>267900</v>
      </c>
      <c r="J2355" s="13">
        <v>271700</v>
      </c>
      <c r="K2355" s="13">
        <v>274100</v>
      </c>
      <c r="L2355" s="13">
        <v>282900</v>
      </c>
      <c r="M2355" s="13">
        <v>278100</v>
      </c>
      <c r="N2355" s="13">
        <v>278100</v>
      </c>
      <c r="O2355" s="13">
        <v>278100</v>
      </c>
      <c r="P2355" s="13">
        <v>278100</v>
      </c>
      <c r="Q2355" s="13">
        <v>274100</v>
      </c>
      <c r="R2355" s="13">
        <v>274100</v>
      </c>
      <c r="S2355" s="13">
        <v>274100</v>
      </c>
      <c r="T2355" s="13">
        <v>274100</v>
      </c>
      <c r="U2355" s="13">
        <v>261100</v>
      </c>
      <c r="V2355" s="13">
        <v>261100</v>
      </c>
      <c r="W2355" s="13">
        <v>261100</v>
      </c>
      <c r="X2355" s="13">
        <v>261100</v>
      </c>
      <c r="Y2355" s="13">
        <v>261100</v>
      </c>
      <c r="Z2355" s="13">
        <v>261100</v>
      </c>
      <c r="AA2355" s="13">
        <v>261100</v>
      </c>
      <c r="AB2355" s="13">
        <v>58</v>
      </c>
      <c r="AC2355" s="13">
        <v>62</v>
      </c>
      <c r="AD2355" s="13">
        <v>50</v>
      </c>
      <c r="AE2355" s="13">
        <v>47</v>
      </c>
      <c r="AF2355" s="13">
        <v>68</v>
      </c>
      <c r="AG2355" s="13">
        <v>50</v>
      </c>
      <c r="AH2355" s="13">
        <v>62</v>
      </c>
      <c r="AI2355" s="13">
        <v>44</v>
      </c>
      <c r="AJ2355" s="13"/>
      <c r="AK2355" s="13"/>
      <c r="AL2355" s="13"/>
      <c r="AM2355" s="13">
        <v>48</v>
      </c>
      <c r="AN2355" s="13"/>
      <c r="AO2355" s="13"/>
      <c r="AP2355" s="13"/>
      <c r="AQ2355" s="13">
        <v>42</v>
      </c>
      <c r="AR2355" s="13"/>
      <c r="AS2355" s="13"/>
      <c r="AT2355" s="13"/>
      <c r="AU2355" s="13"/>
      <c r="AV2355" s="13"/>
      <c r="AW2355" s="13"/>
      <c r="AX2355" s="13"/>
      <c r="AY2355" s="14">
        <f t="shared" si="374"/>
        <v>53.1</v>
      </c>
      <c r="AZ2355" s="14">
        <f t="shared" si="372"/>
        <v>23</v>
      </c>
      <c r="BA2355" s="19">
        <f t="shared" si="375"/>
        <v>0.45454545454545453</v>
      </c>
      <c r="BB2355" s="20">
        <f t="shared" si="373"/>
        <v>8.7743312502371964</v>
      </c>
      <c r="BC2355">
        <f t="shared" si="376"/>
        <v>0</v>
      </c>
      <c r="BD2355" s="14">
        <f t="shared" si="377"/>
        <v>1</v>
      </c>
      <c r="BE2355" s="14">
        <f t="shared" si="378"/>
        <v>55.833333333333336</v>
      </c>
      <c r="BF2355" s="14">
        <f t="shared" si="379"/>
        <v>51.333333333333336</v>
      </c>
      <c r="BG2355" s="14">
        <f t="shared" si="380"/>
        <v>42</v>
      </c>
    </row>
    <row r="2356" spans="1:59" x14ac:dyDescent="0.2">
      <c r="A2356" t="str">
        <f t="shared" si="371"/>
        <v>Fletcher Roberts_2016</v>
      </c>
      <c r="B2356" t="s">
        <v>638</v>
      </c>
      <c r="C2356" t="s">
        <v>443</v>
      </c>
      <c r="D2356">
        <v>2016</v>
      </c>
      <c r="E2356" s="13">
        <v>273700</v>
      </c>
      <c r="F2356" s="13">
        <v>273700</v>
      </c>
      <c r="G2356" s="13">
        <v>273700</v>
      </c>
      <c r="H2356" s="13">
        <v>273700</v>
      </c>
      <c r="I2356" s="13">
        <v>273700</v>
      </c>
      <c r="J2356" s="13">
        <v>273700</v>
      </c>
      <c r="K2356" s="13">
        <v>273700</v>
      </c>
      <c r="L2356" s="13">
        <v>273700</v>
      </c>
      <c r="M2356" s="13">
        <v>262500</v>
      </c>
      <c r="N2356" s="13">
        <v>259900</v>
      </c>
      <c r="O2356" s="13">
        <v>263800</v>
      </c>
      <c r="P2356" s="13">
        <v>259900</v>
      </c>
      <c r="Q2356" s="13">
        <v>247900</v>
      </c>
      <c r="R2356" s="13">
        <v>226000</v>
      </c>
      <c r="S2356" s="13">
        <v>226000</v>
      </c>
      <c r="T2356" s="13">
        <v>226000</v>
      </c>
      <c r="U2356" s="13">
        <v>216200</v>
      </c>
      <c r="V2356" s="13">
        <v>216100</v>
      </c>
      <c r="W2356" s="13">
        <v>232700</v>
      </c>
      <c r="X2356" s="13">
        <v>246800</v>
      </c>
      <c r="Y2356" s="13">
        <v>257700</v>
      </c>
      <c r="Z2356" s="13">
        <v>249000</v>
      </c>
      <c r="AA2356" s="13">
        <v>242300</v>
      </c>
      <c r="AB2356" s="13"/>
      <c r="AC2356" s="13"/>
      <c r="AD2356" s="13"/>
      <c r="AE2356" s="13"/>
      <c r="AF2356" s="13"/>
      <c r="AG2356" s="13">
        <v>46</v>
      </c>
      <c r="AH2356" s="13">
        <v>45</v>
      </c>
      <c r="AI2356" s="13">
        <v>46</v>
      </c>
      <c r="AJ2356" s="13">
        <v>60</v>
      </c>
      <c r="AK2356" s="13">
        <v>59</v>
      </c>
      <c r="AL2356" s="13">
        <v>30</v>
      </c>
      <c r="AM2356" s="13">
        <v>40</v>
      </c>
      <c r="AN2356" s="13">
        <v>33</v>
      </c>
      <c r="AO2356" s="13"/>
      <c r="AP2356" s="13"/>
      <c r="AQ2356" s="13">
        <v>41</v>
      </c>
      <c r="AR2356" s="13">
        <v>58</v>
      </c>
      <c r="AS2356" s="13">
        <v>72</v>
      </c>
      <c r="AT2356" s="13">
        <v>46</v>
      </c>
      <c r="AU2356" s="13">
        <v>60</v>
      </c>
      <c r="AV2356" s="13">
        <v>34</v>
      </c>
      <c r="AW2356" s="13">
        <v>45</v>
      </c>
      <c r="AX2356" s="13">
        <v>43</v>
      </c>
      <c r="AY2356" s="14">
        <f t="shared" si="374"/>
        <v>47.375</v>
      </c>
      <c r="AZ2356" s="14">
        <f t="shared" si="372"/>
        <v>23</v>
      </c>
      <c r="BA2356" s="19">
        <f t="shared" si="375"/>
        <v>0.72727272727272729</v>
      </c>
      <c r="BB2356" s="20">
        <f t="shared" si="373"/>
        <v>11.52316507446341</v>
      </c>
      <c r="BC2356">
        <f t="shared" si="376"/>
        <v>0</v>
      </c>
      <c r="BD2356" s="14">
        <f t="shared" si="377"/>
        <v>18</v>
      </c>
      <c r="BE2356" s="14">
        <f t="shared" si="378"/>
        <v>46</v>
      </c>
      <c r="BF2356" s="14">
        <f t="shared" si="379"/>
        <v>46.666666666666664</v>
      </c>
      <c r="BG2356" s="14">
        <f t="shared" si="380"/>
        <v>49.875</v>
      </c>
    </row>
    <row r="2357" spans="1:59" x14ac:dyDescent="0.2">
      <c r="A2357" t="str">
        <f t="shared" si="371"/>
        <v>Fletcher Roberts_2015</v>
      </c>
      <c r="B2357" t="s">
        <v>638</v>
      </c>
      <c r="C2357" t="s">
        <v>443</v>
      </c>
      <c r="D2357">
        <v>2015</v>
      </c>
      <c r="E2357" s="13">
        <v>216100</v>
      </c>
      <c r="F2357" s="13">
        <v>216100</v>
      </c>
      <c r="G2357" s="13">
        <v>216100</v>
      </c>
      <c r="H2357" s="13">
        <v>216100</v>
      </c>
      <c r="I2357" s="13">
        <v>216100</v>
      </c>
      <c r="J2357" s="13">
        <v>216100</v>
      </c>
      <c r="K2357" s="13">
        <v>216100</v>
      </c>
      <c r="L2357" s="13">
        <v>222200</v>
      </c>
      <c r="M2357" s="13">
        <v>221600</v>
      </c>
      <c r="N2357" s="13">
        <v>232200</v>
      </c>
      <c r="O2357" s="13">
        <v>235600</v>
      </c>
      <c r="P2357" s="13">
        <v>235600</v>
      </c>
      <c r="Q2357" s="13">
        <v>236900</v>
      </c>
      <c r="R2357" s="13">
        <v>249300</v>
      </c>
      <c r="S2357" s="13">
        <v>260300</v>
      </c>
      <c r="T2357" s="13">
        <v>283300</v>
      </c>
      <c r="U2357" s="13">
        <v>283300</v>
      </c>
      <c r="V2357" s="13">
        <v>283300</v>
      </c>
      <c r="W2357" s="13">
        <v>283300</v>
      </c>
      <c r="X2357" s="13">
        <v>283300</v>
      </c>
      <c r="Y2357" s="13">
        <v>283300</v>
      </c>
      <c r="Z2357" s="13">
        <v>283300</v>
      </c>
      <c r="AA2357" s="13">
        <v>283300</v>
      </c>
      <c r="AB2357" s="13"/>
      <c r="AC2357" s="13"/>
      <c r="AD2357" s="13"/>
      <c r="AE2357" s="13"/>
      <c r="AF2357" s="13">
        <v>52</v>
      </c>
      <c r="AG2357" s="13">
        <v>19</v>
      </c>
      <c r="AH2357" s="13">
        <v>72</v>
      </c>
      <c r="AI2357" s="13">
        <v>40</v>
      </c>
      <c r="AJ2357" s="13">
        <v>44</v>
      </c>
      <c r="AK2357" s="13">
        <v>61</v>
      </c>
      <c r="AL2357" s="13"/>
      <c r="AM2357" s="13">
        <v>38</v>
      </c>
      <c r="AN2357" s="13">
        <v>70</v>
      </c>
      <c r="AO2357" s="13">
        <v>64</v>
      </c>
      <c r="AP2357" s="13">
        <v>72</v>
      </c>
      <c r="AQ2357" s="13"/>
      <c r="AR2357" s="13"/>
      <c r="AS2357" s="13"/>
      <c r="AT2357" s="13"/>
      <c r="AU2357" s="13"/>
      <c r="AV2357" s="13"/>
      <c r="AW2357" s="13"/>
      <c r="AX2357" s="13">
        <v>26</v>
      </c>
      <c r="AY2357" s="14">
        <f t="shared" si="374"/>
        <v>50.727272727272727</v>
      </c>
      <c r="AZ2357" s="14">
        <f t="shared" si="372"/>
        <v>23</v>
      </c>
      <c r="BA2357" s="19">
        <f t="shared" si="375"/>
        <v>0.5</v>
      </c>
      <c r="BB2357" s="20">
        <f t="shared" si="373"/>
        <v>18.708772857089851</v>
      </c>
      <c r="BC2357">
        <f t="shared" si="376"/>
        <v>0</v>
      </c>
      <c r="BD2357" s="14">
        <f t="shared" si="377"/>
        <v>1</v>
      </c>
      <c r="BE2357" s="14">
        <f t="shared" si="378"/>
        <v>35.5</v>
      </c>
      <c r="BF2357" s="14">
        <f t="shared" si="379"/>
        <v>51</v>
      </c>
      <c r="BG2357" s="14">
        <f t="shared" si="380"/>
        <v>49</v>
      </c>
    </row>
    <row r="2358" spans="1:59" x14ac:dyDescent="0.2">
      <c r="A2358" t="str">
        <f t="shared" si="371"/>
        <v>Nicholas Robertson_2018</v>
      </c>
      <c r="B2358" t="s">
        <v>2713</v>
      </c>
      <c r="C2358" t="s">
        <v>514</v>
      </c>
      <c r="D2358">
        <v>2018</v>
      </c>
      <c r="E2358" s="13">
        <v>335900</v>
      </c>
      <c r="F2358" s="13">
        <v>335900</v>
      </c>
      <c r="G2358" s="13">
        <v>335900</v>
      </c>
      <c r="H2358" s="13">
        <v>342800</v>
      </c>
      <c r="I2358" s="13">
        <v>329100</v>
      </c>
      <c r="J2358" s="13">
        <v>328800</v>
      </c>
      <c r="K2358" s="13">
        <v>336000</v>
      </c>
      <c r="L2358" s="13">
        <v>336000</v>
      </c>
      <c r="M2358" s="13">
        <v>339000</v>
      </c>
      <c r="N2358" s="13">
        <v>331600</v>
      </c>
      <c r="O2358" s="13">
        <v>320900</v>
      </c>
      <c r="P2358" s="13">
        <v>310900</v>
      </c>
      <c r="Q2358" s="13">
        <v>306700</v>
      </c>
      <c r="R2358" s="13">
        <v>306700</v>
      </c>
      <c r="S2358" s="13">
        <v>303700</v>
      </c>
      <c r="T2358" s="13">
        <v>313900</v>
      </c>
      <c r="U2358" s="13">
        <v>314600</v>
      </c>
      <c r="V2358" s="13">
        <v>315900</v>
      </c>
      <c r="W2358" s="13">
        <v>313800</v>
      </c>
      <c r="X2358" s="13">
        <v>311900</v>
      </c>
      <c r="Y2358" s="13">
        <v>304400</v>
      </c>
      <c r="Z2358" s="13">
        <v>281100</v>
      </c>
      <c r="AA2358" s="13">
        <v>276700</v>
      </c>
      <c r="AB2358" s="13">
        <v>98</v>
      </c>
      <c r="AC2358" s="13">
        <v>61</v>
      </c>
      <c r="AD2358" s="13">
        <v>56</v>
      </c>
      <c r="AE2358" s="13">
        <v>54</v>
      </c>
      <c r="AF2358" s="13">
        <v>82</v>
      </c>
      <c r="AG2358" s="13">
        <v>75</v>
      </c>
      <c r="AH2358" s="13"/>
      <c r="AI2358" s="13">
        <v>52</v>
      </c>
      <c r="AJ2358" s="13">
        <v>61</v>
      </c>
      <c r="AK2358" s="13">
        <v>62</v>
      </c>
      <c r="AL2358" s="13">
        <v>47</v>
      </c>
      <c r="AM2358" s="13">
        <v>70</v>
      </c>
      <c r="AN2358" s="13"/>
      <c r="AO2358" s="13">
        <v>62</v>
      </c>
      <c r="AP2358" s="13">
        <v>77</v>
      </c>
      <c r="AQ2358" s="13">
        <v>55</v>
      </c>
      <c r="AR2358" s="13">
        <v>63</v>
      </c>
      <c r="AS2358" s="13">
        <v>71</v>
      </c>
      <c r="AT2358" s="13">
        <v>54</v>
      </c>
      <c r="AU2358" s="13">
        <v>50</v>
      </c>
      <c r="AV2358" s="13">
        <v>31</v>
      </c>
      <c r="AW2358" s="13">
        <v>52</v>
      </c>
      <c r="AX2358" s="13">
        <v>111</v>
      </c>
      <c r="AY2358" s="14">
        <f t="shared" si="374"/>
        <v>64</v>
      </c>
      <c r="AZ2358" s="14">
        <f t="shared" si="372"/>
        <v>23</v>
      </c>
      <c r="BA2358" s="19">
        <f t="shared" si="375"/>
        <v>0.95454545454545459</v>
      </c>
      <c r="BB2358" s="20">
        <f t="shared" si="373"/>
        <v>17.745421944828475</v>
      </c>
      <c r="BC2358">
        <f t="shared" si="376"/>
        <v>0</v>
      </c>
      <c r="BD2358" s="14">
        <f t="shared" si="377"/>
        <v>23</v>
      </c>
      <c r="BE2358" s="14">
        <f t="shared" si="378"/>
        <v>71</v>
      </c>
      <c r="BF2358" s="14">
        <f t="shared" si="379"/>
        <v>58.4</v>
      </c>
      <c r="BG2358" s="14">
        <f t="shared" si="380"/>
        <v>62.666666666666664</v>
      </c>
    </row>
    <row r="2359" spans="1:59" x14ac:dyDescent="0.2">
      <c r="A2359" t="str">
        <f t="shared" si="371"/>
        <v>Nicholas Robertson_2017</v>
      </c>
      <c r="B2359" t="s">
        <v>2713</v>
      </c>
      <c r="C2359" t="s">
        <v>514</v>
      </c>
      <c r="D2359">
        <v>2017</v>
      </c>
      <c r="E2359" s="13">
        <v>292900</v>
      </c>
      <c r="F2359" s="13">
        <v>292900</v>
      </c>
      <c r="G2359" s="13">
        <v>292900</v>
      </c>
      <c r="H2359" s="13">
        <v>289500</v>
      </c>
      <c r="I2359" s="13">
        <v>293800</v>
      </c>
      <c r="J2359" s="13">
        <v>287300</v>
      </c>
      <c r="K2359" s="13">
        <v>279800</v>
      </c>
      <c r="L2359" s="13">
        <v>271800</v>
      </c>
      <c r="M2359" s="13">
        <v>260200</v>
      </c>
      <c r="N2359" s="13">
        <v>243800</v>
      </c>
      <c r="O2359" s="13">
        <v>240100</v>
      </c>
      <c r="P2359" s="13">
        <v>240100</v>
      </c>
      <c r="Q2359" s="13">
        <v>273700</v>
      </c>
      <c r="R2359" s="13">
        <v>318000</v>
      </c>
      <c r="S2359" s="13">
        <v>358700</v>
      </c>
      <c r="T2359" s="13">
        <v>371900</v>
      </c>
      <c r="U2359" s="13">
        <v>370800</v>
      </c>
      <c r="V2359" s="13">
        <v>362600</v>
      </c>
      <c r="W2359" s="13">
        <v>362600</v>
      </c>
      <c r="X2359" s="13">
        <v>354300</v>
      </c>
      <c r="Y2359" s="13">
        <v>342800</v>
      </c>
      <c r="Z2359" s="13">
        <v>327200</v>
      </c>
      <c r="AA2359" s="13">
        <v>320200</v>
      </c>
      <c r="AB2359" s="13">
        <v>45</v>
      </c>
      <c r="AC2359" s="13">
        <v>55</v>
      </c>
      <c r="AD2359" s="13">
        <v>63</v>
      </c>
      <c r="AE2359" s="13">
        <v>61</v>
      </c>
      <c r="AF2359" s="13">
        <v>33</v>
      </c>
      <c r="AG2359" s="13">
        <v>58</v>
      </c>
      <c r="AH2359" s="13">
        <v>55</v>
      </c>
      <c r="AI2359" s="13">
        <v>21</v>
      </c>
      <c r="AJ2359" s="13">
        <v>40</v>
      </c>
      <c r="AK2359" s="13">
        <v>74</v>
      </c>
      <c r="AL2359" s="13"/>
      <c r="AM2359" s="13">
        <v>102</v>
      </c>
      <c r="AN2359" s="13">
        <v>84</v>
      </c>
      <c r="AO2359" s="13">
        <v>92</v>
      </c>
      <c r="AP2359" s="13">
        <v>67</v>
      </c>
      <c r="AQ2359" s="13">
        <v>60</v>
      </c>
      <c r="AR2359" s="13">
        <v>76</v>
      </c>
      <c r="AS2359" s="13"/>
      <c r="AT2359" s="13">
        <v>63</v>
      </c>
      <c r="AU2359" s="13">
        <v>49</v>
      </c>
      <c r="AV2359" s="13">
        <v>60</v>
      </c>
      <c r="AW2359" s="13">
        <v>73</v>
      </c>
      <c r="AX2359" s="13">
        <v>52</v>
      </c>
      <c r="AY2359" s="14">
        <f t="shared" si="374"/>
        <v>61.095238095238095</v>
      </c>
      <c r="AZ2359" s="14">
        <f t="shared" si="372"/>
        <v>23</v>
      </c>
      <c r="BA2359" s="19">
        <f t="shared" si="375"/>
        <v>0.95454545454545459</v>
      </c>
      <c r="BB2359" s="20">
        <f t="shared" si="373"/>
        <v>18.896837729908047</v>
      </c>
      <c r="BC2359">
        <f t="shared" si="376"/>
        <v>0</v>
      </c>
      <c r="BD2359" s="14">
        <f t="shared" si="377"/>
        <v>11</v>
      </c>
      <c r="BE2359" s="14">
        <f t="shared" si="378"/>
        <v>52.5</v>
      </c>
      <c r="BF2359" s="14">
        <f t="shared" si="379"/>
        <v>58.4</v>
      </c>
      <c r="BG2359" s="14">
        <f t="shared" si="380"/>
        <v>62.5</v>
      </c>
    </row>
    <row r="2360" spans="1:59" x14ac:dyDescent="0.2">
      <c r="A2360" t="str">
        <f t="shared" si="371"/>
        <v>Nicholas Robertson_2016</v>
      </c>
      <c r="B2360" t="s">
        <v>2713</v>
      </c>
      <c r="C2360" t="s">
        <v>514</v>
      </c>
      <c r="D2360">
        <v>2016</v>
      </c>
      <c r="E2360" s="13">
        <v>286400</v>
      </c>
      <c r="F2360" s="13">
        <v>286400</v>
      </c>
      <c r="G2360" s="13">
        <v>286400</v>
      </c>
      <c r="H2360" s="13">
        <v>286400</v>
      </c>
      <c r="I2360" s="13">
        <v>286400</v>
      </c>
      <c r="J2360" s="13">
        <v>286400</v>
      </c>
      <c r="K2360" s="13">
        <v>286400</v>
      </c>
      <c r="L2360" s="13">
        <v>286400</v>
      </c>
      <c r="M2360" s="13">
        <v>286400</v>
      </c>
      <c r="N2360" s="13">
        <v>286400</v>
      </c>
      <c r="O2360" s="13">
        <v>286400</v>
      </c>
      <c r="P2360" s="13">
        <v>297200</v>
      </c>
      <c r="Q2360" s="13">
        <v>312700</v>
      </c>
      <c r="R2360" s="13">
        <v>312700</v>
      </c>
      <c r="S2360" s="13">
        <v>312700</v>
      </c>
      <c r="T2360" s="13">
        <v>312700</v>
      </c>
      <c r="U2360" s="13">
        <v>312700</v>
      </c>
      <c r="V2360" s="13">
        <v>312700</v>
      </c>
      <c r="W2360" s="13">
        <v>312700</v>
      </c>
      <c r="X2360" s="13">
        <v>307300</v>
      </c>
      <c r="Y2360" s="13">
        <v>279600</v>
      </c>
      <c r="Z2360" s="13">
        <v>279600</v>
      </c>
      <c r="AA2360" s="13">
        <v>279600</v>
      </c>
      <c r="AB2360" s="13"/>
      <c r="AC2360" s="13"/>
      <c r="AD2360" s="13"/>
      <c r="AE2360" s="13"/>
      <c r="AF2360" s="13"/>
      <c r="AG2360" s="13"/>
      <c r="AH2360" s="13"/>
      <c r="AI2360" s="13"/>
      <c r="AJ2360" s="13">
        <v>46</v>
      </c>
      <c r="AK2360" s="13">
        <v>87</v>
      </c>
      <c r="AL2360" s="13">
        <v>63</v>
      </c>
      <c r="AM2360" s="13">
        <v>64</v>
      </c>
      <c r="AN2360" s="13"/>
      <c r="AO2360" s="13"/>
      <c r="AP2360" s="13"/>
      <c r="AQ2360" s="13"/>
      <c r="AR2360" s="13"/>
      <c r="AS2360" s="13"/>
      <c r="AT2360" s="13">
        <v>54</v>
      </c>
      <c r="AU2360" s="13">
        <v>9</v>
      </c>
      <c r="AV2360" s="13"/>
      <c r="AW2360" s="13"/>
      <c r="AX2360" s="13"/>
      <c r="AY2360" s="14">
        <f t="shared" si="374"/>
        <v>53.833333333333336</v>
      </c>
      <c r="AZ2360" s="14">
        <f t="shared" si="372"/>
        <v>23</v>
      </c>
      <c r="BA2360" s="19">
        <f t="shared" si="375"/>
        <v>0.27272727272727271</v>
      </c>
      <c r="BB2360" s="20">
        <f t="shared" si="373"/>
        <v>25.918461888520053</v>
      </c>
      <c r="BC2360">
        <f t="shared" si="376"/>
        <v>0</v>
      </c>
      <c r="BD2360" s="14">
        <f t="shared" si="377"/>
        <v>21</v>
      </c>
      <c r="BE2360" s="14" t="str">
        <f t="shared" si="378"/>
        <v/>
      </c>
      <c r="BF2360" s="14">
        <f t="shared" si="379"/>
        <v>65</v>
      </c>
      <c r="BG2360" s="14">
        <f t="shared" si="380"/>
        <v>31.5</v>
      </c>
    </row>
    <row r="2361" spans="1:59" x14ac:dyDescent="0.2">
      <c r="A2361" t="str">
        <f t="shared" si="371"/>
        <v>Nicholas Robertson_2015</v>
      </c>
      <c r="B2361" t="s">
        <v>2713</v>
      </c>
      <c r="C2361" t="s">
        <v>514</v>
      </c>
      <c r="D2361">
        <v>2015</v>
      </c>
      <c r="E2361" s="13">
        <v>292900</v>
      </c>
      <c r="F2361" s="13">
        <v>292900</v>
      </c>
      <c r="G2361" s="13">
        <v>292900</v>
      </c>
      <c r="H2361" s="13">
        <v>292900</v>
      </c>
      <c r="I2361" s="13">
        <v>292900</v>
      </c>
      <c r="J2361" s="13">
        <v>292900</v>
      </c>
      <c r="K2361" s="13">
        <v>296700</v>
      </c>
      <c r="L2361" s="13">
        <v>288600</v>
      </c>
      <c r="M2361" s="13">
        <v>286500</v>
      </c>
      <c r="N2361" s="13">
        <v>304300</v>
      </c>
      <c r="O2361" s="13">
        <v>327300</v>
      </c>
      <c r="P2361" s="13">
        <v>327300</v>
      </c>
      <c r="Q2361" s="13">
        <v>324800</v>
      </c>
      <c r="R2361" s="13">
        <v>324800</v>
      </c>
      <c r="S2361" s="13">
        <v>324800</v>
      </c>
      <c r="T2361" s="13">
        <v>309300</v>
      </c>
      <c r="U2361" s="13">
        <v>285400</v>
      </c>
      <c r="V2361" s="13">
        <v>266600</v>
      </c>
      <c r="W2361" s="13">
        <v>233200</v>
      </c>
      <c r="X2361" s="13">
        <v>233200</v>
      </c>
      <c r="Y2361" s="13">
        <v>233200</v>
      </c>
      <c r="Z2361" s="13">
        <v>233200</v>
      </c>
      <c r="AA2361" s="13">
        <v>233200</v>
      </c>
      <c r="AB2361" s="13"/>
      <c r="AC2361" s="13"/>
      <c r="AD2361" s="13"/>
      <c r="AE2361" s="13">
        <v>85</v>
      </c>
      <c r="AF2361" s="13">
        <v>56</v>
      </c>
      <c r="AG2361" s="13">
        <v>43</v>
      </c>
      <c r="AH2361" s="13">
        <v>60</v>
      </c>
      <c r="AI2361" s="13">
        <v>64</v>
      </c>
      <c r="AJ2361" s="13">
        <v>87</v>
      </c>
      <c r="AK2361" s="13">
        <v>81</v>
      </c>
      <c r="AL2361" s="13"/>
      <c r="AM2361" s="13">
        <v>21</v>
      </c>
      <c r="AN2361" s="13"/>
      <c r="AO2361" s="13"/>
      <c r="AP2361" s="13">
        <v>55</v>
      </c>
      <c r="AQ2361" s="13">
        <v>53</v>
      </c>
      <c r="AR2361" s="13">
        <v>22</v>
      </c>
      <c r="AS2361" s="13">
        <v>10</v>
      </c>
      <c r="AT2361" s="13"/>
      <c r="AU2361" s="13"/>
      <c r="AV2361" s="13"/>
      <c r="AW2361" s="13"/>
      <c r="AX2361" s="13"/>
      <c r="AY2361" s="14">
        <f t="shared" si="374"/>
        <v>53.083333333333336</v>
      </c>
      <c r="AZ2361" s="14">
        <f t="shared" si="372"/>
        <v>23</v>
      </c>
      <c r="BA2361" s="19">
        <f t="shared" si="375"/>
        <v>0.54545454545454541</v>
      </c>
      <c r="BB2361" s="20">
        <f t="shared" si="373"/>
        <v>25.371631736443298</v>
      </c>
      <c r="BC2361">
        <f t="shared" si="376"/>
        <v>0</v>
      </c>
      <c r="BD2361" s="14">
        <f t="shared" si="377"/>
        <v>19</v>
      </c>
      <c r="BE2361" s="14">
        <f t="shared" si="378"/>
        <v>61.333333333333336</v>
      </c>
      <c r="BF2361" s="14">
        <f t="shared" si="379"/>
        <v>62.6</v>
      </c>
      <c r="BG2361" s="14">
        <f t="shared" si="380"/>
        <v>35</v>
      </c>
    </row>
    <row r="2362" spans="1:59" x14ac:dyDescent="0.2">
      <c r="A2362" t="str">
        <f t="shared" si="371"/>
        <v>Mitch Robinson_2018</v>
      </c>
      <c r="B2362" t="s">
        <v>795</v>
      </c>
      <c r="C2362" t="s">
        <v>514</v>
      </c>
      <c r="D2362">
        <v>2018</v>
      </c>
      <c r="E2362" s="13">
        <v>406400</v>
      </c>
      <c r="F2362" s="13">
        <v>406400</v>
      </c>
      <c r="G2362" s="13">
        <v>406400</v>
      </c>
      <c r="H2362" s="13">
        <v>406400</v>
      </c>
      <c r="I2362" s="13">
        <v>425000</v>
      </c>
      <c r="J2362" s="13">
        <v>447600</v>
      </c>
      <c r="K2362" s="13">
        <v>474800</v>
      </c>
      <c r="L2362" s="13">
        <v>496500</v>
      </c>
      <c r="M2362" s="13">
        <v>499600</v>
      </c>
      <c r="N2362" s="13">
        <v>476100</v>
      </c>
      <c r="O2362" s="13">
        <v>491800</v>
      </c>
      <c r="P2362" s="13">
        <v>507400</v>
      </c>
      <c r="Q2362" s="13">
        <v>507400</v>
      </c>
      <c r="R2362" s="13">
        <v>507400</v>
      </c>
      <c r="S2362" s="13">
        <v>507400</v>
      </c>
      <c r="T2362" s="13">
        <v>520400</v>
      </c>
      <c r="U2362" s="13">
        <v>474200</v>
      </c>
      <c r="V2362" s="13">
        <v>441500</v>
      </c>
      <c r="W2362" s="13">
        <v>395400</v>
      </c>
      <c r="X2362" s="13">
        <v>376100</v>
      </c>
      <c r="Y2362" s="13">
        <v>376700</v>
      </c>
      <c r="Z2362" s="13">
        <v>402300</v>
      </c>
      <c r="AA2362" s="13">
        <v>430800</v>
      </c>
      <c r="AB2362" s="13">
        <v>83</v>
      </c>
      <c r="AC2362" s="13"/>
      <c r="AD2362" s="13">
        <v>103</v>
      </c>
      <c r="AE2362" s="13">
        <v>94</v>
      </c>
      <c r="AF2362" s="13">
        <v>102</v>
      </c>
      <c r="AG2362" s="13">
        <v>130</v>
      </c>
      <c r="AH2362" s="13">
        <v>100</v>
      </c>
      <c r="AI2362" s="13">
        <v>76</v>
      </c>
      <c r="AJ2362" s="13">
        <v>73</v>
      </c>
      <c r="AK2362" s="13">
        <v>172</v>
      </c>
      <c r="AL2362" s="13">
        <v>85</v>
      </c>
      <c r="AM2362" s="13"/>
      <c r="AN2362" s="13"/>
      <c r="AO2362" s="13"/>
      <c r="AP2362" s="13">
        <v>83</v>
      </c>
      <c r="AQ2362" s="13">
        <v>47</v>
      </c>
      <c r="AR2362" s="13">
        <v>86</v>
      </c>
      <c r="AS2362" s="13">
        <v>34</v>
      </c>
      <c r="AT2362" s="13">
        <v>79</v>
      </c>
      <c r="AU2362" s="13">
        <v>120</v>
      </c>
      <c r="AV2362" s="13">
        <v>91</v>
      </c>
      <c r="AW2362" s="13">
        <v>97</v>
      </c>
      <c r="AX2362" s="13">
        <v>83</v>
      </c>
      <c r="AY2362" s="14">
        <f t="shared" si="374"/>
        <v>91.473684210526315</v>
      </c>
      <c r="AZ2362" s="14">
        <f t="shared" si="372"/>
        <v>23</v>
      </c>
      <c r="BA2362" s="19">
        <f t="shared" si="375"/>
        <v>0.86363636363636365</v>
      </c>
      <c r="BB2362" s="20">
        <f t="shared" si="373"/>
        <v>29.288542357896404</v>
      </c>
      <c r="BC2362">
        <f t="shared" si="376"/>
        <v>0</v>
      </c>
      <c r="BD2362" s="14">
        <f t="shared" si="377"/>
        <v>20</v>
      </c>
      <c r="BE2362" s="14">
        <f t="shared" si="378"/>
        <v>102.4</v>
      </c>
      <c r="BF2362" s="14">
        <f t="shared" si="379"/>
        <v>101.2</v>
      </c>
      <c r="BG2362" s="14">
        <f t="shared" si="380"/>
        <v>80</v>
      </c>
    </row>
    <row r="2363" spans="1:59" x14ac:dyDescent="0.2">
      <c r="A2363" t="str">
        <f t="shared" si="371"/>
        <v>Mitch Robinson_2017</v>
      </c>
      <c r="B2363" t="s">
        <v>795</v>
      </c>
      <c r="C2363" t="s">
        <v>514</v>
      </c>
      <c r="D2363">
        <v>2017</v>
      </c>
      <c r="E2363" s="13">
        <v>461700</v>
      </c>
      <c r="F2363" s="13">
        <v>461700</v>
      </c>
      <c r="G2363" s="13">
        <v>461700</v>
      </c>
      <c r="H2363" s="13">
        <v>443200</v>
      </c>
      <c r="I2363" s="13">
        <v>442100</v>
      </c>
      <c r="J2363" s="13">
        <v>457200</v>
      </c>
      <c r="K2363" s="13">
        <v>479300</v>
      </c>
      <c r="L2363" s="13">
        <v>467100</v>
      </c>
      <c r="M2363" s="13">
        <v>467100</v>
      </c>
      <c r="N2363" s="13">
        <v>467100</v>
      </c>
      <c r="O2363" s="13">
        <v>467100</v>
      </c>
      <c r="P2363" s="13">
        <v>467100</v>
      </c>
      <c r="Q2363" s="13">
        <v>467100</v>
      </c>
      <c r="R2363" s="13">
        <v>467100</v>
      </c>
      <c r="S2363" s="13">
        <v>467100</v>
      </c>
      <c r="T2363" s="13">
        <v>467100</v>
      </c>
      <c r="U2363" s="13">
        <v>467100</v>
      </c>
      <c r="V2363" s="13">
        <v>467100</v>
      </c>
      <c r="W2363" s="13">
        <v>467100</v>
      </c>
      <c r="X2363" s="13">
        <v>467100</v>
      </c>
      <c r="Y2363" s="13">
        <v>467100</v>
      </c>
      <c r="Z2363" s="13">
        <v>467100</v>
      </c>
      <c r="AA2363" s="13">
        <v>467100</v>
      </c>
      <c r="AB2363" s="13">
        <v>65</v>
      </c>
      <c r="AC2363" s="13">
        <v>81</v>
      </c>
      <c r="AD2363" s="13">
        <v>82</v>
      </c>
      <c r="AE2363" s="13">
        <v>94</v>
      </c>
      <c r="AF2363" s="13">
        <v>116</v>
      </c>
      <c r="AG2363" s="13">
        <v>108</v>
      </c>
      <c r="AH2363" s="13">
        <v>29</v>
      </c>
      <c r="AI2363" s="13"/>
      <c r="AJ2363" s="13"/>
      <c r="AK2363" s="13"/>
      <c r="AL2363" s="13"/>
      <c r="AM2363" s="13"/>
      <c r="AN2363" s="13"/>
      <c r="AO2363" s="13"/>
      <c r="AP2363" s="13"/>
      <c r="AQ2363" s="13"/>
      <c r="AR2363" s="13"/>
      <c r="AS2363" s="13"/>
      <c r="AT2363" s="13"/>
      <c r="AU2363" s="13"/>
      <c r="AV2363" s="13"/>
      <c r="AW2363" s="13"/>
      <c r="AX2363" s="13"/>
      <c r="AY2363" s="14">
        <f t="shared" si="374"/>
        <v>82.142857142857139</v>
      </c>
      <c r="AZ2363" s="14">
        <f t="shared" si="372"/>
        <v>23</v>
      </c>
      <c r="BA2363" s="19">
        <f t="shared" si="375"/>
        <v>0.31818181818181818</v>
      </c>
      <c r="BB2363" s="20">
        <f t="shared" si="373"/>
        <v>29.082804607010036</v>
      </c>
      <c r="BC2363">
        <f t="shared" si="376"/>
        <v>0</v>
      </c>
      <c r="BD2363" s="14">
        <f t="shared" si="377"/>
        <v>5</v>
      </c>
      <c r="BE2363" s="14">
        <f t="shared" si="378"/>
        <v>91</v>
      </c>
      <c r="BF2363" s="14">
        <f t="shared" si="379"/>
        <v>29</v>
      </c>
      <c r="BG2363" s="14" t="str">
        <f t="shared" si="380"/>
        <v/>
      </c>
    </row>
    <row r="2364" spans="1:59" x14ac:dyDescent="0.2">
      <c r="A2364" t="str">
        <f t="shared" si="371"/>
        <v>Mitch Robinson_2016</v>
      </c>
      <c r="B2364" t="s">
        <v>795</v>
      </c>
      <c r="C2364" t="s">
        <v>514</v>
      </c>
      <c r="D2364">
        <v>2016</v>
      </c>
      <c r="E2364" s="13">
        <v>499800</v>
      </c>
      <c r="F2364" s="13">
        <v>499800</v>
      </c>
      <c r="G2364" s="13">
        <v>499800</v>
      </c>
      <c r="H2364" s="13">
        <v>499800</v>
      </c>
      <c r="I2364" s="13">
        <v>490400</v>
      </c>
      <c r="J2364" s="13">
        <v>490800</v>
      </c>
      <c r="K2364" s="13">
        <v>496700</v>
      </c>
      <c r="L2364" s="13">
        <v>486500</v>
      </c>
      <c r="M2364" s="13">
        <v>471200</v>
      </c>
      <c r="N2364" s="13">
        <v>437700</v>
      </c>
      <c r="O2364" s="13">
        <v>425400</v>
      </c>
      <c r="P2364" s="13">
        <v>434000</v>
      </c>
      <c r="Q2364" s="13">
        <v>442400</v>
      </c>
      <c r="R2364" s="13">
        <v>462100</v>
      </c>
      <c r="S2364" s="13">
        <v>447200</v>
      </c>
      <c r="T2364" s="13">
        <v>447200</v>
      </c>
      <c r="U2364" s="13">
        <v>433600</v>
      </c>
      <c r="V2364" s="13">
        <v>395800</v>
      </c>
      <c r="W2364" s="13">
        <v>381900</v>
      </c>
      <c r="X2364" s="13">
        <v>361700</v>
      </c>
      <c r="Y2364" s="13">
        <v>346400</v>
      </c>
      <c r="Z2364" s="13">
        <v>363900</v>
      </c>
      <c r="AA2364" s="13">
        <v>400800</v>
      </c>
      <c r="AB2364" s="13">
        <v>67</v>
      </c>
      <c r="AC2364" s="13"/>
      <c r="AD2364" s="13">
        <v>120</v>
      </c>
      <c r="AE2364" s="13">
        <v>86</v>
      </c>
      <c r="AF2364" s="13">
        <v>82</v>
      </c>
      <c r="AG2364" s="13">
        <v>133</v>
      </c>
      <c r="AH2364" s="13">
        <v>57</v>
      </c>
      <c r="AI2364" s="13">
        <v>64</v>
      </c>
      <c r="AJ2364" s="13">
        <v>85</v>
      </c>
      <c r="AK2364" s="13">
        <v>86</v>
      </c>
      <c r="AL2364" s="13">
        <v>103</v>
      </c>
      <c r="AM2364" s="13">
        <v>91</v>
      </c>
      <c r="AN2364" s="13">
        <v>124</v>
      </c>
      <c r="AO2364" s="13">
        <v>32</v>
      </c>
      <c r="AP2364" s="13"/>
      <c r="AQ2364" s="13">
        <v>83</v>
      </c>
      <c r="AR2364" s="13">
        <v>64</v>
      </c>
      <c r="AS2364" s="13">
        <v>65</v>
      </c>
      <c r="AT2364" s="13">
        <v>61</v>
      </c>
      <c r="AU2364" s="13">
        <v>63</v>
      </c>
      <c r="AV2364" s="13">
        <v>131</v>
      </c>
      <c r="AW2364" s="13">
        <v>116</v>
      </c>
      <c r="AX2364" s="13">
        <v>69</v>
      </c>
      <c r="AY2364" s="14">
        <f t="shared" si="374"/>
        <v>84.857142857142861</v>
      </c>
      <c r="AZ2364" s="14">
        <f t="shared" si="372"/>
        <v>23</v>
      </c>
      <c r="BA2364" s="19">
        <f t="shared" si="375"/>
        <v>0.95454545454545459</v>
      </c>
      <c r="BB2364" s="20">
        <f t="shared" si="373"/>
        <v>27.401251274870113</v>
      </c>
      <c r="BC2364">
        <f t="shared" si="376"/>
        <v>0</v>
      </c>
      <c r="BD2364" s="14">
        <f t="shared" si="377"/>
        <v>21</v>
      </c>
      <c r="BE2364" s="14">
        <f t="shared" si="378"/>
        <v>97.6</v>
      </c>
      <c r="BF2364" s="14">
        <f t="shared" si="379"/>
        <v>81</v>
      </c>
      <c r="BG2364" s="14">
        <f t="shared" si="380"/>
        <v>81.5</v>
      </c>
    </row>
    <row r="2365" spans="1:59" x14ac:dyDescent="0.2">
      <c r="A2365" t="str">
        <f t="shared" si="371"/>
        <v>Mitch Robinson_2015</v>
      </c>
      <c r="B2365" t="s">
        <v>795</v>
      </c>
      <c r="C2365" t="s">
        <v>514</v>
      </c>
      <c r="D2365">
        <v>2015</v>
      </c>
      <c r="E2365" s="13">
        <v>446600</v>
      </c>
      <c r="F2365" s="13">
        <v>446600</v>
      </c>
      <c r="G2365" s="13">
        <v>446600</v>
      </c>
      <c r="H2365" s="13">
        <v>428200</v>
      </c>
      <c r="I2365" s="13">
        <v>398700</v>
      </c>
      <c r="J2365" s="13">
        <v>387400</v>
      </c>
      <c r="K2365" s="13">
        <v>396200</v>
      </c>
      <c r="L2365" s="13">
        <v>427500</v>
      </c>
      <c r="M2365" s="13">
        <v>432100</v>
      </c>
      <c r="N2365" s="13">
        <v>417500</v>
      </c>
      <c r="O2365" s="13">
        <v>391100</v>
      </c>
      <c r="P2365" s="13">
        <v>391100</v>
      </c>
      <c r="Q2365" s="13">
        <v>370100</v>
      </c>
      <c r="R2365" s="13">
        <v>381500</v>
      </c>
      <c r="S2365" s="13">
        <v>398700</v>
      </c>
      <c r="T2365" s="13">
        <v>398700</v>
      </c>
      <c r="U2365" s="13">
        <v>417500</v>
      </c>
      <c r="V2365" s="13">
        <v>436000</v>
      </c>
      <c r="W2365" s="13">
        <v>449800</v>
      </c>
      <c r="X2365" s="13">
        <v>477300</v>
      </c>
      <c r="Y2365" s="13">
        <v>515000</v>
      </c>
      <c r="Z2365" s="13">
        <v>546300</v>
      </c>
      <c r="AA2365" s="13">
        <v>561500</v>
      </c>
      <c r="AB2365" s="13">
        <v>85</v>
      </c>
      <c r="AC2365" s="13">
        <v>88</v>
      </c>
      <c r="AD2365" s="13">
        <v>50</v>
      </c>
      <c r="AE2365" s="13">
        <v>50</v>
      </c>
      <c r="AF2365" s="13">
        <v>113</v>
      </c>
      <c r="AG2365" s="13">
        <v>89</v>
      </c>
      <c r="AH2365" s="13">
        <v>106</v>
      </c>
      <c r="AI2365" s="13">
        <v>70</v>
      </c>
      <c r="AJ2365" s="13">
        <v>48</v>
      </c>
      <c r="AK2365" s="13">
        <v>69</v>
      </c>
      <c r="AL2365" s="13"/>
      <c r="AM2365" s="13">
        <v>68</v>
      </c>
      <c r="AN2365" s="13">
        <v>109</v>
      </c>
      <c r="AO2365" s="13">
        <v>87</v>
      </c>
      <c r="AP2365" s="13"/>
      <c r="AQ2365" s="13">
        <v>83</v>
      </c>
      <c r="AR2365" s="13">
        <v>125</v>
      </c>
      <c r="AS2365" s="13">
        <v>87</v>
      </c>
      <c r="AT2365" s="13">
        <v>123</v>
      </c>
      <c r="AU2365" s="13">
        <v>166</v>
      </c>
      <c r="AV2365" s="13">
        <v>99</v>
      </c>
      <c r="AW2365" s="13">
        <v>105</v>
      </c>
      <c r="AX2365" s="13">
        <v>125</v>
      </c>
      <c r="AY2365" s="14">
        <f t="shared" si="374"/>
        <v>92.61904761904762</v>
      </c>
      <c r="AZ2365" s="14">
        <f t="shared" si="372"/>
        <v>23</v>
      </c>
      <c r="BA2365" s="19">
        <f t="shared" si="375"/>
        <v>0.95454545454545459</v>
      </c>
      <c r="BB2365" s="20">
        <f t="shared" si="373"/>
        <v>29.162435067182205</v>
      </c>
      <c r="BC2365">
        <f t="shared" si="376"/>
        <v>0</v>
      </c>
      <c r="BD2365" s="14">
        <f t="shared" si="377"/>
        <v>13</v>
      </c>
      <c r="BE2365" s="14">
        <f t="shared" si="378"/>
        <v>79.166666666666671</v>
      </c>
      <c r="BF2365" s="14">
        <f t="shared" si="379"/>
        <v>72.2</v>
      </c>
      <c r="BG2365" s="14">
        <f t="shared" si="380"/>
        <v>114.125</v>
      </c>
    </row>
    <row r="2366" spans="1:59" x14ac:dyDescent="0.2">
      <c r="A2366" t="str">
        <f t="shared" si="371"/>
        <v>Tom Rockliff_2018</v>
      </c>
      <c r="B2366" t="s">
        <v>889</v>
      </c>
      <c r="C2366" t="s">
        <v>40</v>
      </c>
      <c r="D2366">
        <v>2018</v>
      </c>
      <c r="E2366" s="13">
        <v>529400</v>
      </c>
      <c r="F2366" s="13">
        <v>529400</v>
      </c>
      <c r="G2366" s="13">
        <v>529400</v>
      </c>
      <c r="H2366" s="13">
        <v>453800</v>
      </c>
      <c r="I2366" s="13">
        <v>387900</v>
      </c>
      <c r="J2366" s="13">
        <v>387900</v>
      </c>
      <c r="K2366" s="13">
        <v>387900</v>
      </c>
      <c r="L2366" s="13">
        <v>387900</v>
      </c>
      <c r="M2366" s="13">
        <v>373300</v>
      </c>
      <c r="N2366" s="13">
        <v>374900</v>
      </c>
      <c r="O2366" s="13">
        <v>374900</v>
      </c>
      <c r="P2366" s="13">
        <v>382100</v>
      </c>
      <c r="Q2366" s="13">
        <v>387200</v>
      </c>
      <c r="R2366" s="13">
        <v>403000</v>
      </c>
      <c r="S2366" s="13">
        <v>422600</v>
      </c>
      <c r="T2366" s="13">
        <v>432000</v>
      </c>
      <c r="U2366" s="13">
        <v>436100</v>
      </c>
      <c r="V2366" s="13">
        <v>448900</v>
      </c>
      <c r="W2366" s="13">
        <v>446200</v>
      </c>
      <c r="X2366" s="13">
        <v>429100</v>
      </c>
      <c r="Y2366" s="13">
        <v>405000</v>
      </c>
      <c r="Z2366" s="13">
        <v>393100</v>
      </c>
      <c r="AA2366" s="13">
        <v>371200</v>
      </c>
      <c r="AB2366" s="13">
        <v>55</v>
      </c>
      <c r="AC2366" s="13">
        <v>17</v>
      </c>
      <c r="AD2366" s="13">
        <v>74</v>
      </c>
      <c r="AE2366" s="13">
        <v>29</v>
      </c>
      <c r="AF2366" s="13"/>
      <c r="AG2366" s="13"/>
      <c r="AH2366" s="13"/>
      <c r="AI2366" s="13">
        <v>98</v>
      </c>
      <c r="AJ2366" s="13">
        <v>102</v>
      </c>
      <c r="AK2366" s="13"/>
      <c r="AL2366" s="13">
        <v>41</v>
      </c>
      <c r="AM2366" s="13">
        <v>100</v>
      </c>
      <c r="AN2366" s="13">
        <v>127</v>
      </c>
      <c r="AO2366" s="13">
        <v>61</v>
      </c>
      <c r="AP2366" s="13">
        <v>92</v>
      </c>
      <c r="AQ2366" s="13">
        <v>121</v>
      </c>
      <c r="AR2366" s="13">
        <v>82</v>
      </c>
      <c r="AS2366" s="13">
        <v>66</v>
      </c>
      <c r="AT2366" s="13">
        <v>87</v>
      </c>
      <c r="AU2366" s="13">
        <v>57</v>
      </c>
      <c r="AV2366" s="13">
        <v>79</v>
      </c>
      <c r="AW2366" s="13">
        <v>58</v>
      </c>
      <c r="AX2366" s="13"/>
      <c r="AY2366" s="14">
        <f t="shared" si="374"/>
        <v>74.777777777777771</v>
      </c>
      <c r="AZ2366" s="14">
        <f t="shared" si="372"/>
        <v>23</v>
      </c>
      <c r="BA2366" s="19">
        <f t="shared" si="375"/>
        <v>0.81818181818181823</v>
      </c>
      <c r="BB2366" s="20">
        <f t="shared" si="373"/>
        <v>29.830019533340518</v>
      </c>
      <c r="BC2366">
        <f t="shared" si="376"/>
        <v>0</v>
      </c>
      <c r="BD2366" s="14">
        <f t="shared" si="377"/>
        <v>23</v>
      </c>
      <c r="BE2366" s="14">
        <f t="shared" si="378"/>
        <v>43.75</v>
      </c>
      <c r="BF2366" s="14">
        <f t="shared" si="379"/>
        <v>85.25</v>
      </c>
      <c r="BG2366" s="14">
        <f t="shared" si="380"/>
        <v>80.25</v>
      </c>
    </row>
    <row r="2367" spans="1:59" x14ac:dyDescent="0.2">
      <c r="A2367" t="str">
        <f t="shared" si="371"/>
        <v>Tom Rockliff_2017</v>
      </c>
      <c r="B2367" t="s">
        <v>889</v>
      </c>
      <c r="C2367" t="s">
        <v>40</v>
      </c>
      <c r="D2367">
        <v>2017</v>
      </c>
      <c r="E2367" s="13">
        <v>603900</v>
      </c>
      <c r="F2367" s="13">
        <v>603900</v>
      </c>
      <c r="G2367" s="13">
        <v>603900</v>
      </c>
      <c r="H2367" s="13">
        <v>607000</v>
      </c>
      <c r="I2367" s="13">
        <v>626000</v>
      </c>
      <c r="J2367" s="13">
        <v>634200</v>
      </c>
      <c r="K2367" s="13">
        <v>616500</v>
      </c>
      <c r="L2367" s="13">
        <v>591700</v>
      </c>
      <c r="M2367" s="13">
        <v>591500</v>
      </c>
      <c r="N2367" s="13">
        <v>591500</v>
      </c>
      <c r="O2367" s="13">
        <v>591500</v>
      </c>
      <c r="P2367" s="13">
        <v>591500</v>
      </c>
      <c r="Q2367" s="13">
        <v>609400</v>
      </c>
      <c r="R2367" s="13">
        <v>582800</v>
      </c>
      <c r="S2367" s="13">
        <v>534600</v>
      </c>
      <c r="T2367" s="13">
        <v>486700</v>
      </c>
      <c r="U2367" s="13">
        <v>465000</v>
      </c>
      <c r="V2367" s="13">
        <v>437200</v>
      </c>
      <c r="W2367" s="13">
        <v>411400</v>
      </c>
      <c r="X2367" s="13">
        <v>381600</v>
      </c>
      <c r="Y2367" s="13">
        <v>377900</v>
      </c>
      <c r="Z2367" s="13">
        <v>405100</v>
      </c>
      <c r="AA2367" s="13">
        <v>429400</v>
      </c>
      <c r="AB2367" s="13">
        <v>137</v>
      </c>
      <c r="AC2367" s="13">
        <v>118</v>
      </c>
      <c r="AD2367" s="13">
        <v>104</v>
      </c>
      <c r="AE2367" s="13">
        <v>176</v>
      </c>
      <c r="AF2367" s="13">
        <v>104</v>
      </c>
      <c r="AG2367" s="13">
        <v>53</v>
      </c>
      <c r="AH2367" s="13">
        <v>148</v>
      </c>
      <c r="AI2367" s="13">
        <v>147</v>
      </c>
      <c r="AJ2367" s="13"/>
      <c r="AK2367" s="13"/>
      <c r="AL2367" s="13"/>
      <c r="AM2367" s="13">
        <v>92</v>
      </c>
      <c r="AN2367" s="13">
        <v>59</v>
      </c>
      <c r="AO2367" s="13">
        <v>83</v>
      </c>
      <c r="AP2367" s="13">
        <v>68</v>
      </c>
      <c r="AQ2367" s="13">
        <v>90</v>
      </c>
      <c r="AR2367" s="13">
        <v>57</v>
      </c>
      <c r="AS2367" s="13">
        <v>57</v>
      </c>
      <c r="AT2367" s="13">
        <v>66</v>
      </c>
      <c r="AU2367" s="13">
        <v>99</v>
      </c>
      <c r="AV2367" s="13">
        <v>125</v>
      </c>
      <c r="AW2367" s="13">
        <v>76</v>
      </c>
      <c r="AX2367" s="13">
        <v>67</v>
      </c>
      <c r="AY2367" s="14">
        <f t="shared" si="374"/>
        <v>96.3</v>
      </c>
      <c r="AZ2367" s="14">
        <f t="shared" si="372"/>
        <v>23</v>
      </c>
      <c r="BA2367" s="19">
        <f t="shared" si="375"/>
        <v>0.90909090909090906</v>
      </c>
      <c r="BB2367" s="20">
        <f t="shared" si="373"/>
        <v>35.727182633778568</v>
      </c>
      <c r="BC2367">
        <f t="shared" si="376"/>
        <v>0</v>
      </c>
      <c r="BD2367" s="14">
        <f t="shared" si="377"/>
        <v>21</v>
      </c>
      <c r="BE2367" s="14">
        <f t="shared" si="378"/>
        <v>115.33333333333333</v>
      </c>
      <c r="BF2367" s="14">
        <f t="shared" si="379"/>
        <v>129</v>
      </c>
      <c r="BG2367" s="14">
        <f t="shared" si="380"/>
        <v>78.333333333333329</v>
      </c>
    </row>
    <row r="2368" spans="1:59" x14ac:dyDescent="0.2">
      <c r="A2368" t="str">
        <f t="shared" si="371"/>
        <v>Tom Rockliff_2016</v>
      </c>
      <c r="B2368" t="s">
        <v>889</v>
      </c>
      <c r="C2368" t="s">
        <v>40</v>
      </c>
      <c r="D2368">
        <v>2016</v>
      </c>
      <c r="E2368" s="13">
        <v>550100</v>
      </c>
      <c r="F2368" s="13">
        <v>550100</v>
      </c>
      <c r="G2368" s="13">
        <v>550100</v>
      </c>
      <c r="H2368" s="13">
        <v>550100</v>
      </c>
      <c r="I2368" s="13">
        <v>550100</v>
      </c>
      <c r="J2368" s="13">
        <v>504800</v>
      </c>
      <c r="K2368" s="13">
        <v>483400</v>
      </c>
      <c r="L2368" s="13">
        <v>463000</v>
      </c>
      <c r="M2368" s="13">
        <v>463000</v>
      </c>
      <c r="N2368" s="13">
        <v>463000</v>
      </c>
      <c r="O2368" s="13">
        <v>463000</v>
      </c>
      <c r="P2368" s="13">
        <v>500400</v>
      </c>
      <c r="Q2368" s="13">
        <v>521600</v>
      </c>
      <c r="R2368" s="13">
        <v>572500</v>
      </c>
      <c r="S2368" s="13">
        <v>566500</v>
      </c>
      <c r="T2368" s="13">
        <v>566500</v>
      </c>
      <c r="U2368" s="13">
        <v>557800</v>
      </c>
      <c r="V2368" s="13">
        <v>549400</v>
      </c>
      <c r="W2368" s="13">
        <v>565900</v>
      </c>
      <c r="X2368" s="13">
        <v>572500</v>
      </c>
      <c r="Y2368" s="13">
        <v>572600</v>
      </c>
      <c r="Z2368" s="13">
        <v>574600</v>
      </c>
      <c r="AA2368" s="13">
        <v>585500</v>
      </c>
      <c r="AB2368" s="13">
        <v>89</v>
      </c>
      <c r="AC2368" s="13">
        <v>48</v>
      </c>
      <c r="AD2368" s="13"/>
      <c r="AE2368" s="13"/>
      <c r="AF2368" s="13">
        <v>83</v>
      </c>
      <c r="AG2368" s="13">
        <v>117</v>
      </c>
      <c r="AH2368" s="13">
        <v>41</v>
      </c>
      <c r="AI2368" s="13"/>
      <c r="AJ2368" s="13"/>
      <c r="AK2368" s="13"/>
      <c r="AL2368" s="13">
        <v>204</v>
      </c>
      <c r="AM2368" s="13">
        <v>104</v>
      </c>
      <c r="AN2368" s="13">
        <v>130</v>
      </c>
      <c r="AO2368" s="13">
        <v>100</v>
      </c>
      <c r="AP2368" s="13"/>
      <c r="AQ2368" s="13">
        <v>92</v>
      </c>
      <c r="AR2368" s="13">
        <v>130</v>
      </c>
      <c r="AS2368" s="13">
        <v>154</v>
      </c>
      <c r="AT2368" s="13">
        <v>81</v>
      </c>
      <c r="AU2368" s="13">
        <v>120</v>
      </c>
      <c r="AV2368" s="13">
        <v>159</v>
      </c>
      <c r="AW2368" s="13">
        <v>102</v>
      </c>
      <c r="AX2368" s="13">
        <v>133</v>
      </c>
      <c r="AY2368" s="14">
        <f t="shared" si="374"/>
        <v>111</v>
      </c>
      <c r="AZ2368" s="14">
        <f t="shared" si="372"/>
        <v>23</v>
      </c>
      <c r="BA2368" s="19">
        <f t="shared" si="375"/>
        <v>0.77272727272727271</v>
      </c>
      <c r="BB2368" s="20">
        <f t="shared" si="373"/>
        <v>40.135707294129006</v>
      </c>
      <c r="BC2368">
        <f t="shared" si="376"/>
        <v>0</v>
      </c>
      <c r="BD2368" s="14">
        <f t="shared" si="377"/>
        <v>8</v>
      </c>
      <c r="BE2368" s="14">
        <f t="shared" si="378"/>
        <v>84.25</v>
      </c>
      <c r="BF2368" s="14">
        <f t="shared" si="379"/>
        <v>116.33333333333333</v>
      </c>
      <c r="BG2368" s="14">
        <f t="shared" si="380"/>
        <v>121.375</v>
      </c>
    </row>
    <row r="2369" spans="1:59" x14ac:dyDescent="0.2">
      <c r="A2369" t="str">
        <f t="shared" si="371"/>
        <v>Tom Rockliff_2015</v>
      </c>
      <c r="B2369" t="s">
        <v>889</v>
      </c>
      <c r="C2369" t="s">
        <v>40</v>
      </c>
      <c r="D2369">
        <v>2015</v>
      </c>
      <c r="E2369" s="13">
        <v>709500</v>
      </c>
      <c r="F2369" s="13">
        <v>709500</v>
      </c>
      <c r="G2369" s="13">
        <v>709500</v>
      </c>
      <c r="H2369" s="13">
        <v>709500</v>
      </c>
      <c r="I2369" s="13">
        <v>709500</v>
      </c>
      <c r="J2369" s="13">
        <v>579000</v>
      </c>
      <c r="K2369" s="13">
        <v>494200</v>
      </c>
      <c r="L2369" s="13">
        <v>447000</v>
      </c>
      <c r="M2369" s="13">
        <v>465400</v>
      </c>
      <c r="N2369" s="13">
        <v>481700</v>
      </c>
      <c r="O2369" s="13">
        <v>481700</v>
      </c>
      <c r="P2369" s="13">
        <v>481700</v>
      </c>
      <c r="Q2369" s="13">
        <v>481700</v>
      </c>
      <c r="R2369" s="13">
        <v>481700</v>
      </c>
      <c r="S2369" s="13">
        <v>481700</v>
      </c>
      <c r="T2369" s="13">
        <v>510100</v>
      </c>
      <c r="U2369" s="13">
        <v>522300</v>
      </c>
      <c r="V2369" s="13">
        <v>505000</v>
      </c>
      <c r="W2369" s="13">
        <v>496600</v>
      </c>
      <c r="X2369" s="13">
        <v>496300</v>
      </c>
      <c r="Y2369" s="13">
        <v>537300</v>
      </c>
      <c r="Z2369" s="13">
        <v>560000</v>
      </c>
      <c r="AA2369" s="13">
        <v>590300</v>
      </c>
      <c r="AB2369" s="13">
        <v>71</v>
      </c>
      <c r="AC2369" s="13"/>
      <c r="AD2369" s="13"/>
      <c r="AE2369" s="13">
        <v>57</v>
      </c>
      <c r="AF2369" s="13"/>
      <c r="AG2369" s="13">
        <v>97</v>
      </c>
      <c r="AH2369" s="13">
        <v>91</v>
      </c>
      <c r="AI2369" s="13">
        <v>120</v>
      </c>
      <c r="AJ2369" s="13">
        <v>103</v>
      </c>
      <c r="AK2369" s="13"/>
      <c r="AL2369" s="13"/>
      <c r="AM2369" s="13"/>
      <c r="AN2369" s="13"/>
      <c r="AO2369" s="13"/>
      <c r="AP2369" s="13">
        <v>126</v>
      </c>
      <c r="AQ2369" s="13">
        <v>101</v>
      </c>
      <c r="AR2369" s="13">
        <v>50</v>
      </c>
      <c r="AS2369" s="13">
        <v>135</v>
      </c>
      <c r="AT2369" s="13">
        <v>115</v>
      </c>
      <c r="AU2369" s="13">
        <v>145</v>
      </c>
      <c r="AV2369" s="13">
        <v>122</v>
      </c>
      <c r="AW2369" s="13">
        <v>146</v>
      </c>
      <c r="AX2369" s="13">
        <v>152</v>
      </c>
      <c r="AY2369" s="14">
        <f t="shared" si="374"/>
        <v>108.73333333333333</v>
      </c>
      <c r="AZ2369" s="14">
        <f t="shared" si="372"/>
        <v>23</v>
      </c>
      <c r="BA2369" s="19">
        <f t="shared" si="375"/>
        <v>0.68181818181818177</v>
      </c>
      <c r="BB2369" s="20">
        <f t="shared" si="373"/>
        <v>31.623830676669545</v>
      </c>
      <c r="BC2369">
        <f t="shared" si="376"/>
        <v>0</v>
      </c>
      <c r="BD2369" s="14">
        <f t="shared" si="377"/>
        <v>8</v>
      </c>
      <c r="BE2369" s="14">
        <f t="shared" si="378"/>
        <v>75</v>
      </c>
      <c r="BF2369" s="14">
        <f t="shared" si="379"/>
        <v>104.66666666666667</v>
      </c>
      <c r="BG2369" s="14">
        <f t="shared" si="380"/>
        <v>121.33333333333333</v>
      </c>
    </row>
    <row r="2370" spans="1:59" x14ac:dyDescent="0.2">
      <c r="A2370" t="str">
        <f t="shared" ref="A2370:A2433" si="381">B2370&amp;"_"&amp;D2370</f>
        <v>Gary Rohan_2018</v>
      </c>
      <c r="B2370" t="s">
        <v>640</v>
      </c>
      <c r="C2370" t="s">
        <v>235</v>
      </c>
      <c r="D2370">
        <v>2018</v>
      </c>
      <c r="E2370" s="13">
        <v>381700</v>
      </c>
      <c r="F2370" s="13">
        <v>381700</v>
      </c>
      <c r="G2370" s="13">
        <v>381700</v>
      </c>
      <c r="H2370" s="13">
        <v>381700</v>
      </c>
      <c r="I2370" s="13">
        <v>381700</v>
      </c>
      <c r="J2370" s="13">
        <v>344600</v>
      </c>
      <c r="K2370" s="13">
        <v>323800</v>
      </c>
      <c r="L2370" s="13">
        <v>316100</v>
      </c>
      <c r="M2370" s="13">
        <v>301700</v>
      </c>
      <c r="N2370" s="13">
        <v>284200</v>
      </c>
      <c r="O2370" s="13">
        <v>284200</v>
      </c>
      <c r="P2370" s="13">
        <v>281300</v>
      </c>
      <c r="Q2370" s="13">
        <v>284200</v>
      </c>
      <c r="R2370" s="13">
        <v>288300</v>
      </c>
      <c r="S2370" s="13">
        <v>288300</v>
      </c>
      <c r="T2370" s="13">
        <v>260900</v>
      </c>
      <c r="U2370" s="13">
        <v>260900</v>
      </c>
      <c r="V2370" s="13">
        <v>260900</v>
      </c>
      <c r="W2370" s="13">
        <v>260900</v>
      </c>
      <c r="X2370" s="13">
        <v>260900</v>
      </c>
      <c r="Y2370" s="13">
        <v>260900</v>
      </c>
      <c r="Z2370" s="13">
        <v>260900</v>
      </c>
      <c r="AA2370" s="13">
        <v>260900</v>
      </c>
      <c r="AB2370" s="13"/>
      <c r="AC2370" s="13">
        <v>37</v>
      </c>
      <c r="AD2370" s="13">
        <v>38</v>
      </c>
      <c r="AE2370" s="13"/>
      <c r="AF2370" s="13">
        <v>66</v>
      </c>
      <c r="AG2370" s="13">
        <v>54</v>
      </c>
      <c r="AH2370" s="13">
        <v>56</v>
      </c>
      <c r="AI2370" s="13">
        <v>48</v>
      </c>
      <c r="AJ2370" s="13">
        <v>39</v>
      </c>
      <c r="AK2370" s="13"/>
      <c r="AL2370" s="13">
        <v>77</v>
      </c>
      <c r="AM2370" s="13">
        <v>61</v>
      </c>
      <c r="AN2370" s="13">
        <v>42</v>
      </c>
      <c r="AO2370" s="13"/>
      <c r="AP2370" s="13">
        <v>12</v>
      </c>
      <c r="AQ2370" s="13"/>
      <c r="AR2370" s="13"/>
      <c r="AS2370" s="13"/>
      <c r="AT2370" s="13"/>
      <c r="AU2370" s="13"/>
      <c r="AV2370" s="13"/>
      <c r="AW2370" s="13"/>
      <c r="AX2370" s="13"/>
      <c r="AY2370" s="14">
        <f t="shared" si="374"/>
        <v>48.18181818181818</v>
      </c>
      <c r="AZ2370" s="14">
        <f t="shared" si="372"/>
        <v>23</v>
      </c>
      <c r="BA2370" s="19">
        <f t="shared" si="375"/>
        <v>0.5</v>
      </c>
      <c r="BB2370" s="20">
        <f t="shared" si="373"/>
        <v>17.514669176539886</v>
      </c>
      <c r="BC2370">
        <f t="shared" si="376"/>
        <v>0</v>
      </c>
      <c r="BD2370" s="14">
        <f t="shared" si="377"/>
        <v>16</v>
      </c>
      <c r="BE2370" s="14">
        <f t="shared" si="378"/>
        <v>48.75</v>
      </c>
      <c r="BF2370" s="14">
        <f t="shared" si="379"/>
        <v>56.2</v>
      </c>
      <c r="BG2370" s="14">
        <f t="shared" si="380"/>
        <v>12</v>
      </c>
    </row>
    <row r="2371" spans="1:59" x14ac:dyDescent="0.2">
      <c r="A2371" t="str">
        <f t="shared" si="381"/>
        <v>Gary Rohan_2017</v>
      </c>
      <c r="B2371" t="s">
        <v>640</v>
      </c>
      <c r="C2371" t="s">
        <v>235</v>
      </c>
      <c r="D2371">
        <v>2017</v>
      </c>
      <c r="E2371" s="13">
        <v>342800</v>
      </c>
      <c r="F2371" s="13">
        <v>342800</v>
      </c>
      <c r="G2371" s="13">
        <v>342800</v>
      </c>
      <c r="H2371" s="13">
        <v>342800</v>
      </c>
      <c r="I2371" s="13">
        <v>342800</v>
      </c>
      <c r="J2371" s="13">
        <v>342800</v>
      </c>
      <c r="K2371" s="13">
        <v>342800</v>
      </c>
      <c r="L2371" s="13">
        <v>342800</v>
      </c>
      <c r="M2371" s="13">
        <v>342800</v>
      </c>
      <c r="N2371" s="13">
        <v>305200</v>
      </c>
      <c r="O2371" s="13">
        <v>278700</v>
      </c>
      <c r="P2371" s="13">
        <v>278700</v>
      </c>
      <c r="Q2371" s="13">
        <v>278700</v>
      </c>
      <c r="R2371" s="13">
        <v>284700</v>
      </c>
      <c r="S2371" s="13">
        <v>306100</v>
      </c>
      <c r="T2371" s="13">
        <v>322600</v>
      </c>
      <c r="U2371" s="13">
        <v>359000</v>
      </c>
      <c r="V2371" s="13">
        <v>374900</v>
      </c>
      <c r="W2371" s="13">
        <v>388300</v>
      </c>
      <c r="X2371" s="13">
        <v>388300</v>
      </c>
      <c r="Y2371" s="13">
        <v>368100</v>
      </c>
      <c r="Z2371" s="13">
        <v>372700</v>
      </c>
      <c r="AA2371" s="13">
        <v>369900</v>
      </c>
      <c r="AB2371" s="13"/>
      <c r="AC2371" s="13"/>
      <c r="AD2371" s="13"/>
      <c r="AE2371" s="13"/>
      <c r="AF2371" s="13">
        <v>59</v>
      </c>
      <c r="AG2371" s="13">
        <v>16</v>
      </c>
      <c r="AH2371" s="13"/>
      <c r="AI2371" s="13"/>
      <c r="AJ2371" s="13">
        <v>42</v>
      </c>
      <c r="AK2371" s="13">
        <v>62</v>
      </c>
      <c r="AL2371" s="13"/>
      <c r="AM2371" s="13"/>
      <c r="AN2371" s="13">
        <v>73</v>
      </c>
      <c r="AO2371" s="13">
        <v>80</v>
      </c>
      <c r="AP2371" s="13">
        <v>66</v>
      </c>
      <c r="AQ2371" s="13">
        <v>128</v>
      </c>
      <c r="AR2371" s="13">
        <v>56</v>
      </c>
      <c r="AS2371" s="13">
        <v>71</v>
      </c>
      <c r="AT2371" s="13"/>
      <c r="AU2371" s="13">
        <v>62</v>
      </c>
      <c r="AV2371" s="13">
        <v>100</v>
      </c>
      <c r="AW2371" s="13">
        <v>57</v>
      </c>
      <c r="AX2371" s="13">
        <v>100</v>
      </c>
      <c r="AY2371" s="14">
        <f t="shared" si="374"/>
        <v>69.428571428571431</v>
      </c>
      <c r="AZ2371" s="14">
        <f t="shared" si="372"/>
        <v>23</v>
      </c>
      <c r="BA2371" s="19">
        <f t="shared" si="375"/>
        <v>0.63636363636363635</v>
      </c>
      <c r="BB2371" s="20">
        <f t="shared" si="373"/>
        <v>27.17384003812457</v>
      </c>
      <c r="BC2371">
        <f t="shared" si="376"/>
        <v>0</v>
      </c>
      <c r="BD2371" s="14">
        <f t="shared" si="377"/>
        <v>11</v>
      </c>
      <c r="BE2371" s="14">
        <f t="shared" si="378"/>
        <v>37.5</v>
      </c>
      <c r="BF2371" s="14">
        <f t="shared" si="379"/>
        <v>52</v>
      </c>
      <c r="BG2371" s="14">
        <f t="shared" si="380"/>
        <v>80</v>
      </c>
    </row>
    <row r="2372" spans="1:59" x14ac:dyDescent="0.2">
      <c r="A2372" t="str">
        <f t="shared" si="381"/>
        <v>Gary Rohan_2016</v>
      </c>
      <c r="B2372" t="s">
        <v>640</v>
      </c>
      <c r="C2372" t="s">
        <v>235</v>
      </c>
      <c r="D2372">
        <v>2016</v>
      </c>
      <c r="E2372" s="13">
        <v>317000</v>
      </c>
      <c r="F2372" s="13">
        <v>317000</v>
      </c>
      <c r="G2372" s="13">
        <v>317000</v>
      </c>
      <c r="H2372" s="13">
        <v>317000</v>
      </c>
      <c r="I2372" s="13">
        <v>317000</v>
      </c>
      <c r="J2372" s="13">
        <v>317000</v>
      </c>
      <c r="K2372" s="13">
        <v>317000</v>
      </c>
      <c r="L2372" s="13">
        <v>317000</v>
      </c>
      <c r="M2372" s="13">
        <v>317000</v>
      </c>
      <c r="N2372" s="13">
        <v>317000</v>
      </c>
      <c r="O2372" s="13">
        <v>317000</v>
      </c>
      <c r="P2372" s="13">
        <v>343100</v>
      </c>
      <c r="Q2372" s="13">
        <v>347800</v>
      </c>
      <c r="R2372" s="13">
        <v>345300</v>
      </c>
      <c r="S2372" s="13">
        <v>345300</v>
      </c>
      <c r="T2372" s="13">
        <v>316200</v>
      </c>
      <c r="U2372" s="13">
        <v>293400</v>
      </c>
      <c r="V2372" s="13">
        <v>299300</v>
      </c>
      <c r="W2372" s="13">
        <v>308400</v>
      </c>
      <c r="X2372" s="13">
        <v>319000</v>
      </c>
      <c r="Y2372" s="13">
        <v>302100</v>
      </c>
      <c r="Z2372" s="13">
        <v>279200</v>
      </c>
      <c r="AA2372" s="13">
        <v>270000</v>
      </c>
      <c r="AB2372" s="13"/>
      <c r="AC2372" s="13"/>
      <c r="AD2372" s="13"/>
      <c r="AE2372" s="13"/>
      <c r="AF2372" s="13"/>
      <c r="AG2372" s="13"/>
      <c r="AH2372" s="13"/>
      <c r="AI2372" s="13"/>
      <c r="AJ2372" s="13">
        <v>77</v>
      </c>
      <c r="AK2372" s="13">
        <v>53</v>
      </c>
      <c r="AL2372" s="13">
        <v>119</v>
      </c>
      <c r="AM2372" s="13">
        <v>45</v>
      </c>
      <c r="AN2372" s="13">
        <v>45</v>
      </c>
      <c r="AO2372" s="13"/>
      <c r="AP2372" s="13">
        <v>51</v>
      </c>
      <c r="AQ2372" s="13">
        <v>43</v>
      </c>
      <c r="AR2372" s="13">
        <v>99</v>
      </c>
      <c r="AS2372" s="13">
        <v>63</v>
      </c>
      <c r="AT2372" s="13">
        <v>53</v>
      </c>
      <c r="AU2372" s="13">
        <v>43</v>
      </c>
      <c r="AV2372" s="13">
        <v>39</v>
      </c>
      <c r="AW2372" s="13">
        <v>70</v>
      </c>
      <c r="AX2372" s="13">
        <v>82</v>
      </c>
      <c r="AY2372" s="14">
        <f t="shared" si="374"/>
        <v>63</v>
      </c>
      <c r="AZ2372" s="14">
        <f t="shared" si="372"/>
        <v>23</v>
      </c>
      <c r="BA2372" s="19">
        <f t="shared" si="375"/>
        <v>0.63636363636363635</v>
      </c>
      <c r="BB2372" s="20">
        <f t="shared" si="373"/>
        <v>23.868227996487459</v>
      </c>
      <c r="BC2372">
        <f t="shared" si="376"/>
        <v>0</v>
      </c>
      <c r="BD2372" s="14">
        <f t="shared" si="377"/>
        <v>23</v>
      </c>
      <c r="BE2372" s="14" t="str">
        <f t="shared" si="378"/>
        <v/>
      </c>
      <c r="BF2372" s="14">
        <f t="shared" si="379"/>
        <v>73.5</v>
      </c>
      <c r="BG2372" s="14">
        <f t="shared" si="380"/>
        <v>60.333333333333336</v>
      </c>
    </row>
    <row r="2373" spans="1:59" x14ac:dyDescent="0.2">
      <c r="A2373" t="str">
        <f t="shared" si="381"/>
        <v>Gary Rohan_2015</v>
      </c>
      <c r="B2373" t="s">
        <v>640</v>
      </c>
      <c r="C2373" t="s">
        <v>235</v>
      </c>
      <c r="D2373">
        <v>2015</v>
      </c>
      <c r="E2373" s="13">
        <v>272100</v>
      </c>
      <c r="F2373" s="13">
        <v>272100</v>
      </c>
      <c r="G2373" s="13">
        <v>272100</v>
      </c>
      <c r="H2373" s="13">
        <v>287800</v>
      </c>
      <c r="I2373" s="13">
        <v>300000</v>
      </c>
      <c r="J2373" s="13">
        <v>317800</v>
      </c>
      <c r="K2373" s="13">
        <v>328300</v>
      </c>
      <c r="L2373" s="13">
        <v>328200</v>
      </c>
      <c r="M2373" s="13">
        <v>307800</v>
      </c>
      <c r="N2373" s="13">
        <v>293100</v>
      </c>
      <c r="O2373" s="13">
        <v>288500</v>
      </c>
      <c r="P2373" s="13">
        <v>302300</v>
      </c>
      <c r="Q2373" s="13">
        <v>302300</v>
      </c>
      <c r="R2373" s="13">
        <v>309900</v>
      </c>
      <c r="S2373" s="13">
        <v>306900</v>
      </c>
      <c r="T2373" s="13">
        <v>306900</v>
      </c>
      <c r="U2373" s="13">
        <v>306900</v>
      </c>
      <c r="V2373" s="13">
        <v>306900</v>
      </c>
      <c r="W2373" s="13">
        <v>306900</v>
      </c>
      <c r="X2373" s="13">
        <v>306900</v>
      </c>
      <c r="Y2373" s="13">
        <v>296100</v>
      </c>
      <c r="Z2373" s="13">
        <v>296100</v>
      </c>
      <c r="AA2373" s="13">
        <v>270500</v>
      </c>
      <c r="AB2373" s="13">
        <v>60</v>
      </c>
      <c r="AC2373" s="13">
        <v>61</v>
      </c>
      <c r="AD2373" s="13">
        <v>76</v>
      </c>
      <c r="AE2373" s="13">
        <v>62</v>
      </c>
      <c r="AF2373" s="13">
        <v>82</v>
      </c>
      <c r="AG2373" s="13">
        <v>70</v>
      </c>
      <c r="AH2373" s="13">
        <v>44</v>
      </c>
      <c r="AI2373" s="13">
        <v>35</v>
      </c>
      <c r="AJ2373" s="13">
        <v>71</v>
      </c>
      <c r="AK2373" s="13">
        <v>57</v>
      </c>
      <c r="AL2373" s="13">
        <v>74</v>
      </c>
      <c r="AM2373" s="13"/>
      <c r="AN2373" s="13">
        <v>66</v>
      </c>
      <c r="AO2373" s="13">
        <v>36</v>
      </c>
      <c r="AP2373" s="13"/>
      <c r="AQ2373" s="13"/>
      <c r="AR2373" s="13"/>
      <c r="AS2373" s="13"/>
      <c r="AT2373" s="13"/>
      <c r="AU2373" s="13">
        <v>60</v>
      </c>
      <c r="AV2373" s="13"/>
      <c r="AW2373" s="13">
        <v>27</v>
      </c>
      <c r="AX2373" s="13">
        <v>59</v>
      </c>
      <c r="AY2373" s="14">
        <f t="shared" si="374"/>
        <v>58.75</v>
      </c>
      <c r="AZ2373" s="14">
        <f t="shared" si="372"/>
        <v>23</v>
      </c>
      <c r="BA2373" s="19">
        <f t="shared" si="375"/>
        <v>0.72727272727272729</v>
      </c>
      <c r="BB2373" s="20">
        <f t="shared" si="373"/>
        <v>15.767054258801801</v>
      </c>
      <c r="BC2373">
        <f t="shared" si="376"/>
        <v>0</v>
      </c>
      <c r="BD2373" s="14">
        <f t="shared" si="377"/>
        <v>23</v>
      </c>
      <c r="BE2373" s="14">
        <f t="shared" si="378"/>
        <v>68.5</v>
      </c>
      <c r="BF2373" s="14">
        <f t="shared" si="379"/>
        <v>56.2</v>
      </c>
      <c r="BG2373" s="14">
        <f t="shared" si="380"/>
        <v>48.666666666666664</v>
      </c>
    </row>
    <row r="2374" spans="1:59" x14ac:dyDescent="0.2">
      <c r="A2374" t="str">
        <f t="shared" si="381"/>
        <v>Ben Ronke_2018</v>
      </c>
      <c r="B2374" t="s">
        <v>998</v>
      </c>
      <c r="C2374" t="s">
        <v>423</v>
      </c>
      <c r="D2374">
        <v>2018</v>
      </c>
      <c r="E2374" s="13">
        <v>123900</v>
      </c>
      <c r="F2374" s="13">
        <v>123900</v>
      </c>
      <c r="G2374" s="13">
        <v>123900</v>
      </c>
      <c r="H2374" s="13">
        <v>123900</v>
      </c>
      <c r="I2374" s="13">
        <v>123900</v>
      </c>
      <c r="J2374" s="13">
        <v>123900</v>
      </c>
      <c r="K2374" s="13">
        <v>123900</v>
      </c>
      <c r="L2374" s="13">
        <v>123900</v>
      </c>
      <c r="M2374" s="13">
        <v>214700</v>
      </c>
      <c r="N2374" s="13">
        <v>271600</v>
      </c>
      <c r="O2374" s="13">
        <v>317200</v>
      </c>
      <c r="P2374" s="13">
        <v>325100</v>
      </c>
      <c r="Q2374" s="13">
        <v>321500</v>
      </c>
      <c r="R2374" s="13">
        <v>324100</v>
      </c>
      <c r="S2374" s="13">
        <v>324100</v>
      </c>
      <c r="T2374" s="13">
        <v>327900</v>
      </c>
      <c r="U2374" s="13">
        <v>324800</v>
      </c>
      <c r="V2374" s="13">
        <v>327400</v>
      </c>
      <c r="W2374" s="13">
        <v>311500</v>
      </c>
      <c r="X2374" s="13">
        <v>307600</v>
      </c>
      <c r="Y2374" s="13">
        <v>284400</v>
      </c>
      <c r="Z2374" s="13">
        <v>277100</v>
      </c>
      <c r="AA2374" s="13">
        <v>252300</v>
      </c>
      <c r="AB2374" s="13"/>
      <c r="AC2374" s="13"/>
      <c r="AD2374" s="13"/>
      <c r="AE2374" s="13"/>
      <c r="AF2374" s="13"/>
      <c r="AG2374" s="13">
        <v>92</v>
      </c>
      <c r="AH2374" s="13">
        <v>66</v>
      </c>
      <c r="AI2374" s="13">
        <v>120</v>
      </c>
      <c r="AJ2374" s="13">
        <v>71</v>
      </c>
      <c r="AK2374" s="13">
        <v>74</v>
      </c>
      <c r="AL2374" s="13">
        <v>63</v>
      </c>
      <c r="AM2374" s="13">
        <v>52</v>
      </c>
      <c r="AN2374" s="13">
        <v>84</v>
      </c>
      <c r="AO2374" s="13"/>
      <c r="AP2374" s="13">
        <v>71</v>
      </c>
      <c r="AQ2374" s="13">
        <v>39</v>
      </c>
      <c r="AR2374" s="13">
        <v>94</v>
      </c>
      <c r="AS2374" s="13">
        <v>32</v>
      </c>
      <c r="AT2374" s="13">
        <v>56</v>
      </c>
      <c r="AU2374" s="13">
        <v>49</v>
      </c>
      <c r="AV2374" s="13">
        <v>54</v>
      </c>
      <c r="AW2374" s="13">
        <v>42</v>
      </c>
      <c r="AX2374" s="13">
        <v>39</v>
      </c>
      <c r="AY2374" s="14">
        <f t="shared" si="374"/>
        <v>64.588235294117652</v>
      </c>
      <c r="AZ2374" s="14">
        <f t="shared" si="372"/>
        <v>23</v>
      </c>
      <c r="BA2374" s="19">
        <f t="shared" si="375"/>
        <v>0.77272727272727271</v>
      </c>
      <c r="BB2374" s="20">
        <f t="shared" si="373"/>
        <v>23.329323885213146</v>
      </c>
      <c r="BC2374">
        <f t="shared" si="376"/>
        <v>0</v>
      </c>
      <c r="BD2374" s="14">
        <f t="shared" si="377"/>
        <v>1</v>
      </c>
      <c r="BE2374" s="14">
        <f t="shared" si="378"/>
        <v>92</v>
      </c>
      <c r="BF2374" s="14">
        <f t="shared" si="379"/>
        <v>74.333333333333329</v>
      </c>
      <c r="BG2374" s="14">
        <f t="shared" si="380"/>
        <v>52.888888888888886</v>
      </c>
    </row>
    <row r="2375" spans="1:59" x14ac:dyDescent="0.2">
      <c r="A2375" t="str">
        <f t="shared" si="381"/>
        <v>Ben Ronke_2017</v>
      </c>
      <c r="B2375" t="s">
        <v>998</v>
      </c>
      <c r="C2375" t="s">
        <v>423</v>
      </c>
      <c r="D2375">
        <v>2017</v>
      </c>
      <c r="E2375" s="13">
        <v>105400</v>
      </c>
      <c r="F2375" s="13">
        <v>105400</v>
      </c>
      <c r="G2375" s="13">
        <v>105400</v>
      </c>
      <c r="H2375" s="13">
        <v>105400</v>
      </c>
      <c r="I2375" s="13">
        <v>105400</v>
      </c>
      <c r="J2375" s="13">
        <v>105400</v>
      </c>
      <c r="K2375" s="13">
        <v>105400</v>
      </c>
      <c r="L2375" s="13">
        <v>105400</v>
      </c>
      <c r="M2375" s="13">
        <v>105400</v>
      </c>
      <c r="N2375" s="13">
        <v>105400</v>
      </c>
      <c r="O2375" s="13">
        <v>105400</v>
      </c>
      <c r="P2375" s="13">
        <v>105400</v>
      </c>
      <c r="Q2375" s="13">
        <v>105400</v>
      </c>
      <c r="R2375" s="13">
        <v>105400</v>
      </c>
      <c r="S2375" s="13">
        <v>105400</v>
      </c>
      <c r="T2375" s="13">
        <v>105400</v>
      </c>
      <c r="U2375" s="13">
        <v>105400</v>
      </c>
      <c r="V2375" s="13">
        <v>105400</v>
      </c>
      <c r="W2375" s="13">
        <v>105400</v>
      </c>
      <c r="X2375" s="13">
        <v>105400</v>
      </c>
      <c r="Y2375" s="13">
        <v>105400</v>
      </c>
      <c r="Z2375" s="13">
        <v>105400</v>
      </c>
      <c r="AA2375" s="13">
        <v>105400</v>
      </c>
      <c r="AB2375" s="13"/>
      <c r="AC2375" s="13"/>
      <c r="AD2375" s="13"/>
      <c r="AE2375" s="13"/>
      <c r="AF2375" s="13"/>
      <c r="AG2375" s="13"/>
      <c r="AH2375" s="13"/>
      <c r="AI2375" s="13"/>
      <c r="AJ2375" s="13"/>
      <c r="AK2375" s="13"/>
      <c r="AL2375" s="13"/>
      <c r="AM2375" s="13"/>
      <c r="AN2375" s="13"/>
      <c r="AO2375" s="13"/>
      <c r="AP2375" s="13"/>
      <c r="AQ2375" s="13"/>
      <c r="AR2375" s="13"/>
      <c r="AS2375" s="13"/>
      <c r="AT2375" s="13"/>
      <c r="AU2375" s="13"/>
      <c r="AV2375" s="13"/>
      <c r="AW2375" s="13"/>
      <c r="AX2375" s="13"/>
      <c r="AY2375" s="14" t="str">
        <f t="shared" si="374"/>
        <v/>
      </c>
      <c r="AZ2375" s="14">
        <f t="shared" si="372"/>
        <v>23</v>
      </c>
      <c r="BA2375" s="19">
        <f t="shared" si="375"/>
        <v>0</v>
      </c>
      <c r="BB2375" s="20" t="e">
        <f t="shared" si="373"/>
        <v>#DIV/0!</v>
      </c>
      <c r="BC2375">
        <f t="shared" si="376"/>
        <v>0</v>
      </c>
      <c r="BD2375" s="14">
        <f t="shared" si="377"/>
        <v>1</v>
      </c>
      <c r="BE2375" s="14" t="str">
        <f t="shared" si="378"/>
        <v/>
      </c>
      <c r="BF2375" s="14" t="str">
        <f t="shared" si="379"/>
        <v/>
      </c>
      <c r="BG2375" s="14" t="str">
        <f t="shared" si="380"/>
        <v/>
      </c>
    </row>
    <row r="2376" spans="1:59" x14ac:dyDescent="0.2">
      <c r="A2376" t="str">
        <f t="shared" si="381"/>
        <v>Ben Ronke_2016</v>
      </c>
      <c r="B2376" t="s">
        <v>998</v>
      </c>
      <c r="C2376" t="s">
        <v>423</v>
      </c>
      <c r="D2376">
        <v>2016</v>
      </c>
      <c r="E2376" s="13">
        <v>0</v>
      </c>
      <c r="F2376" s="13">
        <v>0</v>
      </c>
      <c r="G2376" s="13">
        <v>0</v>
      </c>
      <c r="H2376" s="13">
        <v>0</v>
      </c>
      <c r="I2376" s="13">
        <v>0</v>
      </c>
      <c r="J2376" s="13">
        <v>0</v>
      </c>
      <c r="K2376" s="13">
        <v>0</v>
      </c>
      <c r="L2376" s="13">
        <v>0</v>
      </c>
      <c r="M2376" s="13">
        <v>0</v>
      </c>
      <c r="N2376" s="13">
        <v>0</v>
      </c>
      <c r="O2376" s="13">
        <v>0</v>
      </c>
      <c r="P2376" s="13">
        <v>0</v>
      </c>
      <c r="Q2376" s="13">
        <v>0</v>
      </c>
      <c r="R2376" s="13">
        <v>0</v>
      </c>
      <c r="S2376" s="13">
        <v>0</v>
      </c>
      <c r="T2376" s="13">
        <v>0</v>
      </c>
      <c r="U2376" s="13">
        <v>0</v>
      </c>
      <c r="V2376" s="13">
        <v>0</v>
      </c>
      <c r="W2376" s="13">
        <v>0</v>
      </c>
      <c r="X2376" s="13">
        <v>0</v>
      </c>
      <c r="Y2376" s="13">
        <v>0</v>
      </c>
      <c r="Z2376" s="13">
        <v>0</v>
      </c>
      <c r="AA2376" s="13">
        <v>0</v>
      </c>
      <c r="AB2376" s="13"/>
      <c r="AC2376" s="13"/>
      <c r="AD2376" s="13"/>
      <c r="AE2376" s="13"/>
      <c r="AF2376" s="13"/>
      <c r="AG2376" s="13"/>
      <c r="AH2376" s="13"/>
      <c r="AI2376" s="13"/>
      <c r="AJ2376" s="13"/>
      <c r="AK2376" s="13"/>
      <c r="AL2376" s="13"/>
      <c r="AM2376" s="13"/>
      <c r="AN2376" s="13"/>
      <c r="AO2376" s="13"/>
      <c r="AP2376" s="13"/>
      <c r="AQ2376" s="13"/>
      <c r="AR2376" s="13"/>
      <c r="AS2376" s="13"/>
      <c r="AT2376" s="13"/>
      <c r="AU2376" s="13"/>
      <c r="AV2376" s="13"/>
      <c r="AW2376" s="13"/>
      <c r="AX2376" s="13"/>
      <c r="AY2376" s="14" t="str">
        <f t="shared" si="374"/>
        <v/>
      </c>
      <c r="AZ2376" s="14">
        <f t="shared" si="372"/>
        <v>23</v>
      </c>
      <c r="BA2376" s="19">
        <f t="shared" si="375"/>
        <v>0</v>
      </c>
      <c r="BB2376" s="20" t="e">
        <f t="shared" si="373"/>
        <v>#DIV/0!</v>
      </c>
      <c r="BC2376">
        <f t="shared" si="376"/>
        <v>23</v>
      </c>
      <c r="BD2376" s="14">
        <f t="shared" si="377"/>
        <v>1</v>
      </c>
      <c r="BE2376" s="14" t="str">
        <f t="shared" si="378"/>
        <v/>
      </c>
      <c r="BF2376" s="14" t="str">
        <f t="shared" si="379"/>
        <v/>
      </c>
      <c r="BG2376" s="14" t="str">
        <f t="shared" si="380"/>
        <v/>
      </c>
    </row>
    <row r="2377" spans="1:59" x14ac:dyDescent="0.2">
      <c r="A2377" t="str">
        <f t="shared" si="381"/>
        <v>Ben Ronke_2015</v>
      </c>
      <c r="B2377" t="s">
        <v>998</v>
      </c>
      <c r="C2377" t="s">
        <v>423</v>
      </c>
      <c r="D2377">
        <v>2015</v>
      </c>
      <c r="E2377" s="13">
        <v>0</v>
      </c>
      <c r="F2377" s="13">
        <v>0</v>
      </c>
      <c r="G2377" s="13">
        <v>0</v>
      </c>
      <c r="H2377" s="13">
        <v>0</v>
      </c>
      <c r="I2377" s="13">
        <v>0</v>
      </c>
      <c r="J2377" s="13">
        <v>0</v>
      </c>
      <c r="K2377" s="13">
        <v>0</v>
      </c>
      <c r="L2377" s="13">
        <v>0</v>
      </c>
      <c r="M2377" s="13">
        <v>0</v>
      </c>
      <c r="N2377" s="13">
        <v>0</v>
      </c>
      <c r="O2377" s="13">
        <v>0</v>
      </c>
      <c r="P2377" s="13">
        <v>0</v>
      </c>
      <c r="Q2377" s="13">
        <v>0</v>
      </c>
      <c r="R2377" s="13">
        <v>0</v>
      </c>
      <c r="S2377" s="13">
        <v>0</v>
      </c>
      <c r="T2377" s="13">
        <v>0</v>
      </c>
      <c r="U2377" s="13">
        <v>0</v>
      </c>
      <c r="V2377" s="13">
        <v>0</v>
      </c>
      <c r="W2377" s="13">
        <v>0</v>
      </c>
      <c r="X2377" s="13">
        <v>0</v>
      </c>
      <c r="Y2377" s="13">
        <v>0</v>
      </c>
      <c r="Z2377" s="13">
        <v>0</v>
      </c>
      <c r="AA2377" s="13">
        <v>0</v>
      </c>
      <c r="AB2377" s="13"/>
      <c r="AC2377" s="13"/>
      <c r="AD2377" s="13"/>
      <c r="AE2377" s="13"/>
      <c r="AF2377" s="13"/>
      <c r="AG2377" s="13"/>
      <c r="AH2377" s="13"/>
      <c r="AI2377" s="13"/>
      <c r="AJ2377" s="13"/>
      <c r="AK2377" s="13"/>
      <c r="AL2377" s="13"/>
      <c r="AM2377" s="13"/>
      <c r="AN2377" s="13"/>
      <c r="AO2377" s="13"/>
      <c r="AP2377" s="13"/>
      <c r="AQ2377" s="13"/>
      <c r="AR2377" s="13"/>
      <c r="AS2377" s="13"/>
      <c r="AT2377" s="13"/>
      <c r="AU2377" s="13"/>
      <c r="AV2377" s="13"/>
      <c r="AW2377" s="13"/>
      <c r="AX2377" s="13"/>
      <c r="AY2377" s="14" t="str">
        <f t="shared" si="374"/>
        <v/>
      </c>
      <c r="AZ2377" s="14">
        <f t="shared" si="372"/>
        <v>23</v>
      </c>
      <c r="BA2377" s="19">
        <f t="shared" si="375"/>
        <v>0</v>
      </c>
      <c r="BB2377" s="20" t="e">
        <f t="shared" si="373"/>
        <v>#DIV/0!</v>
      </c>
      <c r="BC2377">
        <f t="shared" si="376"/>
        <v>23</v>
      </c>
      <c r="BD2377" s="14">
        <f t="shared" si="377"/>
        <v>1</v>
      </c>
      <c r="BE2377" s="14" t="str">
        <f t="shared" si="378"/>
        <v/>
      </c>
      <c r="BF2377" s="14" t="str">
        <f t="shared" si="379"/>
        <v/>
      </c>
      <c r="BG2377" s="14" t="str">
        <f t="shared" si="380"/>
        <v/>
      </c>
    </row>
    <row r="2378" spans="1:59" x14ac:dyDescent="0.2">
      <c r="A2378" t="str">
        <f t="shared" si="381"/>
        <v>James Rose_2018</v>
      </c>
      <c r="B2378" t="s">
        <v>692</v>
      </c>
      <c r="C2378" t="s">
        <v>423</v>
      </c>
      <c r="D2378">
        <v>2018</v>
      </c>
      <c r="E2378" s="13">
        <v>127500</v>
      </c>
      <c r="F2378" s="13">
        <v>127500</v>
      </c>
      <c r="G2378" s="13">
        <v>127500</v>
      </c>
      <c r="H2378" s="13">
        <v>127500</v>
      </c>
      <c r="I2378" s="13">
        <v>127500</v>
      </c>
      <c r="J2378" s="13">
        <v>127500</v>
      </c>
      <c r="K2378" s="13">
        <v>127500</v>
      </c>
      <c r="L2378" s="13">
        <v>127500</v>
      </c>
      <c r="M2378" s="13">
        <v>127500</v>
      </c>
      <c r="N2378" s="13">
        <v>127500</v>
      </c>
      <c r="O2378" s="13">
        <v>127500</v>
      </c>
      <c r="P2378" s="13">
        <v>127500</v>
      </c>
      <c r="Q2378" s="13">
        <v>127500</v>
      </c>
      <c r="R2378" s="13">
        <v>127500</v>
      </c>
      <c r="S2378" s="13">
        <v>127500</v>
      </c>
      <c r="T2378" s="13">
        <v>127500</v>
      </c>
      <c r="U2378" s="13">
        <v>127500</v>
      </c>
      <c r="V2378" s="13">
        <v>127500</v>
      </c>
      <c r="W2378" s="13">
        <v>127500</v>
      </c>
      <c r="X2378" s="13">
        <v>127500</v>
      </c>
      <c r="Y2378" s="13">
        <v>127500</v>
      </c>
      <c r="Z2378" s="13">
        <v>127500</v>
      </c>
      <c r="AA2378" s="13">
        <v>127500</v>
      </c>
      <c r="AB2378" s="13"/>
      <c r="AC2378" s="13"/>
      <c r="AD2378" s="13"/>
      <c r="AE2378" s="13"/>
      <c r="AF2378" s="13"/>
      <c r="AG2378" s="13"/>
      <c r="AH2378" s="13"/>
      <c r="AI2378" s="13"/>
      <c r="AJ2378" s="13"/>
      <c r="AK2378" s="13"/>
      <c r="AL2378" s="13"/>
      <c r="AM2378" s="13"/>
      <c r="AN2378" s="13"/>
      <c r="AO2378" s="13"/>
      <c r="AP2378" s="13">
        <v>38</v>
      </c>
      <c r="AQ2378" s="13"/>
      <c r="AR2378" s="13"/>
      <c r="AS2378" s="13"/>
      <c r="AT2378" s="13"/>
      <c r="AU2378" s="13"/>
      <c r="AV2378" s="13"/>
      <c r="AW2378" s="13"/>
      <c r="AX2378" s="13"/>
      <c r="AY2378" s="14">
        <f t="shared" si="374"/>
        <v>38</v>
      </c>
      <c r="AZ2378" s="14">
        <f t="shared" si="372"/>
        <v>23</v>
      </c>
      <c r="BA2378" s="19">
        <f t="shared" si="375"/>
        <v>4.5454545454545456E-2</v>
      </c>
      <c r="BB2378" s="20" t="e">
        <f t="shared" si="373"/>
        <v>#DIV/0!</v>
      </c>
      <c r="BC2378">
        <f t="shared" si="376"/>
        <v>0</v>
      </c>
      <c r="BD2378" s="14">
        <f t="shared" si="377"/>
        <v>1</v>
      </c>
      <c r="BE2378" s="14" t="str">
        <f t="shared" si="378"/>
        <v/>
      </c>
      <c r="BF2378" s="14" t="str">
        <f t="shared" si="379"/>
        <v/>
      </c>
      <c r="BG2378" s="14">
        <f t="shared" si="380"/>
        <v>38</v>
      </c>
    </row>
    <row r="2379" spans="1:59" x14ac:dyDescent="0.2">
      <c r="A2379" t="str">
        <f t="shared" si="381"/>
        <v>James Rose_2017</v>
      </c>
      <c r="B2379" t="s">
        <v>692</v>
      </c>
      <c r="C2379" t="s">
        <v>423</v>
      </c>
      <c r="D2379">
        <v>2017</v>
      </c>
      <c r="E2379" s="13">
        <v>296700</v>
      </c>
      <c r="F2379" s="13">
        <v>296700</v>
      </c>
      <c r="G2379" s="13">
        <v>296700</v>
      </c>
      <c r="H2379" s="13">
        <v>296700</v>
      </c>
      <c r="I2379" s="13">
        <v>296700</v>
      </c>
      <c r="J2379" s="13">
        <v>296700</v>
      </c>
      <c r="K2379" s="13">
        <v>296700</v>
      </c>
      <c r="L2379" s="13">
        <v>296700</v>
      </c>
      <c r="M2379" s="13">
        <v>296700</v>
      </c>
      <c r="N2379" s="13">
        <v>296700</v>
      </c>
      <c r="O2379" s="13">
        <v>296700</v>
      </c>
      <c r="P2379" s="13">
        <v>296700</v>
      </c>
      <c r="Q2379" s="13">
        <v>296700</v>
      </c>
      <c r="R2379" s="13">
        <v>296700</v>
      </c>
      <c r="S2379" s="13">
        <v>296700</v>
      </c>
      <c r="T2379" s="13">
        <v>296700</v>
      </c>
      <c r="U2379" s="13">
        <v>296700</v>
      </c>
      <c r="V2379" s="13">
        <v>296700</v>
      </c>
      <c r="W2379" s="13">
        <v>296700</v>
      </c>
      <c r="X2379" s="13">
        <v>296700</v>
      </c>
      <c r="Y2379" s="13">
        <v>296700</v>
      </c>
      <c r="Z2379" s="13">
        <v>296700</v>
      </c>
      <c r="AA2379" s="13">
        <v>296700</v>
      </c>
      <c r="AB2379" s="13"/>
      <c r="AC2379" s="13"/>
      <c r="AD2379" s="13"/>
      <c r="AE2379" s="13"/>
      <c r="AF2379" s="13"/>
      <c r="AG2379" s="13">
        <v>29</v>
      </c>
      <c r="AH2379" s="13"/>
      <c r="AI2379" s="13"/>
      <c r="AJ2379" s="13"/>
      <c r="AK2379" s="13"/>
      <c r="AL2379" s="13"/>
      <c r="AM2379" s="13"/>
      <c r="AN2379" s="13"/>
      <c r="AO2379" s="13"/>
      <c r="AP2379" s="13"/>
      <c r="AQ2379" s="13"/>
      <c r="AR2379" s="13"/>
      <c r="AS2379" s="13"/>
      <c r="AT2379" s="13"/>
      <c r="AU2379" s="13"/>
      <c r="AV2379" s="13"/>
      <c r="AW2379" s="13"/>
      <c r="AX2379" s="13"/>
      <c r="AY2379" s="14">
        <f t="shared" si="374"/>
        <v>29</v>
      </c>
      <c r="AZ2379" s="14">
        <f t="shared" si="372"/>
        <v>23</v>
      </c>
      <c r="BA2379" s="19">
        <f t="shared" si="375"/>
        <v>4.5454545454545456E-2</v>
      </c>
      <c r="BB2379" s="20" t="e">
        <f t="shared" si="373"/>
        <v>#DIV/0!</v>
      </c>
      <c r="BC2379">
        <f t="shared" si="376"/>
        <v>0</v>
      </c>
      <c r="BD2379" s="14">
        <f t="shared" si="377"/>
        <v>1</v>
      </c>
      <c r="BE2379" s="14">
        <f t="shared" si="378"/>
        <v>29</v>
      </c>
      <c r="BF2379" s="14" t="str">
        <f t="shared" si="379"/>
        <v/>
      </c>
      <c r="BG2379" s="14" t="str">
        <f t="shared" si="380"/>
        <v/>
      </c>
    </row>
    <row r="2380" spans="1:59" x14ac:dyDescent="0.2">
      <c r="A2380" t="str">
        <f t="shared" si="381"/>
        <v>James Rose_2016</v>
      </c>
      <c r="B2380" t="s">
        <v>692</v>
      </c>
      <c r="C2380" t="s">
        <v>423</v>
      </c>
      <c r="D2380">
        <v>2016</v>
      </c>
      <c r="E2380" s="13">
        <v>155400</v>
      </c>
      <c r="F2380" s="13">
        <v>155400</v>
      </c>
      <c r="G2380" s="13">
        <v>155400</v>
      </c>
      <c r="H2380" s="13">
        <v>155400</v>
      </c>
      <c r="I2380" s="13">
        <v>155400</v>
      </c>
      <c r="J2380" s="13">
        <v>155400</v>
      </c>
      <c r="K2380" s="13">
        <v>155400</v>
      </c>
      <c r="L2380" s="13">
        <v>155400</v>
      </c>
      <c r="M2380" s="13">
        <v>155400</v>
      </c>
      <c r="N2380" s="13">
        <v>155400</v>
      </c>
      <c r="O2380" s="13">
        <v>155400</v>
      </c>
      <c r="P2380" s="13">
        <v>155400</v>
      </c>
      <c r="Q2380" s="13">
        <v>155400</v>
      </c>
      <c r="R2380" s="13">
        <v>206600</v>
      </c>
      <c r="S2380" s="13">
        <v>206600</v>
      </c>
      <c r="T2380" s="13">
        <v>239700</v>
      </c>
      <c r="U2380" s="13">
        <v>249600</v>
      </c>
      <c r="V2380" s="13">
        <v>249600</v>
      </c>
      <c r="W2380" s="13">
        <v>249600</v>
      </c>
      <c r="X2380" s="13">
        <v>249600</v>
      </c>
      <c r="Y2380" s="13">
        <v>249600</v>
      </c>
      <c r="Z2380" s="13">
        <v>249600</v>
      </c>
      <c r="AA2380" s="13">
        <v>249600</v>
      </c>
      <c r="AB2380" s="13"/>
      <c r="AC2380" s="13"/>
      <c r="AD2380" s="13"/>
      <c r="AE2380" s="13"/>
      <c r="AF2380" s="13"/>
      <c r="AG2380" s="13"/>
      <c r="AH2380" s="13"/>
      <c r="AI2380" s="13"/>
      <c r="AJ2380" s="13"/>
      <c r="AK2380" s="13"/>
      <c r="AL2380" s="13">
        <v>73</v>
      </c>
      <c r="AM2380" s="13">
        <v>63</v>
      </c>
      <c r="AN2380" s="13">
        <v>77</v>
      </c>
      <c r="AO2380" s="13"/>
      <c r="AP2380" s="13">
        <v>59</v>
      </c>
      <c r="AQ2380" s="13">
        <v>31</v>
      </c>
      <c r="AR2380" s="13"/>
      <c r="AS2380" s="13"/>
      <c r="AT2380" s="13"/>
      <c r="AU2380" s="13"/>
      <c r="AV2380" s="13"/>
      <c r="AW2380" s="13"/>
      <c r="AX2380" s="13"/>
      <c r="AY2380" s="14">
        <f t="shared" si="374"/>
        <v>60.6</v>
      </c>
      <c r="AZ2380" s="14">
        <f t="shared" si="372"/>
        <v>23</v>
      </c>
      <c r="BA2380" s="19">
        <f t="shared" si="375"/>
        <v>0.22727272727272727</v>
      </c>
      <c r="BB2380" s="20">
        <f t="shared" si="373"/>
        <v>18.077610461562674</v>
      </c>
      <c r="BC2380">
        <f t="shared" si="376"/>
        <v>0</v>
      </c>
      <c r="BD2380" s="14">
        <f t="shared" si="377"/>
        <v>1</v>
      </c>
      <c r="BE2380" s="14" t="str">
        <f t="shared" si="378"/>
        <v/>
      </c>
      <c r="BF2380" s="14">
        <f t="shared" si="379"/>
        <v>68</v>
      </c>
      <c r="BG2380" s="14">
        <f t="shared" si="380"/>
        <v>45</v>
      </c>
    </row>
    <row r="2381" spans="1:59" x14ac:dyDescent="0.2">
      <c r="A2381" t="str">
        <f t="shared" si="381"/>
        <v>James Rose_2015</v>
      </c>
      <c r="B2381" t="s">
        <v>692</v>
      </c>
      <c r="C2381" t="s">
        <v>423</v>
      </c>
      <c r="D2381">
        <v>2015</v>
      </c>
      <c r="E2381" s="13">
        <v>117300</v>
      </c>
      <c r="F2381" s="13">
        <v>117300</v>
      </c>
      <c r="G2381" s="13">
        <v>117300</v>
      </c>
      <c r="H2381" s="13">
        <v>117300</v>
      </c>
      <c r="I2381" s="13">
        <v>117300</v>
      </c>
      <c r="J2381" s="13">
        <v>117300</v>
      </c>
      <c r="K2381" s="13">
        <v>117300</v>
      </c>
      <c r="L2381" s="13">
        <v>117300</v>
      </c>
      <c r="M2381" s="13">
        <v>117300</v>
      </c>
      <c r="N2381" s="13">
        <v>117300</v>
      </c>
      <c r="O2381" s="13">
        <v>117300</v>
      </c>
      <c r="P2381" s="13">
        <v>117300</v>
      </c>
      <c r="Q2381" s="13">
        <v>117300</v>
      </c>
      <c r="R2381" s="13">
        <v>117300</v>
      </c>
      <c r="S2381" s="13">
        <v>117300</v>
      </c>
      <c r="T2381" s="13">
        <v>117300</v>
      </c>
      <c r="U2381" s="13">
        <v>117300</v>
      </c>
      <c r="V2381" s="13">
        <v>117300</v>
      </c>
      <c r="W2381" s="13">
        <v>117300</v>
      </c>
      <c r="X2381" s="13">
        <v>117300</v>
      </c>
      <c r="Y2381" s="13">
        <v>117300</v>
      </c>
      <c r="Z2381" s="13">
        <v>117300</v>
      </c>
      <c r="AA2381" s="13">
        <v>117300</v>
      </c>
      <c r="AB2381" s="13"/>
      <c r="AC2381" s="13"/>
      <c r="AD2381" s="13"/>
      <c r="AE2381" s="13"/>
      <c r="AF2381" s="13"/>
      <c r="AG2381" s="13"/>
      <c r="AH2381" s="13"/>
      <c r="AI2381" s="13"/>
      <c r="AJ2381" s="13"/>
      <c r="AK2381" s="13"/>
      <c r="AL2381" s="13"/>
      <c r="AM2381" s="13"/>
      <c r="AN2381" s="13"/>
      <c r="AO2381" s="13"/>
      <c r="AP2381" s="13"/>
      <c r="AQ2381" s="13"/>
      <c r="AR2381" s="13"/>
      <c r="AS2381" s="13"/>
      <c r="AT2381" s="13"/>
      <c r="AU2381" s="13"/>
      <c r="AV2381" s="13">
        <v>36</v>
      </c>
      <c r="AW2381" s="13"/>
      <c r="AX2381" s="13"/>
      <c r="AY2381" s="14">
        <f t="shared" si="374"/>
        <v>36</v>
      </c>
      <c r="AZ2381" s="14">
        <f t="shared" si="372"/>
        <v>23</v>
      </c>
      <c r="BA2381" s="19">
        <f t="shared" si="375"/>
        <v>4.5454545454545456E-2</v>
      </c>
      <c r="BB2381" s="20" t="e">
        <f t="shared" si="373"/>
        <v>#DIV/0!</v>
      </c>
      <c r="BC2381">
        <f t="shared" si="376"/>
        <v>0</v>
      </c>
      <c r="BD2381" s="14">
        <f t="shared" si="377"/>
        <v>1</v>
      </c>
      <c r="BE2381" s="14" t="str">
        <f t="shared" si="378"/>
        <v/>
      </c>
      <c r="BF2381" s="14" t="str">
        <f t="shared" si="379"/>
        <v/>
      </c>
      <c r="BG2381" s="14">
        <f t="shared" si="380"/>
        <v>36</v>
      </c>
    </row>
    <row r="2382" spans="1:59" x14ac:dyDescent="0.2">
      <c r="A2382" t="str">
        <f t="shared" si="381"/>
        <v>Jack Ross_2018</v>
      </c>
      <c r="B2382" t="s">
        <v>2714</v>
      </c>
      <c r="C2382" t="s">
        <v>369</v>
      </c>
      <c r="D2382">
        <v>2018</v>
      </c>
      <c r="E2382" s="13">
        <v>0</v>
      </c>
      <c r="F2382" s="13">
        <v>0</v>
      </c>
      <c r="G2382" s="13">
        <v>0</v>
      </c>
      <c r="H2382" s="13">
        <v>0</v>
      </c>
      <c r="I2382" s="13">
        <v>0</v>
      </c>
      <c r="J2382" s="13">
        <v>0</v>
      </c>
      <c r="K2382" s="13">
        <v>0</v>
      </c>
      <c r="L2382" s="13">
        <v>0</v>
      </c>
      <c r="M2382" s="13">
        <v>0</v>
      </c>
      <c r="N2382" s="13">
        <v>0</v>
      </c>
      <c r="O2382" s="13">
        <v>0</v>
      </c>
      <c r="P2382" s="13">
        <v>0</v>
      </c>
      <c r="Q2382" s="13">
        <v>0</v>
      </c>
      <c r="R2382" s="13">
        <v>0</v>
      </c>
      <c r="S2382" s="13">
        <v>0</v>
      </c>
      <c r="T2382" s="13">
        <v>0</v>
      </c>
      <c r="U2382" s="13">
        <v>0</v>
      </c>
      <c r="V2382" s="13">
        <v>0</v>
      </c>
      <c r="W2382" s="13">
        <v>0</v>
      </c>
      <c r="X2382" s="13">
        <v>0</v>
      </c>
      <c r="Y2382" s="13">
        <v>0</v>
      </c>
      <c r="Z2382" s="13">
        <v>0</v>
      </c>
      <c r="AA2382" s="13">
        <v>0</v>
      </c>
      <c r="AB2382" s="13"/>
      <c r="AC2382" s="13"/>
      <c r="AD2382" s="13"/>
      <c r="AE2382" s="13"/>
      <c r="AF2382" s="13"/>
      <c r="AG2382" s="13"/>
      <c r="AH2382" s="13"/>
      <c r="AI2382" s="13"/>
      <c r="AJ2382" s="13"/>
      <c r="AK2382" s="13"/>
      <c r="AL2382" s="13"/>
      <c r="AM2382" s="13"/>
      <c r="AN2382" s="13"/>
      <c r="AO2382" s="13"/>
      <c r="AP2382" s="13"/>
      <c r="AQ2382" s="13"/>
      <c r="AR2382" s="13"/>
      <c r="AS2382" s="13"/>
      <c r="AT2382" s="13"/>
      <c r="AU2382" s="13"/>
      <c r="AV2382" s="13"/>
      <c r="AW2382" s="13"/>
      <c r="AX2382" s="13"/>
      <c r="AY2382" s="14" t="str">
        <f t="shared" si="374"/>
        <v/>
      </c>
      <c r="AZ2382" s="14">
        <f t="shared" si="372"/>
        <v>23</v>
      </c>
      <c r="BA2382" s="19">
        <f t="shared" si="375"/>
        <v>0</v>
      </c>
      <c r="BB2382" s="20" t="e">
        <f t="shared" si="373"/>
        <v>#DIV/0!</v>
      </c>
      <c r="BC2382">
        <f t="shared" si="376"/>
        <v>23</v>
      </c>
      <c r="BD2382" s="14">
        <f t="shared" si="377"/>
        <v>1</v>
      </c>
      <c r="BE2382" s="14" t="str">
        <f t="shared" si="378"/>
        <v/>
      </c>
      <c r="BF2382" s="14" t="str">
        <f t="shared" si="379"/>
        <v/>
      </c>
      <c r="BG2382" s="14" t="str">
        <f t="shared" si="380"/>
        <v/>
      </c>
    </row>
    <row r="2383" spans="1:59" x14ac:dyDescent="0.2">
      <c r="A2383" t="str">
        <f t="shared" si="381"/>
        <v>Jack Ross_2017</v>
      </c>
      <c r="B2383" t="s">
        <v>2714</v>
      </c>
      <c r="C2383" t="s">
        <v>369</v>
      </c>
      <c r="D2383">
        <v>2017</v>
      </c>
      <c r="E2383" s="13">
        <v>0</v>
      </c>
      <c r="F2383" s="13">
        <v>0</v>
      </c>
      <c r="G2383" s="13">
        <v>0</v>
      </c>
      <c r="H2383" s="13">
        <v>0</v>
      </c>
      <c r="I2383" s="13">
        <v>0</v>
      </c>
      <c r="J2383" s="13">
        <v>0</v>
      </c>
      <c r="K2383" s="13">
        <v>0</v>
      </c>
      <c r="L2383" s="13">
        <v>0</v>
      </c>
      <c r="M2383" s="13">
        <v>0</v>
      </c>
      <c r="N2383" s="13">
        <v>0</v>
      </c>
      <c r="O2383" s="13">
        <v>0</v>
      </c>
      <c r="P2383" s="13">
        <v>0</v>
      </c>
      <c r="Q2383" s="13">
        <v>0</v>
      </c>
      <c r="R2383" s="13">
        <v>0</v>
      </c>
      <c r="S2383" s="13">
        <v>0</v>
      </c>
      <c r="T2383" s="13">
        <v>0</v>
      </c>
      <c r="U2383" s="13">
        <v>0</v>
      </c>
      <c r="V2383" s="13">
        <v>0</v>
      </c>
      <c r="W2383" s="13">
        <v>0</v>
      </c>
      <c r="X2383" s="13">
        <v>0</v>
      </c>
      <c r="Y2383" s="13">
        <v>0</v>
      </c>
      <c r="Z2383" s="13">
        <v>0</v>
      </c>
      <c r="AA2383" s="13">
        <v>0</v>
      </c>
      <c r="AB2383" s="13"/>
      <c r="AC2383" s="13"/>
      <c r="AD2383" s="13"/>
      <c r="AE2383" s="13"/>
      <c r="AF2383" s="13"/>
      <c r="AG2383" s="13"/>
      <c r="AH2383" s="13"/>
      <c r="AI2383" s="13"/>
      <c r="AJ2383" s="13"/>
      <c r="AK2383" s="13"/>
      <c r="AL2383" s="13"/>
      <c r="AM2383" s="13"/>
      <c r="AN2383" s="13"/>
      <c r="AO2383" s="13"/>
      <c r="AP2383" s="13"/>
      <c r="AQ2383" s="13"/>
      <c r="AR2383" s="13"/>
      <c r="AS2383" s="13"/>
      <c r="AT2383" s="13"/>
      <c r="AU2383" s="13"/>
      <c r="AV2383" s="13"/>
      <c r="AW2383" s="13"/>
      <c r="AX2383" s="13"/>
      <c r="AY2383" s="14" t="str">
        <f t="shared" si="374"/>
        <v/>
      </c>
      <c r="AZ2383" s="14">
        <f t="shared" si="372"/>
        <v>23</v>
      </c>
      <c r="BA2383" s="19">
        <f t="shared" si="375"/>
        <v>0</v>
      </c>
      <c r="BB2383" s="20" t="e">
        <f t="shared" si="373"/>
        <v>#DIV/0!</v>
      </c>
      <c r="BC2383">
        <f t="shared" si="376"/>
        <v>23</v>
      </c>
      <c r="BD2383" s="14">
        <f t="shared" si="377"/>
        <v>1</v>
      </c>
      <c r="BE2383" s="14" t="str">
        <f t="shared" si="378"/>
        <v/>
      </c>
      <c r="BF2383" s="14" t="str">
        <f t="shared" si="379"/>
        <v/>
      </c>
      <c r="BG2383" s="14" t="str">
        <f t="shared" si="380"/>
        <v/>
      </c>
    </row>
    <row r="2384" spans="1:59" x14ac:dyDescent="0.2">
      <c r="A2384" t="str">
        <f t="shared" si="381"/>
        <v>Jack Ross_2016</v>
      </c>
      <c r="B2384" t="s">
        <v>2714</v>
      </c>
      <c r="C2384" t="s">
        <v>369</v>
      </c>
      <c r="D2384">
        <v>2016</v>
      </c>
      <c r="E2384" s="13">
        <v>0</v>
      </c>
      <c r="F2384" s="13">
        <v>0</v>
      </c>
      <c r="G2384" s="13">
        <v>0</v>
      </c>
      <c r="H2384" s="13">
        <v>0</v>
      </c>
      <c r="I2384" s="13">
        <v>0</v>
      </c>
      <c r="J2384" s="13">
        <v>0</v>
      </c>
      <c r="K2384" s="13">
        <v>0</v>
      </c>
      <c r="L2384" s="13">
        <v>0</v>
      </c>
      <c r="M2384" s="13">
        <v>0</v>
      </c>
      <c r="N2384" s="13">
        <v>0</v>
      </c>
      <c r="O2384" s="13">
        <v>0</v>
      </c>
      <c r="P2384" s="13">
        <v>0</v>
      </c>
      <c r="Q2384" s="13">
        <v>0</v>
      </c>
      <c r="R2384" s="13">
        <v>0</v>
      </c>
      <c r="S2384" s="13">
        <v>0</v>
      </c>
      <c r="T2384" s="13">
        <v>0</v>
      </c>
      <c r="U2384" s="13">
        <v>0</v>
      </c>
      <c r="V2384" s="13">
        <v>0</v>
      </c>
      <c r="W2384" s="13">
        <v>0</v>
      </c>
      <c r="X2384" s="13">
        <v>0</v>
      </c>
      <c r="Y2384" s="13">
        <v>0</v>
      </c>
      <c r="Z2384" s="13">
        <v>0</v>
      </c>
      <c r="AA2384" s="13">
        <v>0</v>
      </c>
      <c r="AB2384" s="13"/>
      <c r="AC2384" s="13"/>
      <c r="AD2384" s="13"/>
      <c r="AE2384" s="13"/>
      <c r="AF2384" s="13"/>
      <c r="AG2384" s="13"/>
      <c r="AH2384" s="13"/>
      <c r="AI2384" s="13"/>
      <c r="AJ2384" s="13"/>
      <c r="AK2384" s="13"/>
      <c r="AL2384" s="13"/>
      <c r="AM2384" s="13"/>
      <c r="AN2384" s="13"/>
      <c r="AO2384" s="13"/>
      <c r="AP2384" s="13"/>
      <c r="AQ2384" s="13"/>
      <c r="AR2384" s="13"/>
      <c r="AS2384" s="13"/>
      <c r="AT2384" s="13"/>
      <c r="AU2384" s="13"/>
      <c r="AV2384" s="13"/>
      <c r="AW2384" s="13"/>
      <c r="AX2384" s="13"/>
      <c r="AY2384" s="14" t="str">
        <f t="shared" si="374"/>
        <v/>
      </c>
      <c r="AZ2384" s="14">
        <f t="shared" si="372"/>
        <v>23</v>
      </c>
      <c r="BA2384" s="19">
        <f t="shared" si="375"/>
        <v>0</v>
      </c>
      <c r="BB2384" s="20" t="e">
        <f t="shared" si="373"/>
        <v>#DIV/0!</v>
      </c>
      <c r="BC2384">
        <f t="shared" si="376"/>
        <v>23</v>
      </c>
      <c r="BD2384" s="14">
        <f t="shared" si="377"/>
        <v>1</v>
      </c>
      <c r="BE2384" s="14" t="str">
        <f t="shared" si="378"/>
        <v/>
      </c>
      <c r="BF2384" s="14" t="str">
        <f t="shared" si="379"/>
        <v/>
      </c>
      <c r="BG2384" s="14" t="str">
        <f t="shared" si="380"/>
        <v/>
      </c>
    </row>
    <row r="2385" spans="1:59" x14ac:dyDescent="0.2">
      <c r="A2385" t="str">
        <f t="shared" si="381"/>
        <v>Jack Ross_2015</v>
      </c>
      <c r="B2385" t="s">
        <v>2714</v>
      </c>
      <c r="C2385" t="s">
        <v>369</v>
      </c>
      <c r="D2385">
        <v>2015</v>
      </c>
      <c r="E2385" s="13">
        <v>0</v>
      </c>
      <c r="F2385" s="13">
        <v>0</v>
      </c>
      <c r="G2385" s="13">
        <v>0</v>
      </c>
      <c r="H2385" s="13">
        <v>0</v>
      </c>
      <c r="I2385" s="13">
        <v>0</v>
      </c>
      <c r="J2385" s="13">
        <v>0</v>
      </c>
      <c r="K2385" s="13">
        <v>0</v>
      </c>
      <c r="L2385" s="13">
        <v>0</v>
      </c>
      <c r="M2385" s="13">
        <v>0</v>
      </c>
      <c r="N2385" s="13">
        <v>0</v>
      </c>
      <c r="O2385" s="13">
        <v>0</v>
      </c>
      <c r="P2385" s="13">
        <v>0</v>
      </c>
      <c r="Q2385" s="13">
        <v>0</v>
      </c>
      <c r="R2385" s="13">
        <v>0</v>
      </c>
      <c r="S2385" s="13">
        <v>0</v>
      </c>
      <c r="T2385" s="13">
        <v>0</v>
      </c>
      <c r="U2385" s="13">
        <v>0</v>
      </c>
      <c r="V2385" s="13">
        <v>0</v>
      </c>
      <c r="W2385" s="13">
        <v>0</v>
      </c>
      <c r="X2385" s="13">
        <v>0</v>
      </c>
      <c r="Y2385" s="13">
        <v>0</v>
      </c>
      <c r="Z2385" s="13">
        <v>0</v>
      </c>
      <c r="AA2385" s="13">
        <v>0</v>
      </c>
      <c r="AB2385" s="13"/>
      <c r="AC2385" s="13"/>
      <c r="AD2385" s="13"/>
      <c r="AE2385" s="13"/>
      <c r="AF2385" s="13"/>
      <c r="AG2385" s="13"/>
      <c r="AH2385" s="13"/>
      <c r="AI2385" s="13"/>
      <c r="AJ2385" s="13"/>
      <c r="AK2385" s="13"/>
      <c r="AL2385" s="13"/>
      <c r="AM2385" s="13"/>
      <c r="AN2385" s="13"/>
      <c r="AO2385" s="13"/>
      <c r="AP2385" s="13"/>
      <c r="AQ2385" s="13"/>
      <c r="AR2385" s="13"/>
      <c r="AS2385" s="13"/>
      <c r="AT2385" s="13"/>
      <c r="AU2385" s="13"/>
      <c r="AV2385" s="13"/>
      <c r="AW2385" s="13"/>
      <c r="AX2385" s="13"/>
      <c r="AY2385" s="14" t="str">
        <f t="shared" si="374"/>
        <v/>
      </c>
      <c r="AZ2385" s="14">
        <f t="shared" si="372"/>
        <v>23</v>
      </c>
      <c r="BA2385" s="19">
        <f t="shared" si="375"/>
        <v>0</v>
      </c>
      <c r="BB2385" s="20" t="e">
        <f t="shared" si="373"/>
        <v>#DIV/0!</v>
      </c>
      <c r="BC2385">
        <f t="shared" si="376"/>
        <v>23</v>
      </c>
      <c r="BD2385" s="14">
        <f t="shared" si="377"/>
        <v>1</v>
      </c>
      <c r="BE2385" s="14" t="str">
        <f t="shared" si="378"/>
        <v/>
      </c>
      <c r="BF2385" s="14" t="str">
        <f t="shared" si="379"/>
        <v/>
      </c>
      <c r="BG2385" s="14" t="str">
        <f t="shared" si="380"/>
        <v/>
      </c>
    </row>
    <row r="2386" spans="1:59" x14ac:dyDescent="0.2">
      <c r="A2386" t="str">
        <f t="shared" si="381"/>
        <v>Jackson Ross_2018</v>
      </c>
      <c r="B2386" t="s">
        <v>1666</v>
      </c>
      <c r="C2386" t="s">
        <v>260</v>
      </c>
      <c r="D2386">
        <v>2018</v>
      </c>
      <c r="E2386" s="13">
        <v>117300</v>
      </c>
      <c r="F2386" s="13">
        <v>117300</v>
      </c>
      <c r="G2386" s="13">
        <v>117300</v>
      </c>
      <c r="H2386" s="13">
        <v>117300</v>
      </c>
      <c r="I2386" s="13">
        <v>117300</v>
      </c>
      <c r="J2386" s="13">
        <v>117300</v>
      </c>
      <c r="K2386" s="13">
        <v>117300</v>
      </c>
      <c r="L2386" s="13">
        <v>117300</v>
      </c>
      <c r="M2386" s="13">
        <v>117300</v>
      </c>
      <c r="N2386" s="13">
        <v>117300</v>
      </c>
      <c r="O2386" s="13">
        <v>117300</v>
      </c>
      <c r="P2386" s="13">
        <v>117300</v>
      </c>
      <c r="Q2386" s="13">
        <v>117300</v>
      </c>
      <c r="R2386" s="13">
        <v>117300</v>
      </c>
      <c r="S2386" s="13">
        <v>117300</v>
      </c>
      <c r="T2386" s="13">
        <v>117300</v>
      </c>
      <c r="U2386" s="13">
        <v>117300</v>
      </c>
      <c r="V2386" s="13">
        <v>117300</v>
      </c>
      <c r="W2386" s="13">
        <v>117300</v>
      </c>
      <c r="X2386" s="13">
        <v>117300</v>
      </c>
      <c r="Y2386" s="13">
        <v>117300</v>
      </c>
      <c r="Z2386" s="13">
        <v>117300</v>
      </c>
      <c r="AA2386" s="13">
        <v>117300</v>
      </c>
      <c r="AB2386" s="13"/>
      <c r="AC2386" s="13"/>
      <c r="AD2386" s="13"/>
      <c r="AE2386" s="13"/>
      <c r="AF2386" s="13"/>
      <c r="AG2386" s="13"/>
      <c r="AH2386" s="13"/>
      <c r="AI2386" s="13"/>
      <c r="AJ2386" s="13"/>
      <c r="AK2386" s="13"/>
      <c r="AL2386" s="13"/>
      <c r="AM2386" s="13"/>
      <c r="AN2386" s="13"/>
      <c r="AO2386" s="13"/>
      <c r="AP2386" s="13"/>
      <c r="AQ2386" s="13"/>
      <c r="AR2386" s="13"/>
      <c r="AS2386" s="13"/>
      <c r="AT2386" s="13"/>
      <c r="AU2386" s="13"/>
      <c r="AV2386" s="13"/>
      <c r="AW2386" s="13"/>
      <c r="AX2386" s="13"/>
      <c r="AY2386" s="14" t="str">
        <f t="shared" si="374"/>
        <v/>
      </c>
      <c r="AZ2386" s="14">
        <f t="shared" si="372"/>
        <v>23</v>
      </c>
      <c r="BA2386" s="19">
        <f t="shared" si="375"/>
        <v>0</v>
      </c>
      <c r="BB2386" s="20" t="e">
        <f t="shared" si="373"/>
        <v>#DIV/0!</v>
      </c>
      <c r="BC2386">
        <f t="shared" si="376"/>
        <v>0</v>
      </c>
      <c r="BD2386" s="14">
        <f t="shared" si="377"/>
        <v>1</v>
      </c>
      <c r="BE2386" s="14" t="str">
        <f t="shared" si="378"/>
        <v/>
      </c>
      <c r="BF2386" s="14" t="str">
        <f t="shared" si="379"/>
        <v/>
      </c>
      <c r="BG2386" s="14" t="str">
        <f t="shared" si="380"/>
        <v/>
      </c>
    </row>
    <row r="2387" spans="1:59" x14ac:dyDescent="0.2">
      <c r="A2387" t="str">
        <f t="shared" si="381"/>
        <v>Jackson Ross_2017</v>
      </c>
      <c r="B2387" t="s">
        <v>1666</v>
      </c>
      <c r="C2387" t="s">
        <v>260</v>
      </c>
      <c r="D2387">
        <v>2017</v>
      </c>
      <c r="E2387" s="13">
        <v>0</v>
      </c>
      <c r="F2387" s="13">
        <v>0</v>
      </c>
      <c r="G2387" s="13">
        <v>0</v>
      </c>
      <c r="H2387" s="13">
        <v>0</v>
      </c>
      <c r="I2387" s="13">
        <v>0</v>
      </c>
      <c r="J2387" s="13">
        <v>0</v>
      </c>
      <c r="K2387" s="13">
        <v>0</v>
      </c>
      <c r="L2387" s="13">
        <v>0</v>
      </c>
      <c r="M2387" s="13">
        <v>0</v>
      </c>
      <c r="N2387" s="13">
        <v>0</v>
      </c>
      <c r="O2387" s="13">
        <v>0</v>
      </c>
      <c r="P2387" s="13">
        <v>0</v>
      </c>
      <c r="Q2387" s="13">
        <v>0</v>
      </c>
      <c r="R2387" s="13">
        <v>0</v>
      </c>
      <c r="S2387" s="13">
        <v>0</v>
      </c>
      <c r="T2387" s="13">
        <v>0</v>
      </c>
      <c r="U2387" s="13">
        <v>0</v>
      </c>
      <c r="V2387" s="13">
        <v>0</v>
      </c>
      <c r="W2387" s="13">
        <v>0</v>
      </c>
      <c r="X2387" s="13">
        <v>0</v>
      </c>
      <c r="Y2387" s="13">
        <v>0</v>
      </c>
      <c r="Z2387" s="13">
        <v>0</v>
      </c>
      <c r="AA2387" s="13">
        <v>0</v>
      </c>
      <c r="AB2387" s="13"/>
      <c r="AC2387" s="13"/>
      <c r="AD2387" s="13"/>
      <c r="AE2387" s="13"/>
      <c r="AF2387" s="13"/>
      <c r="AG2387" s="13"/>
      <c r="AH2387" s="13"/>
      <c r="AI2387" s="13"/>
      <c r="AJ2387" s="13"/>
      <c r="AK2387" s="13"/>
      <c r="AL2387" s="13"/>
      <c r="AM2387" s="13"/>
      <c r="AN2387" s="13"/>
      <c r="AO2387" s="13"/>
      <c r="AP2387" s="13"/>
      <c r="AQ2387" s="13"/>
      <c r="AR2387" s="13"/>
      <c r="AS2387" s="13"/>
      <c r="AT2387" s="13"/>
      <c r="AU2387" s="13"/>
      <c r="AV2387" s="13"/>
      <c r="AW2387" s="13"/>
      <c r="AX2387" s="13"/>
      <c r="AY2387" s="14" t="str">
        <f t="shared" si="374"/>
        <v/>
      </c>
      <c r="AZ2387" s="14">
        <f t="shared" ref="AZ2387:AZ2442" si="382">COUNTIF(AB2387:AX2387,"&lt;&gt;0")</f>
        <v>23</v>
      </c>
      <c r="BA2387" s="19">
        <f t="shared" si="375"/>
        <v>0</v>
      </c>
      <c r="BB2387" s="20" t="e">
        <f t="shared" ref="BB2387:BB2442" si="383">STDEV(AB2387:AX2387)</f>
        <v>#DIV/0!</v>
      </c>
      <c r="BC2387">
        <f t="shared" si="376"/>
        <v>23</v>
      </c>
      <c r="BD2387" s="14">
        <f t="shared" si="377"/>
        <v>1</v>
      </c>
      <c r="BE2387" s="14" t="str">
        <f t="shared" si="378"/>
        <v/>
      </c>
      <c r="BF2387" s="14" t="str">
        <f t="shared" si="379"/>
        <v/>
      </c>
      <c r="BG2387" s="14" t="str">
        <f t="shared" si="380"/>
        <v/>
      </c>
    </row>
    <row r="2388" spans="1:59" x14ac:dyDescent="0.2">
      <c r="A2388" t="str">
        <f t="shared" si="381"/>
        <v>Jackson Ross_2016</v>
      </c>
      <c r="B2388" t="s">
        <v>1666</v>
      </c>
      <c r="C2388" t="s">
        <v>260</v>
      </c>
      <c r="D2388">
        <v>2016</v>
      </c>
      <c r="E2388" s="13">
        <v>0</v>
      </c>
      <c r="F2388" s="13">
        <v>0</v>
      </c>
      <c r="G2388" s="13">
        <v>0</v>
      </c>
      <c r="H2388" s="13">
        <v>0</v>
      </c>
      <c r="I2388" s="13">
        <v>0</v>
      </c>
      <c r="J2388" s="13">
        <v>0</v>
      </c>
      <c r="K2388" s="13">
        <v>0</v>
      </c>
      <c r="L2388" s="13">
        <v>0</v>
      </c>
      <c r="M2388" s="13">
        <v>0</v>
      </c>
      <c r="N2388" s="13">
        <v>0</v>
      </c>
      <c r="O2388" s="13">
        <v>0</v>
      </c>
      <c r="P2388" s="13">
        <v>0</v>
      </c>
      <c r="Q2388" s="13">
        <v>0</v>
      </c>
      <c r="R2388" s="13">
        <v>0</v>
      </c>
      <c r="S2388" s="13">
        <v>0</v>
      </c>
      <c r="T2388" s="13">
        <v>0</v>
      </c>
      <c r="U2388" s="13">
        <v>0</v>
      </c>
      <c r="V2388" s="13">
        <v>0</v>
      </c>
      <c r="W2388" s="13">
        <v>0</v>
      </c>
      <c r="X2388" s="13">
        <v>0</v>
      </c>
      <c r="Y2388" s="13">
        <v>0</v>
      </c>
      <c r="Z2388" s="13">
        <v>0</v>
      </c>
      <c r="AA2388" s="13">
        <v>0</v>
      </c>
      <c r="AB2388" s="13"/>
      <c r="AC2388" s="13"/>
      <c r="AD2388" s="13"/>
      <c r="AE2388" s="13"/>
      <c r="AF2388" s="13"/>
      <c r="AG2388" s="13"/>
      <c r="AH2388" s="13"/>
      <c r="AI2388" s="13"/>
      <c r="AJ2388" s="13"/>
      <c r="AK2388" s="13"/>
      <c r="AL2388" s="13"/>
      <c r="AM2388" s="13"/>
      <c r="AN2388" s="13"/>
      <c r="AO2388" s="13"/>
      <c r="AP2388" s="13"/>
      <c r="AQ2388" s="13"/>
      <c r="AR2388" s="13"/>
      <c r="AS2388" s="13"/>
      <c r="AT2388" s="13"/>
      <c r="AU2388" s="13"/>
      <c r="AV2388" s="13"/>
      <c r="AW2388" s="13"/>
      <c r="AX2388" s="13"/>
      <c r="AY2388" s="14" t="str">
        <f t="shared" si="374"/>
        <v/>
      </c>
      <c r="AZ2388" s="14">
        <f t="shared" si="382"/>
        <v>23</v>
      </c>
      <c r="BA2388" s="19">
        <f t="shared" si="375"/>
        <v>0</v>
      </c>
      <c r="BB2388" s="20" t="e">
        <f t="shared" si="383"/>
        <v>#DIV/0!</v>
      </c>
      <c r="BC2388">
        <f t="shared" si="376"/>
        <v>23</v>
      </c>
      <c r="BD2388" s="14">
        <f t="shared" si="377"/>
        <v>1</v>
      </c>
      <c r="BE2388" s="14" t="str">
        <f t="shared" si="378"/>
        <v/>
      </c>
      <c r="BF2388" s="14" t="str">
        <f t="shared" si="379"/>
        <v/>
      </c>
      <c r="BG2388" s="14" t="str">
        <f t="shared" si="380"/>
        <v/>
      </c>
    </row>
    <row r="2389" spans="1:59" x14ac:dyDescent="0.2">
      <c r="A2389" t="str">
        <f t="shared" si="381"/>
        <v>Jackson Ross_2015</v>
      </c>
      <c r="B2389" t="s">
        <v>1666</v>
      </c>
      <c r="C2389" t="s">
        <v>260</v>
      </c>
      <c r="D2389">
        <v>2015</v>
      </c>
      <c r="E2389" s="13">
        <v>0</v>
      </c>
      <c r="F2389" s="13">
        <v>0</v>
      </c>
      <c r="G2389" s="13">
        <v>0</v>
      </c>
      <c r="H2389" s="13">
        <v>0</v>
      </c>
      <c r="I2389" s="13">
        <v>0</v>
      </c>
      <c r="J2389" s="13">
        <v>0</v>
      </c>
      <c r="K2389" s="13">
        <v>0</v>
      </c>
      <c r="L2389" s="13">
        <v>0</v>
      </c>
      <c r="M2389" s="13">
        <v>0</v>
      </c>
      <c r="N2389" s="13">
        <v>0</v>
      </c>
      <c r="O2389" s="13">
        <v>0</v>
      </c>
      <c r="P2389" s="13">
        <v>0</v>
      </c>
      <c r="Q2389" s="13">
        <v>0</v>
      </c>
      <c r="R2389" s="13">
        <v>0</v>
      </c>
      <c r="S2389" s="13">
        <v>0</v>
      </c>
      <c r="T2389" s="13">
        <v>0</v>
      </c>
      <c r="U2389" s="13">
        <v>0</v>
      </c>
      <c r="V2389" s="13">
        <v>0</v>
      </c>
      <c r="W2389" s="13">
        <v>0</v>
      </c>
      <c r="X2389" s="13">
        <v>0</v>
      </c>
      <c r="Y2389" s="13">
        <v>0</v>
      </c>
      <c r="Z2389" s="13">
        <v>0</v>
      </c>
      <c r="AA2389" s="13">
        <v>0</v>
      </c>
      <c r="AB2389" s="13"/>
      <c r="AC2389" s="13"/>
      <c r="AD2389" s="13"/>
      <c r="AE2389" s="13"/>
      <c r="AF2389" s="13"/>
      <c r="AG2389" s="13"/>
      <c r="AH2389" s="13"/>
      <c r="AI2389" s="13"/>
      <c r="AJ2389" s="13"/>
      <c r="AK2389" s="13"/>
      <c r="AL2389" s="13"/>
      <c r="AM2389" s="13"/>
      <c r="AN2389" s="13"/>
      <c r="AO2389" s="13"/>
      <c r="AP2389" s="13"/>
      <c r="AQ2389" s="13"/>
      <c r="AR2389" s="13"/>
      <c r="AS2389" s="13"/>
      <c r="AT2389" s="13"/>
      <c r="AU2389" s="13"/>
      <c r="AV2389" s="13"/>
      <c r="AW2389" s="13"/>
      <c r="AX2389" s="13"/>
      <c r="AY2389" s="14" t="str">
        <f t="shared" si="374"/>
        <v/>
      </c>
      <c r="AZ2389" s="14">
        <f t="shared" si="382"/>
        <v>23</v>
      </c>
      <c r="BA2389" s="19">
        <f t="shared" si="375"/>
        <v>0</v>
      </c>
      <c r="BB2389" s="20" t="e">
        <f t="shared" si="383"/>
        <v>#DIV/0!</v>
      </c>
      <c r="BC2389">
        <f t="shared" si="376"/>
        <v>23</v>
      </c>
      <c r="BD2389" s="14">
        <f t="shared" si="377"/>
        <v>1</v>
      </c>
      <c r="BE2389" s="14" t="str">
        <f t="shared" si="378"/>
        <v/>
      </c>
      <c r="BF2389" s="14" t="str">
        <f t="shared" si="379"/>
        <v/>
      </c>
      <c r="BG2389" s="14" t="str">
        <f t="shared" si="380"/>
        <v/>
      </c>
    </row>
    <row r="2390" spans="1:59" x14ac:dyDescent="0.2">
      <c r="A2390" t="str">
        <f t="shared" si="381"/>
        <v>Sebastian Ross_2018</v>
      </c>
      <c r="B2390" t="s">
        <v>1601</v>
      </c>
      <c r="C2390" t="s">
        <v>399</v>
      </c>
      <c r="D2390">
        <v>2018</v>
      </c>
      <c r="E2390" s="13">
        <v>555300</v>
      </c>
      <c r="F2390" s="13">
        <v>555300</v>
      </c>
      <c r="G2390" s="13">
        <v>555300</v>
      </c>
      <c r="H2390" s="13">
        <v>549000</v>
      </c>
      <c r="I2390" s="13">
        <v>520100</v>
      </c>
      <c r="J2390" s="13">
        <v>527100</v>
      </c>
      <c r="K2390" s="13">
        <v>521900</v>
      </c>
      <c r="L2390" s="13">
        <v>540500</v>
      </c>
      <c r="M2390" s="13">
        <v>511700</v>
      </c>
      <c r="N2390" s="13">
        <v>487100</v>
      </c>
      <c r="O2390" s="13">
        <v>466900</v>
      </c>
      <c r="P2390" s="13">
        <v>456500</v>
      </c>
      <c r="Q2390" s="13">
        <v>451300</v>
      </c>
      <c r="R2390" s="13">
        <v>464600</v>
      </c>
      <c r="S2390" s="13">
        <v>464600</v>
      </c>
      <c r="T2390" s="13">
        <v>463500</v>
      </c>
      <c r="U2390" s="13">
        <v>459100</v>
      </c>
      <c r="V2390" s="13">
        <v>459100</v>
      </c>
      <c r="W2390" s="13">
        <v>452800</v>
      </c>
      <c r="X2390" s="13">
        <v>457100</v>
      </c>
      <c r="Y2390" s="13">
        <v>494700</v>
      </c>
      <c r="Z2390" s="13">
        <v>531900</v>
      </c>
      <c r="AA2390" s="13">
        <v>582900</v>
      </c>
      <c r="AB2390" s="13">
        <v>113</v>
      </c>
      <c r="AC2390" s="13">
        <v>98</v>
      </c>
      <c r="AD2390" s="13">
        <v>105</v>
      </c>
      <c r="AE2390" s="13">
        <v>55</v>
      </c>
      <c r="AF2390" s="13">
        <v>160</v>
      </c>
      <c r="AG2390" s="13">
        <v>86</v>
      </c>
      <c r="AH2390" s="13">
        <v>107</v>
      </c>
      <c r="AI2390" s="13">
        <v>68</v>
      </c>
      <c r="AJ2390" s="13">
        <v>79</v>
      </c>
      <c r="AK2390" s="13">
        <v>100</v>
      </c>
      <c r="AL2390" s="13">
        <v>78</v>
      </c>
      <c r="AM2390" s="13">
        <v>87</v>
      </c>
      <c r="AN2390" s="13">
        <v>136</v>
      </c>
      <c r="AO2390" s="13"/>
      <c r="AP2390" s="13">
        <v>59</v>
      </c>
      <c r="AQ2390" s="13">
        <v>79</v>
      </c>
      <c r="AR2390" s="13"/>
      <c r="AS2390" s="13">
        <v>129</v>
      </c>
      <c r="AT2390" s="13">
        <v>79</v>
      </c>
      <c r="AU2390" s="13">
        <v>158</v>
      </c>
      <c r="AV2390" s="13">
        <v>152</v>
      </c>
      <c r="AW2390" s="13">
        <v>103</v>
      </c>
      <c r="AX2390" s="13">
        <v>129</v>
      </c>
      <c r="AY2390" s="14">
        <f t="shared" si="374"/>
        <v>102.85714285714286</v>
      </c>
      <c r="AZ2390" s="14">
        <f t="shared" si="382"/>
        <v>23</v>
      </c>
      <c r="BA2390" s="19">
        <f t="shared" si="375"/>
        <v>0.95454545454545459</v>
      </c>
      <c r="BB2390" s="20">
        <f t="shared" si="383"/>
        <v>31.330952290483783</v>
      </c>
      <c r="BC2390">
        <f t="shared" si="376"/>
        <v>0</v>
      </c>
      <c r="BD2390" s="14">
        <f t="shared" si="377"/>
        <v>13</v>
      </c>
      <c r="BE2390" s="14">
        <f t="shared" si="378"/>
        <v>102.83333333333333</v>
      </c>
      <c r="BF2390" s="14">
        <f t="shared" si="379"/>
        <v>86.5</v>
      </c>
      <c r="BG2390" s="14">
        <f t="shared" si="380"/>
        <v>111</v>
      </c>
    </row>
    <row r="2391" spans="1:59" x14ac:dyDescent="0.2">
      <c r="A2391" t="str">
        <f t="shared" si="381"/>
        <v>Sebastian Ross_2017</v>
      </c>
      <c r="B2391" t="s">
        <v>1601</v>
      </c>
      <c r="C2391" t="s">
        <v>399</v>
      </c>
      <c r="D2391">
        <v>2017</v>
      </c>
      <c r="E2391" s="13">
        <v>512400</v>
      </c>
      <c r="F2391" s="13">
        <v>512400</v>
      </c>
      <c r="G2391" s="13">
        <v>512400</v>
      </c>
      <c r="H2391" s="13">
        <v>487900</v>
      </c>
      <c r="I2391" s="13">
        <v>497900</v>
      </c>
      <c r="J2391" s="13">
        <v>511800</v>
      </c>
      <c r="K2391" s="13">
        <v>524000</v>
      </c>
      <c r="L2391" s="13">
        <v>538500</v>
      </c>
      <c r="M2391" s="13">
        <v>550900</v>
      </c>
      <c r="N2391" s="13">
        <v>563700</v>
      </c>
      <c r="O2391" s="13">
        <v>565400</v>
      </c>
      <c r="P2391" s="13">
        <v>565400</v>
      </c>
      <c r="Q2391" s="13">
        <v>554400</v>
      </c>
      <c r="R2391" s="13">
        <v>549700</v>
      </c>
      <c r="S2391" s="13">
        <v>543600</v>
      </c>
      <c r="T2391" s="13">
        <v>540800</v>
      </c>
      <c r="U2391" s="13">
        <v>552300</v>
      </c>
      <c r="V2391" s="13">
        <v>549700</v>
      </c>
      <c r="W2391" s="13">
        <v>542800</v>
      </c>
      <c r="X2391" s="13">
        <v>529000</v>
      </c>
      <c r="Y2391" s="13">
        <v>528300</v>
      </c>
      <c r="Z2391" s="13">
        <v>510800</v>
      </c>
      <c r="AA2391" s="13">
        <v>490100</v>
      </c>
      <c r="AB2391" s="13">
        <v>36</v>
      </c>
      <c r="AC2391" s="13">
        <v>109</v>
      </c>
      <c r="AD2391" s="13">
        <v>99</v>
      </c>
      <c r="AE2391" s="13">
        <v>100</v>
      </c>
      <c r="AF2391" s="13">
        <v>123</v>
      </c>
      <c r="AG2391" s="13">
        <v>105</v>
      </c>
      <c r="AH2391" s="13">
        <v>111</v>
      </c>
      <c r="AI2391" s="13">
        <v>129</v>
      </c>
      <c r="AJ2391" s="13">
        <v>112</v>
      </c>
      <c r="AK2391" s="13">
        <v>94</v>
      </c>
      <c r="AL2391" s="13"/>
      <c r="AM2391" s="13">
        <v>101</v>
      </c>
      <c r="AN2391" s="13">
        <v>120</v>
      </c>
      <c r="AO2391" s="13">
        <v>88</v>
      </c>
      <c r="AP2391" s="13">
        <v>109</v>
      </c>
      <c r="AQ2391" s="13">
        <v>151</v>
      </c>
      <c r="AR2391" s="13">
        <v>64</v>
      </c>
      <c r="AS2391" s="13">
        <v>99</v>
      </c>
      <c r="AT2391" s="13">
        <v>132</v>
      </c>
      <c r="AU2391" s="13">
        <v>87</v>
      </c>
      <c r="AV2391" s="13">
        <v>61</v>
      </c>
      <c r="AW2391" s="13">
        <v>114</v>
      </c>
      <c r="AX2391" s="13">
        <v>78</v>
      </c>
      <c r="AY2391" s="14">
        <f t="shared" si="374"/>
        <v>101</v>
      </c>
      <c r="AZ2391" s="14">
        <f t="shared" si="382"/>
        <v>23</v>
      </c>
      <c r="BA2391" s="19">
        <f t="shared" si="375"/>
        <v>1</v>
      </c>
      <c r="BB2391" s="20">
        <f t="shared" si="383"/>
        <v>25.606918707925125</v>
      </c>
      <c r="BC2391">
        <f t="shared" si="376"/>
        <v>0</v>
      </c>
      <c r="BD2391" s="14">
        <f t="shared" si="377"/>
        <v>4</v>
      </c>
      <c r="BE2391" s="14">
        <f t="shared" si="378"/>
        <v>95.333333333333329</v>
      </c>
      <c r="BF2391" s="14">
        <f t="shared" si="379"/>
        <v>109.4</v>
      </c>
      <c r="BG2391" s="14">
        <f t="shared" si="380"/>
        <v>99.444444444444443</v>
      </c>
    </row>
    <row r="2392" spans="1:59" x14ac:dyDescent="0.2">
      <c r="A2392" t="str">
        <f t="shared" si="381"/>
        <v>Sebastian Ross_2016</v>
      </c>
      <c r="B2392" t="s">
        <v>1601</v>
      </c>
      <c r="C2392" t="s">
        <v>399</v>
      </c>
      <c r="D2392">
        <v>2016</v>
      </c>
      <c r="E2392" s="13">
        <v>365900</v>
      </c>
      <c r="F2392" s="13">
        <v>365900</v>
      </c>
      <c r="G2392" s="13">
        <v>365900</v>
      </c>
      <c r="H2392" s="13">
        <v>381800</v>
      </c>
      <c r="I2392" s="13">
        <v>397000</v>
      </c>
      <c r="J2392" s="13">
        <v>412800</v>
      </c>
      <c r="K2392" s="13">
        <v>424300</v>
      </c>
      <c r="L2392" s="13">
        <v>428300</v>
      </c>
      <c r="M2392" s="13">
        <v>434000</v>
      </c>
      <c r="N2392" s="13">
        <v>466300</v>
      </c>
      <c r="O2392" s="13">
        <v>494500</v>
      </c>
      <c r="P2392" s="13">
        <v>502500</v>
      </c>
      <c r="Q2392" s="13">
        <v>484300</v>
      </c>
      <c r="R2392" s="13">
        <v>484300</v>
      </c>
      <c r="S2392" s="13">
        <v>478500</v>
      </c>
      <c r="T2392" s="13">
        <v>472000</v>
      </c>
      <c r="U2392" s="13">
        <v>471200</v>
      </c>
      <c r="V2392" s="13">
        <v>455300</v>
      </c>
      <c r="W2392" s="13">
        <v>447300</v>
      </c>
      <c r="X2392" s="13">
        <v>445300</v>
      </c>
      <c r="Y2392" s="13">
        <v>445800</v>
      </c>
      <c r="Z2392" s="13">
        <v>456900</v>
      </c>
      <c r="AA2392" s="13">
        <v>473000</v>
      </c>
      <c r="AB2392" s="13">
        <v>79</v>
      </c>
      <c r="AC2392" s="13">
        <v>84</v>
      </c>
      <c r="AD2392" s="13">
        <v>88</v>
      </c>
      <c r="AE2392" s="13">
        <v>87</v>
      </c>
      <c r="AF2392" s="13">
        <v>93</v>
      </c>
      <c r="AG2392" s="13">
        <v>88</v>
      </c>
      <c r="AH2392" s="13">
        <v>80</v>
      </c>
      <c r="AI2392" s="13">
        <v>101</v>
      </c>
      <c r="AJ2392" s="13">
        <v>152</v>
      </c>
      <c r="AK2392" s="13">
        <v>91</v>
      </c>
      <c r="AL2392" s="13">
        <v>71</v>
      </c>
      <c r="AM2392" s="13">
        <v>99</v>
      </c>
      <c r="AN2392" s="13"/>
      <c r="AO2392" s="13">
        <v>111</v>
      </c>
      <c r="AP2392" s="13">
        <v>62</v>
      </c>
      <c r="AQ2392" s="13">
        <v>110</v>
      </c>
      <c r="AR2392" s="13">
        <v>80</v>
      </c>
      <c r="AS2392" s="13">
        <v>72</v>
      </c>
      <c r="AT2392" s="13">
        <v>120</v>
      </c>
      <c r="AU2392" s="13">
        <v>85</v>
      </c>
      <c r="AV2392" s="13">
        <v>97</v>
      </c>
      <c r="AW2392" s="13">
        <v>138</v>
      </c>
      <c r="AX2392" s="13">
        <v>84</v>
      </c>
      <c r="AY2392" s="14">
        <f t="shared" si="374"/>
        <v>94.181818181818187</v>
      </c>
      <c r="AZ2392" s="14">
        <f t="shared" si="382"/>
        <v>23</v>
      </c>
      <c r="BA2392" s="19">
        <f t="shared" si="375"/>
        <v>1</v>
      </c>
      <c r="BB2392" s="20">
        <f t="shared" si="383"/>
        <v>21.457902004659235</v>
      </c>
      <c r="BC2392">
        <f t="shared" si="376"/>
        <v>0</v>
      </c>
      <c r="BD2392" s="14">
        <f t="shared" si="377"/>
        <v>1</v>
      </c>
      <c r="BE2392" s="14">
        <f t="shared" si="378"/>
        <v>86.5</v>
      </c>
      <c r="BF2392" s="14">
        <f t="shared" si="379"/>
        <v>99</v>
      </c>
      <c r="BG2392" s="14">
        <f t="shared" si="380"/>
        <v>94.222222222222229</v>
      </c>
    </row>
    <row r="2393" spans="1:59" x14ac:dyDescent="0.2">
      <c r="A2393" t="str">
        <f t="shared" si="381"/>
        <v>Sebastian Ross_2015</v>
      </c>
      <c r="B2393" t="s">
        <v>1601</v>
      </c>
      <c r="C2393" t="s">
        <v>399</v>
      </c>
      <c r="D2393">
        <v>2015</v>
      </c>
      <c r="E2393" s="13">
        <v>317100</v>
      </c>
      <c r="F2393" s="13">
        <v>317100</v>
      </c>
      <c r="G2393" s="13">
        <v>317100</v>
      </c>
      <c r="H2393" s="13">
        <v>317100</v>
      </c>
      <c r="I2393" s="13">
        <v>317100</v>
      </c>
      <c r="J2393" s="13">
        <v>317100</v>
      </c>
      <c r="K2393" s="13">
        <v>317100</v>
      </c>
      <c r="L2393" s="13">
        <v>317100</v>
      </c>
      <c r="M2393" s="13">
        <v>317100</v>
      </c>
      <c r="N2393" s="13">
        <v>317100</v>
      </c>
      <c r="O2393" s="13">
        <v>317100</v>
      </c>
      <c r="P2393" s="13">
        <v>317100</v>
      </c>
      <c r="Q2393" s="13">
        <v>317100</v>
      </c>
      <c r="R2393" s="13">
        <v>306600</v>
      </c>
      <c r="S2393" s="13">
        <v>312300</v>
      </c>
      <c r="T2393" s="13">
        <v>295200</v>
      </c>
      <c r="U2393" s="13">
        <v>295200</v>
      </c>
      <c r="V2393" s="13">
        <v>295200</v>
      </c>
      <c r="W2393" s="13">
        <v>295200</v>
      </c>
      <c r="X2393" s="13">
        <v>290900</v>
      </c>
      <c r="Y2393" s="13">
        <v>293200</v>
      </c>
      <c r="Z2393" s="13">
        <v>321500</v>
      </c>
      <c r="AA2393" s="13">
        <v>340100</v>
      </c>
      <c r="AB2393" s="13"/>
      <c r="AC2393" s="13"/>
      <c r="AD2393" s="13"/>
      <c r="AE2393" s="13"/>
      <c r="AF2393" s="13"/>
      <c r="AG2393" s="13"/>
      <c r="AH2393" s="13"/>
      <c r="AI2393" s="13"/>
      <c r="AJ2393" s="13"/>
      <c r="AK2393" s="13">
        <v>48</v>
      </c>
      <c r="AL2393" s="13">
        <v>75</v>
      </c>
      <c r="AM2393" s="13"/>
      <c r="AN2393" s="13">
        <v>42</v>
      </c>
      <c r="AO2393" s="13">
        <v>77</v>
      </c>
      <c r="AP2393" s="13">
        <v>27</v>
      </c>
      <c r="AQ2393" s="13"/>
      <c r="AR2393" s="13"/>
      <c r="AS2393" s="13"/>
      <c r="AT2393" s="13">
        <v>65</v>
      </c>
      <c r="AU2393" s="13">
        <v>90</v>
      </c>
      <c r="AV2393" s="13">
        <v>90</v>
      </c>
      <c r="AW2393" s="13">
        <v>60</v>
      </c>
      <c r="AX2393" s="13">
        <v>104</v>
      </c>
      <c r="AY2393" s="14">
        <f t="shared" si="374"/>
        <v>67.8</v>
      </c>
      <c r="AZ2393" s="14">
        <f t="shared" si="382"/>
        <v>23</v>
      </c>
      <c r="BA2393" s="19">
        <f t="shared" si="375"/>
        <v>0.45454545454545453</v>
      </c>
      <c r="BB2393" s="20">
        <f t="shared" si="383"/>
        <v>24.09149227424486</v>
      </c>
      <c r="BC2393">
        <f t="shared" si="376"/>
        <v>0</v>
      </c>
      <c r="BD2393" s="14">
        <f t="shared" si="377"/>
        <v>20</v>
      </c>
      <c r="BE2393" s="14" t="str">
        <f t="shared" si="378"/>
        <v/>
      </c>
      <c r="BF2393" s="14">
        <f t="shared" si="379"/>
        <v>61.5</v>
      </c>
      <c r="BG2393" s="14">
        <f t="shared" si="380"/>
        <v>72.666666666666671</v>
      </c>
    </row>
    <row r="2394" spans="1:59" x14ac:dyDescent="0.2">
      <c r="A2394" t="str">
        <f t="shared" si="381"/>
        <v>Josh Rotham_2018</v>
      </c>
      <c r="B2394" t="s">
        <v>941</v>
      </c>
      <c r="C2394" t="s">
        <v>465</v>
      </c>
      <c r="D2394">
        <v>2018</v>
      </c>
      <c r="E2394" s="13">
        <v>123900</v>
      </c>
      <c r="F2394" s="13">
        <v>123900</v>
      </c>
      <c r="G2394" s="13">
        <v>123900</v>
      </c>
      <c r="H2394" s="13">
        <v>123900</v>
      </c>
      <c r="I2394" s="13">
        <v>123900</v>
      </c>
      <c r="J2394" s="13">
        <v>123900</v>
      </c>
      <c r="K2394" s="13">
        <v>123900</v>
      </c>
      <c r="L2394" s="13">
        <v>123900</v>
      </c>
      <c r="M2394" s="13">
        <v>123900</v>
      </c>
      <c r="N2394" s="13">
        <v>123900</v>
      </c>
      <c r="O2394" s="13">
        <v>123900</v>
      </c>
      <c r="P2394" s="13">
        <v>123900</v>
      </c>
      <c r="Q2394" s="13">
        <v>123900</v>
      </c>
      <c r="R2394" s="13">
        <v>123900</v>
      </c>
      <c r="S2394" s="13">
        <v>123900</v>
      </c>
      <c r="T2394" s="13">
        <v>123900</v>
      </c>
      <c r="U2394" s="13">
        <v>123900</v>
      </c>
      <c r="V2394" s="13">
        <v>123900</v>
      </c>
      <c r="W2394" s="13">
        <v>123900</v>
      </c>
      <c r="X2394" s="13">
        <v>123900</v>
      </c>
      <c r="Y2394" s="13">
        <v>123900</v>
      </c>
      <c r="Z2394" s="13">
        <v>123900</v>
      </c>
      <c r="AA2394" s="13">
        <v>123900</v>
      </c>
      <c r="AB2394" s="13"/>
      <c r="AC2394" s="13"/>
      <c r="AD2394" s="13"/>
      <c r="AE2394" s="13"/>
      <c r="AF2394" s="13"/>
      <c r="AG2394" s="13"/>
      <c r="AH2394" s="13"/>
      <c r="AI2394" s="13"/>
      <c r="AJ2394" s="13"/>
      <c r="AK2394" s="13"/>
      <c r="AL2394" s="13"/>
      <c r="AM2394" s="13"/>
      <c r="AN2394" s="13"/>
      <c r="AO2394" s="13"/>
      <c r="AP2394" s="13"/>
      <c r="AQ2394" s="13"/>
      <c r="AR2394" s="13"/>
      <c r="AS2394" s="13"/>
      <c r="AT2394" s="13"/>
      <c r="AU2394" s="13"/>
      <c r="AV2394" s="13"/>
      <c r="AW2394" s="13"/>
      <c r="AX2394" s="13"/>
      <c r="AY2394" s="14" t="str">
        <f t="shared" si="374"/>
        <v/>
      </c>
      <c r="AZ2394" s="14">
        <f t="shared" si="382"/>
        <v>23</v>
      </c>
      <c r="BA2394" s="19">
        <f t="shared" si="375"/>
        <v>0</v>
      </c>
      <c r="BB2394" s="20" t="e">
        <f t="shared" si="383"/>
        <v>#DIV/0!</v>
      </c>
      <c r="BC2394">
        <f t="shared" si="376"/>
        <v>0</v>
      </c>
      <c r="BD2394" s="14">
        <f t="shared" si="377"/>
        <v>1</v>
      </c>
      <c r="BE2394" s="14" t="str">
        <f t="shared" si="378"/>
        <v/>
      </c>
      <c r="BF2394" s="14" t="str">
        <f t="shared" si="379"/>
        <v/>
      </c>
      <c r="BG2394" s="14" t="str">
        <f t="shared" si="380"/>
        <v/>
      </c>
    </row>
    <row r="2395" spans="1:59" x14ac:dyDescent="0.2">
      <c r="A2395" t="str">
        <f t="shared" si="381"/>
        <v>Josh Rotham_2017</v>
      </c>
      <c r="B2395" t="s">
        <v>941</v>
      </c>
      <c r="C2395" t="s">
        <v>465</v>
      </c>
      <c r="D2395">
        <v>2017</v>
      </c>
      <c r="E2395" s="13">
        <v>117300</v>
      </c>
      <c r="F2395" s="13">
        <v>117300</v>
      </c>
      <c r="G2395" s="13">
        <v>117300</v>
      </c>
      <c r="H2395" s="13">
        <v>117300</v>
      </c>
      <c r="I2395" s="13">
        <v>117300</v>
      </c>
      <c r="J2395" s="13">
        <v>117300</v>
      </c>
      <c r="K2395" s="13">
        <v>117300</v>
      </c>
      <c r="L2395" s="13">
        <v>117300</v>
      </c>
      <c r="M2395" s="13">
        <v>117300</v>
      </c>
      <c r="N2395" s="13">
        <v>117300</v>
      </c>
      <c r="O2395" s="13">
        <v>117300</v>
      </c>
      <c r="P2395" s="13">
        <v>117300</v>
      </c>
      <c r="Q2395" s="13">
        <v>117300</v>
      </c>
      <c r="R2395" s="13">
        <v>117300</v>
      </c>
      <c r="S2395" s="13">
        <v>117300</v>
      </c>
      <c r="T2395" s="13">
        <v>117300</v>
      </c>
      <c r="U2395" s="13">
        <v>117300</v>
      </c>
      <c r="V2395" s="13">
        <v>117300</v>
      </c>
      <c r="W2395" s="13">
        <v>117300</v>
      </c>
      <c r="X2395" s="13">
        <v>117300</v>
      </c>
      <c r="Y2395" s="13">
        <v>117300</v>
      </c>
      <c r="Z2395" s="13">
        <v>117300</v>
      </c>
      <c r="AA2395" s="13">
        <v>117300</v>
      </c>
      <c r="AB2395" s="13"/>
      <c r="AC2395" s="13"/>
      <c r="AD2395" s="13"/>
      <c r="AE2395" s="13"/>
      <c r="AF2395" s="13"/>
      <c r="AG2395" s="13"/>
      <c r="AH2395" s="13"/>
      <c r="AI2395" s="13"/>
      <c r="AJ2395" s="13"/>
      <c r="AK2395" s="13"/>
      <c r="AL2395" s="13"/>
      <c r="AM2395" s="13"/>
      <c r="AN2395" s="13"/>
      <c r="AO2395" s="13"/>
      <c r="AP2395" s="13"/>
      <c r="AQ2395" s="13"/>
      <c r="AR2395" s="13"/>
      <c r="AS2395" s="13"/>
      <c r="AT2395" s="13"/>
      <c r="AU2395" s="13"/>
      <c r="AV2395" s="13"/>
      <c r="AW2395" s="13"/>
      <c r="AX2395" s="13"/>
      <c r="AY2395" s="14" t="str">
        <f t="shared" si="374"/>
        <v/>
      </c>
      <c r="AZ2395" s="14">
        <f t="shared" si="382"/>
        <v>23</v>
      </c>
      <c r="BA2395" s="19">
        <f t="shared" si="375"/>
        <v>0</v>
      </c>
      <c r="BB2395" s="20" t="e">
        <f t="shared" si="383"/>
        <v>#DIV/0!</v>
      </c>
      <c r="BC2395">
        <f t="shared" si="376"/>
        <v>0</v>
      </c>
      <c r="BD2395" s="14">
        <f t="shared" si="377"/>
        <v>1</v>
      </c>
      <c r="BE2395" s="14" t="str">
        <f t="shared" si="378"/>
        <v/>
      </c>
      <c r="BF2395" s="14" t="str">
        <f t="shared" si="379"/>
        <v/>
      </c>
      <c r="BG2395" s="14" t="str">
        <f t="shared" si="380"/>
        <v/>
      </c>
    </row>
    <row r="2396" spans="1:59" x14ac:dyDescent="0.2">
      <c r="A2396" t="str">
        <f t="shared" si="381"/>
        <v>Josh Rotham_2016</v>
      </c>
      <c r="B2396" t="s">
        <v>941</v>
      </c>
      <c r="C2396" t="s">
        <v>465</v>
      </c>
      <c r="D2396">
        <v>2016</v>
      </c>
      <c r="E2396" s="13">
        <v>0</v>
      </c>
      <c r="F2396" s="13">
        <v>0</v>
      </c>
      <c r="G2396" s="13">
        <v>0</v>
      </c>
      <c r="H2396" s="13">
        <v>0</v>
      </c>
      <c r="I2396" s="13">
        <v>0</v>
      </c>
      <c r="J2396" s="13">
        <v>0</v>
      </c>
      <c r="K2396" s="13">
        <v>0</v>
      </c>
      <c r="L2396" s="13">
        <v>0</v>
      </c>
      <c r="M2396" s="13">
        <v>0</v>
      </c>
      <c r="N2396" s="13">
        <v>0</v>
      </c>
      <c r="O2396" s="13">
        <v>0</v>
      </c>
      <c r="P2396" s="13">
        <v>0</v>
      </c>
      <c r="Q2396" s="13">
        <v>0</v>
      </c>
      <c r="R2396" s="13">
        <v>0</v>
      </c>
      <c r="S2396" s="13">
        <v>0</v>
      </c>
      <c r="T2396" s="13">
        <v>0</v>
      </c>
      <c r="U2396" s="13">
        <v>0</v>
      </c>
      <c r="V2396" s="13">
        <v>0</v>
      </c>
      <c r="W2396" s="13">
        <v>0</v>
      </c>
      <c r="X2396" s="13">
        <v>0</v>
      </c>
      <c r="Y2396" s="13">
        <v>0</v>
      </c>
      <c r="Z2396" s="13">
        <v>0</v>
      </c>
      <c r="AA2396" s="13">
        <v>0</v>
      </c>
      <c r="AB2396" s="13"/>
      <c r="AC2396" s="13"/>
      <c r="AD2396" s="13"/>
      <c r="AE2396" s="13"/>
      <c r="AF2396" s="13"/>
      <c r="AG2396" s="13"/>
      <c r="AH2396" s="13"/>
      <c r="AI2396" s="13"/>
      <c r="AJ2396" s="13"/>
      <c r="AK2396" s="13"/>
      <c r="AL2396" s="13"/>
      <c r="AM2396" s="13"/>
      <c r="AN2396" s="13"/>
      <c r="AO2396" s="13"/>
      <c r="AP2396" s="13"/>
      <c r="AQ2396" s="13"/>
      <c r="AR2396" s="13"/>
      <c r="AS2396" s="13"/>
      <c r="AT2396" s="13"/>
      <c r="AU2396" s="13"/>
      <c r="AV2396" s="13"/>
      <c r="AW2396" s="13"/>
      <c r="AX2396" s="13"/>
      <c r="AY2396" s="14" t="str">
        <f t="shared" si="374"/>
        <v/>
      </c>
      <c r="AZ2396" s="14">
        <f t="shared" si="382"/>
        <v>23</v>
      </c>
      <c r="BA2396" s="19">
        <f t="shared" si="375"/>
        <v>0</v>
      </c>
      <c r="BB2396" s="20" t="e">
        <f t="shared" si="383"/>
        <v>#DIV/0!</v>
      </c>
      <c r="BC2396">
        <f t="shared" si="376"/>
        <v>23</v>
      </c>
      <c r="BD2396" s="14">
        <f t="shared" si="377"/>
        <v>1</v>
      </c>
      <c r="BE2396" s="14" t="str">
        <f t="shared" si="378"/>
        <v/>
      </c>
      <c r="BF2396" s="14" t="str">
        <f t="shared" si="379"/>
        <v/>
      </c>
      <c r="BG2396" s="14" t="str">
        <f t="shared" si="380"/>
        <v/>
      </c>
    </row>
    <row r="2397" spans="1:59" x14ac:dyDescent="0.2">
      <c r="A2397" t="str">
        <f t="shared" si="381"/>
        <v>Josh Rotham_2015</v>
      </c>
      <c r="B2397" t="s">
        <v>941</v>
      </c>
      <c r="C2397" t="s">
        <v>465</v>
      </c>
      <c r="D2397">
        <v>2015</v>
      </c>
      <c r="E2397" s="13">
        <v>0</v>
      </c>
      <c r="F2397" s="13">
        <v>0</v>
      </c>
      <c r="G2397" s="13">
        <v>0</v>
      </c>
      <c r="H2397" s="13">
        <v>0</v>
      </c>
      <c r="I2397" s="13">
        <v>0</v>
      </c>
      <c r="J2397" s="13">
        <v>0</v>
      </c>
      <c r="K2397" s="13">
        <v>0</v>
      </c>
      <c r="L2397" s="13">
        <v>0</v>
      </c>
      <c r="M2397" s="13">
        <v>0</v>
      </c>
      <c r="N2397" s="13">
        <v>0</v>
      </c>
      <c r="O2397" s="13">
        <v>0</v>
      </c>
      <c r="P2397" s="13">
        <v>0</v>
      </c>
      <c r="Q2397" s="13">
        <v>0</v>
      </c>
      <c r="R2397" s="13">
        <v>0</v>
      </c>
      <c r="S2397" s="13">
        <v>0</v>
      </c>
      <c r="T2397" s="13">
        <v>0</v>
      </c>
      <c r="U2397" s="13">
        <v>0</v>
      </c>
      <c r="V2397" s="13">
        <v>0</v>
      </c>
      <c r="W2397" s="13">
        <v>0</v>
      </c>
      <c r="X2397" s="13">
        <v>0</v>
      </c>
      <c r="Y2397" s="13">
        <v>0</v>
      </c>
      <c r="Z2397" s="13">
        <v>0</v>
      </c>
      <c r="AA2397" s="13">
        <v>0</v>
      </c>
      <c r="AB2397" s="13"/>
      <c r="AC2397" s="13"/>
      <c r="AD2397" s="13"/>
      <c r="AE2397" s="13"/>
      <c r="AF2397" s="13"/>
      <c r="AG2397" s="13"/>
      <c r="AH2397" s="13"/>
      <c r="AI2397" s="13"/>
      <c r="AJ2397" s="13"/>
      <c r="AK2397" s="13"/>
      <c r="AL2397" s="13"/>
      <c r="AM2397" s="13"/>
      <c r="AN2397" s="13"/>
      <c r="AO2397" s="13"/>
      <c r="AP2397" s="13"/>
      <c r="AQ2397" s="13"/>
      <c r="AR2397" s="13"/>
      <c r="AS2397" s="13"/>
      <c r="AT2397" s="13"/>
      <c r="AU2397" s="13"/>
      <c r="AV2397" s="13"/>
      <c r="AW2397" s="13"/>
      <c r="AX2397" s="13"/>
      <c r="AY2397" s="14" t="str">
        <f t="shared" si="374"/>
        <v/>
      </c>
      <c r="AZ2397" s="14">
        <f t="shared" si="382"/>
        <v>23</v>
      </c>
      <c r="BA2397" s="19">
        <f t="shared" si="375"/>
        <v>0</v>
      </c>
      <c r="BB2397" s="20" t="e">
        <f t="shared" si="383"/>
        <v>#DIV/0!</v>
      </c>
      <c r="BC2397">
        <f t="shared" si="376"/>
        <v>23</v>
      </c>
      <c r="BD2397" s="14">
        <f t="shared" si="377"/>
        <v>1</v>
      </c>
      <c r="BE2397" s="14" t="str">
        <f t="shared" si="378"/>
        <v/>
      </c>
      <c r="BF2397" s="14" t="str">
        <f t="shared" si="379"/>
        <v/>
      </c>
      <c r="BG2397" s="14" t="str">
        <f t="shared" si="380"/>
        <v/>
      </c>
    </row>
    <row r="2398" spans="1:59" x14ac:dyDescent="0.2">
      <c r="A2398" t="str">
        <f t="shared" si="381"/>
        <v>Jarryd Roughead_2018</v>
      </c>
      <c r="B2398" t="s">
        <v>934</v>
      </c>
      <c r="C2398" t="s">
        <v>260</v>
      </c>
      <c r="D2398">
        <v>2018</v>
      </c>
      <c r="E2398" s="13">
        <v>475800</v>
      </c>
      <c r="F2398" s="13">
        <v>475800</v>
      </c>
      <c r="G2398" s="13">
        <v>475800</v>
      </c>
      <c r="H2398" s="13">
        <v>443600</v>
      </c>
      <c r="I2398" s="13">
        <v>438900</v>
      </c>
      <c r="J2398" s="13">
        <v>421000</v>
      </c>
      <c r="K2398" s="13">
        <v>405000</v>
      </c>
      <c r="L2398" s="13">
        <v>404200</v>
      </c>
      <c r="M2398" s="13">
        <v>413900</v>
      </c>
      <c r="N2398" s="13">
        <v>426400</v>
      </c>
      <c r="O2398" s="13">
        <v>428700</v>
      </c>
      <c r="P2398" s="13">
        <v>438900</v>
      </c>
      <c r="Q2398" s="13">
        <v>438900</v>
      </c>
      <c r="R2398" s="13">
        <v>446600</v>
      </c>
      <c r="S2398" s="13">
        <v>437000</v>
      </c>
      <c r="T2398" s="13">
        <v>413200</v>
      </c>
      <c r="U2398" s="13">
        <v>413100</v>
      </c>
      <c r="V2398" s="13">
        <v>420100</v>
      </c>
      <c r="W2398" s="13">
        <v>431000</v>
      </c>
      <c r="X2398" s="13">
        <v>427000</v>
      </c>
      <c r="Y2398" s="13">
        <v>425800</v>
      </c>
      <c r="Z2398" s="13">
        <v>425800</v>
      </c>
      <c r="AA2398" s="13">
        <v>428900</v>
      </c>
      <c r="AB2398" s="13">
        <v>47</v>
      </c>
      <c r="AC2398" s="13">
        <v>97</v>
      </c>
      <c r="AD2398" s="13">
        <v>67</v>
      </c>
      <c r="AE2398" s="13">
        <v>86</v>
      </c>
      <c r="AF2398" s="13">
        <v>64</v>
      </c>
      <c r="AG2398" s="13">
        <v>64</v>
      </c>
      <c r="AH2398" s="13">
        <v>112</v>
      </c>
      <c r="AI2398" s="13">
        <v>89</v>
      </c>
      <c r="AJ2398" s="13">
        <v>77</v>
      </c>
      <c r="AK2398" s="13">
        <v>95</v>
      </c>
      <c r="AL2398" s="13">
        <v>108</v>
      </c>
      <c r="AM2398" s="13"/>
      <c r="AN2398" s="13">
        <v>78</v>
      </c>
      <c r="AO2398" s="13">
        <v>63</v>
      </c>
      <c r="AP2398" s="13">
        <v>73</v>
      </c>
      <c r="AQ2398" s="13">
        <v>117</v>
      </c>
      <c r="AR2398" s="13">
        <v>78</v>
      </c>
      <c r="AS2398" s="13">
        <v>87</v>
      </c>
      <c r="AT2398" s="13">
        <v>90</v>
      </c>
      <c r="AU2398" s="13">
        <v>83</v>
      </c>
      <c r="AV2398" s="13"/>
      <c r="AW2398" s="13"/>
      <c r="AX2398" s="13">
        <v>98</v>
      </c>
      <c r="AY2398" s="14">
        <f t="shared" si="374"/>
        <v>83.65</v>
      </c>
      <c r="AZ2398" s="14">
        <f t="shared" si="382"/>
        <v>23</v>
      </c>
      <c r="BA2398" s="19">
        <f t="shared" si="375"/>
        <v>0.90909090909090906</v>
      </c>
      <c r="BB2398" s="20">
        <f t="shared" si="383"/>
        <v>17.989104889817099</v>
      </c>
      <c r="BC2398">
        <f t="shared" si="376"/>
        <v>0</v>
      </c>
      <c r="BD2398" s="14">
        <f t="shared" si="377"/>
        <v>8</v>
      </c>
      <c r="BE2398" s="14">
        <f t="shared" si="378"/>
        <v>70.833333333333329</v>
      </c>
      <c r="BF2398" s="14">
        <f t="shared" si="379"/>
        <v>96.2</v>
      </c>
      <c r="BG2398" s="14">
        <f t="shared" si="380"/>
        <v>89.428571428571431</v>
      </c>
    </row>
    <row r="2399" spans="1:59" x14ac:dyDescent="0.2">
      <c r="A2399" t="str">
        <f t="shared" si="381"/>
        <v>Jarryd Roughead_2017</v>
      </c>
      <c r="B2399" t="s">
        <v>934</v>
      </c>
      <c r="C2399" t="s">
        <v>260</v>
      </c>
      <c r="D2399">
        <v>2017</v>
      </c>
      <c r="E2399" s="13">
        <v>367100</v>
      </c>
      <c r="F2399" s="13">
        <v>367100</v>
      </c>
      <c r="G2399" s="13">
        <v>367100</v>
      </c>
      <c r="H2399" s="13">
        <v>385000</v>
      </c>
      <c r="I2399" s="13">
        <v>388800</v>
      </c>
      <c r="J2399" s="13">
        <v>385200</v>
      </c>
      <c r="K2399" s="13">
        <v>366300</v>
      </c>
      <c r="L2399" s="13">
        <v>380000</v>
      </c>
      <c r="M2399" s="13">
        <v>403700</v>
      </c>
      <c r="N2399" s="13">
        <v>428300</v>
      </c>
      <c r="O2399" s="13">
        <v>433700</v>
      </c>
      <c r="P2399" s="13">
        <v>432600</v>
      </c>
      <c r="Q2399" s="13">
        <v>430500</v>
      </c>
      <c r="R2399" s="13">
        <v>430500</v>
      </c>
      <c r="S2399" s="13">
        <v>415900</v>
      </c>
      <c r="T2399" s="13">
        <v>403300</v>
      </c>
      <c r="U2399" s="13">
        <v>400100</v>
      </c>
      <c r="V2399" s="13">
        <v>411300</v>
      </c>
      <c r="W2399" s="13">
        <v>415500</v>
      </c>
      <c r="X2399" s="13">
        <v>436900</v>
      </c>
      <c r="Y2399" s="13">
        <v>448000</v>
      </c>
      <c r="Z2399" s="13">
        <v>468000</v>
      </c>
      <c r="AA2399" s="13">
        <v>455200</v>
      </c>
      <c r="AB2399" s="13">
        <v>73</v>
      </c>
      <c r="AC2399" s="13">
        <v>82</v>
      </c>
      <c r="AD2399" s="13">
        <v>99</v>
      </c>
      <c r="AE2399" s="13">
        <v>53</v>
      </c>
      <c r="AF2399" s="13">
        <v>67</v>
      </c>
      <c r="AG2399" s="13">
        <v>64</v>
      </c>
      <c r="AH2399" s="13">
        <v>114</v>
      </c>
      <c r="AI2399" s="13">
        <v>99</v>
      </c>
      <c r="AJ2399" s="13">
        <v>79</v>
      </c>
      <c r="AK2399" s="13">
        <v>86</v>
      </c>
      <c r="AL2399" s="13">
        <v>89</v>
      </c>
      <c r="AM2399" s="13">
        <v>74</v>
      </c>
      <c r="AN2399" s="13"/>
      <c r="AO2399" s="13">
        <v>57</v>
      </c>
      <c r="AP2399" s="13">
        <v>88</v>
      </c>
      <c r="AQ2399" s="13">
        <v>88</v>
      </c>
      <c r="AR2399" s="13">
        <v>88</v>
      </c>
      <c r="AS2399" s="13">
        <v>80</v>
      </c>
      <c r="AT2399" s="13">
        <v>130</v>
      </c>
      <c r="AU2399" s="13">
        <v>79</v>
      </c>
      <c r="AV2399" s="13">
        <v>107</v>
      </c>
      <c r="AW2399" s="13">
        <v>68</v>
      </c>
      <c r="AX2399" s="13">
        <v>140</v>
      </c>
      <c r="AY2399" s="14">
        <f t="shared" si="374"/>
        <v>86.545454545454547</v>
      </c>
      <c r="AZ2399" s="14">
        <f t="shared" si="382"/>
        <v>23</v>
      </c>
      <c r="BA2399" s="19">
        <f t="shared" si="375"/>
        <v>1</v>
      </c>
      <c r="BB2399" s="20">
        <f t="shared" si="383"/>
        <v>21.812463175523082</v>
      </c>
      <c r="BC2399">
        <f t="shared" si="376"/>
        <v>0</v>
      </c>
      <c r="BD2399" s="14">
        <f t="shared" si="377"/>
        <v>7</v>
      </c>
      <c r="BE2399" s="14">
        <f t="shared" si="378"/>
        <v>73</v>
      </c>
      <c r="BF2399" s="14">
        <f t="shared" si="379"/>
        <v>90.166666666666671</v>
      </c>
      <c r="BG2399" s="14">
        <f t="shared" si="380"/>
        <v>96.444444444444443</v>
      </c>
    </row>
    <row r="2400" spans="1:59" x14ac:dyDescent="0.2">
      <c r="A2400" t="str">
        <f t="shared" si="381"/>
        <v>Jarryd Roughead_2016</v>
      </c>
      <c r="B2400" t="s">
        <v>934</v>
      </c>
      <c r="C2400" t="s">
        <v>260</v>
      </c>
      <c r="D2400">
        <v>2016</v>
      </c>
      <c r="E2400" s="13">
        <v>520200</v>
      </c>
      <c r="F2400" s="13">
        <v>520200</v>
      </c>
      <c r="G2400" s="13">
        <v>520200</v>
      </c>
      <c r="H2400" s="13">
        <v>520200</v>
      </c>
      <c r="I2400" s="13">
        <v>520200</v>
      </c>
      <c r="J2400" s="13">
        <v>520200</v>
      </c>
      <c r="K2400" s="13">
        <v>520200</v>
      </c>
      <c r="L2400" s="13">
        <v>520200</v>
      </c>
      <c r="M2400" s="13">
        <v>520200</v>
      </c>
      <c r="N2400" s="13">
        <v>520200</v>
      </c>
      <c r="O2400" s="13">
        <v>520200</v>
      </c>
      <c r="P2400" s="13">
        <v>520200</v>
      </c>
      <c r="Q2400" s="13">
        <v>520200</v>
      </c>
      <c r="R2400" s="13">
        <v>520200</v>
      </c>
      <c r="S2400" s="13">
        <v>520200</v>
      </c>
      <c r="T2400" s="13">
        <v>520200</v>
      </c>
      <c r="U2400" s="13">
        <v>520200</v>
      </c>
      <c r="V2400" s="13">
        <v>520200</v>
      </c>
      <c r="W2400" s="13">
        <v>520200</v>
      </c>
      <c r="X2400" s="13">
        <v>520200</v>
      </c>
      <c r="Y2400" s="13">
        <v>520200</v>
      </c>
      <c r="Z2400" s="13">
        <v>520200</v>
      </c>
      <c r="AA2400" s="13">
        <v>520200</v>
      </c>
      <c r="AB2400" s="13"/>
      <c r="AC2400" s="13"/>
      <c r="AD2400" s="13"/>
      <c r="AE2400" s="13"/>
      <c r="AF2400" s="13"/>
      <c r="AG2400" s="13"/>
      <c r="AH2400" s="13"/>
      <c r="AI2400" s="13"/>
      <c r="AJ2400" s="13"/>
      <c r="AK2400" s="13"/>
      <c r="AL2400" s="13"/>
      <c r="AM2400" s="13"/>
      <c r="AN2400" s="13"/>
      <c r="AO2400" s="13"/>
      <c r="AP2400" s="13"/>
      <c r="AQ2400" s="13"/>
      <c r="AR2400" s="13"/>
      <c r="AS2400" s="13"/>
      <c r="AT2400" s="13"/>
      <c r="AU2400" s="13"/>
      <c r="AV2400" s="13"/>
      <c r="AW2400" s="13"/>
      <c r="AX2400" s="13"/>
      <c r="AY2400" s="14" t="str">
        <f t="shared" si="374"/>
        <v/>
      </c>
      <c r="AZ2400" s="14">
        <f t="shared" si="382"/>
        <v>23</v>
      </c>
      <c r="BA2400" s="19">
        <f t="shared" si="375"/>
        <v>0</v>
      </c>
      <c r="BB2400" s="20" t="e">
        <f t="shared" si="383"/>
        <v>#DIV/0!</v>
      </c>
      <c r="BC2400">
        <f t="shared" si="376"/>
        <v>0</v>
      </c>
      <c r="BD2400" s="14">
        <f t="shared" si="377"/>
        <v>1</v>
      </c>
      <c r="BE2400" s="14" t="str">
        <f t="shared" si="378"/>
        <v/>
      </c>
      <c r="BF2400" s="14" t="str">
        <f t="shared" si="379"/>
        <v/>
      </c>
      <c r="BG2400" s="14" t="str">
        <f t="shared" si="380"/>
        <v/>
      </c>
    </row>
    <row r="2401" spans="1:59" x14ac:dyDescent="0.2">
      <c r="A2401" t="str">
        <f t="shared" si="381"/>
        <v>Jarryd Roughead_2015</v>
      </c>
      <c r="B2401" t="s">
        <v>934</v>
      </c>
      <c r="C2401" t="s">
        <v>260</v>
      </c>
      <c r="D2401">
        <v>2015</v>
      </c>
      <c r="E2401" s="13">
        <v>514700</v>
      </c>
      <c r="F2401" s="13">
        <v>514700</v>
      </c>
      <c r="G2401" s="13">
        <v>514700</v>
      </c>
      <c r="H2401" s="13">
        <v>545500</v>
      </c>
      <c r="I2401" s="13">
        <v>541700</v>
      </c>
      <c r="J2401" s="13">
        <v>531500</v>
      </c>
      <c r="K2401" s="13">
        <v>485700</v>
      </c>
      <c r="L2401" s="13">
        <v>495700</v>
      </c>
      <c r="M2401" s="13">
        <v>501800</v>
      </c>
      <c r="N2401" s="13">
        <v>491300</v>
      </c>
      <c r="O2401" s="13">
        <v>463800</v>
      </c>
      <c r="P2401" s="13">
        <v>463800</v>
      </c>
      <c r="Q2401" s="13">
        <v>438300</v>
      </c>
      <c r="R2401" s="13">
        <v>462600</v>
      </c>
      <c r="S2401" s="13">
        <v>462600</v>
      </c>
      <c r="T2401" s="13">
        <v>462600</v>
      </c>
      <c r="U2401" s="13">
        <v>484600</v>
      </c>
      <c r="V2401" s="13">
        <v>519400</v>
      </c>
      <c r="W2401" s="13">
        <v>501000</v>
      </c>
      <c r="X2401" s="13">
        <v>476700</v>
      </c>
      <c r="Y2401" s="13">
        <v>455400</v>
      </c>
      <c r="Z2401" s="13">
        <v>450700</v>
      </c>
      <c r="AA2401" s="13">
        <v>454400</v>
      </c>
      <c r="AB2401" s="13">
        <v>105</v>
      </c>
      <c r="AC2401" s="13">
        <v>97</v>
      </c>
      <c r="AD2401" s="13">
        <v>173</v>
      </c>
      <c r="AE2401" s="13">
        <v>45</v>
      </c>
      <c r="AF2401" s="13">
        <v>82</v>
      </c>
      <c r="AG2401" s="13">
        <v>86</v>
      </c>
      <c r="AH2401" s="13">
        <v>145</v>
      </c>
      <c r="AI2401" s="13">
        <v>78</v>
      </c>
      <c r="AJ2401" s="13">
        <v>52</v>
      </c>
      <c r="AK2401" s="13">
        <v>98</v>
      </c>
      <c r="AL2401" s="13"/>
      <c r="AM2401" s="13">
        <v>68</v>
      </c>
      <c r="AN2401" s="13">
        <v>150</v>
      </c>
      <c r="AO2401" s="13"/>
      <c r="AP2401" s="13"/>
      <c r="AQ2401" s="13">
        <v>106</v>
      </c>
      <c r="AR2401" s="13">
        <v>117</v>
      </c>
      <c r="AS2401" s="13">
        <v>49</v>
      </c>
      <c r="AT2401" s="13">
        <v>82</v>
      </c>
      <c r="AU2401" s="13">
        <v>110</v>
      </c>
      <c r="AV2401" s="13">
        <v>77</v>
      </c>
      <c r="AW2401" s="13">
        <v>98</v>
      </c>
      <c r="AX2401" s="13">
        <v>109</v>
      </c>
      <c r="AY2401" s="14">
        <f t="shared" si="374"/>
        <v>96.35</v>
      </c>
      <c r="AZ2401" s="14">
        <f t="shared" si="382"/>
        <v>23</v>
      </c>
      <c r="BA2401" s="19">
        <f t="shared" si="375"/>
        <v>0.90909090909090906</v>
      </c>
      <c r="BB2401" s="20">
        <f t="shared" si="383"/>
        <v>33.203162499978816</v>
      </c>
      <c r="BC2401">
        <f t="shared" si="376"/>
        <v>0</v>
      </c>
      <c r="BD2401" s="14">
        <f t="shared" si="377"/>
        <v>13</v>
      </c>
      <c r="BE2401" s="14">
        <f t="shared" si="378"/>
        <v>98</v>
      </c>
      <c r="BF2401" s="14">
        <f t="shared" si="379"/>
        <v>88.2</v>
      </c>
      <c r="BG2401" s="14">
        <f t="shared" si="380"/>
        <v>93.5</v>
      </c>
    </row>
    <row r="2402" spans="1:59" x14ac:dyDescent="0.2">
      <c r="A2402" t="str">
        <f t="shared" si="381"/>
        <v>Jordan Roughead_2018</v>
      </c>
      <c r="B2402" t="s">
        <v>722</v>
      </c>
      <c r="C2402" t="s">
        <v>116</v>
      </c>
      <c r="D2402">
        <v>2018</v>
      </c>
      <c r="E2402" s="13">
        <v>392900</v>
      </c>
      <c r="F2402" s="13">
        <v>392900</v>
      </c>
      <c r="G2402" s="13">
        <v>392900</v>
      </c>
      <c r="H2402" s="13">
        <v>392900</v>
      </c>
      <c r="I2402" s="13">
        <v>392900</v>
      </c>
      <c r="J2402" s="13">
        <v>392900</v>
      </c>
      <c r="K2402" s="13">
        <v>392900</v>
      </c>
      <c r="L2402" s="13">
        <v>392900</v>
      </c>
      <c r="M2402" s="13">
        <v>392900</v>
      </c>
      <c r="N2402" s="13">
        <v>363800</v>
      </c>
      <c r="O2402" s="13">
        <v>336800</v>
      </c>
      <c r="P2402" s="13">
        <v>332700</v>
      </c>
      <c r="Q2402" s="13">
        <v>332700</v>
      </c>
      <c r="R2402" s="13">
        <v>332700</v>
      </c>
      <c r="S2402" s="13">
        <v>332700</v>
      </c>
      <c r="T2402" s="13">
        <v>332700</v>
      </c>
      <c r="U2402" s="13">
        <v>332700</v>
      </c>
      <c r="V2402" s="13">
        <v>331700</v>
      </c>
      <c r="W2402" s="13">
        <v>340900</v>
      </c>
      <c r="X2402" s="13">
        <v>343200</v>
      </c>
      <c r="Y2402" s="13">
        <v>356400</v>
      </c>
      <c r="Z2402" s="13">
        <v>360100</v>
      </c>
      <c r="AA2402" s="13">
        <v>365700</v>
      </c>
      <c r="AB2402" s="13">
        <v>85</v>
      </c>
      <c r="AC2402" s="13">
        <v>31</v>
      </c>
      <c r="AD2402" s="13"/>
      <c r="AE2402" s="13"/>
      <c r="AF2402" s="13"/>
      <c r="AG2402" s="13"/>
      <c r="AH2402" s="13"/>
      <c r="AI2402" s="13"/>
      <c r="AJ2402" s="13">
        <v>56</v>
      </c>
      <c r="AK2402" s="13">
        <v>71</v>
      </c>
      <c r="AL2402" s="13">
        <v>66</v>
      </c>
      <c r="AM2402" s="13"/>
      <c r="AN2402" s="13"/>
      <c r="AO2402" s="13"/>
      <c r="AP2402" s="13"/>
      <c r="AQ2402" s="13"/>
      <c r="AR2402" s="13">
        <v>64</v>
      </c>
      <c r="AS2402" s="13">
        <v>94</v>
      </c>
      <c r="AT2402" s="13">
        <v>56</v>
      </c>
      <c r="AU2402" s="13">
        <v>91</v>
      </c>
      <c r="AV2402" s="13">
        <v>81</v>
      </c>
      <c r="AW2402" s="13">
        <v>67</v>
      </c>
      <c r="AX2402" s="13">
        <v>76</v>
      </c>
      <c r="AY2402" s="14">
        <f t="shared" si="374"/>
        <v>69.833333333333329</v>
      </c>
      <c r="AZ2402" s="14">
        <f t="shared" si="382"/>
        <v>23</v>
      </c>
      <c r="BA2402" s="19">
        <f t="shared" si="375"/>
        <v>0.54545454545454541</v>
      </c>
      <c r="BB2402" s="20">
        <f t="shared" si="383"/>
        <v>17.512765906531424</v>
      </c>
      <c r="BC2402">
        <f t="shared" si="376"/>
        <v>0</v>
      </c>
      <c r="BD2402" s="14">
        <f t="shared" si="377"/>
        <v>18</v>
      </c>
      <c r="BE2402" s="14">
        <f t="shared" si="378"/>
        <v>58</v>
      </c>
      <c r="BF2402" s="14">
        <f t="shared" si="379"/>
        <v>64.333333333333329</v>
      </c>
      <c r="BG2402" s="14">
        <f t="shared" si="380"/>
        <v>75.571428571428569</v>
      </c>
    </row>
    <row r="2403" spans="1:59" x14ac:dyDescent="0.2">
      <c r="A2403" t="str">
        <f t="shared" si="381"/>
        <v>Jordan Roughead_2017</v>
      </c>
      <c r="B2403" t="s">
        <v>722</v>
      </c>
      <c r="C2403" t="s">
        <v>116</v>
      </c>
      <c r="D2403">
        <v>2017</v>
      </c>
      <c r="E2403" s="13">
        <v>380300</v>
      </c>
      <c r="F2403" s="13">
        <v>380300</v>
      </c>
      <c r="G2403" s="13">
        <v>380300</v>
      </c>
      <c r="H2403" s="13">
        <v>380300</v>
      </c>
      <c r="I2403" s="13">
        <v>380300</v>
      </c>
      <c r="J2403" s="13">
        <v>380300</v>
      </c>
      <c r="K2403" s="13">
        <v>380300</v>
      </c>
      <c r="L2403" s="13">
        <v>380300</v>
      </c>
      <c r="M2403" s="13">
        <v>380300</v>
      </c>
      <c r="N2403" s="13">
        <v>380300</v>
      </c>
      <c r="O2403" s="13">
        <v>380300</v>
      </c>
      <c r="P2403" s="13">
        <v>380300</v>
      </c>
      <c r="Q2403" s="13">
        <v>380300</v>
      </c>
      <c r="R2403" s="13">
        <v>383800</v>
      </c>
      <c r="S2403" s="13">
        <v>384600</v>
      </c>
      <c r="T2403" s="13">
        <v>373200</v>
      </c>
      <c r="U2403" s="13">
        <v>344200</v>
      </c>
      <c r="V2403" s="13">
        <v>338200</v>
      </c>
      <c r="W2403" s="13">
        <v>338700</v>
      </c>
      <c r="X2403" s="13">
        <v>369000</v>
      </c>
      <c r="Y2403" s="13">
        <v>385000</v>
      </c>
      <c r="Z2403" s="13">
        <v>403600</v>
      </c>
      <c r="AA2403" s="13">
        <v>400900</v>
      </c>
      <c r="AB2403" s="13"/>
      <c r="AC2403" s="13"/>
      <c r="AD2403" s="13"/>
      <c r="AE2403" s="13"/>
      <c r="AF2403" s="13"/>
      <c r="AG2403" s="13"/>
      <c r="AH2403" s="13"/>
      <c r="AI2403" s="13"/>
      <c r="AJ2403" s="13"/>
      <c r="AK2403" s="13">
        <v>56</v>
      </c>
      <c r="AL2403" s="13"/>
      <c r="AM2403" s="13">
        <v>70</v>
      </c>
      <c r="AN2403" s="13">
        <v>105</v>
      </c>
      <c r="AO2403" s="13">
        <v>52</v>
      </c>
      <c r="AP2403" s="13">
        <v>46</v>
      </c>
      <c r="AQ2403" s="13">
        <v>59</v>
      </c>
      <c r="AR2403" s="13">
        <v>87</v>
      </c>
      <c r="AS2403" s="13">
        <v>58</v>
      </c>
      <c r="AT2403" s="13">
        <v>127</v>
      </c>
      <c r="AU2403" s="13">
        <v>74</v>
      </c>
      <c r="AV2403" s="13">
        <v>74</v>
      </c>
      <c r="AW2403" s="13">
        <v>90</v>
      </c>
      <c r="AX2403" s="13">
        <v>31</v>
      </c>
      <c r="AY2403" s="14">
        <f t="shared" si="374"/>
        <v>71.461538461538467</v>
      </c>
      <c r="AZ2403" s="14">
        <f t="shared" si="382"/>
        <v>23</v>
      </c>
      <c r="BA2403" s="19">
        <f t="shared" si="375"/>
        <v>0.59090909090909094</v>
      </c>
      <c r="BB2403" s="20">
        <f t="shared" si="383"/>
        <v>25.899212937254106</v>
      </c>
      <c r="BC2403">
        <f t="shared" si="376"/>
        <v>0</v>
      </c>
      <c r="BD2403" s="14">
        <f t="shared" si="377"/>
        <v>18</v>
      </c>
      <c r="BE2403" s="14" t="str">
        <f t="shared" si="378"/>
        <v/>
      </c>
      <c r="BF2403" s="14">
        <f t="shared" si="379"/>
        <v>63</v>
      </c>
      <c r="BG2403" s="14">
        <f t="shared" si="380"/>
        <v>71.777777777777771</v>
      </c>
    </row>
    <row r="2404" spans="1:59" x14ac:dyDescent="0.2">
      <c r="A2404" t="str">
        <f t="shared" si="381"/>
        <v>Jordan Roughead_2016</v>
      </c>
      <c r="B2404" t="s">
        <v>722</v>
      </c>
      <c r="C2404" t="s">
        <v>116</v>
      </c>
      <c r="D2404">
        <v>2016</v>
      </c>
      <c r="E2404" s="13">
        <v>347400</v>
      </c>
      <c r="F2404" s="13">
        <v>347400</v>
      </c>
      <c r="G2404" s="13">
        <v>347400</v>
      </c>
      <c r="H2404" s="13">
        <v>372100</v>
      </c>
      <c r="I2404" s="13">
        <v>384500</v>
      </c>
      <c r="J2404" s="13">
        <v>397300</v>
      </c>
      <c r="K2404" s="13">
        <v>374600</v>
      </c>
      <c r="L2404" s="13">
        <v>359700</v>
      </c>
      <c r="M2404" s="13">
        <v>336000</v>
      </c>
      <c r="N2404" s="13">
        <v>338200</v>
      </c>
      <c r="O2404" s="13">
        <v>323600</v>
      </c>
      <c r="P2404" s="13">
        <v>323700</v>
      </c>
      <c r="Q2404" s="13">
        <v>322500</v>
      </c>
      <c r="R2404" s="13">
        <v>314200</v>
      </c>
      <c r="S2404" s="13">
        <v>314200</v>
      </c>
      <c r="T2404" s="13">
        <v>318900</v>
      </c>
      <c r="U2404" s="13">
        <v>315600</v>
      </c>
      <c r="V2404" s="13">
        <v>330000</v>
      </c>
      <c r="W2404" s="13">
        <v>345700</v>
      </c>
      <c r="X2404" s="13">
        <v>357600</v>
      </c>
      <c r="Y2404" s="13">
        <v>366500</v>
      </c>
      <c r="Z2404" s="13">
        <v>365900</v>
      </c>
      <c r="AA2404" s="13">
        <v>355100</v>
      </c>
      <c r="AB2404" s="13">
        <v>95</v>
      </c>
      <c r="AC2404" s="13">
        <v>67</v>
      </c>
      <c r="AD2404" s="13">
        <v>98</v>
      </c>
      <c r="AE2404" s="13">
        <v>82</v>
      </c>
      <c r="AF2404" s="13">
        <v>74</v>
      </c>
      <c r="AG2404" s="13">
        <v>26</v>
      </c>
      <c r="AH2404" s="13">
        <v>89</v>
      </c>
      <c r="AI2404" s="13">
        <v>45</v>
      </c>
      <c r="AJ2404" s="13">
        <v>72</v>
      </c>
      <c r="AK2404" s="13">
        <v>53</v>
      </c>
      <c r="AL2404" s="13">
        <v>69</v>
      </c>
      <c r="AM2404" s="13">
        <v>70</v>
      </c>
      <c r="AN2404" s="13">
        <v>41</v>
      </c>
      <c r="AO2404" s="13"/>
      <c r="AP2404" s="13">
        <v>88</v>
      </c>
      <c r="AQ2404" s="13">
        <v>56</v>
      </c>
      <c r="AR2404" s="13">
        <v>82</v>
      </c>
      <c r="AS2404" s="13">
        <v>101</v>
      </c>
      <c r="AT2404" s="13">
        <v>58</v>
      </c>
      <c r="AU2404" s="13">
        <v>83</v>
      </c>
      <c r="AV2404" s="13">
        <v>85</v>
      </c>
      <c r="AW2404" s="13">
        <v>34</v>
      </c>
      <c r="AX2404" s="13"/>
      <c r="AY2404" s="14">
        <f t="shared" si="374"/>
        <v>69.904761904761898</v>
      </c>
      <c r="AZ2404" s="14">
        <f t="shared" si="382"/>
        <v>23</v>
      </c>
      <c r="BA2404" s="19">
        <f t="shared" si="375"/>
        <v>0.95454545454545459</v>
      </c>
      <c r="BB2404" s="20">
        <f t="shared" si="383"/>
        <v>21.323472423375989</v>
      </c>
      <c r="BC2404">
        <f t="shared" si="376"/>
        <v>0</v>
      </c>
      <c r="BD2404" s="14">
        <f t="shared" si="377"/>
        <v>14</v>
      </c>
      <c r="BE2404" s="14">
        <f t="shared" si="378"/>
        <v>73.666666666666671</v>
      </c>
      <c r="BF2404" s="14">
        <f t="shared" si="379"/>
        <v>66.333333333333329</v>
      </c>
      <c r="BG2404" s="14">
        <f t="shared" si="380"/>
        <v>73.375</v>
      </c>
    </row>
    <row r="2405" spans="1:59" x14ac:dyDescent="0.2">
      <c r="A2405" t="str">
        <f t="shared" si="381"/>
        <v>Jordan Roughead_2015</v>
      </c>
      <c r="B2405" t="s">
        <v>722</v>
      </c>
      <c r="C2405" t="s">
        <v>116</v>
      </c>
      <c r="D2405">
        <v>2015</v>
      </c>
      <c r="E2405" s="13">
        <v>326100</v>
      </c>
      <c r="F2405" s="13">
        <v>326100</v>
      </c>
      <c r="G2405" s="13">
        <v>326100</v>
      </c>
      <c r="H2405" s="13">
        <v>319400</v>
      </c>
      <c r="I2405" s="13">
        <v>311400</v>
      </c>
      <c r="J2405" s="13">
        <v>301200</v>
      </c>
      <c r="K2405" s="13">
        <v>285200</v>
      </c>
      <c r="L2405" s="13">
        <v>289400</v>
      </c>
      <c r="M2405" s="13">
        <v>307800</v>
      </c>
      <c r="N2405" s="13">
        <v>345600</v>
      </c>
      <c r="O2405" s="13">
        <v>370200</v>
      </c>
      <c r="P2405" s="13">
        <v>370200</v>
      </c>
      <c r="Q2405" s="13">
        <v>388200</v>
      </c>
      <c r="R2405" s="13">
        <v>381200</v>
      </c>
      <c r="S2405" s="13">
        <v>352500</v>
      </c>
      <c r="T2405" s="13">
        <v>352500</v>
      </c>
      <c r="U2405" s="13">
        <v>320300</v>
      </c>
      <c r="V2405" s="13">
        <v>320300</v>
      </c>
      <c r="W2405" s="13">
        <v>320300</v>
      </c>
      <c r="X2405" s="13">
        <v>320300</v>
      </c>
      <c r="Y2405" s="13">
        <v>320300</v>
      </c>
      <c r="Z2405" s="13">
        <v>320300</v>
      </c>
      <c r="AA2405" s="13">
        <v>309100</v>
      </c>
      <c r="AB2405" s="13">
        <v>59</v>
      </c>
      <c r="AC2405" s="13">
        <v>56</v>
      </c>
      <c r="AD2405" s="13">
        <v>63</v>
      </c>
      <c r="AE2405" s="13">
        <v>53</v>
      </c>
      <c r="AF2405" s="13">
        <v>47</v>
      </c>
      <c r="AG2405" s="13">
        <v>44</v>
      </c>
      <c r="AH2405" s="13">
        <v>89</v>
      </c>
      <c r="AI2405" s="13">
        <v>81</v>
      </c>
      <c r="AJ2405" s="13">
        <v>99</v>
      </c>
      <c r="AK2405" s="13">
        <v>80</v>
      </c>
      <c r="AL2405" s="13"/>
      <c r="AM2405" s="13">
        <v>82</v>
      </c>
      <c r="AN2405" s="13">
        <v>53</v>
      </c>
      <c r="AO2405" s="13">
        <v>25</v>
      </c>
      <c r="AP2405" s="13"/>
      <c r="AQ2405" s="13">
        <v>58</v>
      </c>
      <c r="AR2405" s="13"/>
      <c r="AS2405" s="13"/>
      <c r="AT2405" s="13"/>
      <c r="AU2405" s="13"/>
      <c r="AV2405" s="13"/>
      <c r="AW2405" s="13">
        <v>88</v>
      </c>
      <c r="AX2405" s="13">
        <v>53</v>
      </c>
      <c r="AY2405" s="14">
        <f t="shared" si="374"/>
        <v>64.375</v>
      </c>
      <c r="AZ2405" s="14">
        <f t="shared" si="382"/>
        <v>23</v>
      </c>
      <c r="BA2405" s="19">
        <f t="shared" si="375"/>
        <v>0.72727272727272729</v>
      </c>
      <c r="BB2405" s="20">
        <f t="shared" si="383"/>
        <v>19.986245270185194</v>
      </c>
      <c r="BC2405">
        <f t="shared" si="376"/>
        <v>0</v>
      </c>
      <c r="BD2405" s="14">
        <f t="shared" si="377"/>
        <v>7</v>
      </c>
      <c r="BE2405" s="14">
        <f t="shared" si="378"/>
        <v>53.666666666666664</v>
      </c>
      <c r="BF2405" s="14">
        <f t="shared" si="379"/>
        <v>86.2</v>
      </c>
      <c r="BG2405" s="14">
        <f t="shared" si="380"/>
        <v>66.333333333333329</v>
      </c>
    </row>
    <row r="2406" spans="1:59" x14ac:dyDescent="0.2">
      <c r="A2406" t="str">
        <f t="shared" si="381"/>
        <v>James Rowbottom_2018</v>
      </c>
      <c r="B2406" t="s">
        <v>2715</v>
      </c>
      <c r="C2406" t="s">
        <v>423</v>
      </c>
      <c r="D2406">
        <v>2018</v>
      </c>
      <c r="E2406" s="13">
        <v>0</v>
      </c>
      <c r="F2406" s="13">
        <v>0</v>
      </c>
      <c r="G2406" s="13">
        <v>0</v>
      </c>
      <c r="H2406" s="13">
        <v>0</v>
      </c>
      <c r="I2406" s="13">
        <v>0</v>
      </c>
      <c r="J2406" s="13">
        <v>0</v>
      </c>
      <c r="K2406" s="13">
        <v>0</v>
      </c>
      <c r="L2406" s="13">
        <v>0</v>
      </c>
      <c r="M2406" s="13">
        <v>0</v>
      </c>
      <c r="N2406" s="13">
        <v>0</v>
      </c>
      <c r="O2406" s="13">
        <v>0</v>
      </c>
      <c r="P2406" s="13">
        <v>0</v>
      </c>
      <c r="Q2406" s="13">
        <v>0</v>
      </c>
      <c r="R2406" s="13">
        <v>0</v>
      </c>
      <c r="S2406" s="13">
        <v>0</v>
      </c>
      <c r="T2406" s="13">
        <v>0</v>
      </c>
      <c r="U2406" s="13">
        <v>0</v>
      </c>
      <c r="V2406" s="13">
        <v>0</v>
      </c>
      <c r="W2406" s="13">
        <v>0</v>
      </c>
      <c r="X2406" s="13">
        <v>0</v>
      </c>
      <c r="Y2406" s="13">
        <v>0</v>
      </c>
      <c r="Z2406" s="13">
        <v>0</v>
      </c>
      <c r="AA2406" s="13">
        <v>0</v>
      </c>
      <c r="AB2406" s="13"/>
      <c r="AC2406" s="13"/>
      <c r="AD2406" s="13"/>
      <c r="AE2406" s="13"/>
      <c r="AF2406" s="13"/>
      <c r="AG2406" s="13"/>
      <c r="AH2406" s="13"/>
      <c r="AI2406" s="13"/>
      <c r="AJ2406" s="13"/>
      <c r="AK2406" s="13"/>
      <c r="AL2406" s="13"/>
      <c r="AM2406" s="13"/>
      <c r="AN2406" s="13"/>
      <c r="AO2406" s="13"/>
      <c r="AP2406" s="13"/>
      <c r="AQ2406" s="13"/>
      <c r="AR2406" s="13"/>
      <c r="AS2406" s="13"/>
      <c r="AT2406" s="13"/>
      <c r="AU2406" s="13"/>
      <c r="AV2406" s="13"/>
      <c r="AW2406" s="13"/>
      <c r="AX2406" s="13"/>
      <c r="AY2406" s="14" t="str">
        <f t="shared" si="374"/>
        <v/>
      </c>
      <c r="AZ2406" s="14">
        <f t="shared" si="382"/>
        <v>23</v>
      </c>
      <c r="BA2406" s="19">
        <f t="shared" si="375"/>
        <v>0</v>
      </c>
      <c r="BB2406" s="20" t="e">
        <f t="shared" si="383"/>
        <v>#DIV/0!</v>
      </c>
      <c r="BC2406">
        <f t="shared" si="376"/>
        <v>23</v>
      </c>
      <c r="BD2406" s="14">
        <f t="shared" si="377"/>
        <v>1</v>
      </c>
      <c r="BE2406" s="14" t="str">
        <f t="shared" si="378"/>
        <v/>
      </c>
      <c r="BF2406" s="14" t="str">
        <f t="shared" si="379"/>
        <v/>
      </c>
      <c r="BG2406" s="14" t="str">
        <f t="shared" si="380"/>
        <v/>
      </c>
    </row>
    <row r="2407" spans="1:59" x14ac:dyDescent="0.2">
      <c r="A2407" t="str">
        <f t="shared" si="381"/>
        <v>James Rowbottom_2017</v>
      </c>
      <c r="B2407" t="s">
        <v>2715</v>
      </c>
      <c r="C2407" t="s">
        <v>423</v>
      </c>
      <c r="D2407">
        <v>2017</v>
      </c>
      <c r="E2407" s="13">
        <v>0</v>
      </c>
      <c r="F2407" s="13">
        <v>0</v>
      </c>
      <c r="G2407" s="13">
        <v>0</v>
      </c>
      <c r="H2407" s="13">
        <v>0</v>
      </c>
      <c r="I2407" s="13">
        <v>0</v>
      </c>
      <c r="J2407" s="13">
        <v>0</v>
      </c>
      <c r="K2407" s="13">
        <v>0</v>
      </c>
      <c r="L2407" s="13">
        <v>0</v>
      </c>
      <c r="M2407" s="13">
        <v>0</v>
      </c>
      <c r="N2407" s="13">
        <v>0</v>
      </c>
      <c r="O2407" s="13">
        <v>0</v>
      </c>
      <c r="P2407" s="13">
        <v>0</v>
      </c>
      <c r="Q2407" s="13">
        <v>0</v>
      </c>
      <c r="R2407" s="13">
        <v>0</v>
      </c>
      <c r="S2407" s="13">
        <v>0</v>
      </c>
      <c r="T2407" s="13">
        <v>0</v>
      </c>
      <c r="U2407" s="13">
        <v>0</v>
      </c>
      <c r="V2407" s="13">
        <v>0</v>
      </c>
      <c r="W2407" s="13">
        <v>0</v>
      </c>
      <c r="X2407" s="13">
        <v>0</v>
      </c>
      <c r="Y2407" s="13">
        <v>0</v>
      </c>
      <c r="Z2407" s="13">
        <v>0</v>
      </c>
      <c r="AA2407" s="13">
        <v>0</v>
      </c>
      <c r="AB2407" s="13"/>
      <c r="AC2407" s="13"/>
      <c r="AD2407" s="13"/>
      <c r="AE2407" s="13"/>
      <c r="AF2407" s="13"/>
      <c r="AG2407" s="13"/>
      <c r="AH2407" s="13"/>
      <c r="AI2407" s="13"/>
      <c r="AJ2407" s="13"/>
      <c r="AK2407" s="13"/>
      <c r="AL2407" s="13"/>
      <c r="AM2407" s="13"/>
      <c r="AN2407" s="13"/>
      <c r="AO2407" s="13"/>
      <c r="AP2407" s="13"/>
      <c r="AQ2407" s="13"/>
      <c r="AR2407" s="13"/>
      <c r="AS2407" s="13"/>
      <c r="AT2407" s="13"/>
      <c r="AU2407" s="13"/>
      <c r="AV2407" s="13"/>
      <c r="AW2407" s="13"/>
      <c r="AX2407" s="13"/>
      <c r="AY2407" s="14" t="str">
        <f t="shared" si="374"/>
        <v/>
      </c>
      <c r="AZ2407" s="14">
        <f t="shared" si="382"/>
        <v>23</v>
      </c>
      <c r="BA2407" s="19">
        <f t="shared" si="375"/>
        <v>0</v>
      </c>
      <c r="BB2407" s="20" t="e">
        <f t="shared" si="383"/>
        <v>#DIV/0!</v>
      </c>
      <c r="BC2407">
        <f t="shared" si="376"/>
        <v>23</v>
      </c>
      <c r="BD2407" s="14">
        <f t="shared" si="377"/>
        <v>1</v>
      </c>
      <c r="BE2407" s="14" t="str">
        <f t="shared" si="378"/>
        <v/>
      </c>
      <c r="BF2407" s="14" t="str">
        <f t="shared" si="379"/>
        <v/>
      </c>
      <c r="BG2407" s="14" t="str">
        <f t="shared" si="380"/>
        <v/>
      </c>
    </row>
    <row r="2408" spans="1:59" x14ac:dyDescent="0.2">
      <c r="A2408" t="str">
        <f t="shared" si="381"/>
        <v>James Rowbottom_2016</v>
      </c>
      <c r="B2408" t="s">
        <v>2715</v>
      </c>
      <c r="C2408" t="s">
        <v>423</v>
      </c>
      <c r="D2408">
        <v>2016</v>
      </c>
      <c r="E2408" s="13">
        <v>0</v>
      </c>
      <c r="F2408" s="13">
        <v>0</v>
      </c>
      <c r="G2408" s="13">
        <v>0</v>
      </c>
      <c r="H2408" s="13">
        <v>0</v>
      </c>
      <c r="I2408" s="13">
        <v>0</v>
      </c>
      <c r="J2408" s="13">
        <v>0</v>
      </c>
      <c r="K2408" s="13">
        <v>0</v>
      </c>
      <c r="L2408" s="13">
        <v>0</v>
      </c>
      <c r="M2408" s="13">
        <v>0</v>
      </c>
      <c r="N2408" s="13">
        <v>0</v>
      </c>
      <c r="O2408" s="13">
        <v>0</v>
      </c>
      <c r="P2408" s="13">
        <v>0</v>
      </c>
      <c r="Q2408" s="13">
        <v>0</v>
      </c>
      <c r="R2408" s="13">
        <v>0</v>
      </c>
      <c r="S2408" s="13">
        <v>0</v>
      </c>
      <c r="T2408" s="13">
        <v>0</v>
      </c>
      <c r="U2408" s="13">
        <v>0</v>
      </c>
      <c r="V2408" s="13">
        <v>0</v>
      </c>
      <c r="W2408" s="13">
        <v>0</v>
      </c>
      <c r="X2408" s="13">
        <v>0</v>
      </c>
      <c r="Y2408" s="13">
        <v>0</v>
      </c>
      <c r="Z2408" s="13">
        <v>0</v>
      </c>
      <c r="AA2408" s="13">
        <v>0</v>
      </c>
      <c r="AB2408" s="13"/>
      <c r="AC2408" s="13"/>
      <c r="AD2408" s="13"/>
      <c r="AE2408" s="13"/>
      <c r="AF2408" s="13"/>
      <c r="AG2408" s="13"/>
      <c r="AH2408" s="13"/>
      <c r="AI2408" s="13"/>
      <c r="AJ2408" s="13"/>
      <c r="AK2408" s="13"/>
      <c r="AL2408" s="13"/>
      <c r="AM2408" s="13"/>
      <c r="AN2408" s="13"/>
      <c r="AO2408" s="13"/>
      <c r="AP2408" s="13"/>
      <c r="AQ2408" s="13"/>
      <c r="AR2408" s="13"/>
      <c r="AS2408" s="13"/>
      <c r="AT2408" s="13"/>
      <c r="AU2408" s="13"/>
      <c r="AV2408" s="13"/>
      <c r="AW2408" s="13"/>
      <c r="AX2408" s="13"/>
      <c r="AY2408" s="14" t="str">
        <f t="shared" si="374"/>
        <v/>
      </c>
      <c r="AZ2408" s="14">
        <f t="shared" si="382"/>
        <v>23</v>
      </c>
      <c r="BA2408" s="19">
        <f t="shared" si="375"/>
        <v>0</v>
      </c>
      <c r="BB2408" s="20" t="e">
        <f t="shared" si="383"/>
        <v>#DIV/0!</v>
      </c>
      <c r="BC2408">
        <f t="shared" si="376"/>
        <v>23</v>
      </c>
      <c r="BD2408" s="14">
        <f t="shared" si="377"/>
        <v>1</v>
      </c>
      <c r="BE2408" s="14" t="str">
        <f t="shared" si="378"/>
        <v/>
      </c>
      <c r="BF2408" s="14" t="str">
        <f t="shared" si="379"/>
        <v/>
      </c>
      <c r="BG2408" s="14" t="str">
        <f t="shared" si="380"/>
        <v/>
      </c>
    </row>
    <row r="2409" spans="1:59" x14ac:dyDescent="0.2">
      <c r="A2409" t="str">
        <f t="shared" si="381"/>
        <v>James Rowbottom_2015</v>
      </c>
      <c r="B2409" t="s">
        <v>2715</v>
      </c>
      <c r="C2409" t="s">
        <v>423</v>
      </c>
      <c r="D2409">
        <v>2015</v>
      </c>
      <c r="E2409" s="13">
        <v>0</v>
      </c>
      <c r="F2409" s="13">
        <v>0</v>
      </c>
      <c r="G2409" s="13">
        <v>0</v>
      </c>
      <c r="H2409" s="13">
        <v>0</v>
      </c>
      <c r="I2409" s="13">
        <v>0</v>
      </c>
      <c r="J2409" s="13">
        <v>0</v>
      </c>
      <c r="K2409" s="13">
        <v>0</v>
      </c>
      <c r="L2409" s="13">
        <v>0</v>
      </c>
      <c r="M2409" s="13">
        <v>0</v>
      </c>
      <c r="N2409" s="13">
        <v>0</v>
      </c>
      <c r="O2409" s="13">
        <v>0</v>
      </c>
      <c r="P2409" s="13">
        <v>0</v>
      </c>
      <c r="Q2409" s="13">
        <v>0</v>
      </c>
      <c r="R2409" s="13">
        <v>0</v>
      </c>
      <c r="S2409" s="13">
        <v>0</v>
      </c>
      <c r="T2409" s="13">
        <v>0</v>
      </c>
      <c r="U2409" s="13">
        <v>0</v>
      </c>
      <c r="V2409" s="13">
        <v>0</v>
      </c>
      <c r="W2409" s="13">
        <v>0</v>
      </c>
      <c r="X2409" s="13">
        <v>0</v>
      </c>
      <c r="Y2409" s="13">
        <v>0</v>
      </c>
      <c r="Z2409" s="13">
        <v>0</v>
      </c>
      <c r="AA2409" s="13">
        <v>0</v>
      </c>
      <c r="AB2409" s="13"/>
      <c r="AC2409" s="13"/>
      <c r="AD2409" s="13"/>
      <c r="AE2409" s="13"/>
      <c r="AF2409" s="13"/>
      <c r="AG2409" s="13"/>
      <c r="AH2409" s="13"/>
      <c r="AI2409" s="13"/>
      <c r="AJ2409" s="13"/>
      <c r="AK2409" s="13"/>
      <c r="AL2409" s="13"/>
      <c r="AM2409" s="13"/>
      <c r="AN2409" s="13"/>
      <c r="AO2409" s="13"/>
      <c r="AP2409" s="13"/>
      <c r="AQ2409" s="13"/>
      <c r="AR2409" s="13"/>
      <c r="AS2409" s="13"/>
      <c r="AT2409" s="13"/>
      <c r="AU2409" s="13"/>
      <c r="AV2409" s="13"/>
      <c r="AW2409" s="13"/>
      <c r="AX2409" s="13"/>
      <c r="AY2409" s="14" t="str">
        <f t="shared" si="374"/>
        <v/>
      </c>
      <c r="AZ2409" s="14">
        <f t="shared" si="382"/>
        <v>23</v>
      </c>
      <c r="BA2409" s="19">
        <f t="shared" si="375"/>
        <v>0</v>
      </c>
      <c r="BB2409" s="20" t="e">
        <f t="shared" si="383"/>
        <v>#DIV/0!</v>
      </c>
      <c r="BC2409">
        <f t="shared" si="376"/>
        <v>23</v>
      </c>
      <c r="BD2409" s="14">
        <f t="shared" si="377"/>
        <v>1</v>
      </c>
      <c r="BE2409" s="14" t="str">
        <f t="shared" si="378"/>
        <v/>
      </c>
      <c r="BF2409" s="14" t="str">
        <f t="shared" si="379"/>
        <v/>
      </c>
      <c r="BG2409" s="14" t="str">
        <f t="shared" si="380"/>
        <v/>
      </c>
    </row>
    <row r="2410" spans="1:59" x14ac:dyDescent="0.2">
      <c r="A2410" t="str">
        <f t="shared" si="381"/>
        <v>Connor Rozee_2018</v>
      </c>
      <c r="B2410" t="s">
        <v>2716</v>
      </c>
      <c r="C2410" t="s">
        <v>40</v>
      </c>
      <c r="D2410">
        <v>2018</v>
      </c>
      <c r="E2410" s="13">
        <v>0</v>
      </c>
      <c r="F2410" s="13">
        <v>0</v>
      </c>
      <c r="G2410" s="13">
        <v>0</v>
      </c>
      <c r="H2410" s="13">
        <v>0</v>
      </c>
      <c r="I2410" s="13">
        <v>0</v>
      </c>
      <c r="J2410" s="13">
        <v>0</v>
      </c>
      <c r="K2410" s="13">
        <v>0</v>
      </c>
      <c r="L2410" s="13">
        <v>0</v>
      </c>
      <c r="M2410" s="13">
        <v>0</v>
      </c>
      <c r="N2410" s="13">
        <v>0</v>
      </c>
      <c r="O2410" s="13">
        <v>0</v>
      </c>
      <c r="P2410" s="13">
        <v>0</v>
      </c>
      <c r="Q2410" s="13">
        <v>0</v>
      </c>
      <c r="R2410" s="13">
        <v>0</v>
      </c>
      <c r="S2410" s="13">
        <v>0</v>
      </c>
      <c r="T2410" s="13">
        <v>0</v>
      </c>
      <c r="U2410" s="13">
        <v>0</v>
      </c>
      <c r="V2410" s="13">
        <v>0</v>
      </c>
      <c r="W2410" s="13">
        <v>0</v>
      </c>
      <c r="X2410" s="13">
        <v>0</v>
      </c>
      <c r="Y2410" s="13">
        <v>0</v>
      </c>
      <c r="Z2410" s="13">
        <v>0</v>
      </c>
      <c r="AA2410" s="13">
        <v>0</v>
      </c>
      <c r="AB2410" s="13"/>
      <c r="AC2410" s="13"/>
      <c r="AD2410" s="13"/>
      <c r="AE2410" s="13"/>
      <c r="AF2410" s="13"/>
      <c r="AG2410" s="13"/>
      <c r="AH2410" s="13"/>
      <c r="AI2410" s="13"/>
      <c r="AJ2410" s="13"/>
      <c r="AK2410" s="13"/>
      <c r="AL2410" s="13"/>
      <c r="AM2410" s="13"/>
      <c r="AN2410" s="13"/>
      <c r="AO2410" s="13"/>
      <c r="AP2410" s="13"/>
      <c r="AQ2410" s="13"/>
      <c r="AR2410" s="13"/>
      <c r="AS2410" s="13"/>
      <c r="AT2410" s="13"/>
      <c r="AU2410" s="13"/>
      <c r="AV2410" s="13"/>
      <c r="AW2410" s="13"/>
      <c r="AX2410" s="13"/>
      <c r="AY2410" s="14" t="str">
        <f t="shared" si="374"/>
        <v/>
      </c>
      <c r="AZ2410" s="14">
        <f t="shared" si="382"/>
        <v>23</v>
      </c>
      <c r="BA2410" s="19">
        <f t="shared" si="375"/>
        <v>0</v>
      </c>
      <c r="BB2410" s="20" t="e">
        <f t="shared" si="383"/>
        <v>#DIV/0!</v>
      </c>
      <c r="BC2410">
        <f t="shared" si="376"/>
        <v>23</v>
      </c>
      <c r="BD2410" s="14">
        <f t="shared" si="377"/>
        <v>1</v>
      </c>
      <c r="BE2410" s="14" t="str">
        <f t="shared" si="378"/>
        <v/>
      </c>
      <c r="BF2410" s="14" t="str">
        <f t="shared" si="379"/>
        <v/>
      </c>
      <c r="BG2410" s="14" t="str">
        <f t="shared" si="380"/>
        <v/>
      </c>
    </row>
    <row r="2411" spans="1:59" x14ac:dyDescent="0.2">
      <c r="A2411" t="str">
        <f t="shared" si="381"/>
        <v>Connor Rozee_2017</v>
      </c>
      <c r="B2411" t="s">
        <v>2716</v>
      </c>
      <c r="C2411" t="s">
        <v>40</v>
      </c>
      <c r="D2411">
        <v>2017</v>
      </c>
      <c r="E2411" s="13">
        <v>0</v>
      </c>
      <c r="F2411" s="13">
        <v>0</v>
      </c>
      <c r="G2411" s="13">
        <v>0</v>
      </c>
      <c r="H2411" s="13">
        <v>0</v>
      </c>
      <c r="I2411" s="13">
        <v>0</v>
      </c>
      <c r="J2411" s="13">
        <v>0</v>
      </c>
      <c r="K2411" s="13">
        <v>0</v>
      </c>
      <c r="L2411" s="13">
        <v>0</v>
      </c>
      <c r="M2411" s="13">
        <v>0</v>
      </c>
      <c r="N2411" s="13">
        <v>0</v>
      </c>
      <c r="O2411" s="13">
        <v>0</v>
      </c>
      <c r="P2411" s="13">
        <v>0</v>
      </c>
      <c r="Q2411" s="13">
        <v>0</v>
      </c>
      <c r="R2411" s="13">
        <v>0</v>
      </c>
      <c r="S2411" s="13">
        <v>0</v>
      </c>
      <c r="T2411" s="13">
        <v>0</v>
      </c>
      <c r="U2411" s="13">
        <v>0</v>
      </c>
      <c r="V2411" s="13">
        <v>0</v>
      </c>
      <c r="W2411" s="13">
        <v>0</v>
      </c>
      <c r="X2411" s="13">
        <v>0</v>
      </c>
      <c r="Y2411" s="13">
        <v>0</v>
      </c>
      <c r="Z2411" s="13">
        <v>0</v>
      </c>
      <c r="AA2411" s="13">
        <v>0</v>
      </c>
      <c r="AB2411" s="13"/>
      <c r="AC2411" s="13"/>
      <c r="AD2411" s="13"/>
      <c r="AE2411" s="13"/>
      <c r="AF2411" s="13"/>
      <c r="AG2411" s="13"/>
      <c r="AH2411" s="13"/>
      <c r="AI2411" s="13"/>
      <c r="AJ2411" s="13"/>
      <c r="AK2411" s="13"/>
      <c r="AL2411" s="13"/>
      <c r="AM2411" s="13"/>
      <c r="AN2411" s="13"/>
      <c r="AO2411" s="13"/>
      <c r="AP2411" s="13"/>
      <c r="AQ2411" s="13"/>
      <c r="AR2411" s="13"/>
      <c r="AS2411" s="13"/>
      <c r="AT2411" s="13"/>
      <c r="AU2411" s="13"/>
      <c r="AV2411" s="13"/>
      <c r="AW2411" s="13"/>
      <c r="AX2411" s="13"/>
      <c r="AY2411" s="14" t="str">
        <f t="shared" si="374"/>
        <v/>
      </c>
      <c r="AZ2411" s="14">
        <f t="shared" si="382"/>
        <v>23</v>
      </c>
      <c r="BA2411" s="19">
        <f t="shared" si="375"/>
        <v>0</v>
      </c>
      <c r="BB2411" s="20" t="e">
        <f t="shared" si="383"/>
        <v>#DIV/0!</v>
      </c>
      <c r="BC2411">
        <f t="shared" si="376"/>
        <v>23</v>
      </c>
      <c r="BD2411" s="14">
        <f t="shared" si="377"/>
        <v>1</v>
      </c>
      <c r="BE2411" s="14" t="str">
        <f t="shared" si="378"/>
        <v/>
      </c>
      <c r="BF2411" s="14" t="str">
        <f t="shared" si="379"/>
        <v/>
      </c>
      <c r="BG2411" s="14" t="str">
        <f t="shared" si="380"/>
        <v/>
      </c>
    </row>
    <row r="2412" spans="1:59" x14ac:dyDescent="0.2">
      <c r="A2412" t="str">
        <f t="shared" si="381"/>
        <v>Connor Rozee_2016</v>
      </c>
      <c r="B2412" t="s">
        <v>2716</v>
      </c>
      <c r="C2412" t="s">
        <v>40</v>
      </c>
      <c r="D2412">
        <v>2016</v>
      </c>
      <c r="E2412" s="13">
        <v>0</v>
      </c>
      <c r="F2412" s="13">
        <v>0</v>
      </c>
      <c r="G2412" s="13">
        <v>0</v>
      </c>
      <c r="H2412" s="13">
        <v>0</v>
      </c>
      <c r="I2412" s="13">
        <v>0</v>
      </c>
      <c r="J2412" s="13">
        <v>0</v>
      </c>
      <c r="K2412" s="13">
        <v>0</v>
      </c>
      <c r="L2412" s="13">
        <v>0</v>
      </c>
      <c r="M2412" s="13">
        <v>0</v>
      </c>
      <c r="N2412" s="13">
        <v>0</v>
      </c>
      <c r="O2412" s="13">
        <v>0</v>
      </c>
      <c r="P2412" s="13">
        <v>0</v>
      </c>
      <c r="Q2412" s="13">
        <v>0</v>
      </c>
      <c r="R2412" s="13">
        <v>0</v>
      </c>
      <c r="S2412" s="13">
        <v>0</v>
      </c>
      <c r="T2412" s="13">
        <v>0</v>
      </c>
      <c r="U2412" s="13">
        <v>0</v>
      </c>
      <c r="V2412" s="13">
        <v>0</v>
      </c>
      <c r="W2412" s="13">
        <v>0</v>
      </c>
      <c r="X2412" s="13">
        <v>0</v>
      </c>
      <c r="Y2412" s="13">
        <v>0</v>
      </c>
      <c r="Z2412" s="13">
        <v>0</v>
      </c>
      <c r="AA2412" s="13">
        <v>0</v>
      </c>
      <c r="AB2412" s="13"/>
      <c r="AC2412" s="13"/>
      <c r="AD2412" s="13"/>
      <c r="AE2412" s="13"/>
      <c r="AF2412" s="13"/>
      <c r="AG2412" s="13"/>
      <c r="AH2412" s="13"/>
      <c r="AI2412" s="13"/>
      <c r="AJ2412" s="13"/>
      <c r="AK2412" s="13"/>
      <c r="AL2412" s="13"/>
      <c r="AM2412" s="13"/>
      <c r="AN2412" s="13"/>
      <c r="AO2412" s="13"/>
      <c r="AP2412" s="13"/>
      <c r="AQ2412" s="13"/>
      <c r="AR2412" s="13"/>
      <c r="AS2412" s="13"/>
      <c r="AT2412" s="13"/>
      <c r="AU2412" s="13"/>
      <c r="AV2412" s="13"/>
      <c r="AW2412" s="13"/>
      <c r="AX2412" s="13"/>
      <c r="AY2412" s="14" t="str">
        <f t="shared" si="374"/>
        <v/>
      </c>
      <c r="AZ2412" s="14">
        <f t="shared" si="382"/>
        <v>23</v>
      </c>
      <c r="BA2412" s="19">
        <f t="shared" si="375"/>
        <v>0</v>
      </c>
      <c r="BB2412" s="20" t="e">
        <f t="shared" si="383"/>
        <v>#DIV/0!</v>
      </c>
      <c r="BC2412">
        <f t="shared" si="376"/>
        <v>23</v>
      </c>
      <c r="BD2412" s="14">
        <f t="shared" si="377"/>
        <v>1</v>
      </c>
      <c r="BE2412" s="14" t="str">
        <f t="shared" si="378"/>
        <v/>
      </c>
      <c r="BF2412" s="14" t="str">
        <f t="shared" si="379"/>
        <v/>
      </c>
      <c r="BG2412" s="14" t="str">
        <f t="shared" si="380"/>
        <v/>
      </c>
    </row>
    <row r="2413" spans="1:59" x14ac:dyDescent="0.2">
      <c r="A2413" t="str">
        <f t="shared" si="381"/>
        <v>Connor Rozee_2015</v>
      </c>
      <c r="B2413" t="s">
        <v>2716</v>
      </c>
      <c r="C2413" t="s">
        <v>40</v>
      </c>
      <c r="D2413">
        <v>2015</v>
      </c>
      <c r="E2413" s="13">
        <v>0</v>
      </c>
      <c r="F2413" s="13">
        <v>0</v>
      </c>
      <c r="G2413" s="13">
        <v>0</v>
      </c>
      <c r="H2413" s="13">
        <v>0</v>
      </c>
      <c r="I2413" s="13">
        <v>0</v>
      </c>
      <c r="J2413" s="13">
        <v>0</v>
      </c>
      <c r="K2413" s="13">
        <v>0</v>
      </c>
      <c r="L2413" s="13">
        <v>0</v>
      </c>
      <c r="M2413" s="13">
        <v>0</v>
      </c>
      <c r="N2413" s="13">
        <v>0</v>
      </c>
      <c r="O2413" s="13">
        <v>0</v>
      </c>
      <c r="P2413" s="13">
        <v>0</v>
      </c>
      <c r="Q2413" s="13">
        <v>0</v>
      </c>
      <c r="R2413" s="13">
        <v>0</v>
      </c>
      <c r="S2413" s="13">
        <v>0</v>
      </c>
      <c r="T2413" s="13">
        <v>0</v>
      </c>
      <c r="U2413" s="13">
        <v>0</v>
      </c>
      <c r="V2413" s="13">
        <v>0</v>
      </c>
      <c r="W2413" s="13">
        <v>0</v>
      </c>
      <c r="X2413" s="13">
        <v>0</v>
      </c>
      <c r="Y2413" s="13">
        <v>0</v>
      </c>
      <c r="Z2413" s="13">
        <v>0</v>
      </c>
      <c r="AA2413" s="13">
        <v>0</v>
      </c>
      <c r="AB2413" s="13"/>
      <c r="AC2413" s="13"/>
      <c r="AD2413" s="13"/>
      <c r="AE2413" s="13"/>
      <c r="AF2413" s="13"/>
      <c r="AG2413" s="13"/>
      <c r="AH2413" s="13"/>
      <c r="AI2413" s="13"/>
      <c r="AJ2413" s="13"/>
      <c r="AK2413" s="13"/>
      <c r="AL2413" s="13"/>
      <c r="AM2413" s="13"/>
      <c r="AN2413" s="13"/>
      <c r="AO2413" s="13"/>
      <c r="AP2413" s="13"/>
      <c r="AQ2413" s="13"/>
      <c r="AR2413" s="13"/>
      <c r="AS2413" s="13"/>
      <c r="AT2413" s="13"/>
      <c r="AU2413" s="13"/>
      <c r="AV2413" s="13"/>
      <c r="AW2413" s="13"/>
      <c r="AX2413" s="13"/>
      <c r="AY2413" s="14" t="str">
        <f t="shared" si="374"/>
        <v/>
      </c>
      <c r="AZ2413" s="14">
        <f t="shared" si="382"/>
        <v>23</v>
      </c>
      <c r="BA2413" s="19">
        <f t="shared" si="375"/>
        <v>0</v>
      </c>
      <c r="BB2413" s="20" t="e">
        <f t="shared" si="383"/>
        <v>#DIV/0!</v>
      </c>
      <c r="BC2413">
        <f t="shared" si="376"/>
        <v>23</v>
      </c>
      <c r="BD2413" s="14">
        <f t="shared" si="377"/>
        <v>1</v>
      </c>
      <c r="BE2413" s="14" t="str">
        <f t="shared" si="378"/>
        <v/>
      </c>
      <c r="BF2413" s="14" t="str">
        <f t="shared" si="379"/>
        <v/>
      </c>
      <c r="BG2413" s="14" t="str">
        <f t="shared" si="380"/>
        <v/>
      </c>
    </row>
    <row r="2414" spans="1:59" x14ac:dyDescent="0.2">
      <c r="A2414" t="str">
        <f t="shared" si="381"/>
        <v>Liam Ryan_2018</v>
      </c>
      <c r="B2414" t="s">
        <v>1698</v>
      </c>
      <c r="C2414" t="s">
        <v>465</v>
      </c>
      <c r="D2414">
        <v>2018</v>
      </c>
      <c r="E2414" s="13">
        <v>117300</v>
      </c>
      <c r="F2414" s="13">
        <v>117300</v>
      </c>
      <c r="G2414" s="13">
        <v>117300</v>
      </c>
      <c r="H2414" s="13">
        <v>194100</v>
      </c>
      <c r="I2414" s="13">
        <v>194100</v>
      </c>
      <c r="J2414" s="13">
        <v>194100</v>
      </c>
      <c r="K2414" s="13">
        <v>194100</v>
      </c>
      <c r="L2414" s="13">
        <v>194100</v>
      </c>
      <c r="M2414" s="13">
        <v>194100</v>
      </c>
      <c r="N2414" s="13">
        <v>194100</v>
      </c>
      <c r="O2414" s="13">
        <v>194100</v>
      </c>
      <c r="P2414" s="13">
        <v>194100</v>
      </c>
      <c r="Q2414" s="13">
        <v>194100</v>
      </c>
      <c r="R2414" s="13">
        <v>252800</v>
      </c>
      <c r="S2414" s="13">
        <v>257600</v>
      </c>
      <c r="T2414" s="13">
        <v>237700</v>
      </c>
      <c r="U2414" s="13">
        <v>237700</v>
      </c>
      <c r="V2414" s="13">
        <v>237700</v>
      </c>
      <c r="W2414" s="13">
        <v>237700</v>
      </c>
      <c r="X2414" s="13">
        <v>237700</v>
      </c>
      <c r="Y2414" s="13">
        <v>246000</v>
      </c>
      <c r="Z2414" s="13">
        <v>255900</v>
      </c>
      <c r="AA2414" s="13">
        <v>265200</v>
      </c>
      <c r="AB2414" s="13">
        <v>38</v>
      </c>
      <c r="AC2414" s="13">
        <v>115</v>
      </c>
      <c r="AD2414" s="13">
        <v>88</v>
      </c>
      <c r="AE2414" s="13"/>
      <c r="AF2414" s="13"/>
      <c r="AG2414" s="13"/>
      <c r="AH2414" s="13"/>
      <c r="AI2414" s="13"/>
      <c r="AJ2414" s="13"/>
      <c r="AK2414" s="13"/>
      <c r="AL2414" s="13"/>
      <c r="AM2414" s="13"/>
      <c r="AN2414" s="13">
        <v>45</v>
      </c>
      <c r="AO2414" s="13">
        <v>31</v>
      </c>
      <c r="AP2414" s="13">
        <v>37</v>
      </c>
      <c r="AQ2414" s="13"/>
      <c r="AR2414" s="13"/>
      <c r="AS2414" s="13"/>
      <c r="AT2414" s="13"/>
      <c r="AU2414" s="13">
        <v>97</v>
      </c>
      <c r="AV2414" s="13">
        <v>40</v>
      </c>
      <c r="AW2414" s="13">
        <v>36</v>
      </c>
      <c r="AX2414" s="13">
        <v>93</v>
      </c>
      <c r="AY2414" s="14">
        <f t="shared" si="374"/>
        <v>62</v>
      </c>
      <c r="AZ2414" s="14">
        <f t="shared" si="382"/>
        <v>23</v>
      </c>
      <c r="BA2414" s="19">
        <f t="shared" si="375"/>
        <v>0.45454545454545453</v>
      </c>
      <c r="BB2414" s="20">
        <f t="shared" si="383"/>
        <v>32.114378918692061</v>
      </c>
      <c r="BC2414">
        <f t="shared" si="376"/>
        <v>0</v>
      </c>
      <c r="BD2414" s="14">
        <f t="shared" si="377"/>
        <v>1</v>
      </c>
      <c r="BE2414" s="14">
        <f t="shared" si="378"/>
        <v>80.333333333333329</v>
      </c>
      <c r="BF2414" s="14" t="str">
        <f t="shared" si="379"/>
        <v/>
      </c>
      <c r="BG2414" s="14">
        <f t="shared" si="380"/>
        <v>60.6</v>
      </c>
    </row>
    <row r="2415" spans="1:59" x14ac:dyDescent="0.2">
      <c r="A2415" t="str">
        <f t="shared" si="381"/>
        <v>Liam Ryan_2017</v>
      </c>
      <c r="B2415" t="s">
        <v>1698</v>
      </c>
      <c r="C2415" t="s">
        <v>465</v>
      </c>
      <c r="D2415">
        <v>2017</v>
      </c>
      <c r="E2415" s="13">
        <v>0</v>
      </c>
      <c r="F2415" s="13">
        <v>0</v>
      </c>
      <c r="G2415" s="13">
        <v>0</v>
      </c>
      <c r="H2415" s="13">
        <v>0</v>
      </c>
      <c r="I2415" s="13">
        <v>0</v>
      </c>
      <c r="J2415" s="13">
        <v>0</v>
      </c>
      <c r="K2415" s="13">
        <v>0</v>
      </c>
      <c r="L2415" s="13">
        <v>0</v>
      </c>
      <c r="M2415" s="13">
        <v>0</v>
      </c>
      <c r="N2415" s="13">
        <v>0</v>
      </c>
      <c r="O2415" s="13">
        <v>0</v>
      </c>
      <c r="P2415" s="13">
        <v>0</v>
      </c>
      <c r="Q2415" s="13">
        <v>0</v>
      </c>
      <c r="R2415" s="13">
        <v>0</v>
      </c>
      <c r="S2415" s="13">
        <v>0</v>
      </c>
      <c r="T2415" s="13">
        <v>0</v>
      </c>
      <c r="U2415" s="13">
        <v>0</v>
      </c>
      <c r="V2415" s="13">
        <v>0</v>
      </c>
      <c r="W2415" s="13">
        <v>0</v>
      </c>
      <c r="X2415" s="13">
        <v>0</v>
      </c>
      <c r="Y2415" s="13">
        <v>0</v>
      </c>
      <c r="Z2415" s="13">
        <v>0</v>
      </c>
      <c r="AA2415" s="13">
        <v>0</v>
      </c>
      <c r="AB2415" s="13"/>
      <c r="AC2415" s="13"/>
      <c r="AD2415" s="13"/>
      <c r="AE2415" s="13"/>
      <c r="AF2415" s="13"/>
      <c r="AG2415" s="13"/>
      <c r="AH2415" s="13"/>
      <c r="AI2415" s="13"/>
      <c r="AJ2415" s="13"/>
      <c r="AK2415" s="13"/>
      <c r="AL2415" s="13"/>
      <c r="AM2415" s="13"/>
      <c r="AN2415" s="13"/>
      <c r="AO2415" s="13"/>
      <c r="AP2415" s="13"/>
      <c r="AQ2415" s="13"/>
      <c r="AR2415" s="13"/>
      <c r="AS2415" s="13"/>
      <c r="AT2415" s="13"/>
      <c r="AU2415" s="13"/>
      <c r="AV2415" s="13"/>
      <c r="AW2415" s="13"/>
      <c r="AX2415" s="13"/>
      <c r="AY2415" s="14" t="str">
        <f t="shared" ref="AY2415:AY2478" si="384">IFERROR(AVERAGEIFS(AB2415:AX2415,AB2415:AX2415,"&lt;&gt;"),"")</f>
        <v/>
      </c>
      <c r="AZ2415" s="14">
        <f t="shared" si="382"/>
        <v>23</v>
      </c>
      <c r="BA2415" s="19">
        <f t="shared" ref="BA2415:BA2478" si="385">COUNTIF(AB2415:AX2415,"&lt;&gt;")/22</f>
        <v>0</v>
      </c>
      <c r="BB2415" s="20" t="e">
        <f t="shared" si="383"/>
        <v>#DIV/0!</v>
      </c>
      <c r="BC2415">
        <f t="shared" ref="BC2415:BC2478" si="386">COUNTIFS(E2415:AA2415,0)</f>
        <v>23</v>
      </c>
      <c r="BD2415" s="14">
        <f t="shared" ref="BD2415:BD2478" si="387">MATCH(MIN(E2415:AA2415),E2415:AA2415,0)</f>
        <v>1</v>
      </c>
      <c r="BE2415" s="14" t="str">
        <f t="shared" ref="BE2415:BE2478" si="388">IFERROR(AVERAGE(AB2415:AG2415),"")</f>
        <v/>
      </c>
      <c r="BF2415" s="14" t="str">
        <f t="shared" ref="BF2415:BF2478" si="389">IFERROR(AVERAGE(AH2415:AM2415),"")</f>
        <v/>
      </c>
      <c r="BG2415" s="14" t="str">
        <f t="shared" ref="BG2415:BG2478" si="390">IFERROR(AVERAGE(AP2415:AX2415),"")</f>
        <v/>
      </c>
    </row>
    <row r="2416" spans="1:59" x14ac:dyDescent="0.2">
      <c r="A2416" t="str">
        <f t="shared" si="381"/>
        <v>Liam Ryan_2016</v>
      </c>
      <c r="B2416" t="s">
        <v>1698</v>
      </c>
      <c r="C2416" t="s">
        <v>465</v>
      </c>
      <c r="D2416">
        <v>2016</v>
      </c>
      <c r="E2416" s="13">
        <v>0</v>
      </c>
      <c r="F2416" s="13">
        <v>0</v>
      </c>
      <c r="G2416" s="13">
        <v>0</v>
      </c>
      <c r="H2416" s="13">
        <v>0</v>
      </c>
      <c r="I2416" s="13">
        <v>0</v>
      </c>
      <c r="J2416" s="13">
        <v>0</v>
      </c>
      <c r="K2416" s="13">
        <v>0</v>
      </c>
      <c r="L2416" s="13">
        <v>0</v>
      </c>
      <c r="M2416" s="13">
        <v>0</v>
      </c>
      <c r="N2416" s="13">
        <v>0</v>
      </c>
      <c r="O2416" s="13">
        <v>0</v>
      </c>
      <c r="P2416" s="13">
        <v>0</v>
      </c>
      <c r="Q2416" s="13">
        <v>0</v>
      </c>
      <c r="R2416" s="13">
        <v>0</v>
      </c>
      <c r="S2416" s="13">
        <v>0</v>
      </c>
      <c r="T2416" s="13">
        <v>0</v>
      </c>
      <c r="U2416" s="13">
        <v>0</v>
      </c>
      <c r="V2416" s="13">
        <v>0</v>
      </c>
      <c r="W2416" s="13">
        <v>0</v>
      </c>
      <c r="X2416" s="13">
        <v>0</v>
      </c>
      <c r="Y2416" s="13">
        <v>0</v>
      </c>
      <c r="Z2416" s="13">
        <v>0</v>
      </c>
      <c r="AA2416" s="13">
        <v>0</v>
      </c>
      <c r="AB2416" s="13"/>
      <c r="AC2416" s="13"/>
      <c r="AD2416" s="13"/>
      <c r="AE2416" s="13"/>
      <c r="AF2416" s="13"/>
      <c r="AG2416" s="13"/>
      <c r="AH2416" s="13"/>
      <c r="AI2416" s="13"/>
      <c r="AJ2416" s="13"/>
      <c r="AK2416" s="13"/>
      <c r="AL2416" s="13"/>
      <c r="AM2416" s="13"/>
      <c r="AN2416" s="13"/>
      <c r="AO2416" s="13"/>
      <c r="AP2416" s="13"/>
      <c r="AQ2416" s="13"/>
      <c r="AR2416" s="13"/>
      <c r="AS2416" s="13"/>
      <c r="AT2416" s="13"/>
      <c r="AU2416" s="13"/>
      <c r="AV2416" s="13"/>
      <c r="AW2416" s="13"/>
      <c r="AX2416" s="13"/>
      <c r="AY2416" s="14" t="str">
        <f t="shared" si="384"/>
        <v/>
      </c>
      <c r="AZ2416" s="14">
        <f t="shared" si="382"/>
        <v>23</v>
      </c>
      <c r="BA2416" s="19">
        <f t="shared" si="385"/>
        <v>0</v>
      </c>
      <c r="BB2416" s="20" t="e">
        <f t="shared" si="383"/>
        <v>#DIV/0!</v>
      </c>
      <c r="BC2416">
        <f t="shared" si="386"/>
        <v>23</v>
      </c>
      <c r="BD2416" s="14">
        <f t="shared" si="387"/>
        <v>1</v>
      </c>
      <c r="BE2416" s="14" t="str">
        <f t="shared" si="388"/>
        <v/>
      </c>
      <c r="BF2416" s="14" t="str">
        <f t="shared" si="389"/>
        <v/>
      </c>
      <c r="BG2416" s="14" t="str">
        <f t="shared" si="390"/>
        <v/>
      </c>
    </row>
    <row r="2417" spans="1:59" x14ac:dyDescent="0.2">
      <c r="A2417" t="str">
        <f t="shared" si="381"/>
        <v>Liam Ryan_2015</v>
      </c>
      <c r="B2417" t="s">
        <v>1698</v>
      </c>
      <c r="C2417" t="s">
        <v>465</v>
      </c>
      <c r="D2417">
        <v>2015</v>
      </c>
      <c r="E2417" s="13">
        <v>0</v>
      </c>
      <c r="F2417" s="13">
        <v>0</v>
      </c>
      <c r="G2417" s="13">
        <v>0</v>
      </c>
      <c r="H2417" s="13">
        <v>0</v>
      </c>
      <c r="I2417" s="13">
        <v>0</v>
      </c>
      <c r="J2417" s="13">
        <v>0</v>
      </c>
      <c r="K2417" s="13">
        <v>0</v>
      </c>
      <c r="L2417" s="13">
        <v>0</v>
      </c>
      <c r="M2417" s="13">
        <v>0</v>
      </c>
      <c r="N2417" s="13">
        <v>0</v>
      </c>
      <c r="O2417" s="13">
        <v>0</v>
      </c>
      <c r="P2417" s="13">
        <v>0</v>
      </c>
      <c r="Q2417" s="13">
        <v>0</v>
      </c>
      <c r="R2417" s="13">
        <v>0</v>
      </c>
      <c r="S2417" s="13">
        <v>0</v>
      </c>
      <c r="T2417" s="13">
        <v>0</v>
      </c>
      <c r="U2417" s="13">
        <v>0</v>
      </c>
      <c r="V2417" s="13">
        <v>0</v>
      </c>
      <c r="W2417" s="13">
        <v>0</v>
      </c>
      <c r="X2417" s="13">
        <v>0</v>
      </c>
      <c r="Y2417" s="13">
        <v>0</v>
      </c>
      <c r="Z2417" s="13">
        <v>0</v>
      </c>
      <c r="AA2417" s="13">
        <v>0</v>
      </c>
      <c r="AB2417" s="13"/>
      <c r="AC2417" s="13"/>
      <c r="AD2417" s="13"/>
      <c r="AE2417" s="13"/>
      <c r="AF2417" s="13"/>
      <c r="AG2417" s="13"/>
      <c r="AH2417" s="13"/>
      <c r="AI2417" s="13"/>
      <c r="AJ2417" s="13"/>
      <c r="AK2417" s="13"/>
      <c r="AL2417" s="13"/>
      <c r="AM2417" s="13"/>
      <c r="AN2417" s="13"/>
      <c r="AO2417" s="13"/>
      <c r="AP2417" s="13"/>
      <c r="AQ2417" s="13"/>
      <c r="AR2417" s="13"/>
      <c r="AS2417" s="13"/>
      <c r="AT2417" s="13"/>
      <c r="AU2417" s="13"/>
      <c r="AV2417" s="13"/>
      <c r="AW2417" s="13"/>
      <c r="AX2417" s="13"/>
      <c r="AY2417" s="14" t="str">
        <f t="shared" si="384"/>
        <v/>
      </c>
      <c r="AZ2417" s="14">
        <f t="shared" si="382"/>
        <v>23</v>
      </c>
      <c r="BA2417" s="19">
        <f t="shared" si="385"/>
        <v>0</v>
      </c>
      <c r="BB2417" s="20" t="e">
        <f t="shared" si="383"/>
        <v>#DIV/0!</v>
      </c>
      <c r="BC2417">
        <f t="shared" si="386"/>
        <v>23</v>
      </c>
      <c r="BD2417" s="14">
        <f t="shared" si="387"/>
        <v>1</v>
      </c>
      <c r="BE2417" s="14" t="str">
        <f t="shared" si="388"/>
        <v/>
      </c>
      <c r="BF2417" s="14" t="str">
        <f t="shared" si="389"/>
        <v/>
      </c>
      <c r="BG2417" s="14" t="str">
        <f t="shared" si="390"/>
        <v/>
      </c>
    </row>
    <row r="2418" spans="1:59" x14ac:dyDescent="0.2">
      <c r="A2418" t="str">
        <f t="shared" si="381"/>
        <v>Luke Ryan_2018</v>
      </c>
      <c r="B2418" t="s">
        <v>986</v>
      </c>
      <c r="C2418" t="s">
        <v>184</v>
      </c>
      <c r="D2418">
        <v>2018</v>
      </c>
      <c r="E2418" s="13">
        <v>422300</v>
      </c>
      <c r="F2418" s="13">
        <v>422300</v>
      </c>
      <c r="G2418" s="13">
        <v>422300</v>
      </c>
      <c r="H2418" s="13">
        <v>449700</v>
      </c>
      <c r="I2418" s="13">
        <v>452800</v>
      </c>
      <c r="J2418" s="13">
        <v>449100</v>
      </c>
      <c r="K2418" s="13">
        <v>431900</v>
      </c>
      <c r="L2418" s="13">
        <v>423000</v>
      </c>
      <c r="M2418" s="13">
        <v>430200</v>
      </c>
      <c r="N2418" s="13">
        <v>451300</v>
      </c>
      <c r="O2418" s="13">
        <v>501000</v>
      </c>
      <c r="P2418" s="13">
        <v>523100</v>
      </c>
      <c r="Q2418" s="13">
        <v>531100</v>
      </c>
      <c r="R2418" s="13">
        <v>516700</v>
      </c>
      <c r="S2418" s="13">
        <v>516700</v>
      </c>
      <c r="T2418" s="13">
        <v>485900</v>
      </c>
      <c r="U2418" s="13">
        <v>446500</v>
      </c>
      <c r="V2418" s="13">
        <v>441400</v>
      </c>
      <c r="W2418" s="13">
        <v>446500</v>
      </c>
      <c r="X2418" s="13">
        <v>441000</v>
      </c>
      <c r="Y2418" s="13">
        <v>406600</v>
      </c>
      <c r="Z2418" s="13">
        <v>384100</v>
      </c>
      <c r="AA2418" s="13">
        <v>384100</v>
      </c>
      <c r="AB2418" s="13">
        <v>92</v>
      </c>
      <c r="AC2418" s="13">
        <v>106</v>
      </c>
      <c r="AD2418" s="13">
        <v>114</v>
      </c>
      <c r="AE2418" s="13">
        <v>51</v>
      </c>
      <c r="AF2418" s="13">
        <v>92</v>
      </c>
      <c r="AG2418" s="13">
        <v>85</v>
      </c>
      <c r="AH2418" s="13">
        <v>61</v>
      </c>
      <c r="AI2418" s="13">
        <v>125</v>
      </c>
      <c r="AJ2418" s="13">
        <v>121</v>
      </c>
      <c r="AK2418" s="13">
        <v>136</v>
      </c>
      <c r="AL2418" s="13">
        <v>93</v>
      </c>
      <c r="AM2418" s="13">
        <v>106</v>
      </c>
      <c r="AN2418" s="13">
        <v>88</v>
      </c>
      <c r="AO2418" s="13"/>
      <c r="AP2418" s="13">
        <v>53</v>
      </c>
      <c r="AQ2418" s="13">
        <v>68</v>
      </c>
      <c r="AR2418" s="13">
        <v>140</v>
      </c>
      <c r="AS2418" s="13">
        <v>74</v>
      </c>
      <c r="AT2418" s="13">
        <v>47</v>
      </c>
      <c r="AU2418" s="13">
        <v>73</v>
      </c>
      <c r="AV2418" s="13">
        <v>80</v>
      </c>
      <c r="AW2418" s="13"/>
      <c r="AX2418" s="13"/>
      <c r="AY2418" s="14">
        <f t="shared" si="384"/>
        <v>90.25</v>
      </c>
      <c r="AZ2418" s="14">
        <f t="shared" si="382"/>
        <v>23</v>
      </c>
      <c r="BA2418" s="19">
        <f t="shared" si="385"/>
        <v>0.90909090909090906</v>
      </c>
      <c r="BB2418" s="20">
        <f t="shared" si="383"/>
        <v>27.761910672908058</v>
      </c>
      <c r="BC2418">
        <f t="shared" si="386"/>
        <v>0</v>
      </c>
      <c r="BD2418" s="14">
        <f t="shared" si="387"/>
        <v>22</v>
      </c>
      <c r="BE2418" s="14">
        <f t="shared" si="388"/>
        <v>90</v>
      </c>
      <c r="BF2418" s="14">
        <f t="shared" si="389"/>
        <v>107</v>
      </c>
      <c r="BG2418" s="14">
        <f t="shared" si="390"/>
        <v>76.428571428571431</v>
      </c>
    </row>
    <row r="2419" spans="1:59" x14ac:dyDescent="0.2">
      <c r="A2419" t="str">
        <f t="shared" si="381"/>
        <v>Luke Ryan_2017</v>
      </c>
      <c r="B2419" t="s">
        <v>986</v>
      </c>
      <c r="C2419" t="s">
        <v>184</v>
      </c>
      <c r="D2419">
        <v>2017</v>
      </c>
      <c r="E2419" s="13">
        <v>117300</v>
      </c>
      <c r="F2419" s="13">
        <v>117300</v>
      </c>
      <c r="G2419" s="13">
        <v>117300</v>
      </c>
      <c r="H2419" s="13">
        <v>117300</v>
      </c>
      <c r="I2419" s="13">
        <v>117300</v>
      </c>
      <c r="J2419" s="13">
        <v>117300</v>
      </c>
      <c r="K2419" s="13">
        <v>117300</v>
      </c>
      <c r="L2419" s="13">
        <v>117300</v>
      </c>
      <c r="M2419" s="13">
        <v>117300</v>
      </c>
      <c r="N2419" s="13">
        <v>117300</v>
      </c>
      <c r="O2419" s="13">
        <v>117300</v>
      </c>
      <c r="P2419" s="13">
        <v>117300</v>
      </c>
      <c r="Q2419" s="13">
        <v>117300</v>
      </c>
      <c r="R2419" s="13">
        <v>117300</v>
      </c>
      <c r="S2419" s="13">
        <v>163800</v>
      </c>
      <c r="T2419" s="13">
        <v>209900</v>
      </c>
      <c r="U2419" s="13">
        <v>245500</v>
      </c>
      <c r="V2419" s="13">
        <v>279400</v>
      </c>
      <c r="W2419" s="13">
        <v>279400</v>
      </c>
      <c r="X2419" s="13">
        <v>335300</v>
      </c>
      <c r="Y2419" s="13">
        <v>386900</v>
      </c>
      <c r="Z2419" s="13">
        <v>409000</v>
      </c>
      <c r="AA2419" s="13">
        <v>391600</v>
      </c>
      <c r="AB2419" s="13"/>
      <c r="AC2419" s="13"/>
      <c r="AD2419" s="13"/>
      <c r="AE2419" s="13"/>
      <c r="AF2419" s="13"/>
      <c r="AG2419" s="13"/>
      <c r="AH2419" s="13"/>
      <c r="AI2419" s="13"/>
      <c r="AJ2419" s="13"/>
      <c r="AK2419" s="13"/>
      <c r="AL2419" s="13">
        <v>37</v>
      </c>
      <c r="AM2419" s="13">
        <v>87</v>
      </c>
      <c r="AN2419" s="13"/>
      <c r="AO2419" s="13">
        <v>49</v>
      </c>
      <c r="AP2419" s="13">
        <v>65</v>
      </c>
      <c r="AQ2419" s="13">
        <v>91</v>
      </c>
      <c r="AR2419" s="13">
        <v>67</v>
      </c>
      <c r="AS2419" s="13"/>
      <c r="AT2419" s="13">
        <v>136</v>
      </c>
      <c r="AU2419" s="13">
        <v>116</v>
      </c>
      <c r="AV2419" s="13">
        <v>32</v>
      </c>
      <c r="AW2419" s="13">
        <v>60</v>
      </c>
      <c r="AX2419" s="13">
        <v>105</v>
      </c>
      <c r="AY2419" s="14">
        <f t="shared" si="384"/>
        <v>76.818181818181813</v>
      </c>
      <c r="AZ2419" s="14">
        <f t="shared" si="382"/>
        <v>23</v>
      </c>
      <c r="BA2419" s="19">
        <f t="shared" si="385"/>
        <v>0.5</v>
      </c>
      <c r="BB2419" s="20">
        <f t="shared" si="383"/>
        <v>33.201861941217032</v>
      </c>
      <c r="BC2419">
        <f t="shared" si="386"/>
        <v>0</v>
      </c>
      <c r="BD2419" s="14">
        <f t="shared" si="387"/>
        <v>1</v>
      </c>
      <c r="BE2419" s="14" t="str">
        <f t="shared" si="388"/>
        <v/>
      </c>
      <c r="BF2419" s="14">
        <f t="shared" si="389"/>
        <v>62</v>
      </c>
      <c r="BG2419" s="14">
        <f t="shared" si="390"/>
        <v>84</v>
      </c>
    </row>
    <row r="2420" spans="1:59" x14ac:dyDescent="0.2">
      <c r="A2420" t="str">
        <f t="shared" si="381"/>
        <v>Luke Ryan_2016</v>
      </c>
      <c r="B2420" t="s">
        <v>986</v>
      </c>
      <c r="C2420" t="s">
        <v>184</v>
      </c>
      <c r="D2420">
        <v>2016</v>
      </c>
      <c r="E2420" s="13">
        <v>0</v>
      </c>
      <c r="F2420" s="13">
        <v>0</v>
      </c>
      <c r="G2420" s="13">
        <v>0</v>
      </c>
      <c r="H2420" s="13">
        <v>0</v>
      </c>
      <c r="I2420" s="13">
        <v>0</v>
      </c>
      <c r="J2420" s="13">
        <v>0</v>
      </c>
      <c r="K2420" s="13">
        <v>0</v>
      </c>
      <c r="L2420" s="13">
        <v>0</v>
      </c>
      <c r="M2420" s="13">
        <v>0</v>
      </c>
      <c r="N2420" s="13">
        <v>0</v>
      </c>
      <c r="O2420" s="13">
        <v>0</v>
      </c>
      <c r="P2420" s="13">
        <v>0</v>
      </c>
      <c r="Q2420" s="13">
        <v>0</v>
      </c>
      <c r="R2420" s="13">
        <v>0</v>
      </c>
      <c r="S2420" s="13">
        <v>0</v>
      </c>
      <c r="T2420" s="13">
        <v>0</v>
      </c>
      <c r="U2420" s="13">
        <v>0</v>
      </c>
      <c r="V2420" s="13">
        <v>0</v>
      </c>
      <c r="W2420" s="13">
        <v>0</v>
      </c>
      <c r="X2420" s="13">
        <v>0</v>
      </c>
      <c r="Y2420" s="13">
        <v>0</v>
      </c>
      <c r="Z2420" s="13">
        <v>0</v>
      </c>
      <c r="AA2420" s="13">
        <v>0</v>
      </c>
      <c r="AB2420" s="13"/>
      <c r="AC2420" s="13"/>
      <c r="AD2420" s="13"/>
      <c r="AE2420" s="13"/>
      <c r="AF2420" s="13"/>
      <c r="AG2420" s="13"/>
      <c r="AH2420" s="13"/>
      <c r="AI2420" s="13"/>
      <c r="AJ2420" s="13"/>
      <c r="AK2420" s="13"/>
      <c r="AL2420" s="13"/>
      <c r="AM2420" s="13"/>
      <c r="AN2420" s="13"/>
      <c r="AO2420" s="13"/>
      <c r="AP2420" s="13"/>
      <c r="AQ2420" s="13"/>
      <c r="AR2420" s="13"/>
      <c r="AS2420" s="13"/>
      <c r="AT2420" s="13"/>
      <c r="AU2420" s="13"/>
      <c r="AV2420" s="13"/>
      <c r="AW2420" s="13"/>
      <c r="AX2420" s="13"/>
      <c r="AY2420" s="14" t="str">
        <f t="shared" si="384"/>
        <v/>
      </c>
      <c r="AZ2420" s="14">
        <f t="shared" si="382"/>
        <v>23</v>
      </c>
      <c r="BA2420" s="19">
        <f t="shared" si="385"/>
        <v>0</v>
      </c>
      <c r="BB2420" s="20" t="e">
        <f t="shared" si="383"/>
        <v>#DIV/0!</v>
      </c>
      <c r="BC2420">
        <f t="shared" si="386"/>
        <v>23</v>
      </c>
      <c r="BD2420" s="14">
        <f t="shared" si="387"/>
        <v>1</v>
      </c>
      <c r="BE2420" s="14" t="str">
        <f t="shared" si="388"/>
        <v/>
      </c>
      <c r="BF2420" s="14" t="str">
        <f t="shared" si="389"/>
        <v/>
      </c>
      <c r="BG2420" s="14" t="str">
        <f t="shared" si="390"/>
        <v/>
      </c>
    </row>
    <row r="2421" spans="1:59" x14ac:dyDescent="0.2">
      <c r="A2421" t="str">
        <f t="shared" si="381"/>
        <v>Luke Ryan_2015</v>
      </c>
      <c r="B2421" t="s">
        <v>986</v>
      </c>
      <c r="C2421" t="s">
        <v>184</v>
      </c>
      <c r="D2421">
        <v>2015</v>
      </c>
      <c r="E2421" s="13">
        <v>0</v>
      </c>
      <c r="F2421" s="13">
        <v>0</v>
      </c>
      <c r="G2421" s="13">
        <v>0</v>
      </c>
      <c r="H2421" s="13">
        <v>0</v>
      </c>
      <c r="I2421" s="13">
        <v>0</v>
      </c>
      <c r="J2421" s="13">
        <v>0</v>
      </c>
      <c r="K2421" s="13">
        <v>0</v>
      </c>
      <c r="L2421" s="13">
        <v>0</v>
      </c>
      <c r="M2421" s="13">
        <v>0</v>
      </c>
      <c r="N2421" s="13">
        <v>0</v>
      </c>
      <c r="O2421" s="13">
        <v>0</v>
      </c>
      <c r="P2421" s="13">
        <v>0</v>
      </c>
      <c r="Q2421" s="13">
        <v>0</v>
      </c>
      <c r="R2421" s="13">
        <v>0</v>
      </c>
      <c r="S2421" s="13">
        <v>0</v>
      </c>
      <c r="T2421" s="13">
        <v>0</v>
      </c>
      <c r="U2421" s="13">
        <v>0</v>
      </c>
      <c r="V2421" s="13">
        <v>0</v>
      </c>
      <c r="W2421" s="13">
        <v>0</v>
      </c>
      <c r="X2421" s="13">
        <v>0</v>
      </c>
      <c r="Y2421" s="13">
        <v>0</v>
      </c>
      <c r="Z2421" s="13">
        <v>0</v>
      </c>
      <c r="AA2421" s="13">
        <v>0</v>
      </c>
      <c r="AB2421" s="13"/>
      <c r="AC2421" s="13"/>
      <c r="AD2421" s="13"/>
      <c r="AE2421" s="13"/>
      <c r="AF2421" s="13"/>
      <c r="AG2421" s="13"/>
      <c r="AH2421" s="13"/>
      <c r="AI2421" s="13"/>
      <c r="AJ2421" s="13"/>
      <c r="AK2421" s="13"/>
      <c r="AL2421" s="13"/>
      <c r="AM2421" s="13"/>
      <c r="AN2421" s="13"/>
      <c r="AO2421" s="13"/>
      <c r="AP2421" s="13"/>
      <c r="AQ2421" s="13"/>
      <c r="AR2421" s="13"/>
      <c r="AS2421" s="13"/>
      <c r="AT2421" s="13"/>
      <c r="AU2421" s="13"/>
      <c r="AV2421" s="13"/>
      <c r="AW2421" s="13"/>
      <c r="AX2421" s="13"/>
      <c r="AY2421" s="14" t="str">
        <f t="shared" si="384"/>
        <v/>
      </c>
      <c r="AZ2421" s="14">
        <f t="shared" si="382"/>
        <v>23</v>
      </c>
      <c r="BA2421" s="19">
        <f t="shared" si="385"/>
        <v>0</v>
      </c>
      <c r="BB2421" s="20" t="e">
        <f t="shared" si="383"/>
        <v>#DIV/0!</v>
      </c>
      <c r="BC2421">
        <f t="shared" si="386"/>
        <v>23</v>
      </c>
      <c r="BD2421" s="14">
        <f t="shared" si="387"/>
        <v>1</v>
      </c>
      <c r="BE2421" s="14" t="str">
        <f t="shared" si="388"/>
        <v/>
      </c>
      <c r="BF2421" s="14" t="str">
        <f t="shared" si="389"/>
        <v/>
      </c>
      <c r="BG2421" s="14" t="str">
        <f t="shared" si="390"/>
        <v/>
      </c>
    </row>
    <row r="2422" spans="1:59" x14ac:dyDescent="0.2">
      <c r="A2422" t="str">
        <f t="shared" si="381"/>
        <v>Patrick Ryder_2018</v>
      </c>
      <c r="B2422" t="s">
        <v>1578</v>
      </c>
      <c r="C2422" t="s">
        <v>40</v>
      </c>
      <c r="D2422">
        <v>2018</v>
      </c>
      <c r="E2422" s="13">
        <v>566500</v>
      </c>
      <c r="F2422" s="13">
        <v>566500</v>
      </c>
      <c r="G2422" s="13">
        <v>566500</v>
      </c>
      <c r="H2422" s="13">
        <v>566500</v>
      </c>
      <c r="I2422" s="13">
        <v>566500</v>
      </c>
      <c r="J2422" s="13">
        <v>566500</v>
      </c>
      <c r="K2422" s="13">
        <v>566500</v>
      </c>
      <c r="L2422" s="13">
        <v>566500</v>
      </c>
      <c r="M2422" s="13">
        <v>522100</v>
      </c>
      <c r="N2422" s="13">
        <v>501900</v>
      </c>
      <c r="O2422" s="13">
        <v>501900</v>
      </c>
      <c r="P2422" s="13">
        <v>496400</v>
      </c>
      <c r="Q2422" s="13">
        <v>487100</v>
      </c>
      <c r="R2422" s="13">
        <v>494400</v>
      </c>
      <c r="S2422" s="13">
        <v>504900</v>
      </c>
      <c r="T2422" s="13">
        <v>512000</v>
      </c>
      <c r="U2422" s="13">
        <v>502400</v>
      </c>
      <c r="V2422" s="13">
        <v>473600</v>
      </c>
      <c r="W2422" s="13">
        <v>473600</v>
      </c>
      <c r="X2422" s="13">
        <v>444200</v>
      </c>
      <c r="Y2422" s="13">
        <v>414200</v>
      </c>
      <c r="Z2422" s="13">
        <v>391400</v>
      </c>
      <c r="AA2422" s="13">
        <v>412000</v>
      </c>
      <c r="AB2422" s="13">
        <v>68</v>
      </c>
      <c r="AC2422" s="13"/>
      <c r="AD2422" s="13"/>
      <c r="AE2422" s="13"/>
      <c r="AF2422" s="13"/>
      <c r="AG2422" s="13"/>
      <c r="AH2422" s="13">
        <v>66</v>
      </c>
      <c r="AI2422" s="13">
        <v>108</v>
      </c>
      <c r="AJ2422" s="13">
        <v>96</v>
      </c>
      <c r="AK2422" s="13"/>
      <c r="AL2422" s="13">
        <v>85</v>
      </c>
      <c r="AM2422" s="13">
        <v>99</v>
      </c>
      <c r="AN2422" s="13">
        <v>125</v>
      </c>
      <c r="AO2422" s="13">
        <v>99</v>
      </c>
      <c r="AP2422" s="13">
        <v>101</v>
      </c>
      <c r="AQ2422" s="13">
        <v>92</v>
      </c>
      <c r="AR2422" s="13">
        <v>49</v>
      </c>
      <c r="AS2422" s="13"/>
      <c r="AT2422" s="13">
        <v>83</v>
      </c>
      <c r="AU2422" s="13">
        <v>74</v>
      </c>
      <c r="AV2422" s="13">
        <v>47</v>
      </c>
      <c r="AW2422" s="13">
        <v>106</v>
      </c>
      <c r="AX2422" s="13">
        <v>147</v>
      </c>
      <c r="AY2422" s="14">
        <f t="shared" si="384"/>
        <v>90.3125</v>
      </c>
      <c r="AZ2422" s="14">
        <f t="shared" si="382"/>
        <v>23</v>
      </c>
      <c r="BA2422" s="19">
        <f t="shared" si="385"/>
        <v>0.72727272727272729</v>
      </c>
      <c r="BB2422" s="20">
        <f t="shared" si="383"/>
        <v>26.198520950618565</v>
      </c>
      <c r="BC2422">
        <f t="shared" si="386"/>
        <v>0</v>
      </c>
      <c r="BD2422" s="14">
        <f t="shared" si="387"/>
        <v>22</v>
      </c>
      <c r="BE2422" s="14">
        <f t="shared" si="388"/>
        <v>68</v>
      </c>
      <c r="BF2422" s="14">
        <f t="shared" si="389"/>
        <v>90.8</v>
      </c>
      <c r="BG2422" s="14">
        <f t="shared" si="390"/>
        <v>87.375</v>
      </c>
    </row>
    <row r="2423" spans="1:59" x14ac:dyDescent="0.2">
      <c r="A2423" t="str">
        <f t="shared" si="381"/>
        <v>Patrick Ryder_2017</v>
      </c>
      <c r="B2423" t="s">
        <v>1578</v>
      </c>
      <c r="C2423" t="s">
        <v>40</v>
      </c>
      <c r="D2423">
        <v>2017</v>
      </c>
      <c r="E2423" s="13">
        <v>418100</v>
      </c>
      <c r="F2423" s="13">
        <v>418100</v>
      </c>
      <c r="G2423" s="13">
        <v>418100</v>
      </c>
      <c r="H2423" s="13">
        <v>420500</v>
      </c>
      <c r="I2423" s="13">
        <v>420500</v>
      </c>
      <c r="J2423" s="13">
        <v>420300</v>
      </c>
      <c r="K2423" s="13">
        <v>428400</v>
      </c>
      <c r="L2423" s="13">
        <v>458000</v>
      </c>
      <c r="M2423" s="13">
        <v>493300</v>
      </c>
      <c r="N2423" s="13">
        <v>493300</v>
      </c>
      <c r="O2423" s="13">
        <v>508000</v>
      </c>
      <c r="P2423" s="13">
        <v>492400</v>
      </c>
      <c r="Q2423" s="13">
        <v>466600</v>
      </c>
      <c r="R2423" s="13">
        <v>469800</v>
      </c>
      <c r="S2423" s="13">
        <v>474400</v>
      </c>
      <c r="T2423" s="13">
        <v>496600</v>
      </c>
      <c r="U2423" s="13">
        <v>517100</v>
      </c>
      <c r="V2423" s="13">
        <v>540300</v>
      </c>
      <c r="W2423" s="13">
        <v>549600</v>
      </c>
      <c r="X2423" s="13">
        <v>556600</v>
      </c>
      <c r="Y2423" s="13">
        <v>553000</v>
      </c>
      <c r="Z2423" s="13">
        <v>546200</v>
      </c>
      <c r="AA2423" s="13">
        <v>543000</v>
      </c>
      <c r="AB2423" s="13">
        <v>87</v>
      </c>
      <c r="AC2423" s="13">
        <v>75</v>
      </c>
      <c r="AD2423" s="13">
        <v>87</v>
      </c>
      <c r="AE2423" s="13"/>
      <c r="AF2423" s="13">
        <v>83</v>
      </c>
      <c r="AG2423" s="13">
        <v>95</v>
      </c>
      <c r="AH2423" s="13">
        <v>139</v>
      </c>
      <c r="AI2423" s="13">
        <v>115</v>
      </c>
      <c r="AJ2423" s="13"/>
      <c r="AK2423" s="13">
        <v>69</v>
      </c>
      <c r="AL2423" s="13">
        <v>81</v>
      </c>
      <c r="AM2423" s="13">
        <v>81</v>
      </c>
      <c r="AN2423" s="13">
        <v>119</v>
      </c>
      <c r="AO2423" s="13">
        <v>86</v>
      </c>
      <c r="AP2423" s="13">
        <v>127</v>
      </c>
      <c r="AQ2423" s="13">
        <v>129</v>
      </c>
      <c r="AR2423" s="13">
        <v>105</v>
      </c>
      <c r="AS2423" s="13">
        <v>111</v>
      </c>
      <c r="AT2423" s="13">
        <v>130</v>
      </c>
      <c r="AU2423" s="13">
        <v>87</v>
      </c>
      <c r="AV2423" s="13">
        <v>102</v>
      </c>
      <c r="AW2423" s="13">
        <v>134</v>
      </c>
      <c r="AX2423" s="13">
        <v>122</v>
      </c>
      <c r="AY2423" s="14">
        <f t="shared" si="384"/>
        <v>103.04761904761905</v>
      </c>
      <c r="AZ2423" s="14">
        <f t="shared" si="382"/>
        <v>23</v>
      </c>
      <c r="BA2423" s="19">
        <f t="shared" si="385"/>
        <v>0.95454545454545459</v>
      </c>
      <c r="BB2423" s="20">
        <f t="shared" si="383"/>
        <v>21.790998578486906</v>
      </c>
      <c r="BC2423">
        <f t="shared" si="386"/>
        <v>0</v>
      </c>
      <c r="BD2423" s="14">
        <f t="shared" si="387"/>
        <v>1</v>
      </c>
      <c r="BE2423" s="14">
        <f t="shared" si="388"/>
        <v>85.4</v>
      </c>
      <c r="BF2423" s="14">
        <f t="shared" si="389"/>
        <v>97</v>
      </c>
      <c r="BG2423" s="14">
        <f t="shared" si="390"/>
        <v>116.33333333333333</v>
      </c>
    </row>
    <row r="2424" spans="1:59" x14ac:dyDescent="0.2">
      <c r="A2424" t="str">
        <f t="shared" si="381"/>
        <v>Patrick Ryder_2016</v>
      </c>
      <c r="B2424" t="s">
        <v>1578</v>
      </c>
      <c r="C2424" t="s">
        <v>40</v>
      </c>
      <c r="D2424">
        <v>2016</v>
      </c>
      <c r="E2424" s="13">
        <v>543400</v>
      </c>
      <c r="F2424" s="13">
        <v>543400</v>
      </c>
      <c r="G2424" s="13">
        <v>543400</v>
      </c>
      <c r="H2424" s="13">
        <v>512500</v>
      </c>
      <c r="I2424" s="13">
        <v>503200</v>
      </c>
      <c r="J2424" s="13">
        <v>501800</v>
      </c>
      <c r="K2424" s="13">
        <v>494100</v>
      </c>
      <c r="L2424" s="13">
        <v>469300</v>
      </c>
      <c r="M2424" s="13">
        <v>438300</v>
      </c>
      <c r="N2424" s="13">
        <v>438300</v>
      </c>
      <c r="O2424" s="13">
        <v>438300</v>
      </c>
      <c r="P2424" s="13">
        <v>438300</v>
      </c>
      <c r="Q2424" s="13">
        <v>438300</v>
      </c>
      <c r="R2424" s="13">
        <v>438300</v>
      </c>
      <c r="S2424" s="13">
        <v>407000</v>
      </c>
      <c r="T2424" s="13">
        <v>388200</v>
      </c>
      <c r="U2424" s="13">
        <v>389400</v>
      </c>
      <c r="V2424" s="13">
        <v>408800</v>
      </c>
      <c r="W2424" s="13">
        <v>428900</v>
      </c>
      <c r="X2424" s="13">
        <v>428100</v>
      </c>
      <c r="Y2424" s="13">
        <v>430300</v>
      </c>
      <c r="Z2424" s="13">
        <v>435900</v>
      </c>
      <c r="AA2424" s="13">
        <v>447900</v>
      </c>
      <c r="AB2424" s="13">
        <v>77</v>
      </c>
      <c r="AC2424" s="13">
        <v>82</v>
      </c>
      <c r="AD2424" s="13">
        <v>93</v>
      </c>
      <c r="AE2424" s="13">
        <v>109</v>
      </c>
      <c r="AF2424" s="13">
        <v>96</v>
      </c>
      <c r="AG2424" s="13">
        <v>78</v>
      </c>
      <c r="AH2424" s="13">
        <v>65</v>
      </c>
      <c r="AI2424" s="13">
        <v>66</v>
      </c>
      <c r="AJ2424" s="13"/>
      <c r="AK2424" s="13"/>
      <c r="AL2424" s="13"/>
      <c r="AM2424" s="13"/>
      <c r="AN2424" s="13"/>
      <c r="AO2424" s="13">
        <v>57</v>
      </c>
      <c r="AP2424" s="13">
        <v>75</v>
      </c>
      <c r="AQ2424" s="13">
        <v>101</v>
      </c>
      <c r="AR2424" s="13">
        <v>104</v>
      </c>
      <c r="AS2424" s="13">
        <v>88</v>
      </c>
      <c r="AT2424" s="13">
        <v>66</v>
      </c>
      <c r="AU2424" s="13">
        <v>111</v>
      </c>
      <c r="AV2424" s="13">
        <v>100</v>
      </c>
      <c r="AW2424" s="13">
        <v>84</v>
      </c>
      <c r="AX2424" s="13">
        <v>85</v>
      </c>
      <c r="AY2424" s="14">
        <f t="shared" si="384"/>
        <v>85.388888888888886</v>
      </c>
      <c r="AZ2424" s="14">
        <f t="shared" si="382"/>
        <v>23</v>
      </c>
      <c r="BA2424" s="19">
        <f t="shared" si="385"/>
        <v>0.81818181818181823</v>
      </c>
      <c r="BB2424" s="20">
        <f t="shared" si="383"/>
        <v>16.114074552788026</v>
      </c>
      <c r="BC2424">
        <f t="shared" si="386"/>
        <v>0</v>
      </c>
      <c r="BD2424" s="14">
        <f t="shared" si="387"/>
        <v>16</v>
      </c>
      <c r="BE2424" s="14">
        <f t="shared" si="388"/>
        <v>89.166666666666671</v>
      </c>
      <c r="BF2424" s="14">
        <f t="shared" si="389"/>
        <v>65.5</v>
      </c>
      <c r="BG2424" s="14">
        <f t="shared" si="390"/>
        <v>90.444444444444443</v>
      </c>
    </row>
    <row r="2425" spans="1:59" x14ac:dyDescent="0.2">
      <c r="A2425" t="str">
        <f t="shared" si="381"/>
        <v>Patrick Ryder_2015</v>
      </c>
      <c r="B2425" t="s">
        <v>1578</v>
      </c>
      <c r="C2425" t="s">
        <v>40</v>
      </c>
      <c r="D2425">
        <v>2015</v>
      </c>
      <c r="E2425" s="13">
        <v>486400</v>
      </c>
      <c r="F2425" s="13">
        <v>486400</v>
      </c>
      <c r="G2425" s="13">
        <v>486400</v>
      </c>
      <c r="H2425" s="13">
        <v>486400</v>
      </c>
      <c r="I2425" s="13">
        <v>486400</v>
      </c>
      <c r="J2425" s="13">
        <v>459500</v>
      </c>
      <c r="K2425" s="13">
        <v>454300</v>
      </c>
      <c r="L2425" s="13">
        <v>482500</v>
      </c>
      <c r="M2425" s="13">
        <v>524300</v>
      </c>
      <c r="N2425" s="13">
        <v>550200</v>
      </c>
      <c r="O2425" s="13">
        <v>550200</v>
      </c>
      <c r="P2425" s="13">
        <v>556400</v>
      </c>
      <c r="Q2425" s="13">
        <v>526500</v>
      </c>
      <c r="R2425" s="13">
        <v>497100</v>
      </c>
      <c r="S2425" s="13">
        <v>484700</v>
      </c>
      <c r="T2425" s="13">
        <v>493000</v>
      </c>
      <c r="U2425" s="13">
        <v>496600</v>
      </c>
      <c r="V2425" s="13">
        <v>496000</v>
      </c>
      <c r="W2425" s="13">
        <v>507000</v>
      </c>
      <c r="X2425" s="13">
        <v>528100</v>
      </c>
      <c r="Y2425" s="13">
        <v>544200</v>
      </c>
      <c r="Z2425" s="13">
        <v>513700</v>
      </c>
      <c r="AA2425" s="13">
        <v>496400</v>
      </c>
      <c r="AB2425" s="13">
        <v>96</v>
      </c>
      <c r="AC2425" s="13">
        <v>38</v>
      </c>
      <c r="AD2425" s="13"/>
      <c r="AE2425" s="13"/>
      <c r="AF2425" s="13">
        <v>100</v>
      </c>
      <c r="AG2425" s="13">
        <v>127</v>
      </c>
      <c r="AH2425" s="13">
        <v>106</v>
      </c>
      <c r="AI2425" s="13">
        <v>152</v>
      </c>
      <c r="AJ2425" s="13">
        <v>111</v>
      </c>
      <c r="AK2425" s="13"/>
      <c r="AL2425" s="13">
        <v>81</v>
      </c>
      <c r="AM2425" s="13">
        <v>73</v>
      </c>
      <c r="AN2425" s="13">
        <v>93</v>
      </c>
      <c r="AO2425" s="13">
        <v>100</v>
      </c>
      <c r="AP2425" s="13">
        <v>114</v>
      </c>
      <c r="AQ2425" s="13">
        <v>88</v>
      </c>
      <c r="AR2425" s="13">
        <v>95</v>
      </c>
      <c r="AS2425" s="13">
        <v>140</v>
      </c>
      <c r="AT2425" s="13">
        <v>117</v>
      </c>
      <c r="AU2425" s="13">
        <v>96</v>
      </c>
      <c r="AV2425" s="13">
        <v>44</v>
      </c>
      <c r="AW2425" s="13">
        <v>133</v>
      </c>
      <c r="AX2425" s="13">
        <v>118</v>
      </c>
      <c r="AY2425" s="14">
        <f t="shared" si="384"/>
        <v>101.1</v>
      </c>
      <c r="AZ2425" s="14">
        <f t="shared" si="382"/>
        <v>23</v>
      </c>
      <c r="BA2425" s="19">
        <f t="shared" si="385"/>
        <v>0.90909090909090906</v>
      </c>
      <c r="BB2425" s="20">
        <f t="shared" si="383"/>
        <v>28.454765579960867</v>
      </c>
      <c r="BC2425">
        <f t="shared" si="386"/>
        <v>0</v>
      </c>
      <c r="BD2425" s="14">
        <f t="shared" si="387"/>
        <v>7</v>
      </c>
      <c r="BE2425" s="14">
        <f t="shared" si="388"/>
        <v>90.25</v>
      </c>
      <c r="BF2425" s="14">
        <f t="shared" si="389"/>
        <v>104.6</v>
      </c>
      <c r="BG2425" s="14">
        <f t="shared" si="390"/>
        <v>105</v>
      </c>
    </row>
    <row r="2426" spans="1:59" x14ac:dyDescent="0.2">
      <c r="A2426" t="str">
        <f t="shared" si="381"/>
        <v>Adam Saad_2018</v>
      </c>
      <c r="B2426" t="s">
        <v>533</v>
      </c>
      <c r="C2426" t="s">
        <v>150</v>
      </c>
      <c r="D2426">
        <v>2018</v>
      </c>
      <c r="E2426" s="13">
        <v>399800</v>
      </c>
      <c r="F2426" s="13">
        <v>399800</v>
      </c>
      <c r="G2426" s="13">
        <v>399800</v>
      </c>
      <c r="H2426" s="13">
        <v>373100</v>
      </c>
      <c r="I2426" s="13">
        <v>346100</v>
      </c>
      <c r="J2426" s="13">
        <v>347700</v>
      </c>
      <c r="K2426" s="13">
        <v>343200</v>
      </c>
      <c r="L2426" s="13">
        <v>338700</v>
      </c>
      <c r="M2426" s="13">
        <v>325300</v>
      </c>
      <c r="N2426" s="13">
        <v>334500</v>
      </c>
      <c r="O2426" s="13">
        <v>367200</v>
      </c>
      <c r="P2426" s="13">
        <v>393400</v>
      </c>
      <c r="Q2426" s="13">
        <v>424900</v>
      </c>
      <c r="R2426" s="13">
        <v>424900</v>
      </c>
      <c r="S2426" s="13">
        <v>447900</v>
      </c>
      <c r="T2426" s="13">
        <v>452200</v>
      </c>
      <c r="U2426" s="13">
        <v>427300</v>
      </c>
      <c r="V2426" s="13">
        <v>398000</v>
      </c>
      <c r="W2426" s="13">
        <v>394500</v>
      </c>
      <c r="X2426" s="13">
        <v>411100</v>
      </c>
      <c r="Y2426" s="13">
        <v>421300</v>
      </c>
      <c r="Z2426" s="13">
        <v>385000</v>
      </c>
      <c r="AA2426" s="13">
        <v>334800</v>
      </c>
      <c r="AB2426" s="13">
        <v>66</v>
      </c>
      <c r="AC2426" s="13">
        <v>60</v>
      </c>
      <c r="AD2426" s="13">
        <v>52</v>
      </c>
      <c r="AE2426" s="13">
        <v>47</v>
      </c>
      <c r="AF2426" s="13">
        <v>105</v>
      </c>
      <c r="AG2426" s="13">
        <v>44</v>
      </c>
      <c r="AH2426" s="13">
        <v>46</v>
      </c>
      <c r="AI2426" s="13">
        <v>84</v>
      </c>
      <c r="AJ2426" s="13">
        <v>87</v>
      </c>
      <c r="AK2426" s="13">
        <v>103</v>
      </c>
      <c r="AL2426" s="13">
        <v>89</v>
      </c>
      <c r="AM2426" s="13">
        <v>117</v>
      </c>
      <c r="AN2426" s="13"/>
      <c r="AO2426" s="13">
        <v>103</v>
      </c>
      <c r="AP2426" s="13">
        <v>64</v>
      </c>
      <c r="AQ2426" s="13">
        <v>54</v>
      </c>
      <c r="AR2426" s="13">
        <v>77</v>
      </c>
      <c r="AS2426" s="13">
        <v>105</v>
      </c>
      <c r="AT2426" s="13">
        <v>97</v>
      </c>
      <c r="AU2426" s="13">
        <v>74</v>
      </c>
      <c r="AV2426" s="13">
        <v>7</v>
      </c>
      <c r="AW2426" s="13">
        <v>85</v>
      </c>
      <c r="AX2426" s="13">
        <v>86</v>
      </c>
      <c r="AY2426" s="14">
        <f t="shared" si="384"/>
        <v>75.090909090909093</v>
      </c>
      <c r="AZ2426" s="14">
        <f t="shared" si="382"/>
        <v>23</v>
      </c>
      <c r="BA2426" s="19">
        <f t="shared" si="385"/>
        <v>1</v>
      </c>
      <c r="BB2426" s="20">
        <f t="shared" si="383"/>
        <v>26.60989628101883</v>
      </c>
      <c r="BC2426">
        <f t="shared" si="386"/>
        <v>0</v>
      </c>
      <c r="BD2426" s="14">
        <f t="shared" si="387"/>
        <v>9</v>
      </c>
      <c r="BE2426" s="14">
        <f t="shared" si="388"/>
        <v>62.333333333333336</v>
      </c>
      <c r="BF2426" s="14">
        <f t="shared" si="389"/>
        <v>87.666666666666671</v>
      </c>
      <c r="BG2426" s="14">
        <f t="shared" si="390"/>
        <v>72.111111111111114</v>
      </c>
    </row>
    <row r="2427" spans="1:59" x14ac:dyDescent="0.2">
      <c r="A2427" t="str">
        <f t="shared" si="381"/>
        <v>Adam Saad_2017</v>
      </c>
      <c r="B2427" t="s">
        <v>533</v>
      </c>
      <c r="C2427" t="s">
        <v>150</v>
      </c>
      <c r="D2427">
        <v>2017</v>
      </c>
      <c r="E2427" s="13">
        <v>381400</v>
      </c>
      <c r="F2427" s="13">
        <v>381400</v>
      </c>
      <c r="G2427" s="13">
        <v>381400</v>
      </c>
      <c r="H2427" s="13">
        <v>384800</v>
      </c>
      <c r="I2427" s="13">
        <v>385500</v>
      </c>
      <c r="J2427" s="13">
        <v>394900</v>
      </c>
      <c r="K2427" s="13">
        <v>399400</v>
      </c>
      <c r="L2427" s="13">
        <v>394700</v>
      </c>
      <c r="M2427" s="13">
        <v>377100</v>
      </c>
      <c r="N2427" s="13">
        <v>377100</v>
      </c>
      <c r="O2427" s="13">
        <v>367000</v>
      </c>
      <c r="P2427" s="13">
        <v>360800</v>
      </c>
      <c r="Q2427" s="13">
        <v>363600</v>
      </c>
      <c r="R2427" s="13">
        <v>364300</v>
      </c>
      <c r="S2427" s="13">
        <v>371100</v>
      </c>
      <c r="T2427" s="13">
        <v>369100</v>
      </c>
      <c r="U2427" s="13">
        <v>371800</v>
      </c>
      <c r="V2427" s="13">
        <v>367800</v>
      </c>
      <c r="W2427" s="13">
        <v>365000</v>
      </c>
      <c r="X2427" s="13">
        <v>364800</v>
      </c>
      <c r="Y2427" s="13">
        <v>369500</v>
      </c>
      <c r="Z2427" s="13">
        <v>369700</v>
      </c>
      <c r="AA2427" s="13">
        <v>357500</v>
      </c>
      <c r="AB2427" s="13">
        <v>76</v>
      </c>
      <c r="AC2427" s="13">
        <v>83</v>
      </c>
      <c r="AD2427" s="13">
        <v>71</v>
      </c>
      <c r="AE2427" s="13">
        <v>73</v>
      </c>
      <c r="AF2427" s="13">
        <v>102</v>
      </c>
      <c r="AG2427" s="13">
        <v>67</v>
      </c>
      <c r="AH2427" s="13">
        <v>54</v>
      </c>
      <c r="AI2427" s="13">
        <v>72</v>
      </c>
      <c r="AJ2427" s="13"/>
      <c r="AK2427" s="13">
        <v>73</v>
      </c>
      <c r="AL2427" s="13">
        <v>58</v>
      </c>
      <c r="AM2427" s="13">
        <v>87</v>
      </c>
      <c r="AN2427" s="13">
        <v>70</v>
      </c>
      <c r="AO2427" s="13">
        <v>72</v>
      </c>
      <c r="AP2427" s="13">
        <v>74</v>
      </c>
      <c r="AQ2427" s="13">
        <v>80</v>
      </c>
      <c r="AR2427" s="13">
        <v>59</v>
      </c>
      <c r="AS2427" s="13">
        <v>75</v>
      </c>
      <c r="AT2427" s="13">
        <v>85</v>
      </c>
      <c r="AU2427" s="13">
        <v>71</v>
      </c>
      <c r="AV2427" s="13">
        <v>68</v>
      </c>
      <c r="AW2427" s="13">
        <v>57</v>
      </c>
      <c r="AX2427" s="13">
        <v>73</v>
      </c>
      <c r="AY2427" s="14">
        <f t="shared" si="384"/>
        <v>72.727272727272734</v>
      </c>
      <c r="AZ2427" s="14">
        <f t="shared" si="382"/>
        <v>23</v>
      </c>
      <c r="BA2427" s="19">
        <f t="shared" si="385"/>
        <v>1</v>
      </c>
      <c r="BB2427" s="20">
        <f t="shared" si="383"/>
        <v>10.824055301049277</v>
      </c>
      <c r="BC2427">
        <f t="shared" si="386"/>
        <v>0</v>
      </c>
      <c r="BD2427" s="14">
        <f t="shared" si="387"/>
        <v>23</v>
      </c>
      <c r="BE2427" s="14">
        <f t="shared" si="388"/>
        <v>78.666666666666671</v>
      </c>
      <c r="BF2427" s="14">
        <f t="shared" si="389"/>
        <v>68.8</v>
      </c>
      <c r="BG2427" s="14">
        <f t="shared" si="390"/>
        <v>71.333333333333329</v>
      </c>
    </row>
    <row r="2428" spans="1:59" x14ac:dyDescent="0.2">
      <c r="A2428" t="str">
        <f t="shared" si="381"/>
        <v>Adam Saad_2016</v>
      </c>
      <c r="B2428" t="s">
        <v>533</v>
      </c>
      <c r="C2428" t="s">
        <v>150</v>
      </c>
      <c r="D2428">
        <v>2016</v>
      </c>
      <c r="E2428" s="13">
        <v>420900</v>
      </c>
      <c r="F2428" s="13">
        <v>420900</v>
      </c>
      <c r="G2428" s="13">
        <v>420900</v>
      </c>
      <c r="H2428" s="13">
        <v>413200</v>
      </c>
      <c r="I2428" s="13">
        <v>403400</v>
      </c>
      <c r="J2428" s="13">
        <v>402900</v>
      </c>
      <c r="K2428" s="13">
        <v>402900</v>
      </c>
      <c r="L2428" s="13">
        <v>398400</v>
      </c>
      <c r="M2428" s="13">
        <v>384000</v>
      </c>
      <c r="N2428" s="13">
        <v>384000</v>
      </c>
      <c r="O2428" s="13">
        <v>384000</v>
      </c>
      <c r="P2428" s="13">
        <v>384000</v>
      </c>
      <c r="Q2428" s="13">
        <v>384000</v>
      </c>
      <c r="R2428" s="13">
        <v>384000</v>
      </c>
      <c r="S2428" s="13">
        <v>384000</v>
      </c>
      <c r="T2428" s="13">
        <v>384000</v>
      </c>
      <c r="U2428" s="13">
        <v>384000</v>
      </c>
      <c r="V2428" s="13">
        <v>384000</v>
      </c>
      <c r="W2428" s="13">
        <v>384000</v>
      </c>
      <c r="X2428" s="13">
        <v>384000</v>
      </c>
      <c r="Y2428" s="13">
        <v>384000</v>
      </c>
      <c r="Z2428" s="13">
        <v>358100</v>
      </c>
      <c r="AA2428" s="13">
        <v>335400</v>
      </c>
      <c r="AB2428" s="13">
        <v>77</v>
      </c>
      <c r="AC2428" s="13">
        <v>71</v>
      </c>
      <c r="AD2428" s="13">
        <v>82</v>
      </c>
      <c r="AE2428" s="13">
        <v>68</v>
      </c>
      <c r="AF2428" s="13">
        <v>85</v>
      </c>
      <c r="AG2428" s="13"/>
      <c r="AH2428" s="13">
        <v>76</v>
      </c>
      <c r="AI2428" s="13">
        <v>43</v>
      </c>
      <c r="AJ2428" s="13"/>
      <c r="AK2428" s="13"/>
      <c r="AL2428" s="13"/>
      <c r="AM2428" s="13"/>
      <c r="AN2428" s="13"/>
      <c r="AO2428" s="13"/>
      <c r="AP2428" s="13"/>
      <c r="AQ2428" s="13"/>
      <c r="AR2428" s="13"/>
      <c r="AS2428" s="13"/>
      <c r="AT2428" s="13"/>
      <c r="AU2428" s="13"/>
      <c r="AV2428" s="13">
        <v>60</v>
      </c>
      <c r="AW2428" s="13">
        <v>67</v>
      </c>
      <c r="AX2428" s="13">
        <v>72</v>
      </c>
      <c r="AY2428" s="14">
        <f t="shared" si="384"/>
        <v>70.099999999999994</v>
      </c>
      <c r="AZ2428" s="14">
        <f t="shared" si="382"/>
        <v>23</v>
      </c>
      <c r="BA2428" s="19">
        <f t="shared" si="385"/>
        <v>0.45454545454545453</v>
      </c>
      <c r="BB2428" s="20">
        <f t="shared" si="383"/>
        <v>12.02266378322394</v>
      </c>
      <c r="BC2428">
        <f t="shared" si="386"/>
        <v>0</v>
      </c>
      <c r="BD2428" s="14">
        <f t="shared" si="387"/>
        <v>23</v>
      </c>
      <c r="BE2428" s="14">
        <f t="shared" si="388"/>
        <v>76.599999999999994</v>
      </c>
      <c r="BF2428" s="14">
        <f t="shared" si="389"/>
        <v>59.5</v>
      </c>
      <c r="BG2428" s="14">
        <f t="shared" si="390"/>
        <v>66.333333333333329</v>
      </c>
    </row>
    <row r="2429" spans="1:59" x14ac:dyDescent="0.2">
      <c r="A2429" t="str">
        <f t="shared" si="381"/>
        <v>Adam Saad_2015</v>
      </c>
      <c r="B2429" t="s">
        <v>533</v>
      </c>
      <c r="C2429" t="s">
        <v>150</v>
      </c>
      <c r="D2429">
        <v>2015</v>
      </c>
      <c r="E2429" s="13">
        <v>102400</v>
      </c>
      <c r="F2429" s="13">
        <v>102400</v>
      </c>
      <c r="G2429" s="13">
        <v>102400</v>
      </c>
      <c r="H2429" s="13">
        <v>188100</v>
      </c>
      <c r="I2429" s="13">
        <v>238800</v>
      </c>
      <c r="J2429" s="13">
        <v>273600</v>
      </c>
      <c r="K2429" s="13">
        <v>312400</v>
      </c>
      <c r="L2429" s="13">
        <v>312400</v>
      </c>
      <c r="M2429" s="13">
        <v>351600</v>
      </c>
      <c r="N2429" s="13">
        <v>377400</v>
      </c>
      <c r="O2429" s="13">
        <v>381400</v>
      </c>
      <c r="P2429" s="13">
        <v>389300</v>
      </c>
      <c r="Q2429" s="13">
        <v>389300</v>
      </c>
      <c r="R2429" s="13">
        <v>391200</v>
      </c>
      <c r="S2429" s="13">
        <v>400500</v>
      </c>
      <c r="T2429" s="13">
        <v>400500</v>
      </c>
      <c r="U2429" s="13">
        <v>400500</v>
      </c>
      <c r="V2429" s="13">
        <v>400500</v>
      </c>
      <c r="W2429" s="13">
        <v>409700</v>
      </c>
      <c r="X2429" s="13">
        <v>405300</v>
      </c>
      <c r="Y2429" s="13">
        <v>391600</v>
      </c>
      <c r="Z2429" s="13">
        <v>352100</v>
      </c>
      <c r="AA2429" s="13">
        <v>352100</v>
      </c>
      <c r="AB2429" s="13">
        <v>89</v>
      </c>
      <c r="AC2429" s="13">
        <v>90</v>
      </c>
      <c r="AD2429" s="13">
        <v>76</v>
      </c>
      <c r="AE2429" s="13">
        <v>61</v>
      </c>
      <c r="AF2429" s="13">
        <v>85</v>
      </c>
      <c r="AG2429" s="13">
        <v>106</v>
      </c>
      <c r="AH2429" s="13"/>
      <c r="AI2429" s="13">
        <v>84</v>
      </c>
      <c r="AJ2429" s="13">
        <v>78</v>
      </c>
      <c r="AK2429" s="13">
        <v>70</v>
      </c>
      <c r="AL2429" s="13">
        <v>96</v>
      </c>
      <c r="AM2429" s="13"/>
      <c r="AN2429" s="13">
        <v>70</v>
      </c>
      <c r="AO2429" s="13">
        <v>86</v>
      </c>
      <c r="AP2429" s="13"/>
      <c r="AQ2429" s="13"/>
      <c r="AR2429" s="13"/>
      <c r="AS2429" s="13">
        <v>107</v>
      </c>
      <c r="AT2429" s="13">
        <v>45</v>
      </c>
      <c r="AU2429" s="13">
        <v>63</v>
      </c>
      <c r="AV2429" s="13">
        <v>42</v>
      </c>
      <c r="AW2429" s="13"/>
      <c r="AX2429" s="13"/>
      <c r="AY2429" s="14">
        <f t="shared" si="384"/>
        <v>78</v>
      </c>
      <c r="AZ2429" s="14">
        <f t="shared" si="382"/>
        <v>23</v>
      </c>
      <c r="BA2429" s="19">
        <f t="shared" si="385"/>
        <v>0.72727272727272729</v>
      </c>
      <c r="BB2429" s="20">
        <f t="shared" si="383"/>
        <v>18.963122105813696</v>
      </c>
      <c r="BC2429">
        <f t="shared" si="386"/>
        <v>0</v>
      </c>
      <c r="BD2429" s="14">
        <f t="shared" si="387"/>
        <v>1</v>
      </c>
      <c r="BE2429" s="14">
        <f t="shared" si="388"/>
        <v>84.5</v>
      </c>
      <c r="BF2429" s="14">
        <f t="shared" si="389"/>
        <v>82</v>
      </c>
      <c r="BG2429" s="14">
        <f t="shared" si="390"/>
        <v>64.25</v>
      </c>
    </row>
    <row r="2430" spans="1:59" x14ac:dyDescent="0.2">
      <c r="A2430" t="str">
        <f t="shared" si="381"/>
        <v>Christian Salem_2018</v>
      </c>
      <c r="B2430" t="s">
        <v>585</v>
      </c>
      <c r="C2430" t="s">
        <v>288</v>
      </c>
      <c r="D2430">
        <v>2018</v>
      </c>
      <c r="E2430" s="13">
        <v>437100</v>
      </c>
      <c r="F2430" s="13">
        <v>437100</v>
      </c>
      <c r="G2430" s="13">
        <v>437100</v>
      </c>
      <c r="H2430" s="13">
        <v>409900</v>
      </c>
      <c r="I2430" s="13">
        <v>407400</v>
      </c>
      <c r="J2430" s="13">
        <v>419400</v>
      </c>
      <c r="K2430" s="13">
        <v>414600</v>
      </c>
      <c r="L2430" s="13">
        <v>414600</v>
      </c>
      <c r="M2430" s="13">
        <v>421000</v>
      </c>
      <c r="N2430" s="13">
        <v>420000</v>
      </c>
      <c r="O2430" s="13">
        <v>425800</v>
      </c>
      <c r="P2430" s="13">
        <v>421100</v>
      </c>
      <c r="Q2430" s="13">
        <v>423200</v>
      </c>
      <c r="R2430" s="13">
        <v>423200</v>
      </c>
      <c r="S2430" s="13">
        <v>405700</v>
      </c>
      <c r="T2430" s="13">
        <v>381100</v>
      </c>
      <c r="U2430" s="13">
        <v>374200</v>
      </c>
      <c r="V2430" s="13">
        <v>391800</v>
      </c>
      <c r="W2430" s="13">
        <v>401900</v>
      </c>
      <c r="X2430" s="13">
        <v>387600</v>
      </c>
      <c r="Y2430" s="13">
        <v>400700</v>
      </c>
      <c r="Z2430" s="13">
        <v>427300</v>
      </c>
      <c r="AA2430" s="13">
        <v>448200</v>
      </c>
      <c r="AB2430" s="13">
        <v>53</v>
      </c>
      <c r="AC2430" s="13">
        <v>44</v>
      </c>
      <c r="AD2430" s="13">
        <v>102</v>
      </c>
      <c r="AE2430" s="13">
        <v>89</v>
      </c>
      <c r="AF2430" s="13">
        <v>74</v>
      </c>
      <c r="AG2430" s="13">
        <v>75</v>
      </c>
      <c r="AH2430" s="13"/>
      <c r="AI2430" s="13">
        <v>115</v>
      </c>
      <c r="AJ2430" s="13">
        <v>62</v>
      </c>
      <c r="AK2430" s="13">
        <v>88</v>
      </c>
      <c r="AL2430" s="13">
        <v>95</v>
      </c>
      <c r="AM2430" s="13">
        <v>77</v>
      </c>
      <c r="AN2430" s="13"/>
      <c r="AO2430" s="13">
        <v>45</v>
      </c>
      <c r="AP2430" s="13">
        <v>71</v>
      </c>
      <c r="AQ2430" s="13">
        <v>102</v>
      </c>
      <c r="AR2430" s="13">
        <v>95</v>
      </c>
      <c r="AS2430" s="13">
        <v>66</v>
      </c>
      <c r="AT2430" s="13">
        <v>53</v>
      </c>
      <c r="AU2430" s="13">
        <v>149</v>
      </c>
      <c r="AV2430" s="13">
        <v>105</v>
      </c>
      <c r="AW2430" s="13">
        <v>71</v>
      </c>
      <c r="AX2430" s="13">
        <v>92</v>
      </c>
      <c r="AY2430" s="14">
        <f t="shared" si="384"/>
        <v>82.047619047619051</v>
      </c>
      <c r="AZ2430" s="14">
        <f t="shared" si="382"/>
        <v>23</v>
      </c>
      <c r="BA2430" s="19">
        <f t="shared" si="385"/>
        <v>0.95454545454545459</v>
      </c>
      <c r="BB2430" s="20">
        <f t="shared" si="383"/>
        <v>25.456779431963078</v>
      </c>
      <c r="BC2430">
        <f t="shared" si="386"/>
        <v>0</v>
      </c>
      <c r="BD2430" s="14">
        <f t="shared" si="387"/>
        <v>17</v>
      </c>
      <c r="BE2430" s="14">
        <f t="shared" si="388"/>
        <v>72.833333333333329</v>
      </c>
      <c r="BF2430" s="14">
        <f t="shared" si="389"/>
        <v>87.4</v>
      </c>
      <c r="BG2430" s="14">
        <f t="shared" si="390"/>
        <v>89.333333333333329</v>
      </c>
    </row>
    <row r="2431" spans="1:59" x14ac:dyDescent="0.2">
      <c r="A2431" t="str">
        <f t="shared" si="381"/>
        <v>Christian Salem_2017</v>
      </c>
      <c r="B2431" t="s">
        <v>585</v>
      </c>
      <c r="C2431" t="s">
        <v>288</v>
      </c>
      <c r="D2431">
        <v>2017</v>
      </c>
      <c r="E2431" s="13">
        <v>379500</v>
      </c>
      <c r="F2431" s="13">
        <v>379500</v>
      </c>
      <c r="G2431" s="13">
        <v>379500</v>
      </c>
      <c r="H2431" s="13">
        <v>402600</v>
      </c>
      <c r="I2431" s="13">
        <v>431300</v>
      </c>
      <c r="J2431" s="13">
        <v>427800</v>
      </c>
      <c r="K2431" s="13">
        <v>421900</v>
      </c>
      <c r="L2431" s="13">
        <v>402700</v>
      </c>
      <c r="M2431" s="13">
        <v>397700</v>
      </c>
      <c r="N2431" s="13">
        <v>383700</v>
      </c>
      <c r="O2431" s="13">
        <v>383700</v>
      </c>
      <c r="P2431" s="13">
        <v>383700</v>
      </c>
      <c r="Q2431" s="13">
        <v>391300</v>
      </c>
      <c r="R2431" s="13">
        <v>395400</v>
      </c>
      <c r="S2431" s="13">
        <v>397200</v>
      </c>
      <c r="T2431" s="13">
        <v>397200</v>
      </c>
      <c r="U2431" s="13">
        <v>397200</v>
      </c>
      <c r="V2431" s="13">
        <v>397200</v>
      </c>
      <c r="W2431" s="13">
        <v>391000</v>
      </c>
      <c r="X2431" s="13">
        <v>375100</v>
      </c>
      <c r="Y2431" s="13">
        <v>378000</v>
      </c>
      <c r="Z2431" s="13">
        <v>378000</v>
      </c>
      <c r="AA2431" s="13">
        <v>378000</v>
      </c>
      <c r="AB2431" s="13">
        <v>63</v>
      </c>
      <c r="AC2431" s="13">
        <v>134</v>
      </c>
      <c r="AD2431" s="13">
        <v>76</v>
      </c>
      <c r="AE2431" s="13">
        <v>90</v>
      </c>
      <c r="AF2431" s="13">
        <v>78</v>
      </c>
      <c r="AG2431" s="13">
        <v>70</v>
      </c>
      <c r="AH2431" s="13">
        <v>56</v>
      </c>
      <c r="AI2431" s="13">
        <v>100</v>
      </c>
      <c r="AJ2431" s="13">
        <v>46</v>
      </c>
      <c r="AK2431" s="13"/>
      <c r="AL2431" s="13"/>
      <c r="AM2431" s="13">
        <v>96</v>
      </c>
      <c r="AN2431" s="13">
        <v>97</v>
      </c>
      <c r="AO2431" s="13">
        <v>43</v>
      </c>
      <c r="AP2431" s="13"/>
      <c r="AQ2431" s="13"/>
      <c r="AR2431" s="13"/>
      <c r="AS2431" s="13">
        <v>84</v>
      </c>
      <c r="AT2431" s="13">
        <v>72</v>
      </c>
      <c r="AU2431" s="13">
        <v>77</v>
      </c>
      <c r="AV2431" s="13"/>
      <c r="AW2431" s="13"/>
      <c r="AX2431" s="13">
        <v>90</v>
      </c>
      <c r="AY2431" s="14">
        <f t="shared" si="384"/>
        <v>79.5</v>
      </c>
      <c r="AZ2431" s="14">
        <f t="shared" si="382"/>
        <v>23</v>
      </c>
      <c r="BA2431" s="19">
        <f t="shared" si="385"/>
        <v>0.72727272727272729</v>
      </c>
      <c r="BB2431" s="20">
        <f t="shared" si="383"/>
        <v>22.5920339943087</v>
      </c>
      <c r="BC2431">
        <f t="shared" si="386"/>
        <v>0</v>
      </c>
      <c r="BD2431" s="14">
        <f t="shared" si="387"/>
        <v>20</v>
      </c>
      <c r="BE2431" s="14">
        <f t="shared" si="388"/>
        <v>85.166666666666671</v>
      </c>
      <c r="BF2431" s="14">
        <f t="shared" si="389"/>
        <v>74.5</v>
      </c>
      <c r="BG2431" s="14">
        <f t="shared" si="390"/>
        <v>80.75</v>
      </c>
    </row>
    <row r="2432" spans="1:59" x14ac:dyDescent="0.2">
      <c r="A2432" t="str">
        <f t="shared" si="381"/>
        <v>Christian Salem_2016</v>
      </c>
      <c r="B2432" t="s">
        <v>585</v>
      </c>
      <c r="C2432" t="s">
        <v>288</v>
      </c>
      <c r="D2432">
        <v>2016</v>
      </c>
      <c r="E2432" s="13">
        <v>399300</v>
      </c>
      <c r="F2432" s="13">
        <v>399300</v>
      </c>
      <c r="G2432" s="13">
        <v>399300</v>
      </c>
      <c r="H2432" s="13">
        <v>379000</v>
      </c>
      <c r="I2432" s="13">
        <v>370600</v>
      </c>
      <c r="J2432" s="13">
        <v>379100</v>
      </c>
      <c r="K2432" s="13">
        <v>375800</v>
      </c>
      <c r="L2432" s="13">
        <v>375800</v>
      </c>
      <c r="M2432" s="13">
        <v>367400</v>
      </c>
      <c r="N2432" s="13">
        <v>367400</v>
      </c>
      <c r="O2432" s="13">
        <v>367400</v>
      </c>
      <c r="P2432" s="13">
        <v>367400</v>
      </c>
      <c r="Q2432" s="13">
        <v>367400</v>
      </c>
      <c r="R2432" s="13">
        <v>367400</v>
      </c>
      <c r="S2432" s="13">
        <v>367400</v>
      </c>
      <c r="T2432" s="13">
        <v>367400</v>
      </c>
      <c r="U2432" s="13">
        <v>367400</v>
      </c>
      <c r="V2432" s="13">
        <v>367400</v>
      </c>
      <c r="W2432" s="13">
        <v>367400</v>
      </c>
      <c r="X2432" s="13">
        <v>367400</v>
      </c>
      <c r="Y2432" s="13">
        <v>367400</v>
      </c>
      <c r="Z2432" s="13">
        <v>367400</v>
      </c>
      <c r="AA2432" s="13">
        <v>367400</v>
      </c>
      <c r="AB2432" s="13">
        <v>66</v>
      </c>
      <c r="AC2432" s="13">
        <v>51</v>
      </c>
      <c r="AD2432" s="13">
        <v>72</v>
      </c>
      <c r="AE2432" s="13">
        <v>81</v>
      </c>
      <c r="AF2432" s="13">
        <v>83</v>
      </c>
      <c r="AG2432" s="13">
        <v>51</v>
      </c>
      <c r="AH2432" s="13"/>
      <c r="AI2432" s="13">
        <v>70</v>
      </c>
      <c r="AJ2432" s="13"/>
      <c r="AK2432" s="13"/>
      <c r="AL2432" s="13"/>
      <c r="AM2432" s="13"/>
      <c r="AN2432" s="13"/>
      <c r="AO2432" s="13"/>
      <c r="AP2432" s="13"/>
      <c r="AQ2432" s="13"/>
      <c r="AR2432" s="13"/>
      <c r="AS2432" s="13"/>
      <c r="AT2432" s="13"/>
      <c r="AU2432" s="13"/>
      <c r="AV2432" s="13"/>
      <c r="AW2432" s="13"/>
      <c r="AX2432" s="13">
        <v>84</v>
      </c>
      <c r="AY2432" s="14">
        <f t="shared" si="384"/>
        <v>69.75</v>
      </c>
      <c r="AZ2432" s="14">
        <f t="shared" si="382"/>
        <v>23</v>
      </c>
      <c r="BA2432" s="19">
        <f t="shared" si="385"/>
        <v>0.36363636363636365</v>
      </c>
      <c r="BB2432" s="20">
        <f t="shared" si="383"/>
        <v>13.24224840641282</v>
      </c>
      <c r="BC2432">
        <f t="shared" si="386"/>
        <v>0</v>
      </c>
      <c r="BD2432" s="14">
        <f t="shared" si="387"/>
        <v>9</v>
      </c>
      <c r="BE2432" s="14">
        <f t="shared" si="388"/>
        <v>67.333333333333329</v>
      </c>
      <c r="BF2432" s="14">
        <f t="shared" si="389"/>
        <v>70</v>
      </c>
      <c r="BG2432" s="14">
        <f t="shared" si="390"/>
        <v>84</v>
      </c>
    </row>
    <row r="2433" spans="1:59" x14ac:dyDescent="0.2">
      <c r="A2433" t="str">
        <f t="shared" si="381"/>
        <v>Christian Salem_2015</v>
      </c>
      <c r="B2433" t="s">
        <v>585</v>
      </c>
      <c r="C2433" t="s">
        <v>288</v>
      </c>
      <c r="D2433">
        <v>2015</v>
      </c>
      <c r="E2433" s="13">
        <v>185000</v>
      </c>
      <c r="F2433" s="13">
        <v>185000</v>
      </c>
      <c r="G2433" s="13">
        <v>185000</v>
      </c>
      <c r="H2433" s="13">
        <v>228900</v>
      </c>
      <c r="I2433" s="13">
        <v>271500</v>
      </c>
      <c r="J2433" s="13">
        <v>285800</v>
      </c>
      <c r="K2433" s="13">
        <v>318700</v>
      </c>
      <c r="L2433" s="13">
        <v>315400</v>
      </c>
      <c r="M2433" s="13">
        <v>315400</v>
      </c>
      <c r="N2433" s="13">
        <v>315400</v>
      </c>
      <c r="O2433" s="13">
        <v>315400</v>
      </c>
      <c r="P2433" s="13">
        <v>315400</v>
      </c>
      <c r="Q2433" s="13">
        <v>315400</v>
      </c>
      <c r="R2433" s="13">
        <v>315400</v>
      </c>
      <c r="S2433" s="13">
        <v>315400</v>
      </c>
      <c r="T2433" s="13">
        <v>315400</v>
      </c>
      <c r="U2433" s="13">
        <v>315400</v>
      </c>
      <c r="V2433" s="13">
        <v>315400</v>
      </c>
      <c r="W2433" s="13">
        <v>315400</v>
      </c>
      <c r="X2433" s="13">
        <v>315400</v>
      </c>
      <c r="Y2433" s="13">
        <v>315400</v>
      </c>
      <c r="Z2433" s="13">
        <v>319000</v>
      </c>
      <c r="AA2433" s="13">
        <v>306900</v>
      </c>
      <c r="AB2433" s="13">
        <v>55</v>
      </c>
      <c r="AC2433" s="13">
        <v>88</v>
      </c>
      <c r="AD2433" s="13">
        <v>66</v>
      </c>
      <c r="AE2433" s="13">
        <v>79</v>
      </c>
      <c r="AF2433" s="13">
        <v>50</v>
      </c>
      <c r="AG2433" s="13">
        <v>117</v>
      </c>
      <c r="AH2433" s="13">
        <v>16</v>
      </c>
      <c r="AI2433" s="13"/>
      <c r="AJ2433" s="13"/>
      <c r="AK2433" s="13"/>
      <c r="AL2433" s="13"/>
      <c r="AM2433" s="13"/>
      <c r="AN2433" s="13"/>
      <c r="AO2433" s="13"/>
      <c r="AP2433" s="13"/>
      <c r="AQ2433" s="13"/>
      <c r="AR2433" s="13"/>
      <c r="AS2433" s="13"/>
      <c r="AT2433" s="13"/>
      <c r="AU2433" s="13"/>
      <c r="AV2433" s="13">
        <v>69</v>
      </c>
      <c r="AW2433" s="13">
        <v>83</v>
      </c>
      <c r="AX2433" s="13">
        <v>117</v>
      </c>
      <c r="AY2433" s="14">
        <f t="shared" si="384"/>
        <v>74</v>
      </c>
      <c r="AZ2433" s="14">
        <f t="shared" si="382"/>
        <v>23</v>
      </c>
      <c r="BA2433" s="19">
        <f t="shared" si="385"/>
        <v>0.45454545454545453</v>
      </c>
      <c r="BB2433" s="20">
        <f t="shared" si="383"/>
        <v>30.532314393478629</v>
      </c>
      <c r="BC2433">
        <f t="shared" si="386"/>
        <v>0</v>
      </c>
      <c r="BD2433" s="14">
        <f t="shared" si="387"/>
        <v>1</v>
      </c>
      <c r="BE2433" s="14">
        <f t="shared" si="388"/>
        <v>75.833333333333329</v>
      </c>
      <c r="BF2433" s="14">
        <f t="shared" si="389"/>
        <v>16</v>
      </c>
      <c r="BG2433" s="14">
        <f t="shared" si="390"/>
        <v>89.666666666666671</v>
      </c>
    </row>
    <row r="2434" spans="1:59" x14ac:dyDescent="0.2">
      <c r="A2434" t="str">
        <f t="shared" ref="A2434:A2497" si="391">B2434&amp;"_"&amp;D2434</f>
        <v>Shane Savage_2018</v>
      </c>
      <c r="B2434" t="s">
        <v>864</v>
      </c>
      <c r="C2434" t="s">
        <v>399</v>
      </c>
      <c r="D2434">
        <v>2018</v>
      </c>
      <c r="E2434" s="13">
        <v>479700</v>
      </c>
      <c r="F2434" s="13">
        <v>479700</v>
      </c>
      <c r="G2434" s="13">
        <v>479700</v>
      </c>
      <c r="H2434" s="13">
        <v>490800</v>
      </c>
      <c r="I2434" s="13">
        <v>504200</v>
      </c>
      <c r="J2434" s="13">
        <v>497000</v>
      </c>
      <c r="K2434" s="13">
        <v>483700</v>
      </c>
      <c r="L2434" s="13">
        <v>460600</v>
      </c>
      <c r="M2434" s="13">
        <v>450100</v>
      </c>
      <c r="N2434" s="13">
        <v>435000</v>
      </c>
      <c r="O2434" s="13">
        <v>439100</v>
      </c>
      <c r="P2434" s="13">
        <v>451000</v>
      </c>
      <c r="Q2434" s="13">
        <v>452200</v>
      </c>
      <c r="R2434" s="13">
        <v>447000</v>
      </c>
      <c r="S2434" s="13">
        <v>447000</v>
      </c>
      <c r="T2434" s="13">
        <v>444400</v>
      </c>
      <c r="U2434" s="13">
        <v>442000</v>
      </c>
      <c r="V2434" s="13">
        <v>444700</v>
      </c>
      <c r="W2434" s="13">
        <v>431100</v>
      </c>
      <c r="X2434" s="13">
        <v>420400</v>
      </c>
      <c r="Y2434" s="13">
        <v>420400</v>
      </c>
      <c r="Z2434" s="13">
        <v>420400</v>
      </c>
      <c r="AA2434" s="13">
        <v>420400</v>
      </c>
      <c r="AB2434" s="13">
        <v>92</v>
      </c>
      <c r="AC2434" s="13">
        <v>97</v>
      </c>
      <c r="AD2434" s="13">
        <v>121</v>
      </c>
      <c r="AE2434" s="13">
        <v>100</v>
      </c>
      <c r="AF2434" s="13">
        <v>58</v>
      </c>
      <c r="AG2434" s="13">
        <v>107</v>
      </c>
      <c r="AH2434" s="13">
        <v>72</v>
      </c>
      <c r="AI2434" s="13">
        <v>75</v>
      </c>
      <c r="AJ2434" s="13">
        <v>91</v>
      </c>
      <c r="AK2434" s="13">
        <v>104</v>
      </c>
      <c r="AL2434" s="13">
        <v>95</v>
      </c>
      <c r="AM2434" s="13">
        <v>77</v>
      </c>
      <c r="AN2434" s="13">
        <v>88</v>
      </c>
      <c r="AO2434" s="13"/>
      <c r="AP2434" s="13">
        <v>103</v>
      </c>
      <c r="AQ2434" s="13">
        <v>76</v>
      </c>
      <c r="AR2434" s="13">
        <v>97</v>
      </c>
      <c r="AS2434" s="13">
        <v>69</v>
      </c>
      <c r="AT2434" s="13">
        <v>74</v>
      </c>
      <c r="AU2434" s="13"/>
      <c r="AV2434" s="13"/>
      <c r="AW2434" s="13"/>
      <c r="AX2434" s="13"/>
      <c r="AY2434" s="14">
        <f t="shared" si="384"/>
        <v>88.666666666666671</v>
      </c>
      <c r="AZ2434" s="14">
        <f t="shared" si="382"/>
        <v>23</v>
      </c>
      <c r="BA2434" s="19">
        <f t="shared" si="385"/>
        <v>0.81818181818181823</v>
      </c>
      <c r="BB2434" s="20">
        <f t="shared" si="383"/>
        <v>16.179144164088314</v>
      </c>
      <c r="BC2434">
        <f t="shared" si="386"/>
        <v>0</v>
      </c>
      <c r="BD2434" s="14">
        <f t="shared" si="387"/>
        <v>20</v>
      </c>
      <c r="BE2434" s="14">
        <f t="shared" si="388"/>
        <v>95.833333333333329</v>
      </c>
      <c r="BF2434" s="14">
        <f t="shared" si="389"/>
        <v>85.666666666666671</v>
      </c>
      <c r="BG2434" s="14">
        <f t="shared" si="390"/>
        <v>83.8</v>
      </c>
    </row>
    <row r="2435" spans="1:59" x14ac:dyDescent="0.2">
      <c r="A2435" t="str">
        <f t="shared" si="391"/>
        <v>Shane Savage_2017</v>
      </c>
      <c r="B2435" t="s">
        <v>864</v>
      </c>
      <c r="C2435" t="s">
        <v>399</v>
      </c>
      <c r="D2435">
        <v>2017</v>
      </c>
      <c r="E2435" s="13">
        <v>447700</v>
      </c>
      <c r="F2435" s="13">
        <v>447700</v>
      </c>
      <c r="G2435" s="13">
        <v>447700</v>
      </c>
      <c r="H2435" s="13">
        <v>409700</v>
      </c>
      <c r="I2435" s="13">
        <v>409700</v>
      </c>
      <c r="J2435" s="13">
        <v>409700</v>
      </c>
      <c r="K2435" s="13">
        <v>409700</v>
      </c>
      <c r="L2435" s="13">
        <v>409700</v>
      </c>
      <c r="M2435" s="13">
        <v>409700</v>
      </c>
      <c r="N2435" s="13">
        <v>409700</v>
      </c>
      <c r="O2435" s="13">
        <v>382600</v>
      </c>
      <c r="P2435" s="13">
        <v>382600</v>
      </c>
      <c r="Q2435" s="13">
        <v>382600</v>
      </c>
      <c r="R2435" s="13">
        <v>382600</v>
      </c>
      <c r="S2435" s="13">
        <v>382600</v>
      </c>
      <c r="T2435" s="13">
        <v>382600</v>
      </c>
      <c r="U2435" s="13">
        <v>383100</v>
      </c>
      <c r="V2435" s="13">
        <v>412600</v>
      </c>
      <c r="W2435" s="13">
        <v>450600</v>
      </c>
      <c r="X2435" s="13">
        <v>479100</v>
      </c>
      <c r="Y2435" s="13">
        <v>494900</v>
      </c>
      <c r="Z2435" s="13">
        <v>500500</v>
      </c>
      <c r="AA2435" s="13">
        <v>492700</v>
      </c>
      <c r="AB2435" s="13">
        <v>65</v>
      </c>
      <c r="AC2435" s="13">
        <v>52</v>
      </c>
      <c r="AD2435" s="13">
        <v>59</v>
      </c>
      <c r="AE2435" s="13"/>
      <c r="AF2435" s="13"/>
      <c r="AG2435" s="13"/>
      <c r="AH2435" s="13"/>
      <c r="AI2435" s="13"/>
      <c r="AJ2435" s="13"/>
      <c r="AK2435" s="13">
        <v>69</v>
      </c>
      <c r="AL2435" s="13"/>
      <c r="AM2435" s="13"/>
      <c r="AN2435" s="13"/>
      <c r="AO2435" s="13"/>
      <c r="AP2435" s="13"/>
      <c r="AQ2435" s="13">
        <v>101</v>
      </c>
      <c r="AR2435" s="13">
        <v>125</v>
      </c>
      <c r="AS2435" s="13">
        <v>107</v>
      </c>
      <c r="AT2435" s="13">
        <v>103</v>
      </c>
      <c r="AU2435" s="13">
        <v>115</v>
      </c>
      <c r="AV2435" s="13">
        <v>94</v>
      </c>
      <c r="AW2435" s="13">
        <v>76</v>
      </c>
      <c r="AX2435" s="13">
        <v>81</v>
      </c>
      <c r="AY2435" s="14">
        <f t="shared" si="384"/>
        <v>87.25</v>
      </c>
      <c r="AZ2435" s="14">
        <f t="shared" si="382"/>
        <v>23</v>
      </c>
      <c r="BA2435" s="19">
        <f t="shared" si="385"/>
        <v>0.54545454545454541</v>
      </c>
      <c r="BB2435" s="20">
        <f t="shared" si="383"/>
        <v>23.553131426627754</v>
      </c>
      <c r="BC2435">
        <f t="shared" si="386"/>
        <v>0</v>
      </c>
      <c r="BD2435" s="14">
        <f t="shared" si="387"/>
        <v>11</v>
      </c>
      <c r="BE2435" s="14">
        <f t="shared" si="388"/>
        <v>58.666666666666664</v>
      </c>
      <c r="BF2435" s="14">
        <f t="shared" si="389"/>
        <v>69</v>
      </c>
      <c r="BG2435" s="14">
        <f t="shared" si="390"/>
        <v>100.25</v>
      </c>
    </row>
    <row r="2436" spans="1:59" x14ac:dyDescent="0.2">
      <c r="A2436" t="str">
        <f t="shared" si="391"/>
        <v>Shane Savage_2016</v>
      </c>
      <c r="B2436" t="s">
        <v>864</v>
      </c>
      <c r="C2436" t="s">
        <v>399</v>
      </c>
      <c r="D2436">
        <v>2016</v>
      </c>
      <c r="E2436" s="13">
        <v>398000</v>
      </c>
      <c r="F2436" s="13">
        <v>398000</v>
      </c>
      <c r="G2436" s="13">
        <v>398000</v>
      </c>
      <c r="H2436" s="13">
        <v>403800</v>
      </c>
      <c r="I2436" s="13">
        <v>427900</v>
      </c>
      <c r="J2436" s="13">
        <v>452100</v>
      </c>
      <c r="K2436" s="13">
        <v>463100</v>
      </c>
      <c r="L2436" s="13">
        <v>464300</v>
      </c>
      <c r="M2436" s="13">
        <v>465400</v>
      </c>
      <c r="N2436" s="13">
        <v>459900</v>
      </c>
      <c r="O2436" s="13">
        <v>448000</v>
      </c>
      <c r="P2436" s="13">
        <v>441400</v>
      </c>
      <c r="Q2436" s="13">
        <v>451400</v>
      </c>
      <c r="R2436" s="13">
        <v>451400</v>
      </c>
      <c r="S2436" s="13">
        <v>442100</v>
      </c>
      <c r="T2436" s="13">
        <v>421900</v>
      </c>
      <c r="U2436" s="13">
        <v>380700</v>
      </c>
      <c r="V2436" s="13">
        <v>380700</v>
      </c>
      <c r="W2436" s="13">
        <v>373100</v>
      </c>
      <c r="X2436" s="13">
        <v>360100</v>
      </c>
      <c r="Y2436" s="13">
        <v>366600</v>
      </c>
      <c r="Z2436" s="13">
        <v>366000</v>
      </c>
      <c r="AA2436" s="13">
        <v>384800</v>
      </c>
      <c r="AB2436" s="13">
        <v>65</v>
      </c>
      <c r="AC2436" s="13">
        <v>88</v>
      </c>
      <c r="AD2436" s="13">
        <v>94</v>
      </c>
      <c r="AE2436" s="13">
        <v>110</v>
      </c>
      <c r="AF2436" s="13">
        <v>101</v>
      </c>
      <c r="AG2436" s="13">
        <v>79</v>
      </c>
      <c r="AH2436" s="13">
        <v>98</v>
      </c>
      <c r="AI2436" s="13">
        <v>106</v>
      </c>
      <c r="AJ2436" s="13">
        <v>62</v>
      </c>
      <c r="AK2436" s="13">
        <v>81</v>
      </c>
      <c r="AL2436" s="13">
        <v>110</v>
      </c>
      <c r="AM2436" s="13">
        <v>97</v>
      </c>
      <c r="AN2436" s="13"/>
      <c r="AO2436" s="13">
        <v>46</v>
      </c>
      <c r="AP2436" s="13">
        <v>76</v>
      </c>
      <c r="AQ2436" s="13">
        <v>39</v>
      </c>
      <c r="AR2436" s="13"/>
      <c r="AS2436" s="13">
        <v>102</v>
      </c>
      <c r="AT2436" s="13">
        <v>60</v>
      </c>
      <c r="AU2436" s="13">
        <v>76</v>
      </c>
      <c r="AV2436" s="13">
        <v>90</v>
      </c>
      <c r="AW2436" s="13">
        <v>104</v>
      </c>
      <c r="AX2436" s="13">
        <v>44</v>
      </c>
      <c r="AY2436" s="14">
        <f t="shared" si="384"/>
        <v>82.285714285714292</v>
      </c>
      <c r="AZ2436" s="14">
        <f t="shared" si="382"/>
        <v>23</v>
      </c>
      <c r="BA2436" s="19">
        <f t="shared" si="385"/>
        <v>0.95454545454545459</v>
      </c>
      <c r="BB2436" s="20">
        <f t="shared" si="383"/>
        <v>22.311752188348756</v>
      </c>
      <c r="BC2436">
        <f t="shared" si="386"/>
        <v>0</v>
      </c>
      <c r="BD2436" s="14">
        <f t="shared" si="387"/>
        <v>20</v>
      </c>
      <c r="BE2436" s="14">
        <f t="shared" si="388"/>
        <v>89.5</v>
      </c>
      <c r="BF2436" s="14">
        <f t="shared" si="389"/>
        <v>92.333333333333329</v>
      </c>
      <c r="BG2436" s="14">
        <f t="shared" si="390"/>
        <v>73.875</v>
      </c>
    </row>
    <row r="2437" spans="1:59" x14ac:dyDescent="0.2">
      <c r="A2437" t="str">
        <f t="shared" si="391"/>
        <v>Shane Savage_2015</v>
      </c>
      <c r="B2437" t="s">
        <v>864</v>
      </c>
      <c r="C2437" t="s">
        <v>399</v>
      </c>
      <c r="D2437">
        <v>2015</v>
      </c>
      <c r="E2437" s="13">
        <v>371600</v>
      </c>
      <c r="F2437" s="13">
        <v>371600</v>
      </c>
      <c r="G2437" s="13">
        <v>371600</v>
      </c>
      <c r="H2437" s="13">
        <v>396700</v>
      </c>
      <c r="I2437" s="13">
        <v>397500</v>
      </c>
      <c r="J2437" s="13">
        <v>366800</v>
      </c>
      <c r="K2437" s="13">
        <v>323000</v>
      </c>
      <c r="L2437" s="13">
        <v>304000</v>
      </c>
      <c r="M2437" s="13">
        <v>317700</v>
      </c>
      <c r="N2437" s="13">
        <v>317700</v>
      </c>
      <c r="O2437" s="13">
        <v>333300</v>
      </c>
      <c r="P2437" s="13">
        <v>332700</v>
      </c>
      <c r="Q2437" s="13">
        <v>332700</v>
      </c>
      <c r="R2437" s="13">
        <v>321300</v>
      </c>
      <c r="S2437" s="13">
        <v>329000</v>
      </c>
      <c r="T2437" s="13">
        <v>339000</v>
      </c>
      <c r="U2437" s="13">
        <v>364100</v>
      </c>
      <c r="V2437" s="13">
        <v>393700</v>
      </c>
      <c r="W2437" s="13">
        <v>421000</v>
      </c>
      <c r="X2437" s="13">
        <v>414500</v>
      </c>
      <c r="Y2437" s="13">
        <v>414500</v>
      </c>
      <c r="Z2437" s="13">
        <v>409400</v>
      </c>
      <c r="AA2437" s="13">
        <v>404500</v>
      </c>
      <c r="AB2437" s="13">
        <v>101</v>
      </c>
      <c r="AC2437" s="13">
        <v>102</v>
      </c>
      <c r="AD2437" s="13">
        <v>74</v>
      </c>
      <c r="AE2437" s="13">
        <v>62</v>
      </c>
      <c r="AF2437" s="13">
        <v>32</v>
      </c>
      <c r="AG2437" s="13">
        <v>26</v>
      </c>
      <c r="AH2437" s="13">
        <v>92</v>
      </c>
      <c r="AI2437" s="13">
        <v>94</v>
      </c>
      <c r="AJ2437" s="13"/>
      <c r="AK2437" s="13">
        <v>37</v>
      </c>
      <c r="AL2437" s="13">
        <v>65</v>
      </c>
      <c r="AM2437" s="13"/>
      <c r="AN2437" s="13">
        <v>70</v>
      </c>
      <c r="AO2437" s="13">
        <v>72</v>
      </c>
      <c r="AP2437" s="13">
        <v>75</v>
      </c>
      <c r="AQ2437" s="13">
        <v>111</v>
      </c>
      <c r="AR2437" s="13">
        <v>102</v>
      </c>
      <c r="AS2437" s="13">
        <v>87</v>
      </c>
      <c r="AT2437" s="13">
        <v>51</v>
      </c>
      <c r="AU2437" s="13"/>
      <c r="AV2437" s="13">
        <v>105</v>
      </c>
      <c r="AW2437" s="13">
        <v>84</v>
      </c>
      <c r="AX2437" s="13">
        <v>33</v>
      </c>
      <c r="AY2437" s="14">
        <f t="shared" si="384"/>
        <v>73.75</v>
      </c>
      <c r="AZ2437" s="14">
        <f t="shared" si="382"/>
        <v>23</v>
      </c>
      <c r="BA2437" s="19">
        <f t="shared" si="385"/>
        <v>0.90909090909090906</v>
      </c>
      <c r="BB2437" s="20">
        <f t="shared" si="383"/>
        <v>26.667297141669707</v>
      </c>
      <c r="BC2437">
        <f t="shared" si="386"/>
        <v>0</v>
      </c>
      <c r="BD2437" s="14">
        <f t="shared" si="387"/>
        <v>8</v>
      </c>
      <c r="BE2437" s="14">
        <f t="shared" si="388"/>
        <v>66.166666666666671</v>
      </c>
      <c r="BF2437" s="14">
        <f t="shared" si="389"/>
        <v>72</v>
      </c>
      <c r="BG2437" s="14">
        <f t="shared" si="390"/>
        <v>81</v>
      </c>
    </row>
    <row r="2438" spans="1:59" x14ac:dyDescent="0.2">
      <c r="A2438" t="str">
        <f t="shared" si="391"/>
        <v>Josh Schache_2018</v>
      </c>
      <c r="B2438" t="s">
        <v>730</v>
      </c>
      <c r="C2438" t="s">
        <v>443</v>
      </c>
      <c r="D2438">
        <v>2018</v>
      </c>
      <c r="E2438" s="13">
        <v>232600</v>
      </c>
      <c r="F2438" s="13">
        <v>232600</v>
      </c>
      <c r="G2438" s="13">
        <v>232600</v>
      </c>
      <c r="H2438" s="13">
        <v>232600</v>
      </c>
      <c r="I2438" s="13">
        <v>232600</v>
      </c>
      <c r="J2438" s="13">
        <v>232600</v>
      </c>
      <c r="K2438" s="13">
        <v>232600</v>
      </c>
      <c r="L2438" s="13">
        <v>232600</v>
      </c>
      <c r="M2438" s="13">
        <v>232600</v>
      </c>
      <c r="N2438" s="13">
        <v>232600</v>
      </c>
      <c r="O2438" s="13">
        <v>232600</v>
      </c>
      <c r="P2438" s="13">
        <v>232600</v>
      </c>
      <c r="Q2438" s="13">
        <v>232600</v>
      </c>
      <c r="R2438" s="13">
        <v>230000</v>
      </c>
      <c r="S2438" s="13">
        <v>241500</v>
      </c>
      <c r="T2438" s="13">
        <v>258900</v>
      </c>
      <c r="U2438" s="13">
        <v>271500</v>
      </c>
      <c r="V2438" s="13">
        <v>276100</v>
      </c>
      <c r="W2438" s="13">
        <v>270700</v>
      </c>
      <c r="X2438" s="13">
        <v>261900</v>
      </c>
      <c r="Y2438" s="13">
        <v>254700</v>
      </c>
      <c r="Z2438" s="13">
        <v>251500</v>
      </c>
      <c r="AA2438" s="13">
        <v>257600</v>
      </c>
      <c r="AB2438" s="13"/>
      <c r="AC2438" s="13"/>
      <c r="AD2438" s="13"/>
      <c r="AE2438" s="13"/>
      <c r="AF2438" s="13"/>
      <c r="AG2438" s="13"/>
      <c r="AH2438" s="13"/>
      <c r="AI2438" s="13"/>
      <c r="AJ2438" s="13"/>
      <c r="AK2438" s="13">
        <v>44</v>
      </c>
      <c r="AL2438" s="13">
        <v>41</v>
      </c>
      <c r="AM2438" s="13"/>
      <c r="AN2438" s="13">
        <v>49</v>
      </c>
      <c r="AO2438" s="13">
        <v>75</v>
      </c>
      <c r="AP2438" s="13">
        <v>63</v>
      </c>
      <c r="AQ2438" s="13">
        <v>49</v>
      </c>
      <c r="AR2438" s="13">
        <v>64</v>
      </c>
      <c r="AS2438" s="13">
        <v>44</v>
      </c>
      <c r="AT2438" s="13">
        <v>38</v>
      </c>
      <c r="AU2438" s="13">
        <v>63</v>
      </c>
      <c r="AV2438" s="13">
        <v>49</v>
      </c>
      <c r="AW2438" s="13">
        <v>68</v>
      </c>
      <c r="AX2438" s="13">
        <v>35</v>
      </c>
      <c r="AY2438" s="14">
        <f t="shared" si="384"/>
        <v>52.46153846153846</v>
      </c>
      <c r="AZ2438" s="14">
        <f t="shared" si="382"/>
        <v>23</v>
      </c>
      <c r="BA2438" s="19">
        <f t="shared" si="385"/>
        <v>0.59090909090909094</v>
      </c>
      <c r="BB2438" s="20">
        <f t="shared" si="383"/>
        <v>12.679480697932012</v>
      </c>
      <c r="BC2438">
        <f t="shared" si="386"/>
        <v>0</v>
      </c>
      <c r="BD2438" s="14">
        <f t="shared" si="387"/>
        <v>14</v>
      </c>
      <c r="BE2438" s="14" t="str">
        <f t="shared" si="388"/>
        <v/>
      </c>
      <c r="BF2438" s="14">
        <f t="shared" si="389"/>
        <v>42.5</v>
      </c>
      <c r="BG2438" s="14">
        <f t="shared" si="390"/>
        <v>52.555555555555557</v>
      </c>
    </row>
    <row r="2439" spans="1:59" x14ac:dyDescent="0.2">
      <c r="A2439" t="str">
        <f t="shared" si="391"/>
        <v>Josh Schache_2017</v>
      </c>
      <c r="B2439" t="s">
        <v>730</v>
      </c>
      <c r="C2439" t="s">
        <v>443</v>
      </c>
      <c r="D2439">
        <v>2017</v>
      </c>
      <c r="E2439" s="13">
        <v>279100</v>
      </c>
      <c r="F2439" s="13">
        <v>279100</v>
      </c>
      <c r="G2439" s="13">
        <v>279100</v>
      </c>
      <c r="H2439" s="13">
        <v>279100</v>
      </c>
      <c r="I2439" s="13">
        <v>279100</v>
      </c>
      <c r="J2439" s="13">
        <v>257200</v>
      </c>
      <c r="K2439" s="13">
        <v>237100</v>
      </c>
      <c r="L2439" s="13">
        <v>226500</v>
      </c>
      <c r="M2439" s="13">
        <v>218300</v>
      </c>
      <c r="N2439" s="13">
        <v>218300</v>
      </c>
      <c r="O2439" s="13">
        <v>218300</v>
      </c>
      <c r="P2439" s="13">
        <v>218300</v>
      </c>
      <c r="Q2439" s="13">
        <v>218300</v>
      </c>
      <c r="R2439" s="13">
        <v>218300</v>
      </c>
      <c r="S2439" s="13">
        <v>218300</v>
      </c>
      <c r="T2439" s="13">
        <v>218300</v>
      </c>
      <c r="U2439" s="13">
        <v>218300</v>
      </c>
      <c r="V2439" s="13">
        <v>225200</v>
      </c>
      <c r="W2439" s="13">
        <v>221200</v>
      </c>
      <c r="X2439" s="13">
        <v>233700</v>
      </c>
      <c r="Y2439" s="13">
        <v>232300</v>
      </c>
      <c r="Z2439" s="13">
        <v>232300</v>
      </c>
      <c r="AA2439" s="13">
        <v>232300</v>
      </c>
      <c r="AB2439" s="13"/>
      <c r="AC2439" s="13"/>
      <c r="AD2439" s="13">
        <v>33</v>
      </c>
      <c r="AE2439" s="13">
        <v>52</v>
      </c>
      <c r="AF2439" s="13">
        <v>29</v>
      </c>
      <c r="AG2439" s="13">
        <v>25</v>
      </c>
      <c r="AH2439" s="13">
        <v>61</v>
      </c>
      <c r="AI2439" s="13">
        <v>29</v>
      </c>
      <c r="AJ2439" s="13"/>
      <c r="AK2439" s="13"/>
      <c r="AL2439" s="13"/>
      <c r="AM2439" s="13"/>
      <c r="AN2439" s="13"/>
      <c r="AO2439" s="13"/>
      <c r="AP2439" s="13"/>
      <c r="AQ2439" s="13"/>
      <c r="AR2439" s="13">
        <v>56</v>
      </c>
      <c r="AS2439" s="13">
        <v>41</v>
      </c>
      <c r="AT2439" s="13">
        <v>64</v>
      </c>
      <c r="AU2439" s="13">
        <v>33</v>
      </c>
      <c r="AV2439" s="13"/>
      <c r="AW2439" s="13"/>
      <c r="AX2439" s="13"/>
      <c r="AY2439" s="14">
        <f t="shared" si="384"/>
        <v>42.3</v>
      </c>
      <c r="AZ2439" s="14">
        <f t="shared" si="382"/>
        <v>23</v>
      </c>
      <c r="BA2439" s="19">
        <f t="shared" si="385"/>
        <v>0.45454545454545453</v>
      </c>
      <c r="BB2439" s="20">
        <f t="shared" si="383"/>
        <v>14.644301128956458</v>
      </c>
      <c r="BC2439">
        <f t="shared" si="386"/>
        <v>0</v>
      </c>
      <c r="BD2439" s="14">
        <f t="shared" si="387"/>
        <v>9</v>
      </c>
      <c r="BE2439" s="14">
        <f t="shared" si="388"/>
        <v>34.75</v>
      </c>
      <c r="BF2439" s="14">
        <f t="shared" si="389"/>
        <v>45</v>
      </c>
      <c r="BG2439" s="14">
        <f t="shared" si="390"/>
        <v>48.5</v>
      </c>
    </row>
    <row r="2440" spans="1:59" x14ac:dyDescent="0.2">
      <c r="A2440" t="str">
        <f t="shared" si="391"/>
        <v>Josh Schache_2016</v>
      </c>
      <c r="B2440" t="s">
        <v>730</v>
      </c>
      <c r="C2440" t="s">
        <v>443</v>
      </c>
      <c r="D2440">
        <v>2016</v>
      </c>
      <c r="E2440" s="13">
        <v>216300</v>
      </c>
      <c r="F2440" s="13">
        <v>216300</v>
      </c>
      <c r="G2440" s="13">
        <v>216300</v>
      </c>
      <c r="H2440" s="13">
        <v>235700</v>
      </c>
      <c r="I2440" s="13">
        <v>259300</v>
      </c>
      <c r="J2440" s="13">
        <v>273200</v>
      </c>
      <c r="K2440" s="13">
        <v>273200</v>
      </c>
      <c r="L2440" s="13">
        <v>277400</v>
      </c>
      <c r="M2440" s="13">
        <v>257700</v>
      </c>
      <c r="N2440" s="13">
        <v>226700</v>
      </c>
      <c r="O2440" s="13">
        <v>217400</v>
      </c>
      <c r="P2440" s="13">
        <v>224400</v>
      </c>
      <c r="Q2440" s="13">
        <v>242500</v>
      </c>
      <c r="R2440" s="13">
        <v>250500</v>
      </c>
      <c r="S2440" s="13">
        <v>264500</v>
      </c>
      <c r="T2440" s="13">
        <v>264500</v>
      </c>
      <c r="U2440" s="13">
        <v>273900</v>
      </c>
      <c r="V2440" s="13">
        <v>275900</v>
      </c>
      <c r="W2440" s="13">
        <v>270200</v>
      </c>
      <c r="X2440" s="13">
        <v>270200</v>
      </c>
      <c r="Y2440" s="13">
        <v>251200</v>
      </c>
      <c r="Z2440" s="13">
        <v>251200</v>
      </c>
      <c r="AA2440" s="13">
        <v>251200</v>
      </c>
      <c r="AB2440" s="13">
        <v>59</v>
      </c>
      <c r="AC2440" s="13">
        <v>65</v>
      </c>
      <c r="AD2440" s="13">
        <v>47</v>
      </c>
      <c r="AE2440" s="13">
        <v>80</v>
      </c>
      <c r="AF2440" s="13">
        <v>56</v>
      </c>
      <c r="AG2440" s="13"/>
      <c r="AH2440" s="13">
        <v>36</v>
      </c>
      <c r="AI2440" s="13">
        <v>28</v>
      </c>
      <c r="AJ2440" s="13">
        <v>20</v>
      </c>
      <c r="AK2440" s="13">
        <v>67</v>
      </c>
      <c r="AL2440" s="13">
        <v>59</v>
      </c>
      <c r="AM2440" s="13">
        <v>50</v>
      </c>
      <c r="AN2440" s="13">
        <v>59</v>
      </c>
      <c r="AO2440" s="13">
        <v>75</v>
      </c>
      <c r="AP2440" s="13"/>
      <c r="AQ2440" s="13">
        <v>47</v>
      </c>
      <c r="AR2440" s="13">
        <v>50</v>
      </c>
      <c r="AS2440" s="13">
        <v>60</v>
      </c>
      <c r="AT2440" s="13"/>
      <c r="AU2440" s="13">
        <v>14</v>
      </c>
      <c r="AV2440" s="13"/>
      <c r="AW2440" s="13"/>
      <c r="AX2440" s="13"/>
      <c r="AY2440" s="14">
        <f t="shared" si="384"/>
        <v>51.294117647058826</v>
      </c>
      <c r="AZ2440" s="14">
        <f t="shared" si="382"/>
        <v>23</v>
      </c>
      <c r="BA2440" s="19">
        <f t="shared" si="385"/>
        <v>0.77272727272727271</v>
      </c>
      <c r="BB2440" s="20">
        <f t="shared" si="383"/>
        <v>18.17197260165484</v>
      </c>
      <c r="BC2440">
        <f t="shared" si="386"/>
        <v>0</v>
      </c>
      <c r="BD2440" s="14">
        <f t="shared" si="387"/>
        <v>1</v>
      </c>
      <c r="BE2440" s="14">
        <f t="shared" si="388"/>
        <v>61.4</v>
      </c>
      <c r="BF2440" s="14">
        <f t="shared" si="389"/>
        <v>43.333333333333336</v>
      </c>
      <c r="BG2440" s="14">
        <f t="shared" si="390"/>
        <v>42.75</v>
      </c>
    </row>
    <row r="2441" spans="1:59" x14ac:dyDescent="0.2">
      <c r="A2441" t="str">
        <f t="shared" si="391"/>
        <v>Josh Schache_2015</v>
      </c>
      <c r="B2441" t="s">
        <v>730</v>
      </c>
      <c r="C2441" t="s">
        <v>443</v>
      </c>
      <c r="D2441">
        <v>2015</v>
      </c>
      <c r="E2441" s="13">
        <v>0</v>
      </c>
      <c r="F2441" s="13">
        <v>0</v>
      </c>
      <c r="G2441" s="13">
        <v>0</v>
      </c>
      <c r="H2441" s="13">
        <v>0</v>
      </c>
      <c r="I2441" s="13">
        <v>0</v>
      </c>
      <c r="J2441" s="13">
        <v>0</v>
      </c>
      <c r="K2441" s="13">
        <v>0</v>
      </c>
      <c r="L2441" s="13">
        <v>0</v>
      </c>
      <c r="M2441" s="13">
        <v>0</v>
      </c>
      <c r="N2441" s="13">
        <v>0</v>
      </c>
      <c r="O2441" s="13">
        <v>0</v>
      </c>
      <c r="P2441" s="13">
        <v>0</v>
      </c>
      <c r="Q2441" s="13">
        <v>0</v>
      </c>
      <c r="R2441" s="13">
        <v>0</v>
      </c>
      <c r="S2441" s="13">
        <v>0</v>
      </c>
      <c r="T2441" s="13">
        <v>0</v>
      </c>
      <c r="U2441" s="13">
        <v>0</v>
      </c>
      <c r="V2441" s="13">
        <v>0</v>
      </c>
      <c r="W2441" s="13">
        <v>0</v>
      </c>
      <c r="X2441" s="13">
        <v>0</v>
      </c>
      <c r="Y2441" s="13">
        <v>0</v>
      </c>
      <c r="Z2441" s="13">
        <v>0</v>
      </c>
      <c r="AA2441" s="13">
        <v>0</v>
      </c>
      <c r="AB2441" s="13"/>
      <c r="AC2441" s="13"/>
      <c r="AD2441" s="13"/>
      <c r="AE2441" s="13"/>
      <c r="AF2441" s="13"/>
      <c r="AG2441" s="13"/>
      <c r="AH2441" s="13"/>
      <c r="AI2441" s="13"/>
      <c r="AJ2441" s="13"/>
      <c r="AK2441" s="13"/>
      <c r="AL2441" s="13"/>
      <c r="AM2441" s="13"/>
      <c r="AN2441" s="13"/>
      <c r="AO2441" s="13"/>
      <c r="AP2441" s="13"/>
      <c r="AQ2441" s="13"/>
      <c r="AR2441" s="13"/>
      <c r="AS2441" s="13"/>
      <c r="AT2441" s="13"/>
      <c r="AU2441" s="13"/>
      <c r="AV2441" s="13"/>
      <c r="AW2441" s="13"/>
      <c r="AX2441" s="13"/>
      <c r="AY2441" s="14" t="str">
        <f t="shared" si="384"/>
        <v/>
      </c>
      <c r="AZ2441" s="14">
        <f t="shared" si="382"/>
        <v>23</v>
      </c>
      <c r="BA2441" s="19">
        <f t="shared" si="385"/>
        <v>0</v>
      </c>
      <c r="BB2441" s="20" t="e">
        <f t="shared" si="383"/>
        <v>#DIV/0!</v>
      </c>
      <c r="BC2441">
        <f t="shared" si="386"/>
        <v>23</v>
      </c>
      <c r="BD2441" s="14">
        <f t="shared" si="387"/>
        <v>1</v>
      </c>
      <c r="BE2441" s="14" t="str">
        <f t="shared" si="388"/>
        <v/>
      </c>
      <c r="BF2441" s="14" t="str">
        <f t="shared" si="389"/>
        <v/>
      </c>
      <c r="BG2441" s="14" t="str">
        <f t="shared" si="390"/>
        <v/>
      </c>
    </row>
    <row r="2442" spans="1:59" x14ac:dyDescent="0.2">
      <c r="A2442" t="str">
        <f t="shared" si="391"/>
        <v>Matthew Scharenberg_2018</v>
      </c>
      <c r="B2442" t="s">
        <v>1603</v>
      </c>
      <c r="C2442" t="s">
        <v>116</v>
      </c>
      <c r="D2442">
        <v>2018</v>
      </c>
      <c r="E2442" s="13">
        <v>393600</v>
      </c>
      <c r="F2442" s="13">
        <v>393600</v>
      </c>
      <c r="G2442" s="13">
        <v>393600</v>
      </c>
      <c r="H2442" s="13">
        <v>393600</v>
      </c>
      <c r="I2442" s="13">
        <v>389100</v>
      </c>
      <c r="J2442" s="13">
        <v>382500</v>
      </c>
      <c r="K2442" s="13">
        <v>383500</v>
      </c>
      <c r="L2442" s="13">
        <v>388800</v>
      </c>
      <c r="M2442" s="13">
        <v>415500</v>
      </c>
      <c r="N2442" s="13">
        <v>436900</v>
      </c>
      <c r="O2442" s="13">
        <v>468100</v>
      </c>
      <c r="P2442" s="13">
        <v>462800</v>
      </c>
      <c r="Q2442" s="13">
        <v>439000</v>
      </c>
      <c r="R2442" s="13">
        <v>439000</v>
      </c>
      <c r="S2442" s="13">
        <v>421200</v>
      </c>
      <c r="T2442" s="13">
        <v>415000</v>
      </c>
      <c r="U2442" s="13">
        <v>417100</v>
      </c>
      <c r="V2442" s="13">
        <v>403000</v>
      </c>
      <c r="W2442" s="13">
        <v>385300</v>
      </c>
      <c r="X2442" s="13">
        <v>366200</v>
      </c>
      <c r="Y2442" s="13">
        <v>366200</v>
      </c>
      <c r="Z2442" s="13">
        <v>366200</v>
      </c>
      <c r="AA2442" s="13">
        <v>366200</v>
      </c>
      <c r="AB2442" s="13"/>
      <c r="AC2442" s="13">
        <v>91</v>
      </c>
      <c r="AD2442" s="13">
        <v>71</v>
      </c>
      <c r="AE2442" s="13">
        <v>59</v>
      </c>
      <c r="AF2442" s="13">
        <v>84</v>
      </c>
      <c r="AG2442" s="13">
        <v>86</v>
      </c>
      <c r="AH2442" s="13">
        <v>71</v>
      </c>
      <c r="AI2442" s="13">
        <v>137</v>
      </c>
      <c r="AJ2442" s="13">
        <v>91</v>
      </c>
      <c r="AK2442" s="13">
        <v>104</v>
      </c>
      <c r="AL2442" s="13">
        <v>74</v>
      </c>
      <c r="AM2442" s="13">
        <v>49</v>
      </c>
      <c r="AN2442" s="13"/>
      <c r="AO2442" s="13">
        <v>103</v>
      </c>
      <c r="AP2442" s="13">
        <v>92</v>
      </c>
      <c r="AQ2442" s="13">
        <v>64</v>
      </c>
      <c r="AR2442" s="13">
        <v>67</v>
      </c>
      <c r="AS2442" s="13">
        <v>76</v>
      </c>
      <c r="AT2442" s="13">
        <v>50</v>
      </c>
      <c r="AU2442" s="13"/>
      <c r="AV2442" s="13"/>
      <c r="AW2442" s="13"/>
      <c r="AX2442" s="13"/>
      <c r="AY2442" s="14">
        <f t="shared" si="384"/>
        <v>80.529411764705884</v>
      </c>
      <c r="AZ2442" s="14">
        <f t="shared" si="382"/>
        <v>23</v>
      </c>
      <c r="BA2442" s="19">
        <f t="shared" si="385"/>
        <v>0.77272727272727271</v>
      </c>
      <c r="BB2442" s="20">
        <f t="shared" si="383"/>
        <v>21.977595543697522</v>
      </c>
      <c r="BC2442">
        <f t="shared" si="386"/>
        <v>0</v>
      </c>
      <c r="BD2442" s="14">
        <f t="shared" si="387"/>
        <v>20</v>
      </c>
      <c r="BE2442" s="14">
        <f t="shared" si="388"/>
        <v>78.2</v>
      </c>
      <c r="BF2442" s="14">
        <f t="shared" si="389"/>
        <v>87.666666666666671</v>
      </c>
      <c r="BG2442" s="14">
        <f t="shared" si="390"/>
        <v>69.8</v>
      </c>
    </row>
    <row r="2443" spans="1:59" x14ac:dyDescent="0.2">
      <c r="A2443" t="str">
        <f t="shared" si="391"/>
        <v>Matthew Scharenberg_2017</v>
      </c>
      <c r="B2443" t="s">
        <v>1603</v>
      </c>
      <c r="C2443" t="s">
        <v>116</v>
      </c>
      <c r="D2443">
        <v>2017</v>
      </c>
      <c r="E2443" s="13">
        <v>164000</v>
      </c>
      <c r="F2443" s="13">
        <v>164000</v>
      </c>
      <c r="G2443" s="13">
        <v>164000</v>
      </c>
      <c r="H2443" s="13">
        <v>164000</v>
      </c>
      <c r="I2443" s="13">
        <v>164000</v>
      </c>
      <c r="J2443" s="13">
        <v>164000</v>
      </c>
      <c r="K2443" s="13">
        <v>164000</v>
      </c>
      <c r="L2443" s="13">
        <v>164000</v>
      </c>
      <c r="M2443" s="13">
        <v>164000</v>
      </c>
      <c r="N2443" s="13">
        <v>164000</v>
      </c>
      <c r="O2443" s="13">
        <v>164000</v>
      </c>
      <c r="P2443" s="13">
        <v>164000</v>
      </c>
      <c r="Q2443" s="13">
        <v>201400</v>
      </c>
      <c r="R2443" s="13">
        <v>201400</v>
      </c>
      <c r="S2443" s="13">
        <v>201400</v>
      </c>
      <c r="T2443" s="13">
        <v>201400</v>
      </c>
      <c r="U2443" s="13">
        <v>224500</v>
      </c>
      <c r="V2443" s="13">
        <v>252000</v>
      </c>
      <c r="W2443" s="13">
        <v>252000</v>
      </c>
      <c r="X2443" s="13">
        <v>279300</v>
      </c>
      <c r="Y2443" s="13">
        <v>317500</v>
      </c>
      <c r="Z2443" s="13">
        <v>350700</v>
      </c>
      <c r="AA2443" s="13">
        <v>375900</v>
      </c>
      <c r="AB2443" s="13"/>
      <c r="AC2443" s="13"/>
      <c r="AD2443" s="13"/>
      <c r="AE2443" s="13"/>
      <c r="AF2443" s="13"/>
      <c r="AG2443" s="13"/>
      <c r="AH2443" s="13"/>
      <c r="AI2443" s="13"/>
      <c r="AJ2443" s="13"/>
      <c r="AK2443" s="13">
        <v>65</v>
      </c>
      <c r="AL2443" s="13">
        <v>46</v>
      </c>
      <c r="AM2443" s="13">
        <v>69</v>
      </c>
      <c r="AN2443" s="13"/>
      <c r="AO2443" s="13"/>
      <c r="AP2443" s="13"/>
      <c r="AQ2443" s="13">
        <v>57</v>
      </c>
      <c r="AR2443" s="13">
        <v>70</v>
      </c>
      <c r="AS2443" s="13"/>
      <c r="AT2443" s="13">
        <v>86</v>
      </c>
      <c r="AU2443" s="13">
        <v>99</v>
      </c>
      <c r="AV2443" s="13">
        <v>82</v>
      </c>
      <c r="AW2443" s="13">
        <v>88</v>
      </c>
      <c r="AX2443" s="13">
        <v>54</v>
      </c>
      <c r="AY2443" s="14">
        <f t="shared" si="384"/>
        <v>71.599999999999994</v>
      </c>
      <c r="AZ2443" s="14">
        <f t="shared" ref="AZ2443:AZ2506" si="392">COUNTIF(AB2443:AX2443,"&lt;&gt;0")</f>
        <v>23</v>
      </c>
      <c r="BA2443" s="19">
        <f t="shared" si="385"/>
        <v>0.45454545454545453</v>
      </c>
      <c r="BB2443" s="20">
        <f t="shared" ref="BB2443:BB2506" si="393">STDEV(AB2443:AX2443)</f>
        <v>16.886549545586739</v>
      </c>
      <c r="BC2443">
        <f t="shared" si="386"/>
        <v>0</v>
      </c>
      <c r="BD2443" s="14">
        <f t="shared" si="387"/>
        <v>1</v>
      </c>
      <c r="BE2443" s="14" t="str">
        <f t="shared" si="388"/>
        <v/>
      </c>
      <c r="BF2443" s="14">
        <f t="shared" si="389"/>
        <v>60</v>
      </c>
      <c r="BG2443" s="14">
        <f t="shared" si="390"/>
        <v>76.571428571428569</v>
      </c>
    </row>
    <row r="2444" spans="1:59" x14ac:dyDescent="0.2">
      <c r="A2444" t="str">
        <f t="shared" si="391"/>
        <v>Matthew Scharenberg_2016</v>
      </c>
      <c r="B2444" t="s">
        <v>1603</v>
      </c>
      <c r="C2444" t="s">
        <v>116</v>
      </c>
      <c r="D2444">
        <v>2016</v>
      </c>
      <c r="E2444" s="13">
        <v>271200</v>
      </c>
      <c r="F2444" s="13">
        <v>271200</v>
      </c>
      <c r="G2444" s="13">
        <v>271200</v>
      </c>
      <c r="H2444" s="13">
        <v>271200</v>
      </c>
      <c r="I2444" s="13">
        <v>271200</v>
      </c>
      <c r="J2444" s="13">
        <v>271200</v>
      </c>
      <c r="K2444" s="13">
        <v>271200</v>
      </c>
      <c r="L2444" s="13">
        <v>271200</v>
      </c>
      <c r="M2444" s="13">
        <v>271200</v>
      </c>
      <c r="N2444" s="13">
        <v>271200</v>
      </c>
      <c r="O2444" s="13">
        <v>271200</v>
      </c>
      <c r="P2444" s="13">
        <v>271200</v>
      </c>
      <c r="Q2444" s="13">
        <v>271200</v>
      </c>
      <c r="R2444" s="13">
        <v>271200</v>
      </c>
      <c r="S2444" s="13">
        <v>271200</v>
      </c>
      <c r="T2444" s="13">
        <v>271200</v>
      </c>
      <c r="U2444" s="13">
        <v>271200</v>
      </c>
      <c r="V2444" s="13">
        <v>271200</v>
      </c>
      <c r="W2444" s="13">
        <v>271200</v>
      </c>
      <c r="X2444" s="13">
        <v>271200</v>
      </c>
      <c r="Y2444" s="13">
        <v>271200</v>
      </c>
      <c r="Z2444" s="13">
        <v>271200</v>
      </c>
      <c r="AA2444" s="13">
        <v>271200</v>
      </c>
      <c r="AB2444" s="13"/>
      <c r="AC2444" s="13"/>
      <c r="AD2444" s="13"/>
      <c r="AE2444" s="13"/>
      <c r="AF2444" s="13"/>
      <c r="AG2444" s="13"/>
      <c r="AH2444" s="13"/>
      <c r="AI2444" s="13"/>
      <c r="AJ2444" s="13"/>
      <c r="AK2444" s="13"/>
      <c r="AL2444" s="13"/>
      <c r="AM2444" s="13"/>
      <c r="AN2444" s="13"/>
      <c r="AO2444" s="13"/>
      <c r="AP2444" s="13"/>
      <c r="AQ2444" s="13"/>
      <c r="AR2444" s="13"/>
      <c r="AS2444" s="13"/>
      <c r="AT2444" s="13"/>
      <c r="AU2444" s="13"/>
      <c r="AV2444" s="13"/>
      <c r="AW2444" s="13"/>
      <c r="AX2444" s="13"/>
      <c r="AY2444" s="14" t="str">
        <f t="shared" si="384"/>
        <v/>
      </c>
      <c r="AZ2444" s="14">
        <f t="shared" si="392"/>
        <v>23</v>
      </c>
      <c r="BA2444" s="19">
        <f t="shared" si="385"/>
        <v>0</v>
      </c>
      <c r="BB2444" s="20" t="e">
        <f t="shared" si="393"/>
        <v>#DIV/0!</v>
      </c>
      <c r="BC2444">
        <f t="shared" si="386"/>
        <v>0</v>
      </c>
      <c r="BD2444" s="14">
        <f t="shared" si="387"/>
        <v>1</v>
      </c>
      <c r="BE2444" s="14" t="str">
        <f t="shared" si="388"/>
        <v/>
      </c>
      <c r="BF2444" s="14" t="str">
        <f t="shared" si="389"/>
        <v/>
      </c>
      <c r="BG2444" s="14" t="str">
        <f t="shared" si="390"/>
        <v/>
      </c>
    </row>
    <row r="2445" spans="1:59" x14ac:dyDescent="0.2">
      <c r="A2445" t="str">
        <f t="shared" si="391"/>
        <v>Matthew Scharenberg_2015</v>
      </c>
      <c r="B2445" t="s">
        <v>1603</v>
      </c>
      <c r="C2445" t="s">
        <v>116</v>
      </c>
      <c r="D2445">
        <v>2015</v>
      </c>
      <c r="E2445" s="13">
        <v>123900</v>
      </c>
      <c r="F2445" s="13">
        <v>123900</v>
      </c>
      <c r="G2445" s="13">
        <v>123900</v>
      </c>
      <c r="H2445" s="13">
        <v>123900</v>
      </c>
      <c r="I2445" s="13">
        <v>123900</v>
      </c>
      <c r="J2445" s="13">
        <v>123900</v>
      </c>
      <c r="K2445" s="13">
        <v>123900</v>
      </c>
      <c r="L2445" s="13">
        <v>123900</v>
      </c>
      <c r="M2445" s="13">
        <v>123900</v>
      </c>
      <c r="N2445" s="13">
        <v>123900</v>
      </c>
      <c r="O2445" s="13">
        <v>123900</v>
      </c>
      <c r="P2445" s="13">
        <v>123900</v>
      </c>
      <c r="Q2445" s="13">
        <v>123900</v>
      </c>
      <c r="R2445" s="13">
        <v>123900</v>
      </c>
      <c r="S2445" s="13">
        <v>123900</v>
      </c>
      <c r="T2445" s="13">
        <v>123900</v>
      </c>
      <c r="U2445" s="13">
        <v>123900</v>
      </c>
      <c r="V2445" s="13">
        <v>123900</v>
      </c>
      <c r="W2445" s="13">
        <v>123900</v>
      </c>
      <c r="X2445" s="13">
        <v>123900</v>
      </c>
      <c r="Y2445" s="13">
        <v>123900</v>
      </c>
      <c r="Z2445" s="13">
        <v>123900</v>
      </c>
      <c r="AA2445" s="13">
        <v>151400</v>
      </c>
      <c r="AB2445" s="13"/>
      <c r="AC2445" s="13"/>
      <c r="AD2445" s="13"/>
      <c r="AE2445" s="13"/>
      <c r="AF2445" s="13"/>
      <c r="AG2445" s="13"/>
      <c r="AH2445" s="13"/>
      <c r="AI2445" s="13"/>
      <c r="AJ2445" s="13"/>
      <c r="AK2445" s="13"/>
      <c r="AL2445" s="13"/>
      <c r="AM2445" s="13"/>
      <c r="AN2445" s="13"/>
      <c r="AO2445" s="13"/>
      <c r="AP2445" s="13"/>
      <c r="AQ2445" s="13"/>
      <c r="AR2445" s="13"/>
      <c r="AS2445" s="13">
        <v>53</v>
      </c>
      <c r="AT2445" s="13">
        <v>28</v>
      </c>
      <c r="AU2445" s="13"/>
      <c r="AV2445" s="13"/>
      <c r="AW2445" s="13">
        <v>58</v>
      </c>
      <c r="AX2445" s="13">
        <v>62</v>
      </c>
      <c r="AY2445" s="14">
        <f t="shared" si="384"/>
        <v>50.25</v>
      </c>
      <c r="AZ2445" s="14">
        <f t="shared" si="392"/>
        <v>23</v>
      </c>
      <c r="BA2445" s="19">
        <f t="shared" si="385"/>
        <v>0.18181818181818182</v>
      </c>
      <c r="BB2445" s="20">
        <f t="shared" si="393"/>
        <v>15.283433296656002</v>
      </c>
      <c r="BC2445">
        <f t="shared" si="386"/>
        <v>0</v>
      </c>
      <c r="BD2445" s="14">
        <f t="shared" si="387"/>
        <v>1</v>
      </c>
      <c r="BE2445" s="14" t="str">
        <f t="shared" si="388"/>
        <v/>
      </c>
      <c r="BF2445" s="14" t="str">
        <f t="shared" si="389"/>
        <v/>
      </c>
      <c r="BG2445" s="14">
        <f t="shared" si="390"/>
        <v>50.25</v>
      </c>
    </row>
    <row r="2446" spans="1:59" x14ac:dyDescent="0.2">
      <c r="A2446" t="str">
        <f t="shared" si="391"/>
        <v>Brad Scheer_2018</v>
      </c>
      <c r="B2446" t="s">
        <v>973</v>
      </c>
      <c r="C2446" t="s">
        <v>144</v>
      </c>
      <c r="D2446">
        <v>2018</v>
      </c>
      <c r="E2446" s="13">
        <v>159400</v>
      </c>
      <c r="F2446" s="13">
        <v>159400</v>
      </c>
      <c r="G2446" s="13">
        <v>159400</v>
      </c>
      <c r="H2446" s="13">
        <v>159400</v>
      </c>
      <c r="I2446" s="13">
        <v>159400</v>
      </c>
      <c r="J2446" s="13">
        <v>159400</v>
      </c>
      <c r="K2446" s="13">
        <v>159400</v>
      </c>
      <c r="L2446" s="13">
        <v>159400</v>
      </c>
      <c r="M2446" s="13">
        <v>159400</v>
      </c>
      <c r="N2446" s="13">
        <v>191900</v>
      </c>
      <c r="O2446" s="13">
        <v>191900</v>
      </c>
      <c r="P2446" s="13">
        <v>191900</v>
      </c>
      <c r="Q2446" s="13">
        <v>205100</v>
      </c>
      <c r="R2446" s="13">
        <v>205100</v>
      </c>
      <c r="S2446" s="13">
        <v>205100</v>
      </c>
      <c r="T2446" s="13">
        <v>205100</v>
      </c>
      <c r="U2446" s="13">
        <v>205100</v>
      </c>
      <c r="V2446" s="13">
        <v>205100</v>
      </c>
      <c r="W2446" s="13">
        <v>205100</v>
      </c>
      <c r="X2446" s="13">
        <v>205100</v>
      </c>
      <c r="Y2446" s="13">
        <v>205100</v>
      </c>
      <c r="Z2446" s="13">
        <v>205100</v>
      </c>
      <c r="AA2446" s="13">
        <v>242600</v>
      </c>
      <c r="AB2446" s="13"/>
      <c r="AC2446" s="13"/>
      <c r="AD2446" s="13"/>
      <c r="AE2446" s="13"/>
      <c r="AF2446" s="13"/>
      <c r="AG2446" s="13"/>
      <c r="AH2446" s="13">
        <v>69</v>
      </c>
      <c r="AI2446" s="13">
        <v>61</v>
      </c>
      <c r="AJ2446" s="13">
        <v>39</v>
      </c>
      <c r="AK2446" s="13"/>
      <c r="AL2446" s="13"/>
      <c r="AM2446" s="13">
        <v>46</v>
      </c>
      <c r="AN2446" s="13"/>
      <c r="AO2446" s="13"/>
      <c r="AP2446" s="13"/>
      <c r="AQ2446" s="13"/>
      <c r="AR2446" s="13"/>
      <c r="AS2446" s="13"/>
      <c r="AT2446" s="13"/>
      <c r="AU2446" s="13"/>
      <c r="AV2446" s="13"/>
      <c r="AW2446" s="13">
        <v>68</v>
      </c>
      <c r="AX2446" s="13">
        <v>79</v>
      </c>
      <c r="AY2446" s="14">
        <f t="shared" si="384"/>
        <v>60.333333333333336</v>
      </c>
      <c r="AZ2446" s="14">
        <f t="shared" si="392"/>
        <v>23</v>
      </c>
      <c r="BA2446" s="19">
        <f t="shared" si="385"/>
        <v>0.27272727272727271</v>
      </c>
      <c r="BB2446" s="20">
        <f t="shared" si="393"/>
        <v>15.121728296284999</v>
      </c>
      <c r="BC2446">
        <f t="shared" si="386"/>
        <v>0</v>
      </c>
      <c r="BD2446" s="14">
        <f t="shared" si="387"/>
        <v>1</v>
      </c>
      <c r="BE2446" s="14" t="str">
        <f t="shared" si="388"/>
        <v/>
      </c>
      <c r="BF2446" s="14">
        <f t="shared" si="389"/>
        <v>53.75</v>
      </c>
      <c r="BG2446" s="14">
        <f t="shared" si="390"/>
        <v>73.5</v>
      </c>
    </row>
    <row r="2447" spans="1:59" x14ac:dyDescent="0.2">
      <c r="A2447" t="str">
        <f t="shared" si="391"/>
        <v>Brad Scheer_2017</v>
      </c>
      <c r="B2447" t="s">
        <v>973</v>
      </c>
      <c r="C2447" t="s">
        <v>144</v>
      </c>
      <c r="D2447">
        <v>2017</v>
      </c>
      <c r="E2447" s="13">
        <v>117300</v>
      </c>
      <c r="F2447" s="13">
        <v>117300</v>
      </c>
      <c r="G2447" s="13">
        <v>117300</v>
      </c>
      <c r="H2447" s="13">
        <v>117300</v>
      </c>
      <c r="I2447" s="13">
        <v>117300</v>
      </c>
      <c r="J2447" s="13">
        <v>117300</v>
      </c>
      <c r="K2447" s="13">
        <v>117300</v>
      </c>
      <c r="L2447" s="13">
        <v>117300</v>
      </c>
      <c r="M2447" s="13">
        <v>117300</v>
      </c>
      <c r="N2447" s="13">
        <v>117300</v>
      </c>
      <c r="O2447" s="13">
        <v>138300</v>
      </c>
      <c r="P2447" s="13">
        <v>138300</v>
      </c>
      <c r="Q2447" s="13">
        <v>138300</v>
      </c>
      <c r="R2447" s="13">
        <v>138300</v>
      </c>
      <c r="S2447" s="13">
        <v>138300</v>
      </c>
      <c r="T2447" s="13">
        <v>138300</v>
      </c>
      <c r="U2447" s="13">
        <v>138300</v>
      </c>
      <c r="V2447" s="13">
        <v>138300</v>
      </c>
      <c r="W2447" s="13">
        <v>138300</v>
      </c>
      <c r="X2447" s="13">
        <v>138300</v>
      </c>
      <c r="Y2447" s="13">
        <v>138300</v>
      </c>
      <c r="Z2447" s="13">
        <v>138300</v>
      </c>
      <c r="AA2447" s="13">
        <v>138300</v>
      </c>
      <c r="AB2447" s="13"/>
      <c r="AC2447" s="13"/>
      <c r="AD2447" s="13"/>
      <c r="AE2447" s="13"/>
      <c r="AF2447" s="13"/>
      <c r="AG2447" s="13"/>
      <c r="AH2447" s="13">
        <v>45</v>
      </c>
      <c r="AI2447" s="13">
        <v>27</v>
      </c>
      <c r="AJ2447" s="13"/>
      <c r="AK2447" s="13">
        <v>44</v>
      </c>
      <c r="AL2447" s="13"/>
      <c r="AM2447" s="13"/>
      <c r="AN2447" s="13"/>
      <c r="AO2447" s="13"/>
      <c r="AP2447" s="13"/>
      <c r="AQ2447" s="13"/>
      <c r="AR2447" s="13"/>
      <c r="AS2447" s="13"/>
      <c r="AT2447" s="13"/>
      <c r="AU2447" s="13"/>
      <c r="AV2447" s="13"/>
      <c r="AW2447" s="13"/>
      <c r="AX2447" s="13">
        <v>29</v>
      </c>
      <c r="AY2447" s="14">
        <f t="shared" si="384"/>
        <v>36.25</v>
      </c>
      <c r="AZ2447" s="14">
        <f t="shared" si="392"/>
        <v>23</v>
      </c>
      <c r="BA2447" s="19">
        <f t="shared" si="385"/>
        <v>0.18181818181818182</v>
      </c>
      <c r="BB2447" s="20">
        <f t="shared" si="393"/>
        <v>9.5699181466370611</v>
      </c>
      <c r="BC2447">
        <f t="shared" si="386"/>
        <v>0</v>
      </c>
      <c r="BD2447" s="14">
        <f t="shared" si="387"/>
        <v>1</v>
      </c>
      <c r="BE2447" s="14" t="str">
        <f t="shared" si="388"/>
        <v/>
      </c>
      <c r="BF2447" s="14">
        <f t="shared" si="389"/>
        <v>38.666666666666664</v>
      </c>
      <c r="BG2447" s="14">
        <f t="shared" si="390"/>
        <v>29</v>
      </c>
    </row>
    <row r="2448" spans="1:59" x14ac:dyDescent="0.2">
      <c r="A2448" t="str">
        <f t="shared" si="391"/>
        <v>Brad Scheer_2016</v>
      </c>
      <c r="B2448" t="s">
        <v>973</v>
      </c>
      <c r="C2448" t="s">
        <v>144</v>
      </c>
      <c r="D2448">
        <v>2016</v>
      </c>
      <c r="E2448" s="13">
        <v>0</v>
      </c>
      <c r="F2448" s="13">
        <v>0</v>
      </c>
      <c r="G2448" s="13">
        <v>0</v>
      </c>
      <c r="H2448" s="13">
        <v>0</v>
      </c>
      <c r="I2448" s="13">
        <v>0</v>
      </c>
      <c r="J2448" s="13">
        <v>0</v>
      </c>
      <c r="K2448" s="13">
        <v>0</v>
      </c>
      <c r="L2448" s="13">
        <v>0</v>
      </c>
      <c r="M2448" s="13">
        <v>0</v>
      </c>
      <c r="N2448" s="13">
        <v>0</v>
      </c>
      <c r="O2448" s="13">
        <v>0</v>
      </c>
      <c r="P2448" s="13">
        <v>0</v>
      </c>
      <c r="Q2448" s="13">
        <v>0</v>
      </c>
      <c r="R2448" s="13">
        <v>0</v>
      </c>
      <c r="S2448" s="13">
        <v>0</v>
      </c>
      <c r="T2448" s="13">
        <v>0</v>
      </c>
      <c r="U2448" s="13">
        <v>0</v>
      </c>
      <c r="V2448" s="13">
        <v>0</v>
      </c>
      <c r="W2448" s="13">
        <v>0</v>
      </c>
      <c r="X2448" s="13">
        <v>0</v>
      </c>
      <c r="Y2448" s="13">
        <v>0</v>
      </c>
      <c r="Z2448" s="13">
        <v>0</v>
      </c>
      <c r="AA2448" s="13">
        <v>0</v>
      </c>
      <c r="AB2448" s="13"/>
      <c r="AC2448" s="13"/>
      <c r="AD2448" s="13"/>
      <c r="AE2448" s="13"/>
      <c r="AF2448" s="13"/>
      <c r="AG2448" s="13"/>
      <c r="AH2448" s="13"/>
      <c r="AI2448" s="13"/>
      <c r="AJ2448" s="13"/>
      <c r="AK2448" s="13"/>
      <c r="AL2448" s="13"/>
      <c r="AM2448" s="13"/>
      <c r="AN2448" s="13"/>
      <c r="AO2448" s="13"/>
      <c r="AP2448" s="13"/>
      <c r="AQ2448" s="13"/>
      <c r="AR2448" s="13"/>
      <c r="AS2448" s="13"/>
      <c r="AT2448" s="13"/>
      <c r="AU2448" s="13"/>
      <c r="AV2448" s="13"/>
      <c r="AW2448" s="13"/>
      <c r="AX2448" s="13"/>
      <c r="AY2448" s="14" t="str">
        <f t="shared" si="384"/>
        <v/>
      </c>
      <c r="AZ2448" s="14">
        <f t="shared" si="392"/>
        <v>23</v>
      </c>
      <c r="BA2448" s="19">
        <f t="shared" si="385"/>
        <v>0</v>
      </c>
      <c r="BB2448" s="20" t="e">
        <f t="shared" si="393"/>
        <v>#DIV/0!</v>
      </c>
      <c r="BC2448">
        <f t="shared" si="386"/>
        <v>23</v>
      </c>
      <c r="BD2448" s="14">
        <f t="shared" si="387"/>
        <v>1</v>
      </c>
      <c r="BE2448" s="14" t="str">
        <f t="shared" si="388"/>
        <v/>
      </c>
      <c r="BF2448" s="14" t="str">
        <f t="shared" si="389"/>
        <v/>
      </c>
      <c r="BG2448" s="14" t="str">
        <f t="shared" si="390"/>
        <v/>
      </c>
    </row>
    <row r="2449" spans="1:59" x14ac:dyDescent="0.2">
      <c r="A2449" t="str">
        <f t="shared" si="391"/>
        <v>Brad Scheer_2015</v>
      </c>
      <c r="B2449" t="s">
        <v>973</v>
      </c>
      <c r="C2449" t="s">
        <v>144</v>
      </c>
      <c r="D2449">
        <v>2015</v>
      </c>
      <c r="E2449" s="13">
        <v>0</v>
      </c>
      <c r="F2449" s="13">
        <v>0</v>
      </c>
      <c r="G2449" s="13">
        <v>0</v>
      </c>
      <c r="H2449" s="13">
        <v>0</v>
      </c>
      <c r="I2449" s="13">
        <v>0</v>
      </c>
      <c r="J2449" s="13">
        <v>0</v>
      </c>
      <c r="K2449" s="13">
        <v>0</v>
      </c>
      <c r="L2449" s="13">
        <v>0</v>
      </c>
      <c r="M2449" s="13">
        <v>0</v>
      </c>
      <c r="N2449" s="13">
        <v>0</v>
      </c>
      <c r="O2449" s="13">
        <v>0</v>
      </c>
      <c r="P2449" s="13">
        <v>0</v>
      </c>
      <c r="Q2449" s="13">
        <v>0</v>
      </c>
      <c r="R2449" s="13">
        <v>0</v>
      </c>
      <c r="S2449" s="13">
        <v>0</v>
      </c>
      <c r="T2449" s="13">
        <v>0</v>
      </c>
      <c r="U2449" s="13">
        <v>0</v>
      </c>
      <c r="V2449" s="13">
        <v>0</v>
      </c>
      <c r="W2449" s="13">
        <v>0</v>
      </c>
      <c r="X2449" s="13">
        <v>0</v>
      </c>
      <c r="Y2449" s="13">
        <v>0</v>
      </c>
      <c r="Z2449" s="13">
        <v>0</v>
      </c>
      <c r="AA2449" s="13">
        <v>0</v>
      </c>
      <c r="AB2449" s="13"/>
      <c r="AC2449" s="13"/>
      <c r="AD2449" s="13"/>
      <c r="AE2449" s="13"/>
      <c r="AF2449" s="13"/>
      <c r="AG2449" s="13"/>
      <c r="AH2449" s="13"/>
      <c r="AI2449" s="13"/>
      <c r="AJ2449" s="13"/>
      <c r="AK2449" s="13"/>
      <c r="AL2449" s="13"/>
      <c r="AM2449" s="13"/>
      <c r="AN2449" s="13"/>
      <c r="AO2449" s="13"/>
      <c r="AP2449" s="13"/>
      <c r="AQ2449" s="13"/>
      <c r="AR2449" s="13"/>
      <c r="AS2449" s="13"/>
      <c r="AT2449" s="13"/>
      <c r="AU2449" s="13"/>
      <c r="AV2449" s="13"/>
      <c r="AW2449" s="13"/>
      <c r="AX2449" s="13"/>
      <c r="AY2449" s="14" t="str">
        <f t="shared" si="384"/>
        <v/>
      </c>
      <c r="AZ2449" s="14">
        <f t="shared" si="392"/>
        <v>23</v>
      </c>
      <c r="BA2449" s="19">
        <f t="shared" si="385"/>
        <v>0</v>
      </c>
      <c r="BB2449" s="20" t="e">
        <f t="shared" si="393"/>
        <v>#DIV/0!</v>
      </c>
      <c r="BC2449">
        <f t="shared" si="386"/>
        <v>23</v>
      </c>
      <c r="BD2449" s="14">
        <f t="shared" si="387"/>
        <v>1</v>
      </c>
      <c r="BE2449" s="14" t="str">
        <f t="shared" si="388"/>
        <v/>
      </c>
      <c r="BF2449" s="14" t="str">
        <f t="shared" si="389"/>
        <v/>
      </c>
      <c r="BG2449" s="14" t="str">
        <f t="shared" si="390"/>
        <v/>
      </c>
    </row>
    <row r="2450" spans="1:59" x14ac:dyDescent="0.2">
      <c r="A2450" t="str">
        <f t="shared" si="391"/>
        <v>Blake Schlensog_2018</v>
      </c>
      <c r="B2450" t="s">
        <v>2717</v>
      </c>
      <c r="C2450" t="s">
        <v>235</v>
      </c>
      <c r="D2450">
        <v>2018</v>
      </c>
      <c r="E2450" s="13">
        <v>0</v>
      </c>
      <c r="F2450" s="13">
        <v>0</v>
      </c>
      <c r="G2450" s="13">
        <v>0</v>
      </c>
      <c r="H2450" s="13">
        <v>0</v>
      </c>
      <c r="I2450" s="13">
        <v>0</v>
      </c>
      <c r="J2450" s="13">
        <v>0</v>
      </c>
      <c r="K2450" s="13">
        <v>0</v>
      </c>
      <c r="L2450" s="13">
        <v>0</v>
      </c>
      <c r="M2450" s="13">
        <v>0</v>
      </c>
      <c r="N2450" s="13">
        <v>0</v>
      </c>
      <c r="O2450" s="13">
        <v>0</v>
      </c>
      <c r="P2450" s="13">
        <v>0</v>
      </c>
      <c r="Q2450" s="13">
        <v>0</v>
      </c>
      <c r="R2450" s="13">
        <v>0</v>
      </c>
      <c r="S2450" s="13">
        <v>0</v>
      </c>
      <c r="T2450" s="13">
        <v>0</v>
      </c>
      <c r="U2450" s="13">
        <v>0</v>
      </c>
      <c r="V2450" s="13">
        <v>0</v>
      </c>
      <c r="W2450" s="13">
        <v>0</v>
      </c>
      <c r="X2450" s="13">
        <v>0</v>
      </c>
      <c r="Y2450" s="13">
        <v>0</v>
      </c>
      <c r="Z2450" s="13">
        <v>0</v>
      </c>
      <c r="AA2450" s="13">
        <v>0</v>
      </c>
      <c r="AB2450" s="13"/>
      <c r="AC2450" s="13"/>
      <c r="AD2450" s="13"/>
      <c r="AE2450" s="13"/>
      <c r="AF2450" s="13"/>
      <c r="AG2450" s="13"/>
      <c r="AH2450" s="13"/>
      <c r="AI2450" s="13"/>
      <c r="AJ2450" s="13"/>
      <c r="AK2450" s="13"/>
      <c r="AL2450" s="13"/>
      <c r="AM2450" s="13"/>
      <c r="AN2450" s="13"/>
      <c r="AO2450" s="13"/>
      <c r="AP2450" s="13"/>
      <c r="AQ2450" s="13"/>
      <c r="AR2450" s="13"/>
      <c r="AS2450" s="13"/>
      <c r="AT2450" s="13"/>
      <c r="AU2450" s="13"/>
      <c r="AV2450" s="13"/>
      <c r="AW2450" s="13"/>
      <c r="AX2450" s="13"/>
      <c r="AY2450" s="14" t="str">
        <f t="shared" si="384"/>
        <v/>
      </c>
      <c r="AZ2450" s="14">
        <f t="shared" si="392"/>
        <v>23</v>
      </c>
      <c r="BA2450" s="19">
        <f t="shared" si="385"/>
        <v>0</v>
      </c>
      <c r="BB2450" s="20" t="e">
        <f t="shared" si="393"/>
        <v>#DIV/0!</v>
      </c>
      <c r="BC2450">
        <f t="shared" si="386"/>
        <v>23</v>
      </c>
      <c r="BD2450" s="14">
        <f t="shared" si="387"/>
        <v>1</v>
      </c>
      <c r="BE2450" s="14" t="str">
        <f t="shared" si="388"/>
        <v/>
      </c>
      <c r="BF2450" s="14" t="str">
        <f t="shared" si="389"/>
        <v/>
      </c>
      <c r="BG2450" s="14" t="str">
        <f t="shared" si="390"/>
        <v/>
      </c>
    </row>
    <row r="2451" spans="1:59" x14ac:dyDescent="0.2">
      <c r="A2451" t="str">
        <f t="shared" si="391"/>
        <v>Blake Schlensog_2017</v>
      </c>
      <c r="B2451" t="s">
        <v>2717</v>
      </c>
      <c r="C2451" t="s">
        <v>235</v>
      </c>
      <c r="D2451">
        <v>2017</v>
      </c>
      <c r="E2451" s="13">
        <v>0</v>
      </c>
      <c r="F2451" s="13">
        <v>0</v>
      </c>
      <c r="G2451" s="13">
        <v>0</v>
      </c>
      <c r="H2451" s="13">
        <v>0</v>
      </c>
      <c r="I2451" s="13">
        <v>0</v>
      </c>
      <c r="J2451" s="13">
        <v>0</v>
      </c>
      <c r="K2451" s="13">
        <v>0</v>
      </c>
      <c r="L2451" s="13">
        <v>0</v>
      </c>
      <c r="M2451" s="13">
        <v>0</v>
      </c>
      <c r="N2451" s="13">
        <v>0</v>
      </c>
      <c r="O2451" s="13">
        <v>0</v>
      </c>
      <c r="P2451" s="13">
        <v>0</v>
      </c>
      <c r="Q2451" s="13">
        <v>0</v>
      </c>
      <c r="R2451" s="13">
        <v>0</v>
      </c>
      <c r="S2451" s="13">
        <v>0</v>
      </c>
      <c r="T2451" s="13">
        <v>0</v>
      </c>
      <c r="U2451" s="13">
        <v>0</v>
      </c>
      <c r="V2451" s="13">
        <v>0</v>
      </c>
      <c r="W2451" s="13">
        <v>0</v>
      </c>
      <c r="X2451" s="13">
        <v>0</v>
      </c>
      <c r="Y2451" s="13">
        <v>0</v>
      </c>
      <c r="Z2451" s="13">
        <v>0</v>
      </c>
      <c r="AA2451" s="13">
        <v>0</v>
      </c>
      <c r="AB2451" s="13"/>
      <c r="AC2451" s="13"/>
      <c r="AD2451" s="13"/>
      <c r="AE2451" s="13"/>
      <c r="AF2451" s="13"/>
      <c r="AG2451" s="13"/>
      <c r="AH2451" s="13"/>
      <c r="AI2451" s="13"/>
      <c r="AJ2451" s="13"/>
      <c r="AK2451" s="13"/>
      <c r="AL2451" s="13"/>
      <c r="AM2451" s="13"/>
      <c r="AN2451" s="13"/>
      <c r="AO2451" s="13"/>
      <c r="AP2451" s="13"/>
      <c r="AQ2451" s="13"/>
      <c r="AR2451" s="13"/>
      <c r="AS2451" s="13"/>
      <c r="AT2451" s="13"/>
      <c r="AU2451" s="13"/>
      <c r="AV2451" s="13"/>
      <c r="AW2451" s="13"/>
      <c r="AX2451" s="13"/>
      <c r="AY2451" s="14" t="str">
        <f t="shared" si="384"/>
        <v/>
      </c>
      <c r="AZ2451" s="14">
        <f t="shared" si="392"/>
        <v>23</v>
      </c>
      <c r="BA2451" s="19">
        <f t="shared" si="385"/>
        <v>0</v>
      </c>
      <c r="BB2451" s="20" t="e">
        <f t="shared" si="393"/>
        <v>#DIV/0!</v>
      </c>
      <c r="BC2451">
        <f t="shared" si="386"/>
        <v>23</v>
      </c>
      <c r="BD2451" s="14">
        <f t="shared" si="387"/>
        <v>1</v>
      </c>
      <c r="BE2451" s="14" t="str">
        <f t="shared" si="388"/>
        <v/>
      </c>
      <c r="BF2451" s="14" t="str">
        <f t="shared" si="389"/>
        <v/>
      </c>
      <c r="BG2451" s="14" t="str">
        <f t="shared" si="390"/>
        <v/>
      </c>
    </row>
    <row r="2452" spans="1:59" x14ac:dyDescent="0.2">
      <c r="A2452" t="str">
        <f t="shared" si="391"/>
        <v>Blake Schlensog_2016</v>
      </c>
      <c r="B2452" t="s">
        <v>2717</v>
      </c>
      <c r="C2452" t="s">
        <v>235</v>
      </c>
      <c r="D2452">
        <v>2016</v>
      </c>
      <c r="E2452" s="13">
        <v>0</v>
      </c>
      <c r="F2452" s="13">
        <v>0</v>
      </c>
      <c r="G2452" s="13">
        <v>0</v>
      </c>
      <c r="H2452" s="13">
        <v>0</v>
      </c>
      <c r="I2452" s="13">
        <v>0</v>
      </c>
      <c r="J2452" s="13">
        <v>0</v>
      </c>
      <c r="K2452" s="13">
        <v>0</v>
      </c>
      <c r="L2452" s="13">
        <v>0</v>
      </c>
      <c r="M2452" s="13">
        <v>0</v>
      </c>
      <c r="N2452" s="13">
        <v>0</v>
      </c>
      <c r="O2452" s="13">
        <v>0</v>
      </c>
      <c r="P2452" s="13">
        <v>0</v>
      </c>
      <c r="Q2452" s="13">
        <v>0</v>
      </c>
      <c r="R2452" s="13">
        <v>0</v>
      </c>
      <c r="S2452" s="13">
        <v>0</v>
      </c>
      <c r="T2452" s="13">
        <v>0</v>
      </c>
      <c r="U2452" s="13">
        <v>0</v>
      </c>
      <c r="V2452" s="13">
        <v>0</v>
      </c>
      <c r="W2452" s="13">
        <v>0</v>
      </c>
      <c r="X2452" s="13">
        <v>0</v>
      </c>
      <c r="Y2452" s="13">
        <v>0</v>
      </c>
      <c r="Z2452" s="13">
        <v>0</v>
      </c>
      <c r="AA2452" s="13">
        <v>0</v>
      </c>
      <c r="AB2452" s="13"/>
      <c r="AC2452" s="13"/>
      <c r="AD2452" s="13"/>
      <c r="AE2452" s="13"/>
      <c r="AF2452" s="13"/>
      <c r="AG2452" s="13"/>
      <c r="AH2452" s="13"/>
      <c r="AI2452" s="13"/>
      <c r="AJ2452" s="13"/>
      <c r="AK2452" s="13"/>
      <c r="AL2452" s="13"/>
      <c r="AM2452" s="13"/>
      <c r="AN2452" s="13"/>
      <c r="AO2452" s="13"/>
      <c r="AP2452" s="13"/>
      <c r="AQ2452" s="13"/>
      <c r="AR2452" s="13"/>
      <c r="AS2452" s="13"/>
      <c r="AT2452" s="13"/>
      <c r="AU2452" s="13"/>
      <c r="AV2452" s="13"/>
      <c r="AW2452" s="13"/>
      <c r="AX2452" s="13"/>
      <c r="AY2452" s="14" t="str">
        <f t="shared" si="384"/>
        <v/>
      </c>
      <c r="AZ2452" s="14">
        <f t="shared" si="392"/>
        <v>23</v>
      </c>
      <c r="BA2452" s="19">
        <f t="shared" si="385"/>
        <v>0</v>
      </c>
      <c r="BB2452" s="20" t="e">
        <f t="shared" si="393"/>
        <v>#DIV/0!</v>
      </c>
      <c r="BC2452">
        <f t="shared" si="386"/>
        <v>23</v>
      </c>
      <c r="BD2452" s="14">
        <f t="shared" si="387"/>
        <v>1</v>
      </c>
      <c r="BE2452" s="14" t="str">
        <f t="shared" si="388"/>
        <v/>
      </c>
      <c r="BF2452" s="14" t="str">
        <f t="shared" si="389"/>
        <v/>
      </c>
      <c r="BG2452" s="14" t="str">
        <f t="shared" si="390"/>
        <v/>
      </c>
    </row>
    <row r="2453" spans="1:59" x14ac:dyDescent="0.2">
      <c r="A2453" t="str">
        <f t="shared" si="391"/>
        <v>Blake Schlensog_2015</v>
      </c>
      <c r="B2453" t="s">
        <v>2717</v>
      </c>
      <c r="C2453" t="s">
        <v>235</v>
      </c>
      <c r="D2453">
        <v>2015</v>
      </c>
      <c r="E2453" s="13">
        <v>0</v>
      </c>
      <c r="F2453" s="13">
        <v>0</v>
      </c>
      <c r="G2453" s="13">
        <v>0</v>
      </c>
      <c r="H2453" s="13">
        <v>0</v>
      </c>
      <c r="I2453" s="13">
        <v>0</v>
      </c>
      <c r="J2453" s="13">
        <v>0</v>
      </c>
      <c r="K2453" s="13">
        <v>0</v>
      </c>
      <c r="L2453" s="13">
        <v>0</v>
      </c>
      <c r="M2453" s="13">
        <v>0</v>
      </c>
      <c r="N2453" s="13">
        <v>0</v>
      </c>
      <c r="O2453" s="13">
        <v>0</v>
      </c>
      <c r="P2453" s="13">
        <v>0</v>
      </c>
      <c r="Q2453" s="13">
        <v>0</v>
      </c>
      <c r="R2453" s="13">
        <v>0</v>
      </c>
      <c r="S2453" s="13">
        <v>0</v>
      </c>
      <c r="T2453" s="13">
        <v>0</v>
      </c>
      <c r="U2453" s="13">
        <v>0</v>
      </c>
      <c r="V2453" s="13">
        <v>0</v>
      </c>
      <c r="W2453" s="13">
        <v>0</v>
      </c>
      <c r="X2453" s="13">
        <v>0</v>
      </c>
      <c r="Y2453" s="13">
        <v>0</v>
      </c>
      <c r="Z2453" s="13">
        <v>0</v>
      </c>
      <c r="AA2453" s="13">
        <v>0</v>
      </c>
      <c r="AB2453" s="13"/>
      <c r="AC2453" s="13"/>
      <c r="AD2453" s="13"/>
      <c r="AE2453" s="13"/>
      <c r="AF2453" s="13"/>
      <c r="AG2453" s="13"/>
      <c r="AH2453" s="13"/>
      <c r="AI2453" s="13"/>
      <c r="AJ2453" s="13"/>
      <c r="AK2453" s="13"/>
      <c r="AL2453" s="13"/>
      <c r="AM2453" s="13"/>
      <c r="AN2453" s="13"/>
      <c r="AO2453" s="13"/>
      <c r="AP2453" s="13"/>
      <c r="AQ2453" s="13"/>
      <c r="AR2453" s="13"/>
      <c r="AS2453" s="13"/>
      <c r="AT2453" s="13"/>
      <c r="AU2453" s="13"/>
      <c r="AV2453" s="13"/>
      <c r="AW2453" s="13"/>
      <c r="AX2453" s="13"/>
      <c r="AY2453" s="14" t="str">
        <f t="shared" si="384"/>
        <v/>
      </c>
      <c r="AZ2453" s="14">
        <f t="shared" si="392"/>
        <v>23</v>
      </c>
      <c r="BA2453" s="19">
        <f t="shared" si="385"/>
        <v>0</v>
      </c>
      <c r="BB2453" s="20" t="e">
        <f t="shared" si="393"/>
        <v>#DIV/0!</v>
      </c>
      <c r="BC2453">
        <f t="shared" si="386"/>
        <v>23</v>
      </c>
      <c r="BD2453" s="14">
        <f t="shared" si="387"/>
        <v>1</v>
      </c>
      <c r="BE2453" s="14" t="str">
        <f t="shared" si="388"/>
        <v/>
      </c>
      <c r="BF2453" s="14" t="str">
        <f t="shared" si="389"/>
        <v/>
      </c>
      <c r="BG2453" s="14" t="str">
        <f t="shared" si="390"/>
        <v/>
      </c>
    </row>
    <row r="2454" spans="1:59" x14ac:dyDescent="0.2">
      <c r="A2454" t="str">
        <f t="shared" si="391"/>
        <v>Joshua Schoenfeld_2018</v>
      </c>
      <c r="B2454" t="s">
        <v>1561</v>
      </c>
      <c r="C2454" t="s">
        <v>144</v>
      </c>
      <c r="D2454">
        <v>2018</v>
      </c>
      <c r="E2454" s="13">
        <v>212200</v>
      </c>
      <c r="F2454" s="13">
        <v>212200</v>
      </c>
      <c r="G2454" s="13">
        <v>212200</v>
      </c>
      <c r="H2454" s="13">
        <v>212200</v>
      </c>
      <c r="I2454" s="13">
        <v>212200</v>
      </c>
      <c r="J2454" s="13">
        <v>212200</v>
      </c>
      <c r="K2454" s="13">
        <v>212200</v>
      </c>
      <c r="L2454" s="13">
        <v>212200</v>
      </c>
      <c r="M2454" s="13">
        <v>212200</v>
      </c>
      <c r="N2454" s="13">
        <v>212200</v>
      </c>
      <c r="O2454" s="13">
        <v>212200</v>
      </c>
      <c r="P2454" s="13">
        <v>212200</v>
      </c>
      <c r="Q2454" s="13">
        <v>212200</v>
      </c>
      <c r="R2454" s="13">
        <v>212200</v>
      </c>
      <c r="S2454" s="13">
        <v>212200</v>
      </c>
      <c r="T2454" s="13">
        <v>231300</v>
      </c>
      <c r="U2454" s="13">
        <v>243900</v>
      </c>
      <c r="V2454" s="13">
        <v>245300</v>
      </c>
      <c r="W2454" s="13">
        <v>245300</v>
      </c>
      <c r="X2454" s="13">
        <v>245300</v>
      </c>
      <c r="Y2454" s="13">
        <v>245300</v>
      </c>
      <c r="Z2454" s="13">
        <v>245300</v>
      </c>
      <c r="AA2454" s="13">
        <v>241700</v>
      </c>
      <c r="AB2454" s="13"/>
      <c r="AC2454" s="13"/>
      <c r="AD2454" s="13"/>
      <c r="AE2454" s="13"/>
      <c r="AF2454" s="13"/>
      <c r="AG2454" s="13"/>
      <c r="AH2454" s="13"/>
      <c r="AI2454" s="13"/>
      <c r="AJ2454" s="13"/>
      <c r="AK2454" s="13"/>
      <c r="AL2454" s="13"/>
      <c r="AM2454" s="13"/>
      <c r="AN2454" s="13">
        <v>67</v>
      </c>
      <c r="AO2454" s="13">
        <v>50</v>
      </c>
      <c r="AP2454" s="13">
        <v>56</v>
      </c>
      <c r="AQ2454" s="13">
        <v>64</v>
      </c>
      <c r="AR2454" s="13">
        <v>32</v>
      </c>
      <c r="AS2454" s="13"/>
      <c r="AT2454" s="13"/>
      <c r="AU2454" s="13"/>
      <c r="AV2454" s="13"/>
      <c r="AW2454" s="13"/>
      <c r="AX2454" s="13">
        <v>48</v>
      </c>
      <c r="AY2454" s="14">
        <f t="shared" si="384"/>
        <v>52.833333333333336</v>
      </c>
      <c r="AZ2454" s="14">
        <f t="shared" si="392"/>
        <v>23</v>
      </c>
      <c r="BA2454" s="19">
        <f t="shared" si="385"/>
        <v>0.27272727272727271</v>
      </c>
      <c r="BB2454" s="20">
        <f t="shared" si="393"/>
        <v>12.655697004379745</v>
      </c>
      <c r="BC2454">
        <f t="shared" si="386"/>
        <v>0</v>
      </c>
      <c r="BD2454" s="14">
        <f t="shared" si="387"/>
        <v>1</v>
      </c>
      <c r="BE2454" s="14" t="str">
        <f t="shared" si="388"/>
        <v/>
      </c>
      <c r="BF2454" s="14" t="str">
        <f t="shared" si="389"/>
        <v/>
      </c>
      <c r="BG2454" s="14">
        <f t="shared" si="390"/>
        <v>50</v>
      </c>
    </row>
    <row r="2455" spans="1:59" x14ac:dyDescent="0.2">
      <c r="A2455" t="str">
        <f t="shared" si="391"/>
        <v>Joshua Schoenfeld_2017</v>
      </c>
      <c r="B2455" t="s">
        <v>1561</v>
      </c>
      <c r="C2455" t="s">
        <v>144</v>
      </c>
      <c r="D2455">
        <v>2017</v>
      </c>
      <c r="E2455" s="13">
        <v>275400</v>
      </c>
      <c r="F2455" s="13">
        <v>275400</v>
      </c>
      <c r="G2455" s="13">
        <v>275400</v>
      </c>
      <c r="H2455" s="13">
        <v>275400</v>
      </c>
      <c r="I2455" s="13">
        <v>275400</v>
      </c>
      <c r="J2455" s="13">
        <v>275400</v>
      </c>
      <c r="K2455" s="13">
        <v>275400</v>
      </c>
      <c r="L2455" s="13">
        <v>275400</v>
      </c>
      <c r="M2455" s="13">
        <v>275400</v>
      </c>
      <c r="N2455" s="13">
        <v>275400</v>
      </c>
      <c r="O2455" s="13">
        <v>275400</v>
      </c>
      <c r="P2455" s="13">
        <v>275400</v>
      </c>
      <c r="Q2455" s="13">
        <v>275400</v>
      </c>
      <c r="R2455" s="13">
        <v>275400</v>
      </c>
      <c r="S2455" s="13">
        <v>275400</v>
      </c>
      <c r="T2455" s="13">
        <v>275400</v>
      </c>
      <c r="U2455" s="13">
        <v>275400</v>
      </c>
      <c r="V2455" s="13">
        <v>275400</v>
      </c>
      <c r="W2455" s="13">
        <v>275400</v>
      </c>
      <c r="X2455" s="13">
        <v>275400</v>
      </c>
      <c r="Y2455" s="13">
        <v>275400</v>
      </c>
      <c r="Z2455" s="13">
        <v>275600</v>
      </c>
      <c r="AA2455" s="13">
        <v>266500</v>
      </c>
      <c r="AB2455" s="13">
        <v>47</v>
      </c>
      <c r="AC2455" s="13"/>
      <c r="AD2455" s="13"/>
      <c r="AE2455" s="13"/>
      <c r="AF2455" s="13"/>
      <c r="AG2455" s="13"/>
      <c r="AH2455" s="13"/>
      <c r="AI2455" s="13"/>
      <c r="AJ2455" s="13"/>
      <c r="AK2455" s="13"/>
      <c r="AL2455" s="13"/>
      <c r="AM2455" s="13"/>
      <c r="AN2455" s="13"/>
      <c r="AO2455" s="13"/>
      <c r="AP2455" s="13"/>
      <c r="AQ2455" s="13"/>
      <c r="AR2455" s="13"/>
      <c r="AS2455" s="13"/>
      <c r="AT2455" s="13"/>
      <c r="AU2455" s="13">
        <v>62</v>
      </c>
      <c r="AV2455" s="13">
        <v>58</v>
      </c>
      <c r="AW2455" s="13">
        <v>26</v>
      </c>
      <c r="AX2455" s="13"/>
      <c r="AY2455" s="14">
        <f t="shared" si="384"/>
        <v>48.25</v>
      </c>
      <c r="AZ2455" s="14">
        <f t="shared" si="392"/>
        <v>23</v>
      </c>
      <c r="BA2455" s="19">
        <f t="shared" si="385"/>
        <v>0.18181818181818182</v>
      </c>
      <c r="BB2455" s="20">
        <f t="shared" si="393"/>
        <v>16.132265804901678</v>
      </c>
      <c r="BC2455">
        <f t="shared" si="386"/>
        <v>0</v>
      </c>
      <c r="BD2455" s="14">
        <f t="shared" si="387"/>
        <v>23</v>
      </c>
      <c r="BE2455" s="14">
        <f t="shared" si="388"/>
        <v>47</v>
      </c>
      <c r="BF2455" s="14" t="str">
        <f t="shared" si="389"/>
        <v/>
      </c>
      <c r="BG2455" s="14">
        <f t="shared" si="390"/>
        <v>48.666666666666664</v>
      </c>
    </row>
    <row r="2456" spans="1:59" x14ac:dyDescent="0.2">
      <c r="A2456" t="str">
        <f t="shared" si="391"/>
        <v>Joshua Schoenfeld_2016</v>
      </c>
      <c r="B2456" t="s">
        <v>1561</v>
      </c>
      <c r="C2456" t="s">
        <v>144</v>
      </c>
      <c r="D2456">
        <v>2016</v>
      </c>
      <c r="E2456" s="13">
        <v>117300</v>
      </c>
      <c r="F2456" s="13">
        <v>117300</v>
      </c>
      <c r="G2456" s="13">
        <v>117300</v>
      </c>
      <c r="H2456" s="13">
        <v>117300</v>
      </c>
      <c r="I2456" s="13">
        <v>117300</v>
      </c>
      <c r="J2456" s="13">
        <v>117300</v>
      </c>
      <c r="K2456" s="13">
        <v>117300</v>
      </c>
      <c r="L2456" s="13">
        <v>117300</v>
      </c>
      <c r="M2456" s="13">
        <v>117300</v>
      </c>
      <c r="N2456" s="13">
        <v>117300</v>
      </c>
      <c r="O2456" s="13">
        <v>117300</v>
      </c>
      <c r="P2456" s="13">
        <v>117300</v>
      </c>
      <c r="Q2456" s="13">
        <v>117300</v>
      </c>
      <c r="R2456" s="13">
        <v>117300</v>
      </c>
      <c r="S2456" s="13">
        <v>117300</v>
      </c>
      <c r="T2456" s="13">
        <v>117300</v>
      </c>
      <c r="U2456" s="13">
        <v>117300</v>
      </c>
      <c r="V2456" s="13">
        <v>117300</v>
      </c>
      <c r="W2456" s="13">
        <v>117300</v>
      </c>
      <c r="X2456" s="13">
        <v>117300</v>
      </c>
      <c r="Y2456" s="13">
        <v>162100</v>
      </c>
      <c r="Z2456" s="13">
        <v>188000</v>
      </c>
      <c r="AA2456" s="13">
        <v>188000</v>
      </c>
      <c r="AB2456" s="13"/>
      <c r="AC2456" s="13"/>
      <c r="AD2456" s="13"/>
      <c r="AE2456" s="13"/>
      <c r="AF2456" s="13"/>
      <c r="AG2456" s="13"/>
      <c r="AH2456" s="13"/>
      <c r="AI2456" s="13"/>
      <c r="AJ2456" s="13"/>
      <c r="AK2456" s="13"/>
      <c r="AL2456" s="13"/>
      <c r="AM2456" s="13"/>
      <c r="AN2456" s="13"/>
      <c r="AO2456" s="13"/>
      <c r="AP2456" s="13"/>
      <c r="AQ2456" s="13"/>
      <c r="AR2456" s="13"/>
      <c r="AS2456" s="13">
        <v>65</v>
      </c>
      <c r="AT2456" s="13">
        <v>55</v>
      </c>
      <c r="AU2456" s="13">
        <v>55</v>
      </c>
      <c r="AV2456" s="13">
        <v>50</v>
      </c>
      <c r="AW2456" s="13"/>
      <c r="AX2456" s="13"/>
      <c r="AY2456" s="14">
        <f t="shared" si="384"/>
        <v>56.25</v>
      </c>
      <c r="AZ2456" s="14">
        <f t="shared" si="392"/>
        <v>23</v>
      </c>
      <c r="BA2456" s="19">
        <f t="shared" si="385"/>
        <v>0.18181818181818182</v>
      </c>
      <c r="BB2456" s="20">
        <f t="shared" si="393"/>
        <v>6.2915286960589585</v>
      </c>
      <c r="BC2456">
        <f t="shared" si="386"/>
        <v>0</v>
      </c>
      <c r="BD2456" s="14">
        <f t="shared" si="387"/>
        <v>1</v>
      </c>
      <c r="BE2456" s="14" t="str">
        <f t="shared" si="388"/>
        <v/>
      </c>
      <c r="BF2456" s="14" t="str">
        <f t="shared" si="389"/>
        <v/>
      </c>
      <c r="BG2456" s="14">
        <f t="shared" si="390"/>
        <v>56.25</v>
      </c>
    </row>
    <row r="2457" spans="1:59" x14ac:dyDescent="0.2">
      <c r="A2457" t="str">
        <f t="shared" si="391"/>
        <v>Joshua Schoenfeld_2015</v>
      </c>
      <c r="B2457" t="s">
        <v>1561</v>
      </c>
      <c r="C2457" t="s">
        <v>144</v>
      </c>
      <c r="D2457">
        <v>2015</v>
      </c>
      <c r="E2457" s="13">
        <v>0</v>
      </c>
      <c r="F2457" s="13">
        <v>0</v>
      </c>
      <c r="G2457" s="13">
        <v>0</v>
      </c>
      <c r="H2457" s="13">
        <v>0</v>
      </c>
      <c r="I2457" s="13">
        <v>0</v>
      </c>
      <c r="J2457" s="13">
        <v>0</v>
      </c>
      <c r="K2457" s="13">
        <v>0</v>
      </c>
      <c r="L2457" s="13">
        <v>0</v>
      </c>
      <c r="M2457" s="13">
        <v>0</v>
      </c>
      <c r="N2457" s="13">
        <v>0</v>
      </c>
      <c r="O2457" s="13">
        <v>0</v>
      </c>
      <c r="P2457" s="13">
        <v>0</v>
      </c>
      <c r="Q2457" s="13">
        <v>0</v>
      </c>
      <c r="R2457" s="13">
        <v>0</v>
      </c>
      <c r="S2457" s="13">
        <v>0</v>
      </c>
      <c r="T2457" s="13">
        <v>0</v>
      </c>
      <c r="U2457" s="13">
        <v>0</v>
      </c>
      <c r="V2457" s="13">
        <v>0</v>
      </c>
      <c r="W2457" s="13">
        <v>0</v>
      </c>
      <c r="X2457" s="13">
        <v>0</v>
      </c>
      <c r="Y2457" s="13">
        <v>0</v>
      </c>
      <c r="Z2457" s="13">
        <v>0</v>
      </c>
      <c r="AA2457" s="13">
        <v>0</v>
      </c>
      <c r="AB2457" s="13"/>
      <c r="AC2457" s="13"/>
      <c r="AD2457" s="13"/>
      <c r="AE2457" s="13"/>
      <c r="AF2457" s="13"/>
      <c r="AG2457" s="13"/>
      <c r="AH2457" s="13"/>
      <c r="AI2457" s="13"/>
      <c r="AJ2457" s="13"/>
      <c r="AK2457" s="13"/>
      <c r="AL2457" s="13"/>
      <c r="AM2457" s="13"/>
      <c r="AN2457" s="13"/>
      <c r="AO2457" s="13"/>
      <c r="AP2457" s="13"/>
      <c r="AQ2457" s="13"/>
      <c r="AR2457" s="13"/>
      <c r="AS2457" s="13"/>
      <c r="AT2457" s="13"/>
      <c r="AU2457" s="13"/>
      <c r="AV2457" s="13"/>
      <c r="AW2457" s="13"/>
      <c r="AX2457" s="13"/>
      <c r="AY2457" s="14" t="str">
        <f t="shared" si="384"/>
        <v/>
      </c>
      <c r="AZ2457" s="14">
        <f t="shared" si="392"/>
        <v>23</v>
      </c>
      <c r="BA2457" s="19">
        <f t="shared" si="385"/>
        <v>0</v>
      </c>
      <c r="BB2457" s="20" t="e">
        <f t="shared" si="393"/>
        <v>#DIV/0!</v>
      </c>
      <c r="BC2457">
        <f t="shared" si="386"/>
        <v>23</v>
      </c>
      <c r="BD2457" s="14">
        <f t="shared" si="387"/>
        <v>1</v>
      </c>
      <c r="BE2457" s="14" t="str">
        <f t="shared" si="388"/>
        <v/>
      </c>
      <c r="BF2457" s="14" t="str">
        <f t="shared" si="389"/>
        <v/>
      </c>
      <c r="BG2457" s="14" t="str">
        <f t="shared" si="390"/>
        <v/>
      </c>
    </row>
    <row r="2458" spans="1:59" x14ac:dyDescent="0.2">
      <c r="A2458" t="str">
        <f t="shared" si="391"/>
        <v>Ryan Schoenmakers_2018</v>
      </c>
      <c r="B2458" t="s">
        <v>841</v>
      </c>
      <c r="C2458" t="s">
        <v>260</v>
      </c>
      <c r="D2458">
        <v>2018</v>
      </c>
      <c r="E2458" s="13">
        <v>301400</v>
      </c>
      <c r="F2458" s="13">
        <v>301400</v>
      </c>
      <c r="G2458" s="13">
        <v>301400</v>
      </c>
      <c r="H2458" s="13">
        <v>301400</v>
      </c>
      <c r="I2458" s="13">
        <v>301400</v>
      </c>
      <c r="J2458" s="13">
        <v>301400</v>
      </c>
      <c r="K2458" s="13">
        <v>301400</v>
      </c>
      <c r="L2458" s="13">
        <v>301400</v>
      </c>
      <c r="M2458" s="13">
        <v>301400</v>
      </c>
      <c r="N2458" s="13">
        <v>301400</v>
      </c>
      <c r="O2458" s="13">
        <v>301400</v>
      </c>
      <c r="P2458" s="13">
        <v>301400</v>
      </c>
      <c r="Q2458" s="13">
        <v>301400</v>
      </c>
      <c r="R2458" s="13">
        <v>301400</v>
      </c>
      <c r="S2458" s="13">
        <v>301400</v>
      </c>
      <c r="T2458" s="13">
        <v>301400</v>
      </c>
      <c r="U2458" s="13">
        <v>301400</v>
      </c>
      <c r="V2458" s="13">
        <v>301400</v>
      </c>
      <c r="W2458" s="13">
        <v>280200</v>
      </c>
      <c r="X2458" s="13">
        <v>276300</v>
      </c>
      <c r="Y2458" s="13">
        <v>284300</v>
      </c>
      <c r="Z2458" s="13">
        <v>286400</v>
      </c>
      <c r="AA2458" s="13">
        <v>246800</v>
      </c>
      <c r="AB2458" s="13">
        <v>55</v>
      </c>
      <c r="AC2458" s="13">
        <v>26</v>
      </c>
      <c r="AD2458" s="13"/>
      <c r="AE2458" s="13"/>
      <c r="AF2458" s="13"/>
      <c r="AG2458" s="13"/>
      <c r="AH2458" s="13"/>
      <c r="AI2458" s="13"/>
      <c r="AJ2458" s="13"/>
      <c r="AK2458" s="13"/>
      <c r="AL2458" s="13"/>
      <c r="AM2458" s="13"/>
      <c r="AN2458" s="13"/>
      <c r="AO2458" s="13"/>
      <c r="AP2458" s="13"/>
      <c r="AQ2458" s="13"/>
      <c r="AR2458" s="13"/>
      <c r="AS2458" s="13">
        <v>56</v>
      </c>
      <c r="AT2458" s="13">
        <v>81</v>
      </c>
      <c r="AU2458" s="13">
        <v>51</v>
      </c>
      <c r="AV2458" s="13">
        <v>48</v>
      </c>
      <c r="AW2458" s="13">
        <v>40</v>
      </c>
      <c r="AX2458" s="13">
        <v>28</v>
      </c>
      <c r="AY2458" s="14">
        <f t="shared" si="384"/>
        <v>48.125</v>
      </c>
      <c r="AZ2458" s="14">
        <f t="shared" si="392"/>
        <v>23</v>
      </c>
      <c r="BA2458" s="19">
        <f t="shared" si="385"/>
        <v>0.36363636363636365</v>
      </c>
      <c r="BB2458" s="20">
        <f t="shared" si="393"/>
        <v>17.56162618568435</v>
      </c>
      <c r="BC2458">
        <f t="shared" si="386"/>
        <v>0</v>
      </c>
      <c r="BD2458" s="14">
        <f t="shared" si="387"/>
        <v>23</v>
      </c>
      <c r="BE2458" s="14">
        <f t="shared" si="388"/>
        <v>40.5</v>
      </c>
      <c r="BF2458" s="14" t="str">
        <f t="shared" si="389"/>
        <v/>
      </c>
      <c r="BG2458" s="14">
        <f t="shared" si="390"/>
        <v>50.666666666666664</v>
      </c>
    </row>
    <row r="2459" spans="1:59" x14ac:dyDescent="0.2">
      <c r="A2459" t="str">
        <f t="shared" si="391"/>
        <v>Ryan Schoenmakers_2017</v>
      </c>
      <c r="B2459" t="s">
        <v>841</v>
      </c>
      <c r="C2459" t="s">
        <v>260</v>
      </c>
      <c r="D2459">
        <v>2017</v>
      </c>
      <c r="E2459" s="13">
        <v>155100</v>
      </c>
      <c r="F2459" s="13">
        <v>155100</v>
      </c>
      <c r="G2459" s="13">
        <v>155100</v>
      </c>
      <c r="H2459" s="13">
        <v>155100</v>
      </c>
      <c r="I2459" s="13">
        <v>155100</v>
      </c>
      <c r="J2459" s="13">
        <v>155100</v>
      </c>
      <c r="K2459" s="13">
        <v>155100</v>
      </c>
      <c r="L2459" s="13">
        <v>155100</v>
      </c>
      <c r="M2459" s="13">
        <v>155100</v>
      </c>
      <c r="N2459" s="13">
        <v>155100</v>
      </c>
      <c r="O2459" s="13">
        <v>155100</v>
      </c>
      <c r="P2459" s="13">
        <v>155100</v>
      </c>
      <c r="Q2459" s="13">
        <v>155100</v>
      </c>
      <c r="R2459" s="13">
        <v>155100</v>
      </c>
      <c r="S2459" s="13">
        <v>155100</v>
      </c>
      <c r="T2459" s="13">
        <v>208800</v>
      </c>
      <c r="U2459" s="13">
        <v>246500</v>
      </c>
      <c r="V2459" s="13">
        <v>275300</v>
      </c>
      <c r="W2459" s="13">
        <v>290400</v>
      </c>
      <c r="X2459" s="13">
        <v>296800</v>
      </c>
      <c r="Y2459" s="13">
        <v>287300</v>
      </c>
      <c r="Z2459" s="13">
        <v>268400</v>
      </c>
      <c r="AA2459" s="13">
        <v>239500</v>
      </c>
      <c r="AB2459" s="13">
        <v>60</v>
      </c>
      <c r="AC2459" s="13"/>
      <c r="AD2459" s="13"/>
      <c r="AE2459" s="13"/>
      <c r="AF2459" s="13"/>
      <c r="AG2459" s="13"/>
      <c r="AH2459" s="13"/>
      <c r="AI2459" s="13"/>
      <c r="AJ2459" s="13"/>
      <c r="AK2459" s="13"/>
      <c r="AL2459" s="13"/>
      <c r="AM2459" s="13"/>
      <c r="AN2459" s="13"/>
      <c r="AO2459" s="13">
        <v>76</v>
      </c>
      <c r="AP2459" s="13">
        <v>77</v>
      </c>
      <c r="AQ2459" s="13">
        <v>56</v>
      </c>
      <c r="AR2459" s="13">
        <v>79</v>
      </c>
      <c r="AS2459" s="13">
        <v>64</v>
      </c>
      <c r="AT2459" s="13">
        <v>46</v>
      </c>
      <c r="AU2459" s="13">
        <v>48</v>
      </c>
      <c r="AV2459" s="13">
        <v>37</v>
      </c>
      <c r="AW2459" s="13">
        <v>12</v>
      </c>
      <c r="AX2459" s="13">
        <v>48</v>
      </c>
      <c r="AY2459" s="14">
        <f t="shared" si="384"/>
        <v>54.81818181818182</v>
      </c>
      <c r="AZ2459" s="14">
        <f t="shared" si="392"/>
        <v>23</v>
      </c>
      <c r="BA2459" s="19">
        <f t="shared" si="385"/>
        <v>0.5</v>
      </c>
      <c r="BB2459" s="20">
        <f t="shared" si="393"/>
        <v>19.89883505041529</v>
      </c>
      <c r="BC2459">
        <f t="shared" si="386"/>
        <v>0</v>
      </c>
      <c r="BD2459" s="14">
        <f t="shared" si="387"/>
        <v>1</v>
      </c>
      <c r="BE2459" s="14">
        <f t="shared" si="388"/>
        <v>60</v>
      </c>
      <c r="BF2459" s="14" t="str">
        <f t="shared" si="389"/>
        <v/>
      </c>
      <c r="BG2459" s="14">
        <f t="shared" si="390"/>
        <v>51.888888888888886</v>
      </c>
    </row>
    <row r="2460" spans="1:59" x14ac:dyDescent="0.2">
      <c r="A2460" t="str">
        <f t="shared" si="391"/>
        <v>Ryan Schoenmakers_2016</v>
      </c>
      <c r="B2460" t="s">
        <v>841</v>
      </c>
      <c r="C2460" t="s">
        <v>260</v>
      </c>
      <c r="D2460">
        <v>2016</v>
      </c>
      <c r="E2460" s="13">
        <v>339500</v>
      </c>
      <c r="F2460" s="13">
        <v>339500</v>
      </c>
      <c r="G2460" s="13">
        <v>339500</v>
      </c>
      <c r="H2460" s="13">
        <v>292700</v>
      </c>
      <c r="I2460" s="13">
        <v>292700</v>
      </c>
      <c r="J2460" s="13">
        <v>292700</v>
      </c>
      <c r="K2460" s="13">
        <v>292700</v>
      </c>
      <c r="L2460" s="13">
        <v>292700</v>
      </c>
      <c r="M2460" s="13">
        <v>292700</v>
      </c>
      <c r="N2460" s="13">
        <v>292700</v>
      </c>
      <c r="O2460" s="13">
        <v>292700</v>
      </c>
      <c r="P2460" s="13">
        <v>292700</v>
      </c>
      <c r="Q2460" s="13">
        <v>292700</v>
      </c>
      <c r="R2460" s="13">
        <v>292700</v>
      </c>
      <c r="S2460" s="13">
        <v>292700</v>
      </c>
      <c r="T2460" s="13">
        <v>292700</v>
      </c>
      <c r="U2460" s="13">
        <v>292700</v>
      </c>
      <c r="V2460" s="13">
        <v>292700</v>
      </c>
      <c r="W2460" s="13">
        <v>292700</v>
      </c>
      <c r="X2460" s="13">
        <v>292700</v>
      </c>
      <c r="Y2460" s="13">
        <v>292700</v>
      </c>
      <c r="Z2460" s="13">
        <v>292700</v>
      </c>
      <c r="AA2460" s="13">
        <v>292700</v>
      </c>
      <c r="AB2460" s="13">
        <v>14</v>
      </c>
      <c r="AC2460" s="13">
        <v>51</v>
      </c>
      <c r="AD2460" s="13">
        <v>29</v>
      </c>
      <c r="AE2460" s="13"/>
      <c r="AF2460" s="13"/>
      <c r="AG2460" s="13"/>
      <c r="AH2460" s="13"/>
      <c r="AI2460" s="13"/>
      <c r="AJ2460" s="13"/>
      <c r="AK2460" s="13"/>
      <c r="AL2460" s="13"/>
      <c r="AM2460" s="13"/>
      <c r="AN2460" s="13"/>
      <c r="AO2460" s="13"/>
      <c r="AP2460" s="13"/>
      <c r="AQ2460" s="13"/>
      <c r="AR2460" s="13"/>
      <c r="AS2460" s="13"/>
      <c r="AT2460" s="13"/>
      <c r="AU2460" s="13"/>
      <c r="AV2460" s="13"/>
      <c r="AW2460" s="13"/>
      <c r="AX2460" s="13">
        <v>20</v>
      </c>
      <c r="AY2460" s="14">
        <f t="shared" si="384"/>
        <v>28.5</v>
      </c>
      <c r="AZ2460" s="14">
        <f t="shared" si="392"/>
        <v>23</v>
      </c>
      <c r="BA2460" s="19">
        <f t="shared" si="385"/>
        <v>0.18181818181818182</v>
      </c>
      <c r="BB2460" s="20">
        <f t="shared" si="393"/>
        <v>16.217274740226856</v>
      </c>
      <c r="BC2460">
        <f t="shared" si="386"/>
        <v>0</v>
      </c>
      <c r="BD2460" s="14">
        <f t="shared" si="387"/>
        <v>4</v>
      </c>
      <c r="BE2460" s="14">
        <f t="shared" si="388"/>
        <v>31.333333333333332</v>
      </c>
      <c r="BF2460" s="14" t="str">
        <f t="shared" si="389"/>
        <v/>
      </c>
      <c r="BG2460" s="14">
        <f t="shared" si="390"/>
        <v>20</v>
      </c>
    </row>
    <row r="2461" spans="1:59" x14ac:dyDescent="0.2">
      <c r="A2461" t="str">
        <f t="shared" si="391"/>
        <v>Ryan Schoenmakers_2015</v>
      </c>
      <c r="B2461" t="s">
        <v>841</v>
      </c>
      <c r="C2461" t="s">
        <v>260</v>
      </c>
      <c r="D2461">
        <v>2015</v>
      </c>
      <c r="E2461" s="13">
        <v>346900</v>
      </c>
      <c r="F2461" s="13">
        <v>346900</v>
      </c>
      <c r="G2461" s="13">
        <v>346900</v>
      </c>
      <c r="H2461" s="13">
        <v>346900</v>
      </c>
      <c r="I2461" s="13">
        <v>346900</v>
      </c>
      <c r="J2461" s="13">
        <v>346900</v>
      </c>
      <c r="K2461" s="13">
        <v>346900</v>
      </c>
      <c r="L2461" s="13">
        <v>323500</v>
      </c>
      <c r="M2461" s="13">
        <v>312700</v>
      </c>
      <c r="N2461" s="13">
        <v>312700</v>
      </c>
      <c r="O2461" s="13">
        <v>317600</v>
      </c>
      <c r="P2461" s="13">
        <v>317600</v>
      </c>
      <c r="Q2461" s="13">
        <v>309700</v>
      </c>
      <c r="R2461" s="13">
        <v>309700</v>
      </c>
      <c r="S2461" s="13">
        <v>306700</v>
      </c>
      <c r="T2461" s="13">
        <v>302100</v>
      </c>
      <c r="U2461" s="13">
        <v>314400</v>
      </c>
      <c r="V2461" s="13">
        <v>330400</v>
      </c>
      <c r="W2461" s="13">
        <v>336700</v>
      </c>
      <c r="X2461" s="13">
        <v>341500</v>
      </c>
      <c r="Y2461" s="13">
        <v>341500</v>
      </c>
      <c r="Z2461" s="13">
        <v>336400</v>
      </c>
      <c r="AA2461" s="13">
        <v>336400</v>
      </c>
      <c r="AB2461" s="13"/>
      <c r="AC2461" s="13"/>
      <c r="AD2461" s="13"/>
      <c r="AE2461" s="13"/>
      <c r="AF2461" s="13">
        <v>49</v>
      </c>
      <c r="AG2461" s="13">
        <v>46</v>
      </c>
      <c r="AH2461" s="13">
        <v>59</v>
      </c>
      <c r="AI2461" s="13">
        <v>63</v>
      </c>
      <c r="AJ2461" s="13"/>
      <c r="AK2461" s="13">
        <v>74</v>
      </c>
      <c r="AL2461" s="13"/>
      <c r="AM2461" s="13">
        <v>34</v>
      </c>
      <c r="AN2461" s="13"/>
      <c r="AO2461" s="13">
        <v>68</v>
      </c>
      <c r="AP2461" s="13">
        <v>69</v>
      </c>
      <c r="AQ2461" s="13">
        <v>70</v>
      </c>
      <c r="AR2461" s="13">
        <v>88</v>
      </c>
      <c r="AS2461" s="13">
        <v>56</v>
      </c>
      <c r="AT2461" s="13">
        <v>71</v>
      </c>
      <c r="AU2461" s="13"/>
      <c r="AV2461" s="13">
        <v>71</v>
      </c>
      <c r="AW2461" s="13"/>
      <c r="AX2461" s="13"/>
      <c r="AY2461" s="14">
        <f t="shared" si="384"/>
        <v>62.92307692307692</v>
      </c>
      <c r="AZ2461" s="14">
        <f t="shared" si="392"/>
        <v>23</v>
      </c>
      <c r="BA2461" s="19">
        <f t="shared" si="385"/>
        <v>0.59090909090909094</v>
      </c>
      <c r="BB2461" s="20">
        <f t="shared" si="393"/>
        <v>14.068058018442223</v>
      </c>
      <c r="BC2461">
        <f t="shared" si="386"/>
        <v>0</v>
      </c>
      <c r="BD2461" s="14">
        <f t="shared" si="387"/>
        <v>16</v>
      </c>
      <c r="BE2461" s="14">
        <f t="shared" si="388"/>
        <v>47.5</v>
      </c>
      <c r="BF2461" s="14">
        <f t="shared" si="389"/>
        <v>57.5</v>
      </c>
      <c r="BG2461" s="14">
        <f t="shared" si="390"/>
        <v>70.833333333333329</v>
      </c>
    </row>
    <row r="2462" spans="1:59" x14ac:dyDescent="0.2">
      <c r="A2462" t="str">
        <f t="shared" si="391"/>
        <v>Will Schofield_2018</v>
      </c>
      <c r="B2462" t="s">
        <v>916</v>
      </c>
      <c r="C2462" t="s">
        <v>465</v>
      </c>
      <c r="D2462">
        <v>2018</v>
      </c>
      <c r="E2462" s="13">
        <v>238100</v>
      </c>
      <c r="F2462" s="13">
        <v>238100</v>
      </c>
      <c r="G2462" s="13">
        <v>238100</v>
      </c>
      <c r="H2462" s="13">
        <v>238100</v>
      </c>
      <c r="I2462" s="13">
        <v>238100</v>
      </c>
      <c r="J2462" s="13">
        <v>238100</v>
      </c>
      <c r="K2462" s="13">
        <v>238100</v>
      </c>
      <c r="L2462" s="13">
        <v>238100</v>
      </c>
      <c r="M2462" s="13">
        <v>238100</v>
      </c>
      <c r="N2462" s="13">
        <v>238100</v>
      </c>
      <c r="O2462" s="13">
        <v>238100</v>
      </c>
      <c r="P2462" s="13">
        <v>238100</v>
      </c>
      <c r="Q2462" s="13">
        <v>238100</v>
      </c>
      <c r="R2462" s="13">
        <v>238100</v>
      </c>
      <c r="S2462" s="13">
        <v>213100</v>
      </c>
      <c r="T2462" s="13">
        <v>196000</v>
      </c>
      <c r="U2462" s="13">
        <v>207900</v>
      </c>
      <c r="V2462" s="13">
        <v>222600</v>
      </c>
      <c r="W2462" s="13">
        <v>242400</v>
      </c>
      <c r="X2462" s="13">
        <v>254200</v>
      </c>
      <c r="Y2462" s="13">
        <v>255800</v>
      </c>
      <c r="Z2462" s="13">
        <v>255800</v>
      </c>
      <c r="AA2462" s="13">
        <v>255500</v>
      </c>
      <c r="AB2462" s="13">
        <v>36</v>
      </c>
      <c r="AC2462" s="13"/>
      <c r="AD2462" s="13"/>
      <c r="AE2462" s="13"/>
      <c r="AF2462" s="13"/>
      <c r="AG2462" s="13"/>
      <c r="AH2462" s="13"/>
      <c r="AI2462" s="13">
        <v>22</v>
      </c>
      <c r="AJ2462" s="13"/>
      <c r="AK2462" s="13"/>
      <c r="AL2462" s="13"/>
      <c r="AM2462" s="13"/>
      <c r="AN2462" s="13"/>
      <c r="AO2462" s="13">
        <v>30</v>
      </c>
      <c r="AP2462" s="13">
        <v>40</v>
      </c>
      <c r="AQ2462" s="13">
        <v>77</v>
      </c>
      <c r="AR2462" s="13">
        <v>43</v>
      </c>
      <c r="AS2462" s="13">
        <v>61</v>
      </c>
      <c r="AT2462" s="13">
        <v>71</v>
      </c>
      <c r="AU2462" s="13">
        <v>28</v>
      </c>
      <c r="AV2462" s="13"/>
      <c r="AW2462" s="13"/>
      <c r="AX2462" s="13">
        <v>59</v>
      </c>
      <c r="AY2462" s="14">
        <f t="shared" si="384"/>
        <v>46.7</v>
      </c>
      <c r="AZ2462" s="14">
        <f t="shared" si="392"/>
        <v>23</v>
      </c>
      <c r="BA2462" s="19">
        <f t="shared" si="385"/>
        <v>0.45454545454545453</v>
      </c>
      <c r="BB2462" s="20">
        <f t="shared" si="393"/>
        <v>19.079075216349217</v>
      </c>
      <c r="BC2462">
        <f t="shared" si="386"/>
        <v>0</v>
      </c>
      <c r="BD2462" s="14">
        <f t="shared" si="387"/>
        <v>16</v>
      </c>
      <c r="BE2462" s="14">
        <f t="shared" si="388"/>
        <v>36</v>
      </c>
      <c r="BF2462" s="14">
        <f t="shared" si="389"/>
        <v>22</v>
      </c>
      <c r="BG2462" s="14">
        <f t="shared" si="390"/>
        <v>54.142857142857146</v>
      </c>
    </row>
    <row r="2463" spans="1:59" x14ac:dyDescent="0.2">
      <c r="A2463" t="str">
        <f t="shared" si="391"/>
        <v>Will Schofield_2017</v>
      </c>
      <c r="B2463" t="s">
        <v>916</v>
      </c>
      <c r="C2463" t="s">
        <v>465</v>
      </c>
      <c r="D2463">
        <v>2017</v>
      </c>
      <c r="E2463" s="13">
        <v>258000</v>
      </c>
      <c r="F2463" s="13">
        <v>258000</v>
      </c>
      <c r="G2463" s="13">
        <v>258000</v>
      </c>
      <c r="H2463" s="13">
        <v>258000</v>
      </c>
      <c r="I2463" s="13">
        <v>258000</v>
      </c>
      <c r="J2463" s="13">
        <v>258000</v>
      </c>
      <c r="K2463" s="13">
        <v>258000</v>
      </c>
      <c r="L2463" s="13">
        <v>258000</v>
      </c>
      <c r="M2463" s="13">
        <v>258000</v>
      </c>
      <c r="N2463" s="13">
        <v>258000</v>
      </c>
      <c r="O2463" s="13">
        <v>253700</v>
      </c>
      <c r="P2463" s="13">
        <v>249300</v>
      </c>
      <c r="Q2463" s="13">
        <v>249300</v>
      </c>
      <c r="R2463" s="13">
        <v>248300</v>
      </c>
      <c r="S2463" s="13">
        <v>243100</v>
      </c>
      <c r="T2463" s="13">
        <v>243100</v>
      </c>
      <c r="U2463" s="13">
        <v>243100</v>
      </c>
      <c r="V2463" s="13">
        <v>254100</v>
      </c>
      <c r="W2463" s="13">
        <v>248700</v>
      </c>
      <c r="X2463" s="13">
        <v>240100</v>
      </c>
      <c r="Y2463" s="13">
        <v>211700</v>
      </c>
      <c r="Z2463" s="13">
        <v>211700</v>
      </c>
      <c r="AA2463" s="13">
        <v>211700</v>
      </c>
      <c r="AB2463" s="13"/>
      <c r="AC2463" s="13"/>
      <c r="AD2463" s="13"/>
      <c r="AE2463" s="13">
        <v>42</v>
      </c>
      <c r="AF2463" s="13">
        <v>50</v>
      </c>
      <c r="AG2463" s="13"/>
      <c r="AH2463" s="13"/>
      <c r="AI2463" s="13"/>
      <c r="AJ2463" s="13"/>
      <c r="AK2463" s="13">
        <v>50</v>
      </c>
      <c r="AL2463" s="13">
        <v>40</v>
      </c>
      <c r="AM2463" s="13"/>
      <c r="AN2463" s="13">
        <v>54</v>
      </c>
      <c r="AO2463" s="13">
        <v>40</v>
      </c>
      <c r="AP2463" s="13"/>
      <c r="AQ2463" s="13"/>
      <c r="AR2463" s="13">
        <v>76</v>
      </c>
      <c r="AS2463" s="13">
        <v>24</v>
      </c>
      <c r="AT2463" s="13">
        <v>30</v>
      </c>
      <c r="AU2463" s="13">
        <v>27</v>
      </c>
      <c r="AV2463" s="13"/>
      <c r="AW2463" s="13"/>
      <c r="AX2463" s="13"/>
      <c r="AY2463" s="14">
        <f t="shared" si="384"/>
        <v>43.3</v>
      </c>
      <c r="AZ2463" s="14">
        <f t="shared" si="392"/>
        <v>23</v>
      </c>
      <c r="BA2463" s="19">
        <f t="shared" si="385"/>
        <v>0.45454545454545453</v>
      </c>
      <c r="BB2463" s="20">
        <f t="shared" si="393"/>
        <v>15.319196381591876</v>
      </c>
      <c r="BC2463">
        <f t="shared" si="386"/>
        <v>0</v>
      </c>
      <c r="BD2463" s="14">
        <f t="shared" si="387"/>
        <v>21</v>
      </c>
      <c r="BE2463" s="14">
        <f t="shared" si="388"/>
        <v>46</v>
      </c>
      <c r="BF2463" s="14">
        <f t="shared" si="389"/>
        <v>45</v>
      </c>
      <c r="BG2463" s="14">
        <f t="shared" si="390"/>
        <v>39.25</v>
      </c>
    </row>
    <row r="2464" spans="1:59" x14ac:dyDescent="0.2">
      <c r="A2464" t="str">
        <f t="shared" si="391"/>
        <v>Will Schofield_2016</v>
      </c>
      <c r="B2464" t="s">
        <v>916</v>
      </c>
      <c r="C2464" t="s">
        <v>465</v>
      </c>
      <c r="D2464">
        <v>2016</v>
      </c>
      <c r="E2464" s="13">
        <v>343900</v>
      </c>
      <c r="F2464" s="13">
        <v>343900</v>
      </c>
      <c r="G2464" s="13">
        <v>343900</v>
      </c>
      <c r="H2464" s="13">
        <v>304800</v>
      </c>
      <c r="I2464" s="13">
        <v>282100</v>
      </c>
      <c r="J2464" s="13">
        <v>271800</v>
      </c>
      <c r="K2464" s="13">
        <v>265800</v>
      </c>
      <c r="L2464" s="13">
        <v>247800</v>
      </c>
      <c r="M2464" s="13">
        <v>239400</v>
      </c>
      <c r="N2464" s="13">
        <v>231400</v>
      </c>
      <c r="O2464" s="13">
        <v>232400</v>
      </c>
      <c r="P2464" s="13">
        <v>233200</v>
      </c>
      <c r="Q2464" s="13">
        <v>233200</v>
      </c>
      <c r="R2464" s="13">
        <v>224100</v>
      </c>
      <c r="S2464" s="13">
        <v>224100</v>
      </c>
      <c r="T2464" s="13">
        <v>223500</v>
      </c>
      <c r="U2464" s="13">
        <v>239400</v>
      </c>
      <c r="V2464" s="13">
        <v>262400</v>
      </c>
      <c r="W2464" s="13">
        <v>262400</v>
      </c>
      <c r="X2464" s="13">
        <v>273200</v>
      </c>
      <c r="Y2464" s="13">
        <v>274800</v>
      </c>
      <c r="Z2464" s="13">
        <v>264500</v>
      </c>
      <c r="AA2464" s="13">
        <v>252300</v>
      </c>
      <c r="AB2464" s="13">
        <v>50</v>
      </c>
      <c r="AC2464" s="13">
        <v>23</v>
      </c>
      <c r="AD2464" s="13">
        <v>41</v>
      </c>
      <c r="AE2464" s="13">
        <v>64</v>
      </c>
      <c r="AF2464" s="13">
        <v>37</v>
      </c>
      <c r="AG2464" s="13">
        <v>45</v>
      </c>
      <c r="AH2464" s="13">
        <v>35</v>
      </c>
      <c r="AI2464" s="13">
        <v>50</v>
      </c>
      <c r="AJ2464" s="13">
        <v>40</v>
      </c>
      <c r="AK2464" s="13">
        <v>51</v>
      </c>
      <c r="AL2464" s="13">
        <v>50</v>
      </c>
      <c r="AM2464" s="13">
        <v>39</v>
      </c>
      <c r="AN2464" s="13">
        <v>34</v>
      </c>
      <c r="AO2464" s="13"/>
      <c r="AP2464" s="13">
        <v>60</v>
      </c>
      <c r="AQ2464" s="13">
        <v>77</v>
      </c>
      <c r="AR2464" s="13">
        <v>62</v>
      </c>
      <c r="AS2464" s="13"/>
      <c r="AT2464" s="13">
        <v>48</v>
      </c>
      <c r="AU2464" s="13">
        <v>63</v>
      </c>
      <c r="AV2464" s="13">
        <v>36</v>
      </c>
      <c r="AW2464" s="13">
        <v>37</v>
      </c>
      <c r="AX2464" s="13">
        <v>54</v>
      </c>
      <c r="AY2464" s="14">
        <f t="shared" si="384"/>
        <v>47.428571428571431</v>
      </c>
      <c r="AZ2464" s="14">
        <f t="shared" si="392"/>
        <v>23</v>
      </c>
      <c r="BA2464" s="19">
        <f t="shared" si="385"/>
        <v>0.95454545454545459</v>
      </c>
      <c r="BB2464" s="20">
        <f t="shared" si="393"/>
        <v>12.82798280545865</v>
      </c>
      <c r="BC2464">
        <f t="shared" si="386"/>
        <v>0</v>
      </c>
      <c r="BD2464" s="14">
        <f t="shared" si="387"/>
        <v>16</v>
      </c>
      <c r="BE2464" s="14">
        <f t="shared" si="388"/>
        <v>43.333333333333336</v>
      </c>
      <c r="BF2464" s="14">
        <f t="shared" si="389"/>
        <v>44.166666666666664</v>
      </c>
      <c r="BG2464" s="14">
        <f t="shared" si="390"/>
        <v>54.625</v>
      </c>
    </row>
    <row r="2465" spans="1:59" x14ac:dyDescent="0.2">
      <c r="A2465" t="str">
        <f t="shared" si="391"/>
        <v>Will Schofield_2015</v>
      </c>
      <c r="B2465" t="s">
        <v>916</v>
      </c>
      <c r="C2465" t="s">
        <v>465</v>
      </c>
      <c r="D2465">
        <v>2015</v>
      </c>
      <c r="E2465" s="13">
        <v>324400</v>
      </c>
      <c r="F2465" s="13">
        <v>324400</v>
      </c>
      <c r="G2465" s="13">
        <v>324400</v>
      </c>
      <c r="H2465" s="13">
        <v>324400</v>
      </c>
      <c r="I2465" s="13">
        <v>325200</v>
      </c>
      <c r="J2465" s="13">
        <v>323700</v>
      </c>
      <c r="K2465" s="13">
        <v>321600</v>
      </c>
      <c r="L2465" s="13">
        <v>330700</v>
      </c>
      <c r="M2465" s="13">
        <v>335600</v>
      </c>
      <c r="N2465" s="13">
        <v>319900</v>
      </c>
      <c r="O2465" s="13">
        <v>300500</v>
      </c>
      <c r="P2465" s="13">
        <v>285900</v>
      </c>
      <c r="Q2465" s="13">
        <v>292000</v>
      </c>
      <c r="R2465" s="13">
        <v>292000</v>
      </c>
      <c r="S2465" s="13">
        <v>329400</v>
      </c>
      <c r="T2465" s="13">
        <v>348500</v>
      </c>
      <c r="U2465" s="13">
        <v>360600</v>
      </c>
      <c r="V2465" s="13">
        <v>335400</v>
      </c>
      <c r="W2465" s="13">
        <v>318000</v>
      </c>
      <c r="X2465" s="13">
        <v>304100</v>
      </c>
      <c r="Y2465" s="13">
        <v>300200</v>
      </c>
      <c r="Z2465" s="13">
        <v>300200</v>
      </c>
      <c r="AA2465" s="13">
        <v>300200</v>
      </c>
      <c r="AB2465" s="13"/>
      <c r="AC2465" s="13">
        <v>86</v>
      </c>
      <c r="AD2465" s="13">
        <v>74</v>
      </c>
      <c r="AE2465" s="13">
        <v>35</v>
      </c>
      <c r="AF2465" s="13">
        <v>82</v>
      </c>
      <c r="AG2465" s="13">
        <v>72</v>
      </c>
      <c r="AH2465" s="13">
        <v>59</v>
      </c>
      <c r="AI2465" s="13">
        <v>77</v>
      </c>
      <c r="AJ2465" s="13">
        <v>28</v>
      </c>
      <c r="AK2465" s="13">
        <v>40</v>
      </c>
      <c r="AL2465" s="13">
        <v>77</v>
      </c>
      <c r="AM2465" s="13">
        <v>67</v>
      </c>
      <c r="AN2465" s="13"/>
      <c r="AO2465" s="13">
        <v>113</v>
      </c>
      <c r="AP2465" s="13">
        <v>58</v>
      </c>
      <c r="AQ2465" s="13">
        <v>63</v>
      </c>
      <c r="AR2465" s="13">
        <v>40</v>
      </c>
      <c r="AS2465" s="13">
        <v>60</v>
      </c>
      <c r="AT2465" s="13">
        <v>61</v>
      </c>
      <c r="AU2465" s="13">
        <v>55</v>
      </c>
      <c r="AV2465" s="13"/>
      <c r="AW2465" s="13"/>
      <c r="AX2465" s="13"/>
      <c r="AY2465" s="14">
        <f t="shared" si="384"/>
        <v>63.722222222222221</v>
      </c>
      <c r="AZ2465" s="14">
        <f t="shared" si="392"/>
        <v>23</v>
      </c>
      <c r="BA2465" s="19">
        <f t="shared" si="385"/>
        <v>0.81818181818181823</v>
      </c>
      <c r="BB2465" s="20">
        <f t="shared" si="393"/>
        <v>20.544945150616243</v>
      </c>
      <c r="BC2465">
        <f t="shared" si="386"/>
        <v>0</v>
      </c>
      <c r="BD2465" s="14">
        <f t="shared" si="387"/>
        <v>12</v>
      </c>
      <c r="BE2465" s="14">
        <f t="shared" si="388"/>
        <v>69.8</v>
      </c>
      <c r="BF2465" s="14">
        <f t="shared" si="389"/>
        <v>58</v>
      </c>
      <c r="BG2465" s="14">
        <f t="shared" si="390"/>
        <v>56.166666666666664</v>
      </c>
    </row>
    <row r="2466" spans="1:59" x14ac:dyDescent="0.2">
      <c r="A2466" t="str">
        <f t="shared" si="391"/>
        <v>Lachlan Schultz_2018</v>
      </c>
      <c r="B2466" t="s">
        <v>2718</v>
      </c>
      <c r="C2466" t="s">
        <v>184</v>
      </c>
      <c r="D2466">
        <v>2018</v>
      </c>
      <c r="E2466" s="13">
        <v>0</v>
      </c>
      <c r="F2466" s="13">
        <v>0</v>
      </c>
      <c r="G2466" s="13">
        <v>0</v>
      </c>
      <c r="H2466" s="13">
        <v>0</v>
      </c>
      <c r="I2466" s="13">
        <v>0</v>
      </c>
      <c r="J2466" s="13">
        <v>0</v>
      </c>
      <c r="K2466" s="13">
        <v>0</v>
      </c>
      <c r="L2466" s="13">
        <v>0</v>
      </c>
      <c r="M2466" s="13">
        <v>0</v>
      </c>
      <c r="N2466" s="13">
        <v>0</v>
      </c>
      <c r="O2466" s="13">
        <v>0</v>
      </c>
      <c r="P2466" s="13">
        <v>0</v>
      </c>
      <c r="Q2466" s="13">
        <v>0</v>
      </c>
      <c r="R2466" s="13">
        <v>0</v>
      </c>
      <c r="S2466" s="13">
        <v>0</v>
      </c>
      <c r="T2466" s="13">
        <v>0</v>
      </c>
      <c r="U2466" s="13">
        <v>0</v>
      </c>
      <c r="V2466" s="13">
        <v>0</v>
      </c>
      <c r="W2466" s="13">
        <v>0</v>
      </c>
      <c r="X2466" s="13">
        <v>0</v>
      </c>
      <c r="Y2466" s="13">
        <v>0</v>
      </c>
      <c r="Z2466" s="13">
        <v>0</v>
      </c>
      <c r="AA2466" s="13">
        <v>0</v>
      </c>
      <c r="AB2466" s="13"/>
      <c r="AC2466" s="13"/>
      <c r="AD2466" s="13"/>
      <c r="AE2466" s="13"/>
      <c r="AF2466" s="13"/>
      <c r="AG2466" s="13"/>
      <c r="AH2466" s="13"/>
      <c r="AI2466" s="13"/>
      <c r="AJ2466" s="13"/>
      <c r="AK2466" s="13"/>
      <c r="AL2466" s="13"/>
      <c r="AM2466" s="13"/>
      <c r="AN2466" s="13"/>
      <c r="AO2466" s="13"/>
      <c r="AP2466" s="13"/>
      <c r="AQ2466" s="13"/>
      <c r="AR2466" s="13"/>
      <c r="AS2466" s="13"/>
      <c r="AT2466" s="13"/>
      <c r="AU2466" s="13"/>
      <c r="AV2466" s="13"/>
      <c r="AW2466" s="13"/>
      <c r="AX2466" s="13"/>
      <c r="AY2466" s="14" t="str">
        <f t="shared" si="384"/>
        <v/>
      </c>
      <c r="AZ2466" s="14">
        <f t="shared" si="392"/>
        <v>23</v>
      </c>
      <c r="BA2466" s="19">
        <f t="shared" si="385"/>
        <v>0</v>
      </c>
      <c r="BB2466" s="20" t="e">
        <f t="shared" si="393"/>
        <v>#DIV/0!</v>
      </c>
      <c r="BC2466">
        <f t="shared" si="386"/>
        <v>23</v>
      </c>
      <c r="BD2466" s="14">
        <f t="shared" si="387"/>
        <v>1</v>
      </c>
      <c r="BE2466" s="14" t="str">
        <f t="shared" si="388"/>
        <v/>
      </c>
      <c r="BF2466" s="14" t="str">
        <f t="shared" si="389"/>
        <v/>
      </c>
      <c r="BG2466" s="14" t="str">
        <f t="shared" si="390"/>
        <v/>
      </c>
    </row>
    <row r="2467" spans="1:59" x14ac:dyDescent="0.2">
      <c r="A2467" t="str">
        <f t="shared" si="391"/>
        <v>Lachlan Schultz_2017</v>
      </c>
      <c r="B2467" t="s">
        <v>2718</v>
      </c>
      <c r="C2467" t="s">
        <v>184</v>
      </c>
      <c r="D2467">
        <v>2017</v>
      </c>
      <c r="E2467" s="13">
        <v>0</v>
      </c>
      <c r="F2467" s="13">
        <v>0</v>
      </c>
      <c r="G2467" s="13">
        <v>0</v>
      </c>
      <c r="H2467" s="13">
        <v>0</v>
      </c>
      <c r="I2467" s="13">
        <v>0</v>
      </c>
      <c r="J2467" s="13">
        <v>0</v>
      </c>
      <c r="K2467" s="13">
        <v>0</v>
      </c>
      <c r="L2467" s="13">
        <v>0</v>
      </c>
      <c r="M2467" s="13">
        <v>0</v>
      </c>
      <c r="N2467" s="13">
        <v>0</v>
      </c>
      <c r="O2467" s="13">
        <v>0</v>
      </c>
      <c r="P2467" s="13">
        <v>0</v>
      </c>
      <c r="Q2467" s="13">
        <v>0</v>
      </c>
      <c r="R2467" s="13">
        <v>0</v>
      </c>
      <c r="S2467" s="13">
        <v>0</v>
      </c>
      <c r="T2467" s="13">
        <v>0</v>
      </c>
      <c r="U2467" s="13">
        <v>0</v>
      </c>
      <c r="V2467" s="13">
        <v>0</v>
      </c>
      <c r="W2467" s="13">
        <v>0</v>
      </c>
      <c r="X2467" s="13">
        <v>0</v>
      </c>
      <c r="Y2467" s="13">
        <v>0</v>
      </c>
      <c r="Z2467" s="13">
        <v>0</v>
      </c>
      <c r="AA2467" s="13">
        <v>0</v>
      </c>
      <c r="AB2467" s="13"/>
      <c r="AC2467" s="13"/>
      <c r="AD2467" s="13"/>
      <c r="AE2467" s="13"/>
      <c r="AF2467" s="13"/>
      <c r="AG2467" s="13"/>
      <c r="AH2467" s="13"/>
      <c r="AI2467" s="13"/>
      <c r="AJ2467" s="13"/>
      <c r="AK2467" s="13"/>
      <c r="AL2467" s="13"/>
      <c r="AM2467" s="13"/>
      <c r="AN2467" s="13"/>
      <c r="AO2467" s="13"/>
      <c r="AP2467" s="13"/>
      <c r="AQ2467" s="13"/>
      <c r="AR2467" s="13"/>
      <c r="AS2467" s="13"/>
      <c r="AT2467" s="13"/>
      <c r="AU2467" s="13"/>
      <c r="AV2467" s="13"/>
      <c r="AW2467" s="13"/>
      <c r="AX2467" s="13"/>
      <c r="AY2467" s="14" t="str">
        <f t="shared" si="384"/>
        <v/>
      </c>
      <c r="AZ2467" s="14">
        <f t="shared" si="392"/>
        <v>23</v>
      </c>
      <c r="BA2467" s="19">
        <f t="shared" si="385"/>
        <v>0</v>
      </c>
      <c r="BB2467" s="20" t="e">
        <f t="shared" si="393"/>
        <v>#DIV/0!</v>
      </c>
      <c r="BC2467">
        <f t="shared" si="386"/>
        <v>23</v>
      </c>
      <c r="BD2467" s="14">
        <f t="shared" si="387"/>
        <v>1</v>
      </c>
      <c r="BE2467" s="14" t="str">
        <f t="shared" si="388"/>
        <v/>
      </c>
      <c r="BF2467" s="14" t="str">
        <f t="shared" si="389"/>
        <v/>
      </c>
      <c r="BG2467" s="14" t="str">
        <f t="shared" si="390"/>
        <v/>
      </c>
    </row>
    <row r="2468" spans="1:59" x14ac:dyDescent="0.2">
      <c r="A2468" t="str">
        <f t="shared" si="391"/>
        <v>Lachlan Schultz_2016</v>
      </c>
      <c r="B2468" t="s">
        <v>2718</v>
      </c>
      <c r="C2468" t="s">
        <v>184</v>
      </c>
      <c r="D2468">
        <v>2016</v>
      </c>
      <c r="E2468" s="13">
        <v>0</v>
      </c>
      <c r="F2468" s="13">
        <v>0</v>
      </c>
      <c r="G2468" s="13">
        <v>0</v>
      </c>
      <c r="H2468" s="13">
        <v>0</v>
      </c>
      <c r="I2468" s="13">
        <v>0</v>
      </c>
      <c r="J2468" s="13">
        <v>0</v>
      </c>
      <c r="K2468" s="13">
        <v>0</v>
      </c>
      <c r="L2468" s="13">
        <v>0</v>
      </c>
      <c r="M2468" s="13">
        <v>0</v>
      </c>
      <c r="N2468" s="13">
        <v>0</v>
      </c>
      <c r="O2468" s="13">
        <v>0</v>
      </c>
      <c r="P2468" s="13">
        <v>0</v>
      </c>
      <c r="Q2468" s="13">
        <v>0</v>
      </c>
      <c r="R2468" s="13">
        <v>0</v>
      </c>
      <c r="S2468" s="13">
        <v>0</v>
      </c>
      <c r="T2468" s="13">
        <v>0</v>
      </c>
      <c r="U2468" s="13">
        <v>0</v>
      </c>
      <c r="V2468" s="13">
        <v>0</v>
      </c>
      <c r="W2468" s="13">
        <v>0</v>
      </c>
      <c r="X2468" s="13">
        <v>0</v>
      </c>
      <c r="Y2468" s="13">
        <v>0</v>
      </c>
      <c r="Z2468" s="13">
        <v>0</v>
      </c>
      <c r="AA2468" s="13">
        <v>0</v>
      </c>
      <c r="AB2468" s="13"/>
      <c r="AC2468" s="13"/>
      <c r="AD2468" s="13"/>
      <c r="AE2468" s="13"/>
      <c r="AF2468" s="13"/>
      <c r="AG2468" s="13"/>
      <c r="AH2468" s="13"/>
      <c r="AI2468" s="13"/>
      <c r="AJ2468" s="13"/>
      <c r="AK2468" s="13"/>
      <c r="AL2468" s="13"/>
      <c r="AM2468" s="13"/>
      <c r="AN2468" s="13"/>
      <c r="AO2468" s="13"/>
      <c r="AP2468" s="13"/>
      <c r="AQ2468" s="13"/>
      <c r="AR2468" s="13"/>
      <c r="AS2468" s="13"/>
      <c r="AT2468" s="13"/>
      <c r="AU2468" s="13"/>
      <c r="AV2468" s="13"/>
      <c r="AW2468" s="13"/>
      <c r="AX2468" s="13"/>
      <c r="AY2468" s="14" t="str">
        <f t="shared" si="384"/>
        <v/>
      </c>
      <c r="AZ2468" s="14">
        <f t="shared" si="392"/>
        <v>23</v>
      </c>
      <c r="BA2468" s="19">
        <f t="shared" si="385"/>
        <v>0</v>
      </c>
      <c r="BB2468" s="20" t="e">
        <f t="shared" si="393"/>
        <v>#DIV/0!</v>
      </c>
      <c r="BC2468">
        <f t="shared" si="386"/>
        <v>23</v>
      </c>
      <c r="BD2468" s="14">
        <f t="shared" si="387"/>
        <v>1</v>
      </c>
      <c r="BE2468" s="14" t="str">
        <f t="shared" si="388"/>
        <v/>
      </c>
      <c r="BF2468" s="14" t="str">
        <f t="shared" si="389"/>
        <v/>
      </c>
      <c r="BG2468" s="14" t="str">
        <f t="shared" si="390"/>
        <v/>
      </c>
    </row>
    <row r="2469" spans="1:59" x14ac:dyDescent="0.2">
      <c r="A2469" t="str">
        <f t="shared" si="391"/>
        <v>Lachlan Schultz_2015</v>
      </c>
      <c r="B2469" t="s">
        <v>2718</v>
      </c>
      <c r="C2469" t="s">
        <v>184</v>
      </c>
      <c r="D2469">
        <v>2015</v>
      </c>
      <c r="E2469" s="13">
        <v>0</v>
      </c>
      <c r="F2469" s="13">
        <v>0</v>
      </c>
      <c r="G2469" s="13">
        <v>0</v>
      </c>
      <c r="H2469" s="13">
        <v>0</v>
      </c>
      <c r="I2469" s="13">
        <v>0</v>
      </c>
      <c r="J2469" s="13">
        <v>0</v>
      </c>
      <c r="K2469" s="13">
        <v>0</v>
      </c>
      <c r="L2469" s="13">
        <v>0</v>
      </c>
      <c r="M2469" s="13">
        <v>0</v>
      </c>
      <c r="N2469" s="13">
        <v>0</v>
      </c>
      <c r="O2469" s="13">
        <v>0</v>
      </c>
      <c r="P2469" s="13">
        <v>0</v>
      </c>
      <c r="Q2469" s="13">
        <v>0</v>
      </c>
      <c r="R2469" s="13">
        <v>0</v>
      </c>
      <c r="S2469" s="13">
        <v>0</v>
      </c>
      <c r="T2469" s="13">
        <v>0</v>
      </c>
      <c r="U2469" s="13">
        <v>0</v>
      </c>
      <c r="V2469" s="13">
        <v>0</v>
      </c>
      <c r="W2469" s="13">
        <v>0</v>
      </c>
      <c r="X2469" s="13">
        <v>0</v>
      </c>
      <c r="Y2469" s="13">
        <v>0</v>
      </c>
      <c r="Z2469" s="13">
        <v>0</v>
      </c>
      <c r="AA2469" s="13">
        <v>0</v>
      </c>
      <c r="AB2469" s="13"/>
      <c r="AC2469" s="13"/>
      <c r="AD2469" s="13"/>
      <c r="AE2469" s="13"/>
      <c r="AF2469" s="13"/>
      <c r="AG2469" s="13"/>
      <c r="AH2469" s="13"/>
      <c r="AI2469" s="13"/>
      <c r="AJ2469" s="13"/>
      <c r="AK2469" s="13"/>
      <c r="AL2469" s="13"/>
      <c r="AM2469" s="13"/>
      <c r="AN2469" s="13"/>
      <c r="AO2469" s="13"/>
      <c r="AP2469" s="13"/>
      <c r="AQ2469" s="13"/>
      <c r="AR2469" s="13"/>
      <c r="AS2469" s="13"/>
      <c r="AT2469" s="13"/>
      <c r="AU2469" s="13"/>
      <c r="AV2469" s="13"/>
      <c r="AW2469" s="13"/>
      <c r="AX2469" s="13"/>
      <c r="AY2469" s="14" t="str">
        <f t="shared" si="384"/>
        <v/>
      </c>
      <c r="AZ2469" s="14">
        <f t="shared" si="392"/>
        <v>23</v>
      </c>
      <c r="BA2469" s="19">
        <f t="shared" si="385"/>
        <v>0</v>
      </c>
      <c r="BB2469" s="20" t="e">
        <f t="shared" si="393"/>
        <v>#DIV/0!</v>
      </c>
      <c r="BC2469">
        <f t="shared" si="386"/>
        <v>23</v>
      </c>
      <c r="BD2469" s="14">
        <f t="shared" si="387"/>
        <v>1</v>
      </c>
      <c r="BE2469" s="14" t="str">
        <f t="shared" si="388"/>
        <v/>
      </c>
      <c r="BF2469" s="14" t="str">
        <f t="shared" si="389"/>
        <v/>
      </c>
      <c r="BG2469" s="14" t="str">
        <f t="shared" si="390"/>
        <v/>
      </c>
    </row>
    <row r="2470" spans="1:59" x14ac:dyDescent="0.2">
      <c r="A2470" t="str">
        <f t="shared" si="391"/>
        <v>Angus Schumacher_2018</v>
      </c>
      <c r="B2470" t="s">
        <v>1623</v>
      </c>
      <c r="C2470" t="s">
        <v>84</v>
      </c>
      <c r="D2470">
        <v>2018</v>
      </c>
      <c r="E2470" s="13">
        <v>0</v>
      </c>
      <c r="F2470" s="13">
        <v>0</v>
      </c>
      <c r="G2470" s="13">
        <v>0</v>
      </c>
      <c r="H2470" s="13">
        <v>0</v>
      </c>
      <c r="I2470" s="13">
        <v>0</v>
      </c>
      <c r="J2470" s="13">
        <v>0</v>
      </c>
      <c r="K2470" s="13">
        <v>0</v>
      </c>
      <c r="L2470" s="13">
        <v>0</v>
      </c>
      <c r="M2470" s="13">
        <v>0</v>
      </c>
      <c r="N2470" s="13">
        <v>0</v>
      </c>
      <c r="O2470" s="13">
        <v>0</v>
      </c>
      <c r="P2470" s="13">
        <v>0</v>
      </c>
      <c r="Q2470" s="13">
        <v>0</v>
      </c>
      <c r="R2470" s="13">
        <v>0</v>
      </c>
      <c r="S2470" s="13">
        <v>0</v>
      </c>
      <c r="T2470" s="13">
        <v>0</v>
      </c>
      <c r="U2470" s="13">
        <v>0</v>
      </c>
      <c r="V2470" s="13">
        <v>0</v>
      </c>
      <c r="W2470" s="13">
        <v>0</v>
      </c>
      <c r="X2470" s="13">
        <v>0</v>
      </c>
      <c r="Y2470" s="13">
        <v>0</v>
      </c>
      <c r="Z2470" s="13">
        <v>0</v>
      </c>
      <c r="AA2470" s="13">
        <v>0</v>
      </c>
      <c r="AB2470" s="13"/>
      <c r="AC2470" s="13"/>
      <c r="AD2470" s="13"/>
      <c r="AE2470" s="13"/>
      <c r="AF2470" s="13"/>
      <c r="AG2470" s="13"/>
      <c r="AH2470" s="13"/>
      <c r="AI2470" s="13"/>
      <c r="AJ2470" s="13"/>
      <c r="AK2470" s="13"/>
      <c r="AL2470" s="13"/>
      <c r="AM2470" s="13"/>
      <c r="AN2470" s="13"/>
      <c r="AO2470" s="13"/>
      <c r="AP2470" s="13"/>
      <c r="AQ2470" s="13"/>
      <c r="AR2470" s="13"/>
      <c r="AS2470" s="13"/>
      <c r="AT2470" s="13"/>
      <c r="AU2470" s="13"/>
      <c r="AV2470" s="13"/>
      <c r="AW2470" s="13"/>
      <c r="AX2470" s="13"/>
      <c r="AY2470" s="14" t="str">
        <f t="shared" si="384"/>
        <v/>
      </c>
      <c r="AZ2470" s="14">
        <f t="shared" si="392"/>
        <v>23</v>
      </c>
      <c r="BA2470" s="19">
        <f t="shared" si="385"/>
        <v>0</v>
      </c>
      <c r="BB2470" s="20" t="e">
        <f t="shared" si="393"/>
        <v>#DIV/0!</v>
      </c>
      <c r="BC2470">
        <f t="shared" si="386"/>
        <v>23</v>
      </c>
      <c r="BD2470" s="14">
        <f t="shared" si="387"/>
        <v>1</v>
      </c>
      <c r="BE2470" s="14" t="str">
        <f t="shared" si="388"/>
        <v/>
      </c>
      <c r="BF2470" s="14" t="str">
        <f t="shared" si="389"/>
        <v/>
      </c>
      <c r="BG2470" s="14" t="str">
        <f t="shared" si="390"/>
        <v/>
      </c>
    </row>
    <row r="2471" spans="1:59" x14ac:dyDescent="0.2">
      <c r="A2471" t="str">
        <f t="shared" si="391"/>
        <v>Angus Schumacher_2017</v>
      </c>
      <c r="B2471" t="s">
        <v>1623</v>
      </c>
      <c r="C2471" t="s">
        <v>84</v>
      </c>
      <c r="D2471">
        <v>2017</v>
      </c>
      <c r="E2471" s="13">
        <v>0</v>
      </c>
      <c r="F2471" s="13">
        <v>0</v>
      </c>
      <c r="G2471" s="13">
        <v>0</v>
      </c>
      <c r="H2471" s="13">
        <v>0</v>
      </c>
      <c r="I2471" s="13">
        <v>0</v>
      </c>
      <c r="J2471" s="13">
        <v>0</v>
      </c>
      <c r="K2471" s="13">
        <v>0</v>
      </c>
      <c r="L2471" s="13">
        <v>0</v>
      </c>
      <c r="M2471" s="13">
        <v>0</v>
      </c>
      <c r="N2471" s="13">
        <v>0</v>
      </c>
      <c r="O2471" s="13">
        <v>0</v>
      </c>
      <c r="P2471" s="13">
        <v>0</v>
      </c>
      <c r="Q2471" s="13">
        <v>0</v>
      </c>
      <c r="R2471" s="13">
        <v>0</v>
      </c>
      <c r="S2471" s="13">
        <v>0</v>
      </c>
      <c r="T2471" s="13">
        <v>0</v>
      </c>
      <c r="U2471" s="13">
        <v>0</v>
      </c>
      <c r="V2471" s="13">
        <v>0</v>
      </c>
      <c r="W2471" s="13">
        <v>0</v>
      </c>
      <c r="X2471" s="13">
        <v>0</v>
      </c>
      <c r="Y2471" s="13">
        <v>0</v>
      </c>
      <c r="Z2471" s="13">
        <v>0</v>
      </c>
      <c r="AA2471" s="13">
        <v>0</v>
      </c>
      <c r="AB2471" s="13"/>
      <c r="AC2471" s="13"/>
      <c r="AD2471" s="13"/>
      <c r="AE2471" s="13"/>
      <c r="AF2471" s="13"/>
      <c r="AG2471" s="13"/>
      <c r="AH2471" s="13"/>
      <c r="AI2471" s="13"/>
      <c r="AJ2471" s="13"/>
      <c r="AK2471" s="13"/>
      <c r="AL2471" s="13"/>
      <c r="AM2471" s="13"/>
      <c r="AN2471" s="13"/>
      <c r="AO2471" s="13"/>
      <c r="AP2471" s="13"/>
      <c r="AQ2471" s="13"/>
      <c r="AR2471" s="13"/>
      <c r="AS2471" s="13"/>
      <c r="AT2471" s="13"/>
      <c r="AU2471" s="13"/>
      <c r="AV2471" s="13"/>
      <c r="AW2471" s="13"/>
      <c r="AX2471" s="13"/>
      <c r="AY2471" s="14" t="str">
        <f t="shared" si="384"/>
        <v/>
      </c>
      <c r="AZ2471" s="14">
        <f t="shared" si="392"/>
        <v>23</v>
      </c>
      <c r="BA2471" s="19">
        <f t="shared" si="385"/>
        <v>0</v>
      </c>
      <c r="BB2471" s="20" t="e">
        <f t="shared" si="393"/>
        <v>#DIV/0!</v>
      </c>
      <c r="BC2471">
        <f t="shared" si="386"/>
        <v>23</v>
      </c>
      <c r="BD2471" s="14">
        <f t="shared" si="387"/>
        <v>1</v>
      </c>
      <c r="BE2471" s="14" t="str">
        <f t="shared" si="388"/>
        <v/>
      </c>
      <c r="BF2471" s="14" t="str">
        <f t="shared" si="389"/>
        <v/>
      </c>
      <c r="BG2471" s="14" t="str">
        <f t="shared" si="390"/>
        <v/>
      </c>
    </row>
    <row r="2472" spans="1:59" x14ac:dyDescent="0.2">
      <c r="A2472" t="str">
        <f t="shared" si="391"/>
        <v>Angus Schumacher_2016</v>
      </c>
      <c r="B2472" t="s">
        <v>1623</v>
      </c>
      <c r="C2472" t="s">
        <v>84</v>
      </c>
      <c r="D2472">
        <v>2016</v>
      </c>
      <c r="E2472" s="13">
        <v>0</v>
      </c>
      <c r="F2472" s="13">
        <v>0</v>
      </c>
      <c r="G2472" s="13">
        <v>0</v>
      </c>
      <c r="H2472" s="13">
        <v>0</v>
      </c>
      <c r="I2472" s="13">
        <v>0</v>
      </c>
      <c r="J2472" s="13">
        <v>0</v>
      </c>
      <c r="K2472" s="13">
        <v>0</v>
      </c>
      <c r="L2472" s="13">
        <v>0</v>
      </c>
      <c r="M2472" s="13">
        <v>0</v>
      </c>
      <c r="N2472" s="13">
        <v>0</v>
      </c>
      <c r="O2472" s="13">
        <v>0</v>
      </c>
      <c r="P2472" s="13">
        <v>0</v>
      </c>
      <c r="Q2472" s="13">
        <v>0</v>
      </c>
      <c r="R2472" s="13">
        <v>0</v>
      </c>
      <c r="S2472" s="13">
        <v>0</v>
      </c>
      <c r="T2472" s="13">
        <v>0</v>
      </c>
      <c r="U2472" s="13">
        <v>0</v>
      </c>
      <c r="V2472" s="13">
        <v>0</v>
      </c>
      <c r="W2472" s="13">
        <v>0</v>
      </c>
      <c r="X2472" s="13">
        <v>0</v>
      </c>
      <c r="Y2472" s="13">
        <v>0</v>
      </c>
      <c r="Z2472" s="13">
        <v>0</v>
      </c>
      <c r="AA2472" s="13">
        <v>0</v>
      </c>
      <c r="AB2472" s="13"/>
      <c r="AC2472" s="13"/>
      <c r="AD2472" s="13"/>
      <c r="AE2472" s="13"/>
      <c r="AF2472" s="13"/>
      <c r="AG2472" s="13"/>
      <c r="AH2472" s="13"/>
      <c r="AI2472" s="13"/>
      <c r="AJ2472" s="13"/>
      <c r="AK2472" s="13"/>
      <c r="AL2472" s="13"/>
      <c r="AM2472" s="13"/>
      <c r="AN2472" s="13"/>
      <c r="AO2472" s="13"/>
      <c r="AP2472" s="13"/>
      <c r="AQ2472" s="13"/>
      <c r="AR2472" s="13"/>
      <c r="AS2472" s="13"/>
      <c r="AT2472" s="13"/>
      <c r="AU2472" s="13"/>
      <c r="AV2472" s="13"/>
      <c r="AW2472" s="13"/>
      <c r="AX2472" s="13"/>
      <c r="AY2472" s="14" t="str">
        <f t="shared" si="384"/>
        <v/>
      </c>
      <c r="AZ2472" s="14">
        <f t="shared" si="392"/>
        <v>23</v>
      </c>
      <c r="BA2472" s="19">
        <f t="shared" si="385"/>
        <v>0</v>
      </c>
      <c r="BB2472" s="20" t="e">
        <f t="shared" si="393"/>
        <v>#DIV/0!</v>
      </c>
      <c r="BC2472">
        <f t="shared" si="386"/>
        <v>23</v>
      </c>
      <c r="BD2472" s="14">
        <f t="shared" si="387"/>
        <v>1</v>
      </c>
      <c r="BE2472" s="14" t="str">
        <f t="shared" si="388"/>
        <v/>
      </c>
      <c r="BF2472" s="14" t="str">
        <f t="shared" si="389"/>
        <v/>
      </c>
      <c r="BG2472" s="14" t="str">
        <f t="shared" si="390"/>
        <v/>
      </c>
    </row>
    <row r="2473" spans="1:59" x14ac:dyDescent="0.2">
      <c r="A2473" t="str">
        <f t="shared" si="391"/>
        <v>Angus Schumacher_2015</v>
      </c>
      <c r="B2473" t="s">
        <v>1623</v>
      </c>
      <c r="C2473" t="s">
        <v>84</v>
      </c>
      <c r="D2473">
        <v>2015</v>
      </c>
      <c r="E2473" s="13">
        <v>0</v>
      </c>
      <c r="F2473" s="13">
        <v>0</v>
      </c>
      <c r="G2473" s="13">
        <v>0</v>
      </c>
      <c r="H2473" s="13">
        <v>0</v>
      </c>
      <c r="I2473" s="13">
        <v>0</v>
      </c>
      <c r="J2473" s="13">
        <v>0</v>
      </c>
      <c r="K2473" s="13">
        <v>0</v>
      </c>
      <c r="L2473" s="13">
        <v>0</v>
      </c>
      <c r="M2473" s="13">
        <v>0</v>
      </c>
      <c r="N2473" s="13">
        <v>0</v>
      </c>
      <c r="O2473" s="13">
        <v>0</v>
      </c>
      <c r="P2473" s="13">
        <v>0</v>
      </c>
      <c r="Q2473" s="13">
        <v>0</v>
      </c>
      <c r="R2473" s="13">
        <v>0</v>
      </c>
      <c r="S2473" s="13">
        <v>0</v>
      </c>
      <c r="T2473" s="13">
        <v>0</v>
      </c>
      <c r="U2473" s="13">
        <v>0</v>
      </c>
      <c r="V2473" s="13">
        <v>0</v>
      </c>
      <c r="W2473" s="13">
        <v>0</v>
      </c>
      <c r="X2473" s="13">
        <v>0</v>
      </c>
      <c r="Y2473" s="13">
        <v>0</v>
      </c>
      <c r="Z2473" s="13">
        <v>0</v>
      </c>
      <c r="AA2473" s="13">
        <v>0</v>
      </c>
      <c r="AB2473" s="13"/>
      <c r="AC2473" s="13"/>
      <c r="AD2473" s="13"/>
      <c r="AE2473" s="13"/>
      <c r="AF2473" s="13"/>
      <c r="AG2473" s="13"/>
      <c r="AH2473" s="13"/>
      <c r="AI2473" s="13"/>
      <c r="AJ2473" s="13"/>
      <c r="AK2473" s="13"/>
      <c r="AL2473" s="13"/>
      <c r="AM2473" s="13"/>
      <c r="AN2473" s="13"/>
      <c r="AO2473" s="13"/>
      <c r="AP2473" s="13"/>
      <c r="AQ2473" s="13"/>
      <c r="AR2473" s="13"/>
      <c r="AS2473" s="13"/>
      <c r="AT2473" s="13"/>
      <c r="AU2473" s="13"/>
      <c r="AV2473" s="13"/>
      <c r="AW2473" s="13"/>
      <c r="AX2473" s="13"/>
      <c r="AY2473" s="14" t="str">
        <f t="shared" si="384"/>
        <v/>
      </c>
      <c r="AZ2473" s="14">
        <f t="shared" si="392"/>
        <v>23</v>
      </c>
      <c r="BA2473" s="19">
        <f t="shared" si="385"/>
        <v>0</v>
      </c>
      <c r="BB2473" s="20" t="e">
        <f t="shared" si="393"/>
        <v>#DIV/0!</v>
      </c>
      <c r="BC2473">
        <f t="shared" si="386"/>
        <v>23</v>
      </c>
      <c r="BD2473" s="14">
        <f t="shared" si="387"/>
        <v>1</v>
      </c>
      <c r="BE2473" s="14" t="str">
        <f t="shared" si="388"/>
        <v/>
      </c>
      <c r="BF2473" s="14" t="str">
        <f t="shared" si="389"/>
        <v/>
      </c>
      <c r="BG2473" s="14" t="str">
        <f t="shared" si="390"/>
        <v/>
      </c>
    </row>
    <row r="2474" spans="1:59" x14ac:dyDescent="0.2">
      <c r="A2474" t="str">
        <f t="shared" si="391"/>
        <v>Bailey Scott_2018</v>
      </c>
      <c r="B2474" t="s">
        <v>2719</v>
      </c>
      <c r="C2474" t="s">
        <v>316</v>
      </c>
      <c r="D2474">
        <v>2018</v>
      </c>
      <c r="E2474" s="13">
        <v>0</v>
      </c>
      <c r="F2474" s="13">
        <v>0</v>
      </c>
      <c r="G2474" s="13">
        <v>0</v>
      </c>
      <c r="H2474" s="13">
        <v>0</v>
      </c>
      <c r="I2474" s="13">
        <v>0</v>
      </c>
      <c r="J2474" s="13">
        <v>0</v>
      </c>
      <c r="K2474" s="13">
        <v>0</v>
      </c>
      <c r="L2474" s="13">
        <v>0</v>
      </c>
      <c r="M2474" s="13">
        <v>0</v>
      </c>
      <c r="N2474" s="13">
        <v>0</v>
      </c>
      <c r="O2474" s="13">
        <v>0</v>
      </c>
      <c r="P2474" s="13">
        <v>0</v>
      </c>
      <c r="Q2474" s="13">
        <v>0</v>
      </c>
      <c r="R2474" s="13">
        <v>0</v>
      </c>
      <c r="S2474" s="13">
        <v>0</v>
      </c>
      <c r="T2474" s="13">
        <v>0</v>
      </c>
      <c r="U2474" s="13">
        <v>0</v>
      </c>
      <c r="V2474" s="13">
        <v>0</v>
      </c>
      <c r="W2474" s="13">
        <v>0</v>
      </c>
      <c r="X2474" s="13">
        <v>0</v>
      </c>
      <c r="Y2474" s="13">
        <v>0</v>
      </c>
      <c r="Z2474" s="13">
        <v>0</v>
      </c>
      <c r="AA2474" s="13">
        <v>0</v>
      </c>
      <c r="AB2474" s="13"/>
      <c r="AC2474" s="13"/>
      <c r="AD2474" s="13"/>
      <c r="AE2474" s="13"/>
      <c r="AF2474" s="13"/>
      <c r="AG2474" s="13"/>
      <c r="AH2474" s="13"/>
      <c r="AI2474" s="13"/>
      <c r="AJ2474" s="13"/>
      <c r="AK2474" s="13"/>
      <c r="AL2474" s="13"/>
      <c r="AM2474" s="13"/>
      <c r="AN2474" s="13"/>
      <c r="AO2474" s="13"/>
      <c r="AP2474" s="13"/>
      <c r="AQ2474" s="13"/>
      <c r="AR2474" s="13"/>
      <c r="AS2474" s="13"/>
      <c r="AT2474" s="13"/>
      <c r="AU2474" s="13"/>
      <c r="AV2474" s="13"/>
      <c r="AW2474" s="13"/>
      <c r="AX2474" s="13"/>
      <c r="AY2474" s="14" t="str">
        <f t="shared" si="384"/>
        <v/>
      </c>
      <c r="AZ2474" s="14">
        <f t="shared" si="392"/>
        <v>23</v>
      </c>
      <c r="BA2474" s="19">
        <f t="shared" si="385"/>
        <v>0</v>
      </c>
      <c r="BB2474" s="20" t="e">
        <f t="shared" si="393"/>
        <v>#DIV/0!</v>
      </c>
      <c r="BC2474">
        <f t="shared" si="386"/>
        <v>23</v>
      </c>
      <c r="BD2474" s="14">
        <f t="shared" si="387"/>
        <v>1</v>
      </c>
      <c r="BE2474" s="14" t="str">
        <f t="shared" si="388"/>
        <v/>
      </c>
      <c r="BF2474" s="14" t="str">
        <f t="shared" si="389"/>
        <v/>
      </c>
      <c r="BG2474" s="14" t="str">
        <f t="shared" si="390"/>
        <v/>
      </c>
    </row>
    <row r="2475" spans="1:59" x14ac:dyDescent="0.2">
      <c r="A2475" t="str">
        <f t="shared" si="391"/>
        <v>Bailey Scott_2017</v>
      </c>
      <c r="B2475" t="s">
        <v>2719</v>
      </c>
      <c r="C2475" t="s">
        <v>316</v>
      </c>
      <c r="D2475">
        <v>2017</v>
      </c>
      <c r="E2475" s="13">
        <v>0</v>
      </c>
      <c r="F2475" s="13">
        <v>0</v>
      </c>
      <c r="G2475" s="13">
        <v>0</v>
      </c>
      <c r="H2475" s="13">
        <v>0</v>
      </c>
      <c r="I2475" s="13">
        <v>0</v>
      </c>
      <c r="J2475" s="13">
        <v>0</v>
      </c>
      <c r="K2475" s="13">
        <v>0</v>
      </c>
      <c r="L2475" s="13">
        <v>0</v>
      </c>
      <c r="M2475" s="13">
        <v>0</v>
      </c>
      <c r="N2475" s="13">
        <v>0</v>
      </c>
      <c r="O2475" s="13">
        <v>0</v>
      </c>
      <c r="P2475" s="13">
        <v>0</v>
      </c>
      <c r="Q2475" s="13">
        <v>0</v>
      </c>
      <c r="R2475" s="13">
        <v>0</v>
      </c>
      <c r="S2475" s="13">
        <v>0</v>
      </c>
      <c r="T2475" s="13">
        <v>0</v>
      </c>
      <c r="U2475" s="13">
        <v>0</v>
      </c>
      <c r="V2475" s="13">
        <v>0</v>
      </c>
      <c r="W2475" s="13">
        <v>0</v>
      </c>
      <c r="X2475" s="13">
        <v>0</v>
      </c>
      <c r="Y2475" s="13">
        <v>0</v>
      </c>
      <c r="Z2475" s="13">
        <v>0</v>
      </c>
      <c r="AA2475" s="13">
        <v>0</v>
      </c>
      <c r="AB2475" s="13"/>
      <c r="AC2475" s="13"/>
      <c r="AD2475" s="13"/>
      <c r="AE2475" s="13"/>
      <c r="AF2475" s="13"/>
      <c r="AG2475" s="13"/>
      <c r="AH2475" s="13"/>
      <c r="AI2475" s="13"/>
      <c r="AJ2475" s="13"/>
      <c r="AK2475" s="13"/>
      <c r="AL2475" s="13"/>
      <c r="AM2475" s="13"/>
      <c r="AN2475" s="13"/>
      <c r="AO2475" s="13"/>
      <c r="AP2475" s="13"/>
      <c r="AQ2475" s="13"/>
      <c r="AR2475" s="13"/>
      <c r="AS2475" s="13"/>
      <c r="AT2475" s="13"/>
      <c r="AU2475" s="13"/>
      <c r="AV2475" s="13"/>
      <c r="AW2475" s="13"/>
      <c r="AX2475" s="13"/>
      <c r="AY2475" s="14" t="str">
        <f t="shared" si="384"/>
        <v/>
      </c>
      <c r="AZ2475" s="14">
        <f t="shared" si="392"/>
        <v>23</v>
      </c>
      <c r="BA2475" s="19">
        <f t="shared" si="385"/>
        <v>0</v>
      </c>
      <c r="BB2475" s="20" t="e">
        <f t="shared" si="393"/>
        <v>#DIV/0!</v>
      </c>
      <c r="BC2475">
        <f t="shared" si="386"/>
        <v>23</v>
      </c>
      <c r="BD2475" s="14">
        <f t="shared" si="387"/>
        <v>1</v>
      </c>
      <c r="BE2475" s="14" t="str">
        <f t="shared" si="388"/>
        <v/>
      </c>
      <c r="BF2475" s="14" t="str">
        <f t="shared" si="389"/>
        <v/>
      </c>
      <c r="BG2475" s="14" t="str">
        <f t="shared" si="390"/>
        <v/>
      </c>
    </row>
    <row r="2476" spans="1:59" x14ac:dyDescent="0.2">
      <c r="A2476" t="str">
        <f t="shared" si="391"/>
        <v>Bailey Scott_2016</v>
      </c>
      <c r="B2476" t="s">
        <v>2719</v>
      </c>
      <c r="C2476" t="s">
        <v>316</v>
      </c>
      <c r="D2476">
        <v>2016</v>
      </c>
      <c r="E2476" s="13">
        <v>0</v>
      </c>
      <c r="F2476" s="13">
        <v>0</v>
      </c>
      <c r="G2476" s="13">
        <v>0</v>
      </c>
      <c r="H2476" s="13">
        <v>0</v>
      </c>
      <c r="I2476" s="13">
        <v>0</v>
      </c>
      <c r="J2476" s="13">
        <v>0</v>
      </c>
      <c r="K2476" s="13">
        <v>0</v>
      </c>
      <c r="L2476" s="13">
        <v>0</v>
      </c>
      <c r="M2476" s="13">
        <v>0</v>
      </c>
      <c r="N2476" s="13">
        <v>0</v>
      </c>
      <c r="O2476" s="13">
        <v>0</v>
      </c>
      <c r="P2476" s="13">
        <v>0</v>
      </c>
      <c r="Q2476" s="13">
        <v>0</v>
      </c>
      <c r="R2476" s="13">
        <v>0</v>
      </c>
      <c r="S2476" s="13">
        <v>0</v>
      </c>
      <c r="T2476" s="13">
        <v>0</v>
      </c>
      <c r="U2476" s="13">
        <v>0</v>
      </c>
      <c r="V2476" s="13">
        <v>0</v>
      </c>
      <c r="W2476" s="13">
        <v>0</v>
      </c>
      <c r="X2476" s="13">
        <v>0</v>
      </c>
      <c r="Y2476" s="13">
        <v>0</v>
      </c>
      <c r="Z2476" s="13">
        <v>0</v>
      </c>
      <c r="AA2476" s="13">
        <v>0</v>
      </c>
      <c r="AB2476" s="13"/>
      <c r="AC2476" s="13"/>
      <c r="AD2476" s="13"/>
      <c r="AE2476" s="13"/>
      <c r="AF2476" s="13"/>
      <c r="AG2476" s="13"/>
      <c r="AH2476" s="13"/>
      <c r="AI2476" s="13"/>
      <c r="AJ2476" s="13"/>
      <c r="AK2476" s="13"/>
      <c r="AL2476" s="13"/>
      <c r="AM2476" s="13"/>
      <c r="AN2476" s="13"/>
      <c r="AO2476" s="13"/>
      <c r="AP2476" s="13"/>
      <c r="AQ2476" s="13"/>
      <c r="AR2476" s="13"/>
      <c r="AS2476" s="13"/>
      <c r="AT2476" s="13"/>
      <c r="AU2476" s="13"/>
      <c r="AV2476" s="13"/>
      <c r="AW2476" s="13"/>
      <c r="AX2476" s="13"/>
      <c r="AY2476" s="14" t="str">
        <f t="shared" si="384"/>
        <v/>
      </c>
      <c r="AZ2476" s="14">
        <f t="shared" si="392"/>
        <v>23</v>
      </c>
      <c r="BA2476" s="19">
        <f t="shared" si="385"/>
        <v>0</v>
      </c>
      <c r="BB2476" s="20" t="e">
        <f t="shared" si="393"/>
        <v>#DIV/0!</v>
      </c>
      <c r="BC2476">
        <f t="shared" si="386"/>
        <v>23</v>
      </c>
      <c r="BD2476" s="14">
        <f t="shared" si="387"/>
        <v>1</v>
      </c>
      <c r="BE2476" s="14" t="str">
        <f t="shared" si="388"/>
        <v/>
      </c>
      <c r="BF2476" s="14" t="str">
        <f t="shared" si="389"/>
        <v/>
      </c>
      <c r="BG2476" s="14" t="str">
        <f t="shared" si="390"/>
        <v/>
      </c>
    </row>
    <row r="2477" spans="1:59" x14ac:dyDescent="0.2">
      <c r="A2477" t="str">
        <f t="shared" si="391"/>
        <v>Bailey Scott_2015</v>
      </c>
      <c r="B2477" t="s">
        <v>2719</v>
      </c>
      <c r="C2477" t="s">
        <v>316</v>
      </c>
      <c r="D2477">
        <v>2015</v>
      </c>
      <c r="E2477" s="13">
        <v>0</v>
      </c>
      <c r="F2477" s="13">
        <v>0</v>
      </c>
      <c r="G2477" s="13">
        <v>0</v>
      </c>
      <c r="H2477" s="13">
        <v>0</v>
      </c>
      <c r="I2477" s="13">
        <v>0</v>
      </c>
      <c r="J2477" s="13">
        <v>0</v>
      </c>
      <c r="K2477" s="13">
        <v>0</v>
      </c>
      <c r="L2477" s="13">
        <v>0</v>
      </c>
      <c r="M2477" s="13">
        <v>0</v>
      </c>
      <c r="N2477" s="13">
        <v>0</v>
      </c>
      <c r="O2477" s="13">
        <v>0</v>
      </c>
      <c r="P2477" s="13">
        <v>0</v>
      </c>
      <c r="Q2477" s="13">
        <v>0</v>
      </c>
      <c r="R2477" s="13">
        <v>0</v>
      </c>
      <c r="S2477" s="13">
        <v>0</v>
      </c>
      <c r="T2477" s="13">
        <v>0</v>
      </c>
      <c r="U2477" s="13">
        <v>0</v>
      </c>
      <c r="V2477" s="13">
        <v>0</v>
      </c>
      <c r="W2477" s="13">
        <v>0</v>
      </c>
      <c r="X2477" s="13">
        <v>0</v>
      </c>
      <c r="Y2477" s="13">
        <v>0</v>
      </c>
      <c r="Z2477" s="13">
        <v>0</v>
      </c>
      <c r="AA2477" s="13">
        <v>0</v>
      </c>
      <c r="AB2477" s="13"/>
      <c r="AC2477" s="13"/>
      <c r="AD2477" s="13"/>
      <c r="AE2477" s="13"/>
      <c r="AF2477" s="13"/>
      <c r="AG2477" s="13"/>
      <c r="AH2477" s="13"/>
      <c r="AI2477" s="13"/>
      <c r="AJ2477" s="13"/>
      <c r="AK2477" s="13"/>
      <c r="AL2477" s="13"/>
      <c r="AM2477" s="13"/>
      <c r="AN2477" s="13"/>
      <c r="AO2477" s="13"/>
      <c r="AP2477" s="13"/>
      <c r="AQ2477" s="13"/>
      <c r="AR2477" s="13"/>
      <c r="AS2477" s="13"/>
      <c r="AT2477" s="13"/>
      <c r="AU2477" s="13"/>
      <c r="AV2477" s="13"/>
      <c r="AW2477" s="13"/>
      <c r="AX2477" s="13"/>
      <c r="AY2477" s="14" t="str">
        <f t="shared" si="384"/>
        <v/>
      </c>
      <c r="AZ2477" s="14">
        <f t="shared" si="392"/>
        <v>23</v>
      </c>
      <c r="BA2477" s="19">
        <f t="shared" si="385"/>
        <v>0</v>
      </c>
      <c r="BB2477" s="20" t="e">
        <f t="shared" si="393"/>
        <v>#DIV/0!</v>
      </c>
      <c r="BC2477">
        <f t="shared" si="386"/>
        <v>23</v>
      </c>
      <c r="BD2477" s="14">
        <f t="shared" si="387"/>
        <v>1</v>
      </c>
      <c r="BE2477" s="14" t="str">
        <f t="shared" si="388"/>
        <v/>
      </c>
      <c r="BF2477" s="14" t="str">
        <f t="shared" si="389"/>
        <v/>
      </c>
      <c r="BG2477" s="14" t="str">
        <f t="shared" si="390"/>
        <v/>
      </c>
    </row>
    <row r="2478" spans="1:59" x14ac:dyDescent="0.2">
      <c r="A2478" t="str">
        <f t="shared" si="391"/>
        <v>Jack Scrimshaw_2018</v>
      </c>
      <c r="B2478" t="s">
        <v>976</v>
      </c>
      <c r="C2478" t="s">
        <v>260</v>
      </c>
      <c r="D2478">
        <v>2018</v>
      </c>
      <c r="E2478" s="13">
        <v>202300</v>
      </c>
      <c r="F2478" s="13">
        <v>202300</v>
      </c>
      <c r="G2478" s="13">
        <v>202300</v>
      </c>
      <c r="H2478" s="13">
        <v>202300</v>
      </c>
      <c r="I2478" s="13">
        <v>202300</v>
      </c>
      <c r="J2478" s="13">
        <v>202300</v>
      </c>
      <c r="K2478" s="13">
        <v>202300</v>
      </c>
      <c r="L2478" s="13">
        <v>202300</v>
      </c>
      <c r="M2478" s="13">
        <v>202300</v>
      </c>
      <c r="N2478" s="13">
        <v>202300</v>
      </c>
      <c r="O2478" s="13">
        <v>202300</v>
      </c>
      <c r="P2478" s="13">
        <v>202300</v>
      </c>
      <c r="Q2478" s="13">
        <v>202300</v>
      </c>
      <c r="R2478" s="13">
        <v>202300</v>
      </c>
      <c r="S2478" s="13">
        <v>202300</v>
      </c>
      <c r="T2478" s="13">
        <v>202300</v>
      </c>
      <c r="U2478" s="13">
        <v>202300</v>
      </c>
      <c r="V2478" s="13">
        <v>202300</v>
      </c>
      <c r="W2478" s="13">
        <v>202300</v>
      </c>
      <c r="X2478" s="13">
        <v>202300</v>
      </c>
      <c r="Y2478" s="13">
        <v>202300</v>
      </c>
      <c r="Z2478" s="13">
        <v>202300</v>
      </c>
      <c r="AA2478" s="13">
        <v>202300</v>
      </c>
      <c r="AB2478" s="13"/>
      <c r="AC2478" s="13"/>
      <c r="AD2478" s="13"/>
      <c r="AE2478" s="13"/>
      <c r="AF2478" s="13"/>
      <c r="AG2478" s="13"/>
      <c r="AH2478" s="13"/>
      <c r="AI2478" s="13"/>
      <c r="AJ2478" s="13"/>
      <c r="AK2478" s="13"/>
      <c r="AL2478" s="13"/>
      <c r="AM2478" s="13"/>
      <c r="AN2478" s="13"/>
      <c r="AO2478" s="13"/>
      <c r="AP2478" s="13"/>
      <c r="AQ2478" s="13"/>
      <c r="AR2478" s="13"/>
      <c r="AS2478" s="13"/>
      <c r="AT2478" s="13"/>
      <c r="AU2478" s="13"/>
      <c r="AV2478" s="13"/>
      <c r="AW2478" s="13"/>
      <c r="AX2478" s="13"/>
      <c r="AY2478" s="14" t="str">
        <f t="shared" si="384"/>
        <v/>
      </c>
      <c r="AZ2478" s="14">
        <f t="shared" si="392"/>
        <v>23</v>
      </c>
      <c r="BA2478" s="19">
        <f t="shared" si="385"/>
        <v>0</v>
      </c>
      <c r="BB2478" s="20" t="e">
        <f t="shared" si="393"/>
        <v>#DIV/0!</v>
      </c>
      <c r="BC2478">
        <f t="shared" si="386"/>
        <v>0</v>
      </c>
      <c r="BD2478" s="14">
        <f t="shared" si="387"/>
        <v>1</v>
      </c>
      <c r="BE2478" s="14" t="str">
        <f t="shared" si="388"/>
        <v/>
      </c>
      <c r="BF2478" s="14" t="str">
        <f t="shared" si="389"/>
        <v/>
      </c>
      <c r="BG2478" s="14" t="str">
        <f t="shared" si="390"/>
        <v/>
      </c>
    </row>
    <row r="2479" spans="1:59" x14ac:dyDescent="0.2">
      <c r="A2479" t="str">
        <f t="shared" si="391"/>
        <v>Jack Scrimshaw_2017</v>
      </c>
      <c r="B2479" t="s">
        <v>976</v>
      </c>
      <c r="C2479" t="s">
        <v>260</v>
      </c>
      <c r="D2479">
        <v>2017</v>
      </c>
      <c r="E2479" s="13">
        <v>184800</v>
      </c>
      <c r="F2479" s="13">
        <v>184800</v>
      </c>
      <c r="G2479" s="13">
        <v>184800</v>
      </c>
      <c r="H2479" s="13">
        <v>184800</v>
      </c>
      <c r="I2479" s="13">
        <v>184800</v>
      </c>
      <c r="J2479" s="13">
        <v>184800</v>
      </c>
      <c r="K2479" s="13">
        <v>184800</v>
      </c>
      <c r="L2479" s="13">
        <v>184800</v>
      </c>
      <c r="M2479" s="13">
        <v>184800</v>
      </c>
      <c r="N2479" s="13">
        <v>184800</v>
      </c>
      <c r="O2479" s="13">
        <v>184800</v>
      </c>
      <c r="P2479" s="13">
        <v>184800</v>
      </c>
      <c r="Q2479" s="13">
        <v>184800</v>
      </c>
      <c r="R2479" s="13">
        <v>184800</v>
      </c>
      <c r="S2479" s="13">
        <v>184800</v>
      </c>
      <c r="T2479" s="13">
        <v>184800</v>
      </c>
      <c r="U2479" s="13">
        <v>184800</v>
      </c>
      <c r="V2479" s="13">
        <v>184800</v>
      </c>
      <c r="W2479" s="13">
        <v>184800</v>
      </c>
      <c r="X2479" s="13">
        <v>184800</v>
      </c>
      <c r="Y2479" s="13">
        <v>209300</v>
      </c>
      <c r="Z2479" s="13">
        <v>215300</v>
      </c>
      <c r="AA2479" s="13">
        <v>215300</v>
      </c>
      <c r="AB2479" s="13"/>
      <c r="AC2479" s="13"/>
      <c r="AD2479" s="13"/>
      <c r="AE2479" s="13"/>
      <c r="AF2479" s="13"/>
      <c r="AG2479" s="13"/>
      <c r="AH2479" s="13"/>
      <c r="AI2479" s="13"/>
      <c r="AJ2479" s="13"/>
      <c r="AK2479" s="13"/>
      <c r="AL2479" s="13"/>
      <c r="AM2479" s="13"/>
      <c r="AN2479" s="13"/>
      <c r="AO2479" s="13"/>
      <c r="AP2479" s="13"/>
      <c r="AQ2479" s="13"/>
      <c r="AR2479" s="13"/>
      <c r="AS2479" s="13">
        <v>44</v>
      </c>
      <c r="AT2479" s="13">
        <v>64</v>
      </c>
      <c r="AU2479" s="13">
        <v>59</v>
      </c>
      <c r="AV2479" s="13">
        <v>17</v>
      </c>
      <c r="AW2479" s="13"/>
      <c r="AX2479" s="13"/>
      <c r="AY2479" s="14">
        <f t="shared" ref="AY2479:AY2542" si="394">IFERROR(AVERAGEIFS(AB2479:AX2479,AB2479:AX2479,"&lt;&gt;"),"")</f>
        <v>46</v>
      </c>
      <c r="AZ2479" s="14">
        <f t="shared" si="392"/>
        <v>23</v>
      </c>
      <c r="BA2479" s="19">
        <f t="shared" ref="BA2479:BA2542" si="395">COUNTIF(AB2479:AX2479,"&lt;&gt;")/22</f>
        <v>0.18181818181818182</v>
      </c>
      <c r="BB2479" s="20">
        <f t="shared" si="393"/>
        <v>21.118712081942874</v>
      </c>
      <c r="BC2479">
        <f t="shared" ref="BC2479:BC2542" si="396">COUNTIFS(E2479:AA2479,0)</f>
        <v>0</v>
      </c>
      <c r="BD2479" s="14">
        <f t="shared" ref="BD2479:BD2542" si="397">MATCH(MIN(E2479:AA2479),E2479:AA2479,0)</f>
        <v>1</v>
      </c>
      <c r="BE2479" s="14" t="str">
        <f t="shared" ref="BE2479:BE2542" si="398">IFERROR(AVERAGE(AB2479:AG2479),"")</f>
        <v/>
      </c>
      <c r="BF2479" s="14" t="str">
        <f t="shared" ref="BF2479:BF2542" si="399">IFERROR(AVERAGE(AH2479:AM2479),"")</f>
        <v/>
      </c>
      <c r="BG2479" s="14">
        <f t="shared" ref="BG2479:BG2542" si="400">IFERROR(AVERAGE(AP2479:AX2479),"")</f>
        <v>46</v>
      </c>
    </row>
    <row r="2480" spans="1:59" x14ac:dyDescent="0.2">
      <c r="A2480" t="str">
        <f t="shared" si="391"/>
        <v>Jack Scrimshaw_2016</v>
      </c>
      <c r="B2480" t="s">
        <v>976</v>
      </c>
      <c r="C2480" t="s">
        <v>260</v>
      </c>
      <c r="D2480">
        <v>2016</v>
      </c>
      <c r="E2480" s="13">
        <v>0</v>
      </c>
      <c r="F2480" s="13">
        <v>0</v>
      </c>
      <c r="G2480" s="13">
        <v>0</v>
      </c>
      <c r="H2480" s="13">
        <v>0</v>
      </c>
      <c r="I2480" s="13">
        <v>0</v>
      </c>
      <c r="J2480" s="13">
        <v>0</v>
      </c>
      <c r="K2480" s="13">
        <v>0</v>
      </c>
      <c r="L2480" s="13">
        <v>0</v>
      </c>
      <c r="M2480" s="13">
        <v>0</v>
      </c>
      <c r="N2480" s="13">
        <v>0</v>
      </c>
      <c r="O2480" s="13">
        <v>0</v>
      </c>
      <c r="P2480" s="13">
        <v>0</v>
      </c>
      <c r="Q2480" s="13">
        <v>0</v>
      </c>
      <c r="R2480" s="13">
        <v>0</v>
      </c>
      <c r="S2480" s="13">
        <v>0</v>
      </c>
      <c r="T2480" s="13">
        <v>0</v>
      </c>
      <c r="U2480" s="13">
        <v>0</v>
      </c>
      <c r="V2480" s="13">
        <v>0</v>
      </c>
      <c r="W2480" s="13">
        <v>0</v>
      </c>
      <c r="X2480" s="13">
        <v>0</v>
      </c>
      <c r="Y2480" s="13">
        <v>0</v>
      </c>
      <c r="Z2480" s="13">
        <v>0</v>
      </c>
      <c r="AA2480" s="13">
        <v>0</v>
      </c>
      <c r="AB2480" s="13"/>
      <c r="AC2480" s="13"/>
      <c r="AD2480" s="13"/>
      <c r="AE2480" s="13"/>
      <c r="AF2480" s="13"/>
      <c r="AG2480" s="13"/>
      <c r="AH2480" s="13"/>
      <c r="AI2480" s="13"/>
      <c r="AJ2480" s="13"/>
      <c r="AK2480" s="13"/>
      <c r="AL2480" s="13"/>
      <c r="AM2480" s="13"/>
      <c r="AN2480" s="13"/>
      <c r="AO2480" s="13"/>
      <c r="AP2480" s="13"/>
      <c r="AQ2480" s="13"/>
      <c r="AR2480" s="13"/>
      <c r="AS2480" s="13"/>
      <c r="AT2480" s="13"/>
      <c r="AU2480" s="13"/>
      <c r="AV2480" s="13"/>
      <c r="AW2480" s="13"/>
      <c r="AX2480" s="13"/>
      <c r="AY2480" s="14" t="str">
        <f t="shared" si="394"/>
        <v/>
      </c>
      <c r="AZ2480" s="14">
        <f t="shared" si="392"/>
        <v>23</v>
      </c>
      <c r="BA2480" s="19">
        <f t="shared" si="395"/>
        <v>0</v>
      </c>
      <c r="BB2480" s="20" t="e">
        <f t="shared" si="393"/>
        <v>#DIV/0!</v>
      </c>
      <c r="BC2480">
        <f t="shared" si="396"/>
        <v>23</v>
      </c>
      <c r="BD2480" s="14">
        <f t="shared" si="397"/>
        <v>1</v>
      </c>
      <c r="BE2480" s="14" t="str">
        <f t="shared" si="398"/>
        <v/>
      </c>
      <c r="BF2480" s="14" t="str">
        <f t="shared" si="399"/>
        <v/>
      </c>
      <c r="BG2480" s="14" t="str">
        <f t="shared" si="400"/>
        <v/>
      </c>
    </row>
    <row r="2481" spans="1:59" x14ac:dyDescent="0.2">
      <c r="A2481" t="str">
        <f t="shared" si="391"/>
        <v>Jack Scrimshaw_2015</v>
      </c>
      <c r="B2481" t="s">
        <v>976</v>
      </c>
      <c r="C2481" t="s">
        <v>260</v>
      </c>
      <c r="D2481">
        <v>2015</v>
      </c>
      <c r="E2481" s="13">
        <v>0</v>
      </c>
      <c r="F2481" s="13">
        <v>0</v>
      </c>
      <c r="G2481" s="13">
        <v>0</v>
      </c>
      <c r="H2481" s="13">
        <v>0</v>
      </c>
      <c r="I2481" s="13">
        <v>0</v>
      </c>
      <c r="J2481" s="13">
        <v>0</v>
      </c>
      <c r="K2481" s="13">
        <v>0</v>
      </c>
      <c r="L2481" s="13">
        <v>0</v>
      </c>
      <c r="M2481" s="13">
        <v>0</v>
      </c>
      <c r="N2481" s="13">
        <v>0</v>
      </c>
      <c r="O2481" s="13">
        <v>0</v>
      </c>
      <c r="P2481" s="13">
        <v>0</v>
      </c>
      <c r="Q2481" s="13">
        <v>0</v>
      </c>
      <c r="R2481" s="13">
        <v>0</v>
      </c>
      <c r="S2481" s="13">
        <v>0</v>
      </c>
      <c r="T2481" s="13">
        <v>0</v>
      </c>
      <c r="U2481" s="13">
        <v>0</v>
      </c>
      <c r="V2481" s="13">
        <v>0</v>
      </c>
      <c r="W2481" s="13">
        <v>0</v>
      </c>
      <c r="X2481" s="13">
        <v>0</v>
      </c>
      <c r="Y2481" s="13">
        <v>0</v>
      </c>
      <c r="Z2481" s="13">
        <v>0</v>
      </c>
      <c r="AA2481" s="13">
        <v>0</v>
      </c>
      <c r="AB2481" s="13"/>
      <c r="AC2481" s="13"/>
      <c r="AD2481" s="13"/>
      <c r="AE2481" s="13"/>
      <c r="AF2481" s="13"/>
      <c r="AG2481" s="13"/>
      <c r="AH2481" s="13"/>
      <c r="AI2481" s="13"/>
      <c r="AJ2481" s="13"/>
      <c r="AK2481" s="13"/>
      <c r="AL2481" s="13"/>
      <c r="AM2481" s="13"/>
      <c r="AN2481" s="13"/>
      <c r="AO2481" s="13"/>
      <c r="AP2481" s="13"/>
      <c r="AQ2481" s="13"/>
      <c r="AR2481" s="13"/>
      <c r="AS2481" s="13"/>
      <c r="AT2481" s="13"/>
      <c r="AU2481" s="13"/>
      <c r="AV2481" s="13"/>
      <c r="AW2481" s="13"/>
      <c r="AX2481" s="13"/>
      <c r="AY2481" s="14" t="str">
        <f t="shared" si="394"/>
        <v/>
      </c>
      <c r="AZ2481" s="14">
        <f t="shared" si="392"/>
        <v>23</v>
      </c>
      <c r="BA2481" s="19">
        <f t="shared" si="395"/>
        <v>0</v>
      </c>
      <c r="BB2481" s="20" t="e">
        <f t="shared" si="393"/>
        <v>#DIV/0!</v>
      </c>
      <c r="BC2481">
        <f t="shared" si="396"/>
        <v>23</v>
      </c>
      <c r="BD2481" s="14">
        <f t="shared" si="397"/>
        <v>1</v>
      </c>
      <c r="BE2481" s="14" t="str">
        <f t="shared" si="398"/>
        <v/>
      </c>
      <c r="BF2481" s="14" t="str">
        <f t="shared" si="399"/>
        <v/>
      </c>
      <c r="BG2481" s="14" t="str">
        <f t="shared" si="400"/>
        <v/>
      </c>
    </row>
    <row r="2482" spans="1:59" x14ac:dyDescent="0.2">
      <c r="A2482" t="str">
        <f t="shared" si="391"/>
        <v>Jake Aarts_2018</v>
      </c>
      <c r="B2482" t="s">
        <v>2610</v>
      </c>
      <c r="C2482" t="s">
        <v>369</v>
      </c>
      <c r="D2482">
        <v>2018</v>
      </c>
      <c r="E2482" s="13">
        <v>0</v>
      </c>
      <c r="F2482" s="13">
        <v>0</v>
      </c>
      <c r="G2482" s="13">
        <v>0</v>
      </c>
      <c r="H2482" s="13">
        <v>0</v>
      </c>
      <c r="I2482" s="13">
        <v>0</v>
      </c>
      <c r="J2482" s="13">
        <v>0</v>
      </c>
      <c r="K2482" s="13">
        <v>0</v>
      </c>
      <c r="L2482" s="13">
        <v>0</v>
      </c>
      <c r="M2482" s="13">
        <v>0</v>
      </c>
      <c r="N2482" s="13">
        <v>0</v>
      </c>
      <c r="O2482" s="13">
        <v>0</v>
      </c>
      <c r="P2482" s="13">
        <v>0</v>
      </c>
      <c r="Q2482" s="13">
        <v>0</v>
      </c>
      <c r="R2482" s="13">
        <v>0</v>
      </c>
      <c r="S2482" s="13">
        <v>0</v>
      </c>
      <c r="T2482" s="13">
        <v>0</v>
      </c>
      <c r="U2482" s="13">
        <v>0</v>
      </c>
      <c r="V2482" s="13">
        <v>0</v>
      </c>
      <c r="W2482" s="13">
        <v>0</v>
      </c>
      <c r="X2482" s="13">
        <v>0</v>
      </c>
      <c r="Y2482" s="13">
        <v>0</v>
      </c>
      <c r="Z2482" s="13">
        <v>0</v>
      </c>
      <c r="AA2482" s="13">
        <v>0</v>
      </c>
      <c r="AB2482" s="13"/>
      <c r="AC2482" s="13"/>
      <c r="AD2482" s="13"/>
      <c r="AE2482" s="13"/>
      <c r="AF2482" s="13"/>
      <c r="AG2482" s="13"/>
      <c r="AH2482" s="13"/>
      <c r="AI2482" s="13"/>
      <c r="AJ2482" s="13"/>
      <c r="AK2482" s="13"/>
      <c r="AL2482" s="13"/>
      <c r="AM2482" s="13"/>
      <c r="AN2482" s="13"/>
      <c r="AO2482" s="13"/>
      <c r="AP2482" s="13"/>
      <c r="AQ2482" s="13"/>
      <c r="AR2482" s="13"/>
      <c r="AS2482" s="13"/>
      <c r="AT2482" s="13"/>
      <c r="AU2482" s="13"/>
      <c r="AV2482" s="13"/>
      <c r="AW2482" s="13"/>
      <c r="AX2482" s="13"/>
      <c r="AY2482" s="14" t="str">
        <f t="shared" si="394"/>
        <v/>
      </c>
      <c r="AZ2482" s="14">
        <f t="shared" si="392"/>
        <v>23</v>
      </c>
      <c r="BA2482" s="19">
        <f t="shared" si="395"/>
        <v>0</v>
      </c>
      <c r="BB2482" s="20" t="e">
        <f t="shared" si="393"/>
        <v>#DIV/0!</v>
      </c>
      <c r="BC2482">
        <f t="shared" si="396"/>
        <v>23</v>
      </c>
      <c r="BD2482" s="14">
        <f t="shared" si="397"/>
        <v>1</v>
      </c>
      <c r="BE2482" s="14" t="str">
        <f t="shared" si="398"/>
        <v/>
      </c>
      <c r="BF2482" s="14" t="str">
        <f t="shared" si="399"/>
        <v/>
      </c>
      <c r="BG2482" s="14" t="str">
        <f t="shared" si="400"/>
        <v/>
      </c>
    </row>
    <row r="2483" spans="1:59" x14ac:dyDescent="0.2">
      <c r="A2483" t="str">
        <f t="shared" si="391"/>
        <v>Jake Aarts_2017</v>
      </c>
      <c r="B2483" t="s">
        <v>2610</v>
      </c>
      <c r="C2483" t="s">
        <v>369</v>
      </c>
      <c r="D2483">
        <v>2017</v>
      </c>
      <c r="E2483" s="13">
        <v>0</v>
      </c>
      <c r="F2483" s="13">
        <v>0</v>
      </c>
      <c r="G2483" s="13">
        <v>0</v>
      </c>
      <c r="H2483" s="13">
        <v>0</v>
      </c>
      <c r="I2483" s="13">
        <v>0</v>
      </c>
      <c r="J2483" s="13">
        <v>0</v>
      </c>
      <c r="K2483" s="13">
        <v>0</v>
      </c>
      <c r="L2483" s="13">
        <v>0</v>
      </c>
      <c r="M2483" s="13">
        <v>0</v>
      </c>
      <c r="N2483" s="13">
        <v>0</v>
      </c>
      <c r="O2483" s="13">
        <v>0</v>
      </c>
      <c r="P2483" s="13">
        <v>0</v>
      </c>
      <c r="Q2483" s="13">
        <v>0</v>
      </c>
      <c r="R2483" s="13">
        <v>0</v>
      </c>
      <c r="S2483" s="13">
        <v>0</v>
      </c>
      <c r="T2483" s="13">
        <v>0</v>
      </c>
      <c r="U2483" s="13">
        <v>0</v>
      </c>
      <c r="V2483" s="13">
        <v>0</v>
      </c>
      <c r="W2483" s="13">
        <v>0</v>
      </c>
      <c r="X2483" s="13">
        <v>0</v>
      </c>
      <c r="Y2483" s="13">
        <v>0</v>
      </c>
      <c r="Z2483" s="13">
        <v>0</v>
      </c>
      <c r="AA2483" s="13">
        <v>0</v>
      </c>
      <c r="AB2483" s="13"/>
      <c r="AC2483" s="13"/>
      <c r="AD2483" s="13"/>
      <c r="AE2483" s="13"/>
      <c r="AF2483" s="13"/>
      <c r="AG2483" s="13"/>
      <c r="AH2483" s="13"/>
      <c r="AI2483" s="13"/>
      <c r="AJ2483" s="13"/>
      <c r="AK2483" s="13"/>
      <c r="AL2483" s="13"/>
      <c r="AM2483" s="13"/>
      <c r="AN2483" s="13"/>
      <c r="AO2483" s="13"/>
      <c r="AP2483" s="13"/>
      <c r="AQ2483" s="13"/>
      <c r="AR2483" s="13"/>
      <c r="AS2483" s="13"/>
      <c r="AT2483" s="13"/>
      <c r="AU2483" s="13"/>
      <c r="AV2483" s="13"/>
      <c r="AW2483" s="13"/>
      <c r="AX2483" s="13"/>
      <c r="AY2483" s="14" t="str">
        <f t="shared" si="394"/>
        <v/>
      </c>
      <c r="AZ2483" s="14">
        <f t="shared" si="392"/>
        <v>23</v>
      </c>
      <c r="BA2483" s="19">
        <f t="shared" si="395"/>
        <v>0</v>
      </c>
      <c r="BB2483" s="20" t="e">
        <f t="shared" si="393"/>
        <v>#DIV/0!</v>
      </c>
      <c r="BC2483">
        <f t="shared" si="396"/>
        <v>23</v>
      </c>
      <c r="BD2483" s="14">
        <f t="shared" si="397"/>
        <v>1</v>
      </c>
      <c r="BE2483" s="14" t="str">
        <f t="shared" si="398"/>
        <v/>
      </c>
      <c r="BF2483" s="14" t="str">
        <f t="shared" si="399"/>
        <v/>
      </c>
      <c r="BG2483" s="14" t="str">
        <f t="shared" si="400"/>
        <v/>
      </c>
    </row>
    <row r="2484" spans="1:59" x14ac:dyDescent="0.2">
      <c r="A2484" t="str">
        <f t="shared" si="391"/>
        <v>Jake Aarts_2016</v>
      </c>
      <c r="B2484" t="s">
        <v>2610</v>
      </c>
      <c r="C2484" t="s">
        <v>369</v>
      </c>
      <c r="D2484">
        <v>2016</v>
      </c>
      <c r="E2484" s="13">
        <v>0</v>
      </c>
      <c r="F2484" s="13">
        <v>0</v>
      </c>
      <c r="G2484" s="13">
        <v>0</v>
      </c>
      <c r="H2484" s="13">
        <v>0</v>
      </c>
      <c r="I2484" s="13">
        <v>0</v>
      </c>
      <c r="J2484" s="13">
        <v>0</v>
      </c>
      <c r="K2484" s="13">
        <v>0</v>
      </c>
      <c r="L2484" s="13">
        <v>0</v>
      </c>
      <c r="M2484" s="13">
        <v>0</v>
      </c>
      <c r="N2484" s="13">
        <v>0</v>
      </c>
      <c r="O2484" s="13">
        <v>0</v>
      </c>
      <c r="P2484" s="13">
        <v>0</v>
      </c>
      <c r="Q2484" s="13">
        <v>0</v>
      </c>
      <c r="R2484" s="13">
        <v>0</v>
      </c>
      <c r="S2484" s="13">
        <v>0</v>
      </c>
      <c r="T2484" s="13">
        <v>0</v>
      </c>
      <c r="U2484" s="13">
        <v>0</v>
      </c>
      <c r="V2484" s="13">
        <v>0</v>
      </c>
      <c r="W2484" s="13">
        <v>0</v>
      </c>
      <c r="X2484" s="13">
        <v>0</v>
      </c>
      <c r="Y2484" s="13">
        <v>0</v>
      </c>
      <c r="Z2484" s="13">
        <v>0</v>
      </c>
      <c r="AA2484" s="13">
        <v>0</v>
      </c>
      <c r="AB2484" s="13"/>
      <c r="AC2484" s="13"/>
      <c r="AD2484" s="13"/>
      <c r="AE2484" s="13"/>
      <c r="AF2484" s="13"/>
      <c r="AG2484" s="13"/>
      <c r="AH2484" s="13"/>
      <c r="AI2484" s="13"/>
      <c r="AJ2484" s="13"/>
      <c r="AK2484" s="13"/>
      <c r="AL2484" s="13"/>
      <c r="AM2484" s="13"/>
      <c r="AN2484" s="13"/>
      <c r="AO2484" s="13"/>
      <c r="AP2484" s="13"/>
      <c r="AQ2484" s="13"/>
      <c r="AR2484" s="13"/>
      <c r="AS2484" s="13"/>
      <c r="AT2484" s="13"/>
      <c r="AU2484" s="13"/>
      <c r="AV2484" s="13"/>
      <c r="AW2484" s="13"/>
      <c r="AX2484" s="13"/>
      <c r="AY2484" s="14" t="str">
        <f t="shared" si="394"/>
        <v/>
      </c>
      <c r="AZ2484" s="14">
        <f t="shared" si="392"/>
        <v>23</v>
      </c>
      <c r="BA2484" s="19">
        <f t="shared" si="395"/>
        <v>0</v>
      </c>
      <c r="BB2484" s="20" t="e">
        <f t="shared" si="393"/>
        <v>#DIV/0!</v>
      </c>
      <c r="BC2484">
        <f t="shared" si="396"/>
        <v>23</v>
      </c>
      <c r="BD2484" s="14">
        <f t="shared" si="397"/>
        <v>1</v>
      </c>
      <c r="BE2484" s="14" t="str">
        <f t="shared" si="398"/>
        <v/>
      </c>
      <c r="BF2484" s="14" t="str">
        <f t="shared" si="399"/>
        <v/>
      </c>
      <c r="BG2484" s="14" t="str">
        <f t="shared" si="400"/>
        <v/>
      </c>
    </row>
    <row r="2485" spans="1:59" x14ac:dyDescent="0.2">
      <c r="A2485" t="str">
        <f t="shared" si="391"/>
        <v>Jake Aarts_2015</v>
      </c>
      <c r="B2485" t="s">
        <v>2610</v>
      </c>
      <c r="C2485" t="s">
        <v>369</v>
      </c>
      <c r="D2485">
        <v>2015</v>
      </c>
      <c r="E2485" s="13">
        <v>0</v>
      </c>
      <c r="F2485" s="13">
        <v>0</v>
      </c>
      <c r="G2485" s="13">
        <v>0</v>
      </c>
      <c r="H2485" s="13">
        <v>0</v>
      </c>
      <c r="I2485" s="13">
        <v>0</v>
      </c>
      <c r="J2485" s="13">
        <v>0</v>
      </c>
      <c r="K2485" s="13">
        <v>0</v>
      </c>
      <c r="L2485" s="13">
        <v>0</v>
      </c>
      <c r="M2485" s="13">
        <v>0</v>
      </c>
      <c r="N2485" s="13">
        <v>0</v>
      </c>
      <c r="O2485" s="13">
        <v>0</v>
      </c>
      <c r="P2485" s="13">
        <v>0</v>
      </c>
      <c r="Q2485" s="13">
        <v>0</v>
      </c>
      <c r="R2485" s="13">
        <v>0</v>
      </c>
      <c r="S2485" s="13">
        <v>0</v>
      </c>
      <c r="T2485" s="13">
        <v>0</v>
      </c>
      <c r="U2485" s="13">
        <v>0</v>
      </c>
      <c r="V2485" s="13">
        <v>0</v>
      </c>
      <c r="W2485" s="13">
        <v>0</v>
      </c>
      <c r="X2485" s="13">
        <v>0</v>
      </c>
      <c r="Y2485" s="13">
        <v>0</v>
      </c>
      <c r="Z2485" s="13">
        <v>0</v>
      </c>
      <c r="AA2485" s="13">
        <v>0</v>
      </c>
      <c r="AB2485" s="13"/>
      <c r="AC2485" s="13"/>
      <c r="AD2485" s="13"/>
      <c r="AE2485" s="13"/>
      <c r="AF2485" s="13"/>
      <c r="AG2485" s="13"/>
      <c r="AH2485" s="13"/>
      <c r="AI2485" s="13"/>
      <c r="AJ2485" s="13"/>
      <c r="AK2485" s="13"/>
      <c r="AL2485" s="13"/>
      <c r="AM2485" s="13"/>
      <c r="AN2485" s="13"/>
      <c r="AO2485" s="13"/>
      <c r="AP2485" s="13"/>
      <c r="AQ2485" s="13"/>
      <c r="AR2485" s="13"/>
      <c r="AS2485" s="13"/>
      <c r="AT2485" s="13"/>
      <c r="AU2485" s="13"/>
      <c r="AV2485" s="13"/>
      <c r="AW2485" s="13"/>
      <c r="AX2485" s="13"/>
      <c r="AY2485" s="14" t="str">
        <f t="shared" si="394"/>
        <v/>
      </c>
      <c r="AZ2485" s="14">
        <f t="shared" si="392"/>
        <v>23</v>
      </c>
      <c r="BA2485" s="19">
        <f t="shared" si="395"/>
        <v>0</v>
      </c>
      <c r="BB2485" s="20" t="e">
        <f t="shared" si="393"/>
        <v>#DIV/0!</v>
      </c>
      <c r="BC2485">
        <f t="shared" si="396"/>
        <v>23</v>
      </c>
      <c r="BD2485" s="14">
        <f t="shared" si="397"/>
        <v>1</v>
      </c>
      <c r="BE2485" s="14" t="str">
        <f t="shared" si="398"/>
        <v/>
      </c>
      <c r="BF2485" s="14" t="str">
        <f t="shared" si="399"/>
        <v/>
      </c>
      <c r="BG2485" s="14" t="str">
        <f t="shared" si="400"/>
        <v/>
      </c>
    </row>
    <row r="2486" spans="1:59" x14ac:dyDescent="0.2">
      <c r="A2486" t="str">
        <f t="shared" si="391"/>
        <v>Callum Ah Chee_2018</v>
      </c>
      <c r="B2486" t="s">
        <v>1599</v>
      </c>
      <c r="C2486" t="s">
        <v>144</v>
      </c>
      <c r="D2486">
        <v>2018</v>
      </c>
      <c r="E2486" s="13">
        <v>293000</v>
      </c>
      <c r="F2486" s="13">
        <v>293000</v>
      </c>
      <c r="G2486" s="13">
        <v>293000</v>
      </c>
      <c r="H2486" s="13">
        <v>293000</v>
      </c>
      <c r="I2486" s="13">
        <v>293000</v>
      </c>
      <c r="J2486" s="13">
        <v>293000</v>
      </c>
      <c r="K2486" s="13">
        <v>293000</v>
      </c>
      <c r="L2486" s="13">
        <v>293000</v>
      </c>
      <c r="M2486" s="13">
        <v>293000</v>
      </c>
      <c r="N2486" s="13">
        <v>284500</v>
      </c>
      <c r="O2486" s="13">
        <v>284500</v>
      </c>
      <c r="P2486" s="13">
        <v>270800</v>
      </c>
      <c r="Q2486" s="13">
        <v>257900</v>
      </c>
      <c r="R2486" s="13">
        <v>277100</v>
      </c>
      <c r="S2486" s="13">
        <v>287900</v>
      </c>
      <c r="T2486" s="13">
        <v>287900</v>
      </c>
      <c r="U2486" s="13">
        <v>293500</v>
      </c>
      <c r="V2486" s="13">
        <v>278300</v>
      </c>
      <c r="W2486" s="13">
        <v>267000</v>
      </c>
      <c r="X2486" s="13">
        <v>267000</v>
      </c>
      <c r="Y2486" s="13">
        <v>253100</v>
      </c>
      <c r="Z2486" s="13">
        <v>259800</v>
      </c>
      <c r="AA2486" s="13">
        <v>263000</v>
      </c>
      <c r="AB2486" s="13"/>
      <c r="AC2486" s="13"/>
      <c r="AD2486" s="13"/>
      <c r="AE2486" s="13"/>
      <c r="AF2486" s="13"/>
      <c r="AG2486" s="13"/>
      <c r="AH2486" s="13">
        <v>81</v>
      </c>
      <c r="AI2486" s="13">
        <v>69</v>
      </c>
      <c r="AJ2486" s="13">
        <v>8</v>
      </c>
      <c r="AK2486" s="13"/>
      <c r="AL2486" s="13">
        <v>63</v>
      </c>
      <c r="AM2486" s="13">
        <v>64</v>
      </c>
      <c r="AN2486" s="13">
        <v>71</v>
      </c>
      <c r="AO2486" s="13">
        <v>57</v>
      </c>
      <c r="AP2486" s="13"/>
      <c r="AQ2486" s="13">
        <v>61</v>
      </c>
      <c r="AR2486" s="13">
        <v>27</v>
      </c>
      <c r="AS2486" s="13">
        <v>57</v>
      </c>
      <c r="AT2486" s="13"/>
      <c r="AU2486" s="13">
        <v>49</v>
      </c>
      <c r="AV2486" s="13">
        <v>65</v>
      </c>
      <c r="AW2486" s="13">
        <v>47</v>
      </c>
      <c r="AX2486" s="13">
        <v>56</v>
      </c>
      <c r="AY2486" s="14">
        <f t="shared" si="394"/>
        <v>55.357142857142854</v>
      </c>
      <c r="AZ2486" s="14">
        <f t="shared" si="392"/>
        <v>23</v>
      </c>
      <c r="BA2486" s="19">
        <f t="shared" si="395"/>
        <v>0.63636363636363635</v>
      </c>
      <c r="BB2486" s="20">
        <f t="shared" si="393"/>
        <v>18.624248638874995</v>
      </c>
      <c r="BC2486">
        <f t="shared" si="396"/>
        <v>0</v>
      </c>
      <c r="BD2486" s="14">
        <f t="shared" si="397"/>
        <v>21</v>
      </c>
      <c r="BE2486" s="14" t="str">
        <f t="shared" si="398"/>
        <v/>
      </c>
      <c r="BF2486" s="14">
        <f t="shared" si="399"/>
        <v>57</v>
      </c>
      <c r="BG2486" s="14">
        <f t="shared" si="400"/>
        <v>51.714285714285715</v>
      </c>
    </row>
    <row r="2487" spans="1:59" x14ac:dyDescent="0.2">
      <c r="A2487" t="str">
        <f t="shared" si="391"/>
        <v>Callum Ah Chee_2017</v>
      </c>
      <c r="B2487" t="s">
        <v>1599</v>
      </c>
      <c r="C2487" t="s">
        <v>144</v>
      </c>
      <c r="D2487">
        <v>2017</v>
      </c>
      <c r="E2487" s="13">
        <v>324700</v>
      </c>
      <c r="F2487" s="13">
        <v>324700</v>
      </c>
      <c r="G2487" s="13">
        <v>324700</v>
      </c>
      <c r="H2487" s="13">
        <v>324700</v>
      </c>
      <c r="I2487" s="13">
        <v>324700</v>
      </c>
      <c r="J2487" s="13">
        <v>313700</v>
      </c>
      <c r="K2487" s="13">
        <v>318500</v>
      </c>
      <c r="L2487" s="13">
        <v>337500</v>
      </c>
      <c r="M2487" s="13">
        <v>337500</v>
      </c>
      <c r="N2487" s="13">
        <v>337500</v>
      </c>
      <c r="O2487" s="13">
        <v>337500</v>
      </c>
      <c r="P2487" s="13">
        <v>337500</v>
      </c>
      <c r="Q2487" s="13">
        <v>337500</v>
      </c>
      <c r="R2487" s="13">
        <v>337500</v>
      </c>
      <c r="S2487" s="13">
        <v>356700</v>
      </c>
      <c r="T2487" s="13">
        <v>349500</v>
      </c>
      <c r="U2487" s="13">
        <v>335700</v>
      </c>
      <c r="V2487" s="13">
        <v>309800</v>
      </c>
      <c r="W2487" s="13">
        <v>302400</v>
      </c>
      <c r="X2487" s="13">
        <v>276800</v>
      </c>
      <c r="Y2487" s="13">
        <v>276800</v>
      </c>
      <c r="Z2487" s="13">
        <v>241600</v>
      </c>
      <c r="AA2487" s="13">
        <v>215000</v>
      </c>
      <c r="AB2487" s="13">
        <v>46</v>
      </c>
      <c r="AC2487" s="13">
        <v>44</v>
      </c>
      <c r="AD2487" s="13"/>
      <c r="AE2487" s="13"/>
      <c r="AF2487" s="13">
        <v>75</v>
      </c>
      <c r="AG2487" s="13">
        <v>76</v>
      </c>
      <c r="AH2487" s="13">
        <v>78</v>
      </c>
      <c r="AI2487" s="13"/>
      <c r="AJ2487" s="13"/>
      <c r="AK2487" s="13"/>
      <c r="AL2487" s="13"/>
      <c r="AM2487" s="13"/>
      <c r="AN2487" s="13"/>
      <c r="AO2487" s="13">
        <v>87</v>
      </c>
      <c r="AP2487" s="13">
        <v>31</v>
      </c>
      <c r="AQ2487" s="13">
        <v>59</v>
      </c>
      <c r="AR2487" s="13">
        <v>52</v>
      </c>
      <c r="AS2487" s="13">
        <v>58</v>
      </c>
      <c r="AT2487" s="13">
        <v>14</v>
      </c>
      <c r="AU2487" s="13"/>
      <c r="AV2487" s="13">
        <v>16</v>
      </c>
      <c r="AW2487" s="13">
        <v>56</v>
      </c>
      <c r="AX2487" s="13">
        <v>54</v>
      </c>
      <c r="AY2487" s="14">
        <f t="shared" si="394"/>
        <v>53.285714285714285</v>
      </c>
      <c r="AZ2487" s="14">
        <f t="shared" si="392"/>
        <v>23</v>
      </c>
      <c r="BA2487" s="19">
        <f t="shared" si="395"/>
        <v>0.63636363636363635</v>
      </c>
      <c r="BB2487" s="20">
        <f t="shared" si="393"/>
        <v>22.1339578004497</v>
      </c>
      <c r="BC2487">
        <f t="shared" si="396"/>
        <v>0</v>
      </c>
      <c r="BD2487" s="14">
        <f t="shared" si="397"/>
        <v>23</v>
      </c>
      <c r="BE2487" s="14">
        <f t="shared" si="398"/>
        <v>60.25</v>
      </c>
      <c r="BF2487" s="14">
        <f t="shared" si="399"/>
        <v>78</v>
      </c>
      <c r="BG2487" s="14">
        <f t="shared" si="400"/>
        <v>42.5</v>
      </c>
    </row>
    <row r="2488" spans="1:59" x14ac:dyDescent="0.2">
      <c r="A2488" t="str">
        <f t="shared" si="391"/>
        <v>Callum Ah Chee_2016</v>
      </c>
      <c r="B2488" t="s">
        <v>1599</v>
      </c>
      <c r="C2488" t="s">
        <v>144</v>
      </c>
      <c r="D2488">
        <v>2016</v>
      </c>
      <c r="E2488" s="13">
        <v>189300</v>
      </c>
      <c r="F2488" s="13">
        <v>189300</v>
      </c>
      <c r="G2488" s="13">
        <v>189300</v>
      </c>
      <c r="H2488" s="13">
        <v>189300</v>
      </c>
      <c r="I2488" s="13">
        <v>216100</v>
      </c>
      <c r="J2488" s="13">
        <v>230900</v>
      </c>
      <c r="K2488" s="13">
        <v>230900</v>
      </c>
      <c r="L2488" s="13">
        <v>230900</v>
      </c>
      <c r="M2488" s="13">
        <v>228700</v>
      </c>
      <c r="N2488" s="13">
        <v>221300</v>
      </c>
      <c r="O2488" s="13">
        <v>221300</v>
      </c>
      <c r="P2488" s="13">
        <v>231700</v>
      </c>
      <c r="Q2488" s="13">
        <v>231700</v>
      </c>
      <c r="R2488" s="13">
        <v>231700</v>
      </c>
      <c r="S2488" s="13">
        <v>231700</v>
      </c>
      <c r="T2488" s="13">
        <v>248500</v>
      </c>
      <c r="U2488" s="13">
        <v>273200</v>
      </c>
      <c r="V2488" s="13">
        <v>299500</v>
      </c>
      <c r="W2488" s="13">
        <v>308100</v>
      </c>
      <c r="X2488" s="13">
        <v>310100</v>
      </c>
      <c r="Y2488" s="13">
        <v>290400</v>
      </c>
      <c r="Z2488" s="13">
        <v>293800</v>
      </c>
      <c r="AA2488" s="13">
        <v>295000</v>
      </c>
      <c r="AB2488" s="13">
        <v>58</v>
      </c>
      <c r="AC2488" s="13">
        <v>76</v>
      </c>
      <c r="AD2488" s="13"/>
      <c r="AE2488" s="13">
        <v>38</v>
      </c>
      <c r="AF2488" s="13">
        <v>46</v>
      </c>
      <c r="AG2488" s="13"/>
      <c r="AH2488" s="13"/>
      <c r="AI2488" s="13">
        <v>48</v>
      </c>
      <c r="AJ2488" s="13">
        <v>26</v>
      </c>
      <c r="AK2488" s="13"/>
      <c r="AL2488" s="13">
        <v>82</v>
      </c>
      <c r="AM2488" s="13"/>
      <c r="AN2488" s="13"/>
      <c r="AO2488" s="13"/>
      <c r="AP2488" s="13">
        <v>69</v>
      </c>
      <c r="AQ2488" s="13">
        <v>55</v>
      </c>
      <c r="AR2488" s="13">
        <v>103</v>
      </c>
      <c r="AS2488" s="13">
        <v>46</v>
      </c>
      <c r="AT2488" s="13">
        <v>46</v>
      </c>
      <c r="AU2488" s="13">
        <v>55</v>
      </c>
      <c r="AV2488" s="13">
        <v>87</v>
      </c>
      <c r="AW2488" s="13">
        <v>43</v>
      </c>
      <c r="AX2488" s="13">
        <v>77</v>
      </c>
      <c r="AY2488" s="14">
        <f t="shared" si="394"/>
        <v>59.6875</v>
      </c>
      <c r="AZ2488" s="14">
        <f t="shared" si="392"/>
        <v>23</v>
      </c>
      <c r="BA2488" s="19">
        <f t="shared" si="395"/>
        <v>0.72727272727272729</v>
      </c>
      <c r="BB2488" s="20">
        <f t="shared" si="393"/>
        <v>20.658230805177872</v>
      </c>
      <c r="BC2488">
        <f t="shared" si="396"/>
        <v>0</v>
      </c>
      <c r="BD2488" s="14">
        <f t="shared" si="397"/>
        <v>1</v>
      </c>
      <c r="BE2488" s="14">
        <f t="shared" si="398"/>
        <v>54.5</v>
      </c>
      <c r="BF2488" s="14">
        <f t="shared" si="399"/>
        <v>52</v>
      </c>
      <c r="BG2488" s="14">
        <f t="shared" si="400"/>
        <v>64.555555555555557</v>
      </c>
    </row>
    <row r="2489" spans="1:59" x14ac:dyDescent="0.2">
      <c r="A2489" t="str">
        <f t="shared" si="391"/>
        <v>Callum Ah Chee_2015</v>
      </c>
      <c r="B2489" t="s">
        <v>1599</v>
      </c>
      <c r="C2489" t="s">
        <v>144</v>
      </c>
      <c r="D2489">
        <v>2015</v>
      </c>
      <c r="E2489" s="13">
        <v>0</v>
      </c>
      <c r="F2489" s="13">
        <v>0</v>
      </c>
      <c r="G2489" s="13">
        <v>0</v>
      </c>
      <c r="H2489" s="13">
        <v>0</v>
      </c>
      <c r="I2489" s="13">
        <v>0</v>
      </c>
      <c r="J2489" s="13">
        <v>0</v>
      </c>
      <c r="K2489" s="13">
        <v>0</v>
      </c>
      <c r="L2489" s="13">
        <v>0</v>
      </c>
      <c r="M2489" s="13">
        <v>0</v>
      </c>
      <c r="N2489" s="13">
        <v>0</v>
      </c>
      <c r="O2489" s="13">
        <v>0</v>
      </c>
      <c r="P2489" s="13">
        <v>0</v>
      </c>
      <c r="Q2489" s="13">
        <v>0</v>
      </c>
      <c r="R2489" s="13">
        <v>0</v>
      </c>
      <c r="S2489" s="13">
        <v>0</v>
      </c>
      <c r="T2489" s="13">
        <v>0</v>
      </c>
      <c r="U2489" s="13">
        <v>0</v>
      </c>
      <c r="V2489" s="13">
        <v>0</v>
      </c>
      <c r="W2489" s="13">
        <v>0</v>
      </c>
      <c r="X2489" s="13">
        <v>0</v>
      </c>
      <c r="Y2489" s="13">
        <v>0</v>
      </c>
      <c r="Z2489" s="13">
        <v>0</v>
      </c>
      <c r="AA2489" s="13">
        <v>0</v>
      </c>
      <c r="AB2489" s="13"/>
      <c r="AC2489" s="13"/>
      <c r="AD2489" s="13"/>
      <c r="AE2489" s="13"/>
      <c r="AF2489" s="13"/>
      <c r="AG2489" s="13"/>
      <c r="AH2489" s="13"/>
      <c r="AI2489" s="13"/>
      <c r="AJ2489" s="13"/>
      <c r="AK2489" s="13"/>
      <c r="AL2489" s="13"/>
      <c r="AM2489" s="13"/>
      <c r="AN2489" s="13"/>
      <c r="AO2489" s="13"/>
      <c r="AP2489" s="13"/>
      <c r="AQ2489" s="13"/>
      <c r="AR2489" s="13"/>
      <c r="AS2489" s="13"/>
      <c r="AT2489" s="13"/>
      <c r="AU2489" s="13"/>
      <c r="AV2489" s="13"/>
      <c r="AW2489" s="13"/>
      <c r="AX2489" s="13"/>
      <c r="AY2489" s="14" t="str">
        <f t="shared" si="394"/>
        <v/>
      </c>
      <c r="AZ2489" s="14">
        <f t="shared" si="392"/>
        <v>23</v>
      </c>
      <c r="BA2489" s="19">
        <f t="shared" si="395"/>
        <v>0</v>
      </c>
      <c r="BB2489" s="20" t="e">
        <f t="shared" si="393"/>
        <v>#DIV/0!</v>
      </c>
      <c r="BC2489">
        <f t="shared" si="396"/>
        <v>23</v>
      </c>
      <c r="BD2489" s="14">
        <f t="shared" si="397"/>
        <v>1</v>
      </c>
      <c r="BE2489" s="14" t="str">
        <f t="shared" si="398"/>
        <v/>
      </c>
      <c r="BF2489" s="14" t="str">
        <f t="shared" si="399"/>
        <v/>
      </c>
      <c r="BG2489" s="14" t="str">
        <f t="shared" si="400"/>
        <v/>
      </c>
    </row>
    <row r="2490" spans="1:59" x14ac:dyDescent="0.2">
      <c r="A2490" t="str">
        <f t="shared" si="391"/>
        <v>Jed Anderson_2018</v>
      </c>
      <c r="B2490" t="s">
        <v>708</v>
      </c>
      <c r="C2490" t="s">
        <v>316</v>
      </c>
      <c r="D2490">
        <v>2018</v>
      </c>
      <c r="E2490" s="13">
        <v>258600</v>
      </c>
      <c r="F2490" s="13">
        <v>258600</v>
      </c>
      <c r="G2490" s="13">
        <v>258600</v>
      </c>
      <c r="H2490" s="13">
        <v>277100</v>
      </c>
      <c r="I2490" s="13">
        <v>317300</v>
      </c>
      <c r="J2490" s="13">
        <v>337200</v>
      </c>
      <c r="K2490" s="13">
        <v>367700</v>
      </c>
      <c r="L2490" s="13">
        <v>380000</v>
      </c>
      <c r="M2490" s="13">
        <v>409100</v>
      </c>
      <c r="N2490" s="13">
        <v>437600</v>
      </c>
      <c r="O2490" s="13">
        <v>461000</v>
      </c>
      <c r="P2490" s="13">
        <v>431300</v>
      </c>
      <c r="Q2490" s="13">
        <v>431300</v>
      </c>
      <c r="R2490" s="13">
        <v>431300</v>
      </c>
      <c r="S2490" s="13">
        <v>388800</v>
      </c>
      <c r="T2490" s="13">
        <v>348800</v>
      </c>
      <c r="U2490" s="13">
        <v>356900</v>
      </c>
      <c r="V2490" s="13">
        <v>372000</v>
      </c>
      <c r="W2490" s="13">
        <v>388500</v>
      </c>
      <c r="X2490" s="13">
        <v>391600</v>
      </c>
      <c r="Y2490" s="13">
        <v>393300</v>
      </c>
      <c r="Z2490" s="13">
        <v>397500</v>
      </c>
      <c r="AA2490" s="13">
        <v>393600</v>
      </c>
      <c r="AB2490" s="13">
        <v>51</v>
      </c>
      <c r="AC2490" s="13">
        <v>86</v>
      </c>
      <c r="AD2490" s="13">
        <v>58</v>
      </c>
      <c r="AE2490" s="13">
        <v>108</v>
      </c>
      <c r="AF2490" s="13">
        <v>64</v>
      </c>
      <c r="AG2490" s="13">
        <v>96</v>
      </c>
      <c r="AH2490" s="13">
        <v>87</v>
      </c>
      <c r="AI2490" s="13">
        <v>111</v>
      </c>
      <c r="AJ2490" s="13">
        <v>113</v>
      </c>
      <c r="AK2490" s="13">
        <v>91</v>
      </c>
      <c r="AL2490" s="13">
        <v>6</v>
      </c>
      <c r="AM2490" s="13"/>
      <c r="AN2490" s="13"/>
      <c r="AO2490" s="13">
        <v>69</v>
      </c>
      <c r="AP2490" s="13">
        <v>73</v>
      </c>
      <c r="AQ2490" s="13">
        <v>90</v>
      </c>
      <c r="AR2490" s="13">
        <v>89</v>
      </c>
      <c r="AS2490" s="13">
        <v>86</v>
      </c>
      <c r="AT2490" s="13">
        <v>70</v>
      </c>
      <c r="AU2490" s="13">
        <v>89</v>
      </c>
      <c r="AV2490" s="13">
        <v>93</v>
      </c>
      <c r="AW2490" s="13">
        <v>72</v>
      </c>
      <c r="AX2490" s="13">
        <v>67</v>
      </c>
      <c r="AY2490" s="14">
        <f t="shared" si="394"/>
        <v>79.476190476190482</v>
      </c>
      <c r="AZ2490" s="14">
        <f t="shared" si="392"/>
        <v>23</v>
      </c>
      <c r="BA2490" s="19">
        <f t="shared" si="395"/>
        <v>0.95454545454545459</v>
      </c>
      <c r="BB2490" s="20">
        <f t="shared" si="393"/>
        <v>23.78785204178606</v>
      </c>
      <c r="BC2490">
        <f t="shared" si="396"/>
        <v>0</v>
      </c>
      <c r="BD2490" s="14">
        <f t="shared" si="397"/>
        <v>1</v>
      </c>
      <c r="BE2490" s="14">
        <f t="shared" si="398"/>
        <v>77.166666666666671</v>
      </c>
      <c r="BF2490" s="14">
        <f t="shared" si="399"/>
        <v>81.599999999999994</v>
      </c>
      <c r="BG2490" s="14">
        <f t="shared" si="400"/>
        <v>81</v>
      </c>
    </row>
    <row r="2491" spans="1:59" x14ac:dyDescent="0.2">
      <c r="A2491" t="str">
        <f t="shared" si="391"/>
        <v>Jed Anderson_2017</v>
      </c>
      <c r="B2491" t="s">
        <v>708</v>
      </c>
      <c r="C2491" t="s">
        <v>316</v>
      </c>
      <c r="D2491">
        <v>2017</v>
      </c>
      <c r="E2491" s="13">
        <v>238800</v>
      </c>
      <c r="F2491" s="13">
        <v>238800</v>
      </c>
      <c r="G2491" s="13">
        <v>238800</v>
      </c>
      <c r="H2491" s="13">
        <v>238800</v>
      </c>
      <c r="I2491" s="13">
        <v>238800</v>
      </c>
      <c r="J2491" s="13">
        <v>238800</v>
      </c>
      <c r="K2491" s="13">
        <v>238800</v>
      </c>
      <c r="L2491" s="13">
        <v>238800</v>
      </c>
      <c r="M2491" s="13">
        <v>258600</v>
      </c>
      <c r="N2491" s="13">
        <v>258600</v>
      </c>
      <c r="O2491" s="13">
        <v>258600</v>
      </c>
      <c r="P2491" s="13">
        <v>258600</v>
      </c>
      <c r="Q2491" s="13">
        <v>258600</v>
      </c>
      <c r="R2491" s="13">
        <v>266700</v>
      </c>
      <c r="S2491" s="13">
        <v>266700</v>
      </c>
      <c r="T2491" s="13">
        <v>266700</v>
      </c>
      <c r="U2491" s="13">
        <v>266700</v>
      </c>
      <c r="V2491" s="13">
        <v>266700</v>
      </c>
      <c r="W2491" s="13">
        <v>266700</v>
      </c>
      <c r="X2491" s="13">
        <v>266700</v>
      </c>
      <c r="Y2491" s="13">
        <v>266700</v>
      </c>
      <c r="Z2491" s="13">
        <v>266700</v>
      </c>
      <c r="AA2491" s="13">
        <v>266700</v>
      </c>
      <c r="AB2491" s="13"/>
      <c r="AC2491" s="13"/>
      <c r="AD2491" s="13"/>
      <c r="AE2491" s="13"/>
      <c r="AF2491" s="13"/>
      <c r="AG2491" s="13">
        <v>51</v>
      </c>
      <c r="AH2491" s="13">
        <v>54</v>
      </c>
      <c r="AI2491" s="13">
        <v>80</v>
      </c>
      <c r="AJ2491" s="13"/>
      <c r="AK2491" s="13"/>
      <c r="AL2491" s="13"/>
      <c r="AM2491" s="13"/>
      <c r="AN2491" s="13">
        <v>36</v>
      </c>
      <c r="AO2491" s="13"/>
      <c r="AP2491" s="13"/>
      <c r="AQ2491" s="13"/>
      <c r="AR2491" s="13"/>
      <c r="AS2491" s="13"/>
      <c r="AT2491" s="13"/>
      <c r="AU2491" s="13"/>
      <c r="AV2491" s="13"/>
      <c r="AW2491" s="13"/>
      <c r="AX2491" s="13">
        <v>73</v>
      </c>
      <c r="AY2491" s="14">
        <f t="shared" si="394"/>
        <v>58.8</v>
      </c>
      <c r="AZ2491" s="14">
        <f t="shared" si="392"/>
        <v>23</v>
      </c>
      <c r="BA2491" s="19">
        <f t="shared" si="395"/>
        <v>0.22727272727272727</v>
      </c>
      <c r="BB2491" s="20">
        <f t="shared" si="393"/>
        <v>17.711578134090701</v>
      </c>
      <c r="BC2491">
        <f t="shared" si="396"/>
        <v>0</v>
      </c>
      <c r="BD2491" s="14">
        <f t="shared" si="397"/>
        <v>1</v>
      </c>
      <c r="BE2491" s="14">
        <f t="shared" si="398"/>
        <v>51</v>
      </c>
      <c r="BF2491" s="14">
        <f t="shared" si="399"/>
        <v>67</v>
      </c>
      <c r="BG2491" s="14">
        <f t="shared" si="400"/>
        <v>73</v>
      </c>
    </row>
    <row r="2492" spans="1:59" x14ac:dyDescent="0.2">
      <c r="A2492" t="str">
        <f t="shared" si="391"/>
        <v>Jed Anderson_2016</v>
      </c>
      <c r="B2492" t="s">
        <v>708</v>
      </c>
      <c r="C2492" t="s">
        <v>316</v>
      </c>
      <c r="D2492">
        <v>2016</v>
      </c>
      <c r="E2492" s="13">
        <v>223900</v>
      </c>
      <c r="F2492" s="13">
        <v>223900</v>
      </c>
      <c r="G2492" s="13">
        <v>223900</v>
      </c>
      <c r="H2492" s="13">
        <v>223900</v>
      </c>
      <c r="I2492" s="13">
        <v>223900</v>
      </c>
      <c r="J2492" s="13">
        <v>223900</v>
      </c>
      <c r="K2492" s="13">
        <v>223900</v>
      </c>
      <c r="L2492" s="13">
        <v>223900</v>
      </c>
      <c r="M2492" s="13">
        <v>223900</v>
      </c>
      <c r="N2492" s="13">
        <v>223900</v>
      </c>
      <c r="O2492" s="13">
        <v>223900</v>
      </c>
      <c r="P2492" s="13">
        <v>223900</v>
      </c>
      <c r="Q2492" s="13">
        <v>223900</v>
      </c>
      <c r="R2492" s="13">
        <v>223900</v>
      </c>
      <c r="S2492" s="13">
        <v>223900</v>
      </c>
      <c r="T2492" s="13">
        <v>223900</v>
      </c>
      <c r="U2492" s="13">
        <v>223900</v>
      </c>
      <c r="V2492" s="13">
        <v>214700</v>
      </c>
      <c r="W2492" s="13">
        <v>220300</v>
      </c>
      <c r="X2492" s="13">
        <v>218500</v>
      </c>
      <c r="Y2492" s="13">
        <v>218800</v>
      </c>
      <c r="Z2492" s="13">
        <v>225900</v>
      </c>
      <c r="AA2492" s="13">
        <v>226300</v>
      </c>
      <c r="AB2492" s="13">
        <v>15</v>
      </c>
      <c r="AC2492" s="13"/>
      <c r="AD2492" s="13"/>
      <c r="AE2492" s="13"/>
      <c r="AF2492" s="13"/>
      <c r="AG2492" s="13"/>
      <c r="AH2492" s="13"/>
      <c r="AI2492" s="13"/>
      <c r="AJ2492" s="13"/>
      <c r="AK2492" s="13"/>
      <c r="AL2492" s="13"/>
      <c r="AM2492" s="13"/>
      <c r="AN2492" s="13"/>
      <c r="AO2492" s="13"/>
      <c r="AP2492" s="13"/>
      <c r="AQ2492" s="13">
        <v>51</v>
      </c>
      <c r="AR2492" s="13">
        <v>50</v>
      </c>
      <c r="AS2492" s="13">
        <v>44</v>
      </c>
      <c r="AT2492" s="13">
        <v>38</v>
      </c>
      <c r="AU2492" s="13">
        <v>54</v>
      </c>
      <c r="AV2492" s="13">
        <v>60</v>
      </c>
      <c r="AW2492" s="13">
        <v>27</v>
      </c>
      <c r="AX2492" s="13">
        <v>56</v>
      </c>
      <c r="AY2492" s="14">
        <f t="shared" si="394"/>
        <v>43.888888888888886</v>
      </c>
      <c r="AZ2492" s="14">
        <f t="shared" si="392"/>
        <v>23</v>
      </c>
      <c r="BA2492" s="19">
        <f t="shared" si="395"/>
        <v>0.40909090909090912</v>
      </c>
      <c r="BB2492" s="20">
        <f t="shared" si="393"/>
        <v>14.793955222019273</v>
      </c>
      <c r="BC2492">
        <f t="shared" si="396"/>
        <v>0</v>
      </c>
      <c r="BD2492" s="14">
        <f t="shared" si="397"/>
        <v>18</v>
      </c>
      <c r="BE2492" s="14">
        <f t="shared" si="398"/>
        <v>15</v>
      </c>
      <c r="BF2492" s="14" t="str">
        <f t="shared" si="399"/>
        <v/>
      </c>
      <c r="BG2492" s="14">
        <f t="shared" si="400"/>
        <v>47.5</v>
      </c>
    </row>
    <row r="2493" spans="1:59" x14ac:dyDescent="0.2">
      <c r="A2493" t="str">
        <f t="shared" si="391"/>
        <v>Jed Anderson_2015</v>
      </c>
      <c r="B2493" t="s">
        <v>708</v>
      </c>
      <c r="C2493" t="s">
        <v>316</v>
      </c>
      <c r="D2493">
        <v>2015</v>
      </c>
      <c r="E2493" s="13">
        <v>141400</v>
      </c>
      <c r="F2493" s="13">
        <v>141400</v>
      </c>
      <c r="G2493" s="13">
        <v>141400</v>
      </c>
      <c r="H2493" s="13">
        <v>148500</v>
      </c>
      <c r="I2493" s="13">
        <v>148500</v>
      </c>
      <c r="J2493" s="13">
        <v>148500</v>
      </c>
      <c r="K2493" s="13">
        <v>166600</v>
      </c>
      <c r="L2493" s="13">
        <v>166600</v>
      </c>
      <c r="M2493" s="13">
        <v>166600</v>
      </c>
      <c r="N2493" s="13">
        <v>166600</v>
      </c>
      <c r="O2493" s="13">
        <v>166600</v>
      </c>
      <c r="P2493" s="13">
        <v>166600</v>
      </c>
      <c r="Q2493" s="13">
        <v>166600</v>
      </c>
      <c r="R2493" s="13">
        <v>166600</v>
      </c>
      <c r="S2493" s="13">
        <v>166600</v>
      </c>
      <c r="T2493" s="13">
        <v>166600</v>
      </c>
      <c r="U2493" s="13">
        <v>166600</v>
      </c>
      <c r="V2493" s="13">
        <v>166600</v>
      </c>
      <c r="W2493" s="13">
        <v>166600</v>
      </c>
      <c r="X2493" s="13">
        <v>166600</v>
      </c>
      <c r="Y2493" s="13">
        <v>166600</v>
      </c>
      <c r="Z2493" s="13">
        <v>166600</v>
      </c>
      <c r="AA2493" s="13">
        <v>166600</v>
      </c>
      <c r="AB2493" s="13">
        <v>36</v>
      </c>
      <c r="AC2493" s="13">
        <v>55</v>
      </c>
      <c r="AD2493" s="13">
        <v>9</v>
      </c>
      <c r="AE2493" s="13"/>
      <c r="AF2493" s="13"/>
      <c r="AG2493" s="13">
        <v>66</v>
      </c>
      <c r="AH2493" s="13"/>
      <c r="AI2493" s="13"/>
      <c r="AJ2493" s="13"/>
      <c r="AK2493" s="13"/>
      <c r="AL2493" s="13"/>
      <c r="AM2493" s="13"/>
      <c r="AN2493" s="13"/>
      <c r="AO2493" s="13"/>
      <c r="AP2493" s="13"/>
      <c r="AQ2493" s="13"/>
      <c r="AR2493" s="13"/>
      <c r="AS2493" s="13"/>
      <c r="AT2493" s="13"/>
      <c r="AU2493" s="13"/>
      <c r="AV2493" s="13"/>
      <c r="AW2493" s="13"/>
      <c r="AX2493" s="13"/>
      <c r="AY2493" s="14">
        <f t="shared" si="394"/>
        <v>41.5</v>
      </c>
      <c r="AZ2493" s="14">
        <f t="shared" si="392"/>
        <v>23</v>
      </c>
      <c r="BA2493" s="19">
        <f t="shared" si="395"/>
        <v>0.18181818181818182</v>
      </c>
      <c r="BB2493" s="20">
        <f t="shared" si="393"/>
        <v>24.959967948697368</v>
      </c>
      <c r="BC2493">
        <f t="shared" si="396"/>
        <v>0</v>
      </c>
      <c r="BD2493" s="14">
        <f t="shared" si="397"/>
        <v>1</v>
      </c>
      <c r="BE2493" s="14">
        <f t="shared" si="398"/>
        <v>41.5</v>
      </c>
      <c r="BF2493" s="14" t="str">
        <f t="shared" si="399"/>
        <v/>
      </c>
      <c r="BG2493" s="14" t="str">
        <f t="shared" si="400"/>
        <v/>
      </c>
    </row>
    <row r="2494" spans="1:59" x14ac:dyDescent="0.2">
      <c r="A2494" t="str">
        <f t="shared" si="391"/>
        <v>Noah Answerth_2018</v>
      </c>
      <c r="B2494" t="s">
        <v>2612</v>
      </c>
      <c r="C2494" t="s">
        <v>514</v>
      </c>
      <c r="D2494">
        <v>2018</v>
      </c>
      <c r="E2494" s="13">
        <v>0</v>
      </c>
      <c r="F2494" s="13">
        <v>0</v>
      </c>
      <c r="G2494" s="13">
        <v>0</v>
      </c>
      <c r="H2494" s="13">
        <v>0</v>
      </c>
      <c r="I2494" s="13">
        <v>0</v>
      </c>
      <c r="J2494" s="13">
        <v>0</v>
      </c>
      <c r="K2494" s="13">
        <v>0</v>
      </c>
      <c r="L2494" s="13">
        <v>0</v>
      </c>
      <c r="M2494" s="13">
        <v>0</v>
      </c>
      <c r="N2494" s="13">
        <v>0</v>
      </c>
      <c r="O2494" s="13">
        <v>0</v>
      </c>
      <c r="P2494" s="13">
        <v>0</v>
      </c>
      <c r="Q2494" s="13">
        <v>0</v>
      </c>
      <c r="R2494" s="13">
        <v>0</v>
      </c>
      <c r="S2494" s="13">
        <v>0</v>
      </c>
      <c r="T2494" s="13">
        <v>0</v>
      </c>
      <c r="U2494" s="13">
        <v>0</v>
      </c>
      <c r="V2494" s="13">
        <v>0</v>
      </c>
      <c r="W2494" s="13">
        <v>0</v>
      </c>
      <c r="X2494" s="13">
        <v>0</v>
      </c>
      <c r="Y2494" s="13">
        <v>0</v>
      </c>
      <c r="Z2494" s="13">
        <v>0</v>
      </c>
      <c r="AA2494" s="13">
        <v>0</v>
      </c>
      <c r="AB2494" s="13"/>
      <c r="AC2494" s="13"/>
      <c r="AD2494" s="13"/>
      <c r="AE2494" s="13"/>
      <c r="AF2494" s="13"/>
      <c r="AG2494" s="13"/>
      <c r="AH2494" s="13"/>
      <c r="AI2494" s="13"/>
      <c r="AJ2494" s="13"/>
      <c r="AK2494" s="13"/>
      <c r="AL2494" s="13"/>
      <c r="AM2494" s="13"/>
      <c r="AN2494" s="13"/>
      <c r="AO2494" s="13"/>
      <c r="AP2494" s="13"/>
      <c r="AQ2494" s="13"/>
      <c r="AR2494" s="13"/>
      <c r="AS2494" s="13"/>
      <c r="AT2494" s="13"/>
      <c r="AU2494" s="13"/>
      <c r="AV2494" s="13"/>
      <c r="AW2494" s="13"/>
      <c r="AX2494" s="13"/>
      <c r="AY2494" s="14" t="str">
        <f t="shared" si="394"/>
        <v/>
      </c>
      <c r="AZ2494" s="14">
        <f t="shared" si="392"/>
        <v>23</v>
      </c>
      <c r="BA2494" s="19">
        <f t="shared" si="395"/>
        <v>0</v>
      </c>
      <c r="BB2494" s="20" t="e">
        <f t="shared" si="393"/>
        <v>#DIV/0!</v>
      </c>
      <c r="BC2494">
        <f t="shared" si="396"/>
        <v>23</v>
      </c>
      <c r="BD2494" s="14">
        <f t="shared" si="397"/>
        <v>1</v>
      </c>
      <c r="BE2494" s="14" t="str">
        <f t="shared" si="398"/>
        <v/>
      </c>
      <c r="BF2494" s="14" t="str">
        <f t="shared" si="399"/>
        <v/>
      </c>
      <c r="BG2494" s="14" t="str">
        <f t="shared" si="400"/>
        <v/>
      </c>
    </row>
    <row r="2495" spans="1:59" x14ac:dyDescent="0.2">
      <c r="A2495" t="str">
        <f t="shared" si="391"/>
        <v>Noah Answerth_2017</v>
      </c>
      <c r="B2495" t="s">
        <v>2612</v>
      </c>
      <c r="C2495" t="s">
        <v>514</v>
      </c>
      <c r="D2495">
        <v>2017</v>
      </c>
      <c r="E2495" s="13">
        <v>0</v>
      </c>
      <c r="F2495" s="13">
        <v>0</v>
      </c>
      <c r="G2495" s="13">
        <v>0</v>
      </c>
      <c r="H2495" s="13">
        <v>0</v>
      </c>
      <c r="I2495" s="13">
        <v>0</v>
      </c>
      <c r="J2495" s="13">
        <v>0</v>
      </c>
      <c r="K2495" s="13">
        <v>0</v>
      </c>
      <c r="L2495" s="13">
        <v>0</v>
      </c>
      <c r="M2495" s="13">
        <v>0</v>
      </c>
      <c r="N2495" s="13">
        <v>0</v>
      </c>
      <c r="O2495" s="13">
        <v>0</v>
      </c>
      <c r="P2495" s="13">
        <v>0</v>
      </c>
      <c r="Q2495" s="13">
        <v>0</v>
      </c>
      <c r="R2495" s="13">
        <v>0</v>
      </c>
      <c r="S2495" s="13">
        <v>0</v>
      </c>
      <c r="T2495" s="13">
        <v>0</v>
      </c>
      <c r="U2495" s="13">
        <v>0</v>
      </c>
      <c r="V2495" s="13">
        <v>0</v>
      </c>
      <c r="W2495" s="13">
        <v>0</v>
      </c>
      <c r="X2495" s="13">
        <v>0</v>
      </c>
      <c r="Y2495" s="13">
        <v>0</v>
      </c>
      <c r="Z2495" s="13">
        <v>0</v>
      </c>
      <c r="AA2495" s="13">
        <v>0</v>
      </c>
      <c r="AB2495" s="13"/>
      <c r="AC2495" s="13"/>
      <c r="AD2495" s="13"/>
      <c r="AE2495" s="13"/>
      <c r="AF2495" s="13"/>
      <c r="AG2495" s="13"/>
      <c r="AH2495" s="13"/>
      <c r="AI2495" s="13"/>
      <c r="AJ2495" s="13"/>
      <c r="AK2495" s="13"/>
      <c r="AL2495" s="13"/>
      <c r="AM2495" s="13"/>
      <c r="AN2495" s="13"/>
      <c r="AO2495" s="13"/>
      <c r="AP2495" s="13"/>
      <c r="AQ2495" s="13"/>
      <c r="AR2495" s="13"/>
      <c r="AS2495" s="13"/>
      <c r="AT2495" s="13"/>
      <c r="AU2495" s="13"/>
      <c r="AV2495" s="13"/>
      <c r="AW2495" s="13"/>
      <c r="AX2495" s="13"/>
      <c r="AY2495" s="14" t="str">
        <f t="shared" si="394"/>
        <v/>
      </c>
      <c r="AZ2495" s="14">
        <f t="shared" si="392"/>
        <v>23</v>
      </c>
      <c r="BA2495" s="19">
        <f t="shared" si="395"/>
        <v>0</v>
      </c>
      <c r="BB2495" s="20" t="e">
        <f t="shared" si="393"/>
        <v>#DIV/0!</v>
      </c>
      <c r="BC2495">
        <f t="shared" si="396"/>
        <v>23</v>
      </c>
      <c r="BD2495" s="14">
        <f t="shared" si="397"/>
        <v>1</v>
      </c>
      <c r="BE2495" s="14" t="str">
        <f t="shared" si="398"/>
        <v/>
      </c>
      <c r="BF2495" s="14" t="str">
        <f t="shared" si="399"/>
        <v/>
      </c>
      <c r="BG2495" s="14" t="str">
        <f t="shared" si="400"/>
        <v/>
      </c>
    </row>
    <row r="2496" spans="1:59" x14ac:dyDescent="0.2">
      <c r="A2496" t="str">
        <f t="shared" si="391"/>
        <v>Noah Answerth_2016</v>
      </c>
      <c r="B2496" t="s">
        <v>2612</v>
      </c>
      <c r="C2496" t="s">
        <v>514</v>
      </c>
      <c r="D2496">
        <v>2016</v>
      </c>
      <c r="E2496" s="13">
        <v>0</v>
      </c>
      <c r="F2496" s="13">
        <v>0</v>
      </c>
      <c r="G2496" s="13">
        <v>0</v>
      </c>
      <c r="H2496" s="13">
        <v>0</v>
      </c>
      <c r="I2496" s="13">
        <v>0</v>
      </c>
      <c r="J2496" s="13">
        <v>0</v>
      </c>
      <c r="K2496" s="13">
        <v>0</v>
      </c>
      <c r="L2496" s="13">
        <v>0</v>
      </c>
      <c r="M2496" s="13">
        <v>0</v>
      </c>
      <c r="N2496" s="13">
        <v>0</v>
      </c>
      <c r="O2496" s="13">
        <v>0</v>
      </c>
      <c r="P2496" s="13">
        <v>0</v>
      </c>
      <c r="Q2496" s="13">
        <v>0</v>
      </c>
      <c r="R2496" s="13">
        <v>0</v>
      </c>
      <c r="S2496" s="13">
        <v>0</v>
      </c>
      <c r="T2496" s="13">
        <v>0</v>
      </c>
      <c r="U2496" s="13">
        <v>0</v>
      </c>
      <c r="V2496" s="13">
        <v>0</v>
      </c>
      <c r="W2496" s="13">
        <v>0</v>
      </c>
      <c r="X2496" s="13">
        <v>0</v>
      </c>
      <c r="Y2496" s="13">
        <v>0</v>
      </c>
      <c r="Z2496" s="13">
        <v>0</v>
      </c>
      <c r="AA2496" s="13">
        <v>0</v>
      </c>
      <c r="AB2496" s="13"/>
      <c r="AC2496" s="13"/>
      <c r="AD2496" s="13"/>
      <c r="AE2496" s="13"/>
      <c r="AF2496" s="13"/>
      <c r="AG2496" s="13"/>
      <c r="AH2496" s="13"/>
      <c r="AI2496" s="13"/>
      <c r="AJ2496" s="13"/>
      <c r="AK2496" s="13"/>
      <c r="AL2496" s="13"/>
      <c r="AM2496" s="13"/>
      <c r="AN2496" s="13"/>
      <c r="AO2496" s="13"/>
      <c r="AP2496" s="13"/>
      <c r="AQ2496" s="13"/>
      <c r="AR2496" s="13"/>
      <c r="AS2496" s="13"/>
      <c r="AT2496" s="13"/>
      <c r="AU2496" s="13"/>
      <c r="AV2496" s="13"/>
      <c r="AW2496" s="13"/>
      <c r="AX2496" s="13"/>
      <c r="AY2496" s="14" t="str">
        <f t="shared" si="394"/>
        <v/>
      </c>
      <c r="AZ2496" s="14">
        <f t="shared" si="392"/>
        <v>23</v>
      </c>
      <c r="BA2496" s="19">
        <f t="shared" si="395"/>
        <v>0</v>
      </c>
      <c r="BB2496" s="20" t="e">
        <f t="shared" si="393"/>
        <v>#DIV/0!</v>
      </c>
      <c r="BC2496">
        <f t="shared" si="396"/>
        <v>23</v>
      </c>
      <c r="BD2496" s="14">
        <f t="shared" si="397"/>
        <v>1</v>
      </c>
      <c r="BE2496" s="14" t="str">
        <f t="shared" si="398"/>
        <v/>
      </c>
      <c r="BF2496" s="14" t="str">
        <f t="shared" si="399"/>
        <v/>
      </c>
      <c r="BG2496" s="14" t="str">
        <f t="shared" si="400"/>
        <v/>
      </c>
    </row>
    <row r="2497" spans="1:59" x14ac:dyDescent="0.2">
      <c r="A2497" t="str">
        <f t="shared" si="391"/>
        <v>Noah Answerth_2015</v>
      </c>
      <c r="B2497" t="s">
        <v>2612</v>
      </c>
      <c r="C2497" t="s">
        <v>514</v>
      </c>
      <c r="D2497">
        <v>2015</v>
      </c>
      <c r="E2497" s="13">
        <v>0</v>
      </c>
      <c r="F2497" s="13">
        <v>0</v>
      </c>
      <c r="G2497" s="13">
        <v>0</v>
      </c>
      <c r="H2497" s="13">
        <v>0</v>
      </c>
      <c r="I2497" s="13">
        <v>0</v>
      </c>
      <c r="J2497" s="13">
        <v>0</v>
      </c>
      <c r="K2497" s="13">
        <v>0</v>
      </c>
      <c r="L2497" s="13">
        <v>0</v>
      </c>
      <c r="M2497" s="13">
        <v>0</v>
      </c>
      <c r="N2497" s="13">
        <v>0</v>
      </c>
      <c r="O2497" s="13">
        <v>0</v>
      </c>
      <c r="P2497" s="13">
        <v>0</v>
      </c>
      <c r="Q2497" s="13">
        <v>0</v>
      </c>
      <c r="R2497" s="13">
        <v>0</v>
      </c>
      <c r="S2497" s="13">
        <v>0</v>
      </c>
      <c r="T2497" s="13">
        <v>0</v>
      </c>
      <c r="U2497" s="13">
        <v>0</v>
      </c>
      <c r="V2497" s="13">
        <v>0</v>
      </c>
      <c r="W2497" s="13">
        <v>0</v>
      </c>
      <c r="X2497" s="13">
        <v>0</v>
      </c>
      <c r="Y2497" s="13">
        <v>0</v>
      </c>
      <c r="Z2497" s="13">
        <v>0</v>
      </c>
      <c r="AA2497" s="13">
        <v>0</v>
      </c>
      <c r="AB2497" s="13"/>
      <c r="AC2497" s="13"/>
      <c r="AD2497" s="13"/>
      <c r="AE2497" s="13"/>
      <c r="AF2497" s="13"/>
      <c r="AG2497" s="13"/>
      <c r="AH2497" s="13"/>
      <c r="AI2497" s="13"/>
      <c r="AJ2497" s="13"/>
      <c r="AK2497" s="13"/>
      <c r="AL2497" s="13"/>
      <c r="AM2497" s="13"/>
      <c r="AN2497" s="13"/>
      <c r="AO2497" s="13"/>
      <c r="AP2497" s="13"/>
      <c r="AQ2497" s="13"/>
      <c r="AR2497" s="13"/>
      <c r="AS2497" s="13"/>
      <c r="AT2497" s="13"/>
      <c r="AU2497" s="13"/>
      <c r="AV2497" s="13"/>
      <c r="AW2497" s="13"/>
      <c r="AX2497" s="13"/>
      <c r="AY2497" s="14" t="str">
        <f t="shared" si="394"/>
        <v/>
      </c>
      <c r="AZ2497" s="14">
        <f t="shared" si="392"/>
        <v>23</v>
      </c>
      <c r="BA2497" s="19">
        <f t="shared" si="395"/>
        <v>0</v>
      </c>
      <c r="BB2497" s="20" t="e">
        <f t="shared" si="393"/>
        <v>#DIV/0!</v>
      </c>
      <c r="BC2497">
        <f t="shared" si="396"/>
        <v>23</v>
      </c>
      <c r="BD2497" s="14">
        <f t="shared" si="397"/>
        <v>1</v>
      </c>
      <c r="BE2497" s="14" t="str">
        <f t="shared" si="398"/>
        <v/>
      </c>
      <c r="BF2497" s="14" t="str">
        <f t="shared" si="399"/>
        <v/>
      </c>
      <c r="BG2497" s="14" t="str">
        <f t="shared" si="400"/>
        <v/>
      </c>
    </row>
    <row r="2498" spans="1:59" x14ac:dyDescent="0.2">
      <c r="A2498" t="str">
        <f t="shared" ref="A2498:A2561" si="401">B2498&amp;"_"&amp;D2498</f>
        <v>Tom Atkins_2018</v>
      </c>
      <c r="B2498" t="s">
        <v>2613</v>
      </c>
      <c r="C2498" t="s">
        <v>235</v>
      </c>
      <c r="D2498">
        <v>2018</v>
      </c>
      <c r="E2498" s="13">
        <v>0</v>
      </c>
      <c r="F2498" s="13">
        <v>0</v>
      </c>
      <c r="G2498" s="13">
        <v>0</v>
      </c>
      <c r="H2498" s="13">
        <v>0</v>
      </c>
      <c r="I2498" s="13">
        <v>0</v>
      </c>
      <c r="J2498" s="13">
        <v>0</v>
      </c>
      <c r="K2498" s="13">
        <v>0</v>
      </c>
      <c r="L2498" s="13">
        <v>0</v>
      </c>
      <c r="M2498" s="13">
        <v>0</v>
      </c>
      <c r="N2498" s="13">
        <v>0</v>
      </c>
      <c r="O2498" s="13">
        <v>0</v>
      </c>
      <c r="P2498" s="13">
        <v>0</v>
      </c>
      <c r="Q2498" s="13">
        <v>0</v>
      </c>
      <c r="R2498" s="13">
        <v>0</v>
      </c>
      <c r="S2498" s="13">
        <v>0</v>
      </c>
      <c r="T2498" s="13">
        <v>0</v>
      </c>
      <c r="U2498" s="13">
        <v>0</v>
      </c>
      <c r="V2498" s="13">
        <v>0</v>
      </c>
      <c r="W2498" s="13">
        <v>0</v>
      </c>
      <c r="X2498" s="13">
        <v>0</v>
      </c>
      <c r="Y2498" s="13">
        <v>0</v>
      </c>
      <c r="Z2498" s="13">
        <v>0</v>
      </c>
      <c r="AA2498" s="13">
        <v>0</v>
      </c>
      <c r="AB2498" s="13"/>
      <c r="AC2498" s="13"/>
      <c r="AD2498" s="13"/>
      <c r="AE2498" s="13"/>
      <c r="AF2498" s="13"/>
      <c r="AG2498" s="13"/>
      <c r="AH2498" s="13"/>
      <c r="AI2498" s="13"/>
      <c r="AJ2498" s="13"/>
      <c r="AK2498" s="13"/>
      <c r="AL2498" s="13"/>
      <c r="AM2498" s="13"/>
      <c r="AN2498" s="13"/>
      <c r="AO2498" s="13"/>
      <c r="AP2498" s="13"/>
      <c r="AQ2498" s="13"/>
      <c r="AR2498" s="13"/>
      <c r="AS2498" s="13"/>
      <c r="AT2498" s="13"/>
      <c r="AU2498" s="13"/>
      <c r="AV2498" s="13"/>
      <c r="AW2498" s="13"/>
      <c r="AX2498" s="13"/>
      <c r="AY2498" s="14" t="str">
        <f t="shared" si="394"/>
        <v/>
      </c>
      <c r="AZ2498" s="14">
        <f t="shared" si="392"/>
        <v>23</v>
      </c>
      <c r="BA2498" s="19">
        <f t="shared" si="395"/>
        <v>0</v>
      </c>
      <c r="BB2498" s="20" t="e">
        <f t="shared" si="393"/>
        <v>#DIV/0!</v>
      </c>
      <c r="BC2498">
        <f t="shared" si="396"/>
        <v>23</v>
      </c>
      <c r="BD2498" s="14">
        <f t="shared" si="397"/>
        <v>1</v>
      </c>
      <c r="BE2498" s="14" t="str">
        <f t="shared" si="398"/>
        <v/>
      </c>
      <c r="BF2498" s="14" t="str">
        <f t="shared" si="399"/>
        <v/>
      </c>
      <c r="BG2498" s="14" t="str">
        <f t="shared" si="400"/>
        <v/>
      </c>
    </row>
    <row r="2499" spans="1:59" x14ac:dyDescent="0.2">
      <c r="A2499" t="str">
        <f t="shared" si="401"/>
        <v>Tom Atkins_2017</v>
      </c>
      <c r="B2499" t="s">
        <v>2613</v>
      </c>
      <c r="C2499" t="s">
        <v>235</v>
      </c>
      <c r="D2499">
        <v>2017</v>
      </c>
      <c r="E2499" s="13">
        <v>0</v>
      </c>
      <c r="F2499" s="13">
        <v>0</v>
      </c>
      <c r="G2499" s="13">
        <v>0</v>
      </c>
      <c r="H2499" s="13">
        <v>0</v>
      </c>
      <c r="I2499" s="13">
        <v>0</v>
      </c>
      <c r="J2499" s="13">
        <v>0</v>
      </c>
      <c r="K2499" s="13">
        <v>0</v>
      </c>
      <c r="L2499" s="13">
        <v>0</v>
      </c>
      <c r="M2499" s="13">
        <v>0</v>
      </c>
      <c r="N2499" s="13">
        <v>0</v>
      </c>
      <c r="O2499" s="13">
        <v>0</v>
      </c>
      <c r="P2499" s="13">
        <v>0</v>
      </c>
      <c r="Q2499" s="13">
        <v>0</v>
      </c>
      <c r="R2499" s="13">
        <v>0</v>
      </c>
      <c r="S2499" s="13">
        <v>0</v>
      </c>
      <c r="T2499" s="13">
        <v>0</v>
      </c>
      <c r="U2499" s="13">
        <v>0</v>
      </c>
      <c r="V2499" s="13">
        <v>0</v>
      </c>
      <c r="W2499" s="13">
        <v>0</v>
      </c>
      <c r="X2499" s="13">
        <v>0</v>
      </c>
      <c r="Y2499" s="13">
        <v>0</v>
      </c>
      <c r="Z2499" s="13">
        <v>0</v>
      </c>
      <c r="AA2499" s="13">
        <v>0</v>
      </c>
      <c r="AB2499" s="13"/>
      <c r="AC2499" s="13"/>
      <c r="AD2499" s="13"/>
      <c r="AE2499" s="13"/>
      <c r="AF2499" s="13"/>
      <c r="AG2499" s="13"/>
      <c r="AH2499" s="13"/>
      <c r="AI2499" s="13"/>
      <c r="AJ2499" s="13"/>
      <c r="AK2499" s="13"/>
      <c r="AL2499" s="13"/>
      <c r="AM2499" s="13"/>
      <c r="AN2499" s="13"/>
      <c r="AO2499" s="13"/>
      <c r="AP2499" s="13"/>
      <c r="AQ2499" s="13"/>
      <c r="AR2499" s="13"/>
      <c r="AS2499" s="13"/>
      <c r="AT2499" s="13"/>
      <c r="AU2499" s="13"/>
      <c r="AV2499" s="13"/>
      <c r="AW2499" s="13"/>
      <c r="AX2499" s="13"/>
      <c r="AY2499" s="14" t="str">
        <f t="shared" si="394"/>
        <v/>
      </c>
      <c r="AZ2499" s="14">
        <f t="shared" si="392"/>
        <v>23</v>
      </c>
      <c r="BA2499" s="19">
        <f t="shared" si="395"/>
        <v>0</v>
      </c>
      <c r="BB2499" s="20" t="e">
        <f t="shared" si="393"/>
        <v>#DIV/0!</v>
      </c>
      <c r="BC2499">
        <f t="shared" si="396"/>
        <v>23</v>
      </c>
      <c r="BD2499" s="14">
        <f t="shared" si="397"/>
        <v>1</v>
      </c>
      <c r="BE2499" s="14" t="str">
        <f t="shared" si="398"/>
        <v/>
      </c>
      <c r="BF2499" s="14" t="str">
        <f t="shared" si="399"/>
        <v/>
      </c>
      <c r="BG2499" s="14" t="str">
        <f t="shared" si="400"/>
        <v/>
      </c>
    </row>
    <row r="2500" spans="1:59" x14ac:dyDescent="0.2">
      <c r="A2500" t="str">
        <f t="shared" si="401"/>
        <v>Tom Atkins_2016</v>
      </c>
      <c r="B2500" t="s">
        <v>2613</v>
      </c>
      <c r="C2500" t="s">
        <v>235</v>
      </c>
      <c r="D2500">
        <v>2016</v>
      </c>
      <c r="E2500" s="13">
        <v>0</v>
      </c>
      <c r="F2500" s="13">
        <v>0</v>
      </c>
      <c r="G2500" s="13">
        <v>0</v>
      </c>
      <c r="H2500" s="13">
        <v>0</v>
      </c>
      <c r="I2500" s="13">
        <v>0</v>
      </c>
      <c r="J2500" s="13">
        <v>0</v>
      </c>
      <c r="K2500" s="13">
        <v>0</v>
      </c>
      <c r="L2500" s="13">
        <v>0</v>
      </c>
      <c r="M2500" s="13">
        <v>0</v>
      </c>
      <c r="N2500" s="13">
        <v>0</v>
      </c>
      <c r="O2500" s="13">
        <v>0</v>
      </c>
      <c r="P2500" s="13">
        <v>0</v>
      </c>
      <c r="Q2500" s="13">
        <v>0</v>
      </c>
      <c r="R2500" s="13">
        <v>0</v>
      </c>
      <c r="S2500" s="13">
        <v>0</v>
      </c>
      <c r="T2500" s="13">
        <v>0</v>
      </c>
      <c r="U2500" s="13">
        <v>0</v>
      </c>
      <c r="V2500" s="13">
        <v>0</v>
      </c>
      <c r="W2500" s="13">
        <v>0</v>
      </c>
      <c r="X2500" s="13">
        <v>0</v>
      </c>
      <c r="Y2500" s="13">
        <v>0</v>
      </c>
      <c r="Z2500" s="13">
        <v>0</v>
      </c>
      <c r="AA2500" s="13">
        <v>0</v>
      </c>
      <c r="AB2500" s="13"/>
      <c r="AC2500" s="13"/>
      <c r="AD2500" s="13"/>
      <c r="AE2500" s="13"/>
      <c r="AF2500" s="13"/>
      <c r="AG2500" s="13"/>
      <c r="AH2500" s="13"/>
      <c r="AI2500" s="13"/>
      <c r="AJ2500" s="13"/>
      <c r="AK2500" s="13"/>
      <c r="AL2500" s="13"/>
      <c r="AM2500" s="13"/>
      <c r="AN2500" s="13"/>
      <c r="AO2500" s="13"/>
      <c r="AP2500" s="13"/>
      <c r="AQ2500" s="13"/>
      <c r="AR2500" s="13"/>
      <c r="AS2500" s="13"/>
      <c r="AT2500" s="13"/>
      <c r="AU2500" s="13"/>
      <c r="AV2500" s="13"/>
      <c r="AW2500" s="13"/>
      <c r="AX2500" s="13"/>
      <c r="AY2500" s="14" t="str">
        <f t="shared" si="394"/>
        <v/>
      </c>
      <c r="AZ2500" s="14">
        <f t="shared" si="392"/>
        <v>23</v>
      </c>
      <c r="BA2500" s="19">
        <f t="shared" si="395"/>
        <v>0</v>
      </c>
      <c r="BB2500" s="20" t="e">
        <f t="shared" si="393"/>
        <v>#DIV/0!</v>
      </c>
      <c r="BC2500">
        <f t="shared" si="396"/>
        <v>23</v>
      </c>
      <c r="BD2500" s="14">
        <f t="shared" si="397"/>
        <v>1</v>
      </c>
      <c r="BE2500" s="14" t="str">
        <f t="shared" si="398"/>
        <v/>
      </c>
      <c r="BF2500" s="14" t="str">
        <f t="shared" si="399"/>
        <v/>
      </c>
      <c r="BG2500" s="14" t="str">
        <f t="shared" si="400"/>
        <v/>
      </c>
    </row>
    <row r="2501" spans="1:59" x14ac:dyDescent="0.2">
      <c r="A2501" t="str">
        <f t="shared" si="401"/>
        <v>Tom Atkins_2015</v>
      </c>
      <c r="B2501" t="s">
        <v>2613</v>
      </c>
      <c r="C2501" t="s">
        <v>235</v>
      </c>
      <c r="D2501">
        <v>2015</v>
      </c>
      <c r="E2501" s="13">
        <v>0</v>
      </c>
      <c r="F2501" s="13">
        <v>0</v>
      </c>
      <c r="G2501" s="13">
        <v>0</v>
      </c>
      <c r="H2501" s="13">
        <v>0</v>
      </c>
      <c r="I2501" s="13">
        <v>0</v>
      </c>
      <c r="J2501" s="13">
        <v>0</v>
      </c>
      <c r="K2501" s="13">
        <v>0</v>
      </c>
      <c r="L2501" s="13">
        <v>0</v>
      </c>
      <c r="M2501" s="13">
        <v>0</v>
      </c>
      <c r="N2501" s="13">
        <v>0</v>
      </c>
      <c r="O2501" s="13">
        <v>0</v>
      </c>
      <c r="P2501" s="13">
        <v>0</v>
      </c>
      <c r="Q2501" s="13">
        <v>0</v>
      </c>
      <c r="R2501" s="13">
        <v>0</v>
      </c>
      <c r="S2501" s="13">
        <v>0</v>
      </c>
      <c r="T2501" s="13">
        <v>0</v>
      </c>
      <c r="U2501" s="13">
        <v>0</v>
      </c>
      <c r="V2501" s="13">
        <v>0</v>
      </c>
      <c r="W2501" s="13">
        <v>0</v>
      </c>
      <c r="X2501" s="13">
        <v>0</v>
      </c>
      <c r="Y2501" s="13">
        <v>0</v>
      </c>
      <c r="Z2501" s="13">
        <v>0</v>
      </c>
      <c r="AA2501" s="13">
        <v>0</v>
      </c>
      <c r="AB2501" s="13"/>
      <c r="AC2501" s="13"/>
      <c r="AD2501" s="13"/>
      <c r="AE2501" s="13"/>
      <c r="AF2501" s="13"/>
      <c r="AG2501" s="13"/>
      <c r="AH2501" s="13"/>
      <c r="AI2501" s="13"/>
      <c r="AJ2501" s="13"/>
      <c r="AK2501" s="13"/>
      <c r="AL2501" s="13"/>
      <c r="AM2501" s="13"/>
      <c r="AN2501" s="13"/>
      <c r="AO2501" s="13"/>
      <c r="AP2501" s="13"/>
      <c r="AQ2501" s="13"/>
      <c r="AR2501" s="13"/>
      <c r="AS2501" s="13"/>
      <c r="AT2501" s="13"/>
      <c r="AU2501" s="13"/>
      <c r="AV2501" s="13"/>
      <c r="AW2501" s="13"/>
      <c r="AX2501" s="13"/>
      <c r="AY2501" s="14" t="str">
        <f t="shared" si="394"/>
        <v/>
      </c>
      <c r="AZ2501" s="14">
        <f t="shared" si="392"/>
        <v>23</v>
      </c>
      <c r="BA2501" s="19">
        <f t="shared" si="395"/>
        <v>0</v>
      </c>
      <c r="BB2501" s="20" t="e">
        <f t="shared" si="393"/>
        <v>#DIV/0!</v>
      </c>
      <c r="BC2501">
        <f t="shared" si="396"/>
        <v>23</v>
      </c>
      <c r="BD2501" s="14">
        <f t="shared" si="397"/>
        <v>1</v>
      </c>
      <c r="BE2501" s="14" t="str">
        <f t="shared" si="398"/>
        <v/>
      </c>
      <c r="BF2501" s="14" t="str">
        <f t="shared" si="399"/>
        <v/>
      </c>
      <c r="BG2501" s="14" t="str">
        <f t="shared" si="400"/>
        <v/>
      </c>
    </row>
    <row r="2502" spans="1:59" x14ac:dyDescent="0.2">
      <c r="A2502" t="str">
        <f t="shared" si="401"/>
        <v>Logan Austin_2018</v>
      </c>
      <c r="B2502" t="s">
        <v>758</v>
      </c>
      <c r="C2502" t="s">
        <v>399</v>
      </c>
      <c r="D2502">
        <v>2018</v>
      </c>
      <c r="E2502" s="13">
        <v>159700</v>
      </c>
      <c r="F2502" s="13">
        <v>159700</v>
      </c>
      <c r="G2502" s="13">
        <v>159700</v>
      </c>
      <c r="H2502" s="13">
        <v>159700</v>
      </c>
      <c r="I2502" s="13">
        <v>159700</v>
      </c>
      <c r="J2502" s="13">
        <v>159700</v>
      </c>
      <c r="K2502" s="13">
        <v>159700</v>
      </c>
      <c r="L2502" s="13">
        <v>159700</v>
      </c>
      <c r="M2502" s="13">
        <v>159700</v>
      </c>
      <c r="N2502" s="13">
        <v>159700</v>
      </c>
      <c r="O2502" s="13">
        <v>159700</v>
      </c>
      <c r="P2502" s="13">
        <v>159700</v>
      </c>
      <c r="Q2502" s="13">
        <v>237300</v>
      </c>
      <c r="R2502" s="13">
        <v>271400</v>
      </c>
      <c r="S2502" s="13">
        <v>271400</v>
      </c>
      <c r="T2502" s="13">
        <v>271400</v>
      </c>
      <c r="U2502" s="13">
        <v>292100</v>
      </c>
      <c r="V2502" s="13">
        <v>292100</v>
      </c>
      <c r="W2502" s="13">
        <v>292100</v>
      </c>
      <c r="X2502" s="13">
        <v>292100</v>
      </c>
      <c r="Y2502" s="13">
        <v>292100</v>
      </c>
      <c r="Z2502" s="13">
        <v>292100</v>
      </c>
      <c r="AA2502" s="13">
        <v>344900</v>
      </c>
      <c r="AB2502" s="13"/>
      <c r="AC2502" s="13"/>
      <c r="AD2502" s="13"/>
      <c r="AE2502" s="13"/>
      <c r="AF2502" s="13"/>
      <c r="AG2502" s="13"/>
      <c r="AH2502" s="13"/>
      <c r="AI2502" s="13"/>
      <c r="AJ2502" s="13"/>
      <c r="AK2502" s="13">
        <v>106</v>
      </c>
      <c r="AL2502" s="13">
        <v>92</v>
      </c>
      <c r="AM2502" s="13">
        <v>73</v>
      </c>
      <c r="AN2502" s="13">
        <v>54</v>
      </c>
      <c r="AO2502" s="13"/>
      <c r="AP2502" s="13"/>
      <c r="AQ2502" s="13">
        <v>86</v>
      </c>
      <c r="AR2502" s="13"/>
      <c r="AS2502" s="13"/>
      <c r="AT2502" s="13"/>
      <c r="AU2502" s="13"/>
      <c r="AV2502" s="13"/>
      <c r="AW2502" s="13">
        <v>88</v>
      </c>
      <c r="AX2502" s="13">
        <v>92</v>
      </c>
      <c r="AY2502" s="14">
        <f t="shared" si="394"/>
        <v>84.428571428571431</v>
      </c>
      <c r="AZ2502" s="14">
        <f t="shared" si="392"/>
        <v>23</v>
      </c>
      <c r="BA2502" s="19">
        <f t="shared" si="395"/>
        <v>0.31818181818181818</v>
      </c>
      <c r="BB2502" s="20">
        <f t="shared" si="393"/>
        <v>16.59173632522268</v>
      </c>
      <c r="BC2502">
        <f t="shared" si="396"/>
        <v>0</v>
      </c>
      <c r="BD2502" s="14">
        <f t="shared" si="397"/>
        <v>1</v>
      </c>
      <c r="BE2502" s="14" t="str">
        <f t="shared" si="398"/>
        <v/>
      </c>
      <c r="BF2502" s="14">
        <f t="shared" si="399"/>
        <v>90.333333333333329</v>
      </c>
      <c r="BG2502" s="14">
        <f t="shared" si="400"/>
        <v>88.666666666666671</v>
      </c>
    </row>
    <row r="2503" spans="1:59" x14ac:dyDescent="0.2">
      <c r="A2503" t="str">
        <f t="shared" si="401"/>
        <v>Logan Austin_2017</v>
      </c>
      <c r="B2503" t="s">
        <v>758</v>
      </c>
      <c r="C2503" t="s">
        <v>399</v>
      </c>
      <c r="D2503">
        <v>2017</v>
      </c>
      <c r="E2503" s="13">
        <v>260200</v>
      </c>
      <c r="F2503" s="13">
        <v>260200</v>
      </c>
      <c r="G2503" s="13">
        <v>260200</v>
      </c>
      <c r="H2503" s="13">
        <v>260200</v>
      </c>
      <c r="I2503" s="13">
        <v>260200</v>
      </c>
      <c r="J2503" s="13">
        <v>260200</v>
      </c>
      <c r="K2503" s="13">
        <v>260200</v>
      </c>
      <c r="L2503" s="13">
        <v>260200</v>
      </c>
      <c r="M2503" s="13">
        <v>260200</v>
      </c>
      <c r="N2503" s="13">
        <v>260200</v>
      </c>
      <c r="O2503" s="13">
        <v>260200</v>
      </c>
      <c r="P2503" s="13">
        <v>260200</v>
      </c>
      <c r="Q2503" s="13">
        <v>260200</v>
      </c>
      <c r="R2503" s="13">
        <v>260200</v>
      </c>
      <c r="S2503" s="13">
        <v>260200</v>
      </c>
      <c r="T2503" s="13">
        <v>260200</v>
      </c>
      <c r="U2503" s="13">
        <v>260200</v>
      </c>
      <c r="V2503" s="13">
        <v>260200</v>
      </c>
      <c r="W2503" s="13">
        <v>260200</v>
      </c>
      <c r="X2503" s="13">
        <v>260200</v>
      </c>
      <c r="Y2503" s="13">
        <v>260200</v>
      </c>
      <c r="Z2503" s="13">
        <v>260200</v>
      </c>
      <c r="AA2503" s="13">
        <v>260200</v>
      </c>
      <c r="AB2503" s="13"/>
      <c r="AC2503" s="13"/>
      <c r="AD2503" s="13"/>
      <c r="AE2503" s="13"/>
      <c r="AF2503" s="13"/>
      <c r="AG2503" s="13"/>
      <c r="AH2503" s="13"/>
      <c r="AI2503" s="13"/>
      <c r="AJ2503" s="13"/>
      <c r="AK2503" s="13"/>
      <c r="AL2503" s="13"/>
      <c r="AM2503" s="13"/>
      <c r="AN2503" s="13"/>
      <c r="AO2503" s="13"/>
      <c r="AP2503" s="13"/>
      <c r="AQ2503" s="13"/>
      <c r="AR2503" s="13">
        <v>57</v>
      </c>
      <c r="AS2503" s="13">
        <v>26</v>
      </c>
      <c r="AT2503" s="13"/>
      <c r="AU2503" s="13"/>
      <c r="AV2503" s="13"/>
      <c r="AW2503" s="13"/>
      <c r="AX2503" s="13"/>
      <c r="AY2503" s="14">
        <f t="shared" si="394"/>
        <v>41.5</v>
      </c>
      <c r="AZ2503" s="14">
        <f t="shared" si="392"/>
        <v>23</v>
      </c>
      <c r="BA2503" s="19">
        <f t="shared" si="395"/>
        <v>9.0909090909090912E-2</v>
      </c>
      <c r="BB2503" s="20">
        <f t="shared" si="393"/>
        <v>21.920310216782973</v>
      </c>
      <c r="BC2503">
        <f t="shared" si="396"/>
        <v>0</v>
      </c>
      <c r="BD2503" s="14">
        <f t="shared" si="397"/>
        <v>1</v>
      </c>
      <c r="BE2503" s="14" t="str">
        <f t="shared" si="398"/>
        <v/>
      </c>
      <c r="BF2503" s="14" t="str">
        <f t="shared" si="399"/>
        <v/>
      </c>
      <c r="BG2503" s="14">
        <f t="shared" si="400"/>
        <v>41.5</v>
      </c>
    </row>
    <row r="2504" spans="1:59" x14ac:dyDescent="0.2">
      <c r="A2504" t="str">
        <f t="shared" si="401"/>
        <v>Logan Austin_2016</v>
      </c>
      <c r="B2504" t="s">
        <v>758</v>
      </c>
      <c r="C2504" t="s">
        <v>399</v>
      </c>
      <c r="D2504">
        <v>2016</v>
      </c>
      <c r="E2504" s="13">
        <v>123900</v>
      </c>
      <c r="F2504" s="13">
        <v>123900</v>
      </c>
      <c r="G2504" s="13">
        <v>123900</v>
      </c>
      <c r="H2504" s="13">
        <v>123900</v>
      </c>
      <c r="I2504" s="13">
        <v>123900</v>
      </c>
      <c r="J2504" s="13">
        <v>123900</v>
      </c>
      <c r="K2504" s="13">
        <v>123900</v>
      </c>
      <c r="L2504" s="13">
        <v>123900</v>
      </c>
      <c r="M2504" s="13">
        <v>123900</v>
      </c>
      <c r="N2504" s="13">
        <v>123900</v>
      </c>
      <c r="O2504" s="13">
        <v>123900</v>
      </c>
      <c r="P2504" s="13">
        <v>123900</v>
      </c>
      <c r="Q2504" s="13">
        <v>123900</v>
      </c>
      <c r="R2504" s="13">
        <v>162300</v>
      </c>
      <c r="S2504" s="13">
        <v>162300</v>
      </c>
      <c r="T2504" s="13">
        <v>180700</v>
      </c>
      <c r="U2504" s="13">
        <v>184600</v>
      </c>
      <c r="V2504" s="13">
        <v>184700</v>
      </c>
      <c r="W2504" s="13">
        <v>197100</v>
      </c>
      <c r="X2504" s="13">
        <v>210700</v>
      </c>
      <c r="Y2504" s="13">
        <v>232400</v>
      </c>
      <c r="Z2504" s="13">
        <v>236700</v>
      </c>
      <c r="AA2504" s="13">
        <v>236700</v>
      </c>
      <c r="AB2504" s="13"/>
      <c r="AC2504" s="13"/>
      <c r="AD2504" s="13"/>
      <c r="AE2504" s="13"/>
      <c r="AF2504" s="13"/>
      <c r="AG2504" s="13"/>
      <c r="AH2504" s="13"/>
      <c r="AI2504" s="13"/>
      <c r="AJ2504" s="13"/>
      <c r="AK2504" s="13"/>
      <c r="AL2504" s="13">
        <v>66</v>
      </c>
      <c r="AM2504" s="13">
        <v>57</v>
      </c>
      <c r="AN2504" s="13">
        <v>41</v>
      </c>
      <c r="AO2504" s="13"/>
      <c r="AP2504" s="13">
        <v>41</v>
      </c>
      <c r="AQ2504" s="13">
        <v>36</v>
      </c>
      <c r="AR2504" s="13">
        <v>36</v>
      </c>
      <c r="AS2504" s="13">
        <v>70</v>
      </c>
      <c r="AT2504" s="13">
        <v>47</v>
      </c>
      <c r="AU2504" s="13">
        <v>63</v>
      </c>
      <c r="AV2504" s="13">
        <v>44</v>
      </c>
      <c r="AW2504" s="13"/>
      <c r="AX2504" s="13">
        <v>25</v>
      </c>
      <c r="AY2504" s="14">
        <f t="shared" si="394"/>
        <v>47.81818181818182</v>
      </c>
      <c r="AZ2504" s="14">
        <f t="shared" si="392"/>
        <v>23</v>
      </c>
      <c r="BA2504" s="19">
        <f t="shared" si="395"/>
        <v>0.5</v>
      </c>
      <c r="BB2504" s="20">
        <f t="shared" si="393"/>
        <v>14.302574466285305</v>
      </c>
      <c r="BC2504">
        <f t="shared" si="396"/>
        <v>0</v>
      </c>
      <c r="BD2504" s="14">
        <f t="shared" si="397"/>
        <v>1</v>
      </c>
      <c r="BE2504" s="14" t="str">
        <f t="shared" si="398"/>
        <v/>
      </c>
      <c r="BF2504" s="14">
        <f t="shared" si="399"/>
        <v>61.5</v>
      </c>
      <c r="BG2504" s="14">
        <f t="shared" si="400"/>
        <v>45.25</v>
      </c>
    </row>
    <row r="2505" spans="1:59" x14ac:dyDescent="0.2">
      <c r="A2505" t="str">
        <f t="shared" si="401"/>
        <v>Logan Austin_2015</v>
      </c>
      <c r="B2505" t="s">
        <v>758</v>
      </c>
      <c r="C2505" t="s">
        <v>399</v>
      </c>
      <c r="D2505">
        <v>2015</v>
      </c>
      <c r="E2505" s="13">
        <v>117300</v>
      </c>
      <c r="F2505" s="13">
        <v>117300</v>
      </c>
      <c r="G2505" s="13">
        <v>117300</v>
      </c>
      <c r="H2505" s="13">
        <v>117300</v>
      </c>
      <c r="I2505" s="13">
        <v>117300</v>
      </c>
      <c r="J2505" s="13">
        <v>117300</v>
      </c>
      <c r="K2505" s="13">
        <v>117300</v>
      </c>
      <c r="L2505" s="13">
        <v>117300</v>
      </c>
      <c r="M2505" s="13">
        <v>117300</v>
      </c>
      <c r="N2505" s="13">
        <v>117300</v>
      </c>
      <c r="O2505" s="13">
        <v>117300</v>
      </c>
      <c r="P2505" s="13">
        <v>117300</v>
      </c>
      <c r="Q2505" s="13">
        <v>117300</v>
      </c>
      <c r="R2505" s="13">
        <v>117300</v>
      </c>
      <c r="S2505" s="13">
        <v>117300</v>
      </c>
      <c r="T2505" s="13">
        <v>117300</v>
      </c>
      <c r="U2505" s="13">
        <v>117300</v>
      </c>
      <c r="V2505" s="13">
        <v>117300</v>
      </c>
      <c r="W2505" s="13">
        <v>117300</v>
      </c>
      <c r="X2505" s="13">
        <v>117300</v>
      </c>
      <c r="Y2505" s="13">
        <v>117300</v>
      </c>
      <c r="Z2505" s="13">
        <v>117300</v>
      </c>
      <c r="AA2505" s="13">
        <v>117300</v>
      </c>
      <c r="AB2505" s="13"/>
      <c r="AC2505" s="13"/>
      <c r="AD2505" s="13"/>
      <c r="AE2505" s="13"/>
      <c r="AF2505" s="13"/>
      <c r="AG2505" s="13"/>
      <c r="AH2505" s="13"/>
      <c r="AI2505" s="13"/>
      <c r="AJ2505" s="13"/>
      <c r="AK2505" s="13"/>
      <c r="AL2505" s="13"/>
      <c r="AM2505" s="13"/>
      <c r="AN2505" s="13"/>
      <c r="AO2505" s="13"/>
      <c r="AP2505" s="13"/>
      <c r="AQ2505" s="13"/>
      <c r="AR2505" s="13"/>
      <c r="AS2505" s="13"/>
      <c r="AT2505" s="13"/>
      <c r="AU2505" s="13"/>
      <c r="AV2505" s="13"/>
      <c r="AW2505" s="13"/>
      <c r="AX2505" s="13"/>
      <c r="AY2505" s="14" t="str">
        <f t="shared" si="394"/>
        <v/>
      </c>
      <c r="AZ2505" s="14">
        <f t="shared" si="392"/>
        <v>23</v>
      </c>
      <c r="BA2505" s="19">
        <f t="shared" si="395"/>
        <v>0</v>
      </c>
      <c r="BB2505" s="20" t="e">
        <f t="shared" si="393"/>
        <v>#DIV/0!</v>
      </c>
      <c r="BC2505">
        <f t="shared" si="396"/>
        <v>0</v>
      </c>
      <c r="BD2505" s="14">
        <f t="shared" si="397"/>
        <v>1</v>
      </c>
      <c r="BE2505" s="14" t="str">
        <f t="shared" si="398"/>
        <v/>
      </c>
      <c r="BF2505" s="14" t="str">
        <f t="shared" si="399"/>
        <v/>
      </c>
      <c r="BG2505" s="14" t="str">
        <f t="shared" si="400"/>
        <v/>
      </c>
    </row>
    <row r="2506" spans="1:59" x14ac:dyDescent="0.2">
      <c r="A2506" t="str">
        <f t="shared" si="401"/>
        <v>Jack Billings_2018</v>
      </c>
      <c r="B2506" t="s">
        <v>670</v>
      </c>
      <c r="C2506" t="s">
        <v>399</v>
      </c>
      <c r="D2506">
        <v>2018</v>
      </c>
      <c r="E2506" s="13">
        <v>509500</v>
      </c>
      <c r="F2506" s="13">
        <v>509500</v>
      </c>
      <c r="G2506" s="13">
        <v>509500</v>
      </c>
      <c r="H2506" s="13">
        <v>493000</v>
      </c>
      <c r="I2506" s="13">
        <v>451900</v>
      </c>
      <c r="J2506" s="13">
        <v>424700</v>
      </c>
      <c r="K2506" s="13">
        <v>400100</v>
      </c>
      <c r="L2506" s="13">
        <v>377800</v>
      </c>
      <c r="M2506" s="13">
        <v>346700</v>
      </c>
      <c r="N2506" s="13">
        <v>328200</v>
      </c>
      <c r="O2506" s="13">
        <v>321100</v>
      </c>
      <c r="P2506" s="13">
        <v>317700</v>
      </c>
      <c r="Q2506" s="13">
        <v>317700</v>
      </c>
      <c r="R2506" s="13">
        <v>333800</v>
      </c>
      <c r="S2506" s="13">
        <v>333800</v>
      </c>
      <c r="T2506" s="13">
        <v>355500</v>
      </c>
      <c r="U2506" s="13">
        <v>379500</v>
      </c>
      <c r="V2506" s="13">
        <v>409000</v>
      </c>
      <c r="W2506" s="13">
        <v>421600</v>
      </c>
      <c r="X2506" s="13">
        <v>430800</v>
      </c>
      <c r="Y2506" s="13">
        <v>430300</v>
      </c>
      <c r="Z2506" s="13">
        <v>443000</v>
      </c>
      <c r="AA2506" s="13">
        <v>455000</v>
      </c>
      <c r="AB2506" s="13">
        <v>133</v>
      </c>
      <c r="AC2506" s="13">
        <v>79</v>
      </c>
      <c r="AD2506" s="13">
        <v>54</v>
      </c>
      <c r="AE2506" s="13">
        <v>65</v>
      </c>
      <c r="AF2506" s="13">
        <v>85</v>
      </c>
      <c r="AG2506" s="13">
        <v>47</v>
      </c>
      <c r="AH2506" s="13">
        <v>57</v>
      </c>
      <c r="AI2506" s="13">
        <v>54</v>
      </c>
      <c r="AJ2506" s="13">
        <v>57</v>
      </c>
      <c r="AK2506" s="13">
        <v>70</v>
      </c>
      <c r="AL2506" s="13">
        <v>58</v>
      </c>
      <c r="AM2506" s="13"/>
      <c r="AN2506" s="13">
        <v>99</v>
      </c>
      <c r="AO2506" s="13"/>
      <c r="AP2506" s="13">
        <v>96</v>
      </c>
      <c r="AQ2506" s="13">
        <v>77</v>
      </c>
      <c r="AR2506" s="13">
        <v>125</v>
      </c>
      <c r="AS2506" s="13">
        <v>77</v>
      </c>
      <c r="AT2506" s="13">
        <v>77</v>
      </c>
      <c r="AU2506" s="13">
        <v>110</v>
      </c>
      <c r="AV2506" s="13">
        <v>107</v>
      </c>
      <c r="AW2506" s="13">
        <v>97</v>
      </c>
      <c r="AX2506" s="13">
        <v>69</v>
      </c>
      <c r="AY2506" s="14">
        <f t="shared" si="394"/>
        <v>80.61904761904762</v>
      </c>
      <c r="AZ2506" s="14">
        <f t="shared" si="392"/>
        <v>23</v>
      </c>
      <c r="BA2506" s="19">
        <f t="shared" si="395"/>
        <v>0.95454545454545459</v>
      </c>
      <c r="BB2506" s="20">
        <f t="shared" si="393"/>
        <v>24.334083484849359</v>
      </c>
      <c r="BC2506">
        <f t="shared" si="396"/>
        <v>0</v>
      </c>
      <c r="BD2506" s="14">
        <f t="shared" si="397"/>
        <v>12</v>
      </c>
      <c r="BE2506" s="14">
        <f t="shared" si="398"/>
        <v>77.166666666666671</v>
      </c>
      <c r="BF2506" s="14">
        <f t="shared" si="399"/>
        <v>59.2</v>
      </c>
      <c r="BG2506" s="14">
        <f t="shared" si="400"/>
        <v>92.777777777777771</v>
      </c>
    </row>
    <row r="2507" spans="1:59" x14ac:dyDescent="0.2">
      <c r="A2507" t="str">
        <f t="shared" si="401"/>
        <v>Jack Billings_2017</v>
      </c>
      <c r="B2507" t="s">
        <v>670</v>
      </c>
      <c r="C2507" t="s">
        <v>399</v>
      </c>
      <c r="D2507">
        <v>2017</v>
      </c>
      <c r="E2507" s="13">
        <v>407700</v>
      </c>
      <c r="F2507" s="13">
        <v>407700</v>
      </c>
      <c r="G2507" s="13">
        <v>407700</v>
      </c>
      <c r="H2507" s="13">
        <v>388600</v>
      </c>
      <c r="I2507" s="13">
        <v>383900</v>
      </c>
      <c r="J2507" s="13">
        <v>375400</v>
      </c>
      <c r="K2507" s="13">
        <v>386300</v>
      </c>
      <c r="L2507" s="13">
        <v>402400</v>
      </c>
      <c r="M2507" s="13">
        <v>449600</v>
      </c>
      <c r="N2507" s="13">
        <v>489800</v>
      </c>
      <c r="O2507" s="13">
        <v>498800</v>
      </c>
      <c r="P2507" s="13">
        <v>498800</v>
      </c>
      <c r="Q2507" s="13">
        <v>492300</v>
      </c>
      <c r="R2507" s="13">
        <v>490100</v>
      </c>
      <c r="S2507" s="13">
        <v>516200</v>
      </c>
      <c r="T2507" s="13">
        <v>525600</v>
      </c>
      <c r="U2507" s="13">
        <v>508700</v>
      </c>
      <c r="V2507" s="13">
        <v>467500</v>
      </c>
      <c r="W2507" s="13">
        <v>431000</v>
      </c>
      <c r="X2507" s="13">
        <v>424400</v>
      </c>
      <c r="Y2507" s="13">
        <v>447200</v>
      </c>
      <c r="Z2507" s="13">
        <v>480200</v>
      </c>
      <c r="AA2507" s="13">
        <v>501300</v>
      </c>
      <c r="AB2507" s="13">
        <v>75</v>
      </c>
      <c r="AC2507" s="13">
        <v>67</v>
      </c>
      <c r="AD2507" s="13">
        <v>53</v>
      </c>
      <c r="AE2507" s="13">
        <v>97</v>
      </c>
      <c r="AF2507" s="13">
        <v>55</v>
      </c>
      <c r="AG2507" s="13">
        <v>93</v>
      </c>
      <c r="AH2507" s="13">
        <v>114</v>
      </c>
      <c r="AI2507" s="13">
        <v>136</v>
      </c>
      <c r="AJ2507" s="13">
        <v>104</v>
      </c>
      <c r="AK2507" s="13">
        <v>68</v>
      </c>
      <c r="AL2507" s="13"/>
      <c r="AM2507" s="13">
        <v>106</v>
      </c>
      <c r="AN2507" s="13">
        <v>110</v>
      </c>
      <c r="AO2507" s="13">
        <v>130</v>
      </c>
      <c r="AP2507" s="13">
        <v>88</v>
      </c>
      <c r="AQ2507" s="13">
        <v>57</v>
      </c>
      <c r="AR2507" s="13">
        <v>66</v>
      </c>
      <c r="AS2507" s="13">
        <v>75</v>
      </c>
      <c r="AT2507" s="13">
        <v>103</v>
      </c>
      <c r="AU2507" s="13">
        <v>130</v>
      </c>
      <c r="AV2507" s="13">
        <v>112</v>
      </c>
      <c r="AW2507" s="13">
        <v>96</v>
      </c>
      <c r="AX2507" s="13">
        <v>104</v>
      </c>
      <c r="AY2507" s="14">
        <f t="shared" si="394"/>
        <v>92.681818181818187</v>
      </c>
      <c r="AZ2507" s="14">
        <f t="shared" ref="AZ2507:AZ2570" si="402">COUNTIF(AB2507:AX2507,"&lt;&gt;0")</f>
        <v>23</v>
      </c>
      <c r="BA2507" s="19">
        <f t="shared" si="395"/>
        <v>1</v>
      </c>
      <c r="BB2507" s="20">
        <f t="shared" ref="BB2507:BB2570" si="403">STDEV(AB2507:AX2507)</f>
        <v>25.123289069698938</v>
      </c>
      <c r="BC2507">
        <f t="shared" si="396"/>
        <v>0</v>
      </c>
      <c r="BD2507" s="14">
        <f t="shared" si="397"/>
        <v>6</v>
      </c>
      <c r="BE2507" s="14">
        <f t="shared" si="398"/>
        <v>73.333333333333329</v>
      </c>
      <c r="BF2507" s="14">
        <f t="shared" si="399"/>
        <v>105.6</v>
      </c>
      <c r="BG2507" s="14">
        <f t="shared" si="400"/>
        <v>92.333333333333329</v>
      </c>
    </row>
    <row r="2508" spans="1:59" x14ac:dyDescent="0.2">
      <c r="A2508" t="str">
        <f t="shared" si="401"/>
        <v>Jack Billings_2016</v>
      </c>
      <c r="B2508" t="s">
        <v>670</v>
      </c>
      <c r="C2508" t="s">
        <v>399</v>
      </c>
      <c r="D2508">
        <v>2016</v>
      </c>
      <c r="E2508" s="13">
        <v>455100</v>
      </c>
      <c r="F2508" s="13">
        <v>455100</v>
      </c>
      <c r="G2508" s="13">
        <v>455100</v>
      </c>
      <c r="H2508" s="13">
        <v>443300</v>
      </c>
      <c r="I2508" s="13">
        <v>449500</v>
      </c>
      <c r="J2508" s="13">
        <v>441500</v>
      </c>
      <c r="K2508" s="13">
        <v>432600</v>
      </c>
      <c r="L2508" s="13">
        <v>412700</v>
      </c>
      <c r="M2508" s="13">
        <v>409600</v>
      </c>
      <c r="N2508" s="13">
        <v>391400</v>
      </c>
      <c r="O2508" s="13">
        <v>391400</v>
      </c>
      <c r="P2508" s="13">
        <v>369600</v>
      </c>
      <c r="Q2508" s="13">
        <v>369600</v>
      </c>
      <c r="R2508" s="13">
        <v>369600</v>
      </c>
      <c r="S2508" s="13">
        <v>369600</v>
      </c>
      <c r="T2508" s="13">
        <v>369600</v>
      </c>
      <c r="U2508" s="13">
        <v>369600</v>
      </c>
      <c r="V2508" s="13">
        <v>355500</v>
      </c>
      <c r="W2508" s="13">
        <v>340600</v>
      </c>
      <c r="X2508" s="13">
        <v>338600</v>
      </c>
      <c r="Y2508" s="13">
        <v>348700</v>
      </c>
      <c r="Z2508" s="13">
        <v>351200</v>
      </c>
      <c r="AA2508" s="13">
        <v>372800</v>
      </c>
      <c r="AB2508" s="13">
        <v>68</v>
      </c>
      <c r="AC2508" s="13">
        <v>64</v>
      </c>
      <c r="AD2508" s="13">
        <v>109</v>
      </c>
      <c r="AE2508" s="13">
        <v>102</v>
      </c>
      <c r="AF2508" s="13">
        <v>34</v>
      </c>
      <c r="AG2508" s="13">
        <v>103</v>
      </c>
      <c r="AH2508" s="13">
        <v>75</v>
      </c>
      <c r="AI2508" s="13">
        <v>63</v>
      </c>
      <c r="AJ2508" s="13">
        <v>66</v>
      </c>
      <c r="AK2508" s="13"/>
      <c r="AL2508" s="13">
        <v>56</v>
      </c>
      <c r="AM2508" s="13"/>
      <c r="AN2508" s="13"/>
      <c r="AO2508" s="13"/>
      <c r="AP2508" s="13"/>
      <c r="AQ2508" s="13"/>
      <c r="AR2508" s="13">
        <v>72</v>
      </c>
      <c r="AS2508" s="13">
        <v>57</v>
      </c>
      <c r="AT2508" s="13">
        <v>77</v>
      </c>
      <c r="AU2508" s="13">
        <v>99</v>
      </c>
      <c r="AV2508" s="13">
        <v>46</v>
      </c>
      <c r="AW2508" s="13">
        <v>122</v>
      </c>
      <c r="AX2508" s="13">
        <v>61</v>
      </c>
      <c r="AY2508" s="14">
        <f t="shared" si="394"/>
        <v>74.941176470588232</v>
      </c>
      <c r="AZ2508" s="14">
        <f t="shared" si="402"/>
        <v>23</v>
      </c>
      <c r="BA2508" s="19">
        <f t="shared" si="395"/>
        <v>0.77272727272727271</v>
      </c>
      <c r="BB2508" s="20">
        <f t="shared" si="403"/>
        <v>24.063641111216143</v>
      </c>
      <c r="BC2508">
        <f t="shared" si="396"/>
        <v>0</v>
      </c>
      <c r="BD2508" s="14">
        <f t="shared" si="397"/>
        <v>20</v>
      </c>
      <c r="BE2508" s="14">
        <f t="shared" si="398"/>
        <v>80</v>
      </c>
      <c r="BF2508" s="14">
        <f t="shared" si="399"/>
        <v>65</v>
      </c>
      <c r="BG2508" s="14">
        <f t="shared" si="400"/>
        <v>76.285714285714292</v>
      </c>
    </row>
    <row r="2509" spans="1:59" x14ac:dyDescent="0.2">
      <c r="A2509" t="str">
        <f t="shared" si="401"/>
        <v>Jack Billings_2015</v>
      </c>
      <c r="B2509" t="s">
        <v>670</v>
      </c>
      <c r="C2509" t="s">
        <v>399</v>
      </c>
      <c r="D2509">
        <v>2015</v>
      </c>
      <c r="E2509" s="13">
        <v>328200</v>
      </c>
      <c r="F2509" s="13">
        <v>328200</v>
      </c>
      <c r="G2509" s="13">
        <v>328200</v>
      </c>
      <c r="H2509" s="13">
        <v>328200</v>
      </c>
      <c r="I2509" s="13">
        <v>337800</v>
      </c>
      <c r="J2509" s="13">
        <v>355800</v>
      </c>
      <c r="K2509" s="13">
        <v>404700</v>
      </c>
      <c r="L2509" s="13">
        <v>434700</v>
      </c>
      <c r="M2509" s="13">
        <v>452400</v>
      </c>
      <c r="N2509" s="13">
        <v>426300</v>
      </c>
      <c r="O2509" s="13">
        <v>417400</v>
      </c>
      <c r="P2509" s="13">
        <v>417400</v>
      </c>
      <c r="Q2509" s="13">
        <v>417400</v>
      </c>
      <c r="R2509" s="13">
        <v>417400</v>
      </c>
      <c r="S2509" s="13">
        <v>417400</v>
      </c>
      <c r="T2509" s="13">
        <v>417400</v>
      </c>
      <c r="U2509" s="13">
        <v>417400</v>
      </c>
      <c r="V2509" s="13">
        <v>417400</v>
      </c>
      <c r="W2509" s="13">
        <v>417400</v>
      </c>
      <c r="X2509" s="13">
        <v>417400</v>
      </c>
      <c r="Y2509" s="13">
        <v>417400</v>
      </c>
      <c r="Z2509" s="13">
        <v>417400</v>
      </c>
      <c r="AA2509" s="13">
        <v>417400</v>
      </c>
      <c r="AB2509" s="13"/>
      <c r="AC2509" s="13">
        <v>65</v>
      </c>
      <c r="AD2509" s="13">
        <v>62</v>
      </c>
      <c r="AE2509" s="13">
        <v>90</v>
      </c>
      <c r="AF2509" s="13">
        <v>91</v>
      </c>
      <c r="AG2509" s="13">
        <v>143</v>
      </c>
      <c r="AH2509" s="13">
        <v>76</v>
      </c>
      <c r="AI2509" s="13">
        <v>80</v>
      </c>
      <c r="AJ2509" s="13">
        <v>54</v>
      </c>
      <c r="AK2509" s="13">
        <v>98</v>
      </c>
      <c r="AL2509" s="13"/>
      <c r="AM2509" s="13"/>
      <c r="AN2509" s="13"/>
      <c r="AO2509" s="13"/>
      <c r="AP2509" s="13"/>
      <c r="AQ2509" s="13"/>
      <c r="AR2509" s="13"/>
      <c r="AS2509" s="13"/>
      <c r="AT2509" s="13"/>
      <c r="AU2509" s="13"/>
      <c r="AV2509" s="13"/>
      <c r="AW2509" s="13"/>
      <c r="AX2509" s="13"/>
      <c r="AY2509" s="14">
        <f t="shared" si="394"/>
        <v>84.333333333333329</v>
      </c>
      <c r="AZ2509" s="14">
        <f t="shared" si="402"/>
        <v>23</v>
      </c>
      <c r="BA2509" s="19">
        <f t="shared" si="395"/>
        <v>0.40909090909090912</v>
      </c>
      <c r="BB2509" s="20">
        <f t="shared" si="403"/>
        <v>26.424420523447623</v>
      </c>
      <c r="BC2509">
        <f t="shared" si="396"/>
        <v>0</v>
      </c>
      <c r="BD2509" s="14">
        <f t="shared" si="397"/>
        <v>1</v>
      </c>
      <c r="BE2509" s="14">
        <f t="shared" si="398"/>
        <v>90.2</v>
      </c>
      <c r="BF2509" s="14">
        <f t="shared" si="399"/>
        <v>77</v>
      </c>
      <c r="BG2509" s="14" t="str">
        <f t="shared" si="400"/>
        <v/>
      </c>
    </row>
    <row r="2510" spans="1:59" x14ac:dyDescent="0.2">
      <c r="A2510" t="str">
        <f t="shared" si="401"/>
        <v>Nick Blakey_2018</v>
      </c>
      <c r="B2510" t="s">
        <v>2617</v>
      </c>
      <c r="C2510" t="s">
        <v>423</v>
      </c>
      <c r="D2510">
        <v>2018</v>
      </c>
      <c r="E2510" s="13">
        <v>0</v>
      </c>
      <c r="F2510" s="13">
        <v>0</v>
      </c>
      <c r="G2510" s="13">
        <v>0</v>
      </c>
      <c r="H2510" s="13">
        <v>0</v>
      </c>
      <c r="I2510" s="13">
        <v>0</v>
      </c>
      <c r="J2510" s="13">
        <v>0</v>
      </c>
      <c r="K2510" s="13">
        <v>0</v>
      </c>
      <c r="L2510" s="13">
        <v>0</v>
      </c>
      <c r="M2510" s="13">
        <v>0</v>
      </c>
      <c r="N2510" s="13">
        <v>0</v>
      </c>
      <c r="O2510" s="13">
        <v>0</v>
      </c>
      <c r="P2510" s="13">
        <v>0</v>
      </c>
      <c r="Q2510" s="13">
        <v>0</v>
      </c>
      <c r="R2510" s="13">
        <v>0</v>
      </c>
      <c r="S2510" s="13">
        <v>0</v>
      </c>
      <c r="T2510" s="13">
        <v>0</v>
      </c>
      <c r="U2510" s="13">
        <v>0</v>
      </c>
      <c r="V2510" s="13">
        <v>0</v>
      </c>
      <c r="W2510" s="13">
        <v>0</v>
      </c>
      <c r="X2510" s="13">
        <v>0</v>
      </c>
      <c r="Y2510" s="13">
        <v>0</v>
      </c>
      <c r="Z2510" s="13">
        <v>0</v>
      </c>
      <c r="AA2510" s="13">
        <v>0</v>
      </c>
      <c r="AB2510" s="13"/>
      <c r="AC2510" s="13"/>
      <c r="AD2510" s="13"/>
      <c r="AE2510" s="13"/>
      <c r="AF2510" s="13"/>
      <c r="AG2510" s="13"/>
      <c r="AH2510" s="13"/>
      <c r="AI2510" s="13"/>
      <c r="AJ2510" s="13"/>
      <c r="AK2510" s="13"/>
      <c r="AL2510" s="13"/>
      <c r="AM2510" s="13"/>
      <c r="AN2510" s="13"/>
      <c r="AO2510" s="13"/>
      <c r="AP2510" s="13"/>
      <c r="AQ2510" s="13"/>
      <c r="AR2510" s="13"/>
      <c r="AS2510" s="13"/>
      <c r="AT2510" s="13"/>
      <c r="AU2510" s="13"/>
      <c r="AV2510" s="13"/>
      <c r="AW2510" s="13"/>
      <c r="AX2510" s="13"/>
      <c r="AY2510" s="14" t="str">
        <f t="shared" si="394"/>
        <v/>
      </c>
      <c r="AZ2510" s="14">
        <f t="shared" si="402"/>
        <v>23</v>
      </c>
      <c r="BA2510" s="19">
        <f t="shared" si="395"/>
        <v>0</v>
      </c>
      <c r="BB2510" s="20" t="e">
        <f t="shared" si="403"/>
        <v>#DIV/0!</v>
      </c>
      <c r="BC2510">
        <f t="shared" si="396"/>
        <v>23</v>
      </c>
      <c r="BD2510" s="14">
        <f t="shared" si="397"/>
        <v>1</v>
      </c>
      <c r="BE2510" s="14" t="str">
        <f t="shared" si="398"/>
        <v/>
      </c>
      <c r="BF2510" s="14" t="str">
        <f t="shared" si="399"/>
        <v/>
      </c>
      <c r="BG2510" s="14" t="str">
        <f t="shared" si="400"/>
        <v/>
      </c>
    </row>
    <row r="2511" spans="1:59" x14ac:dyDescent="0.2">
      <c r="A2511" t="str">
        <f t="shared" si="401"/>
        <v>Nick Blakey_2017</v>
      </c>
      <c r="B2511" t="s">
        <v>2617</v>
      </c>
      <c r="C2511" t="s">
        <v>423</v>
      </c>
      <c r="D2511">
        <v>2017</v>
      </c>
      <c r="E2511" s="13">
        <v>0</v>
      </c>
      <c r="F2511" s="13">
        <v>0</v>
      </c>
      <c r="G2511" s="13">
        <v>0</v>
      </c>
      <c r="H2511" s="13">
        <v>0</v>
      </c>
      <c r="I2511" s="13">
        <v>0</v>
      </c>
      <c r="J2511" s="13">
        <v>0</v>
      </c>
      <c r="K2511" s="13">
        <v>0</v>
      </c>
      <c r="L2511" s="13">
        <v>0</v>
      </c>
      <c r="M2511" s="13">
        <v>0</v>
      </c>
      <c r="N2511" s="13">
        <v>0</v>
      </c>
      <c r="O2511" s="13">
        <v>0</v>
      </c>
      <c r="P2511" s="13">
        <v>0</v>
      </c>
      <c r="Q2511" s="13">
        <v>0</v>
      </c>
      <c r="R2511" s="13">
        <v>0</v>
      </c>
      <c r="S2511" s="13">
        <v>0</v>
      </c>
      <c r="T2511" s="13">
        <v>0</v>
      </c>
      <c r="U2511" s="13">
        <v>0</v>
      </c>
      <c r="V2511" s="13">
        <v>0</v>
      </c>
      <c r="W2511" s="13">
        <v>0</v>
      </c>
      <c r="X2511" s="13">
        <v>0</v>
      </c>
      <c r="Y2511" s="13">
        <v>0</v>
      </c>
      <c r="Z2511" s="13">
        <v>0</v>
      </c>
      <c r="AA2511" s="13">
        <v>0</v>
      </c>
      <c r="AB2511" s="13"/>
      <c r="AC2511" s="13"/>
      <c r="AD2511" s="13"/>
      <c r="AE2511" s="13"/>
      <c r="AF2511" s="13"/>
      <c r="AG2511" s="13"/>
      <c r="AH2511" s="13"/>
      <c r="AI2511" s="13"/>
      <c r="AJ2511" s="13"/>
      <c r="AK2511" s="13"/>
      <c r="AL2511" s="13"/>
      <c r="AM2511" s="13"/>
      <c r="AN2511" s="13"/>
      <c r="AO2511" s="13"/>
      <c r="AP2511" s="13"/>
      <c r="AQ2511" s="13"/>
      <c r="AR2511" s="13"/>
      <c r="AS2511" s="13"/>
      <c r="AT2511" s="13"/>
      <c r="AU2511" s="13"/>
      <c r="AV2511" s="13"/>
      <c r="AW2511" s="13"/>
      <c r="AX2511" s="13"/>
      <c r="AY2511" s="14" t="str">
        <f t="shared" si="394"/>
        <v/>
      </c>
      <c r="AZ2511" s="14">
        <f t="shared" si="402"/>
        <v>23</v>
      </c>
      <c r="BA2511" s="19">
        <f t="shared" si="395"/>
        <v>0</v>
      </c>
      <c r="BB2511" s="20" t="e">
        <f t="shared" si="403"/>
        <v>#DIV/0!</v>
      </c>
      <c r="BC2511">
        <f t="shared" si="396"/>
        <v>23</v>
      </c>
      <c r="BD2511" s="14">
        <f t="shared" si="397"/>
        <v>1</v>
      </c>
      <c r="BE2511" s="14" t="str">
        <f t="shared" si="398"/>
        <v/>
      </c>
      <c r="BF2511" s="14" t="str">
        <f t="shared" si="399"/>
        <v/>
      </c>
      <c r="BG2511" s="14" t="str">
        <f t="shared" si="400"/>
        <v/>
      </c>
    </row>
    <row r="2512" spans="1:59" x14ac:dyDescent="0.2">
      <c r="A2512" t="str">
        <f t="shared" si="401"/>
        <v>Nick Blakey_2016</v>
      </c>
      <c r="B2512" t="s">
        <v>2617</v>
      </c>
      <c r="C2512" t="s">
        <v>423</v>
      </c>
      <c r="D2512">
        <v>2016</v>
      </c>
      <c r="E2512" s="13">
        <v>0</v>
      </c>
      <c r="F2512" s="13">
        <v>0</v>
      </c>
      <c r="G2512" s="13">
        <v>0</v>
      </c>
      <c r="H2512" s="13">
        <v>0</v>
      </c>
      <c r="I2512" s="13">
        <v>0</v>
      </c>
      <c r="J2512" s="13">
        <v>0</v>
      </c>
      <c r="K2512" s="13">
        <v>0</v>
      </c>
      <c r="L2512" s="13">
        <v>0</v>
      </c>
      <c r="M2512" s="13">
        <v>0</v>
      </c>
      <c r="N2512" s="13">
        <v>0</v>
      </c>
      <c r="O2512" s="13">
        <v>0</v>
      </c>
      <c r="P2512" s="13">
        <v>0</v>
      </c>
      <c r="Q2512" s="13">
        <v>0</v>
      </c>
      <c r="R2512" s="13">
        <v>0</v>
      </c>
      <c r="S2512" s="13">
        <v>0</v>
      </c>
      <c r="T2512" s="13">
        <v>0</v>
      </c>
      <c r="U2512" s="13">
        <v>0</v>
      </c>
      <c r="V2512" s="13">
        <v>0</v>
      </c>
      <c r="W2512" s="13">
        <v>0</v>
      </c>
      <c r="X2512" s="13">
        <v>0</v>
      </c>
      <c r="Y2512" s="13">
        <v>0</v>
      </c>
      <c r="Z2512" s="13">
        <v>0</v>
      </c>
      <c r="AA2512" s="13">
        <v>0</v>
      </c>
      <c r="AB2512" s="13"/>
      <c r="AC2512" s="13"/>
      <c r="AD2512" s="13"/>
      <c r="AE2512" s="13"/>
      <c r="AF2512" s="13"/>
      <c r="AG2512" s="13"/>
      <c r="AH2512" s="13"/>
      <c r="AI2512" s="13"/>
      <c r="AJ2512" s="13"/>
      <c r="AK2512" s="13"/>
      <c r="AL2512" s="13"/>
      <c r="AM2512" s="13"/>
      <c r="AN2512" s="13"/>
      <c r="AO2512" s="13"/>
      <c r="AP2512" s="13"/>
      <c r="AQ2512" s="13"/>
      <c r="AR2512" s="13"/>
      <c r="AS2512" s="13"/>
      <c r="AT2512" s="13"/>
      <c r="AU2512" s="13"/>
      <c r="AV2512" s="13"/>
      <c r="AW2512" s="13"/>
      <c r="AX2512" s="13"/>
      <c r="AY2512" s="14" t="str">
        <f t="shared" si="394"/>
        <v/>
      </c>
      <c r="AZ2512" s="14">
        <f t="shared" si="402"/>
        <v>23</v>
      </c>
      <c r="BA2512" s="19">
        <f t="shared" si="395"/>
        <v>0</v>
      </c>
      <c r="BB2512" s="20" t="e">
        <f t="shared" si="403"/>
        <v>#DIV/0!</v>
      </c>
      <c r="BC2512">
        <f t="shared" si="396"/>
        <v>23</v>
      </c>
      <c r="BD2512" s="14">
        <f t="shared" si="397"/>
        <v>1</v>
      </c>
      <c r="BE2512" s="14" t="str">
        <f t="shared" si="398"/>
        <v/>
      </c>
      <c r="BF2512" s="14" t="str">
        <f t="shared" si="399"/>
        <v/>
      </c>
      <c r="BG2512" s="14" t="str">
        <f t="shared" si="400"/>
        <v/>
      </c>
    </row>
    <row r="2513" spans="1:59" x14ac:dyDescent="0.2">
      <c r="A2513" t="str">
        <f t="shared" si="401"/>
        <v>Nick Blakey_2015</v>
      </c>
      <c r="B2513" t="s">
        <v>2617</v>
      </c>
      <c r="C2513" t="s">
        <v>423</v>
      </c>
      <c r="D2513">
        <v>2015</v>
      </c>
      <c r="E2513" s="13">
        <v>0</v>
      </c>
      <c r="F2513" s="13">
        <v>0</v>
      </c>
      <c r="G2513" s="13">
        <v>0</v>
      </c>
      <c r="H2513" s="13">
        <v>0</v>
      </c>
      <c r="I2513" s="13">
        <v>0</v>
      </c>
      <c r="J2513" s="13">
        <v>0</v>
      </c>
      <c r="K2513" s="13">
        <v>0</v>
      </c>
      <c r="L2513" s="13">
        <v>0</v>
      </c>
      <c r="M2513" s="13">
        <v>0</v>
      </c>
      <c r="N2513" s="13">
        <v>0</v>
      </c>
      <c r="O2513" s="13">
        <v>0</v>
      </c>
      <c r="P2513" s="13">
        <v>0</v>
      </c>
      <c r="Q2513" s="13">
        <v>0</v>
      </c>
      <c r="R2513" s="13">
        <v>0</v>
      </c>
      <c r="S2513" s="13">
        <v>0</v>
      </c>
      <c r="T2513" s="13">
        <v>0</v>
      </c>
      <c r="U2513" s="13">
        <v>0</v>
      </c>
      <c r="V2513" s="13">
        <v>0</v>
      </c>
      <c r="W2513" s="13">
        <v>0</v>
      </c>
      <c r="X2513" s="13">
        <v>0</v>
      </c>
      <c r="Y2513" s="13">
        <v>0</v>
      </c>
      <c r="Z2513" s="13">
        <v>0</v>
      </c>
      <c r="AA2513" s="13">
        <v>0</v>
      </c>
      <c r="AB2513" s="13"/>
      <c r="AC2513" s="13"/>
      <c r="AD2513" s="13"/>
      <c r="AE2513" s="13"/>
      <c r="AF2513" s="13"/>
      <c r="AG2513" s="13"/>
      <c r="AH2513" s="13"/>
      <c r="AI2513" s="13"/>
      <c r="AJ2513" s="13"/>
      <c r="AK2513" s="13"/>
      <c r="AL2513" s="13"/>
      <c r="AM2513" s="13"/>
      <c r="AN2513" s="13"/>
      <c r="AO2513" s="13"/>
      <c r="AP2513" s="13"/>
      <c r="AQ2513" s="13"/>
      <c r="AR2513" s="13"/>
      <c r="AS2513" s="13"/>
      <c r="AT2513" s="13"/>
      <c r="AU2513" s="13"/>
      <c r="AV2513" s="13"/>
      <c r="AW2513" s="13"/>
      <c r="AX2513" s="13"/>
      <c r="AY2513" s="14" t="str">
        <f t="shared" si="394"/>
        <v/>
      </c>
      <c r="AZ2513" s="14">
        <f t="shared" si="402"/>
        <v>23</v>
      </c>
      <c r="BA2513" s="19">
        <f t="shared" si="395"/>
        <v>0</v>
      </c>
      <c r="BB2513" s="20" t="e">
        <f t="shared" si="403"/>
        <v>#DIV/0!</v>
      </c>
      <c r="BC2513">
        <f t="shared" si="396"/>
        <v>23</v>
      </c>
      <c r="BD2513" s="14">
        <f t="shared" si="397"/>
        <v>1</v>
      </c>
      <c r="BE2513" s="14" t="str">
        <f t="shared" si="398"/>
        <v/>
      </c>
      <c r="BF2513" s="14" t="str">
        <f t="shared" si="399"/>
        <v/>
      </c>
      <c r="BG2513" s="14" t="str">
        <f t="shared" si="400"/>
        <v/>
      </c>
    </row>
    <row r="2514" spans="1:59" x14ac:dyDescent="0.2">
      <c r="A2514" t="str">
        <f t="shared" si="401"/>
        <v>Andrew Brayshaw_2018</v>
      </c>
      <c r="B2514" t="s">
        <v>1637</v>
      </c>
      <c r="C2514" t="s">
        <v>184</v>
      </c>
      <c r="D2514">
        <v>2018</v>
      </c>
      <c r="E2514" s="13">
        <v>198300</v>
      </c>
      <c r="F2514" s="13">
        <v>198300</v>
      </c>
      <c r="G2514" s="13">
        <v>198300</v>
      </c>
      <c r="H2514" s="13">
        <v>213600</v>
      </c>
      <c r="I2514" s="13">
        <v>218400</v>
      </c>
      <c r="J2514" s="13">
        <v>222100</v>
      </c>
      <c r="K2514" s="13">
        <v>237100</v>
      </c>
      <c r="L2514" s="13">
        <v>256600</v>
      </c>
      <c r="M2514" s="13">
        <v>268400</v>
      </c>
      <c r="N2514" s="13">
        <v>271500</v>
      </c>
      <c r="O2514" s="13">
        <v>278700</v>
      </c>
      <c r="P2514" s="13">
        <v>287000</v>
      </c>
      <c r="Q2514" s="13">
        <v>295500</v>
      </c>
      <c r="R2514" s="13">
        <v>307300</v>
      </c>
      <c r="S2514" s="13">
        <v>307300</v>
      </c>
      <c r="T2514" s="13">
        <v>309900</v>
      </c>
      <c r="U2514" s="13">
        <v>313500</v>
      </c>
      <c r="V2514" s="13">
        <v>313500</v>
      </c>
      <c r="W2514" s="13">
        <v>313500</v>
      </c>
      <c r="X2514" s="13">
        <v>312100</v>
      </c>
      <c r="Y2514" s="13">
        <v>320900</v>
      </c>
      <c r="Z2514" s="13">
        <v>320900</v>
      </c>
      <c r="AA2514" s="13">
        <v>320900</v>
      </c>
      <c r="AB2514" s="13">
        <v>58</v>
      </c>
      <c r="AC2514" s="13">
        <v>62</v>
      </c>
      <c r="AD2514" s="13">
        <v>32</v>
      </c>
      <c r="AE2514" s="13">
        <v>42</v>
      </c>
      <c r="AF2514" s="13">
        <v>62</v>
      </c>
      <c r="AG2514" s="13">
        <v>61</v>
      </c>
      <c r="AH2514" s="13">
        <v>62</v>
      </c>
      <c r="AI2514" s="13">
        <v>58</v>
      </c>
      <c r="AJ2514" s="13">
        <v>49</v>
      </c>
      <c r="AK2514" s="13">
        <v>72</v>
      </c>
      <c r="AL2514" s="13">
        <v>65</v>
      </c>
      <c r="AM2514" s="13">
        <v>56</v>
      </c>
      <c r="AN2514" s="13">
        <v>83</v>
      </c>
      <c r="AO2514" s="13"/>
      <c r="AP2514" s="13">
        <v>55</v>
      </c>
      <c r="AQ2514" s="13">
        <v>60</v>
      </c>
      <c r="AR2514" s="13"/>
      <c r="AS2514" s="13"/>
      <c r="AT2514" s="13">
        <v>74</v>
      </c>
      <c r="AU2514" s="13">
        <v>78</v>
      </c>
      <c r="AV2514" s="13"/>
      <c r="AW2514" s="13"/>
      <c r="AX2514" s="13"/>
      <c r="AY2514" s="14">
        <f t="shared" si="394"/>
        <v>60.529411764705884</v>
      </c>
      <c r="AZ2514" s="14">
        <f t="shared" si="402"/>
        <v>23</v>
      </c>
      <c r="BA2514" s="19">
        <f t="shared" si="395"/>
        <v>0.77272727272727271</v>
      </c>
      <c r="BB2514" s="20">
        <f t="shared" si="403"/>
        <v>12.510583754659619</v>
      </c>
      <c r="BC2514">
        <f t="shared" si="396"/>
        <v>0</v>
      </c>
      <c r="BD2514" s="14">
        <f t="shared" si="397"/>
        <v>1</v>
      </c>
      <c r="BE2514" s="14">
        <f t="shared" si="398"/>
        <v>52.833333333333336</v>
      </c>
      <c r="BF2514" s="14">
        <f t="shared" si="399"/>
        <v>60.333333333333336</v>
      </c>
      <c r="BG2514" s="14">
        <f t="shared" si="400"/>
        <v>66.75</v>
      </c>
    </row>
    <row r="2515" spans="1:59" x14ac:dyDescent="0.2">
      <c r="A2515" t="str">
        <f t="shared" si="401"/>
        <v>Andrew Brayshaw_2017</v>
      </c>
      <c r="B2515" t="s">
        <v>1637</v>
      </c>
      <c r="C2515" t="s">
        <v>184</v>
      </c>
      <c r="D2515">
        <v>2017</v>
      </c>
      <c r="E2515" s="13">
        <v>0</v>
      </c>
      <c r="F2515" s="13">
        <v>0</v>
      </c>
      <c r="G2515" s="13">
        <v>0</v>
      </c>
      <c r="H2515" s="13">
        <v>0</v>
      </c>
      <c r="I2515" s="13">
        <v>0</v>
      </c>
      <c r="J2515" s="13">
        <v>0</v>
      </c>
      <c r="K2515" s="13">
        <v>0</v>
      </c>
      <c r="L2515" s="13">
        <v>0</v>
      </c>
      <c r="M2515" s="13">
        <v>0</v>
      </c>
      <c r="N2515" s="13">
        <v>0</v>
      </c>
      <c r="O2515" s="13">
        <v>0</v>
      </c>
      <c r="P2515" s="13">
        <v>0</v>
      </c>
      <c r="Q2515" s="13">
        <v>0</v>
      </c>
      <c r="R2515" s="13">
        <v>0</v>
      </c>
      <c r="S2515" s="13">
        <v>0</v>
      </c>
      <c r="T2515" s="13">
        <v>0</v>
      </c>
      <c r="U2515" s="13">
        <v>0</v>
      </c>
      <c r="V2515" s="13">
        <v>0</v>
      </c>
      <c r="W2515" s="13">
        <v>0</v>
      </c>
      <c r="X2515" s="13">
        <v>0</v>
      </c>
      <c r="Y2515" s="13">
        <v>0</v>
      </c>
      <c r="Z2515" s="13">
        <v>0</v>
      </c>
      <c r="AA2515" s="13">
        <v>0</v>
      </c>
      <c r="AB2515" s="13"/>
      <c r="AC2515" s="13"/>
      <c r="AD2515" s="13"/>
      <c r="AE2515" s="13"/>
      <c r="AF2515" s="13"/>
      <c r="AG2515" s="13"/>
      <c r="AH2515" s="13"/>
      <c r="AI2515" s="13"/>
      <c r="AJ2515" s="13"/>
      <c r="AK2515" s="13"/>
      <c r="AL2515" s="13"/>
      <c r="AM2515" s="13"/>
      <c r="AN2515" s="13"/>
      <c r="AO2515" s="13"/>
      <c r="AP2515" s="13"/>
      <c r="AQ2515" s="13"/>
      <c r="AR2515" s="13"/>
      <c r="AS2515" s="13"/>
      <c r="AT2515" s="13"/>
      <c r="AU2515" s="13"/>
      <c r="AV2515" s="13"/>
      <c r="AW2515" s="13"/>
      <c r="AX2515" s="13"/>
      <c r="AY2515" s="14" t="str">
        <f t="shared" si="394"/>
        <v/>
      </c>
      <c r="AZ2515" s="14">
        <f t="shared" si="402"/>
        <v>23</v>
      </c>
      <c r="BA2515" s="19">
        <f t="shared" si="395"/>
        <v>0</v>
      </c>
      <c r="BB2515" s="20" t="e">
        <f t="shared" si="403"/>
        <v>#DIV/0!</v>
      </c>
      <c r="BC2515">
        <f t="shared" si="396"/>
        <v>23</v>
      </c>
      <c r="BD2515" s="14">
        <f t="shared" si="397"/>
        <v>1</v>
      </c>
      <c r="BE2515" s="14" t="str">
        <f t="shared" si="398"/>
        <v/>
      </c>
      <c r="BF2515" s="14" t="str">
        <f t="shared" si="399"/>
        <v/>
      </c>
      <c r="BG2515" s="14" t="str">
        <f t="shared" si="400"/>
        <v/>
      </c>
    </row>
    <row r="2516" spans="1:59" x14ac:dyDescent="0.2">
      <c r="A2516" t="str">
        <f t="shared" si="401"/>
        <v>Andrew Brayshaw_2016</v>
      </c>
      <c r="B2516" t="s">
        <v>1637</v>
      </c>
      <c r="C2516" t="s">
        <v>184</v>
      </c>
      <c r="D2516">
        <v>2016</v>
      </c>
      <c r="E2516" s="13">
        <v>0</v>
      </c>
      <c r="F2516" s="13">
        <v>0</v>
      </c>
      <c r="G2516" s="13">
        <v>0</v>
      </c>
      <c r="H2516" s="13">
        <v>0</v>
      </c>
      <c r="I2516" s="13">
        <v>0</v>
      </c>
      <c r="J2516" s="13">
        <v>0</v>
      </c>
      <c r="K2516" s="13">
        <v>0</v>
      </c>
      <c r="L2516" s="13">
        <v>0</v>
      </c>
      <c r="M2516" s="13">
        <v>0</v>
      </c>
      <c r="N2516" s="13">
        <v>0</v>
      </c>
      <c r="O2516" s="13">
        <v>0</v>
      </c>
      <c r="P2516" s="13">
        <v>0</v>
      </c>
      <c r="Q2516" s="13">
        <v>0</v>
      </c>
      <c r="R2516" s="13">
        <v>0</v>
      </c>
      <c r="S2516" s="13">
        <v>0</v>
      </c>
      <c r="T2516" s="13">
        <v>0</v>
      </c>
      <c r="U2516" s="13">
        <v>0</v>
      </c>
      <c r="V2516" s="13">
        <v>0</v>
      </c>
      <c r="W2516" s="13">
        <v>0</v>
      </c>
      <c r="X2516" s="13">
        <v>0</v>
      </c>
      <c r="Y2516" s="13">
        <v>0</v>
      </c>
      <c r="Z2516" s="13">
        <v>0</v>
      </c>
      <c r="AA2516" s="13">
        <v>0</v>
      </c>
      <c r="AB2516" s="13"/>
      <c r="AC2516" s="13"/>
      <c r="AD2516" s="13"/>
      <c r="AE2516" s="13"/>
      <c r="AF2516" s="13"/>
      <c r="AG2516" s="13"/>
      <c r="AH2516" s="13"/>
      <c r="AI2516" s="13"/>
      <c r="AJ2516" s="13"/>
      <c r="AK2516" s="13"/>
      <c r="AL2516" s="13"/>
      <c r="AM2516" s="13"/>
      <c r="AN2516" s="13"/>
      <c r="AO2516" s="13"/>
      <c r="AP2516" s="13"/>
      <c r="AQ2516" s="13"/>
      <c r="AR2516" s="13"/>
      <c r="AS2516" s="13"/>
      <c r="AT2516" s="13"/>
      <c r="AU2516" s="13"/>
      <c r="AV2516" s="13"/>
      <c r="AW2516" s="13"/>
      <c r="AX2516" s="13"/>
      <c r="AY2516" s="14" t="str">
        <f t="shared" si="394"/>
        <v/>
      </c>
      <c r="AZ2516" s="14">
        <f t="shared" si="402"/>
        <v>23</v>
      </c>
      <c r="BA2516" s="19">
        <f t="shared" si="395"/>
        <v>0</v>
      </c>
      <c r="BB2516" s="20" t="e">
        <f t="shared" si="403"/>
        <v>#DIV/0!</v>
      </c>
      <c r="BC2516">
        <f t="shared" si="396"/>
        <v>23</v>
      </c>
      <c r="BD2516" s="14">
        <f t="shared" si="397"/>
        <v>1</v>
      </c>
      <c r="BE2516" s="14" t="str">
        <f t="shared" si="398"/>
        <v/>
      </c>
      <c r="BF2516" s="14" t="str">
        <f t="shared" si="399"/>
        <v/>
      </c>
      <c r="BG2516" s="14" t="str">
        <f t="shared" si="400"/>
        <v/>
      </c>
    </row>
    <row r="2517" spans="1:59" x14ac:dyDescent="0.2">
      <c r="A2517" t="str">
        <f t="shared" si="401"/>
        <v>Andrew Brayshaw_2015</v>
      </c>
      <c r="B2517" t="s">
        <v>1637</v>
      </c>
      <c r="C2517" t="s">
        <v>184</v>
      </c>
      <c r="D2517">
        <v>2015</v>
      </c>
      <c r="E2517" s="13">
        <v>0</v>
      </c>
      <c r="F2517" s="13">
        <v>0</v>
      </c>
      <c r="G2517" s="13">
        <v>0</v>
      </c>
      <c r="H2517" s="13">
        <v>0</v>
      </c>
      <c r="I2517" s="13">
        <v>0</v>
      </c>
      <c r="J2517" s="13">
        <v>0</v>
      </c>
      <c r="K2517" s="13">
        <v>0</v>
      </c>
      <c r="L2517" s="13">
        <v>0</v>
      </c>
      <c r="M2517" s="13">
        <v>0</v>
      </c>
      <c r="N2517" s="13">
        <v>0</v>
      </c>
      <c r="O2517" s="13">
        <v>0</v>
      </c>
      <c r="P2517" s="13">
        <v>0</v>
      </c>
      <c r="Q2517" s="13">
        <v>0</v>
      </c>
      <c r="R2517" s="13">
        <v>0</v>
      </c>
      <c r="S2517" s="13">
        <v>0</v>
      </c>
      <c r="T2517" s="13">
        <v>0</v>
      </c>
      <c r="U2517" s="13">
        <v>0</v>
      </c>
      <c r="V2517" s="13">
        <v>0</v>
      </c>
      <c r="W2517" s="13">
        <v>0</v>
      </c>
      <c r="X2517" s="13">
        <v>0</v>
      </c>
      <c r="Y2517" s="13">
        <v>0</v>
      </c>
      <c r="Z2517" s="13">
        <v>0</v>
      </c>
      <c r="AA2517" s="13">
        <v>0</v>
      </c>
      <c r="AB2517" s="13"/>
      <c r="AC2517" s="13"/>
      <c r="AD2517" s="13"/>
      <c r="AE2517" s="13"/>
      <c r="AF2517" s="13"/>
      <c r="AG2517" s="13"/>
      <c r="AH2517" s="13"/>
      <c r="AI2517" s="13"/>
      <c r="AJ2517" s="13"/>
      <c r="AK2517" s="13"/>
      <c r="AL2517" s="13"/>
      <c r="AM2517" s="13"/>
      <c r="AN2517" s="13"/>
      <c r="AO2517" s="13"/>
      <c r="AP2517" s="13"/>
      <c r="AQ2517" s="13"/>
      <c r="AR2517" s="13"/>
      <c r="AS2517" s="13"/>
      <c r="AT2517" s="13"/>
      <c r="AU2517" s="13"/>
      <c r="AV2517" s="13"/>
      <c r="AW2517" s="13"/>
      <c r="AX2517" s="13"/>
      <c r="AY2517" s="14" t="str">
        <f t="shared" si="394"/>
        <v/>
      </c>
      <c r="AZ2517" s="14">
        <f t="shared" si="402"/>
        <v>23</v>
      </c>
      <c r="BA2517" s="19">
        <f t="shared" si="395"/>
        <v>0</v>
      </c>
      <c r="BB2517" s="20" t="e">
        <f t="shared" si="403"/>
        <v>#DIV/0!</v>
      </c>
      <c r="BC2517">
        <f t="shared" si="396"/>
        <v>23</v>
      </c>
      <c r="BD2517" s="14">
        <f t="shared" si="397"/>
        <v>1</v>
      </c>
      <c r="BE2517" s="14" t="str">
        <f t="shared" si="398"/>
        <v/>
      </c>
      <c r="BF2517" s="14" t="str">
        <f t="shared" si="399"/>
        <v/>
      </c>
      <c r="BG2517" s="14" t="str">
        <f t="shared" si="400"/>
        <v/>
      </c>
    </row>
    <row r="2518" spans="1:59" x14ac:dyDescent="0.2">
      <c r="A2518" t="str">
        <f t="shared" si="401"/>
        <v>Oscar Brownless_2018</v>
      </c>
      <c r="B2518" t="s">
        <v>2622</v>
      </c>
      <c r="C2518" t="s">
        <v>235</v>
      </c>
      <c r="D2518">
        <v>2018</v>
      </c>
      <c r="E2518" s="13">
        <v>0</v>
      </c>
      <c r="F2518" s="13">
        <v>0</v>
      </c>
      <c r="G2518" s="13">
        <v>0</v>
      </c>
      <c r="H2518" s="13">
        <v>0</v>
      </c>
      <c r="I2518" s="13">
        <v>0</v>
      </c>
      <c r="J2518" s="13">
        <v>0</v>
      </c>
      <c r="K2518" s="13">
        <v>0</v>
      </c>
      <c r="L2518" s="13">
        <v>0</v>
      </c>
      <c r="M2518" s="13">
        <v>0</v>
      </c>
      <c r="N2518" s="13">
        <v>0</v>
      </c>
      <c r="O2518" s="13">
        <v>0</v>
      </c>
      <c r="P2518" s="13">
        <v>0</v>
      </c>
      <c r="Q2518" s="13">
        <v>0</v>
      </c>
      <c r="R2518" s="13">
        <v>0</v>
      </c>
      <c r="S2518" s="13">
        <v>0</v>
      </c>
      <c r="T2518" s="13">
        <v>0</v>
      </c>
      <c r="U2518" s="13">
        <v>0</v>
      </c>
      <c r="V2518" s="13">
        <v>0</v>
      </c>
      <c r="W2518" s="13">
        <v>0</v>
      </c>
      <c r="X2518" s="13">
        <v>0</v>
      </c>
      <c r="Y2518" s="13">
        <v>0</v>
      </c>
      <c r="Z2518" s="13">
        <v>0</v>
      </c>
      <c r="AA2518" s="13">
        <v>0</v>
      </c>
      <c r="AB2518" s="13"/>
      <c r="AC2518" s="13"/>
      <c r="AD2518" s="13"/>
      <c r="AE2518" s="13"/>
      <c r="AF2518" s="13"/>
      <c r="AG2518" s="13"/>
      <c r="AH2518" s="13"/>
      <c r="AI2518" s="13"/>
      <c r="AJ2518" s="13"/>
      <c r="AK2518" s="13"/>
      <c r="AL2518" s="13"/>
      <c r="AM2518" s="13"/>
      <c r="AN2518" s="13"/>
      <c r="AO2518" s="13"/>
      <c r="AP2518" s="13"/>
      <c r="AQ2518" s="13"/>
      <c r="AR2518" s="13"/>
      <c r="AS2518" s="13"/>
      <c r="AT2518" s="13"/>
      <c r="AU2518" s="13"/>
      <c r="AV2518" s="13"/>
      <c r="AW2518" s="13"/>
      <c r="AX2518" s="13"/>
      <c r="AY2518" s="14" t="str">
        <f t="shared" si="394"/>
        <v/>
      </c>
      <c r="AZ2518" s="14">
        <f t="shared" si="402"/>
        <v>23</v>
      </c>
      <c r="BA2518" s="19">
        <f t="shared" si="395"/>
        <v>0</v>
      </c>
      <c r="BB2518" s="20" t="e">
        <f t="shared" si="403"/>
        <v>#DIV/0!</v>
      </c>
      <c r="BC2518">
        <f t="shared" si="396"/>
        <v>23</v>
      </c>
      <c r="BD2518" s="14">
        <f t="shared" si="397"/>
        <v>1</v>
      </c>
      <c r="BE2518" s="14" t="str">
        <f t="shared" si="398"/>
        <v/>
      </c>
      <c r="BF2518" s="14" t="str">
        <f t="shared" si="399"/>
        <v/>
      </c>
      <c r="BG2518" s="14" t="str">
        <f t="shared" si="400"/>
        <v/>
      </c>
    </row>
    <row r="2519" spans="1:59" x14ac:dyDescent="0.2">
      <c r="A2519" t="str">
        <f t="shared" si="401"/>
        <v>Oscar Brownless_2017</v>
      </c>
      <c r="B2519" t="s">
        <v>2622</v>
      </c>
      <c r="C2519" t="s">
        <v>235</v>
      </c>
      <c r="D2519">
        <v>2017</v>
      </c>
      <c r="E2519" s="13">
        <v>0</v>
      </c>
      <c r="F2519" s="13">
        <v>0</v>
      </c>
      <c r="G2519" s="13">
        <v>0</v>
      </c>
      <c r="H2519" s="13">
        <v>0</v>
      </c>
      <c r="I2519" s="13">
        <v>0</v>
      </c>
      <c r="J2519" s="13">
        <v>0</v>
      </c>
      <c r="K2519" s="13">
        <v>0</v>
      </c>
      <c r="L2519" s="13">
        <v>0</v>
      </c>
      <c r="M2519" s="13">
        <v>0</v>
      </c>
      <c r="N2519" s="13">
        <v>0</v>
      </c>
      <c r="O2519" s="13">
        <v>0</v>
      </c>
      <c r="P2519" s="13">
        <v>0</v>
      </c>
      <c r="Q2519" s="13">
        <v>0</v>
      </c>
      <c r="R2519" s="13">
        <v>0</v>
      </c>
      <c r="S2519" s="13">
        <v>0</v>
      </c>
      <c r="T2519" s="13">
        <v>0</v>
      </c>
      <c r="U2519" s="13">
        <v>0</v>
      </c>
      <c r="V2519" s="13">
        <v>0</v>
      </c>
      <c r="W2519" s="13">
        <v>0</v>
      </c>
      <c r="X2519" s="13">
        <v>0</v>
      </c>
      <c r="Y2519" s="13">
        <v>0</v>
      </c>
      <c r="Z2519" s="13">
        <v>0</v>
      </c>
      <c r="AA2519" s="13">
        <v>0</v>
      </c>
      <c r="AB2519" s="13"/>
      <c r="AC2519" s="13"/>
      <c r="AD2519" s="13"/>
      <c r="AE2519" s="13"/>
      <c r="AF2519" s="13"/>
      <c r="AG2519" s="13"/>
      <c r="AH2519" s="13"/>
      <c r="AI2519" s="13"/>
      <c r="AJ2519" s="13"/>
      <c r="AK2519" s="13"/>
      <c r="AL2519" s="13"/>
      <c r="AM2519" s="13"/>
      <c r="AN2519" s="13"/>
      <c r="AO2519" s="13"/>
      <c r="AP2519" s="13"/>
      <c r="AQ2519" s="13"/>
      <c r="AR2519" s="13"/>
      <c r="AS2519" s="13"/>
      <c r="AT2519" s="13"/>
      <c r="AU2519" s="13"/>
      <c r="AV2519" s="13"/>
      <c r="AW2519" s="13"/>
      <c r="AX2519" s="13"/>
      <c r="AY2519" s="14" t="str">
        <f t="shared" si="394"/>
        <v/>
      </c>
      <c r="AZ2519" s="14">
        <f t="shared" si="402"/>
        <v>23</v>
      </c>
      <c r="BA2519" s="19">
        <f t="shared" si="395"/>
        <v>0</v>
      </c>
      <c r="BB2519" s="20" t="e">
        <f t="shared" si="403"/>
        <v>#DIV/0!</v>
      </c>
      <c r="BC2519">
        <f t="shared" si="396"/>
        <v>23</v>
      </c>
      <c r="BD2519" s="14">
        <f t="shared" si="397"/>
        <v>1</v>
      </c>
      <c r="BE2519" s="14" t="str">
        <f t="shared" si="398"/>
        <v/>
      </c>
      <c r="BF2519" s="14" t="str">
        <f t="shared" si="399"/>
        <v/>
      </c>
      <c r="BG2519" s="14" t="str">
        <f t="shared" si="400"/>
        <v/>
      </c>
    </row>
    <row r="2520" spans="1:59" x14ac:dyDescent="0.2">
      <c r="A2520" t="str">
        <f t="shared" si="401"/>
        <v>Oscar Brownless_2016</v>
      </c>
      <c r="B2520" t="s">
        <v>2622</v>
      </c>
      <c r="C2520" t="s">
        <v>235</v>
      </c>
      <c r="D2520">
        <v>2016</v>
      </c>
      <c r="E2520" s="13">
        <v>0</v>
      </c>
      <c r="F2520" s="13">
        <v>0</v>
      </c>
      <c r="G2520" s="13">
        <v>0</v>
      </c>
      <c r="H2520" s="13">
        <v>0</v>
      </c>
      <c r="I2520" s="13">
        <v>0</v>
      </c>
      <c r="J2520" s="13">
        <v>0</v>
      </c>
      <c r="K2520" s="13">
        <v>0</v>
      </c>
      <c r="L2520" s="13">
        <v>0</v>
      </c>
      <c r="M2520" s="13">
        <v>0</v>
      </c>
      <c r="N2520" s="13">
        <v>0</v>
      </c>
      <c r="O2520" s="13">
        <v>0</v>
      </c>
      <c r="P2520" s="13">
        <v>0</v>
      </c>
      <c r="Q2520" s="13">
        <v>0</v>
      </c>
      <c r="R2520" s="13">
        <v>0</v>
      </c>
      <c r="S2520" s="13">
        <v>0</v>
      </c>
      <c r="T2520" s="13">
        <v>0</v>
      </c>
      <c r="U2520" s="13">
        <v>0</v>
      </c>
      <c r="V2520" s="13">
        <v>0</v>
      </c>
      <c r="W2520" s="13">
        <v>0</v>
      </c>
      <c r="X2520" s="13">
        <v>0</v>
      </c>
      <c r="Y2520" s="13">
        <v>0</v>
      </c>
      <c r="Z2520" s="13">
        <v>0</v>
      </c>
      <c r="AA2520" s="13">
        <v>0</v>
      </c>
      <c r="AB2520" s="13"/>
      <c r="AC2520" s="13"/>
      <c r="AD2520" s="13"/>
      <c r="AE2520" s="13"/>
      <c r="AF2520" s="13"/>
      <c r="AG2520" s="13"/>
      <c r="AH2520" s="13"/>
      <c r="AI2520" s="13"/>
      <c r="AJ2520" s="13"/>
      <c r="AK2520" s="13"/>
      <c r="AL2520" s="13"/>
      <c r="AM2520" s="13"/>
      <c r="AN2520" s="13"/>
      <c r="AO2520" s="13"/>
      <c r="AP2520" s="13"/>
      <c r="AQ2520" s="13"/>
      <c r="AR2520" s="13"/>
      <c r="AS2520" s="13"/>
      <c r="AT2520" s="13"/>
      <c r="AU2520" s="13"/>
      <c r="AV2520" s="13"/>
      <c r="AW2520" s="13"/>
      <c r="AX2520" s="13"/>
      <c r="AY2520" s="14" t="str">
        <f t="shared" si="394"/>
        <v/>
      </c>
      <c r="AZ2520" s="14">
        <f t="shared" si="402"/>
        <v>23</v>
      </c>
      <c r="BA2520" s="19">
        <f t="shared" si="395"/>
        <v>0</v>
      </c>
      <c r="BB2520" s="20" t="e">
        <f t="shared" si="403"/>
        <v>#DIV/0!</v>
      </c>
      <c r="BC2520">
        <f t="shared" si="396"/>
        <v>23</v>
      </c>
      <c r="BD2520" s="14">
        <f t="shared" si="397"/>
        <v>1</v>
      </c>
      <c r="BE2520" s="14" t="str">
        <f t="shared" si="398"/>
        <v/>
      </c>
      <c r="BF2520" s="14" t="str">
        <f t="shared" si="399"/>
        <v/>
      </c>
      <c r="BG2520" s="14" t="str">
        <f t="shared" si="400"/>
        <v/>
      </c>
    </row>
    <row r="2521" spans="1:59" x14ac:dyDescent="0.2">
      <c r="A2521" t="str">
        <f t="shared" si="401"/>
        <v>Oscar Brownless_2015</v>
      </c>
      <c r="B2521" t="s">
        <v>2622</v>
      </c>
      <c r="C2521" t="s">
        <v>235</v>
      </c>
      <c r="D2521">
        <v>2015</v>
      </c>
      <c r="E2521" s="13">
        <v>0</v>
      </c>
      <c r="F2521" s="13">
        <v>0</v>
      </c>
      <c r="G2521" s="13">
        <v>0</v>
      </c>
      <c r="H2521" s="13">
        <v>0</v>
      </c>
      <c r="I2521" s="13">
        <v>0</v>
      </c>
      <c r="J2521" s="13">
        <v>0</v>
      </c>
      <c r="K2521" s="13">
        <v>0</v>
      </c>
      <c r="L2521" s="13">
        <v>0</v>
      </c>
      <c r="M2521" s="13">
        <v>0</v>
      </c>
      <c r="N2521" s="13">
        <v>0</v>
      </c>
      <c r="O2521" s="13">
        <v>0</v>
      </c>
      <c r="P2521" s="13">
        <v>0</v>
      </c>
      <c r="Q2521" s="13">
        <v>0</v>
      </c>
      <c r="R2521" s="13">
        <v>0</v>
      </c>
      <c r="S2521" s="13">
        <v>0</v>
      </c>
      <c r="T2521" s="13">
        <v>0</v>
      </c>
      <c r="U2521" s="13">
        <v>0</v>
      </c>
      <c r="V2521" s="13">
        <v>0</v>
      </c>
      <c r="W2521" s="13">
        <v>0</v>
      </c>
      <c r="X2521" s="13">
        <v>0</v>
      </c>
      <c r="Y2521" s="13">
        <v>0</v>
      </c>
      <c r="Z2521" s="13">
        <v>0</v>
      </c>
      <c r="AA2521" s="13">
        <v>0</v>
      </c>
      <c r="AB2521" s="13"/>
      <c r="AC2521" s="13"/>
      <c r="AD2521" s="13"/>
      <c r="AE2521" s="13"/>
      <c r="AF2521" s="13"/>
      <c r="AG2521" s="13"/>
      <c r="AH2521" s="13"/>
      <c r="AI2521" s="13"/>
      <c r="AJ2521" s="13"/>
      <c r="AK2521" s="13"/>
      <c r="AL2521" s="13"/>
      <c r="AM2521" s="13"/>
      <c r="AN2521" s="13"/>
      <c r="AO2521" s="13"/>
      <c r="AP2521" s="13"/>
      <c r="AQ2521" s="13"/>
      <c r="AR2521" s="13"/>
      <c r="AS2521" s="13"/>
      <c r="AT2521" s="13"/>
      <c r="AU2521" s="13"/>
      <c r="AV2521" s="13"/>
      <c r="AW2521" s="13"/>
      <c r="AX2521" s="13"/>
      <c r="AY2521" s="14" t="str">
        <f t="shared" si="394"/>
        <v/>
      </c>
      <c r="AZ2521" s="14">
        <f t="shared" si="402"/>
        <v>23</v>
      </c>
      <c r="BA2521" s="19">
        <f t="shared" si="395"/>
        <v>0</v>
      </c>
      <c r="BB2521" s="20" t="e">
        <f t="shared" si="403"/>
        <v>#DIV/0!</v>
      </c>
      <c r="BC2521">
        <f t="shared" si="396"/>
        <v>23</v>
      </c>
      <c r="BD2521" s="14">
        <f t="shared" si="397"/>
        <v>1</v>
      </c>
      <c r="BE2521" s="14" t="str">
        <f t="shared" si="398"/>
        <v/>
      </c>
      <c r="BF2521" s="14" t="str">
        <f t="shared" si="399"/>
        <v/>
      </c>
      <c r="BG2521" s="14" t="str">
        <f t="shared" si="400"/>
        <v/>
      </c>
    </row>
    <row r="2522" spans="1:59" x14ac:dyDescent="0.2">
      <c r="A2522" t="str">
        <f t="shared" si="401"/>
        <v>Wylie Buzza_2018</v>
      </c>
      <c r="B2522" t="s">
        <v>1595</v>
      </c>
      <c r="C2522" t="s">
        <v>235</v>
      </c>
      <c r="D2522">
        <v>2018</v>
      </c>
      <c r="E2522" s="13">
        <v>261400</v>
      </c>
      <c r="F2522" s="13">
        <v>261400</v>
      </c>
      <c r="G2522" s="13">
        <v>261400</v>
      </c>
      <c r="H2522" s="13">
        <v>261400</v>
      </c>
      <c r="I2522" s="13">
        <v>261400</v>
      </c>
      <c r="J2522" s="13">
        <v>261400</v>
      </c>
      <c r="K2522" s="13">
        <v>261400</v>
      </c>
      <c r="L2522" s="13">
        <v>261400</v>
      </c>
      <c r="M2522" s="13">
        <v>261400</v>
      </c>
      <c r="N2522" s="13">
        <v>261400</v>
      </c>
      <c r="O2522" s="13">
        <v>261400</v>
      </c>
      <c r="P2522" s="13">
        <v>261400</v>
      </c>
      <c r="Q2522" s="13">
        <v>261400</v>
      </c>
      <c r="R2522" s="13">
        <v>261400</v>
      </c>
      <c r="S2522" s="13">
        <v>261400</v>
      </c>
      <c r="T2522" s="13">
        <v>261400</v>
      </c>
      <c r="U2522" s="13">
        <v>261400</v>
      </c>
      <c r="V2522" s="13">
        <v>248700</v>
      </c>
      <c r="W2522" s="13">
        <v>248700</v>
      </c>
      <c r="X2522" s="13">
        <v>248700</v>
      </c>
      <c r="Y2522" s="13">
        <v>248700</v>
      </c>
      <c r="Z2522" s="13">
        <v>248700</v>
      </c>
      <c r="AA2522" s="13">
        <v>248700</v>
      </c>
      <c r="AB2522" s="13"/>
      <c r="AC2522" s="13"/>
      <c r="AD2522" s="13"/>
      <c r="AE2522" s="13"/>
      <c r="AF2522" s="13"/>
      <c r="AG2522" s="13"/>
      <c r="AH2522" s="13"/>
      <c r="AI2522" s="13"/>
      <c r="AJ2522" s="13"/>
      <c r="AK2522" s="13"/>
      <c r="AL2522" s="13">
        <v>29</v>
      </c>
      <c r="AM2522" s="13">
        <v>56</v>
      </c>
      <c r="AN2522" s="13"/>
      <c r="AO2522" s="13"/>
      <c r="AP2522" s="13"/>
      <c r="AQ2522" s="13"/>
      <c r="AR2522" s="13">
        <v>46</v>
      </c>
      <c r="AS2522" s="13"/>
      <c r="AT2522" s="13"/>
      <c r="AU2522" s="13"/>
      <c r="AV2522" s="13"/>
      <c r="AW2522" s="13"/>
      <c r="AX2522" s="13"/>
      <c r="AY2522" s="14">
        <f t="shared" si="394"/>
        <v>43.666666666666664</v>
      </c>
      <c r="AZ2522" s="14">
        <f t="shared" si="402"/>
        <v>23</v>
      </c>
      <c r="BA2522" s="19">
        <f t="shared" si="395"/>
        <v>0.13636363636363635</v>
      </c>
      <c r="BB2522" s="20">
        <f t="shared" si="403"/>
        <v>13.650396819628853</v>
      </c>
      <c r="BC2522">
        <f t="shared" si="396"/>
        <v>0</v>
      </c>
      <c r="BD2522" s="14">
        <f t="shared" si="397"/>
        <v>18</v>
      </c>
      <c r="BE2522" s="14" t="str">
        <f t="shared" si="398"/>
        <v/>
      </c>
      <c r="BF2522" s="14">
        <f t="shared" si="399"/>
        <v>42.5</v>
      </c>
      <c r="BG2522" s="14">
        <f t="shared" si="400"/>
        <v>46</v>
      </c>
    </row>
    <row r="2523" spans="1:59" x14ac:dyDescent="0.2">
      <c r="A2523" t="str">
        <f t="shared" si="401"/>
        <v>Wylie Buzza_2017</v>
      </c>
      <c r="B2523" t="s">
        <v>1595</v>
      </c>
      <c r="C2523" t="s">
        <v>235</v>
      </c>
      <c r="D2523">
        <v>2017</v>
      </c>
      <c r="E2523" s="13">
        <v>123900</v>
      </c>
      <c r="F2523" s="13">
        <v>123900</v>
      </c>
      <c r="G2523" s="13">
        <v>123900</v>
      </c>
      <c r="H2523" s="13">
        <v>123900</v>
      </c>
      <c r="I2523" s="13">
        <v>123900</v>
      </c>
      <c r="J2523" s="13">
        <v>123900</v>
      </c>
      <c r="K2523" s="13">
        <v>123900</v>
      </c>
      <c r="L2523" s="13">
        <v>123900</v>
      </c>
      <c r="M2523" s="13">
        <v>123900</v>
      </c>
      <c r="N2523" s="13">
        <v>123900</v>
      </c>
      <c r="O2523" s="13">
        <v>123900</v>
      </c>
      <c r="P2523" s="13">
        <v>123900</v>
      </c>
      <c r="Q2523" s="13">
        <v>123900</v>
      </c>
      <c r="R2523" s="13">
        <v>123900</v>
      </c>
      <c r="S2523" s="13">
        <v>123900</v>
      </c>
      <c r="T2523" s="13">
        <v>123900</v>
      </c>
      <c r="U2523" s="13">
        <v>123900</v>
      </c>
      <c r="V2523" s="13">
        <v>123900</v>
      </c>
      <c r="W2523" s="13">
        <v>123900</v>
      </c>
      <c r="X2523" s="13">
        <v>159100</v>
      </c>
      <c r="Y2523" s="13">
        <v>178500</v>
      </c>
      <c r="Z2523" s="13">
        <v>178500</v>
      </c>
      <c r="AA2523" s="13">
        <v>209500</v>
      </c>
      <c r="AB2523" s="13"/>
      <c r="AC2523" s="13"/>
      <c r="AD2523" s="13"/>
      <c r="AE2523" s="13"/>
      <c r="AF2523" s="13"/>
      <c r="AG2523" s="13"/>
      <c r="AH2523" s="13"/>
      <c r="AI2523" s="13"/>
      <c r="AJ2523" s="13"/>
      <c r="AK2523" s="13"/>
      <c r="AL2523" s="13"/>
      <c r="AM2523" s="13"/>
      <c r="AN2523" s="13"/>
      <c r="AO2523" s="13"/>
      <c r="AP2523" s="13">
        <v>58</v>
      </c>
      <c r="AQ2523" s="13">
        <v>43</v>
      </c>
      <c r="AR2523" s="13"/>
      <c r="AS2523" s="13"/>
      <c r="AT2523" s="13">
        <v>53</v>
      </c>
      <c r="AU2523" s="13">
        <v>44</v>
      </c>
      <c r="AV2523" s="13"/>
      <c r="AW2523" s="13">
        <v>81</v>
      </c>
      <c r="AX2523" s="13">
        <v>38</v>
      </c>
      <c r="AY2523" s="14">
        <f t="shared" si="394"/>
        <v>52.833333333333336</v>
      </c>
      <c r="AZ2523" s="14">
        <f t="shared" si="402"/>
        <v>23</v>
      </c>
      <c r="BA2523" s="19">
        <f t="shared" si="395"/>
        <v>0.27272727272727271</v>
      </c>
      <c r="BB2523" s="20">
        <f t="shared" si="403"/>
        <v>15.587388064286666</v>
      </c>
      <c r="BC2523">
        <f t="shared" si="396"/>
        <v>0</v>
      </c>
      <c r="BD2523" s="14">
        <f t="shared" si="397"/>
        <v>1</v>
      </c>
      <c r="BE2523" s="14" t="str">
        <f t="shared" si="398"/>
        <v/>
      </c>
      <c r="BF2523" s="14" t="str">
        <f t="shared" si="399"/>
        <v/>
      </c>
      <c r="BG2523" s="14">
        <f t="shared" si="400"/>
        <v>52.833333333333336</v>
      </c>
    </row>
    <row r="2524" spans="1:59" x14ac:dyDescent="0.2">
      <c r="A2524" t="str">
        <f t="shared" si="401"/>
        <v>Wylie Buzza_2016</v>
      </c>
      <c r="B2524" t="s">
        <v>1595</v>
      </c>
      <c r="C2524" t="s">
        <v>235</v>
      </c>
      <c r="D2524">
        <v>2016</v>
      </c>
      <c r="E2524" s="13">
        <v>117300</v>
      </c>
      <c r="F2524" s="13">
        <v>117300</v>
      </c>
      <c r="G2524" s="13">
        <v>117300</v>
      </c>
      <c r="H2524" s="13">
        <v>117300</v>
      </c>
      <c r="I2524" s="13">
        <v>117300</v>
      </c>
      <c r="J2524" s="13">
        <v>117300</v>
      </c>
      <c r="K2524" s="13">
        <v>117300</v>
      </c>
      <c r="L2524" s="13">
        <v>117300</v>
      </c>
      <c r="M2524" s="13">
        <v>117300</v>
      </c>
      <c r="N2524" s="13">
        <v>117300</v>
      </c>
      <c r="O2524" s="13">
        <v>117300</v>
      </c>
      <c r="P2524" s="13">
        <v>117300</v>
      </c>
      <c r="Q2524" s="13">
        <v>117300</v>
      </c>
      <c r="R2524" s="13">
        <v>117300</v>
      </c>
      <c r="S2524" s="13">
        <v>117300</v>
      </c>
      <c r="T2524" s="13">
        <v>117300</v>
      </c>
      <c r="U2524" s="13">
        <v>117300</v>
      </c>
      <c r="V2524" s="13">
        <v>117300</v>
      </c>
      <c r="W2524" s="13">
        <v>117300</v>
      </c>
      <c r="X2524" s="13">
        <v>117300</v>
      </c>
      <c r="Y2524" s="13">
        <v>117300</v>
      </c>
      <c r="Z2524" s="13">
        <v>117300</v>
      </c>
      <c r="AA2524" s="13">
        <v>117300</v>
      </c>
      <c r="AB2524" s="13"/>
      <c r="AC2524" s="13"/>
      <c r="AD2524" s="13"/>
      <c r="AE2524" s="13"/>
      <c r="AF2524" s="13"/>
      <c r="AG2524" s="13"/>
      <c r="AH2524" s="13"/>
      <c r="AI2524" s="13"/>
      <c r="AJ2524" s="13"/>
      <c r="AK2524" s="13"/>
      <c r="AL2524" s="13"/>
      <c r="AM2524" s="13"/>
      <c r="AN2524" s="13"/>
      <c r="AO2524" s="13"/>
      <c r="AP2524" s="13"/>
      <c r="AQ2524" s="13"/>
      <c r="AR2524" s="13"/>
      <c r="AS2524" s="13"/>
      <c r="AT2524" s="13"/>
      <c r="AU2524" s="13"/>
      <c r="AV2524" s="13"/>
      <c r="AW2524" s="13"/>
      <c r="AX2524" s="13"/>
      <c r="AY2524" s="14" t="str">
        <f t="shared" si="394"/>
        <v/>
      </c>
      <c r="AZ2524" s="14">
        <f t="shared" si="402"/>
        <v>23</v>
      </c>
      <c r="BA2524" s="19">
        <f t="shared" si="395"/>
        <v>0</v>
      </c>
      <c r="BB2524" s="20" t="e">
        <f t="shared" si="403"/>
        <v>#DIV/0!</v>
      </c>
      <c r="BC2524">
        <f t="shared" si="396"/>
        <v>0</v>
      </c>
      <c r="BD2524" s="14">
        <f t="shared" si="397"/>
        <v>1</v>
      </c>
      <c r="BE2524" s="14" t="str">
        <f t="shared" si="398"/>
        <v/>
      </c>
      <c r="BF2524" s="14" t="str">
        <f t="shared" si="399"/>
        <v/>
      </c>
      <c r="BG2524" s="14" t="str">
        <f t="shared" si="400"/>
        <v/>
      </c>
    </row>
    <row r="2525" spans="1:59" x14ac:dyDescent="0.2">
      <c r="A2525" t="str">
        <f t="shared" si="401"/>
        <v>Wylie Buzza_2015</v>
      </c>
      <c r="B2525" t="s">
        <v>1595</v>
      </c>
      <c r="C2525" t="s">
        <v>235</v>
      </c>
      <c r="D2525">
        <v>2015</v>
      </c>
      <c r="E2525" s="13">
        <v>0</v>
      </c>
      <c r="F2525" s="13">
        <v>0</v>
      </c>
      <c r="G2525" s="13">
        <v>0</v>
      </c>
      <c r="H2525" s="13">
        <v>0</v>
      </c>
      <c r="I2525" s="13">
        <v>0</v>
      </c>
      <c r="J2525" s="13">
        <v>0</v>
      </c>
      <c r="K2525" s="13">
        <v>0</v>
      </c>
      <c r="L2525" s="13">
        <v>0</v>
      </c>
      <c r="M2525" s="13">
        <v>0</v>
      </c>
      <c r="N2525" s="13">
        <v>0</v>
      </c>
      <c r="O2525" s="13">
        <v>0</v>
      </c>
      <c r="P2525" s="13">
        <v>0</v>
      </c>
      <c r="Q2525" s="13">
        <v>0</v>
      </c>
      <c r="R2525" s="13">
        <v>0</v>
      </c>
      <c r="S2525" s="13">
        <v>0</v>
      </c>
      <c r="T2525" s="13">
        <v>0</v>
      </c>
      <c r="U2525" s="13">
        <v>0</v>
      </c>
      <c r="V2525" s="13">
        <v>0</v>
      </c>
      <c r="W2525" s="13">
        <v>0</v>
      </c>
      <c r="X2525" s="13">
        <v>0</v>
      </c>
      <c r="Y2525" s="13">
        <v>0</v>
      </c>
      <c r="Z2525" s="13">
        <v>0</v>
      </c>
      <c r="AA2525" s="13">
        <v>0</v>
      </c>
      <c r="AB2525" s="13"/>
      <c r="AC2525" s="13"/>
      <c r="AD2525" s="13"/>
      <c r="AE2525" s="13"/>
      <c r="AF2525" s="13"/>
      <c r="AG2525" s="13"/>
      <c r="AH2525" s="13"/>
      <c r="AI2525" s="13"/>
      <c r="AJ2525" s="13"/>
      <c r="AK2525" s="13"/>
      <c r="AL2525" s="13"/>
      <c r="AM2525" s="13"/>
      <c r="AN2525" s="13"/>
      <c r="AO2525" s="13"/>
      <c r="AP2525" s="13"/>
      <c r="AQ2525" s="13"/>
      <c r="AR2525" s="13"/>
      <c r="AS2525" s="13"/>
      <c r="AT2525" s="13"/>
      <c r="AU2525" s="13"/>
      <c r="AV2525" s="13"/>
      <c r="AW2525" s="13"/>
      <c r="AX2525" s="13"/>
      <c r="AY2525" s="14" t="str">
        <f t="shared" si="394"/>
        <v/>
      </c>
      <c r="AZ2525" s="14">
        <f t="shared" si="402"/>
        <v>23</v>
      </c>
      <c r="BA2525" s="19">
        <f t="shared" si="395"/>
        <v>0</v>
      </c>
      <c r="BB2525" s="20" t="e">
        <f t="shared" si="403"/>
        <v>#DIV/0!</v>
      </c>
      <c r="BC2525">
        <f t="shared" si="396"/>
        <v>23</v>
      </c>
      <c r="BD2525" s="14">
        <f t="shared" si="397"/>
        <v>1</v>
      </c>
      <c r="BE2525" s="14" t="str">
        <f t="shared" si="398"/>
        <v/>
      </c>
      <c r="BF2525" s="14" t="str">
        <f t="shared" si="399"/>
        <v/>
      </c>
      <c r="BG2525" s="14" t="str">
        <f t="shared" si="400"/>
        <v/>
      </c>
    </row>
    <row r="2526" spans="1:59" x14ac:dyDescent="0.2">
      <c r="A2526" t="str">
        <f t="shared" si="401"/>
        <v>Matthew De Boer_2018</v>
      </c>
      <c r="B2526" t="s">
        <v>2640</v>
      </c>
      <c r="C2526" t="s">
        <v>490</v>
      </c>
      <c r="D2526">
        <v>2018</v>
      </c>
      <c r="E2526" s="13">
        <v>340900</v>
      </c>
      <c r="F2526" s="13">
        <v>340900</v>
      </c>
      <c r="G2526" s="13">
        <v>340900</v>
      </c>
      <c r="H2526" s="13">
        <v>356300</v>
      </c>
      <c r="I2526" s="13">
        <v>381400</v>
      </c>
      <c r="J2526" s="13">
        <v>400600</v>
      </c>
      <c r="K2526" s="13">
        <v>425000</v>
      </c>
      <c r="L2526" s="13">
        <v>421600</v>
      </c>
      <c r="M2526" s="13">
        <v>395200</v>
      </c>
      <c r="N2526" s="13">
        <v>395200</v>
      </c>
      <c r="O2526" s="13">
        <v>395200</v>
      </c>
      <c r="P2526" s="13">
        <v>395200</v>
      </c>
      <c r="Q2526" s="13">
        <v>383400</v>
      </c>
      <c r="R2526" s="13">
        <v>383400</v>
      </c>
      <c r="S2526" s="13">
        <v>390900</v>
      </c>
      <c r="T2526" s="13">
        <v>411200</v>
      </c>
      <c r="U2526" s="13">
        <v>412100</v>
      </c>
      <c r="V2526" s="13">
        <v>412100</v>
      </c>
      <c r="W2526" s="13">
        <v>412100</v>
      </c>
      <c r="X2526" s="13">
        <v>412100</v>
      </c>
      <c r="Y2526" s="13">
        <v>406900</v>
      </c>
      <c r="Z2526" s="13">
        <v>406900</v>
      </c>
      <c r="AA2526" s="13">
        <v>406900</v>
      </c>
      <c r="AB2526" s="13">
        <v>72</v>
      </c>
      <c r="AC2526" s="13">
        <v>78</v>
      </c>
      <c r="AD2526" s="13">
        <v>87</v>
      </c>
      <c r="AE2526" s="13">
        <v>100</v>
      </c>
      <c r="AF2526" s="13">
        <v>79</v>
      </c>
      <c r="AG2526" s="13">
        <v>113</v>
      </c>
      <c r="AH2526" s="13">
        <v>54</v>
      </c>
      <c r="AI2526" s="13">
        <v>28</v>
      </c>
      <c r="AJ2526" s="13"/>
      <c r="AK2526" s="13"/>
      <c r="AL2526" s="13"/>
      <c r="AM2526" s="13">
        <v>131</v>
      </c>
      <c r="AN2526" s="13"/>
      <c r="AO2526" s="13">
        <v>90</v>
      </c>
      <c r="AP2526" s="13">
        <v>64</v>
      </c>
      <c r="AQ2526" s="13">
        <v>100</v>
      </c>
      <c r="AR2526" s="13"/>
      <c r="AS2526" s="13"/>
      <c r="AT2526" s="13"/>
      <c r="AU2526" s="13">
        <v>78</v>
      </c>
      <c r="AV2526" s="13"/>
      <c r="AW2526" s="13"/>
      <c r="AX2526" s="13"/>
      <c r="AY2526" s="14">
        <f t="shared" si="394"/>
        <v>82.615384615384613</v>
      </c>
      <c r="AZ2526" s="14">
        <f t="shared" si="402"/>
        <v>23</v>
      </c>
      <c r="BA2526" s="19">
        <f t="shared" si="395"/>
        <v>0.59090909090909094</v>
      </c>
      <c r="BB2526" s="20">
        <f t="shared" si="403"/>
        <v>26.234641416577627</v>
      </c>
      <c r="BC2526">
        <f t="shared" si="396"/>
        <v>0</v>
      </c>
      <c r="BD2526" s="14">
        <f t="shared" si="397"/>
        <v>1</v>
      </c>
      <c r="BE2526" s="14">
        <f t="shared" si="398"/>
        <v>88.166666666666671</v>
      </c>
      <c r="BF2526" s="14">
        <f t="shared" si="399"/>
        <v>71</v>
      </c>
      <c r="BG2526" s="14">
        <f t="shared" si="400"/>
        <v>80.666666666666671</v>
      </c>
    </row>
    <row r="2527" spans="1:59" x14ac:dyDescent="0.2">
      <c r="A2527" t="str">
        <f t="shared" si="401"/>
        <v>Matthew De Boer_2017</v>
      </c>
      <c r="B2527" t="s">
        <v>2640</v>
      </c>
      <c r="C2527" t="s">
        <v>490</v>
      </c>
      <c r="D2527">
        <v>2017</v>
      </c>
      <c r="E2527" s="13">
        <v>298200</v>
      </c>
      <c r="F2527" s="13">
        <v>298200</v>
      </c>
      <c r="G2527" s="13">
        <v>298200</v>
      </c>
      <c r="H2527" s="13">
        <v>298200</v>
      </c>
      <c r="I2527" s="13">
        <v>298200</v>
      </c>
      <c r="J2527" s="13">
        <v>298200</v>
      </c>
      <c r="K2527" s="13">
        <v>298200</v>
      </c>
      <c r="L2527" s="13">
        <v>298200</v>
      </c>
      <c r="M2527" s="13">
        <v>298200</v>
      </c>
      <c r="N2527" s="13">
        <v>298200</v>
      </c>
      <c r="O2527" s="13">
        <v>298200</v>
      </c>
      <c r="P2527" s="13">
        <v>294500</v>
      </c>
      <c r="Q2527" s="13">
        <v>305400</v>
      </c>
      <c r="R2527" s="13">
        <v>305400</v>
      </c>
      <c r="S2527" s="13">
        <v>326700</v>
      </c>
      <c r="T2527" s="13">
        <v>344800</v>
      </c>
      <c r="U2527" s="13">
        <v>344200</v>
      </c>
      <c r="V2527" s="13">
        <v>314700</v>
      </c>
      <c r="W2527" s="13">
        <v>314700</v>
      </c>
      <c r="X2527" s="13">
        <v>303100</v>
      </c>
      <c r="Y2527" s="13">
        <v>292900</v>
      </c>
      <c r="Z2527" s="13">
        <v>319000</v>
      </c>
      <c r="AA2527" s="13">
        <v>312500</v>
      </c>
      <c r="AB2527" s="13"/>
      <c r="AC2527" s="13"/>
      <c r="AD2527" s="13"/>
      <c r="AE2527" s="13"/>
      <c r="AF2527" s="13"/>
      <c r="AG2527" s="13"/>
      <c r="AH2527" s="13"/>
      <c r="AI2527" s="13"/>
      <c r="AJ2527" s="13">
        <v>68</v>
      </c>
      <c r="AK2527" s="13">
        <v>37</v>
      </c>
      <c r="AL2527" s="13">
        <v>63</v>
      </c>
      <c r="AM2527" s="13">
        <v>97</v>
      </c>
      <c r="AN2527" s="13"/>
      <c r="AO2527" s="13">
        <v>67</v>
      </c>
      <c r="AP2527" s="13">
        <v>71</v>
      </c>
      <c r="AQ2527" s="13">
        <v>66</v>
      </c>
      <c r="AR2527" s="13">
        <v>2</v>
      </c>
      <c r="AS2527" s="13"/>
      <c r="AT2527" s="13">
        <v>95</v>
      </c>
      <c r="AU2527" s="13">
        <v>63</v>
      </c>
      <c r="AV2527" s="13">
        <v>78</v>
      </c>
      <c r="AW2527" s="13">
        <v>37</v>
      </c>
      <c r="AX2527" s="13"/>
      <c r="AY2527" s="14">
        <f t="shared" si="394"/>
        <v>62</v>
      </c>
      <c r="AZ2527" s="14">
        <f t="shared" si="402"/>
        <v>23</v>
      </c>
      <c r="BA2527" s="19">
        <f t="shared" si="395"/>
        <v>0.54545454545454541</v>
      </c>
      <c r="BB2527" s="20">
        <f t="shared" si="403"/>
        <v>26.250541119963778</v>
      </c>
      <c r="BC2527">
        <f t="shared" si="396"/>
        <v>0</v>
      </c>
      <c r="BD2527" s="14">
        <f t="shared" si="397"/>
        <v>21</v>
      </c>
      <c r="BE2527" s="14" t="str">
        <f t="shared" si="398"/>
        <v/>
      </c>
      <c r="BF2527" s="14">
        <f t="shared" si="399"/>
        <v>66.25</v>
      </c>
      <c r="BG2527" s="14">
        <f t="shared" si="400"/>
        <v>58.857142857142854</v>
      </c>
    </row>
    <row r="2528" spans="1:59" x14ac:dyDescent="0.2">
      <c r="A2528" t="str">
        <f t="shared" si="401"/>
        <v>Matthew De Boer_2016</v>
      </c>
      <c r="B2528" t="s">
        <v>2640</v>
      </c>
      <c r="C2528" t="s">
        <v>490</v>
      </c>
      <c r="D2528">
        <v>2016</v>
      </c>
      <c r="E2528" s="13">
        <v>289500</v>
      </c>
      <c r="F2528" s="13">
        <v>289500</v>
      </c>
      <c r="G2528" s="13">
        <v>289500</v>
      </c>
      <c r="H2528" s="13">
        <v>289500</v>
      </c>
      <c r="I2528" s="13">
        <v>289500</v>
      </c>
      <c r="J2528" s="13">
        <v>289500</v>
      </c>
      <c r="K2528" s="13">
        <v>289500</v>
      </c>
      <c r="L2528" s="13">
        <v>289500</v>
      </c>
      <c r="M2528" s="13">
        <v>289500</v>
      </c>
      <c r="N2528" s="13">
        <v>289500</v>
      </c>
      <c r="O2528" s="13">
        <v>289500</v>
      </c>
      <c r="P2528" s="13">
        <v>289500</v>
      </c>
      <c r="Q2528" s="13">
        <v>289500</v>
      </c>
      <c r="R2528" s="13">
        <v>289500</v>
      </c>
      <c r="S2528" s="13">
        <v>289500</v>
      </c>
      <c r="T2528" s="13">
        <v>289500</v>
      </c>
      <c r="U2528" s="13">
        <v>289500</v>
      </c>
      <c r="V2528" s="13">
        <v>289500</v>
      </c>
      <c r="W2528" s="13">
        <v>289500</v>
      </c>
      <c r="X2528" s="13">
        <v>289500</v>
      </c>
      <c r="Y2528" s="13">
        <v>289500</v>
      </c>
      <c r="Z2528" s="13">
        <v>289500</v>
      </c>
      <c r="AA2528" s="13">
        <v>289500</v>
      </c>
      <c r="AB2528" s="13"/>
      <c r="AC2528" s="13"/>
      <c r="AD2528" s="13">
        <v>40</v>
      </c>
      <c r="AE2528" s="13"/>
      <c r="AF2528" s="13"/>
      <c r="AG2528" s="13"/>
      <c r="AH2528" s="13"/>
      <c r="AI2528" s="13"/>
      <c r="AJ2528" s="13"/>
      <c r="AK2528" s="13">
        <v>76</v>
      </c>
      <c r="AL2528" s="13"/>
      <c r="AM2528" s="13"/>
      <c r="AN2528" s="13"/>
      <c r="AO2528" s="13"/>
      <c r="AP2528" s="13"/>
      <c r="AQ2528" s="13"/>
      <c r="AR2528" s="13"/>
      <c r="AS2528" s="13"/>
      <c r="AT2528" s="13">
        <v>63</v>
      </c>
      <c r="AU2528" s="13"/>
      <c r="AV2528" s="13"/>
      <c r="AW2528" s="13"/>
      <c r="AX2528" s="13">
        <v>95</v>
      </c>
      <c r="AY2528" s="14">
        <f t="shared" si="394"/>
        <v>68.5</v>
      </c>
      <c r="AZ2528" s="14">
        <f t="shared" si="402"/>
        <v>23</v>
      </c>
      <c r="BA2528" s="19">
        <f t="shared" si="395"/>
        <v>0.18181818181818182</v>
      </c>
      <c r="BB2528" s="20">
        <f t="shared" si="403"/>
        <v>23.101226518664905</v>
      </c>
      <c r="BC2528">
        <f t="shared" si="396"/>
        <v>0</v>
      </c>
      <c r="BD2528" s="14">
        <f t="shared" si="397"/>
        <v>1</v>
      </c>
      <c r="BE2528" s="14">
        <f t="shared" si="398"/>
        <v>40</v>
      </c>
      <c r="BF2528" s="14">
        <f t="shared" si="399"/>
        <v>76</v>
      </c>
      <c r="BG2528" s="14">
        <f t="shared" si="400"/>
        <v>79</v>
      </c>
    </row>
    <row r="2529" spans="1:59" x14ac:dyDescent="0.2">
      <c r="A2529" t="str">
        <f t="shared" si="401"/>
        <v>Matthew De Boer_2015</v>
      </c>
      <c r="B2529" t="s">
        <v>2640</v>
      </c>
      <c r="C2529" t="s">
        <v>490</v>
      </c>
      <c r="D2529">
        <v>2015</v>
      </c>
      <c r="E2529" s="13">
        <v>368800</v>
      </c>
      <c r="F2529" s="13">
        <v>368800</v>
      </c>
      <c r="G2529" s="13">
        <v>368800</v>
      </c>
      <c r="H2529" s="13">
        <v>317400</v>
      </c>
      <c r="I2529" s="13">
        <v>294100</v>
      </c>
      <c r="J2529" s="13">
        <v>300300</v>
      </c>
      <c r="K2529" s="13">
        <v>282400</v>
      </c>
      <c r="L2529" s="13">
        <v>282400</v>
      </c>
      <c r="M2529" s="13">
        <v>282400</v>
      </c>
      <c r="N2529" s="13">
        <v>282400</v>
      </c>
      <c r="O2529" s="13">
        <v>282400</v>
      </c>
      <c r="P2529" s="13">
        <v>282400</v>
      </c>
      <c r="Q2529" s="13">
        <v>282400</v>
      </c>
      <c r="R2529" s="13">
        <v>277100</v>
      </c>
      <c r="S2529" s="13">
        <v>265400</v>
      </c>
      <c r="T2529" s="13">
        <v>269400</v>
      </c>
      <c r="U2529" s="13">
        <v>255800</v>
      </c>
      <c r="V2529" s="13">
        <v>229500</v>
      </c>
      <c r="W2529" s="13">
        <v>231800</v>
      </c>
      <c r="X2529" s="13">
        <v>243500</v>
      </c>
      <c r="Y2529" s="13">
        <v>276900</v>
      </c>
      <c r="Z2529" s="13">
        <v>274700</v>
      </c>
      <c r="AA2529" s="13">
        <v>283200</v>
      </c>
      <c r="AB2529" s="13">
        <v>34</v>
      </c>
      <c r="AC2529" s="13">
        <v>11</v>
      </c>
      <c r="AD2529" s="13">
        <v>57</v>
      </c>
      <c r="AE2529" s="13">
        <v>68</v>
      </c>
      <c r="AF2529" s="13">
        <v>65</v>
      </c>
      <c r="AG2529" s="13">
        <v>6</v>
      </c>
      <c r="AH2529" s="13"/>
      <c r="AI2529" s="13"/>
      <c r="AJ2529" s="13"/>
      <c r="AK2529" s="13"/>
      <c r="AL2529" s="13"/>
      <c r="AM2529" s="13"/>
      <c r="AN2529" s="13">
        <v>85</v>
      </c>
      <c r="AO2529" s="13">
        <v>46</v>
      </c>
      <c r="AP2529" s="13">
        <v>35</v>
      </c>
      <c r="AQ2529" s="13">
        <v>48</v>
      </c>
      <c r="AR2529" s="13">
        <v>12</v>
      </c>
      <c r="AS2529" s="13">
        <v>84</v>
      </c>
      <c r="AT2529" s="13">
        <v>71</v>
      </c>
      <c r="AU2529" s="13">
        <v>69</v>
      </c>
      <c r="AV2529" s="13">
        <v>25</v>
      </c>
      <c r="AW2529" s="13">
        <v>94</v>
      </c>
      <c r="AX2529" s="13">
        <v>102</v>
      </c>
      <c r="AY2529" s="14">
        <f t="shared" si="394"/>
        <v>53.647058823529413</v>
      </c>
      <c r="AZ2529" s="14">
        <f t="shared" si="402"/>
        <v>23</v>
      </c>
      <c r="BA2529" s="19">
        <f t="shared" si="395"/>
        <v>0.77272727272727271</v>
      </c>
      <c r="BB2529" s="20">
        <f t="shared" si="403"/>
        <v>29.813883461548972</v>
      </c>
      <c r="BC2529">
        <f t="shared" si="396"/>
        <v>0</v>
      </c>
      <c r="BD2529" s="14">
        <f t="shared" si="397"/>
        <v>18</v>
      </c>
      <c r="BE2529" s="14">
        <f t="shared" si="398"/>
        <v>40.166666666666664</v>
      </c>
      <c r="BF2529" s="14" t="str">
        <f t="shared" si="399"/>
        <v/>
      </c>
      <c r="BG2529" s="14">
        <f t="shared" si="400"/>
        <v>60</v>
      </c>
    </row>
    <row r="2530" spans="1:59" x14ac:dyDescent="0.2">
      <c r="A2530" t="str">
        <f t="shared" si="401"/>
        <v>Mitchell Duncan_2018</v>
      </c>
      <c r="B2530" t="s">
        <v>2641</v>
      </c>
      <c r="C2530" t="s">
        <v>235</v>
      </c>
      <c r="D2530">
        <v>2018</v>
      </c>
      <c r="E2530" s="13">
        <v>603700</v>
      </c>
      <c r="F2530" s="13">
        <v>603700</v>
      </c>
      <c r="G2530" s="13">
        <v>603700</v>
      </c>
      <c r="H2530" s="13">
        <v>603700</v>
      </c>
      <c r="I2530" s="13">
        <v>603700</v>
      </c>
      <c r="J2530" s="13">
        <v>571600</v>
      </c>
      <c r="K2530" s="13">
        <v>551900</v>
      </c>
      <c r="L2530" s="13">
        <v>548100</v>
      </c>
      <c r="M2530" s="13">
        <v>552100</v>
      </c>
      <c r="N2530" s="13">
        <v>551900</v>
      </c>
      <c r="O2530" s="13">
        <v>547700</v>
      </c>
      <c r="P2530" s="13">
        <v>561700</v>
      </c>
      <c r="Q2530" s="13">
        <v>568700</v>
      </c>
      <c r="R2530" s="13">
        <v>563400</v>
      </c>
      <c r="S2530" s="13">
        <v>563400</v>
      </c>
      <c r="T2530" s="13">
        <v>547900</v>
      </c>
      <c r="U2530" s="13">
        <v>548900</v>
      </c>
      <c r="V2530" s="13">
        <v>545300</v>
      </c>
      <c r="W2530" s="13">
        <v>535900</v>
      </c>
      <c r="X2530" s="13">
        <v>523300</v>
      </c>
      <c r="Y2530" s="13">
        <v>524100</v>
      </c>
      <c r="Z2530" s="13">
        <v>511200</v>
      </c>
      <c r="AA2530" s="13">
        <v>494700</v>
      </c>
      <c r="AB2530" s="13">
        <v>94</v>
      </c>
      <c r="AC2530" s="13"/>
      <c r="AD2530" s="13"/>
      <c r="AE2530" s="13">
        <v>108</v>
      </c>
      <c r="AF2530" s="13">
        <v>80</v>
      </c>
      <c r="AG2530" s="13">
        <v>107</v>
      </c>
      <c r="AH2530" s="13">
        <v>134</v>
      </c>
      <c r="AI2530" s="13">
        <v>98</v>
      </c>
      <c r="AJ2530" s="13">
        <v>101</v>
      </c>
      <c r="AK2530" s="13">
        <v>123</v>
      </c>
      <c r="AL2530" s="13">
        <v>136</v>
      </c>
      <c r="AM2530" s="13">
        <v>97</v>
      </c>
      <c r="AN2530" s="13">
        <v>97</v>
      </c>
      <c r="AO2530" s="13"/>
      <c r="AP2530" s="13">
        <v>116</v>
      </c>
      <c r="AQ2530" s="13">
        <v>125</v>
      </c>
      <c r="AR2530" s="13">
        <v>86</v>
      </c>
      <c r="AS2530" s="13">
        <v>102</v>
      </c>
      <c r="AT2530" s="13">
        <v>112</v>
      </c>
      <c r="AU2530" s="13">
        <v>110</v>
      </c>
      <c r="AV2530" s="13">
        <v>72</v>
      </c>
      <c r="AW2530" s="13">
        <v>109</v>
      </c>
      <c r="AX2530" s="13">
        <v>117</v>
      </c>
      <c r="AY2530" s="14">
        <f t="shared" si="394"/>
        <v>106.2</v>
      </c>
      <c r="AZ2530" s="14">
        <f t="shared" si="402"/>
        <v>23</v>
      </c>
      <c r="BA2530" s="19">
        <f t="shared" si="395"/>
        <v>0.90909090909090906</v>
      </c>
      <c r="BB2530" s="20">
        <f t="shared" si="403"/>
        <v>16.643633206598555</v>
      </c>
      <c r="BC2530">
        <f t="shared" si="396"/>
        <v>0</v>
      </c>
      <c r="BD2530" s="14">
        <f t="shared" si="397"/>
        <v>23</v>
      </c>
      <c r="BE2530" s="14">
        <f t="shared" si="398"/>
        <v>97.25</v>
      </c>
      <c r="BF2530" s="14">
        <f t="shared" si="399"/>
        <v>114.83333333333333</v>
      </c>
      <c r="BG2530" s="14">
        <f t="shared" si="400"/>
        <v>105.44444444444444</v>
      </c>
    </row>
    <row r="2531" spans="1:59" x14ac:dyDescent="0.2">
      <c r="A2531" t="str">
        <f t="shared" si="401"/>
        <v>Mitchell Duncan_2017</v>
      </c>
      <c r="B2531" t="s">
        <v>2641</v>
      </c>
      <c r="C2531" t="s">
        <v>235</v>
      </c>
      <c r="D2531">
        <v>2017</v>
      </c>
      <c r="E2531" s="13">
        <v>502000</v>
      </c>
      <c r="F2531" s="13">
        <v>502000</v>
      </c>
      <c r="G2531" s="13">
        <v>502000</v>
      </c>
      <c r="H2531" s="13">
        <v>521800</v>
      </c>
      <c r="I2531" s="13">
        <v>539000</v>
      </c>
      <c r="J2531" s="13">
        <v>555600</v>
      </c>
      <c r="K2531" s="13">
        <v>563900</v>
      </c>
      <c r="L2531" s="13">
        <v>552400</v>
      </c>
      <c r="M2531" s="13">
        <v>526400</v>
      </c>
      <c r="N2531" s="13">
        <v>515300</v>
      </c>
      <c r="O2531" s="13">
        <v>513500</v>
      </c>
      <c r="P2531" s="13">
        <v>520500</v>
      </c>
      <c r="Q2531" s="13">
        <v>520500</v>
      </c>
      <c r="R2531" s="13">
        <v>521200</v>
      </c>
      <c r="S2531" s="13">
        <v>519900</v>
      </c>
      <c r="T2531" s="13">
        <v>519800</v>
      </c>
      <c r="U2531" s="13">
        <v>531000</v>
      </c>
      <c r="V2531" s="13">
        <v>544700</v>
      </c>
      <c r="W2531" s="13">
        <v>558600</v>
      </c>
      <c r="X2531" s="13">
        <v>557000</v>
      </c>
      <c r="Y2531" s="13">
        <v>565700</v>
      </c>
      <c r="Z2531" s="13">
        <v>565700</v>
      </c>
      <c r="AA2531" s="13">
        <v>573200</v>
      </c>
      <c r="AB2531" s="13">
        <v>118</v>
      </c>
      <c r="AC2531" s="13">
        <v>99</v>
      </c>
      <c r="AD2531" s="13">
        <v>120</v>
      </c>
      <c r="AE2531" s="13">
        <v>125</v>
      </c>
      <c r="AF2531" s="13">
        <v>107</v>
      </c>
      <c r="AG2531" s="13">
        <v>113</v>
      </c>
      <c r="AH2531" s="13">
        <v>84</v>
      </c>
      <c r="AI2531" s="13">
        <v>70</v>
      </c>
      <c r="AJ2531" s="13">
        <v>130</v>
      </c>
      <c r="AK2531" s="13">
        <v>99</v>
      </c>
      <c r="AL2531" s="13">
        <v>90</v>
      </c>
      <c r="AM2531" s="13"/>
      <c r="AN2531" s="13">
        <v>118</v>
      </c>
      <c r="AO2531" s="13">
        <v>95</v>
      </c>
      <c r="AP2531" s="13">
        <v>96</v>
      </c>
      <c r="AQ2531" s="13">
        <v>144</v>
      </c>
      <c r="AR2531" s="13">
        <v>108</v>
      </c>
      <c r="AS2531" s="13">
        <v>106</v>
      </c>
      <c r="AT2531" s="13">
        <v>118</v>
      </c>
      <c r="AU2531" s="13">
        <v>132</v>
      </c>
      <c r="AV2531" s="13"/>
      <c r="AW2531" s="13">
        <v>109</v>
      </c>
      <c r="AX2531" s="13">
        <v>125</v>
      </c>
      <c r="AY2531" s="14">
        <f t="shared" si="394"/>
        <v>109.80952380952381</v>
      </c>
      <c r="AZ2531" s="14">
        <f t="shared" si="402"/>
        <v>23</v>
      </c>
      <c r="BA2531" s="19">
        <f t="shared" si="395"/>
        <v>0.95454545454545459</v>
      </c>
      <c r="BB2531" s="20">
        <f t="shared" si="403"/>
        <v>17.5488434023985</v>
      </c>
      <c r="BC2531">
        <f t="shared" si="396"/>
        <v>0</v>
      </c>
      <c r="BD2531" s="14">
        <f t="shared" si="397"/>
        <v>1</v>
      </c>
      <c r="BE2531" s="14">
        <f t="shared" si="398"/>
        <v>113.66666666666667</v>
      </c>
      <c r="BF2531" s="14">
        <f t="shared" si="399"/>
        <v>94.6</v>
      </c>
      <c r="BG2531" s="14">
        <f t="shared" si="400"/>
        <v>117.25</v>
      </c>
    </row>
    <row r="2532" spans="1:59" x14ac:dyDescent="0.2">
      <c r="A2532" t="str">
        <f t="shared" si="401"/>
        <v>Mitchell Duncan_2016</v>
      </c>
      <c r="B2532" t="s">
        <v>2641</v>
      </c>
      <c r="C2532" t="s">
        <v>235</v>
      </c>
      <c r="D2532">
        <v>2016</v>
      </c>
      <c r="E2532" s="13">
        <v>493000</v>
      </c>
      <c r="F2532" s="13">
        <v>493000</v>
      </c>
      <c r="G2532" s="13">
        <v>493000</v>
      </c>
      <c r="H2532" s="13">
        <v>479300</v>
      </c>
      <c r="I2532" s="13">
        <v>454400</v>
      </c>
      <c r="J2532" s="13">
        <v>475200</v>
      </c>
      <c r="K2532" s="13">
        <v>478000</v>
      </c>
      <c r="L2532" s="13">
        <v>486900</v>
      </c>
      <c r="M2532" s="13">
        <v>486000</v>
      </c>
      <c r="N2532" s="13">
        <v>492300</v>
      </c>
      <c r="O2532" s="13">
        <v>502700</v>
      </c>
      <c r="P2532" s="13">
        <v>501000</v>
      </c>
      <c r="Q2532" s="13">
        <v>499600</v>
      </c>
      <c r="R2532" s="13">
        <v>479900</v>
      </c>
      <c r="S2532" s="13">
        <v>485400</v>
      </c>
      <c r="T2532" s="13">
        <v>485400</v>
      </c>
      <c r="U2532" s="13">
        <v>480600</v>
      </c>
      <c r="V2532" s="13">
        <v>485100</v>
      </c>
      <c r="W2532" s="13">
        <v>468100</v>
      </c>
      <c r="X2532" s="13">
        <v>457800</v>
      </c>
      <c r="Y2532" s="13">
        <v>454900</v>
      </c>
      <c r="Z2532" s="13">
        <v>440300</v>
      </c>
      <c r="AA2532" s="13">
        <v>431600</v>
      </c>
      <c r="AB2532" s="13">
        <v>108</v>
      </c>
      <c r="AC2532" s="13">
        <v>25</v>
      </c>
      <c r="AD2532" s="13">
        <v>126</v>
      </c>
      <c r="AE2532" s="13">
        <v>75</v>
      </c>
      <c r="AF2532" s="13">
        <v>112</v>
      </c>
      <c r="AG2532" s="13">
        <v>98</v>
      </c>
      <c r="AH2532" s="13">
        <v>94</v>
      </c>
      <c r="AI2532" s="13">
        <v>95</v>
      </c>
      <c r="AJ2532" s="13">
        <v>116</v>
      </c>
      <c r="AK2532" s="13">
        <v>108</v>
      </c>
      <c r="AL2532" s="13">
        <v>73</v>
      </c>
      <c r="AM2532" s="13">
        <v>117</v>
      </c>
      <c r="AN2532" s="13">
        <v>73</v>
      </c>
      <c r="AO2532" s="13">
        <v>114</v>
      </c>
      <c r="AP2532" s="13"/>
      <c r="AQ2532" s="13">
        <v>95</v>
      </c>
      <c r="AR2532" s="13">
        <v>95</v>
      </c>
      <c r="AS2532" s="13">
        <v>70</v>
      </c>
      <c r="AT2532" s="13">
        <v>101</v>
      </c>
      <c r="AU2532" s="13">
        <v>106</v>
      </c>
      <c r="AV2532" s="13">
        <v>42</v>
      </c>
      <c r="AW2532" s="13">
        <v>105</v>
      </c>
      <c r="AX2532" s="13">
        <v>82</v>
      </c>
      <c r="AY2532" s="14">
        <f t="shared" si="394"/>
        <v>92.272727272727266</v>
      </c>
      <c r="AZ2532" s="14">
        <f t="shared" si="402"/>
        <v>23</v>
      </c>
      <c r="BA2532" s="19">
        <f t="shared" si="395"/>
        <v>1</v>
      </c>
      <c r="BB2532" s="20">
        <f t="shared" si="403"/>
        <v>24.735133713542773</v>
      </c>
      <c r="BC2532">
        <f t="shared" si="396"/>
        <v>0</v>
      </c>
      <c r="BD2532" s="14">
        <f t="shared" si="397"/>
        <v>23</v>
      </c>
      <c r="BE2532" s="14">
        <f t="shared" si="398"/>
        <v>90.666666666666671</v>
      </c>
      <c r="BF2532" s="14">
        <f t="shared" si="399"/>
        <v>100.5</v>
      </c>
      <c r="BG2532" s="14">
        <f t="shared" si="400"/>
        <v>87</v>
      </c>
    </row>
    <row r="2533" spans="1:59" x14ac:dyDescent="0.2">
      <c r="A2533" t="str">
        <f t="shared" si="401"/>
        <v>Mitchell Duncan_2015</v>
      </c>
      <c r="B2533" t="s">
        <v>2641</v>
      </c>
      <c r="C2533" t="s">
        <v>235</v>
      </c>
      <c r="D2533">
        <v>2015</v>
      </c>
      <c r="E2533" s="13">
        <v>537800</v>
      </c>
      <c r="F2533" s="13">
        <v>537800</v>
      </c>
      <c r="G2533" s="13">
        <v>537800</v>
      </c>
      <c r="H2533" s="13">
        <v>487600</v>
      </c>
      <c r="I2533" s="13">
        <v>458000</v>
      </c>
      <c r="J2533" s="13">
        <v>477800</v>
      </c>
      <c r="K2533" s="13">
        <v>516500</v>
      </c>
      <c r="L2533" s="13">
        <v>546500</v>
      </c>
      <c r="M2533" s="13">
        <v>546500</v>
      </c>
      <c r="N2533" s="13">
        <v>546500</v>
      </c>
      <c r="O2533" s="13">
        <v>546500</v>
      </c>
      <c r="P2533" s="13">
        <v>546500</v>
      </c>
      <c r="Q2533" s="13">
        <v>546500</v>
      </c>
      <c r="R2533" s="13">
        <v>546500</v>
      </c>
      <c r="S2533" s="13">
        <v>546500</v>
      </c>
      <c r="T2533" s="13">
        <v>546500</v>
      </c>
      <c r="U2533" s="13">
        <v>562400</v>
      </c>
      <c r="V2533" s="13">
        <v>530500</v>
      </c>
      <c r="W2533" s="13">
        <v>495100</v>
      </c>
      <c r="X2533" s="13">
        <v>459600</v>
      </c>
      <c r="Y2533" s="13">
        <v>459600</v>
      </c>
      <c r="Z2533" s="13">
        <v>459600</v>
      </c>
      <c r="AA2533" s="13">
        <v>459600</v>
      </c>
      <c r="AB2533" s="13">
        <v>63</v>
      </c>
      <c r="AC2533" s="13">
        <v>44</v>
      </c>
      <c r="AD2533" s="13">
        <v>98</v>
      </c>
      <c r="AE2533" s="13">
        <v>81</v>
      </c>
      <c r="AF2533" s="13">
        <v>140</v>
      </c>
      <c r="AG2533" s="13">
        <v>153</v>
      </c>
      <c r="AH2533" s="13">
        <v>84</v>
      </c>
      <c r="AI2533" s="13"/>
      <c r="AJ2533" s="13"/>
      <c r="AK2533" s="13"/>
      <c r="AL2533" s="13"/>
      <c r="AM2533" s="13"/>
      <c r="AN2533" s="13"/>
      <c r="AO2533" s="13"/>
      <c r="AP2533" s="13"/>
      <c r="AQ2533" s="13">
        <v>123</v>
      </c>
      <c r="AR2533" s="13">
        <v>61</v>
      </c>
      <c r="AS2533" s="13">
        <v>56</v>
      </c>
      <c r="AT2533" s="13">
        <v>102</v>
      </c>
      <c r="AU2533" s="13"/>
      <c r="AV2533" s="13"/>
      <c r="AW2533" s="13"/>
      <c r="AX2533" s="13"/>
      <c r="AY2533" s="14">
        <f t="shared" si="394"/>
        <v>91.36363636363636</v>
      </c>
      <c r="AZ2533" s="14">
        <f t="shared" si="402"/>
        <v>23</v>
      </c>
      <c r="BA2533" s="19">
        <f t="shared" si="395"/>
        <v>0.5</v>
      </c>
      <c r="BB2533" s="20">
        <f t="shared" si="403"/>
        <v>35.643436218391535</v>
      </c>
      <c r="BC2533">
        <f t="shared" si="396"/>
        <v>0</v>
      </c>
      <c r="BD2533" s="14">
        <f t="shared" si="397"/>
        <v>5</v>
      </c>
      <c r="BE2533" s="14">
        <f t="shared" si="398"/>
        <v>96.5</v>
      </c>
      <c r="BF2533" s="14">
        <f t="shared" si="399"/>
        <v>84</v>
      </c>
      <c r="BG2533" s="14">
        <f t="shared" si="400"/>
        <v>85.5</v>
      </c>
    </row>
    <row r="2534" spans="1:59" x14ac:dyDescent="0.2">
      <c r="A2534" t="str">
        <f t="shared" si="401"/>
        <v>Xavier Duursma_2018</v>
      </c>
      <c r="B2534" t="s">
        <v>2642</v>
      </c>
      <c r="C2534" t="s">
        <v>40</v>
      </c>
      <c r="D2534">
        <v>2018</v>
      </c>
      <c r="E2534" s="13">
        <v>0</v>
      </c>
      <c r="F2534" s="13">
        <v>0</v>
      </c>
      <c r="G2534" s="13">
        <v>0</v>
      </c>
      <c r="H2534" s="13">
        <v>0</v>
      </c>
      <c r="I2534" s="13">
        <v>0</v>
      </c>
      <c r="J2534" s="13">
        <v>0</v>
      </c>
      <c r="K2534" s="13">
        <v>0</v>
      </c>
      <c r="L2534" s="13">
        <v>0</v>
      </c>
      <c r="M2534" s="13">
        <v>0</v>
      </c>
      <c r="N2534" s="13">
        <v>0</v>
      </c>
      <c r="O2534" s="13">
        <v>0</v>
      </c>
      <c r="P2534" s="13">
        <v>0</v>
      </c>
      <c r="Q2534" s="13">
        <v>0</v>
      </c>
      <c r="R2534" s="13">
        <v>0</v>
      </c>
      <c r="S2534" s="13">
        <v>0</v>
      </c>
      <c r="T2534" s="13">
        <v>0</v>
      </c>
      <c r="U2534" s="13">
        <v>0</v>
      </c>
      <c r="V2534" s="13">
        <v>0</v>
      </c>
      <c r="W2534" s="13">
        <v>0</v>
      </c>
      <c r="X2534" s="13">
        <v>0</v>
      </c>
      <c r="Y2534" s="13">
        <v>0</v>
      </c>
      <c r="Z2534" s="13">
        <v>0</v>
      </c>
      <c r="AA2534" s="13">
        <v>0</v>
      </c>
      <c r="AB2534" s="13"/>
      <c r="AC2534" s="13"/>
      <c r="AD2534" s="13"/>
      <c r="AE2534" s="13"/>
      <c r="AF2534" s="13"/>
      <c r="AG2534" s="13"/>
      <c r="AH2534" s="13"/>
      <c r="AI2534" s="13"/>
      <c r="AJ2534" s="13"/>
      <c r="AK2534" s="13"/>
      <c r="AL2534" s="13"/>
      <c r="AM2534" s="13"/>
      <c r="AN2534" s="13"/>
      <c r="AO2534" s="13"/>
      <c r="AP2534" s="13"/>
      <c r="AQ2534" s="13"/>
      <c r="AR2534" s="13"/>
      <c r="AS2534" s="13"/>
      <c r="AT2534" s="13"/>
      <c r="AU2534" s="13"/>
      <c r="AV2534" s="13"/>
      <c r="AW2534" s="13"/>
      <c r="AX2534" s="13"/>
      <c r="AY2534" s="14" t="str">
        <f t="shared" si="394"/>
        <v/>
      </c>
      <c r="AZ2534" s="14">
        <f t="shared" si="402"/>
        <v>23</v>
      </c>
      <c r="BA2534" s="19">
        <f t="shared" si="395"/>
        <v>0</v>
      </c>
      <c r="BB2534" s="20" t="e">
        <f t="shared" si="403"/>
        <v>#DIV/0!</v>
      </c>
      <c r="BC2534">
        <f t="shared" si="396"/>
        <v>23</v>
      </c>
      <c r="BD2534" s="14">
        <f t="shared" si="397"/>
        <v>1</v>
      </c>
      <c r="BE2534" s="14" t="str">
        <f t="shared" si="398"/>
        <v/>
      </c>
      <c r="BF2534" s="14" t="str">
        <f t="shared" si="399"/>
        <v/>
      </c>
      <c r="BG2534" s="14" t="str">
        <f t="shared" si="400"/>
        <v/>
      </c>
    </row>
    <row r="2535" spans="1:59" x14ac:dyDescent="0.2">
      <c r="A2535" t="str">
        <f t="shared" si="401"/>
        <v>Xavier Duursma_2017</v>
      </c>
      <c r="B2535" t="s">
        <v>2642</v>
      </c>
      <c r="C2535" t="s">
        <v>40</v>
      </c>
      <c r="D2535">
        <v>2017</v>
      </c>
      <c r="E2535" s="13">
        <v>0</v>
      </c>
      <c r="F2535" s="13">
        <v>0</v>
      </c>
      <c r="G2535" s="13">
        <v>0</v>
      </c>
      <c r="H2535" s="13">
        <v>0</v>
      </c>
      <c r="I2535" s="13">
        <v>0</v>
      </c>
      <c r="J2535" s="13">
        <v>0</v>
      </c>
      <c r="K2535" s="13">
        <v>0</v>
      </c>
      <c r="L2535" s="13">
        <v>0</v>
      </c>
      <c r="M2535" s="13">
        <v>0</v>
      </c>
      <c r="N2535" s="13">
        <v>0</v>
      </c>
      <c r="O2535" s="13">
        <v>0</v>
      </c>
      <c r="P2535" s="13">
        <v>0</v>
      </c>
      <c r="Q2535" s="13">
        <v>0</v>
      </c>
      <c r="R2535" s="13">
        <v>0</v>
      </c>
      <c r="S2535" s="13">
        <v>0</v>
      </c>
      <c r="T2535" s="13">
        <v>0</v>
      </c>
      <c r="U2535" s="13">
        <v>0</v>
      </c>
      <c r="V2535" s="13">
        <v>0</v>
      </c>
      <c r="W2535" s="13">
        <v>0</v>
      </c>
      <c r="X2535" s="13">
        <v>0</v>
      </c>
      <c r="Y2535" s="13">
        <v>0</v>
      </c>
      <c r="Z2535" s="13">
        <v>0</v>
      </c>
      <c r="AA2535" s="13">
        <v>0</v>
      </c>
      <c r="AB2535" s="13"/>
      <c r="AC2535" s="13"/>
      <c r="AD2535" s="13"/>
      <c r="AE2535" s="13"/>
      <c r="AF2535" s="13"/>
      <c r="AG2535" s="13"/>
      <c r="AH2535" s="13"/>
      <c r="AI2535" s="13"/>
      <c r="AJ2535" s="13"/>
      <c r="AK2535" s="13"/>
      <c r="AL2535" s="13"/>
      <c r="AM2535" s="13"/>
      <c r="AN2535" s="13"/>
      <c r="AO2535" s="13"/>
      <c r="AP2535" s="13"/>
      <c r="AQ2535" s="13"/>
      <c r="AR2535" s="13"/>
      <c r="AS2535" s="13"/>
      <c r="AT2535" s="13"/>
      <c r="AU2535" s="13"/>
      <c r="AV2535" s="13"/>
      <c r="AW2535" s="13"/>
      <c r="AX2535" s="13"/>
      <c r="AY2535" s="14" t="str">
        <f t="shared" si="394"/>
        <v/>
      </c>
      <c r="AZ2535" s="14">
        <f t="shared" si="402"/>
        <v>23</v>
      </c>
      <c r="BA2535" s="19">
        <f t="shared" si="395"/>
        <v>0</v>
      </c>
      <c r="BB2535" s="20" t="e">
        <f t="shared" si="403"/>
        <v>#DIV/0!</v>
      </c>
      <c r="BC2535">
        <f t="shared" si="396"/>
        <v>23</v>
      </c>
      <c r="BD2535" s="14">
        <f t="shared" si="397"/>
        <v>1</v>
      </c>
      <c r="BE2535" s="14" t="str">
        <f t="shared" si="398"/>
        <v/>
      </c>
      <c r="BF2535" s="14" t="str">
        <f t="shared" si="399"/>
        <v/>
      </c>
      <c r="BG2535" s="14" t="str">
        <f t="shared" si="400"/>
        <v/>
      </c>
    </row>
    <row r="2536" spans="1:59" x14ac:dyDescent="0.2">
      <c r="A2536" t="str">
        <f t="shared" si="401"/>
        <v>Xavier Duursma_2016</v>
      </c>
      <c r="B2536" t="s">
        <v>2642</v>
      </c>
      <c r="C2536" t="s">
        <v>40</v>
      </c>
      <c r="D2536">
        <v>2016</v>
      </c>
      <c r="E2536" s="13">
        <v>0</v>
      </c>
      <c r="F2536" s="13">
        <v>0</v>
      </c>
      <c r="G2536" s="13">
        <v>0</v>
      </c>
      <c r="H2536" s="13">
        <v>0</v>
      </c>
      <c r="I2536" s="13">
        <v>0</v>
      </c>
      <c r="J2536" s="13">
        <v>0</v>
      </c>
      <c r="K2536" s="13">
        <v>0</v>
      </c>
      <c r="L2536" s="13">
        <v>0</v>
      </c>
      <c r="M2536" s="13">
        <v>0</v>
      </c>
      <c r="N2536" s="13">
        <v>0</v>
      </c>
      <c r="O2536" s="13">
        <v>0</v>
      </c>
      <c r="P2536" s="13">
        <v>0</v>
      </c>
      <c r="Q2536" s="13">
        <v>0</v>
      </c>
      <c r="R2536" s="13">
        <v>0</v>
      </c>
      <c r="S2536" s="13">
        <v>0</v>
      </c>
      <c r="T2536" s="13">
        <v>0</v>
      </c>
      <c r="U2536" s="13">
        <v>0</v>
      </c>
      <c r="V2536" s="13">
        <v>0</v>
      </c>
      <c r="W2536" s="13">
        <v>0</v>
      </c>
      <c r="X2536" s="13">
        <v>0</v>
      </c>
      <c r="Y2536" s="13">
        <v>0</v>
      </c>
      <c r="Z2536" s="13">
        <v>0</v>
      </c>
      <c r="AA2536" s="13">
        <v>0</v>
      </c>
      <c r="AB2536" s="13"/>
      <c r="AC2536" s="13"/>
      <c r="AD2536" s="13"/>
      <c r="AE2536" s="13"/>
      <c r="AF2536" s="13"/>
      <c r="AG2536" s="13"/>
      <c r="AH2536" s="13"/>
      <c r="AI2536" s="13"/>
      <c r="AJ2536" s="13"/>
      <c r="AK2536" s="13"/>
      <c r="AL2536" s="13"/>
      <c r="AM2536" s="13"/>
      <c r="AN2536" s="13"/>
      <c r="AO2536" s="13"/>
      <c r="AP2536" s="13"/>
      <c r="AQ2536" s="13"/>
      <c r="AR2536" s="13"/>
      <c r="AS2536" s="13"/>
      <c r="AT2536" s="13"/>
      <c r="AU2536" s="13"/>
      <c r="AV2536" s="13"/>
      <c r="AW2536" s="13"/>
      <c r="AX2536" s="13"/>
      <c r="AY2536" s="14" t="str">
        <f t="shared" si="394"/>
        <v/>
      </c>
      <c r="AZ2536" s="14">
        <f t="shared" si="402"/>
        <v>23</v>
      </c>
      <c r="BA2536" s="19">
        <f t="shared" si="395"/>
        <v>0</v>
      </c>
      <c r="BB2536" s="20" t="e">
        <f t="shared" si="403"/>
        <v>#DIV/0!</v>
      </c>
      <c r="BC2536">
        <f t="shared" si="396"/>
        <v>23</v>
      </c>
      <c r="BD2536" s="14">
        <f t="shared" si="397"/>
        <v>1</v>
      </c>
      <c r="BE2536" s="14" t="str">
        <f t="shared" si="398"/>
        <v/>
      </c>
      <c r="BF2536" s="14" t="str">
        <f t="shared" si="399"/>
        <v/>
      </c>
      <c r="BG2536" s="14" t="str">
        <f t="shared" si="400"/>
        <v/>
      </c>
    </row>
    <row r="2537" spans="1:59" x14ac:dyDescent="0.2">
      <c r="A2537" t="str">
        <f t="shared" si="401"/>
        <v>Xavier Duursma_2015</v>
      </c>
      <c r="B2537" t="s">
        <v>2642</v>
      </c>
      <c r="C2537" t="s">
        <v>40</v>
      </c>
      <c r="D2537">
        <v>2015</v>
      </c>
      <c r="E2537" s="13">
        <v>0</v>
      </c>
      <c r="F2537" s="13">
        <v>0</v>
      </c>
      <c r="G2537" s="13">
        <v>0</v>
      </c>
      <c r="H2537" s="13">
        <v>0</v>
      </c>
      <c r="I2537" s="13">
        <v>0</v>
      </c>
      <c r="J2537" s="13">
        <v>0</v>
      </c>
      <c r="K2537" s="13">
        <v>0</v>
      </c>
      <c r="L2537" s="13">
        <v>0</v>
      </c>
      <c r="M2537" s="13">
        <v>0</v>
      </c>
      <c r="N2537" s="13">
        <v>0</v>
      </c>
      <c r="O2537" s="13">
        <v>0</v>
      </c>
      <c r="P2537" s="13">
        <v>0</v>
      </c>
      <c r="Q2537" s="13">
        <v>0</v>
      </c>
      <c r="R2537" s="13">
        <v>0</v>
      </c>
      <c r="S2537" s="13">
        <v>0</v>
      </c>
      <c r="T2537" s="13">
        <v>0</v>
      </c>
      <c r="U2537" s="13">
        <v>0</v>
      </c>
      <c r="V2537" s="13">
        <v>0</v>
      </c>
      <c r="W2537" s="13">
        <v>0</v>
      </c>
      <c r="X2537" s="13">
        <v>0</v>
      </c>
      <c r="Y2537" s="13">
        <v>0</v>
      </c>
      <c r="Z2537" s="13">
        <v>0</v>
      </c>
      <c r="AA2537" s="13">
        <v>0</v>
      </c>
      <c r="AB2537" s="13"/>
      <c r="AC2537" s="13"/>
      <c r="AD2537" s="13"/>
      <c r="AE2537" s="13"/>
      <c r="AF2537" s="13"/>
      <c r="AG2537" s="13"/>
      <c r="AH2537" s="13"/>
      <c r="AI2537" s="13"/>
      <c r="AJ2537" s="13"/>
      <c r="AK2537" s="13"/>
      <c r="AL2537" s="13"/>
      <c r="AM2537" s="13"/>
      <c r="AN2537" s="13"/>
      <c r="AO2537" s="13"/>
      <c r="AP2537" s="13"/>
      <c r="AQ2537" s="13"/>
      <c r="AR2537" s="13"/>
      <c r="AS2537" s="13"/>
      <c r="AT2537" s="13"/>
      <c r="AU2537" s="13"/>
      <c r="AV2537" s="13"/>
      <c r="AW2537" s="13"/>
      <c r="AX2537" s="13"/>
      <c r="AY2537" s="14" t="str">
        <f t="shared" si="394"/>
        <v/>
      </c>
      <c r="AZ2537" s="14">
        <f t="shared" si="402"/>
        <v>23</v>
      </c>
      <c r="BA2537" s="19">
        <f t="shared" si="395"/>
        <v>0</v>
      </c>
      <c r="BB2537" s="20" t="e">
        <f t="shared" si="403"/>
        <v>#DIV/0!</v>
      </c>
      <c r="BC2537">
        <f t="shared" si="396"/>
        <v>23</v>
      </c>
      <c r="BD2537" s="14">
        <f t="shared" si="397"/>
        <v>1</v>
      </c>
      <c r="BE2537" s="14" t="str">
        <f t="shared" si="398"/>
        <v/>
      </c>
      <c r="BF2537" s="14" t="str">
        <f t="shared" si="399"/>
        <v/>
      </c>
      <c r="BG2537" s="14" t="str">
        <f t="shared" si="400"/>
        <v/>
      </c>
    </row>
    <row r="2538" spans="1:59" x14ac:dyDescent="0.2">
      <c r="A2538" t="str">
        <f t="shared" si="401"/>
        <v>Luke Foley_2018</v>
      </c>
      <c r="B2538" t="s">
        <v>2645</v>
      </c>
      <c r="C2538" t="s">
        <v>465</v>
      </c>
      <c r="D2538">
        <v>2018</v>
      </c>
      <c r="E2538" s="13">
        <v>0</v>
      </c>
      <c r="F2538" s="13">
        <v>0</v>
      </c>
      <c r="G2538" s="13">
        <v>0</v>
      </c>
      <c r="H2538" s="13">
        <v>0</v>
      </c>
      <c r="I2538" s="13">
        <v>0</v>
      </c>
      <c r="J2538" s="13">
        <v>0</v>
      </c>
      <c r="K2538" s="13">
        <v>0</v>
      </c>
      <c r="L2538" s="13">
        <v>0</v>
      </c>
      <c r="M2538" s="13">
        <v>0</v>
      </c>
      <c r="N2538" s="13">
        <v>0</v>
      </c>
      <c r="O2538" s="13">
        <v>0</v>
      </c>
      <c r="P2538" s="13">
        <v>0</v>
      </c>
      <c r="Q2538" s="13">
        <v>0</v>
      </c>
      <c r="R2538" s="13">
        <v>0</v>
      </c>
      <c r="S2538" s="13">
        <v>0</v>
      </c>
      <c r="T2538" s="13">
        <v>0</v>
      </c>
      <c r="U2538" s="13">
        <v>0</v>
      </c>
      <c r="V2538" s="13">
        <v>0</v>
      </c>
      <c r="W2538" s="13">
        <v>0</v>
      </c>
      <c r="X2538" s="13">
        <v>0</v>
      </c>
      <c r="Y2538" s="13">
        <v>0</v>
      </c>
      <c r="Z2538" s="13">
        <v>0</v>
      </c>
      <c r="AA2538" s="13">
        <v>0</v>
      </c>
      <c r="AB2538" s="13"/>
      <c r="AC2538" s="13"/>
      <c r="AD2538" s="13"/>
      <c r="AE2538" s="13"/>
      <c r="AF2538" s="13"/>
      <c r="AG2538" s="13"/>
      <c r="AH2538" s="13"/>
      <c r="AI2538" s="13"/>
      <c r="AJ2538" s="13"/>
      <c r="AK2538" s="13"/>
      <c r="AL2538" s="13"/>
      <c r="AM2538" s="13"/>
      <c r="AN2538" s="13"/>
      <c r="AO2538" s="13"/>
      <c r="AP2538" s="13"/>
      <c r="AQ2538" s="13"/>
      <c r="AR2538" s="13"/>
      <c r="AS2538" s="13"/>
      <c r="AT2538" s="13"/>
      <c r="AU2538" s="13"/>
      <c r="AV2538" s="13"/>
      <c r="AW2538" s="13"/>
      <c r="AX2538" s="13"/>
      <c r="AY2538" s="14" t="str">
        <f t="shared" si="394"/>
        <v/>
      </c>
      <c r="AZ2538" s="14">
        <f t="shared" si="402"/>
        <v>23</v>
      </c>
      <c r="BA2538" s="19">
        <f t="shared" si="395"/>
        <v>0</v>
      </c>
      <c r="BB2538" s="20" t="e">
        <f t="shared" si="403"/>
        <v>#DIV/0!</v>
      </c>
      <c r="BC2538">
        <f t="shared" si="396"/>
        <v>23</v>
      </c>
      <c r="BD2538" s="14">
        <f t="shared" si="397"/>
        <v>1</v>
      </c>
      <c r="BE2538" s="14" t="str">
        <f t="shared" si="398"/>
        <v/>
      </c>
      <c r="BF2538" s="14" t="str">
        <f t="shared" si="399"/>
        <v/>
      </c>
      <c r="BG2538" s="14" t="str">
        <f t="shared" si="400"/>
        <v/>
      </c>
    </row>
    <row r="2539" spans="1:59" x14ac:dyDescent="0.2">
      <c r="A2539" t="str">
        <f t="shared" si="401"/>
        <v>Luke Foley_2017</v>
      </c>
      <c r="B2539" t="s">
        <v>2645</v>
      </c>
      <c r="C2539" t="s">
        <v>465</v>
      </c>
      <c r="D2539">
        <v>2017</v>
      </c>
      <c r="E2539" s="13">
        <v>0</v>
      </c>
      <c r="F2539" s="13">
        <v>0</v>
      </c>
      <c r="G2539" s="13">
        <v>0</v>
      </c>
      <c r="H2539" s="13">
        <v>0</v>
      </c>
      <c r="I2539" s="13">
        <v>0</v>
      </c>
      <c r="J2539" s="13">
        <v>0</v>
      </c>
      <c r="K2539" s="13">
        <v>0</v>
      </c>
      <c r="L2539" s="13">
        <v>0</v>
      </c>
      <c r="M2539" s="13">
        <v>0</v>
      </c>
      <c r="N2539" s="13">
        <v>0</v>
      </c>
      <c r="O2539" s="13">
        <v>0</v>
      </c>
      <c r="P2539" s="13">
        <v>0</v>
      </c>
      <c r="Q2539" s="13">
        <v>0</v>
      </c>
      <c r="R2539" s="13">
        <v>0</v>
      </c>
      <c r="S2539" s="13">
        <v>0</v>
      </c>
      <c r="T2539" s="13">
        <v>0</v>
      </c>
      <c r="U2539" s="13">
        <v>0</v>
      </c>
      <c r="V2539" s="13">
        <v>0</v>
      </c>
      <c r="W2539" s="13">
        <v>0</v>
      </c>
      <c r="X2539" s="13">
        <v>0</v>
      </c>
      <c r="Y2539" s="13">
        <v>0</v>
      </c>
      <c r="Z2539" s="13">
        <v>0</v>
      </c>
      <c r="AA2539" s="13">
        <v>0</v>
      </c>
      <c r="AB2539" s="13"/>
      <c r="AC2539" s="13"/>
      <c r="AD2539" s="13"/>
      <c r="AE2539" s="13"/>
      <c r="AF2539" s="13"/>
      <c r="AG2539" s="13"/>
      <c r="AH2539" s="13"/>
      <c r="AI2539" s="13"/>
      <c r="AJ2539" s="13"/>
      <c r="AK2539" s="13"/>
      <c r="AL2539" s="13"/>
      <c r="AM2539" s="13"/>
      <c r="AN2539" s="13"/>
      <c r="AO2539" s="13"/>
      <c r="AP2539" s="13"/>
      <c r="AQ2539" s="13"/>
      <c r="AR2539" s="13"/>
      <c r="AS2539" s="13"/>
      <c r="AT2539" s="13"/>
      <c r="AU2539" s="13"/>
      <c r="AV2539" s="13"/>
      <c r="AW2539" s="13"/>
      <c r="AX2539" s="13"/>
      <c r="AY2539" s="14" t="str">
        <f t="shared" si="394"/>
        <v/>
      </c>
      <c r="AZ2539" s="14">
        <f t="shared" si="402"/>
        <v>23</v>
      </c>
      <c r="BA2539" s="19">
        <f t="shared" si="395"/>
        <v>0</v>
      </c>
      <c r="BB2539" s="20" t="e">
        <f t="shared" si="403"/>
        <v>#DIV/0!</v>
      </c>
      <c r="BC2539">
        <f t="shared" si="396"/>
        <v>23</v>
      </c>
      <c r="BD2539" s="14">
        <f t="shared" si="397"/>
        <v>1</v>
      </c>
      <c r="BE2539" s="14" t="str">
        <f t="shared" si="398"/>
        <v/>
      </c>
      <c r="BF2539" s="14" t="str">
        <f t="shared" si="399"/>
        <v/>
      </c>
      <c r="BG2539" s="14" t="str">
        <f t="shared" si="400"/>
        <v/>
      </c>
    </row>
    <row r="2540" spans="1:59" x14ac:dyDescent="0.2">
      <c r="A2540" t="str">
        <f t="shared" si="401"/>
        <v>Luke Foley_2016</v>
      </c>
      <c r="B2540" t="s">
        <v>2645</v>
      </c>
      <c r="C2540" t="s">
        <v>465</v>
      </c>
      <c r="D2540">
        <v>2016</v>
      </c>
      <c r="E2540" s="13">
        <v>0</v>
      </c>
      <c r="F2540" s="13">
        <v>0</v>
      </c>
      <c r="G2540" s="13">
        <v>0</v>
      </c>
      <c r="H2540" s="13">
        <v>0</v>
      </c>
      <c r="I2540" s="13">
        <v>0</v>
      </c>
      <c r="J2540" s="13">
        <v>0</v>
      </c>
      <c r="K2540" s="13">
        <v>0</v>
      </c>
      <c r="L2540" s="13">
        <v>0</v>
      </c>
      <c r="M2540" s="13">
        <v>0</v>
      </c>
      <c r="N2540" s="13">
        <v>0</v>
      </c>
      <c r="O2540" s="13">
        <v>0</v>
      </c>
      <c r="P2540" s="13">
        <v>0</v>
      </c>
      <c r="Q2540" s="13">
        <v>0</v>
      </c>
      <c r="R2540" s="13">
        <v>0</v>
      </c>
      <c r="S2540" s="13">
        <v>0</v>
      </c>
      <c r="T2540" s="13">
        <v>0</v>
      </c>
      <c r="U2540" s="13">
        <v>0</v>
      </c>
      <c r="V2540" s="13">
        <v>0</v>
      </c>
      <c r="W2540" s="13">
        <v>0</v>
      </c>
      <c r="X2540" s="13">
        <v>0</v>
      </c>
      <c r="Y2540" s="13">
        <v>0</v>
      </c>
      <c r="Z2540" s="13">
        <v>0</v>
      </c>
      <c r="AA2540" s="13">
        <v>0</v>
      </c>
      <c r="AB2540" s="13"/>
      <c r="AC2540" s="13"/>
      <c r="AD2540" s="13"/>
      <c r="AE2540" s="13"/>
      <c r="AF2540" s="13"/>
      <c r="AG2540" s="13"/>
      <c r="AH2540" s="13"/>
      <c r="AI2540" s="13"/>
      <c r="AJ2540" s="13"/>
      <c r="AK2540" s="13"/>
      <c r="AL2540" s="13"/>
      <c r="AM2540" s="13"/>
      <c r="AN2540" s="13"/>
      <c r="AO2540" s="13"/>
      <c r="AP2540" s="13"/>
      <c r="AQ2540" s="13"/>
      <c r="AR2540" s="13"/>
      <c r="AS2540" s="13"/>
      <c r="AT2540" s="13"/>
      <c r="AU2540" s="13"/>
      <c r="AV2540" s="13"/>
      <c r="AW2540" s="13"/>
      <c r="AX2540" s="13"/>
      <c r="AY2540" s="14" t="str">
        <f t="shared" si="394"/>
        <v/>
      </c>
      <c r="AZ2540" s="14">
        <f t="shared" si="402"/>
        <v>23</v>
      </c>
      <c r="BA2540" s="19">
        <f t="shared" si="395"/>
        <v>0</v>
      </c>
      <c r="BB2540" s="20" t="e">
        <f t="shared" si="403"/>
        <v>#DIV/0!</v>
      </c>
      <c r="BC2540">
        <f t="shared" si="396"/>
        <v>23</v>
      </c>
      <c r="BD2540" s="14">
        <f t="shared" si="397"/>
        <v>1</v>
      </c>
      <c r="BE2540" s="14" t="str">
        <f t="shared" si="398"/>
        <v/>
      </c>
      <c r="BF2540" s="14" t="str">
        <f t="shared" si="399"/>
        <v/>
      </c>
      <c r="BG2540" s="14" t="str">
        <f t="shared" si="400"/>
        <v/>
      </c>
    </row>
    <row r="2541" spans="1:59" x14ac:dyDescent="0.2">
      <c r="A2541" t="str">
        <f t="shared" si="401"/>
        <v>Luke Foley_2015</v>
      </c>
      <c r="B2541" t="s">
        <v>2645</v>
      </c>
      <c r="C2541" t="s">
        <v>465</v>
      </c>
      <c r="D2541">
        <v>2015</v>
      </c>
      <c r="E2541" s="13">
        <v>0</v>
      </c>
      <c r="F2541" s="13">
        <v>0</v>
      </c>
      <c r="G2541" s="13">
        <v>0</v>
      </c>
      <c r="H2541" s="13">
        <v>0</v>
      </c>
      <c r="I2541" s="13">
        <v>0</v>
      </c>
      <c r="J2541" s="13">
        <v>0</v>
      </c>
      <c r="K2541" s="13">
        <v>0</v>
      </c>
      <c r="L2541" s="13">
        <v>0</v>
      </c>
      <c r="M2541" s="13">
        <v>0</v>
      </c>
      <c r="N2541" s="13">
        <v>0</v>
      </c>
      <c r="O2541" s="13">
        <v>0</v>
      </c>
      <c r="P2541" s="13">
        <v>0</v>
      </c>
      <c r="Q2541" s="13">
        <v>0</v>
      </c>
      <c r="R2541" s="13">
        <v>0</v>
      </c>
      <c r="S2541" s="13">
        <v>0</v>
      </c>
      <c r="T2541" s="13">
        <v>0</v>
      </c>
      <c r="U2541" s="13">
        <v>0</v>
      </c>
      <c r="V2541" s="13">
        <v>0</v>
      </c>
      <c r="W2541" s="13">
        <v>0</v>
      </c>
      <c r="X2541" s="13">
        <v>0</v>
      </c>
      <c r="Y2541" s="13">
        <v>0</v>
      </c>
      <c r="Z2541" s="13">
        <v>0</v>
      </c>
      <c r="AA2541" s="13">
        <v>0</v>
      </c>
      <c r="AB2541" s="13"/>
      <c r="AC2541" s="13"/>
      <c r="AD2541" s="13"/>
      <c r="AE2541" s="13"/>
      <c r="AF2541" s="13"/>
      <c r="AG2541" s="13"/>
      <c r="AH2541" s="13"/>
      <c r="AI2541" s="13"/>
      <c r="AJ2541" s="13"/>
      <c r="AK2541" s="13"/>
      <c r="AL2541" s="13"/>
      <c r="AM2541" s="13"/>
      <c r="AN2541" s="13"/>
      <c r="AO2541" s="13"/>
      <c r="AP2541" s="13"/>
      <c r="AQ2541" s="13"/>
      <c r="AR2541" s="13"/>
      <c r="AS2541" s="13"/>
      <c r="AT2541" s="13"/>
      <c r="AU2541" s="13"/>
      <c r="AV2541" s="13"/>
      <c r="AW2541" s="13"/>
      <c r="AX2541" s="13"/>
      <c r="AY2541" s="14" t="str">
        <f t="shared" si="394"/>
        <v/>
      </c>
      <c r="AZ2541" s="14">
        <f t="shared" si="402"/>
        <v>23</v>
      </c>
      <c r="BA2541" s="19">
        <f t="shared" si="395"/>
        <v>0</v>
      </c>
      <c r="BB2541" s="20" t="e">
        <f t="shared" si="403"/>
        <v>#DIV/0!</v>
      </c>
      <c r="BC2541">
        <f t="shared" si="396"/>
        <v>23</v>
      </c>
      <c r="BD2541" s="14">
        <f t="shared" si="397"/>
        <v>1</v>
      </c>
      <c r="BE2541" s="14" t="str">
        <f t="shared" si="398"/>
        <v/>
      </c>
      <c r="BF2541" s="14" t="str">
        <f t="shared" si="399"/>
        <v/>
      </c>
      <c r="BG2541" s="14" t="str">
        <f t="shared" si="400"/>
        <v/>
      </c>
    </row>
    <row r="2542" spans="1:59" x14ac:dyDescent="0.2">
      <c r="A2542" t="str">
        <f t="shared" si="401"/>
        <v>Brodie Grundy_2018</v>
      </c>
      <c r="B2542" t="s">
        <v>571</v>
      </c>
      <c r="C2542" t="s">
        <v>116</v>
      </c>
      <c r="D2542">
        <v>2018</v>
      </c>
      <c r="E2542" s="13">
        <v>534700</v>
      </c>
      <c r="F2542" s="13">
        <v>534700</v>
      </c>
      <c r="G2542" s="13">
        <v>534700</v>
      </c>
      <c r="H2542" s="13">
        <v>566200</v>
      </c>
      <c r="I2542" s="13">
        <v>611900</v>
      </c>
      <c r="J2542" s="13">
        <v>634300</v>
      </c>
      <c r="K2542" s="13">
        <v>631100</v>
      </c>
      <c r="L2542" s="13">
        <v>613700</v>
      </c>
      <c r="M2542" s="13">
        <v>610200</v>
      </c>
      <c r="N2542" s="13">
        <v>604700</v>
      </c>
      <c r="O2542" s="13">
        <v>620400</v>
      </c>
      <c r="P2542" s="13">
        <v>630600</v>
      </c>
      <c r="Q2542" s="13">
        <v>631500</v>
      </c>
      <c r="R2542" s="13">
        <v>631500</v>
      </c>
      <c r="S2542" s="13">
        <v>614800</v>
      </c>
      <c r="T2542" s="13">
        <v>601700</v>
      </c>
      <c r="U2542" s="13">
        <v>617400</v>
      </c>
      <c r="V2542" s="13">
        <v>623200</v>
      </c>
      <c r="W2542" s="13">
        <v>616500</v>
      </c>
      <c r="X2542" s="13">
        <v>612600</v>
      </c>
      <c r="Y2542" s="13">
        <v>639200</v>
      </c>
      <c r="Z2542" s="13">
        <v>661800</v>
      </c>
      <c r="AA2542" s="13">
        <v>684900</v>
      </c>
      <c r="AB2542" s="13">
        <v>95</v>
      </c>
      <c r="AC2542" s="13">
        <v>139</v>
      </c>
      <c r="AD2542" s="13">
        <v>154</v>
      </c>
      <c r="AE2542" s="13">
        <v>141</v>
      </c>
      <c r="AF2542" s="13">
        <v>113</v>
      </c>
      <c r="AG2542" s="13">
        <v>115</v>
      </c>
      <c r="AH2542" s="13">
        <v>110</v>
      </c>
      <c r="AI2542" s="13">
        <v>137</v>
      </c>
      <c r="AJ2542" s="13">
        <v>109</v>
      </c>
      <c r="AK2542" s="13">
        <v>152</v>
      </c>
      <c r="AL2542" s="13">
        <v>134</v>
      </c>
      <c r="AM2542" s="13">
        <v>98</v>
      </c>
      <c r="AN2542" s="13"/>
      <c r="AO2542" s="13">
        <v>113</v>
      </c>
      <c r="AP2542" s="13">
        <v>136</v>
      </c>
      <c r="AQ2542" s="13">
        <v>155</v>
      </c>
      <c r="AR2542" s="13">
        <v>99</v>
      </c>
      <c r="AS2542" s="13">
        <v>113</v>
      </c>
      <c r="AT2542" s="13">
        <v>157</v>
      </c>
      <c r="AU2542" s="13">
        <v>167</v>
      </c>
      <c r="AV2542" s="13">
        <v>121</v>
      </c>
      <c r="AW2542" s="13">
        <v>162</v>
      </c>
      <c r="AX2542" s="13">
        <v>150</v>
      </c>
      <c r="AY2542" s="14">
        <f t="shared" si="394"/>
        <v>130.45454545454547</v>
      </c>
      <c r="AZ2542" s="14">
        <f t="shared" si="402"/>
        <v>23</v>
      </c>
      <c r="BA2542" s="19">
        <f t="shared" si="395"/>
        <v>1</v>
      </c>
      <c r="BB2542" s="20">
        <f t="shared" si="403"/>
        <v>22.603681269350933</v>
      </c>
      <c r="BC2542">
        <f t="shared" si="396"/>
        <v>0</v>
      </c>
      <c r="BD2542" s="14">
        <f t="shared" si="397"/>
        <v>1</v>
      </c>
      <c r="BE2542" s="14">
        <f t="shared" si="398"/>
        <v>126.16666666666667</v>
      </c>
      <c r="BF2542" s="14">
        <f t="shared" si="399"/>
        <v>123.33333333333333</v>
      </c>
      <c r="BG2542" s="14">
        <f t="shared" si="400"/>
        <v>140</v>
      </c>
    </row>
    <row r="2543" spans="1:59" x14ac:dyDescent="0.2">
      <c r="A2543" t="str">
        <f t="shared" si="401"/>
        <v>Brodie Grundy_2017</v>
      </c>
      <c r="B2543" t="s">
        <v>571</v>
      </c>
      <c r="C2543" t="s">
        <v>116</v>
      </c>
      <c r="D2543">
        <v>2017</v>
      </c>
      <c r="E2543" s="13">
        <v>520500</v>
      </c>
      <c r="F2543" s="13">
        <v>520500</v>
      </c>
      <c r="G2543" s="13">
        <v>520500</v>
      </c>
      <c r="H2543" s="13">
        <v>528800</v>
      </c>
      <c r="I2543" s="13">
        <v>548100</v>
      </c>
      <c r="J2543" s="13">
        <v>534200</v>
      </c>
      <c r="K2543" s="13">
        <v>513300</v>
      </c>
      <c r="L2543" s="13">
        <v>473900</v>
      </c>
      <c r="M2543" s="13">
        <v>448800</v>
      </c>
      <c r="N2543" s="13">
        <v>434800</v>
      </c>
      <c r="O2543" s="13">
        <v>451900</v>
      </c>
      <c r="P2543" s="13">
        <v>471000</v>
      </c>
      <c r="Q2543" s="13">
        <v>496800</v>
      </c>
      <c r="R2543" s="13">
        <v>496800</v>
      </c>
      <c r="S2543" s="13">
        <v>503700</v>
      </c>
      <c r="T2543" s="13">
        <v>510100</v>
      </c>
      <c r="U2543" s="13">
        <v>498600</v>
      </c>
      <c r="V2543" s="13">
        <v>482700</v>
      </c>
      <c r="W2543" s="13">
        <v>479500</v>
      </c>
      <c r="X2543" s="13">
        <v>487000</v>
      </c>
      <c r="Y2543" s="13">
        <v>508200</v>
      </c>
      <c r="Z2543" s="13">
        <v>508200</v>
      </c>
      <c r="AA2543" s="13">
        <v>508200</v>
      </c>
      <c r="AB2543" s="13">
        <v>82</v>
      </c>
      <c r="AC2543" s="13">
        <v>135</v>
      </c>
      <c r="AD2543" s="13">
        <v>105</v>
      </c>
      <c r="AE2543" s="13">
        <v>113</v>
      </c>
      <c r="AF2543" s="13">
        <v>71</v>
      </c>
      <c r="AG2543" s="13">
        <v>83</v>
      </c>
      <c r="AH2543" s="13">
        <v>58</v>
      </c>
      <c r="AI2543" s="13">
        <v>82</v>
      </c>
      <c r="AJ2543" s="13">
        <v>92</v>
      </c>
      <c r="AK2543" s="13">
        <v>120</v>
      </c>
      <c r="AL2543" s="13">
        <v>98</v>
      </c>
      <c r="AM2543" s="13">
        <v>116</v>
      </c>
      <c r="AN2543" s="13"/>
      <c r="AO2543" s="13">
        <v>93</v>
      </c>
      <c r="AP2543" s="13">
        <v>105</v>
      </c>
      <c r="AQ2543" s="13">
        <v>80</v>
      </c>
      <c r="AR2543" s="13">
        <v>77</v>
      </c>
      <c r="AS2543" s="13">
        <v>125</v>
      </c>
      <c r="AT2543" s="13">
        <v>103</v>
      </c>
      <c r="AU2543" s="13">
        <v>114</v>
      </c>
      <c r="AV2543" s="13"/>
      <c r="AW2543" s="13"/>
      <c r="AX2543" s="13">
        <v>93</v>
      </c>
      <c r="AY2543" s="14">
        <f t="shared" ref="AY2543:AY2606" si="404">IFERROR(AVERAGEIFS(AB2543:AX2543,AB2543:AX2543,"&lt;&gt;"),"")</f>
        <v>97.25</v>
      </c>
      <c r="AZ2543" s="14">
        <f t="shared" si="402"/>
        <v>23</v>
      </c>
      <c r="BA2543" s="19">
        <f t="shared" ref="BA2543:BA2606" si="405">COUNTIF(AB2543:AX2543,"&lt;&gt;")/22</f>
        <v>0.90909090909090906</v>
      </c>
      <c r="BB2543" s="20">
        <f t="shared" si="403"/>
        <v>19.756078345130831</v>
      </c>
      <c r="BC2543">
        <f t="shared" ref="BC2543:BC2606" si="406">COUNTIFS(E2543:AA2543,0)</f>
        <v>0</v>
      </c>
      <c r="BD2543" s="14">
        <f t="shared" ref="BD2543:BD2606" si="407">MATCH(MIN(E2543:AA2543),E2543:AA2543,0)</f>
        <v>10</v>
      </c>
      <c r="BE2543" s="14">
        <f t="shared" ref="BE2543:BE2606" si="408">IFERROR(AVERAGE(AB2543:AG2543),"")</f>
        <v>98.166666666666671</v>
      </c>
      <c r="BF2543" s="14">
        <f t="shared" ref="BF2543:BF2606" si="409">IFERROR(AVERAGE(AH2543:AM2543),"")</f>
        <v>94.333333333333329</v>
      </c>
      <c r="BG2543" s="14">
        <f t="shared" ref="BG2543:BG2606" si="410">IFERROR(AVERAGE(AP2543:AX2543),"")</f>
        <v>99.571428571428569</v>
      </c>
    </row>
    <row r="2544" spans="1:59" x14ac:dyDescent="0.2">
      <c r="A2544" t="str">
        <f t="shared" si="401"/>
        <v>Brodie Grundy_2016</v>
      </c>
      <c r="B2544" t="s">
        <v>571</v>
      </c>
      <c r="C2544" t="s">
        <v>116</v>
      </c>
      <c r="D2544">
        <v>2016</v>
      </c>
      <c r="E2544" s="13">
        <v>488800</v>
      </c>
      <c r="F2544" s="13">
        <v>488800</v>
      </c>
      <c r="G2544" s="13">
        <v>488800</v>
      </c>
      <c r="H2544" s="13">
        <v>488800</v>
      </c>
      <c r="I2544" s="13">
        <v>490300</v>
      </c>
      <c r="J2544" s="13">
        <v>467600</v>
      </c>
      <c r="K2544" s="13">
        <v>444000</v>
      </c>
      <c r="L2544" s="13">
        <v>414000</v>
      </c>
      <c r="M2544" s="13">
        <v>418600</v>
      </c>
      <c r="N2544" s="13">
        <v>432600</v>
      </c>
      <c r="O2544" s="13">
        <v>443400</v>
      </c>
      <c r="P2544" s="13">
        <v>436600</v>
      </c>
      <c r="Q2544" s="13">
        <v>422700</v>
      </c>
      <c r="R2544" s="13">
        <v>422700</v>
      </c>
      <c r="S2544" s="13">
        <v>430200</v>
      </c>
      <c r="T2544" s="13">
        <v>458000</v>
      </c>
      <c r="U2544" s="13">
        <v>479000</v>
      </c>
      <c r="V2544" s="13">
        <v>491700</v>
      </c>
      <c r="W2544" s="13">
        <v>489600</v>
      </c>
      <c r="X2544" s="13">
        <v>498400</v>
      </c>
      <c r="Y2544" s="13">
        <v>500200</v>
      </c>
      <c r="Z2544" s="13">
        <v>503100</v>
      </c>
      <c r="AA2544" s="13">
        <v>501000</v>
      </c>
      <c r="AB2544" s="13"/>
      <c r="AC2544" s="13">
        <v>109</v>
      </c>
      <c r="AD2544" s="13">
        <v>96</v>
      </c>
      <c r="AE2544" s="13">
        <v>86</v>
      </c>
      <c r="AF2544" s="13">
        <v>54</v>
      </c>
      <c r="AG2544" s="13">
        <v>81</v>
      </c>
      <c r="AH2544" s="13">
        <v>61</v>
      </c>
      <c r="AI2544" s="13">
        <v>114</v>
      </c>
      <c r="AJ2544" s="13">
        <v>107</v>
      </c>
      <c r="AK2544" s="13">
        <v>63</v>
      </c>
      <c r="AL2544" s="13">
        <v>80</v>
      </c>
      <c r="AM2544" s="13">
        <v>88</v>
      </c>
      <c r="AN2544" s="13"/>
      <c r="AO2544" s="13">
        <v>106</v>
      </c>
      <c r="AP2544" s="13">
        <v>127</v>
      </c>
      <c r="AQ2544" s="13">
        <v>91</v>
      </c>
      <c r="AR2544" s="13">
        <v>104</v>
      </c>
      <c r="AS2544" s="13">
        <v>103</v>
      </c>
      <c r="AT2544" s="13">
        <v>116</v>
      </c>
      <c r="AU2544" s="13">
        <v>94</v>
      </c>
      <c r="AV2544" s="13">
        <v>107</v>
      </c>
      <c r="AW2544" s="13">
        <v>106</v>
      </c>
      <c r="AX2544" s="13">
        <v>116</v>
      </c>
      <c r="AY2544" s="14">
        <f t="shared" si="404"/>
        <v>95.666666666666671</v>
      </c>
      <c r="AZ2544" s="14">
        <f t="shared" si="402"/>
        <v>23</v>
      </c>
      <c r="BA2544" s="19">
        <f t="shared" si="405"/>
        <v>0.95454545454545459</v>
      </c>
      <c r="BB2544" s="20">
        <f t="shared" si="403"/>
        <v>19.440507537956226</v>
      </c>
      <c r="BC2544">
        <f t="shared" si="406"/>
        <v>0</v>
      </c>
      <c r="BD2544" s="14">
        <f t="shared" si="407"/>
        <v>8</v>
      </c>
      <c r="BE2544" s="14">
        <f t="shared" si="408"/>
        <v>85.2</v>
      </c>
      <c r="BF2544" s="14">
        <f t="shared" si="409"/>
        <v>85.5</v>
      </c>
      <c r="BG2544" s="14">
        <f t="shared" si="410"/>
        <v>107.11111111111111</v>
      </c>
    </row>
    <row r="2545" spans="1:59" x14ac:dyDescent="0.2">
      <c r="A2545" t="str">
        <f t="shared" si="401"/>
        <v>Brodie Grundy_2015</v>
      </c>
      <c r="B2545" t="s">
        <v>571</v>
      </c>
      <c r="C2545" t="s">
        <v>116</v>
      </c>
      <c r="D2545">
        <v>2015</v>
      </c>
      <c r="E2545" s="13">
        <v>337900</v>
      </c>
      <c r="F2545" s="13">
        <v>337900</v>
      </c>
      <c r="G2545" s="13">
        <v>337900</v>
      </c>
      <c r="H2545" s="13">
        <v>375300</v>
      </c>
      <c r="I2545" s="13">
        <v>410400</v>
      </c>
      <c r="J2545" s="13">
        <v>437900</v>
      </c>
      <c r="K2545" s="13">
        <v>453300</v>
      </c>
      <c r="L2545" s="13">
        <v>463900</v>
      </c>
      <c r="M2545" s="13">
        <v>446200</v>
      </c>
      <c r="N2545" s="13">
        <v>435800</v>
      </c>
      <c r="O2545" s="13">
        <v>436000</v>
      </c>
      <c r="P2545" s="13">
        <v>436000</v>
      </c>
      <c r="Q2545" s="13">
        <v>436000</v>
      </c>
      <c r="R2545" s="13">
        <v>436000</v>
      </c>
      <c r="S2545" s="13">
        <v>436000</v>
      </c>
      <c r="T2545" s="13">
        <v>444000</v>
      </c>
      <c r="U2545" s="13">
        <v>446600</v>
      </c>
      <c r="V2545" s="13">
        <v>447200</v>
      </c>
      <c r="W2545" s="13">
        <v>441900</v>
      </c>
      <c r="X2545" s="13">
        <v>441600</v>
      </c>
      <c r="Y2545" s="13">
        <v>432700</v>
      </c>
      <c r="Z2545" s="13">
        <v>436400</v>
      </c>
      <c r="AA2545" s="13">
        <v>452200</v>
      </c>
      <c r="AB2545" s="13">
        <v>73</v>
      </c>
      <c r="AC2545" s="13">
        <v>114</v>
      </c>
      <c r="AD2545" s="13">
        <v>98</v>
      </c>
      <c r="AE2545" s="13">
        <v>91</v>
      </c>
      <c r="AF2545" s="13">
        <v>119</v>
      </c>
      <c r="AG2545" s="13">
        <v>87</v>
      </c>
      <c r="AH2545" s="13">
        <v>89</v>
      </c>
      <c r="AI2545" s="13">
        <v>60</v>
      </c>
      <c r="AJ2545" s="13">
        <v>93</v>
      </c>
      <c r="AK2545" s="13">
        <v>105</v>
      </c>
      <c r="AL2545" s="13"/>
      <c r="AM2545" s="13"/>
      <c r="AN2545" s="13"/>
      <c r="AO2545" s="13"/>
      <c r="AP2545" s="13">
        <v>78</v>
      </c>
      <c r="AQ2545" s="13">
        <v>86</v>
      </c>
      <c r="AR2545" s="13">
        <v>108</v>
      </c>
      <c r="AS2545" s="13">
        <v>64</v>
      </c>
      <c r="AT2545" s="13">
        <v>95</v>
      </c>
      <c r="AU2545" s="13">
        <v>89</v>
      </c>
      <c r="AV2545" s="13">
        <v>90</v>
      </c>
      <c r="AW2545" s="13">
        <v>125</v>
      </c>
      <c r="AX2545" s="13">
        <v>57</v>
      </c>
      <c r="AY2545" s="14">
        <f t="shared" si="404"/>
        <v>90.578947368421055</v>
      </c>
      <c r="AZ2545" s="14">
        <f t="shared" si="402"/>
        <v>23</v>
      </c>
      <c r="BA2545" s="19">
        <f t="shared" si="405"/>
        <v>0.86363636363636365</v>
      </c>
      <c r="BB2545" s="20">
        <f t="shared" si="403"/>
        <v>18.868892063905019</v>
      </c>
      <c r="BC2545">
        <f t="shared" si="406"/>
        <v>0</v>
      </c>
      <c r="BD2545" s="14">
        <f t="shared" si="407"/>
        <v>1</v>
      </c>
      <c r="BE2545" s="14">
        <f t="shared" si="408"/>
        <v>97</v>
      </c>
      <c r="BF2545" s="14">
        <f t="shared" si="409"/>
        <v>86.75</v>
      </c>
      <c r="BG2545" s="14">
        <f t="shared" si="410"/>
        <v>88</v>
      </c>
    </row>
    <row r="2546" spans="1:59" x14ac:dyDescent="0.2">
      <c r="A2546" t="str">
        <f t="shared" si="401"/>
        <v>Thomas Jonas_2018</v>
      </c>
      <c r="B2546" t="s">
        <v>1995</v>
      </c>
      <c r="C2546" t="s">
        <v>40</v>
      </c>
      <c r="D2546">
        <v>2018</v>
      </c>
      <c r="E2546" s="13">
        <v>389000</v>
      </c>
      <c r="F2546" s="13">
        <v>389000</v>
      </c>
      <c r="G2546" s="13">
        <v>389000</v>
      </c>
      <c r="H2546" s="13">
        <v>399700</v>
      </c>
      <c r="I2546" s="13">
        <v>416900</v>
      </c>
      <c r="J2546" s="13">
        <v>438000</v>
      </c>
      <c r="K2546" s="13">
        <v>459200</v>
      </c>
      <c r="L2546" s="13">
        <v>470300</v>
      </c>
      <c r="M2546" s="13">
        <v>476900</v>
      </c>
      <c r="N2546" s="13">
        <v>474200</v>
      </c>
      <c r="O2546" s="13">
        <v>474200</v>
      </c>
      <c r="P2546" s="13">
        <v>464100</v>
      </c>
      <c r="Q2546" s="13">
        <v>442600</v>
      </c>
      <c r="R2546" s="13">
        <v>442600</v>
      </c>
      <c r="S2546" s="13">
        <v>444800</v>
      </c>
      <c r="T2546" s="13">
        <v>444800</v>
      </c>
      <c r="U2546" s="13">
        <v>438800</v>
      </c>
      <c r="V2546" s="13">
        <v>438800</v>
      </c>
      <c r="W2546" s="13">
        <v>438800</v>
      </c>
      <c r="X2546" s="13">
        <v>430400</v>
      </c>
      <c r="Y2546" s="13">
        <v>392700</v>
      </c>
      <c r="Z2546" s="13">
        <v>390900</v>
      </c>
      <c r="AA2546" s="13">
        <v>401900</v>
      </c>
      <c r="AB2546" s="13">
        <v>84</v>
      </c>
      <c r="AC2546" s="13">
        <v>87</v>
      </c>
      <c r="AD2546" s="13">
        <v>84</v>
      </c>
      <c r="AE2546" s="13">
        <v>102</v>
      </c>
      <c r="AF2546" s="13">
        <v>105</v>
      </c>
      <c r="AG2546" s="13">
        <v>100</v>
      </c>
      <c r="AH2546" s="13">
        <v>94</v>
      </c>
      <c r="AI2546" s="13">
        <v>104</v>
      </c>
      <c r="AJ2546" s="13">
        <v>84</v>
      </c>
      <c r="AK2546" s="13"/>
      <c r="AL2546" s="13">
        <v>74</v>
      </c>
      <c r="AM2546" s="13">
        <v>75</v>
      </c>
      <c r="AN2546" s="13"/>
      <c r="AO2546" s="13">
        <v>124</v>
      </c>
      <c r="AP2546" s="13"/>
      <c r="AQ2546" s="13">
        <v>60</v>
      </c>
      <c r="AR2546" s="13"/>
      <c r="AS2546" s="13"/>
      <c r="AT2546" s="13">
        <v>66</v>
      </c>
      <c r="AU2546" s="13">
        <v>54</v>
      </c>
      <c r="AV2546" s="13">
        <v>118</v>
      </c>
      <c r="AW2546" s="13">
        <v>73</v>
      </c>
      <c r="AX2546" s="13">
        <v>74</v>
      </c>
      <c r="AY2546" s="14">
        <f t="shared" si="404"/>
        <v>86.777777777777771</v>
      </c>
      <c r="AZ2546" s="14">
        <f t="shared" si="402"/>
        <v>23</v>
      </c>
      <c r="BA2546" s="19">
        <f t="shared" si="405"/>
        <v>0.81818181818181823</v>
      </c>
      <c r="BB2546" s="20">
        <f t="shared" si="403"/>
        <v>19.325556245112512</v>
      </c>
      <c r="BC2546">
        <f t="shared" si="406"/>
        <v>0</v>
      </c>
      <c r="BD2546" s="14">
        <f t="shared" si="407"/>
        <v>1</v>
      </c>
      <c r="BE2546" s="14">
        <f t="shared" si="408"/>
        <v>93.666666666666671</v>
      </c>
      <c r="BF2546" s="14">
        <f t="shared" si="409"/>
        <v>86.2</v>
      </c>
      <c r="BG2546" s="14">
        <f t="shared" si="410"/>
        <v>74.166666666666671</v>
      </c>
    </row>
    <row r="2547" spans="1:59" x14ac:dyDescent="0.2">
      <c r="A2547" t="str">
        <f t="shared" si="401"/>
        <v>Thomas Jonas_2017</v>
      </c>
      <c r="B2547" t="s">
        <v>1995</v>
      </c>
      <c r="C2547" t="s">
        <v>40</v>
      </c>
      <c r="D2547">
        <v>2017</v>
      </c>
      <c r="E2547" s="13">
        <v>351800</v>
      </c>
      <c r="F2547" s="13">
        <v>351800</v>
      </c>
      <c r="G2547" s="13">
        <v>351800</v>
      </c>
      <c r="H2547" s="13">
        <v>359300</v>
      </c>
      <c r="I2547" s="13">
        <v>350200</v>
      </c>
      <c r="J2547" s="13">
        <v>342300</v>
      </c>
      <c r="K2547" s="13">
        <v>339500</v>
      </c>
      <c r="L2547" s="13">
        <v>329900</v>
      </c>
      <c r="M2547" s="13">
        <v>323500</v>
      </c>
      <c r="N2547" s="13">
        <v>323500</v>
      </c>
      <c r="O2547" s="13">
        <v>323500</v>
      </c>
      <c r="P2547" s="13">
        <v>324300</v>
      </c>
      <c r="Q2547" s="13">
        <v>326000</v>
      </c>
      <c r="R2547" s="13">
        <v>312900</v>
      </c>
      <c r="S2547" s="13">
        <v>322000</v>
      </c>
      <c r="T2547" s="13">
        <v>337800</v>
      </c>
      <c r="U2547" s="13">
        <v>366200</v>
      </c>
      <c r="V2547" s="13">
        <v>374400</v>
      </c>
      <c r="W2547" s="13">
        <v>371100</v>
      </c>
      <c r="X2547" s="13">
        <v>360000</v>
      </c>
      <c r="Y2547" s="13">
        <v>378900</v>
      </c>
      <c r="Z2547" s="13">
        <v>386800</v>
      </c>
      <c r="AA2547" s="13">
        <v>395700</v>
      </c>
      <c r="AB2547" s="13">
        <v>87</v>
      </c>
      <c r="AC2547" s="13">
        <v>70</v>
      </c>
      <c r="AD2547" s="13">
        <v>65</v>
      </c>
      <c r="AE2547" s="13">
        <v>55</v>
      </c>
      <c r="AF2547" s="13">
        <v>67</v>
      </c>
      <c r="AG2547" s="13">
        <v>73</v>
      </c>
      <c r="AH2547" s="13">
        <v>37</v>
      </c>
      <c r="AI2547" s="13">
        <v>70</v>
      </c>
      <c r="AJ2547" s="13"/>
      <c r="AK2547" s="13">
        <v>83</v>
      </c>
      <c r="AL2547" s="13">
        <v>40</v>
      </c>
      <c r="AM2547" s="13">
        <v>71</v>
      </c>
      <c r="AN2547" s="13">
        <v>51</v>
      </c>
      <c r="AO2547" s="13">
        <v>82</v>
      </c>
      <c r="AP2547" s="13">
        <v>94</v>
      </c>
      <c r="AQ2547" s="13">
        <v>89</v>
      </c>
      <c r="AR2547" s="13">
        <v>54</v>
      </c>
      <c r="AS2547" s="13">
        <v>74</v>
      </c>
      <c r="AT2547" s="13">
        <v>70</v>
      </c>
      <c r="AU2547" s="13">
        <v>116</v>
      </c>
      <c r="AV2547" s="13">
        <v>61</v>
      </c>
      <c r="AW2547" s="13">
        <v>77</v>
      </c>
      <c r="AX2547" s="13"/>
      <c r="AY2547" s="14">
        <f t="shared" si="404"/>
        <v>70.761904761904759</v>
      </c>
      <c r="AZ2547" s="14">
        <f t="shared" si="402"/>
        <v>23</v>
      </c>
      <c r="BA2547" s="19">
        <f t="shared" si="405"/>
        <v>0.95454545454545459</v>
      </c>
      <c r="BB2547" s="20">
        <f t="shared" si="403"/>
        <v>18.253505860258088</v>
      </c>
      <c r="BC2547">
        <f t="shared" si="406"/>
        <v>0</v>
      </c>
      <c r="BD2547" s="14">
        <f t="shared" si="407"/>
        <v>14</v>
      </c>
      <c r="BE2547" s="14">
        <f t="shared" si="408"/>
        <v>69.5</v>
      </c>
      <c r="BF2547" s="14">
        <f t="shared" si="409"/>
        <v>60.2</v>
      </c>
      <c r="BG2547" s="14">
        <f t="shared" si="410"/>
        <v>79.375</v>
      </c>
    </row>
    <row r="2548" spans="1:59" x14ac:dyDescent="0.2">
      <c r="A2548" t="str">
        <f t="shared" si="401"/>
        <v>Thomas Jonas_2016</v>
      </c>
      <c r="B2548" t="s">
        <v>1995</v>
      </c>
      <c r="C2548" t="s">
        <v>40</v>
      </c>
      <c r="D2548">
        <v>2016</v>
      </c>
      <c r="E2548" s="13">
        <v>312000</v>
      </c>
      <c r="F2548" s="13">
        <v>312000</v>
      </c>
      <c r="G2548" s="13">
        <v>312000</v>
      </c>
      <c r="H2548" s="13">
        <v>330400</v>
      </c>
      <c r="I2548" s="13">
        <v>336000</v>
      </c>
      <c r="J2548" s="13">
        <v>333900</v>
      </c>
      <c r="K2548" s="13">
        <v>321100</v>
      </c>
      <c r="L2548" s="13">
        <v>318500</v>
      </c>
      <c r="M2548" s="13">
        <v>316800</v>
      </c>
      <c r="N2548" s="13">
        <v>317000</v>
      </c>
      <c r="O2548" s="13">
        <v>317000</v>
      </c>
      <c r="P2548" s="13">
        <v>317000</v>
      </c>
      <c r="Q2548" s="13">
        <v>317000</v>
      </c>
      <c r="R2548" s="13">
        <v>317000</v>
      </c>
      <c r="S2548" s="13">
        <v>317000</v>
      </c>
      <c r="T2548" s="13">
        <v>317000</v>
      </c>
      <c r="U2548" s="13">
        <v>317000</v>
      </c>
      <c r="V2548" s="13">
        <v>317000</v>
      </c>
      <c r="W2548" s="13">
        <v>317000</v>
      </c>
      <c r="X2548" s="13">
        <v>317000</v>
      </c>
      <c r="Y2548" s="13">
        <v>317000</v>
      </c>
      <c r="Z2548" s="13">
        <v>317000</v>
      </c>
      <c r="AA2548" s="13">
        <v>317000</v>
      </c>
      <c r="AB2548" s="13">
        <v>69</v>
      </c>
      <c r="AC2548" s="13">
        <v>65</v>
      </c>
      <c r="AD2548" s="13">
        <v>91</v>
      </c>
      <c r="AE2548" s="13">
        <v>51</v>
      </c>
      <c r="AF2548" s="13">
        <v>50</v>
      </c>
      <c r="AG2548" s="13">
        <v>66</v>
      </c>
      <c r="AH2548" s="13">
        <v>69</v>
      </c>
      <c r="AI2548" s="13">
        <v>50</v>
      </c>
      <c r="AJ2548" s="13">
        <v>71</v>
      </c>
      <c r="AK2548" s="13"/>
      <c r="AL2548" s="13"/>
      <c r="AM2548" s="13"/>
      <c r="AN2548" s="13"/>
      <c r="AO2548" s="13"/>
      <c r="AP2548" s="13"/>
      <c r="AQ2548" s="13"/>
      <c r="AR2548" s="13"/>
      <c r="AS2548" s="13"/>
      <c r="AT2548" s="13"/>
      <c r="AU2548" s="13"/>
      <c r="AV2548" s="13"/>
      <c r="AW2548" s="13"/>
      <c r="AX2548" s="13"/>
      <c r="AY2548" s="14">
        <f t="shared" si="404"/>
        <v>64.666666666666671</v>
      </c>
      <c r="AZ2548" s="14">
        <f t="shared" si="402"/>
        <v>23</v>
      </c>
      <c r="BA2548" s="19">
        <f t="shared" si="405"/>
        <v>0.40909090909090912</v>
      </c>
      <c r="BB2548" s="20">
        <f t="shared" si="403"/>
        <v>13.181426326464068</v>
      </c>
      <c r="BC2548">
        <f t="shared" si="406"/>
        <v>0</v>
      </c>
      <c r="BD2548" s="14">
        <f t="shared" si="407"/>
        <v>1</v>
      </c>
      <c r="BE2548" s="14">
        <f t="shared" si="408"/>
        <v>65.333333333333329</v>
      </c>
      <c r="BF2548" s="14">
        <f t="shared" si="409"/>
        <v>63.333333333333336</v>
      </c>
      <c r="BG2548" s="14" t="str">
        <f t="shared" si="410"/>
        <v/>
      </c>
    </row>
    <row r="2549" spans="1:59" x14ac:dyDescent="0.2">
      <c r="A2549" t="str">
        <f t="shared" si="401"/>
        <v>Thomas Jonas_2015</v>
      </c>
      <c r="B2549" t="s">
        <v>1995</v>
      </c>
      <c r="C2549" t="s">
        <v>40</v>
      </c>
      <c r="D2549">
        <v>2015</v>
      </c>
      <c r="E2549" s="13">
        <v>354500</v>
      </c>
      <c r="F2549" s="13">
        <v>354500</v>
      </c>
      <c r="G2549" s="13">
        <v>354500</v>
      </c>
      <c r="H2549" s="13">
        <v>355800</v>
      </c>
      <c r="I2549" s="13">
        <v>343600</v>
      </c>
      <c r="J2549" s="13">
        <v>321800</v>
      </c>
      <c r="K2549" s="13">
        <v>307900</v>
      </c>
      <c r="L2549" s="13">
        <v>303900</v>
      </c>
      <c r="M2549" s="13">
        <v>298600</v>
      </c>
      <c r="N2549" s="13">
        <v>290800</v>
      </c>
      <c r="O2549" s="13">
        <v>278900</v>
      </c>
      <c r="P2549" s="13">
        <v>273500</v>
      </c>
      <c r="Q2549" s="13">
        <v>270500</v>
      </c>
      <c r="R2549" s="13">
        <v>270500</v>
      </c>
      <c r="S2549" s="13">
        <v>262200</v>
      </c>
      <c r="T2549" s="13">
        <v>262200</v>
      </c>
      <c r="U2549" s="13">
        <v>262200</v>
      </c>
      <c r="V2549" s="13">
        <v>262200</v>
      </c>
      <c r="W2549" s="13">
        <v>262200</v>
      </c>
      <c r="X2549" s="13">
        <v>262200</v>
      </c>
      <c r="Y2549" s="13">
        <v>255900</v>
      </c>
      <c r="Z2549" s="13">
        <v>252400</v>
      </c>
      <c r="AA2549" s="13">
        <v>260700</v>
      </c>
      <c r="AB2549" s="13">
        <v>74</v>
      </c>
      <c r="AC2549" s="13">
        <v>87</v>
      </c>
      <c r="AD2549" s="13">
        <v>52</v>
      </c>
      <c r="AE2549" s="13">
        <v>45</v>
      </c>
      <c r="AF2549" s="13">
        <v>59</v>
      </c>
      <c r="AG2549" s="13">
        <v>57</v>
      </c>
      <c r="AH2549" s="13">
        <v>59</v>
      </c>
      <c r="AI2549" s="13">
        <v>53</v>
      </c>
      <c r="AJ2549" s="13">
        <v>48</v>
      </c>
      <c r="AK2549" s="13">
        <v>44</v>
      </c>
      <c r="AL2549" s="13">
        <v>61</v>
      </c>
      <c r="AM2549" s="13">
        <v>51</v>
      </c>
      <c r="AN2549" s="13"/>
      <c r="AO2549" s="13">
        <v>29</v>
      </c>
      <c r="AP2549" s="13"/>
      <c r="AQ2549" s="13"/>
      <c r="AR2549" s="13"/>
      <c r="AS2549" s="13"/>
      <c r="AT2549" s="13"/>
      <c r="AU2549" s="13">
        <v>65</v>
      </c>
      <c r="AV2549" s="13">
        <v>55</v>
      </c>
      <c r="AW2549" s="13">
        <v>54</v>
      </c>
      <c r="AX2549" s="13">
        <v>90</v>
      </c>
      <c r="AY2549" s="14">
        <f t="shared" si="404"/>
        <v>57.823529411764703</v>
      </c>
      <c r="AZ2549" s="14">
        <f t="shared" si="402"/>
        <v>23</v>
      </c>
      <c r="BA2549" s="19">
        <f t="shared" si="405"/>
        <v>0.77272727272727271</v>
      </c>
      <c r="BB2549" s="20">
        <f t="shared" si="403"/>
        <v>15.046740901760282</v>
      </c>
      <c r="BC2549">
        <f t="shared" si="406"/>
        <v>0</v>
      </c>
      <c r="BD2549" s="14">
        <f t="shared" si="407"/>
        <v>22</v>
      </c>
      <c r="BE2549" s="14">
        <f t="shared" si="408"/>
        <v>62.333333333333336</v>
      </c>
      <c r="BF2549" s="14">
        <f t="shared" si="409"/>
        <v>52.666666666666664</v>
      </c>
      <c r="BG2549" s="14">
        <f t="shared" si="410"/>
        <v>66</v>
      </c>
    </row>
    <row r="2550" spans="1:59" x14ac:dyDescent="0.2">
      <c r="A2550" t="str">
        <f t="shared" si="401"/>
        <v>Jack Lonie_2018</v>
      </c>
      <c r="B2550" t="s">
        <v>673</v>
      </c>
      <c r="C2550" t="s">
        <v>399</v>
      </c>
      <c r="D2550">
        <v>2018</v>
      </c>
      <c r="E2550" s="13">
        <v>356000</v>
      </c>
      <c r="F2550" s="13">
        <v>356000</v>
      </c>
      <c r="G2550" s="13">
        <v>356000</v>
      </c>
      <c r="H2550" s="13">
        <v>356000</v>
      </c>
      <c r="I2550" s="13">
        <v>356000</v>
      </c>
      <c r="J2550" s="13">
        <v>356000</v>
      </c>
      <c r="K2550" s="13">
        <v>356000</v>
      </c>
      <c r="L2550" s="13">
        <v>356000</v>
      </c>
      <c r="M2550" s="13">
        <v>356000</v>
      </c>
      <c r="N2550" s="13">
        <v>356000</v>
      </c>
      <c r="O2550" s="13">
        <v>333800</v>
      </c>
      <c r="P2550" s="13">
        <v>315300</v>
      </c>
      <c r="Q2550" s="13">
        <v>297000</v>
      </c>
      <c r="R2550" s="13">
        <v>297000</v>
      </c>
      <c r="S2550" s="13">
        <v>297000</v>
      </c>
      <c r="T2550" s="13">
        <v>297000</v>
      </c>
      <c r="U2550" s="13">
        <v>297000</v>
      </c>
      <c r="V2550" s="13">
        <v>291900</v>
      </c>
      <c r="W2550" s="13">
        <v>291900</v>
      </c>
      <c r="X2550" s="13">
        <v>308400</v>
      </c>
      <c r="Y2550" s="13">
        <v>322300</v>
      </c>
      <c r="Z2550" s="13">
        <v>326400</v>
      </c>
      <c r="AA2550" s="13">
        <v>344800</v>
      </c>
      <c r="AB2550" s="13"/>
      <c r="AC2550" s="13"/>
      <c r="AD2550" s="13"/>
      <c r="AE2550" s="13">
        <v>41</v>
      </c>
      <c r="AF2550" s="13"/>
      <c r="AG2550" s="13"/>
      <c r="AH2550" s="13"/>
      <c r="AI2550" s="13"/>
      <c r="AJ2550" s="13">
        <v>64</v>
      </c>
      <c r="AK2550" s="13">
        <v>59</v>
      </c>
      <c r="AL2550" s="13">
        <v>36</v>
      </c>
      <c r="AM2550" s="13">
        <v>55</v>
      </c>
      <c r="AN2550" s="13"/>
      <c r="AO2550" s="13"/>
      <c r="AP2550" s="13"/>
      <c r="AQ2550" s="13"/>
      <c r="AR2550" s="13">
        <v>79</v>
      </c>
      <c r="AS2550" s="13"/>
      <c r="AT2550" s="13">
        <v>82</v>
      </c>
      <c r="AU2550" s="13">
        <v>60</v>
      </c>
      <c r="AV2550" s="13">
        <v>66</v>
      </c>
      <c r="AW2550" s="13">
        <v>109</v>
      </c>
      <c r="AX2550" s="13">
        <v>45</v>
      </c>
      <c r="AY2550" s="14">
        <f t="shared" si="404"/>
        <v>63.272727272727273</v>
      </c>
      <c r="AZ2550" s="14">
        <f t="shared" si="402"/>
        <v>23</v>
      </c>
      <c r="BA2550" s="19">
        <f t="shared" si="405"/>
        <v>0.5</v>
      </c>
      <c r="BB2550" s="20">
        <f t="shared" si="403"/>
        <v>20.900195736360502</v>
      </c>
      <c r="BC2550">
        <f t="shared" si="406"/>
        <v>0</v>
      </c>
      <c r="BD2550" s="14">
        <f t="shared" si="407"/>
        <v>18</v>
      </c>
      <c r="BE2550" s="14">
        <f t="shared" si="408"/>
        <v>41</v>
      </c>
      <c r="BF2550" s="14">
        <f t="shared" si="409"/>
        <v>53.5</v>
      </c>
      <c r="BG2550" s="14">
        <f t="shared" si="410"/>
        <v>73.5</v>
      </c>
    </row>
    <row r="2551" spans="1:59" x14ac:dyDescent="0.2">
      <c r="A2551" t="str">
        <f t="shared" si="401"/>
        <v>Jack Lonie_2017</v>
      </c>
      <c r="B2551" t="s">
        <v>673</v>
      </c>
      <c r="C2551" t="s">
        <v>399</v>
      </c>
      <c r="D2551">
        <v>2017</v>
      </c>
      <c r="E2551" s="13">
        <v>276400</v>
      </c>
      <c r="F2551" s="13">
        <v>276400</v>
      </c>
      <c r="G2551" s="13">
        <v>276400</v>
      </c>
      <c r="H2551" s="13">
        <v>305800</v>
      </c>
      <c r="I2551" s="13">
        <v>320100</v>
      </c>
      <c r="J2551" s="13">
        <v>320100</v>
      </c>
      <c r="K2551" s="13">
        <v>320100</v>
      </c>
      <c r="L2551" s="13">
        <v>320100</v>
      </c>
      <c r="M2551" s="13">
        <v>320100</v>
      </c>
      <c r="N2551" s="13">
        <v>320100</v>
      </c>
      <c r="O2551" s="13">
        <v>320100</v>
      </c>
      <c r="P2551" s="13">
        <v>320100</v>
      </c>
      <c r="Q2551" s="13">
        <v>320100</v>
      </c>
      <c r="R2551" s="13">
        <v>317000</v>
      </c>
      <c r="S2551" s="13">
        <v>327200</v>
      </c>
      <c r="T2551" s="13">
        <v>333700</v>
      </c>
      <c r="U2551" s="13">
        <v>345800</v>
      </c>
      <c r="V2551" s="13">
        <v>347800</v>
      </c>
      <c r="W2551" s="13">
        <v>338200</v>
      </c>
      <c r="X2551" s="13">
        <v>323100</v>
      </c>
      <c r="Y2551" s="13">
        <v>323100</v>
      </c>
      <c r="Z2551" s="13">
        <v>323100</v>
      </c>
      <c r="AA2551" s="13">
        <v>323100</v>
      </c>
      <c r="AB2551" s="13">
        <v>74</v>
      </c>
      <c r="AC2551" s="13">
        <v>89</v>
      </c>
      <c r="AD2551" s="13">
        <v>64</v>
      </c>
      <c r="AE2551" s="13">
        <v>58</v>
      </c>
      <c r="AF2551" s="13"/>
      <c r="AG2551" s="13"/>
      <c r="AH2551" s="13"/>
      <c r="AI2551" s="13"/>
      <c r="AJ2551" s="13"/>
      <c r="AK2551" s="13"/>
      <c r="AL2551" s="13"/>
      <c r="AM2551" s="13"/>
      <c r="AN2551" s="13">
        <v>59</v>
      </c>
      <c r="AO2551" s="13">
        <v>92</v>
      </c>
      <c r="AP2551" s="13">
        <v>58</v>
      </c>
      <c r="AQ2551" s="13">
        <v>76</v>
      </c>
      <c r="AR2551" s="13">
        <v>77</v>
      </c>
      <c r="AS2551" s="13">
        <v>34</v>
      </c>
      <c r="AT2551" s="13">
        <v>58</v>
      </c>
      <c r="AU2551" s="13"/>
      <c r="AV2551" s="13"/>
      <c r="AW2551" s="13"/>
      <c r="AX2551" s="13">
        <v>38</v>
      </c>
      <c r="AY2551" s="14">
        <f t="shared" si="404"/>
        <v>64.75</v>
      </c>
      <c r="AZ2551" s="14">
        <f t="shared" si="402"/>
        <v>23</v>
      </c>
      <c r="BA2551" s="19">
        <f t="shared" si="405"/>
        <v>0.54545454545454541</v>
      </c>
      <c r="BB2551" s="20">
        <f t="shared" si="403"/>
        <v>17.899339754202209</v>
      </c>
      <c r="BC2551">
        <f t="shared" si="406"/>
        <v>0</v>
      </c>
      <c r="BD2551" s="14">
        <f t="shared" si="407"/>
        <v>1</v>
      </c>
      <c r="BE2551" s="14">
        <f t="shared" si="408"/>
        <v>71.25</v>
      </c>
      <c r="BF2551" s="14" t="str">
        <f t="shared" si="409"/>
        <v/>
      </c>
      <c r="BG2551" s="14">
        <f t="shared" si="410"/>
        <v>56.833333333333336</v>
      </c>
    </row>
    <row r="2552" spans="1:59" x14ac:dyDescent="0.2">
      <c r="A2552" t="str">
        <f t="shared" si="401"/>
        <v>Jack Lonie_2016</v>
      </c>
      <c r="B2552" t="s">
        <v>673</v>
      </c>
      <c r="C2552" t="s">
        <v>399</v>
      </c>
      <c r="D2552">
        <v>2016</v>
      </c>
      <c r="E2552" s="13">
        <v>301900</v>
      </c>
      <c r="F2552" s="13">
        <v>301900</v>
      </c>
      <c r="G2552" s="13">
        <v>301900</v>
      </c>
      <c r="H2552" s="13">
        <v>293300</v>
      </c>
      <c r="I2552" s="13">
        <v>277900</v>
      </c>
      <c r="J2552" s="13">
        <v>257600</v>
      </c>
      <c r="K2552" s="13">
        <v>257600</v>
      </c>
      <c r="L2552" s="13">
        <v>238600</v>
      </c>
      <c r="M2552" s="13">
        <v>222900</v>
      </c>
      <c r="N2552" s="13">
        <v>222900</v>
      </c>
      <c r="O2552" s="13">
        <v>222900</v>
      </c>
      <c r="P2552" s="13">
        <v>222900</v>
      </c>
      <c r="Q2552" s="13">
        <v>222900</v>
      </c>
      <c r="R2552" s="13">
        <v>222900</v>
      </c>
      <c r="S2552" s="13">
        <v>222900</v>
      </c>
      <c r="T2552" s="13">
        <v>230600</v>
      </c>
      <c r="U2552" s="13">
        <v>230600</v>
      </c>
      <c r="V2552" s="13">
        <v>230600</v>
      </c>
      <c r="W2552" s="13">
        <v>230600</v>
      </c>
      <c r="X2552" s="13">
        <v>230600</v>
      </c>
      <c r="Y2552" s="13">
        <v>230600</v>
      </c>
      <c r="Z2552" s="13">
        <v>230600</v>
      </c>
      <c r="AA2552" s="13">
        <v>235400</v>
      </c>
      <c r="AB2552" s="13">
        <v>64</v>
      </c>
      <c r="AC2552" s="13">
        <v>49</v>
      </c>
      <c r="AD2552" s="13">
        <v>45</v>
      </c>
      <c r="AE2552" s="13">
        <v>44</v>
      </c>
      <c r="AF2552" s="13">
        <v>28</v>
      </c>
      <c r="AG2552" s="13"/>
      <c r="AH2552" s="13">
        <v>38</v>
      </c>
      <c r="AI2552" s="13">
        <v>40</v>
      </c>
      <c r="AJ2552" s="13"/>
      <c r="AK2552" s="13"/>
      <c r="AL2552" s="13"/>
      <c r="AM2552" s="13"/>
      <c r="AN2552" s="13"/>
      <c r="AO2552" s="13"/>
      <c r="AP2552" s="13">
        <v>73</v>
      </c>
      <c r="AQ2552" s="13"/>
      <c r="AR2552" s="13"/>
      <c r="AS2552" s="13"/>
      <c r="AT2552" s="13"/>
      <c r="AU2552" s="13"/>
      <c r="AV2552" s="13"/>
      <c r="AW2552" s="13">
        <v>41</v>
      </c>
      <c r="AX2552" s="13">
        <v>86</v>
      </c>
      <c r="AY2552" s="14">
        <f t="shared" si="404"/>
        <v>50.8</v>
      </c>
      <c r="AZ2552" s="14">
        <f t="shared" si="402"/>
        <v>23</v>
      </c>
      <c r="BA2552" s="19">
        <f t="shared" si="405"/>
        <v>0.45454545454545453</v>
      </c>
      <c r="BB2552" s="20">
        <f t="shared" si="403"/>
        <v>17.905927013763403</v>
      </c>
      <c r="BC2552">
        <f t="shared" si="406"/>
        <v>0</v>
      </c>
      <c r="BD2552" s="14">
        <f t="shared" si="407"/>
        <v>9</v>
      </c>
      <c r="BE2552" s="14">
        <f t="shared" si="408"/>
        <v>46</v>
      </c>
      <c r="BF2552" s="14">
        <f t="shared" si="409"/>
        <v>39</v>
      </c>
      <c r="BG2552" s="14">
        <f t="shared" si="410"/>
        <v>66.666666666666671</v>
      </c>
    </row>
    <row r="2553" spans="1:59" x14ac:dyDescent="0.2">
      <c r="A2553" t="str">
        <f t="shared" si="401"/>
        <v>Jack Lonie_2015</v>
      </c>
      <c r="B2553" t="s">
        <v>673</v>
      </c>
      <c r="C2553" t="s">
        <v>399</v>
      </c>
      <c r="D2553">
        <v>2015</v>
      </c>
      <c r="E2553" s="13">
        <v>117300</v>
      </c>
      <c r="F2553" s="13">
        <v>117300</v>
      </c>
      <c r="G2553" s="13">
        <v>117300</v>
      </c>
      <c r="H2553" s="13">
        <v>151500</v>
      </c>
      <c r="I2553" s="13">
        <v>191900</v>
      </c>
      <c r="J2553" s="13">
        <v>232400</v>
      </c>
      <c r="K2553" s="13">
        <v>268400</v>
      </c>
      <c r="L2553" s="13">
        <v>259400</v>
      </c>
      <c r="M2553" s="13">
        <v>259400</v>
      </c>
      <c r="N2553" s="13">
        <v>247800</v>
      </c>
      <c r="O2553" s="13">
        <v>241800</v>
      </c>
      <c r="P2553" s="13">
        <v>271200</v>
      </c>
      <c r="Q2553" s="13">
        <v>271200</v>
      </c>
      <c r="R2553" s="13">
        <v>284300</v>
      </c>
      <c r="S2553" s="13">
        <v>306000</v>
      </c>
      <c r="T2553" s="13">
        <v>302000</v>
      </c>
      <c r="U2553" s="13">
        <v>283000</v>
      </c>
      <c r="V2553" s="13">
        <v>264400</v>
      </c>
      <c r="W2553" s="13">
        <v>264400</v>
      </c>
      <c r="X2553" s="13">
        <v>258600</v>
      </c>
      <c r="Y2553" s="13">
        <v>258600</v>
      </c>
      <c r="Z2553" s="13">
        <v>258600</v>
      </c>
      <c r="AA2553" s="13">
        <v>258600</v>
      </c>
      <c r="AB2553" s="13">
        <v>49</v>
      </c>
      <c r="AC2553" s="13">
        <v>61</v>
      </c>
      <c r="AD2553" s="13">
        <v>37</v>
      </c>
      <c r="AE2553" s="13">
        <v>84</v>
      </c>
      <c r="AF2553" s="13">
        <v>86</v>
      </c>
      <c r="AG2553" s="13">
        <v>51</v>
      </c>
      <c r="AH2553" s="13">
        <v>3</v>
      </c>
      <c r="AI2553" s="13"/>
      <c r="AJ2553" s="13">
        <v>74</v>
      </c>
      <c r="AK2553" s="13">
        <v>56</v>
      </c>
      <c r="AL2553" s="13">
        <v>80</v>
      </c>
      <c r="AM2553" s="13"/>
      <c r="AN2553" s="13">
        <v>55</v>
      </c>
      <c r="AO2553" s="13">
        <v>82</v>
      </c>
      <c r="AP2553" s="13">
        <v>35</v>
      </c>
      <c r="AQ2553" s="13">
        <v>19</v>
      </c>
      <c r="AR2553" s="13">
        <v>75</v>
      </c>
      <c r="AS2553" s="13"/>
      <c r="AT2553" s="13">
        <v>53</v>
      </c>
      <c r="AU2553" s="13"/>
      <c r="AV2553" s="13"/>
      <c r="AW2553" s="13"/>
      <c r="AX2553" s="13">
        <v>51</v>
      </c>
      <c r="AY2553" s="14">
        <f t="shared" si="404"/>
        <v>55.941176470588232</v>
      </c>
      <c r="AZ2553" s="14">
        <f t="shared" si="402"/>
        <v>23</v>
      </c>
      <c r="BA2553" s="19">
        <f t="shared" si="405"/>
        <v>0.77272727272727271</v>
      </c>
      <c r="BB2553" s="20">
        <f t="shared" si="403"/>
        <v>23.365226802438954</v>
      </c>
      <c r="BC2553">
        <f t="shared" si="406"/>
        <v>0</v>
      </c>
      <c r="BD2553" s="14">
        <f t="shared" si="407"/>
        <v>1</v>
      </c>
      <c r="BE2553" s="14">
        <f t="shared" si="408"/>
        <v>61.333333333333336</v>
      </c>
      <c r="BF2553" s="14">
        <f t="shared" si="409"/>
        <v>53.25</v>
      </c>
      <c r="BG2553" s="14">
        <f t="shared" si="410"/>
        <v>46.6</v>
      </c>
    </row>
    <row r="2554" spans="1:59" x14ac:dyDescent="0.2">
      <c r="A2554" t="str">
        <f t="shared" si="401"/>
        <v>Ryan Nyhuis_2018</v>
      </c>
      <c r="B2554" t="s">
        <v>1582</v>
      </c>
      <c r="C2554" t="s">
        <v>184</v>
      </c>
      <c r="D2554">
        <v>2018</v>
      </c>
      <c r="E2554" s="13">
        <v>239700</v>
      </c>
      <c r="F2554" s="13">
        <v>239700</v>
      </c>
      <c r="G2554" s="13">
        <v>239700</v>
      </c>
      <c r="H2554" s="13">
        <v>239700</v>
      </c>
      <c r="I2554" s="13">
        <v>239700</v>
      </c>
      <c r="J2554" s="13">
        <v>239700</v>
      </c>
      <c r="K2554" s="13">
        <v>239700</v>
      </c>
      <c r="L2554" s="13">
        <v>239700</v>
      </c>
      <c r="M2554" s="13">
        <v>239700</v>
      </c>
      <c r="N2554" s="13">
        <v>239700</v>
      </c>
      <c r="O2554" s="13">
        <v>239700</v>
      </c>
      <c r="P2554" s="13">
        <v>239700</v>
      </c>
      <c r="Q2554" s="13">
        <v>271200</v>
      </c>
      <c r="R2554" s="13">
        <v>277500</v>
      </c>
      <c r="S2554" s="13">
        <v>277500</v>
      </c>
      <c r="T2554" s="13">
        <v>267700</v>
      </c>
      <c r="U2554" s="13">
        <v>267700</v>
      </c>
      <c r="V2554" s="13">
        <v>241200</v>
      </c>
      <c r="W2554" s="13">
        <v>241200</v>
      </c>
      <c r="X2554" s="13">
        <v>241200</v>
      </c>
      <c r="Y2554" s="13">
        <v>241200</v>
      </c>
      <c r="Z2554" s="13">
        <v>229400</v>
      </c>
      <c r="AA2554" s="13">
        <v>229900</v>
      </c>
      <c r="AB2554" s="13"/>
      <c r="AC2554" s="13"/>
      <c r="AD2554" s="13"/>
      <c r="AE2554" s="13"/>
      <c r="AF2554" s="13"/>
      <c r="AG2554" s="13"/>
      <c r="AH2554" s="13"/>
      <c r="AI2554" s="13">
        <v>69</v>
      </c>
      <c r="AJ2554" s="13">
        <v>59</v>
      </c>
      <c r="AK2554" s="13"/>
      <c r="AL2554" s="13"/>
      <c r="AM2554" s="13">
        <v>88</v>
      </c>
      <c r="AN2554" s="13">
        <v>30</v>
      </c>
      <c r="AO2554" s="13"/>
      <c r="AP2554" s="13">
        <v>30</v>
      </c>
      <c r="AQ2554" s="13"/>
      <c r="AR2554" s="13">
        <v>44</v>
      </c>
      <c r="AS2554" s="13"/>
      <c r="AT2554" s="13"/>
      <c r="AU2554" s="13"/>
      <c r="AV2554" s="13">
        <v>48</v>
      </c>
      <c r="AW2554" s="13">
        <v>51</v>
      </c>
      <c r="AX2554" s="13"/>
      <c r="AY2554" s="14">
        <f t="shared" si="404"/>
        <v>52.375</v>
      </c>
      <c r="AZ2554" s="14">
        <f t="shared" si="402"/>
        <v>23</v>
      </c>
      <c r="BA2554" s="19">
        <f t="shared" si="405"/>
        <v>0.36363636363636365</v>
      </c>
      <c r="BB2554" s="20">
        <f t="shared" si="403"/>
        <v>19.573579131063383</v>
      </c>
      <c r="BC2554">
        <f t="shared" si="406"/>
        <v>0</v>
      </c>
      <c r="BD2554" s="14">
        <f t="shared" si="407"/>
        <v>22</v>
      </c>
      <c r="BE2554" s="14" t="str">
        <f t="shared" si="408"/>
        <v/>
      </c>
      <c r="BF2554" s="14">
        <f t="shared" si="409"/>
        <v>72</v>
      </c>
      <c r="BG2554" s="14">
        <f t="shared" si="410"/>
        <v>43.25</v>
      </c>
    </row>
    <row r="2555" spans="1:59" x14ac:dyDescent="0.2">
      <c r="A2555" t="str">
        <f t="shared" si="401"/>
        <v>Ryan Nyhuis_2017</v>
      </c>
      <c r="B2555" t="s">
        <v>1582</v>
      </c>
      <c r="C2555" t="s">
        <v>184</v>
      </c>
      <c r="D2555">
        <v>2017</v>
      </c>
      <c r="E2555" s="13">
        <v>117300</v>
      </c>
      <c r="F2555" s="13">
        <v>117300</v>
      </c>
      <c r="G2555" s="13">
        <v>117300</v>
      </c>
      <c r="H2555" s="13">
        <v>117300</v>
      </c>
      <c r="I2555" s="13">
        <v>117300</v>
      </c>
      <c r="J2555" s="13">
        <v>117300</v>
      </c>
      <c r="K2555" s="13">
        <v>117300</v>
      </c>
      <c r="L2555" s="13">
        <v>117300</v>
      </c>
      <c r="M2555" s="13">
        <v>117300</v>
      </c>
      <c r="N2555" s="13">
        <v>117300</v>
      </c>
      <c r="O2555" s="13">
        <v>117300</v>
      </c>
      <c r="P2555" s="13">
        <v>117300</v>
      </c>
      <c r="Q2555" s="13">
        <v>117300</v>
      </c>
      <c r="R2555" s="13">
        <v>117300</v>
      </c>
      <c r="S2555" s="13">
        <v>117300</v>
      </c>
      <c r="T2555" s="13">
        <v>117300</v>
      </c>
      <c r="U2555" s="13">
        <v>117300</v>
      </c>
      <c r="V2555" s="13">
        <v>117300</v>
      </c>
      <c r="W2555" s="13">
        <v>167300</v>
      </c>
      <c r="X2555" s="13">
        <v>167300</v>
      </c>
      <c r="Y2555" s="13">
        <v>167300</v>
      </c>
      <c r="Z2555" s="13">
        <v>167300</v>
      </c>
      <c r="AA2555" s="13">
        <v>184500</v>
      </c>
      <c r="AB2555" s="13"/>
      <c r="AC2555" s="13"/>
      <c r="AD2555" s="13"/>
      <c r="AE2555" s="13"/>
      <c r="AF2555" s="13"/>
      <c r="AG2555" s="13"/>
      <c r="AH2555" s="13"/>
      <c r="AI2555" s="13"/>
      <c r="AJ2555" s="13"/>
      <c r="AK2555" s="13"/>
      <c r="AL2555" s="13"/>
      <c r="AM2555" s="13"/>
      <c r="AN2555" s="13"/>
      <c r="AO2555" s="13"/>
      <c r="AP2555" s="13"/>
      <c r="AQ2555" s="13">
        <v>78</v>
      </c>
      <c r="AR2555" s="13">
        <v>48</v>
      </c>
      <c r="AS2555" s="13">
        <v>57</v>
      </c>
      <c r="AT2555" s="13"/>
      <c r="AU2555" s="13"/>
      <c r="AV2555" s="13"/>
      <c r="AW2555" s="13">
        <v>35</v>
      </c>
      <c r="AX2555" s="13"/>
      <c r="AY2555" s="14">
        <f t="shared" si="404"/>
        <v>54.5</v>
      </c>
      <c r="AZ2555" s="14">
        <f t="shared" si="402"/>
        <v>23</v>
      </c>
      <c r="BA2555" s="19">
        <f t="shared" si="405"/>
        <v>0.18181818181818182</v>
      </c>
      <c r="BB2555" s="20">
        <f t="shared" si="403"/>
        <v>18.083141320025124</v>
      </c>
      <c r="BC2555">
        <f t="shared" si="406"/>
        <v>0</v>
      </c>
      <c r="BD2555" s="14">
        <f t="shared" si="407"/>
        <v>1</v>
      </c>
      <c r="BE2555" s="14" t="str">
        <f t="shared" si="408"/>
        <v/>
      </c>
      <c r="BF2555" s="14" t="str">
        <f t="shared" si="409"/>
        <v/>
      </c>
      <c r="BG2555" s="14">
        <f t="shared" si="410"/>
        <v>54.5</v>
      </c>
    </row>
    <row r="2556" spans="1:59" x14ac:dyDescent="0.2">
      <c r="A2556" t="str">
        <f t="shared" si="401"/>
        <v>Ryan Nyhuis_2016</v>
      </c>
      <c r="B2556" t="s">
        <v>1582</v>
      </c>
      <c r="C2556" t="s">
        <v>184</v>
      </c>
      <c r="D2556">
        <v>2016</v>
      </c>
      <c r="E2556" s="13">
        <v>102400</v>
      </c>
      <c r="F2556" s="13">
        <v>102400</v>
      </c>
      <c r="G2556" s="13">
        <v>102400</v>
      </c>
      <c r="H2556" s="13">
        <v>102400</v>
      </c>
      <c r="I2556" s="13">
        <v>102400</v>
      </c>
      <c r="J2556" s="13">
        <v>102400</v>
      </c>
      <c r="K2556" s="13">
        <v>102400</v>
      </c>
      <c r="L2556" s="13">
        <v>102400</v>
      </c>
      <c r="M2556" s="13">
        <v>102400</v>
      </c>
      <c r="N2556" s="13">
        <v>102400</v>
      </c>
      <c r="O2556" s="13">
        <v>102400</v>
      </c>
      <c r="P2556" s="13">
        <v>102400</v>
      </c>
      <c r="Q2556" s="13">
        <v>102400</v>
      </c>
      <c r="R2556" s="13">
        <v>102400</v>
      </c>
      <c r="S2556" s="13">
        <v>102400</v>
      </c>
      <c r="T2556" s="13">
        <v>102400</v>
      </c>
      <c r="U2556" s="13">
        <v>102400</v>
      </c>
      <c r="V2556" s="13">
        <v>102400</v>
      </c>
      <c r="W2556" s="13">
        <v>102400</v>
      </c>
      <c r="X2556" s="13">
        <v>102400</v>
      </c>
      <c r="Y2556" s="13">
        <v>102400</v>
      </c>
      <c r="Z2556" s="13">
        <v>102400</v>
      </c>
      <c r="AA2556" s="13">
        <v>102400</v>
      </c>
      <c r="AB2556" s="13"/>
      <c r="AC2556" s="13"/>
      <c r="AD2556" s="13"/>
      <c r="AE2556" s="13"/>
      <c r="AF2556" s="13"/>
      <c r="AG2556" s="13"/>
      <c r="AH2556" s="13"/>
      <c r="AI2556" s="13"/>
      <c r="AJ2556" s="13"/>
      <c r="AK2556" s="13"/>
      <c r="AL2556" s="13"/>
      <c r="AM2556" s="13"/>
      <c r="AN2556" s="13"/>
      <c r="AO2556" s="13"/>
      <c r="AP2556" s="13"/>
      <c r="AQ2556" s="13"/>
      <c r="AR2556" s="13"/>
      <c r="AS2556" s="13"/>
      <c r="AT2556" s="13"/>
      <c r="AU2556" s="13"/>
      <c r="AV2556" s="13"/>
      <c r="AW2556" s="13"/>
      <c r="AX2556" s="13"/>
      <c r="AY2556" s="14" t="str">
        <f t="shared" si="404"/>
        <v/>
      </c>
      <c r="AZ2556" s="14">
        <f t="shared" si="402"/>
        <v>23</v>
      </c>
      <c r="BA2556" s="19">
        <f t="shared" si="405"/>
        <v>0</v>
      </c>
      <c r="BB2556" s="20" t="e">
        <f t="shared" si="403"/>
        <v>#DIV/0!</v>
      </c>
      <c r="BC2556">
        <f t="shared" si="406"/>
        <v>0</v>
      </c>
      <c r="BD2556" s="14">
        <f t="shared" si="407"/>
        <v>1</v>
      </c>
      <c r="BE2556" s="14" t="str">
        <f t="shared" si="408"/>
        <v/>
      </c>
      <c r="BF2556" s="14" t="str">
        <f t="shared" si="409"/>
        <v/>
      </c>
      <c r="BG2556" s="14" t="str">
        <f t="shared" si="410"/>
        <v/>
      </c>
    </row>
    <row r="2557" spans="1:59" x14ac:dyDescent="0.2">
      <c r="A2557" t="str">
        <f t="shared" si="401"/>
        <v>Ryan Nyhuis_2015</v>
      </c>
      <c r="B2557" t="s">
        <v>1582</v>
      </c>
      <c r="C2557" t="s">
        <v>184</v>
      </c>
      <c r="D2557">
        <v>2015</v>
      </c>
      <c r="E2557" s="13">
        <v>0</v>
      </c>
      <c r="F2557" s="13">
        <v>0</v>
      </c>
      <c r="G2557" s="13">
        <v>0</v>
      </c>
      <c r="H2557" s="13">
        <v>0</v>
      </c>
      <c r="I2557" s="13">
        <v>0</v>
      </c>
      <c r="J2557" s="13">
        <v>0</v>
      </c>
      <c r="K2557" s="13">
        <v>0</v>
      </c>
      <c r="L2557" s="13">
        <v>0</v>
      </c>
      <c r="M2557" s="13">
        <v>0</v>
      </c>
      <c r="N2557" s="13">
        <v>0</v>
      </c>
      <c r="O2557" s="13">
        <v>0</v>
      </c>
      <c r="P2557" s="13">
        <v>0</v>
      </c>
      <c r="Q2557" s="13">
        <v>0</v>
      </c>
      <c r="R2557" s="13">
        <v>0</v>
      </c>
      <c r="S2557" s="13">
        <v>0</v>
      </c>
      <c r="T2557" s="13">
        <v>0</v>
      </c>
      <c r="U2557" s="13">
        <v>0</v>
      </c>
      <c r="V2557" s="13">
        <v>0</v>
      </c>
      <c r="W2557" s="13">
        <v>0</v>
      </c>
      <c r="X2557" s="13">
        <v>0</v>
      </c>
      <c r="Y2557" s="13">
        <v>0</v>
      </c>
      <c r="Z2557" s="13">
        <v>0</v>
      </c>
      <c r="AA2557" s="13">
        <v>0</v>
      </c>
      <c r="AB2557" s="13"/>
      <c r="AC2557" s="13"/>
      <c r="AD2557" s="13"/>
      <c r="AE2557" s="13"/>
      <c r="AF2557" s="13"/>
      <c r="AG2557" s="13"/>
      <c r="AH2557" s="13"/>
      <c r="AI2557" s="13"/>
      <c r="AJ2557" s="13"/>
      <c r="AK2557" s="13"/>
      <c r="AL2557" s="13"/>
      <c r="AM2557" s="13"/>
      <c r="AN2557" s="13"/>
      <c r="AO2557" s="13"/>
      <c r="AP2557" s="13"/>
      <c r="AQ2557" s="13"/>
      <c r="AR2557" s="13"/>
      <c r="AS2557" s="13"/>
      <c r="AT2557" s="13"/>
      <c r="AU2557" s="13"/>
      <c r="AV2557" s="13"/>
      <c r="AW2557" s="13"/>
      <c r="AX2557" s="13"/>
      <c r="AY2557" s="14" t="str">
        <f t="shared" si="404"/>
        <v/>
      </c>
      <c r="AZ2557" s="14">
        <f t="shared" si="402"/>
        <v>23</v>
      </c>
      <c r="BA2557" s="19">
        <f t="shared" si="405"/>
        <v>0</v>
      </c>
      <c r="BB2557" s="20" t="e">
        <f t="shared" si="403"/>
        <v>#DIV/0!</v>
      </c>
      <c r="BC2557">
        <f t="shared" si="406"/>
        <v>23</v>
      </c>
      <c r="BD2557" s="14">
        <f t="shared" si="407"/>
        <v>1</v>
      </c>
      <c r="BE2557" s="14" t="str">
        <f t="shared" si="408"/>
        <v/>
      </c>
      <c r="BF2557" s="14" t="str">
        <f t="shared" si="409"/>
        <v/>
      </c>
      <c r="BG2557" s="14" t="str">
        <f t="shared" si="410"/>
        <v/>
      </c>
    </row>
    <row r="2558" spans="1:59" x14ac:dyDescent="0.2">
      <c r="A2558" t="str">
        <f t="shared" si="401"/>
        <v>Aaron Sandilands_2018</v>
      </c>
      <c r="B2558" t="s">
        <v>526</v>
      </c>
      <c r="C2558" t="s">
        <v>184</v>
      </c>
      <c r="D2558">
        <v>2018</v>
      </c>
      <c r="E2558" s="13">
        <v>480000</v>
      </c>
      <c r="F2558" s="13">
        <v>480000</v>
      </c>
      <c r="G2558" s="13">
        <v>480000</v>
      </c>
      <c r="H2558" s="13">
        <v>459300</v>
      </c>
      <c r="I2558" s="13">
        <v>461200</v>
      </c>
      <c r="J2558" s="13">
        <v>473400</v>
      </c>
      <c r="K2558" s="13">
        <v>476200</v>
      </c>
      <c r="L2558" s="13">
        <v>479600</v>
      </c>
      <c r="M2558" s="13">
        <v>518900</v>
      </c>
      <c r="N2558" s="13">
        <v>547800</v>
      </c>
      <c r="O2558" s="13">
        <v>536700</v>
      </c>
      <c r="P2558" s="13">
        <v>536700</v>
      </c>
      <c r="Q2558" s="13">
        <v>536700</v>
      </c>
      <c r="R2558" s="13">
        <v>505200</v>
      </c>
      <c r="S2558" s="13">
        <v>505200</v>
      </c>
      <c r="T2558" s="13">
        <v>505200</v>
      </c>
      <c r="U2558" s="13">
        <v>505200</v>
      </c>
      <c r="V2558" s="13">
        <v>505200</v>
      </c>
      <c r="W2558" s="13">
        <v>505200</v>
      </c>
      <c r="X2558" s="13">
        <v>505200</v>
      </c>
      <c r="Y2558" s="13">
        <v>505200</v>
      </c>
      <c r="Z2558" s="13">
        <v>505200</v>
      </c>
      <c r="AA2558" s="13">
        <v>505200</v>
      </c>
      <c r="AB2558" s="13">
        <v>104</v>
      </c>
      <c r="AC2558" s="13">
        <v>42</v>
      </c>
      <c r="AD2558" s="13">
        <v>93</v>
      </c>
      <c r="AE2558" s="13">
        <v>139</v>
      </c>
      <c r="AF2558" s="13">
        <v>65</v>
      </c>
      <c r="AG2558" s="13">
        <v>83</v>
      </c>
      <c r="AH2558" s="13">
        <v>144</v>
      </c>
      <c r="AI2558" s="13">
        <v>150</v>
      </c>
      <c r="AJ2558" s="13">
        <v>84</v>
      </c>
      <c r="AK2558" s="13">
        <v>70</v>
      </c>
      <c r="AL2558" s="13"/>
      <c r="AM2558" s="13"/>
      <c r="AN2558" s="13">
        <v>98</v>
      </c>
      <c r="AO2558" s="13"/>
      <c r="AP2558" s="13"/>
      <c r="AQ2558" s="13"/>
      <c r="AR2558" s="13"/>
      <c r="AS2558" s="13"/>
      <c r="AT2558" s="13"/>
      <c r="AU2558" s="13"/>
      <c r="AV2558" s="13"/>
      <c r="AW2558" s="13"/>
      <c r="AX2558" s="13"/>
      <c r="AY2558" s="14">
        <f t="shared" si="404"/>
        <v>97.454545454545453</v>
      </c>
      <c r="AZ2558" s="14">
        <f t="shared" si="402"/>
        <v>23</v>
      </c>
      <c r="BA2558" s="19">
        <f t="shared" si="405"/>
        <v>0.5</v>
      </c>
      <c r="BB2558" s="20">
        <f t="shared" si="403"/>
        <v>34.624741548100076</v>
      </c>
      <c r="BC2558">
        <f t="shared" si="406"/>
        <v>0</v>
      </c>
      <c r="BD2558" s="14">
        <f t="shared" si="407"/>
        <v>4</v>
      </c>
      <c r="BE2558" s="14">
        <f t="shared" si="408"/>
        <v>87.666666666666671</v>
      </c>
      <c r="BF2558" s="14">
        <f t="shared" si="409"/>
        <v>112</v>
      </c>
      <c r="BG2558" s="14" t="str">
        <f t="shared" si="410"/>
        <v/>
      </c>
    </row>
    <row r="2559" spans="1:59" x14ac:dyDescent="0.2">
      <c r="A2559" t="str">
        <f t="shared" si="401"/>
        <v>Aaron Sandilands_2017</v>
      </c>
      <c r="B2559" t="s">
        <v>526</v>
      </c>
      <c r="C2559" t="s">
        <v>184</v>
      </c>
      <c r="D2559">
        <v>2017</v>
      </c>
      <c r="E2559" s="13">
        <v>308200</v>
      </c>
      <c r="F2559" s="13">
        <v>308200</v>
      </c>
      <c r="G2559" s="13">
        <v>308200</v>
      </c>
      <c r="H2559" s="13">
        <v>353500</v>
      </c>
      <c r="I2559" s="13">
        <v>379400</v>
      </c>
      <c r="J2559" s="13">
        <v>412200</v>
      </c>
      <c r="K2559" s="13">
        <v>436700</v>
      </c>
      <c r="L2559" s="13">
        <v>448900</v>
      </c>
      <c r="M2559" s="13">
        <v>458500</v>
      </c>
      <c r="N2559" s="13">
        <v>464700</v>
      </c>
      <c r="O2559" s="13">
        <v>464700</v>
      </c>
      <c r="P2559" s="13">
        <v>464700</v>
      </c>
      <c r="Q2559" s="13">
        <v>464700</v>
      </c>
      <c r="R2559" s="13">
        <v>464700</v>
      </c>
      <c r="S2559" s="13">
        <v>464700</v>
      </c>
      <c r="T2559" s="13">
        <v>438800</v>
      </c>
      <c r="U2559" s="13">
        <v>438800</v>
      </c>
      <c r="V2559" s="13">
        <v>438800</v>
      </c>
      <c r="W2559" s="13">
        <v>438800</v>
      </c>
      <c r="X2559" s="13">
        <v>438800</v>
      </c>
      <c r="Y2559" s="13">
        <v>438800</v>
      </c>
      <c r="Z2559" s="13">
        <v>438800</v>
      </c>
      <c r="AA2559" s="13">
        <v>438800</v>
      </c>
      <c r="AB2559" s="13">
        <v>107</v>
      </c>
      <c r="AC2559" s="13">
        <v>71</v>
      </c>
      <c r="AD2559" s="13">
        <v>103</v>
      </c>
      <c r="AE2559" s="13">
        <v>91</v>
      </c>
      <c r="AF2559" s="13">
        <v>101</v>
      </c>
      <c r="AG2559" s="13">
        <v>105</v>
      </c>
      <c r="AH2559" s="13">
        <v>77</v>
      </c>
      <c r="AI2559" s="13">
        <v>104</v>
      </c>
      <c r="AJ2559" s="13">
        <v>102</v>
      </c>
      <c r="AK2559" s="13"/>
      <c r="AL2559" s="13"/>
      <c r="AM2559" s="13"/>
      <c r="AN2559" s="13"/>
      <c r="AO2559" s="13"/>
      <c r="AP2559" s="13">
        <v>12</v>
      </c>
      <c r="AQ2559" s="13"/>
      <c r="AR2559" s="13"/>
      <c r="AS2559" s="13"/>
      <c r="AT2559" s="13"/>
      <c r="AU2559" s="13"/>
      <c r="AV2559" s="13"/>
      <c r="AW2559" s="13"/>
      <c r="AX2559" s="13"/>
      <c r="AY2559" s="14">
        <f t="shared" si="404"/>
        <v>87.3</v>
      </c>
      <c r="AZ2559" s="14">
        <f t="shared" si="402"/>
        <v>23</v>
      </c>
      <c r="BA2559" s="19">
        <f t="shared" si="405"/>
        <v>0.45454545454545453</v>
      </c>
      <c r="BB2559" s="20">
        <f t="shared" si="403"/>
        <v>29.223468498984026</v>
      </c>
      <c r="BC2559">
        <f t="shared" si="406"/>
        <v>0</v>
      </c>
      <c r="BD2559" s="14">
        <f t="shared" si="407"/>
        <v>1</v>
      </c>
      <c r="BE2559" s="14">
        <f t="shared" si="408"/>
        <v>96.333333333333329</v>
      </c>
      <c r="BF2559" s="14">
        <f t="shared" si="409"/>
        <v>94.333333333333329</v>
      </c>
      <c r="BG2559" s="14">
        <f t="shared" si="410"/>
        <v>12</v>
      </c>
    </row>
    <row r="2560" spans="1:59" x14ac:dyDescent="0.2">
      <c r="A2560" t="str">
        <f t="shared" si="401"/>
        <v>Aaron Sandilands_2016</v>
      </c>
      <c r="B2560" t="s">
        <v>526</v>
      </c>
      <c r="C2560" t="s">
        <v>184</v>
      </c>
      <c r="D2560">
        <v>2016</v>
      </c>
      <c r="E2560" s="13">
        <v>581700</v>
      </c>
      <c r="F2560" s="13">
        <v>581700</v>
      </c>
      <c r="G2560" s="13">
        <v>581700</v>
      </c>
      <c r="H2560" s="13">
        <v>581700</v>
      </c>
      <c r="I2560" s="13">
        <v>581700</v>
      </c>
      <c r="J2560" s="13">
        <v>581700</v>
      </c>
      <c r="K2560" s="13">
        <v>581700</v>
      </c>
      <c r="L2560" s="13">
        <v>581700</v>
      </c>
      <c r="M2560" s="13">
        <v>581700</v>
      </c>
      <c r="N2560" s="13">
        <v>581700</v>
      </c>
      <c r="O2560" s="13">
        <v>581700</v>
      </c>
      <c r="P2560" s="13">
        <v>581700</v>
      </c>
      <c r="Q2560" s="13">
        <v>581700</v>
      </c>
      <c r="R2560" s="13">
        <v>581700</v>
      </c>
      <c r="S2560" s="13">
        <v>581700</v>
      </c>
      <c r="T2560" s="13">
        <v>581700</v>
      </c>
      <c r="U2560" s="13">
        <v>581700</v>
      </c>
      <c r="V2560" s="13">
        <v>581700</v>
      </c>
      <c r="W2560" s="13">
        <v>581700</v>
      </c>
      <c r="X2560" s="13">
        <v>581700</v>
      </c>
      <c r="Y2560" s="13">
        <v>510300</v>
      </c>
      <c r="Z2560" s="13">
        <v>433500</v>
      </c>
      <c r="AA2560" s="13">
        <v>433500</v>
      </c>
      <c r="AB2560" s="13"/>
      <c r="AC2560" s="13">
        <v>108</v>
      </c>
      <c r="AD2560" s="13">
        <v>27</v>
      </c>
      <c r="AE2560" s="13"/>
      <c r="AF2560" s="13"/>
      <c r="AG2560" s="13"/>
      <c r="AH2560" s="13"/>
      <c r="AI2560" s="13"/>
      <c r="AJ2560" s="13"/>
      <c r="AK2560" s="13"/>
      <c r="AL2560" s="13"/>
      <c r="AM2560" s="13"/>
      <c r="AN2560" s="13"/>
      <c r="AO2560" s="13"/>
      <c r="AP2560" s="13"/>
      <c r="AQ2560" s="13"/>
      <c r="AR2560" s="13"/>
      <c r="AS2560" s="13"/>
      <c r="AT2560" s="13"/>
      <c r="AU2560" s="13">
        <v>62</v>
      </c>
      <c r="AV2560" s="13">
        <v>52</v>
      </c>
      <c r="AW2560" s="13"/>
      <c r="AX2560" s="13">
        <v>105</v>
      </c>
      <c r="AY2560" s="14">
        <f t="shared" si="404"/>
        <v>70.8</v>
      </c>
      <c r="AZ2560" s="14">
        <f t="shared" si="402"/>
        <v>23</v>
      </c>
      <c r="BA2560" s="19">
        <f t="shared" si="405"/>
        <v>0.22727272727272727</v>
      </c>
      <c r="BB2560" s="20">
        <f t="shared" si="403"/>
        <v>35.009998571836583</v>
      </c>
      <c r="BC2560">
        <f t="shared" si="406"/>
        <v>0</v>
      </c>
      <c r="BD2560" s="14">
        <f t="shared" si="407"/>
        <v>22</v>
      </c>
      <c r="BE2560" s="14">
        <f t="shared" si="408"/>
        <v>67.5</v>
      </c>
      <c r="BF2560" s="14" t="str">
        <f t="shared" si="409"/>
        <v/>
      </c>
      <c r="BG2560" s="14">
        <f t="shared" si="410"/>
        <v>73</v>
      </c>
    </row>
    <row r="2561" spans="1:59" x14ac:dyDescent="0.2">
      <c r="A2561" t="str">
        <f t="shared" si="401"/>
        <v>Aaron Sandilands_2015</v>
      </c>
      <c r="B2561" t="s">
        <v>526</v>
      </c>
      <c r="C2561" t="s">
        <v>184</v>
      </c>
      <c r="D2561">
        <v>2015</v>
      </c>
      <c r="E2561" s="13">
        <v>580800</v>
      </c>
      <c r="F2561" s="13">
        <v>580800</v>
      </c>
      <c r="G2561" s="13">
        <v>580800</v>
      </c>
      <c r="H2561" s="13">
        <v>545000</v>
      </c>
      <c r="I2561" s="13">
        <v>508200</v>
      </c>
      <c r="J2561" s="13">
        <v>467300</v>
      </c>
      <c r="K2561" s="13">
        <v>444200</v>
      </c>
      <c r="L2561" s="13">
        <v>454500</v>
      </c>
      <c r="M2561" s="13">
        <v>473600</v>
      </c>
      <c r="N2561" s="13">
        <v>480200</v>
      </c>
      <c r="O2561" s="13">
        <v>494400</v>
      </c>
      <c r="P2561" s="13">
        <v>515200</v>
      </c>
      <c r="Q2561" s="13">
        <v>515200</v>
      </c>
      <c r="R2561" s="13">
        <v>548900</v>
      </c>
      <c r="S2561" s="13">
        <v>570600</v>
      </c>
      <c r="T2561" s="13">
        <v>576700</v>
      </c>
      <c r="U2561" s="13">
        <v>563100</v>
      </c>
      <c r="V2561" s="13">
        <v>535900</v>
      </c>
      <c r="W2561" s="13">
        <v>536400</v>
      </c>
      <c r="X2561" s="13">
        <v>556700</v>
      </c>
      <c r="Y2561" s="13">
        <v>599100</v>
      </c>
      <c r="Z2561" s="13">
        <v>627100</v>
      </c>
      <c r="AA2561" s="13">
        <v>639000</v>
      </c>
      <c r="AB2561" s="13">
        <v>69</v>
      </c>
      <c r="AC2561" s="13">
        <v>102</v>
      </c>
      <c r="AD2561" s="13">
        <v>92</v>
      </c>
      <c r="AE2561" s="13">
        <v>47</v>
      </c>
      <c r="AF2561" s="13">
        <v>72</v>
      </c>
      <c r="AG2561" s="13">
        <v>108</v>
      </c>
      <c r="AH2561" s="13">
        <v>109</v>
      </c>
      <c r="AI2561" s="13">
        <v>97</v>
      </c>
      <c r="AJ2561" s="13">
        <v>91</v>
      </c>
      <c r="AK2561" s="13">
        <v>128</v>
      </c>
      <c r="AL2561" s="13">
        <v>121</v>
      </c>
      <c r="AM2561" s="13"/>
      <c r="AN2561" s="13">
        <v>134</v>
      </c>
      <c r="AO2561" s="13">
        <v>118</v>
      </c>
      <c r="AP2561" s="13">
        <v>99</v>
      </c>
      <c r="AQ2561" s="13">
        <v>94</v>
      </c>
      <c r="AR2561" s="13">
        <v>86</v>
      </c>
      <c r="AS2561" s="13">
        <v>145</v>
      </c>
      <c r="AT2561" s="13">
        <v>140</v>
      </c>
      <c r="AU2561" s="13">
        <v>150</v>
      </c>
      <c r="AV2561" s="13">
        <v>142</v>
      </c>
      <c r="AW2561" s="13">
        <v>120</v>
      </c>
      <c r="AX2561" s="13"/>
      <c r="AY2561" s="14">
        <f t="shared" si="404"/>
        <v>107.80952380952381</v>
      </c>
      <c r="AZ2561" s="14">
        <f t="shared" si="402"/>
        <v>23</v>
      </c>
      <c r="BA2561" s="19">
        <f t="shared" si="405"/>
        <v>0.95454545454545459</v>
      </c>
      <c r="BB2561" s="20">
        <f t="shared" si="403"/>
        <v>27.205916723424437</v>
      </c>
      <c r="BC2561">
        <f t="shared" si="406"/>
        <v>0</v>
      </c>
      <c r="BD2561" s="14">
        <f t="shared" si="407"/>
        <v>7</v>
      </c>
      <c r="BE2561" s="14">
        <f t="shared" si="408"/>
        <v>81.666666666666671</v>
      </c>
      <c r="BF2561" s="14">
        <f t="shared" si="409"/>
        <v>109.2</v>
      </c>
      <c r="BG2561" s="14">
        <f t="shared" si="410"/>
        <v>122</v>
      </c>
    </row>
    <row r="2562" spans="1:59" x14ac:dyDescent="0.2">
      <c r="A2562" t="str">
        <f t="shared" ref="A2562:A2625" si="411">B2562&amp;"_"&amp;D2562</f>
        <v>Tom Scully_2018</v>
      </c>
      <c r="B2562" t="s">
        <v>891</v>
      </c>
      <c r="C2562" t="s">
        <v>260</v>
      </c>
      <c r="D2562">
        <v>2018</v>
      </c>
      <c r="E2562" s="13">
        <v>484600</v>
      </c>
      <c r="F2562" s="13">
        <v>484600</v>
      </c>
      <c r="G2562" s="13">
        <v>484600</v>
      </c>
      <c r="H2562" s="13">
        <v>484600</v>
      </c>
      <c r="I2562" s="13">
        <v>484600</v>
      </c>
      <c r="J2562" s="13">
        <v>484600</v>
      </c>
      <c r="K2562" s="13">
        <v>484600</v>
      </c>
      <c r="L2562" s="13">
        <v>484600</v>
      </c>
      <c r="M2562" s="13">
        <v>484600</v>
      </c>
      <c r="N2562" s="13">
        <v>484600</v>
      </c>
      <c r="O2562" s="13">
        <v>484600</v>
      </c>
      <c r="P2562" s="13">
        <v>484600</v>
      </c>
      <c r="Q2562" s="13">
        <v>484600</v>
      </c>
      <c r="R2562" s="13">
        <v>484600</v>
      </c>
      <c r="S2562" s="13">
        <v>484600</v>
      </c>
      <c r="T2562" s="13">
        <v>484600</v>
      </c>
      <c r="U2562" s="13">
        <v>484600</v>
      </c>
      <c r="V2562" s="13">
        <v>484600</v>
      </c>
      <c r="W2562" s="13">
        <v>484600</v>
      </c>
      <c r="X2562" s="13">
        <v>484600</v>
      </c>
      <c r="Y2562" s="13">
        <v>484600</v>
      </c>
      <c r="Z2562" s="13">
        <v>484600</v>
      </c>
      <c r="AA2562" s="13">
        <v>484600</v>
      </c>
      <c r="AB2562" s="13"/>
      <c r="AC2562" s="13">
        <v>19</v>
      </c>
      <c r="AD2562" s="13"/>
      <c r="AE2562" s="13"/>
      <c r="AF2562" s="13"/>
      <c r="AG2562" s="13"/>
      <c r="AH2562" s="13"/>
      <c r="AI2562" s="13"/>
      <c r="AJ2562" s="13"/>
      <c r="AK2562" s="13"/>
      <c r="AL2562" s="13"/>
      <c r="AM2562" s="13"/>
      <c r="AN2562" s="13"/>
      <c r="AO2562" s="13"/>
      <c r="AP2562" s="13"/>
      <c r="AQ2562" s="13"/>
      <c r="AR2562" s="13"/>
      <c r="AS2562" s="13"/>
      <c r="AT2562" s="13"/>
      <c r="AU2562" s="13"/>
      <c r="AV2562" s="13"/>
      <c r="AW2562" s="13"/>
      <c r="AX2562" s="13"/>
      <c r="AY2562" s="14">
        <f t="shared" si="404"/>
        <v>19</v>
      </c>
      <c r="AZ2562" s="14">
        <f t="shared" si="402"/>
        <v>23</v>
      </c>
      <c r="BA2562" s="19">
        <f t="shared" si="405"/>
        <v>4.5454545454545456E-2</v>
      </c>
      <c r="BB2562" s="20" t="e">
        <f t="shared" si="403"/>
        <v>#DIV/0!</v>
      </c>
      <c r="BC2562">
        <f t="shared" si="406"/>
        <v>0</v>
      </c>
      <c r="BD2562" s="14">
        <f t="shared" si="407"/>
        <v>1</v>
      </c>
      <c r="BE2562" s="14">
        <f t="shared" si="408"/>
        <v>19</v>
      </c>
      <c r="BF2562" s="14" t="str">
        <f t="shared" si="409"/>
        <v/>
      </c>
      <c r="BG2562" s="14" t="str">
        <f t="shared" si="410"/>
        <v/>
      </c>
    </row>
    <row r="2563" spans="1:59" x14ac:dyDescent="0.2">
      <c r="A2563" t="str">
        <f t="shared" si="411"/>
        <v>Tom Scully_2017</v>
      </c>
      <c r="B2563" t="s">
        <v>891</v>
      </c>
      <c r="C2563" t="s">
        <v>260</v>
      </c>
      <c r="D2563">
        <v>2017</v>
      </c>
      <c r="E2563" s="13">
        <v>530000</v>
      </c>
      <c r="F2563" s="13">
        <v>530000</v>
      </c>
      <c r="G2563" s="13">
        <v>530000</v>
      </c>
      <c r="H2563" s="13">
        <v>513400</v>
      </c>
      <c r="I2563" s="13">
        <v>505600</v>
      </c>
      <c r="J2563" s="13">
        <v>517600</v>
      </c>
      <c r="K2563" s="13">
        <v>508200</v>
      </c>
      <c r="L2563" s="13">
        <v>486200</v>
      </c>
      <c r="M2563" s="13">
        <v>469500</v>
      </c>
      <c r="N2563" s="13">
        <v>475000</v>
      </c>
      <c r="O2563" s="13">
        <v>475000</v>
      </c>
      <c r="P2563" s="13">
        <v>485400</v>
      </c>
      <c r="Q2563" s="13">
        <v>493600</v>
      </c>
      <c r="R2563" s="13">
        <v>493600</v>
      </c>
      <c r="S2563" s="13">
        <v>477200</v>
      </c>
      <c r="T2563" s="13">
        <v>456500</v>
      </c>
      <c r="U2563" s="13">
        <v>436500</v>
      </c>
      <c r="V2563" s="13">
        <v>438400</v>
      </c>
      <c r="W2563" s="13">
        <v>436300</v>
      </c>
      <c r="X2563" s="13">
        <v>426400</v>
      </c>
      <c r="Y2563" s="13">
        <v>422600</v>
      </c>
      <c r="Z2563" s="13">
        <v>432000</v>
      </c>
      <c r="AA2563" s="13">
        <v>446500</v>
      </c>
      <c r="AB2563" s="13">
        <v>106</v>
      </c>
      <c r="AC2563" s="13">
        <v>55</v>
      </c>
      <c r="AD2563" s="13">
        <v>111</v>
      </c>
      <c r="AE2563" s="13">
        <v>117</v>
      </c>
      <c r="AF2563" s="13">
        <v>94</v>
      </c>
      <c r="AG2563" s="13">
        <v>72</v>
      </c>
      <c r="AH2563" s="13">
        <v>82</v>
      </c>
      <c r="AI2563" s="13">
        <v>95</v>
      </c>
      <c r="AJ2563" s="13">
        <v>111</v>
      </c>
      <c r="AK2563" s="13"/>
      <c r="AL2563" s="13">
        <v>98</v>
      </c>
      <c r="AM2563" s="13">
        <v>94</v>
      </c>
      <c r="AN2563" s="13"/>
      <c r="AO2563" s="13">
        <v>61</v>
      </c>
      <c r="AP2563" s="13">
        <v>82</v>
      </c>
      <c r="AQ2563" s="13">
        <v>84</v>
      </c>
      <c r="AR2563" s="13">
        <v>99</v>
      </c>
      <c r="AS2563" s="13">
        <v>75</v>
      </c>
      <c r="AT2563" s="13">
        <v>66</v>
      </c>
      <c r="AU2563" s="13">
        <v>108</v>
      </c>
      <c r="AV2563" s="13">
        <v>103</v>
      </c>
      <c r="AW2563" s="13">
        <v>83</v>
      </c>
      <c r="AX2563" s="13">
        <v>55</v>
      </c>
      <c r="AY2563" s="14">
        <f t="shared" si="404"/>
        <v>88.142857142857139</v>
      </c>
      <c r="AZ2563" s="14">
        <f t="shared" si="402"/>
        <v>23</v>
      </c>
      <c r="BA2563" s="19">
        <f t="shared" si="405"/>
        <v>0.95454545454545459</v>
      </c>
      <c r="BB2563" s="20">
        <f t="shared" si="403"/>
        <v>18.866069315800019</v>
      </c>
      <c r="BC2563">
        <f t="shared" si="406"/>
        <v>0</v>
      </c>
      <c r="BD2563" s="14">
        <f t="shared" si="407"/>
        <v>21</v>
      </c>
      <c r="BE2563" s="14">
        <f t="shared" si="408"/>
        <v>92.5</v>
      </c>
      <c r="BF2563" s="14">
        <f t="shared" si="409"/>
        <v>96</v>
      </c>
      <c r="BG2563" s="14">
        <f t="shared" si="410"/>
        <v>83.888888888888886</v>
      </c>
    </row>
    <row r="2564" spans="1:59" x14ac:dyDescent="0.2">
      <c r="A2564" t="str">
        <f t="shared" si="411"/>
        <v>Tom Scully_2016</v>
      </c>
      <c r="B2564" t="s">
        <v>891</v>
      </c>
      <c r="C2564" t="s">
        <v>260</v>
      </c>
      <c r="D2564">
        <v>2016</v>
      </c>
      <c r="E2564" s="13">
        <v>453300</v>
      </c>
      <c r="F2564" s="13">
        <v>453300</v>
      </c>
      <c r="G2564" s="13">
        <v>453300</v>
      </c>
      <c r="H2564" s="13">
        <v>476200</v>
      </c>
      <c r="I2564" s="13">
        <v>487200</v>
      </c>
      <c r="J2564" s="13">
        <v>486300</v>
      </c>
      <c r="K2564" s="13">
        <v>495500</v>
      </c>
      <c r="L2564" s="13">
        <v>511700</v>
      </c>
      <c r="M2564" s="13">
        <v>525200</v>
      </c>
      <c r="N2564" s="13">
        <v>524200</v>
      </c>
      <c r="O2564" s="13">
        <v>512900</v>
      </c>
      <c r="P2564" s="13">
        <v>486900</v>
      </c>
      <c r="Q2564" s="13">
        <v>470700</v>
      </c>
      <c r="R2564" s="13">
        <v>464900</v>
      </c>
      <c r="S2564" s="13">
        <v>469500</v>
      </c>
      <c r="T2564" s="13">
        <v>469500</v>
      </c>
      <c r="U2564" s="13">
        <v>462700</v>
      </c>
      <c r="V2564" s="13">
        <v>442000</v>
      </c>
      <c r="W2564" s="13">
        <v>436200</v>
      </c>
      <c r="X2564" s="13">
        <v>453000</v>
      </c>
      <c r="Y2564" s="13">
        <v>479400</v>
      </c>
      <c r="Z2564" s="13">
        <v>487100</v>
      </c>
      <c r="AA2564" s="13">
        <v>474000</v>
      </c>
      <c r="AB2564" s="13">
        <v>94</v>
      </c>
      <c r="AC2564" s="13">
        <v>140</v>
      </c>
      <c r="AD2564" s="13">
        <v>84</v>
      </c>
      <c r="AE2564" s="13">
        <v>81</v>
      </c>
      <c r="AF2564" s="13">
        <v>118</v>
      </c>
      <c r="AG2564" s="13">
        <v>107</v>
      </c>
      <c r="AH2564" s="13">
        <v>106</v>
      </c>
      <c r="AI2564" s="13">
        <v>121</v>
      </c>
      <c r="AJ2564" s="13">
        <v>85</v>
      </c>
      <c r="AK2564" s="13">
        <v>83</v>
      </c>
      <c r="AL2564" s="13">
        <v>80</v>
      </c>
      <c r="AM2564" s="13">
        <v>93</v>
      </c>
      <c r="AN2564" s="13">
        <v>104</v>
      </c>
      <c r="AO2564" s="13">
        <v>96</v>
      </c>
      <c r="AP2564" s="13"/>
      <c r="AQ2564" s="13">
        <v>68</v>
      </c>
      <c r="AR2564" s="13">
        <v>72</v>
      </c>
      <c r="AS2564" s="13">
        <v>119</v>
      </c>
      <c r="AT2564" s="13">
        <v>117</v>
      </c>
      <c r="AU2564" s="13">
        <v>105</v>
      </c>
      <c r="AV2564" s="13">
        <v>93</v>
      </c>
      <c r="AW2564" s="13">
        <v>74</v>
      </c>
      <c r="AX2564" s="13">
        <v>103</v>
      </c>
      <c r="AY2564" s="14">
        <f t="shared" si="404"/>
        <v>97.409090909090907</v>
      </c>
      <c r="AZ2564" s="14">
        <f t="shared" si="402"/>
        <v>23</v>
      </c>
      <c r="BA2564" s="19">
        <f t="shared" si="405"/>
        <v>1</v>
      </c>
      <c r="BB2564" s="20">
        <f t="shared" si="403"/>
        <v>18.474329914799767</v>
      </c>
      <c r="BC2564">
        <f t="shared" si="406"/>
        <v>0</v>
      </c>
      <c r="BD2564" s="14">
        <f t="shared" si="407"/>
        <v>19</v>
      </c>
      <c r="BE2564" s="14">
        <f t="shared" si="408"/>
        <v>104</v>
      </c>
      <c r="BF2564" s="14">
        <f t="shared" si="409"/>
        <v>94.666666666666671</v>
      </c>
      <c r="BG2564" s="14">
        <f t="shared" si="410"/>
        <v>93.875</v>
      </c>
    </row>
    <row r="2565" spans="1:59" x14ac:dyDescent="0.2">
      <c r="A2565" t="str">
        <f t="shared" si="411"/>
        <v>Tom Scully_2015</v>
      </c>
      <c r="B2565" t="s">
        <v>891</v>
      </c>
      <c r="C2565" t="s">
        <v>260</v>
      </c>
      <c r="D2565">
        <v>2015</v>
      </c>
      <c r="E2565" s="13">
        <v>425000</v>
      </c>
      <c r="F2565" s="13">
        <v>425000</v>
      </c>
      <c r="G2565" s="13">
        <v>425000</v>
      </c>
      <c r="H2565" s="13">
        <v>422400</v>
      </c>
      <c r="I2565" s="13">
        <v>433200</v>
      </c>
      <c r="J2565" s="13">
        <v>443200</v>
      </c>
      <c r="K2565" s="13">
        <v>447500</v>
      </c>
      <c r="L2565" s="13">
        <v>454700</v>
      </c>
      <c r="M2565" s="13">
        <v>461900</v>
      </c>
      <c r="N2565" s="13">
        <v>456600</v>
      </c>
      <c r="O2565" s="13">
        <v>444300</v>
      </c>
      <c r="P2565" s="13">
        <v>434000</v>
      </c>
      <c r="Q2565" s="13">
        <v>434000</v>
      </c>
      <c r="R2565" s="13">
        <v>434000</v>
      </c>
      <c r="S2565" s="13">
        <v>440600</v>
      </c>
      <c r="T2565" s="13">
        <v>450100</v>
      </c>
      <c r="U2565" s="13">
        <v>459000</v>
      </c>
      <c r="V2565" s="13">
        <v>457600</v>
      </c>
      <c r="W2565" s="13">
        <v>444600</v>
      </c>
      <c r="X2565" s="13">
        <v>408500</v>
      </c>
      <c r="Y2565" s="13">
        <v>408500</v>
      </c>
      <c r="Z2565" s="13">
        <v>408500</v>
      </c>
      <c r="AA2565" s="13">
        <v>408500</v>
      </c>
      <c r="AB2565" s="13">
        <v>63</v>
      </c>
      <c r="AC2565" s="13">
        <v>82</v>
      </c>
      <c r="AD2565" s="13">
        <v>101</v>
      </c>
      <c r="AE2565" s="13">
        <v>93</v>
      </c>
      <c r="AF2565" s="13">
        <v>88</v>
      </c>
      <c r="AG2565" s="13">
        <v>94</v>
      </c>
      <c r="AH2565" s="13">
        <v>102</v>
      </c>
      <c r="AI2565" s="13">
        <v>91</v>
      </c>
      <c r="AJ2565" s="13">
        <v>70</v>
      </c>
      <c r="AK2565" s="13">
        <v>81</v>
      </c>
      <c r="AL2565" s="13">
        <v>89</v>
      </c>
      <c r="AM2565" s="13"/>
      <c r="AN2565" s="13"/>
      <c r="AO2565" s="13">
        <v>101</v>
      </c>
      <c r="AP2565" s="13">
        <v>92</v>
      </c>
      <c r="AQ2565" s="13">
        <v>94</v>
      </c>
      <c r="AR2565" s="13">
        <v>89</v>
      </c>
      <c r="AS2565" s="13">
        <v>64</v>
      </c>
      <c r="AT2565" s="13">
        <v>34</v>
      </c>
      <c r="AU2565" s="13"/>
      <c r="AV2565" s="13"/>
      <c r="AW2565" s="13"/>
      <c r="AX2565" s="13"/>
      <c r="AY2565" s="14">
        <f t="shared" si="404"/>
        <v>84</v>
      </c>
      <c r="AZ2565" s="14">
        <f t="shared" si="402"/>
        <v>23</v>
      </c>
      <c r="BA2565" s="19">
        <f t="shared" si="405"/>
        <v>0.77272727272727271</v>
      </c>
      <c r="BB2565" s="20">
        <f t="shared" si="403"/>
        <v>17.521415467935231</v>
      </c>
      <c r="BC2565">
        <f t="shared" si="406"/>
        <v>0</v>
      </c>
      <c r="BD2565" s="14">
        <f t="shared" si="407"/>
        <v>20</v>
      </c>
      <c r="BE2565" s="14">
        <f t="shared" si="408"/>
        <v>86.833333333333329</v>
      </c>
      <c r="BF2565" s="14">
        <f t="shared" si="409"/>
        <v>86.6</v>
      </c>
      <c r="BG2565" s="14">
        <f t="shared" si="410"/>
        <v>74.599999999999994</v>
      </c>
    </row>
    <row r="2566" spans="1:59" x14ac:dyDescent="0.2">
      <c r="A2566" t="str">
        <f t="shared" si="411"/>
        <v>Paul Seedsman_2018</v>
      </c>
      <c r="B2566" t="s">
        <v>820</v>
      </c>
      <c r="C2566" t="s">
        <v>1</v>
      </c>
      <c r="D2566">
        <v>2018</v>
      </c>
      <c r="E2566" s="13">
        <v>300200</v>
      </c>
      <c r="F2566" s="13">
        <v>300200</v>
      </c>
      <c r="G2566" s="13">
        <v>300200</v>
      </c>
      <c r="H2566" s="13">
        <v>347500</v>
      </c>
      <c r="I2566" s="13">
        <v>381600</v>
      </c>
      <c r="J2566" s="13">
        <v>414300</v>
      </c>
      <c r="K2566" s="13">
        <v>429200</v>
      </c>
      <c r="L2566" s="13">
        <v>446600</v>
      </c>
      <c r="M2566" s="13">
        <v>437200</v>
      </c>
      <c r="N2566" s="13">
        <v>430500</v>
      </c>
      <c r="O2566" s="13">
        <v>430500</v>
      </c>
      <c r="P2566" s="13">
        <v>423600</v>
      </c>
      <c r="Q2566" s="13">
        <v>424700</v>
      </c>
      <c r="R2566" s="13">
        <v>406300</v>
      </c>
      <c r="S2566" s="13">
        <v>406300</v>
      </c>
      <c r="T2566" s="13">
        <v>391300</v>
      </c>
      <c r="U2566" s="13">
        <v>379000</v>
      </c>
      <c r="V2566" s="13">
        <v>375700</v>
      </c>
      <c r="W2566" s="13">
        <v>373800</v>
      </c>
      <c r="X2566" s="13">
        <v>344900</v>
      </c>
      <c r="Y2566" s="13">
        <v>344900</v>
      </c>
      <c r="Z2566" s="13">
        <v>344900</v>
      </c>
      <c r="AA2566" s="13">
        <v>338100</v>
      </c>
      <c r="AB2566" s="13">
        <v>75</v>
      </c>
      <c r="AC2566" s="13">
        <v>99</v>
      </c>
      <c r="AD2566" s="13">
        <v>110</v>
      </c>
      <c r="AE2566" s="13">
        <v>71</v>
      </c>
      <c r="AF2566" s="13">
        <v>115</v>
      </c>
      <c r="AG2566" s="13">
        <v>93</v>
      </c>
      <c r="AH2566" s="13">
        <v>87</v>
      </c>
      <c r="AI2566" s="13">
        <v>68</v>
      </c>
      <c r="AJ2566" s="13">
        <v>94</v>
      </c>
      <c r="AK2566" s="13"/>
      <c r="AL2566" s="13">
        <v>81</v>
      </c>
      <c r="AM2566" s="13">
        <v>84</v>
      </c>
      <c r="AN2566" s="13">
        <v>49</v>
      </c>
      <c r="AO2566" s="13"/>
      <c r="AP2566" s="13">
        <v>82</v>
      </c>
      <c r="AQ2566" s="13">
        <v>81</v>
      </c>
      <c r="AR2566" s="13">
        <v>61</v>
      </c>
      <c r="AS2566" s="13">
        <v>84</v>
      </c>
      <c r="AT2566" s="13">
        <v>19</v>
      </c>
      <c r="AU2566" s="13"/>
      <c r="AV2566" s="13"/>
      <c r="AW2566" s="13">
        <v>100</v>
      </c>
      <c r="AX2566" s="13">
        <v>87</v>
      </c>
      <c r="AY2566" s="14">
        <f t="shared" si="404"/>
        <v>81.05263157894737</v>
      </c>
      <c r="AZ2566" s="14">
        <f t="shared" si="402"/>
        <v>23</v>
      </c>
      <c r="BA2566" s="19">
        <f t="shared" si="405"/>
        <v>0.86363636363636365</v>
      </c>
      <c r="BB2566" s="20">
        <f t="shared" si="403"/>
        <v>21.932912063356916</v>
      </c>
      <c r="BC2566">
        <f t="shared" si="406"/>
        <v>0</v>
      </c>
      <c r="BD2566" s="14">
        <f t="shared" si="407"/>
        <v>1</v>
      </c>
      <c r="BE2566" s="14">
        <f t="shared" si="408"/>
        <v>93.833333333333329</v>
      </c>
      <c r="BF2566" s="14">
        <f t="shared" si="409"/>
        <v>82.8</v>
      </c>
      <c r="BG2566" s="14">
        <f t="shared" si="410"/>
        <v>73.428571428571431</v>
      </c>
    </row>
    <row r="2567" spans="1:59" x14ac:dyDescent="0.2">
      <c r="A2567" t="str">
        <f t="shared" si="411"/>
        <v>Paul Seedsman_2017</v>
      </c>
      <c r="B2567" t="s">
        <v>820</v>
      </c>
      <c r="C2567" t="s">
        <v>1</v>
      </c>
      <c r="D2567">
        <v>2017</v>
      </c>
      <c r="E2567" s="13">
        <v>368500</v>
      </c>
      <c r="F2567" s="13">
        <v>368500</v>
      </c>
      <c r="G2567" s="13">
        <v>368500</v>
      </c>
      <c r="H2567" s="13">
        <v>368500</v>
      </c>
      <c r="I2567" s="13">
        <v>368500</v>
      </c>
      <c r="J2567" s="13">
        <v>368500</v>
      </c>
      <c r="K2567" s="13">
        <v>368500</v>
      </c>
      <c r="L2567" s="13">
        <v>368500</v>
      </c>
      <c r="M2567" s="13">
        <v>368500</v>
      </c>
      <c r="N2567" s="13">
        <v>368500</v>
      </c>
      <c r="O2567" s="13">
        <v>368500</v>
      </c>
      <c r="P2567" s="13">
        <v>368500</v>
      </c>
      <c r="Q2567" s="13">
        <v>368500</v>
      </c>
      <c r="R2567" s="13">
        <v>368500</v>
      </c>
      <c r="S2567" s="13">
        <v>368500</v>
      </c>
      <c r="T2567" s="13">
        <v>368500</v>
      </c>
      <c r="U2567" s="13">
        <v>368500</v>
      </c>
      <c r="V2567" s="13">
        <v>368500</v>
      </c>
      <c r="W2567" s="13">
        <v>368500</v>
      </c>
      <c r="X2567" s="13">
        <v>368500</v>
      </c>
      <c r="Y2567" s="13">
        <v>368500</v>
      </c>
      <c r="Z2567" s="13">
        <v>368500</v>
      </c>
      <c r="AA2567" s="13">
        <v>368500</v>
      </c>
      <c r="AB2567" s="13"/>
      <c r="AC2567" s="13"/>
      <c r="AD2567" s="13"/>
      <c r="AE2567" s="13"/>
      <c r="AF2567" s="13"/>
      <c r="AG2567" s="13"/>
      <c r="AH2567" s="13"/>
      <c r="AI2567" s="13"/>
      <c r="AJ2567" s="13"/>
      <c r="AK2567" s="13"/>
      <c r="AL2567" s="13"/>
      <c r="AM2567" s="13"/>
      <c r="AN2567" s="13"/>
      <c r="AO2567" s="13"/>
      <c r="AP2567" s="13"/>
      <c r="AQ2567" s="13"/>
      <c r="AR2567" s="13"/>
      <c r="AS2567" s="13"/>
      <c r="AT2567" s="13">
        <v>62</v>
      </c>
      <c r="AU2567" s="13"/>
      <c r="AV2567" s="13"/>
      <c r="AW2567" s="13"/>
      <c r="AX2567" s="13">
        <v>94</v>
      </c>
      <c r="AY2567" s="14">
        <f t="shared" si="404"/>
        <v>78</v>
      </c>
      <c r="AZ2567" s="14">
        <f t="shared" si="402"/>
        <v>23</v>
      </c>
      <c r="BA2567" s="19">
        <f t="shared" si="405"/>
        <v>9.0909090909090912E-2</v>
      </c>
      <c r="BB2567" s="20">
        <f t="shared" si="403"/>
        <v>22.627416997969522</v>
      </c>
      <c r="BC2567">
        <f t="shared" si="406"/>
        <v>0</v>
      </c>
      <c r="BD2567" s="14">
        <f t="shared" si="407"/>
        <v>1</v>
      </c>
      <c r="BE2567" s="14" t="str">
        <f t="shared" si="408"/>
        <v/>
      </c>
      <c r="BF2567" s="14" t="str">
        <f t="shared" si="409"/>
        <v/>
      </c>
      <c r="BG2567" s="14">
        <f t="shared" si="410"/>
        <v>78</v>
      </c>
    </row>
    <row r="2568" spans="1:59" x14ac:dyDescent="0.2">
      <c r="A2568" t="str">
        <f t="shared" si="411"/>
        <v>Paul Seedsman_2016</v>
      </c>
      <c r="B2568" t="s">
        <v>820</v>
      </c>
      <c r="C2568" t="s">
        <v>1</v>
      </c>
      <c r="D2568">
        <v>2016</v>
      </c>
      <c r="E2568" s="13">
        <v>324700</v>
      </c>
      <c r="F2568" s="13">
        <v>324700</v>
      </c>
      <c r="G2568" s="13">
        <v>324700</v>
      </c>
      <c r="H2568" s="13">
        <v>336800</v>
      </c>
      <c r="I2568" s="13">
        <v>344600</v>
      </c>
      <c r="J2568" s="13">
        <v>357600</v>
      </c>
      <c r="K2568" s="13">
        <v>356400</v>
      </c>
      <c r="L2568" s="13">
        <v>353000</v>
      </c>
      <c r="M2568" s="13">
        <v>334200</v>
      </c>
      <c r="N2568" s="13">
        <v>327600</v>
      </c>
      <c r="O2568" s="13">
        <v>323400</v>
      </c>
      <c r="P2568" s="13">
        <v>341700</v>
      </c>
      <c r="Q2568" s="13">
        <v>356900</v>
      </c>
      <c r="R2568" s="13">
        <v>356900</v>
      </c>
      <c r="S2568" s="13">
        <v>356900</v>
      </c>
      <c r="T2568" s="13">
        <v>356900</v>
      </c>
      <c r="U2568" s="13">
        <v>356900</v>
      </c>
      <c r="V2568" s="13">
        <v>366800</v>
      </c>
      <c r="W2568" s="13">
        <v>366800</v>
      </c>
      <c r="X2568" s="13">
        <v>364700</v>
      </c>
      <c r="Y2568" s="13">
        <v>338500</v>
      </c>
      <c r="Z2568" s="13">
        <v>338500</v>
      </c>
      <c r="AA2568" s="13">
        <v>338500</v>
      </c>
      <c r="AB2568" s="13">
        <v>59</v>
      </c>
      <c r="AC2568" s="13">
        <v>75</v>
      </c>
      <c r="AD2568" s="13">
        <v>84</v>
      </c>
      <c r="AE2568" s="13">
        <v>57</v>
      </c>
      <c r="AF2568" s="13">
        <v>90</v>
      </c>
      <c r="AG2568" s="13">
        <v>60</v>
      </c>
      <c r="AH2568" s="13">
        <v>54</v>
      </c>
      <c r="AI2568" s="13">
        <v>53</v>
      </c>
      <c r="AJ2568" s="13">
        <v>78</v>
      </c>
      <c r="AK2568" s="13">
        <v>56</v>
      </c>
      <c r="AL2568" s="13">
        <v>101</v>
      </c>
      <c r="AM2568" s="13">
        <v>83</v>
      </c>
      <c r="AN2568" s="13"/>
      <c r="AO2568" s="13"/>
      <c r="AP2568" s="13"/>
      <c r="AQ2568" s="13"/>
      <c r="AR2568" s="13">
        <v>57</v>
      </c>
      <c r="AS2568" s="13"/>
      <c r="AT2568" s="13">
        <v>82</v>
      </c>
      <c r="AU2568" s="13">
        <v>27</v>
      </c>
      <c r="AV2568" s="13"/>
      <c r="AW2568" s="13"/>
      <c r="AX2568" s="13"/>
      <c r="AY2568" s="14">
        <f t="shared" si="404"/>
        <v>67.733333333333334</v>
      </c>
      <c r="AZ2568" s="14">
        <f t="shared" si="402"/>
        <v>23</v>
      </c>
      <c r="BA2568" s="19">
        <f t="shared" si="405"/>
        <v>0.68181818181818177</v>
      </c>
      <c r="BB2568" s="20">
        <f t="shared" si="403"/>
        <v>18.956592018408294</v>
      </c>
      <c r="BC2568">
        <f t="shared" si="406"/>
        <v>0</v>
      </c>
      <c r="BD2568" s="14">
        <f t="shared" si="407"/>
        <v>11</v>
      </c>
      <c r="BE2568" s="14">
        <f t="shared" si="408"/>
        <v>70.833333333333329</v>
      </c>
      <c r="BF2568" s="14">
        <f t="shared" si="409"/>
        <v>70.833333333333329</v>
      </c>
      <c r="BG2568" s="14">
        <f t="shared" si="410"/>
        <v>55.333333333333336</v>
      </c>
    </row>
    <row r="2569" spans="1:59" x14ac:dyDescent="0.2">
      <c r="A2569" t="str">
        <f t="shared" si="411"/>
        <v>Paul Seedsman_2015</v>
      </c>
      <c r="B2569" t="s">
        <v>820</v>
      </c>
      <c r="C2569" t="s">
        <v>1</v>
      </c>
      <c r="D2569">
        <v>2015</v>
      </c>
      <c r="E2569" s="13">
        <v>363100</v>
      </c>
      <c r="F2569" s="13">
        <v>363100</v>
      </c>
      <c r="G2569" s="13">
        <v>363100</v>
      </c>
      <c r="H2569" s="13">
        <v>363100</v>
      </c>
      <c r="I2569" s="13">
        <v>369100</v>
      </c>
      <c r="J2569" s="13">
        <v>397300</v>
      </c>
      <c r="K2569" s="13">
        <v>397300</v>
      </c>
      <c r="L2569" s="13">
        <v>429200</v>
      </c>
      <c r="M2569" s="13">
        <v>420200</v>
      </c>
      <c r="N2569" s="13">
        <v>392400</v>
      </c>
      <c r="O2569" s="13">
        <v>360200</v>
      </c>
      <c r="P2569" s="13">
        <v>327400</v>
      </c>
      <c r="Q2569" s="13">
        <v>327400</v>
      </c>
      <c r="R2569" s="13">
        <v>297500</v>
      </c>
      <c r="S2569" s="13">
        <v>297500</v>
      </c>
      <c r="T2569" s="13">
        <v>297500</v>
      </c>
      <c r="U2569" s="13">
        <v>274800</v>
      </c>
      <c r="V2569" s="13">
        <v>274800</v>
      </c>
      <c r="W2569" s="13">
        <v>253700</v>
      </c>
      <c r="X2569" s="13">
        <v>253700</v>
      </c>
      <c r="Y2569" s="13">
        <v>253700</v>
      </c>
      <c r="Z2569" s="13">
        <v>253700</v>
      </c>
      <c r="AA2569" s="13">
        <v>253700</v>
      </c>
      <c r="AB2569" s="13"/>
      <c r="AC2569" s="13">
        <v>38</v>
      </c>
      <c r="AD2569" s="13">
        <v>55</v>
      </c>
      <c r="AE2569" s="13">
        <v>137</v>
      </c>
      <c r="AF2569" s="13">
        <v>93</v>
      </c>
      <c r="AG2569" s="13"/>
      <c r="AH2569" s="13">
        <v>80</v>
      </c>
      <c r="AI2569" s="13">
        <v>62</v>
      </c>
      <c r="AJ2569" s="13">
        <v>45</v>
      </c>
      <c r="AK2569" s="13">
        <v>52</v>
      </c>
      <c r="AL2569" s="13">
        <v>42</v>
      </c>
      <c r="AM2569" s="13"/>
      <c r="AN2569" s="13">
        <v>33</v>
      </c>
      <c r="AO2569" s="13"/>
      <c r="AP2569" s="13"/>
      <c r="AQ2569" s="13">
        <v>50</v>
      </c>
      <c r="AR2569" s="13"/>
      <c r="AS2569" s="13">
        <v>35</v>
      </c>
      <c r="AT2569" s="13"/>
      <c r="AU2569" s="13"/>
      <c r="AV2569" s="13"/>
      <c r="AW2569" s="13"/>
      <c r="AX2569" s="13"/>
      <c r="AY2569" s="14">
        <f t="shared" si="404"/>
        <v>60.166666666666664</v>
      </c>
      <c r="AZ2569" s="14">
        <f t="shared" si="402"/>
        <v>23</v>
      </c>
      <c r="BA2569" s="19">
        <f t="shared" si="405"/>
        <v>0.54545454545454541</v>
      </c>
      <c r="BB2569" s="20">
        <f t="shared" si="403"/>
        <v>30.147616620203788</v>
      </c>
      <c r="BC2569">
        <f t="shared" si="406"/>
        <v>0</v>
      </c>
      <c r="BD2569" s="14">
        <f t="shared" si="407"/>
        <v>19</v>
      </c>
      <c r="BE2569" s="14">
        <f t="shared" si="408"/>
        <v>80.75</v>
      </c>
      <c r="BF2569" s="14">
        <f t="shared" si="409"/>
        <v>56.2</v>
      </c>
      <c r="BG2569" s="14">
        <f t="shared" si="410"/>
        <v>42.5</v>
      </c>
    </row>
    <row r="2570" spans="1:59" x14ac:dyDescent="0.2">
      <c r="A2570" t="str">
        <f t="shared" si="411"/>
        <v>Joel Selwood_2018</v>
      </c>
      <c r="B2570" t="s">
        <v>717</v>
      </c>
      <c r="C2570" t="s">
        <v>235</v>
      </c>
      <c r="D2570">
        <v>2018</v>
      </c>
      <c r="E2570" s="13">
        <v>562000</v>
      </c>
      <c r="F2570" s="13">
        <v>562000</v>
      </c>
      <c r="G2570" s="13">
        <v>562000</v>
      </c>
      <c r="H2570" s="13">
        <v>566000</v>
      </c>
      <c r="I2570" s="13">
        <v>555900</v>
      </c>
      <c r="J2570" s="13">
        <v>533700</v>
      </c>
      <c r="K2570" s="13">
        <v>535300</v>
      </c>
      <c r="L2570" s="13">
        <v>554700</v>
      </c>
      <c r="M2570" s="13">
        <v>554600</v>
      </c>
      <c r="N2570" s="13">
        <v>543500</v>
      </c>
      <c r="O2570" s="13">
        <v>512600</v>
      </c>
      <c r="P2570" s="13">
        <v>515100</v>
      </c>
      <c r="Q2570" s="13">
        <v>509200</v>
      </c>
      <c r="R2570" s="13">
        <v>521700</v>
      </c>
      <c r="S2570" s="13">
        <v>521700</v>
      </c>
      <c r="T2570" s="13">
        <v>523300</v>
      </c>
      <c r="U2570" s="13">
        <v>542500</v>
      </c>
      <c r="V2570" s="13">
        <v>536700</v>
      </c>
      <c r="W2570" s="13">
        <v>513200</v>
      </c>
      <c r="X2570" s="13">
        <v>463700</v>
      </c>
      <c r="Y2570" s="13">
        <v>466200</v>
      </c>
      <c r="Z2570" s="13">
        <v>478000</v>
      </c>
      <c r="AA2570" s="13">
        <v>510000</v>
      </c>
      <c r="AB2570" s="13">
        <v>125</v>
      </c>
      <c r="AC2570" s="13">
        <v>140</v>
      </c>
      <c r="AD2570" s="13">
        <v>78</v>
      </c>
      <c r="AE2570" s="13">
        <v>92</v>
      </c>
      <c r="AF2570" s="13">
        <v>106</v>
      </c>
      <c r="AG2570" s="13">
        <v>122</v>
      </c>
      <c r="AH2570" s="13">
        <v>135</v>
      </c>
      <c r="AI2570" s="13">
        <v>77</v>
      </c>
      <c r="AJ2570" s="13">
        <v>98</v>
      </c>
      <c r="AK2570" s="13">
        <v>82</v>
      </c>
      <c r="AL2570" s="13">
        <v>133</v>
      </c>
      <c r="AM2570" s="13">
        <v>84</v>
      </c>
      <c r="AN2570" s="13">
        <v>117</v>
      </c>
      <c r="AO2570" s="13"/>
      <c r="AP2570" s="13">
        <v>122</v>
      </c>
      <c r="AQ2570" s="13">
        <v>125</v>
      </c>
      <c r="AR2570" s="13">
        <v>71</v>
      </c>
      <c r="AS2570" s="13">
        <v>80</v>
      </c>
      <c r="AT2570" s="13">
        <v>52</v>
      </c>
      <c r="AU2570" s="13">
        <v>159</v>
      </c>
      <c r="AV2570" s="13">
        <v>103</v>
      </c>
      <c r="AW2570" s="13">
        <v>109</v>
      </c>
      <c r="AX2570" s="13">
        <v>102</v>
      </c>
      <c r="AY2570" s="14">
        <f t="shared" si="404"/>
        <v>105.09090909090909</v>
      </c>
      <c r="AZ2570" s="14">
        <f t="shared" si="402"/>
        <v>23</v>
      </c>
      <c r="BA2570" s="19">
        <f t="shared" si="405"/>
        <v>1</v>
      </c>
      <c r="BB2570" s="20">
        <f t="shared" si="403"/>
        <v>26.428536328513015</v>
      </c>
      <c r="BC2570">
        <f t="shared" si="406"/>
        <v>0</v>
      </c>
      <c r="BD2570" s="14">
        <f t="shared" si="407"/>
        <v>20</v>
      </c>
      <c r="BE2570" s="14">
        <f t="shared" si="408"/>
        <v>110.5</v>
      </c>
      <c r="BF2570" s="14">
        <f t="shared" si="409"/>
        <v>101.5</v>
      </c>
      <c r="BG2570" s="14">
        <f t="shared" si="410"/>
        <v>102.55555555555556</v>
      </c>
    </row>
    <row r="2571" spans="1:59" x14ac:dyDescent="0.2">
      <c r="A2571" t="str">
        <f t="shared" si="411"/>
        <v>Joel Selwood_2017</v>
      </c>
      <c r="B2571" t="s">
        <v>717</v>
      </c>
      <c r="C2571" t="s">
        <v>235</v>
      </c>
      <c r="D2571">
        <v>2017</v>
      </c>
      <c r="E2571" s="13">
        <v>606600</v>
      </c>
      <c r="F2571" s="13">
        <v>606600</v>
      </c>
      <c r="G2571" s="13">
        <v>606600</v>
      </c>
      <c r="H2571" s="13">
        <v>607200</v>
      </c>
      <c r="I2571" s="13">
        <v>608800</v>
      </c>
      <c r="J2571" s="13">
        <v>622000</v>
      </c>
      <c r="K2571" s="13">
        <v>609300</v>
      </c>
      <c r="L2571" s="13">
        <v>593900</v>
      </c>
      <c r="M2571" s="13">
        <v>547600</v>
      </c>
      <c r="N2571" s="13">
        <v>537600</v>
      </c>
      <c r="O2571" s="13">
        <v>547400</v>
      </c>
      <c r="P2571" s="13">
        <v>586400</v>
      </c>
      <c r="Q2571" s="13">
        <v>586400</v>
      </c>
      <c r="R2571" s="13">
        <v>592500</v>
      </c>
      <c r="S2571" s="13">
        <v>538600</v>
      </c>
      <c r="T2571" s="13">
        <v>538600</v>
      </c>
      <c r="U2571" s="13">
        <v>483100</v>
      </c>
      <c r="V2571" s="13">
        <v>451400</v>
      </c>
      <c r="W2571" s="13">
        <v>482700</v>
      </c>
      <c r="X2571" s="13">
        <v>480900</v>
      </c>
      <c r="Y2571" s="13">
        <v>473600</v>
      </c>
      <c r="Z2571" s="13">
        <v>473600</v>
      </c>
      <c r="AA2571" s="13">
        <v>473600</v>
      </c>
      <c r="AB2571" s="13">
        <v>106</v>
      </c>
      <c r="AC2571" s="13">
        <v>128</v>
      </c>
      <c r="AD2571" s="13">
        <v>121</v>
      </c>
      <c r="AE2571" s="13">
        <v>110</v>
      </c>
      <c r="AF2571" s="13">
        <v>154</v>
      </c>
      <c r="AG2571" s="13">
        <v>73</v>
      </c>
      <c r="AH2571" s="13">
        <v>95</v>
      </c>
      <c r="AI2571" s="13">
        <v>78</v>
      </c>
      <c r="AJ2571" s="13">
        <v>126</v>
      </c>
      <c r="AK2571" s="13">
        <v>134</v>
      </c>
      <c r="AL2571" s="13">
        <v>151</v>
      </c>
      <c r="AM2571" s="13"/>
      <c r="AN2571" s="13">
        <v>73</v>
      </c>
      <c r="AO2571" s="13">
        <v>3</v>
      </c>
      <c r="AP2571" s="13"/>
      <c r="AQ2571" s="13">
        <v>120</v>
      </c>
      <c r="AR2571" s="13">
        <v>94</v>
      </c>
      <c r="AS2571" s="13">
        <v>127</v>
      </c>
      <c r="AT2571" s="13">
        <v>65</v>
      </c>
      <c r="AU2571" s="13">
        <v>82</v>
      </c>
      <c r="AV2571" s="13"/>
      <c r="AW2571" s="13"/>
      <c r="AX2571" s="13"/>
      <c r="AY2571" s="14">
        <f t="shared" si="404"/>
        <v>102.22222222222223</v>
      </c>
      <c r="AZ2571" s="14">
        <f t="shared" ref="AZ2571:AZ2630" si="412">COUNTIF(AB2571:AX2571,"&lt;&gt;0")</f>
        <v>23</v>
      </c>
      <c r="BA2571" s="19">
        <f t="shared" si="405"/>
        <v>0.81818181818181823</v>
      </c>
      <c r="BB2571" s="20">
        <f t="shared" ref="BB2571:BB2630" si="413">STDEV(AB2571:AX2571)</f>
        <v>36.550618495701293</v>
      </c>
      <c r="BC2571">
        <f t="shared" si="406"/>
        <v>0</v>
      </c>
      <c r="BD2571" s="14">
        <f t="shared" si="407"/>
        <v>18</v>
      </c>
      <c r="BE2571" s="14">
        <f t="shared" si="408"/>
        <v>115.33333333333333</v>
      </c>
      <c r="BF2571" s="14">
        <f t="shared" si="409"/>
        <v>116.8</v>
      </c>
      <c r="BG2571" s="14">
        <f t="shared" si="410"/>
        <v>97.6</v>
      </c>
    </row>
    <row r="2572" spans="1:59" x14ac:dyDescent="0.2">
      <c r="A2572" t="str">
        <f t="shared" si="411"/>
        <v>Joel Selwood_2016</v>
      </c>
      <c r="B2572" t="s">
        <v>717</v>
      </c>
      <c r="C2572" t="s">
        <v>235</v>
      </c>
      <c r="D2572">
        <v>2016</v>
      </c>
      <c r="E2572" s="13">
        <v>565500</v>
      </c>
      <c r="F2572" s="13">
        <v>565500</v>
      </c>
      <c r="G2572" s="13">
        <v>565500</v>
      </c>
      <c r="H2572" s="13">
        <v>558700</v>
      </c>
      <c r="I2572" s="13">
        <v>551200</v>
      </c>
      <c r="J2572" s="13">
        <v>579300</v>
      </c>
      <c r="K2572" s="13">
        <v>598100</v>
      </c>
      <c r="L2572" s="13">
        <v>624000</v>
      </c>
      <c r="M2572" s="13">
        <v>610100</v>
      </c>
      <c r="N2572" s="13">
        <v>569500</v>
      </c>
      <c r="O2572" s="13">
        <v>517100</v>
      </c>
      <c r="P2572" s="13">
        <v>514700</v>
      </c>
      <c r="Q2572" s="13">
        <v>542800</v>
      </c>
      <c r="R2572" s="13">
        <v>580500</v>
      </c>
      <c r="S2572" s="13">
        <v>591200</v>
      </c>
      <c r="T2572" s="13">
        <v>591200</v>
      </c>
      <c r="U2572" s="13">
        <v>582900</v>
      </c>
      <c r="V2572" s="13">
        <v>573900</v>
      </c>
      <c r="W2572" s="13">
        <v>575900</v>
      </c>
      <c r="X2572" s="13">
        <v>569300</v>
      </c>
      <c r="Y2572" s="13">
        <v>546700</v>
      </c>
      <c r="Z2572" s="13">
        <v>518100</v>
      </c>
      <c r="AA2572" s="13">
        <v>511000</v>
      </c>
      <c r="AB2572" s="13">
        <v>105</v>
      </c>
      <c r="AC2572" s="13">
        <v>70</v>
      </c>
      <c r="AD2572" s="13">
        <v>142</v>
      </c>
      <c r="AE2572" s="13">
        <v>100</v>
      </c>
      <c r="AF2572" s="13">
        <v>144</v>
      </c>
      <c r="AG2572" s="13">
        <v>138</v>
      </c>
      <c r="AH2572" s="13">
        <v>132</v>
      </c>
      <c r="AI2572" s="13">
        <v>69</v>
      </c>
      <c r="AJ2572" s="13">
        <v>72</v>
      </c>
      <c r="AK2572" s="13">
        <v>82</v>
      </c>
      <c r="AL2572" s="13">
        <v>150</v>
      </c>
      <c r="AM2572" s="13">
        <v>141</v>
      </c>
      <c r="AN2572" s="13">
        <v>130</v>
      </c>
      <c r="AO2572" s="13">
        <v>106</v>
      </c>
      <c r="AP2572" s="13"/>
      <c r="AQ2572" s="13">
        <v>102</v>
      </c>
      <c r="AR2572" s="13">
        <v>128</v>
      </c>
      <c r="AS2572" s="13">
        <v>128</v>
      </c>
      <c r="AT2572" s="13">
        <v>85</v>
      </c>
      <c r="AU2572" s="13">
        <v>88</v>
      </c>
      <c r="AV2572" s="13">
        <v>101</v>
      </c>
      <c r="AW2572" s="13">
        <v>116</v>
      </c>
      <c r="AX2572" s="13">
        <v>124</v>
      </c>
      <c r="AY2572" s="14">
        <f t="shared" si="404"/>
        <v>111.5</v>
      </c>
      <c r="AZ2572" s="14">
        <f t="shared" si="412"/>
        <v>23</v>
      </c>
      <c r="BA2572" s="19">
        <f t="shared" si="405"/>
        <v>1</v>
      </c>
      <c r="BB2572" s="20">
        <f t="shared" si="413"/>
        <v>25.951878544721961</v>
      </c>
      <c r="BC2572">
        <f t="shared" si="406"/>
        <v>0</v>
      </c>
      <c r="BD2572" s="14">
        <f t="shared" si="407"/>
        <v>23</v>
      </c>
      <c r="BE2572" s="14">
        <f t="shared" si="408"/>
        <v>116.5</v>
      </c>
      <c r="BF2572" s="14">
        <f t="shared" si="409"/>
        <v>107.66666666666667</v>
      </c>
      <c r="BG2572" s="14">
        <f t="shared" si="410"/>
        <v>109</v>
      </c>
    </row>
    <row r="2573" spans="1:59" x14ac:dyDescent="0.2">
      <c r="A2573" t="str">
        <f t="shared" si="411"/>
        <v>Joel Selwood_2015</v>
      </c>
      <c r="B2573" t="s">
        <v>717</v>
      </c>
      <c r="C2573" t="s">
        <v>235</v>
      </c>
      <c r="D2573">
        <v>2015</v>
      </c>
      <c r="E2573" s="13">
        <v>649900</v>
      </c>
      <c r="F2573" s="13">
        <v>649900</v>
      </c>
      <c r="G2573" s="13">
        <v>649900</v>
      </c>
      <c r="H2573" s="13">
        <v>626900</v>
      </c>
      <c r="I2573" s="13">
        <v>615800</v>
      </c>
      <c r="J2573" s="13">
        <v>594800</v>
      </c>
      <c r="K2573" s="13">
        <v>557400</v>
      </c>
      <c r="L2573" s="13">
        <v>532200</v>
      </c>
      <c r="M2573" s="13">
        <v>517300</v>
      </c>
      <c r="N2573" s="13">
        <v>495300</v>
      </c>
      <c r="O2573" s="13">
        <v>494500</v>
      </c>
      <c r="P2573" s="13">
        <v>493200</v>
      </c>
      <c r="Q2573" s="13">
        <v>489500</v>
      </c>
      <c r="R2573" s="13">
        <v>489500</v>
      </c>
      <c r="S2573" s="13">
        <v>489500</v>
      </c>
      <c r="T2573" s="13">
        <v>479200</v>
      </c>
      <c r="U2573" s="13">
        <v>479200</v>
      </c>
      <c r="V2573" s="13">
        <v>491800</v>
      </c>
      <c r="W2573" s="13">
        <v>543900</v>
      </c>
      <c r="X2573" s="13">
        <v>600400</v>
      </c>
      <c r="Y2573" s="13">
        <v>629000</v>
      </c>
      <c r="Z2573" s="13">
        <v>608700</v>
      </c>
      <c r="AA2573" s="13">
        <v>552900</v>
      </c>
      <c r="AB2573" s="13">
        <v>69</v>
      </c>
      <c r="AC2573" s="13">
        <v>110</v>
      </c>
      <c r="AD2573" s="13">
        <v>154</v>
      </c>
      <c r="AE2573" s="13">
        <v>84</v>
      </c>
      <c r="AF2573" s="13">
        <v>83</v>
      </c>
      <c r="AG2573" s="13">
        <v>104</v>
      </c>
      <c r="AH2573" s="13">
        <v>89</v>
      </c>
      <c r="AI2573" s="13">
        <v>90</v>
      </c>
      <c r="AJ2573" s="13">
        <v>79</v>
      </c>
      <c r="AK2573" s="13">
        <v>122</v>
      </c>
      <c r="AL2573" s="13">
        <v>89</v>
      </c>
      <c r="AM2573" s="13">
        <v>74</v>
      </c>
      <c r="AN2573" s="13"/>
      <c r="AO2573" s="13"/>
      <c r="AP2573" s="13">
        <v>103</v>
      </c>
      <c r="AQ2573" s="13"/>
      <c r="AR2573" s="13">
        <v>142</v>
      </c>
      <c r="AS2573" s="13">
        <v>171</v>
      </c>
      <c r="AT2573" s="13">
        <v>145</v>
      </c>
      <c r="AU2573" s="13">
        <v>114</v>
      </c>
      <c r="AV2573" s="13">
        <v>81</v>
      </c>
      <c r="AW2573" s="13">
        <v>51</v>
      </c>
      <c r="AX2573" s="13">
        <v>142</v>
      </c>
      <c r="AY2573" s="14">
        <f t="shared" si="404"/>
        <v>104.8</v>
      </c>
      <c r="AZ2573" s="14">
        <f t="shared" si="412"/>
        <v>23</v>
      </c>
      <c r="BA2573" s="19">
        <f t="shared" si="405"/>
        <v>0.90909090909090906</v>
      </c>
      <c r="BB2573" s="20">
        <f t="shared" si="413"/>
        <v>32.102795418533432</v>
      </c>
      <c r="BC2573">
        <f t="shared" si="406"/>
        <v>0</v>
      </c>
      <c r="BD2573" s="14">
        <f t="shared" si="407"/>
        <v>16</v>
      </c>
      <c r="BE2573" s="14">
        <f t="shared" si="408"/>
        <v>100.66666666666667</v>
      </c>
      <c r="BF2573" s="14">
        <f t="shared" si="409"/>
        <v>90.5</v>
      </c>
      <c r="BG2573" s="14">
        <f t="shared" si="410"/>
        <v>118.625</v>
      </c>
    </row>
    <row r="2574" spans="1:59" x14ac:dyDescent="0.2">
      <c r="A2574" t="str">
        <f t="shared" si="411"/>
        <v>Scott Selwood_2018</v>
      </c>
      <c r="B2574" t="s">
        <v>859</v>
      </c>
      <c r="C2574" t="s">
        <v>235</v>
      </c>
      <c r="D2574">
        <v>2018</v>
      </c>
      <c r="E2574" s="13">
        <v>498800</v>
      </c>
      <c r="F2574" s="13">
        <v>498800</v>
      </c>
      <c r="G2574" s="13">
        <v>498800</v>
      </c>
      <c r="H2574" s="13">
        <v>498800</v>
      </c>
      <c r="I2574" s="13">
        <v>498800</v>
      </c>
      <c r="J2574" s="13">
        <v>456500</v>
      </c>
      <c r="K2574" s="13">
        <v>456500</v>
      </c>
      <c r="L2574" s="13">
        <v>420000</v>
      </c>
      <c r="M2574" s="13">
        <v>420000</v>
      </c>
      <c r="N2574" s="13">
        <v>420000</v>
      </c>
      <c r="O2574" s="13">
        <v>420000</v>
      </c>
      <c r="P2574" s="13">
        <v>420000</v>
      </c>
      <c r="Q2574" s="13">
        <v>420000</v>
      </c>
      <c r="R2574" s="13">
        <v>420000</v>
      </c>
      <c r="S2574" s="13">
        <v>420000</v>
      </c>
      <c r="T2574" s="13">
        <v>420000</v>
      </c>
      <c r="U2574" s="13">
        <v>399400</v>
      </c>
      <c r="V2574" s="13">
        <v>393700</v>
      </c>
      <c r="W2574" s="13">
        <v>378500</v>
      </c>
      <c r="X2574" s="13">
        <v>371900</v>
      </c>
      <c r="Y2574" s="13">
        <v>365700</v>
      </c>
      <c r="Z2574" s="13">
        <v>362800</v>
      </c>
      <c r="AA2574" s="13">
        <v>333200</v>
      </c>
      <c r="AB2574" s="13"/>
      <c r="AC2574" s="13"/>
      <c r="AD2574" s="13">
        <v>87</v>
      </c>
      <c r="AE2574" s="13">
        <v>77</v>
      </c>
      <c r="AF2574" s="13">
        <v>34</v>
      </c>
      <c r="AG2574" s="13"/>
      <c r="AH2574" s="13">
        <v>80</v>
      </c>
      <c r="AI2574" s="13"/>
      <c r="AJ2574" s="13"/>
      <c r="AK2574" s="13"/>
      <c r="AL2574" s="13"/>
      <c r="AM2574" s="13"/>
      <c r="AN2574" s="13"/>
      <c r="AO2574" s="13"/>
      <c r="AP2574" s="13"/>
      <c r="AQ2574" s="13">
        <v>97</v>
      </c>
      <c r="AR2574" s="13">
        <v>54</v>
      </c>
      <c r="AS2574" s="13">
        <v>56</v>
      </c>
      <c r="AT2574" s="13">
        <v>107</v>
      </c>
      <c r="AU2574" s="13">
        <v>52</v>
      </c>
      <c r="AV2574" s="13">
        <v>60</v>
      </c>
      <c r="AW2574" s="13">
        <v>52</v>
      </c>
      <c r="AX2574" s="13">
        <v>90</v>
      </c>
      <c r="AY2574" s="14">
        <f t="shared" si="404"/>
        <v>70.5</v>
      </c>
      <c r="AZ2574" s="14">
        <f t="shared" si="412"/>
        <v>23</v>
      </c>
      <c r="BA2574" s="19">
        <f t="shared" si="405"/>
        <v>0.54545454545454541</v>
      </c>
      <c r="BB2574" s="20">
        <f t="shared" si="413"/>
        <v>22.215882934185952</v>
      </c>
      <c r="BC2574">
        <f t="shared" si="406"/>
        <v>0</v>
      </c>
      <c r="BD2574" s="14">
        <f t="shared" si="407"/>
        <v>23</v>
      </c>
      <c r="BE2574" s="14">
        <f t="shared" si="408"/>
        <v>66</v>
      </c>
      <c r="BF2574" s="14">
        <f t="shared" si="409"/>
        <v>80</v>
      </c>
      <c r="BG2574" s="14">
        <f t="shared" si="410"/>
        <v>71</v>
      </c>
    </row>
    <row r="2575" spans="1:59" x14ac:dyDescent="0.2">
      <c r="A2575" t="str">
        <f t="shared" si="411"/>
        <v>Scott Selwood_2017</v>
      </c>
      <c r="B2575" t="s">
        <v>859</v>
      </c>
      <c r="C2575" t="s">
        <v>235</v>
      </c>
      <c r="D2575">
        <v>2017</v>
      </c>
      <c r="E2575" s="13">
        <v>281800</v>
      </c>
      <c r="F2575" s="13">
        <v>281800</v>
      </c>
      <c r="G2575" s="13">
        <v>281800</v>
      </c>
      <c r="H2575" s="13">
        <v>281800</v>
      </c>
      <c r="I2575" s="13">
        <v>281800</v>
      </c>
      <c r="J2575" s="13">
        <v>281800</v>
      </c>
      <c r="K2575" s="13">
        <v>281800</v>
      </c>
      <c r="L2575" s="13">
        <v>281800</v>
      </c>
      <c r="M2575" s="13">
        <v>281800</v>
      </c>
      <c r="N2575" s="13">
        <v>281800</v>
      </c>
      <c r="O2575" s="13">
        <v>281800</v>
      </c>
      <c r="P2575" s="13">
        <v>348000</v>
      </c>
      <c r="Q2575" s="13">
        <v>348000</v>
      </c>
      <c r="R2575" s="13">
        <v>371500</v>
      </c>
      <c r="S2575" s="13">
        <v>371000</v>
      </c>
      <c r="T2575" s="13">
        <v>371000</v>
      </c>
      <c r="U2575" s="13">
        <v>371000</v>
      </c>
      <c r="V2575" s="13">
        <v>371000</v>
      </c>
      <c r="W2575" s="13">
        <v>344200</v>
      </c>
      <c r="X2575" s="13">
        <v>346900</v>
      </c>
      <c r="Y2575" s="13">
        <v>365700</v>
      </c>
      <c r="Z2575" s="13">
        <v>400600</v>
      </c>
      <c r="AA2575" s="13">
        <v>425300</v>
      </c>
      <c r="AB2575" s="13"/>
      <c r="AC2575" s="13"/>
      <c r="AD2575" s="13"/>
      <c r="AE2575" s="13"/>
      <c r="AF2575" s="13"/>
      <c r="AG2575" s="13"/>
      <c r="AH2575" s="13"/>
      <c r="AI2575" s="13"/>
      <c r="AJ2575" s="13">
        <v>102</v>
      </c>
      <c r="AK2575" s="13">
        <v>112</v>
      </c>
      <c r="AL2575" s="13">
        <v>101</v>
      </c>
      <c r="AM2575" s="13"/>
      <c r="AN2575" s="13">
        <v>44</v>
      </c>
      <c r="AO2575" s="13">
        <v>72</v>
      </c>
      <c r="AP2575" s="13"/>
      <c r="AQ2575" s="13"/>
      <c r="AR2575" s="13"/>
      <c r="AS2575" s="13">
        <v>46</v>
      </c>
      <c r="AT2575" s="13">
        <v>95</v>
      </c>
      <c r="AU2575" s="13">
        <v>111</v>
      </c>
      <c r="AV2575" s="13">
        <v>94</v>
      </c>
      <c r="AW2575" s="13">
        <v>93</v>
      </c>
      <c r="AX2575" s="13">
        <v>128</v>
      </c>
      <c r="AY2575" s="14">
        <f t="shared" si="404"/>
        <v>90.727272727272734</v>
      </c>
      <c r="AZ2575" s="14">
        <f t="shared" si="412"/>
        <v>23</v>
      </c>
      <c r="BA2575" s="19">
        <f t="shared" si="405"/>
        <v>0.5</v>
      </c>
      <c r="BB2575" s="20">
        <f t="shared" si="413"/>
        <v>26.559709746497276</v>
      </c>
      <c r="BC2575">
        <f t="shared" si="406"/>
        <v>0</v>
      </c>
      <c r="BD2575" s="14">
        <f t="shared" si="407"/>
        <v>1</v>
      </c>
      <c r="BE2575" s="14" t="str">
        <f t="shared" si="408"/>
        <v/>
      </c>
      <c r="BF2575" s="14">
        <f t="shared" si="409"/>
        <v>105</v>
      </c>
      <c r="BG2575" s="14">
        <f t="shared" si="410"/>
        <v>94.5</v>
      </c>
    </row>
    <row r="2576" spans="1:59" x14ac:dyDescent="0.2">
      <c r="A2576" t="str">
        <f t="shared" si="411"/>
        <v>Scott Selwood_2016</v>
      </c>
      <c r="B2576" t="s">
        <v>859</v>
      </c>
      <c r="C2576" t="s">
        <v>235</v>
      </c>
      <c r="D2576">
        <v>2016</v>
      </c>
      <c r="E2576" s="13">
        <v>310300</v>
      </c>
      <c r="F2576" s="13">
        <v>310300</v>
      </c>
      <c r="G2576" s="13">
        <v>310300</v>
      </c>
      <c r="H2576" s="13">
        <v>310300</v>
      </c>
      <c r="I2576" s="13">
        <v>310300</v>
      </c>
      <c r="J2576" s="13">
        <v>310300</v>
      </c>
      <c r="K2576" s="13">
        <v>310300</v>
      </c>
      <c r="L2576" s="13">
        <v>310300</v>
      </c>
      <c r="M2576" s="13">
        <v>310300</v>
      </c>
      <c r="N2576" s="13">
        <v>310300</v>
      </c>
      <c r="O2576" s="13">
        <v>310300</v>
      </c>
      <c r="P2576" s="13">
        <v>310300</v>
      </c>
      <c r="Q2576" s="13">
        <v>310300</v>
      </c>
      <c r="R2576" s="13">
        <v>310300</v>
      </c>
      <c r="S2576" s="13">
        <v>310300</v>
      </c>
      <c r="T2576" s="13">
        <v>310300</v>
      </c>
      <c r="U2576" s="13">
        <v>310300</v>
      </c>
      <c r="V2576" s="13">
        <v>310300</v>
      </c>
      <c r="W2576" s="13">
        <v>310300</v>
      </c>
      <c r="X2576" s="13">
        <v>310300</v>
      </c>
      <c r="Y2576" s="13">
        <v>310300</v>
      </c>
      <c r="Z2576" s="13">
        <v>310300</v>
      </c>
      <c r="AA2576" s="13">
        <v>323300</v>
      </c>
      <c r="AB2576" s="13"/>
      <c r="AC2576" s="13"/>
      <c r="AD2576" s="13"/>
      <c r="AE2576" s="13"/>
      <c r="AF2576" s="13"/>
      <c r="AG2576" s="13"/>
      <c r="AH2576" s="13"/>
      <c r="AI2576" s="13"/>
      <c r="AJ2576" s="13"/>
      <c r="AK2576" s="13"/>
      <c r="AL2576" s="13"/>
      <c r="AM2576" s="13"/>
      <c r="AN2576" s="13"/>
      <c r="AO2576" s="13"/>
      <c r="AP2576" s="13"/>
      <c r="AQ2576" s="13"/>
      <c r="AR2576" s="13"/>
      <c r="AS2576" s="13"/>
      <c r="AT2576" s="13"/>
      <c r="AU2576" s="13">
        <v>57</v>
      </c>
      <c r="AV2576" s="13">
        <v>87</v>
      </c>
      <c r="AW2576" s="13">
        <v>78</v>
      </c>
      <c r="AX2576" s="13"/>
      <c r="AY2576" s="14">
        <f t="shared" si="404"/>
        <v>74</v>
      </c>
      <c r="AZ2576" s="14">
        <f t="shared" si="412"/>
        <v>23</v>
      </c>
      <c r="BA2576" s="19">
        <f t="shared" si="405"/>
        <v>0.13636363636363635</v>
      </c>
      <c r="BB2576" s="20">
        <f t="shared" si="413"/>
        <v>15.394804318340652</v>
      </c>
      <c r="BC2576">
        <f t="shared" si="406"/>
        <v>0</v>
      </c>
      <c r="BD2576" s="14">
        <f t="shared" si="407"/>
        <v>1</v>
      </c>
      <c r="BE2576" s="14" t="str">
        <f t="shared" si="408"/>
        <v/>
      </c>
      <c r="BF2576" s="14" t="str">
        <f t="shared" si="409"/>
        <v/>
      </c>
      <c r="BG2576" s="14">
        <f t="shared" si="410"/>
        <v>74</v>
      </c>
    </row>
    <row r="2577" spans="1:59" x14ac:dyDescent="0.2">
      <c r="A2577" t="str">
        <f t="shared" si="411"/>
        <v>Scott Selwood_2015</v>
      </c>
      <c r="B2577" t="s">
        <v>859</v>
      </c>
      <c r="C2577" t="s">
        <v>235</v>
      </c>
      <c r="D2577">
        <v>2015</v>
      </c>
      <c r="E2577" s="13">
        <v>433100</v>
      </c>
      <c r="F2577" s="13">
        <v>433100</v>
      </c>
      <c r="G2577" s="13">
        <v>433100</v>
      </c>
      <c r="H2577" s="13">
        <v>433100</v>
      </c>
      <c r="I2577" s="13">
        <v>433100</v>
      </c>
      <c r="J2577" s="13">
        <v>433100</v>
      </c>
      <c r="K2577" s="13">
        <v>433100</v>
      </c>
      <c r="L2577" s="13">
        <v>433100</v>
      </c>
      <c r="M2577" s="13">
        <v>433100</v>
      </c>
      <c r="N2577" s="13">
        <v>414200</v>
      </c>
      <c r="O2577" s="13">
        <v>380700</v>
      </c>
      <c r="P2577" s="13">
        <v>376900</v>
      </c>
      <c r="Q2577" s="13">
        <v>368000</v>
      </c>
      <c r="R2577" s="13">
        <v>368000</v>
      </c>
      <c r="S2577" s="13">
        <v>354200</v>
      </c>
      <c r="T2577" s="13">
        <v>355300</v>
      </c>
      <c r="U2577" s="13">
        <v>337900</v>
      </c>
      <c r="V2577" s="13">
        <v>323100</v>
      </c>
      <c r="W2577" s="13">
        <v>276900</v>
      </c>
      <c r="X2577" s="13">
        <v>247300</v>
      </c>
      <c r="Y2577" s="13">
        <v>247300</v>
      </c>
      <c r="Z2577" s="13">
        <v>247300</v>
      </c>
      <c r="AA2577" s="13">
        <v>247300</v>
      </c>
      <c r="AB2577" s="13">
        <v>89</v>
      </c>
      <c r="AC2577" s="13"/>
      <c r="AD2577" s="13"/>
      <c r="AE2577" s="13"/>
      <c r="AF2577" s="13"/>
      <c r="AG2577" s="13"/>
      <c r="AH2577" s="13"/>
      <c r="AI2577" s="13">
        <v>34</v>
      </c>
      <c r="AJ2577" s="13">
        <v>92</v>
      </c>
      <c r="AK2577" s="13">
        <v>43</v>
      </c>
      <c r="AL2577" s="13">
        <v>82</v>
      </c>
      <c r="AM2577" s="13">
        <v>79</v>
      </c>
      <c r="AN2577" s="13"/>
      <c r="AO2577" s="13">
        <v>25</v>
      </c>
      <c r="AP2577" s="13">
        <v>108</v>
      </c>
      <c r="AQ2577" s="13">
        <v>38</v>
      </c>
      <c r="AR2577" s="13">
        <v>25</v>
      </c>
      <c r="AS2577" s="13">
        <v>27</v>
      </c>
      <c r="AT2577" s="13">
        <v>48</v>
      </c>
      <c r="AU2577" s="13"/>
      <c r="AV2577" s="13"/>
      <c r="AW2577" s="13"/>
      <c r="AX2577" s="13"/>
      <c r="AY2577" s="14">
        <f t="shared" si="404"/>
        <v>57.5</v>
      </c>
      <c r="AZ2577" s="14">
        <f t="shared" si="412"/>
        <v>23</v>
      </c>
      <c r="BA2577" s="19">
        <f t="shared" si="405"/>
        <v>0.54545454545454541</v>
      </c>
      <c r="BB2577" s="20">
        <f t="shared" si="413"/>
        <v>30.257981666751245</v>
      </c>
      <c r="BC2577">
        <f t="shared" si="406"/>
        <v>0</v>
      </c>
      <c r="BD2577" s="14">
        <f t="shared" si="407"/>
        <v>20</v>
      </c>
      <c r="BE2577" s="14">
        <f t="shared" si="408"/>
        <v>89</v>
      </c>
      <c r="BF2577" s="14">
        <f t="shared" si="409"/>
        <v>66</v>
      </c>
      <c r="BG2577" s="14">
        <f t="shared" si="410"/>
        <v>49.2</v>
      </c>
    </row>
    <row r="2578" spans="1:59" x14ac:dyDescent="0.2">
      <c r="A2578" t="str">
        <f t="shared" si="411"/>
        <v>Will Setterfield_2018</v>
      </c>
      <c r="B2578" t="s">
        <v>969</v>
      </c>
      <c r="C2578" t="s">
        <v>84</v>
      </c>
      <c r="D2578">
        <v>2018</v>
      </c>
      <c r="E2578" s="13">
        <v>195700</v>
      </c>
      <c r="F2578" s="13">
        <v>195700</v>
      </c>
      <c r="G2578" s="13">
        <v>195700</v>
      </c>
      <c r="H2578" s="13">
        <v>195700</v>
      </c>
      <c r="I2578" s="13">
        <v>195700</v>
      </c>
      <c r="J2578" s="13">
        <v>195700</v>
      </c>
      <c r="K2578" s="13">
        <v>195700</v>
      </c>
      <c r="L2578" s="13">
        <v>195700</v>
      </c>
      <c r="M2578" s="13">
        <v>195700</v>
      </c>
      <c r="N2578" s="13">
        <v>195700</v>
      </c>
      <c r="O2578" s="13">
        <v>195700</v>
      </c>
      <c r="P2578" s="13">
        <v>195700</v>
      </c>
      <c r="Q2578" s="13">
        <v>195700</v>
      </c>
      <c r="R2578" s="13">
        <v>195700</v>
      </c>
      <c r="S2578" s="13">
        <v>195700</v>
      </c>
      <c r="T2578" s="13">
        <v>195700</v>
      </c>
      <c r="U2578" s="13">
        <v>195700</v>
      </c>
      <c r="V2578" s="13">
        <v>195700</v>
      </c>
      <c r="W2578" s="13">
        <v>195700</v>
      </c>
      <c r="X2578" s="13">
        <v>195700</v>
      </c>
      <c r="Y2578" s="13">
        <v>195700</v>
      </c>
      <c r="Z2578" s="13">
        <v>195700</v>
      </c>
      <c r="AA2578" s="13">
        <v>195700</v>
      </c>
      <c r="AB2578" s="13"/>
      <c r="AC2578" s="13"/>
      <c r="AD2578" s="13"/>
      <c r="AE2578" s="13"/>
      <c r="AF2578" s="13"/>
      <c r="AG2578" s="13"/>
      <c r="AH2578" s="13"/>
      <c r="AI2578" s="13"/>
      <c r="AJ2578" s="13"/>
      <c r="AK2578" s="13"/>
      <c r="AL2578" s="13"/>
      <c r="AM2578" s="13"/>
      <c r="AN2578" s="13"/>
      <c r="AO2578" s="13"/>
      <c r="AP2578" s="13"/>
      <c r="AQ2578" s="13"/>
      <c r="AR2578" s="13"/>
      <c r="AS2578" s="13"/>
      <c r="AT2578" s="13"/>
      <c r="AU2578" s="13"/>
      <c r="AV2578" s="13"/>
      <c r="AW2578" s="13"/>
      <c r="AX2578" s="13"/>
      <c r="AY2578" s="14" t="str">
        <f t="shared" si="404"/>
        <v/>
      </c>
      <c r="AZ2578" s="14">
        <f t="shared" si="412"/>
        <v>23</v>
      </c>
      <c r="BA2578" s="19">
        <f t="shared" si="405"/>
        <v>0</v>
      </c>
      <c r="BB2578" s="20" t="e">
        <f t="shared" si="413"/>
        <v>#DIV/0!</v>
      </c>
      <c r="BC2578">
        <f t="shared" si="406"/>
        <v>0</v>
      </c>
      <c r="BD2578" s="14">
        <f t="shared" si="407"/>
        <v>1</v>
      </c>
      <c r="BE2578" s="14" t="str">
        <f t="shared" si="408"/>
        <v/>
      </c>
      <c r="BF2578" s="14" t="str">
        <f t="shared" si="409"/>
        <v/>
      </c>
      <c r="BG2578" s="14" t="str">
        <f t="shared" si="410"/>
        <v/>
      </c>
    </row>
    <row r="2579" spans="1:59" x14ac:dyDescent="0.2">
      <c r="A2579" t="str">
        <f t="shared" si="411"/>
        <v>Will Setterfield_2017</v>
      </c>
      <c r="B2579" t="s">
        <v>969</v>
      </c>
      <c r="C2579" t="s">
        <v>84</v>
      </c>
      <c r="D2579">
        <v>2017</v>
      </c>
      <c r="E2579" s="13">
        <v>193800</v>
      </c>
      <c r="F2579" s="13">
        <v>193800</v>
      </c>
      <c r="G2579" s="13">
        <v>193800</v>
      </c>
      <c r="H2579" s="13">
        <v>193800</v>
      </c>
      <c r="I2579" s="13">
        <v>193800</v>
      </c>
      <c r="J2579" s="13">
        <v>193800</v>
      </c>
      <c r="K2579" s="13">
        <v>193800</v>
      </c>
      <c r="L2579" s="13">
        <v>193800</v>
      </c>
      <c r="M2579" s="13">
        <v>193800</v>
      </c>
      <c r="N2579" s="13">
        <v>193800</v>
      </c>
      <c r="O2579" s="13">
        <v>193800</v>
      </c>
      <c r="P2579" s="13">
        <v>193800</v>
      </c>
      <c r="Q2579" s="13">
        <v>193800</v>
      </c>
      <c r="R2579" s="13">
        <v>193800</v>
      </c>
      <c r="S2579" s="13">
        <v>193800</v>
      </c>
      <c r="T2579" s="13">
        <v>193800</v>
      </c>
      <c r="U2579" s="13">
        <v>193800</v>
      </c>
      <c r="V2579" s="13">
        <v>193800</v>
      </c>
      <c r="W2579" s="13">
        <v>193800</v>
      </c>
      <c r="X2579" s="13">
        <v>193800</v>
      </c>
      <c r="Y2579" s="13">
        <v>193800</v>
      </c>
      <c r="Z2579" s="13">
        <v>193800</v>
      </c>
      <c r="AA2579" s="13">
        <v>193800</v>
      </c>
      <c r="AB2579" s="13"/>
      <c r="AC2579" s="13"/>
      <c r="AD2579" s="13"/>
      <c r="AE2579" s="13"/>
      <c r="AF2579" s="13"/>
      <c r="AG2579" s="13"/>
      <c r="AH2579" s="13"/>
      <c r="AI2579" s="13"/>
      <c r="AJ2579" s="13"/>
      <c r="AK2579" s="13"/>
      <c r="AL2579" s="13"/>
      <c r="AM2579" s="13"/>
      <c r="AN2579" s="13"/>
      <c r="AO2579" s="13"/>
      <c r="AP2579" s="13"/>
      <c r="AQ2579" s="13"/>
      <c r="AR2579" s="13"/>
      <c r="AS2579" s="13">
        <v>63</v>
      </c>
      <c r="AT2579" s="13">
        <v>26</v>
      </c>
      <c r="AU2579" s="13"/>
      <c r="AV2579" s="13"/>
      <c r="AW2579" s="13"/>
      <c r="AX2579" s="13"/>
      <c r="AY2579" s="14">
        <f t="shared" si="404"/>
        <v>44.5</v>
      </c>
      <c r="AZ2579" s="14">
        <f t="shared" si="412"/>
        <v>23</v>
      </c>
      <c r="BA2579" s="19">
        <f t="shared" si="405"/>
        <v>9.0909090909090912E-2</v>
      </c>
      <c r="BB2579" s="20">
        <f t="shared" si="413"/>
        <v>26.16295090390226</v>
      </c>
      <c r="BC2579">
        <f t="shared" si="406"/>
        <v>0</v>
      </c>
      <c r="BD2579" s="14">
        <f t="shared" si="407"/>
        <v>1</v>
      </c>
      <c r="BE2579" s="14" t="str">
        <f t="shared" si="408"/>
        <v/>
      </c>
      <c r="BF2579" s="14" t="str">
        <f t="shared" si="409"/>
        <v/>
      </c>
      <c r="BG2579" s="14">
        <f t="shared" si="410"/>
        <v>44.5</v>
      </c>
    </row>
    <row r="2580" spans="1:59" x14ac:dyDescent="0.2">
      <c r="A2580" t="str">
        <f t="shared" si="411"/>
        <v>Will Setterfield_2016</v>
      </c>
      <c r="B2580" t="s">
        <v>969</v>
      </c>
      <c r="C2580" t="s">
        <v>84</v>
      </c>
      <c r="D2580">
        <v>2016</v>
      </c>
      <c r="E2580" s="13">
        <v>0</v>
      </c>
      <c r="F2580" s="13">
        <v>0</v>
      </c>
      <c r="G2580" s="13">
        <v>0</v>
      </c>
      <c r="H2580" s="13">
        <v>0</v>
      </c>
      <c r="I2580" s="13">
        <v>0</v>
      </c>
      <c r="J2580" s="13">
        <v>0</v>
      </c>
      <c r="K2580" s="13">
        <v>0</v>
      </c>
      <c r="L2580" s="13">
        <v>0</v>
      </c>
      <c r="M2580" s="13">
        <v>0</v>
      </c>
      <c r="N2580" s="13">
        <v>0</v>
      </c>
      <c r="O2580" s="13">
        <v>0</v>
      </c>
      <c r="P2580" s="13">
        <v>0</v>
      </c>
      <c r="Q2580" s="13">
        <v>0</v>
      </c>
      <c r="R2580" s="13">
        <v>0</v>
      </c>
      <c r="S2580" s="13">
        <v>0</v>
      </c>
      <c r="T2580" s="13">
        <v>0</v>
      </c>
      <c r="U2580" s="13">
        <v>0</v>
      </c>
      <c r="V2580" s="13">
        <v>0</v>
      </c>
      <c r="W2580" s="13">
        <v>0</v>
      </c>
      <c r="X2580" s="13">
        <v>0</v>
      </c>
      <c r="Y2580" s="13">
        <v>0</v>
      </c>
      <c r="Z2580" s="13">
        <v>0</v>
      </c>
      <c r="AA2580" s="13">
        <v>0</v>
      </c>
      <c r="AB2580" s="13"/>
      <c r="AC2580" s="13"/>
      <c r="AD2580" s="13"/>
      <c r="AE2580" s="13"/>
      <c r="AF2580" s="13"/>
      <c r="AG2580" s="13"/>
      <c r="AH2580" s="13"/>
      <c r="AI2580" s="13"/>
      <c r="AJ2580" s="13"/>
      <c r="AK2580" s="13"/>
      <c r="AL2580" s="13"/>
      <c r="AM2580" s="13"/>
      <c r="AN2580" s="13"/>
      <c r="AO2580" s="13"/>
      <c r="AP2580" s="13"/>
      <c r="AQ2580" s="13"/>
      <c r="AR2580" s="13"/>
      <c r="AS2580" s="13"/>
      <c r="AT2580" s="13"/>
      <c r="AU2580" s="13"/>
      <c r="AV2580" s="13"/>
      <c r="AW2580" s="13"/>
      <c r="AX2580" s="13"/>
      <c r="AY2580" s="14" t="str">
        <f t="shared" si="404"/>
        <v/>
      </c>
      <c r="AZ2580" s="14">
        <f t="shared" si="412"/>
        <v>23</v>
      </c>
      <c r="BA2580" s="19">
        <f t="shared" si="405"/>
        <v>0</v>
      </c>
      <c r="BB2580" s="20" t="e">
        <f t="shared" si="413"/>
        <v>#DIV/0!</v>
      </c>
      <c r="BC2580">
        <f t="shared" si="406"/>
        <v>23</v>
      </c>
      <c r="BD2580" s="14">
        <f t="shared" si="407"/>
        <v>1</v>
      </c>
      <c r="BE2580" s="14" t="str">
        <f t="shared" si="408"/>
        <v/>
      </c>
      <c r="BF2580" s="14" t="str">
        <f t="shared" si="409"/>
        <v/>
      </c>
      <c r="BG2580" s="14" t="str">
        <f t="shared" si="410"/>
        <v/>
      </c>
    </row>
    <row r="2581" spans="1:59" x14ac:dyDescent="0.2">
      <c r="A2581" t="str">
        <f t="shared" si="411"/>
        <v>Will Setterfield_2015</v>
      </c>
      <c r="B2581" t="s">
        <v>969</v>
      </c>
      <c r="C2581" t="s">
        <v>84</v>
      </c>
      <c r="D2581">
        <v>2015</v>
      </c>
      <c r="E2581" s="13">
        <v>0</v>
      </c>
      <c r="F2581" s="13">
        <v>0</v>
      </c>
      <c r="G2581" s="13">
        <v>0</v>
      </c>
      <c r="H2581" s="13">
        <v>0</v>
      </c>
      <c r="I2581" s="13">
        <v>0</v>
      </c>
      <c r="J2581" s="13">
        <v>0</v>
      </c>
      <c r="K2581" s="13">
        <v>0</v>
      </c>
      <c r="L2581" s="13">
        <v>0</v>
      </c>
      <c r="M2581" s="13">
        <v>0</v>
      </c>
      <c r="N2581" s="13">
        <v>0</v>
      </c>
      <c r="O2581" s="13">
        <v>0</v>
      </c>
      <c r="P2581" s="13">
        <v>0</v>
      </c>
      <c r="Q2581" s="13">
        <v>0</v>
      </c>
      <c r="R2581" s="13">
        <v>0</v>
      </c>
      <c r="S2581" s="13">
        <v>0</v>
      </c>
      <c r="T2581" s="13">
        <v>0</v>
      </c>
      <c r="U2581" s="13">
        <v>0</v>
      </c>
      <c r="V2581" s="13">
        <v>0</v>
      </c>
      <c r="W2581" s="13">
        <v>0</v>
      </c>
      <c r="X2581" s="13">
        <v>0</v>
      </c>
      <c r="Y2581" s="13">
        <v>0</v>
      </c>
      <c r="Z2581" s="13">
        <v>0</v>
      </c>
      <c r="AA2581" s="13">
        <v>0</v>
      </c>
      <c r="AB2581" s="13"/>
      <c r="AC2581" s="13"/>
      <c r="AD2581" s="13"/>
      <c r="AE2581" s="13"/>
      <c r="AF2581" s="13"/>
      <c r="AG2581" s="13"/>
      <c r="AH2581" s="13"/>
      <c r="AI2581" s="13"/>
      <c r="AJ2581" s="13"/>
      <c r="AK2581" s="13"/>
      <c r="AL2581" s="13"/>
      <c r="AM2581" s="13"/>
      <c r="AN2581" s="13"/>
      <c r="AO2581" s="13"/>
      <c r="AP2581" s="13"/>
      <c r="AQ2581" s="13"/>
      <c r="AR2581" s="13"/>
      <c r="AS2581" s="13"/>
      <c r="AT2581" s="13"/>
      <c r="AU2581" s="13"/>
      <c r="AV2581" s="13"/>
      <c r="AW2581" s="13"/>
      <c r="AX2581" s="13"/>
      <c r="AY2581" s="14" t="str">
        <f t="shared" si="404"/>
        <v/>
      </c>
      <c r="AZ2581" s="14">
        <f t="shared" si="412"/>
        <v>23</v>
      </c>
      <c r="BA2581" s="19">
        <f t="shared" si="405"/>
        <v>0</v>
      </c>
      <c r="BB2581" s="20" t="e">
        <f t="shared" si="413"/>
        <v>#DIV/0!</v>
      </c>
      <c r="BC2581">
        <f t="shared" si="406"/>
        <v>23</v>
      </c>
      <c r="BD2581" s="14">
        <f t="shared" si="407"/>
        <v>1</v>
      </c>
      <c r="BE2581" s="14" t="str">
        <f t="shared" si="408"/>
        <v/>
      </c>
      <c r="BF2581" s="14" t="str">
        <f t="shared" si="409"/>
        <v/>
      </c>
      <c r="BG2581" s="14" t="str">
        <f t="shared" si="410"/>
        <v/>
      </c>
    </row>
    <row r="2582" spans="1:59" x14ac:dyDescent="0.2">
      <c r="A2582" t="str">
        <f t="shared" si="411"/>
        <v>Alex Sexton_2018</v>
      </c>
      <c r="B2582" t="s">
        <v>537</v>
      </c>
      <c r="C2582" t="s">
        <v>144</v>
      </c>
      <c r="D2582">
        <v>2018</v>
      </c>
      <c r="E2582" s="13">
        <v>332300</v>
      </c>
      <c r="F2582" s="13">
        <v>332300</v>
      </c>
      <c r="G2582" s="13">
        <v>332300</v>
      </c>
      <c r="H2582" s="13">
        <v>332100</v>
      </c>
      <c r="I2582" s="13">
        <v>321300</v>
      </c>
      <c r="J2582" s="13">
        <v>317200</v>
      </c>
      <c r="K2582" s="13">
        <v>312700</v>
      </c>
      <c r="L2582" s="13">
        <v>318700</v>
      </c>
      <c r="M2582" s="13">
        <v>312000</v>
      </c>
      <c r="N2582" s="13">
        <v>290000</v>
      </c>
      <c r="O2582" s="13">
        <v>290000</v>
      </c>
      <c r="P2582" s="13">
        <v>267600</v>
      </c>
      <c r="Q2582" s="13">
        <v>239500</v>
      </c>
      <c r="R2582" s="13">
        <v>237300</v>
      </c>
      <c r="S2582" s="13">
        <v>246000</v>
      </c>
      <c r="T2582" s="13">
        <v>271500</v>
      </c>
      <c r="U2582" s="13">
        <v>284700</v>
      </c>
      <c r="V2582" s="13">
        <v>288300</v>
      </c>
      <c r="W2582" s="13">
        <v>308900</v>
      </c>
      <c r="X2582" s="13">
        <v>324300</v>
      </c>
      <c r="Y2582" s="13">
        <v>339500</v>
      </c>
      <c r="Z2582" s="13">
        <v>320300</v>
      </c>
      <c r="AA2582" s="13">
        <v>326800</v>
      </c>
      <c r="AB2582" s="13">
        <v>63</v>
      </c>
      <c r="AC2582" s="13">
        <v>65</v>
      </c>
      <c r="AD2582" s="13">
        <v>69</v>
      </c>
      <c r="AE2582" s="13">
        <v>37</v>
      </c>
      <c r="AF2582" s="13">
        <v>73</v>
      </c>
      <c r="AG2582" s="13">
        <v>68</v>
      </c>
      <c r="AH2582" s="13">
        <v>59</v>
      </c>
      <c r="AI2582" s="13">
        <v>50</v>
      </c>
      <c r="AJ2582" s="13">
        <v>30</v>
      </c>
      <c r="AK2582" s="13"/>
      <c r="AL2582" s="13">
        <v>44</v>
      </c>
      <c r="AM2582" s="13">
        <v>25</v>
      </c>
      <c r="AN2582" s="13">
        <v>70</v>
      </c>
      <c r="AO2582" s="13">
        <v>68</v>
      </c>
      <c r="AP2582" s="13">
        <v>70</v>
      </c>
      <c r="AQ2582" s="13">
        <v>58</v>
      </c>
      <c r="AR2582" s="13">
        <v>54</v>
      </c>
      <c r="AS2582" s="13">
        <v>111</v>
      </c>
      <c r="AT2582" s="13">
        <v>59</v>
      </c>
      <c r="AU2582" s="13">
        <v>64</v>
      </c>
      <c r="AV2582" s="13">
        <v>43</v>
      </c>
      <c r="AW2582" s="13">
        <v>111</v>
      </c>
      <c r="AX2582" s="13">
        <v>45</v>
      </c>
      <c r="AY2582" s="14">
        <f t="shared" si="404"/>
        <v>60.727272727272727</v>
      </c>
      <c r="AZ2582" s="14">
        <f t="shared" si="412"/>
        <v>23</v>
      </c>
      <c r="BA2582" s="19">
        <f t="shared" si="405"/>
        <v>1</v>
      </c>
      <c r="BB2582" s="20">
        <f t="shared" si="413"/>
        <v>21.139405357636214</v>
      </c>
      <c r="BC2582">
        <f t="shared" si="406"/>
        <v>0</v>
      </c>
      <c r="BD2582" s="14">
        <f t="shared" si="407"/>
        <v>14</v>
      </c>
      <c r="BE2582" s="14">
        <f t="shared" si="408"/>
        <v>62.5</v>
      </c>
      <c r="BF2582" s="14">
        <f t="shared" si="409"/>
        <v>41.6</v>
      </c>
      <c r="BG2582" s="14">
        <f t="shared" si="410"/>
        <v>68.333333333333329</v>
      </c>
    </row>
    <row r="2583" spans="1:59" x14ac:dyDescent="0.2">
      <c r="A2583" t="str">
        <f t="shared" si="411"/>
        <v>Alex Sexton_2017</v>
      </c>
      <c r="B2583" t="s">
        <v>537</v>
      </c>
      <c r="C2583" t="s">
        <v>144</v>
      </c>
      <c r="D2583">
        <v>2017</v>
      </c>
      <c r="E2583" s="13">
        <v>356100</v>
      </c>
      <c r="F2583" s="13">
        <v>356100</v>
      </c>
      <c r="G2583" s="13">
        <v>356100</v>
      </c>
      <c r="H2583" s="13">
        <v>343300</v>
      </c>
      <c r="I2583" s="13">
        <v>339300</v>
      </c>
      <c r="J2583" s="13">
        <v>344100</v>
      </c>
      <c r="K2583" s="13">
        <v>356100</v>
      </c>
      <c r="L2583" s="13">
        <v>373400</v>
      </c>
      <c r="M2583" s="13">
        <v>367600</v>
      </c>
      <c r="N2583" s="13">
        <v>367600</v>
      </c>
      <c r="O2583" s="13">
        <v>344400</v>
      </c>
      <c r="P2583" s="13">
        <v>329000</v>
      </c>
      <c r="Q2583" s="13">
        <v>333900</v>
      </c>
      <c r="R2583" s="13">
        <v>331600</v>
      </c>
      <c r="S2583" s="13">
        <v>313900</v>
      </c>
      <c r="T2583" s="13">
        <v>313200</v>
      </c>
      <c r="U2583" s="13">
        <v>332000</v>
      </c>
      <c r="V2583" s="13">
        <v>327000</v>
      </c>
      <c r="W2583" s="13">
        <v>301200</v>
      </c>
      <c r="X2583" s="13">
        <v>260500</v>
      </c>
      <c r="Y2583" s="13">
        <v>259500</v>
      </c>
      <c r="Z2583" s="13">
        <v>263500</v>
      </c>
      <c r="AA2583" s="13">
        <v>263500</v>
      </c>
      <c r="AB2583" s="13">
        <v>53</v>
      </c>
      <c r="AC2583" s="13">
        <v>47</v>
      </c>
      <c r="AD2583" s="13">
        <v>79</v>
      </c>
      <c r="AE2583" s="13">
        <v>66</v>
      </c>
      <c r="AF2583" s="13">
        <v>64</v>
      </c>
      <c r="AG2583" s="13">
        <v>99</v>
      </c>
      <c r="AH2583" s="13">
        <v>84</v>
      </c>
      <c r="AI2583" s="13">
        <v>24</v>
      </c>
      <c r="AJ2583" s="13"/>
      <c r="AK2583" s="13">
        <v>56</v>
      </c>
      <c r="AL2583" s="13">
        <v>89</v>
      </c>
      <c r="AM2583" s="13">
        <v>59</v>
      </c>
      <c r="AN2583" s="13">
        <v>43</v>
      </c>
      <c r="AO2583" s="13">
        <v>53</v>
      </c>
      <c r="AP2583" s="13">
        <v>89</v>
      </c>
      <c r="AQ2583" s="13">
        <v>87</v>
      </c>
      <c r="AR2583" s="13">
        <v>11</v>
      </c>
      <c r="AS2583" s="13">
        <v>40</v>
      </c>
      <c r="AT2583" s="13">
        <v>38</v>
      </c>
      <c r="AU2583" s="13">
        <v>77</v>
      </c>
      <c r="AV2583" s="13">
        <v>51</v>
      </c>
      <c r="AW2583" s="13"/>
      <c r="AX2583" s="13"/>
      <c r="AY2583" s="14">
        <f t="shared" si="404"/>
        <v>60.45</v>
      </c>
      <c r="AZ2583" s="14">
        <f t="shared" si="412"/>
        <v>23</v>
      </c>
      <c r="BA2583" s="19">
        <f t="shared" si="405"/>
        <v>0.90909090909090906</v>
      </c>
      <c r="BB2583" s="20">
        <f t="shared" si="413"/>
        <v>23.44192151276269</v>
      </c>
      <c r="BC2583">
        <f t="shared" si="406"/>
        <v>0</v>
      </c>
      <c r="BD2583" s="14">
        <f t="shared" si="407"/>
        <v>21</v>
      </c>
      <c r="BE2583" s="14">
        <f t="shared" si="408"/>
        <v>68</v>
      </c>
      <c r="BF2583" s="14">
        <f t="shared" si="409"/>
        <v>62.4</v>
      </c>
      <c r="BG2583" s="14">
        <f t="shared" si="410"/>
        <v>56.142857142857146</v>
      </c>
    </row>
    <row r="2584" spans="1:59" x14ac:dyDescent="0.2">
      <c r="A2584" t="str">
        <f t="shared" si="411"/>
        <v>Alex Sexton_2016</v>
      </c>
      <c r="B2584" t="s">
        <v>537</v>
      </c>
      <c r="C2584" t="s">
        <v>144</v>
      </c>
      <c r="D2584">
        <v>2016</v>
      </c>
      <c r="E2584" s="13">
        <v>292200</v>
      </c>
      <c r="F2584" s="13">
        <v>292200</v>
      </c>
      <c r="G2584" s="13">
        <v>292200</v>
      </c>
      <c r="H2584" s="13">
        <v>326000</v>
      </c>
      <c r="I2584" s="13">
        <v>347800</v>
      </c>
      <c r="J2584" s="13">
        <v>332000</v>
      </c>
      <c r="K2584" s="13">
        <v>330700</v>
      </c>
      <c r="L2584" s="13">
        <v>302600</v>
      </c>
      <c r="M2584" s="13">
        <v>302600</v>
      </c>
      <c r="N2584" s="13">
        <v>302600</v>
      </c>
      <c r="O2584" s="13">
        <v>302600</v>
      </c>
      <c r="P2584" s="13">
        <v>290200</v>
      </c>
      <c r="Q2584" s="13">
        <v>272000</v>
      </c>
      <c r="R2584" s="13">
        <v>272000</v>
      </c>
      <c r="S2584" s="13">
        <v>289900</v>
      </c>
      <c r="T2584" s="13">
        <v>312500</v>
      </c>
      <c r="U2584" s="13">
        <v>335500</v>
      </c>
      <c r="V2584" s="13">
        <v>338000</v>
      </c>
      <c r="W2584" s="13">
        <v>354200</v>
      </c>
      <c r="X2584" s="13">
        <v>358500</v>
      </c>
      <c r="Y2584" s="13">
        <v>342700</v>
      </c>
      <c r="Z2584" s="13">
        <v>342700</v>
      </c>
      <c r="AA2584" s="13">
        <v>303600</v>
      </c>
      <c r="AB2584" s="13">
        <v>83</v>
      </c>
      <c r="AC2584" s="13">
        <v>110</v>
      </c>
      <c r="AD2584" s="13">
        <v>55</v>
      </c>
      <c r="AE2584" s="13">
        <v>76</v>
      </c>
      <c r="AF2584" s="13">
        <v>37</v>
      </c>
      <c r="AG2584" s="13">
        <v>79</v>
      </c>
      <c r="AH2584" s="13">
        <v>17</v>
      </c>
      <c r="AI2584" s="13"/>
      <c r="AJ2584" s="13"/>
      <c r="AK2584" s="13"/>
      <c r="AL2584" s="13">
        <v>57</v>
      </c>
      <c r="AM2584" s="13">
        <v>59</v>
      </c>
      <c r="AN2584" s="13"/>
      <c r="AO2584" s="13">
        <v>90</v>
      </c>
      <c r="AP2584" s="13">
        <v>76</v>
      </c>
      <c r="AQ2584" s="13">
        <v>75</v>
      </c>
      <c r="AR2584" s="13">
        <v>60</v>
      </c>
      <c r="AS2584" s="13">
        <v>110</v>
      </c>
      <c r="AT2584" s="13">
        <v>59</v>
      </c>
      <c r="AU2584" s="13">
        <v>17</v>
      </c>
      <c r="AV2584" s="13"/>
      <c r="AW2584" s="13">
        <v>47</v>
      </c>
      <c r="AX2584" s="13">
        <v>71</v>
      </c>
      <c r="AY2584" s="14">
        <f t="shared" si="404"/>
        <v>65.444444444444443</v>
      </c>
      <c r="AZ2584" s="14">
        <f t="shared" si="412"/>
        <v>23</v>
      </c>
      <c r="BA2584" s="19">
        <f t="shared" si="405"/>
        <v>0.81818181818181823</v>
      </c>
      <c r="BB2584" s="20">
        <f t="shared" si="413"/>
        <v>26.061515964714804</v>
      </c>
      <c r="BC2584">
        <f t="shared" si="406"/>
        <v>0</v>
      </c>
      <c r="BD2584" s="14">
        <f t="shared" si="407"/>
        <v>13</v>
      </c>
      <c r="BE2584" s="14">
        <f t="shared" si="408"/>
        <v>73.333333333333329</v>
      </c>
      <c r="BF2584" s="14">
        <f t="shared" si="409"/>
        <v>44.333333333333336</v>
      </c>
      <c r="BG2584" s="14">
        <f t="shared" si="410"/>
        <v>64.375</v>
      </c>
    </row>
    <row r="2585" spans="1:59" x14ac:dyDescent="0.2">
      <c r="A2585" t="str">
        <f t="shared" si="411"/>
        <v>Alex Sexton_2015</v>
      </c>
      <c r="B2585" t="s">
        <v>537</v>
      </c>
      <c r="C2585" t="s">
        <v>144</v>
      </c>
      <c r="D2585">
        <v>2015</v>
      </c>
      <c r="E2585" s="13">
        <v>218100</v>
      </c>
      <c r="F2585" s="13">
        <v>218100</v>
      </c>
      <c r="G2585" s="13">
        <v>218100</v>
      </c>
      <c r="H2585" s="13">
        <v>218100</v>
      </c>
      <c r="I2585" s="13">
        <v>215500</v>
      </c>
      <c r="J2585" s="13">
        <v>232700</v>
      </c>
      <c r="K2585" s="13">
        <v>268200</v>
      </c>
      <c r="L2585" s="13">
        <v>302400</v>
      </c>
      <c r="M2585" s="13">
        <v>320800</v>
      </c>
      <c r="N2585" s="13">
        <v>311500</v>
      </c>
      <c r="O2585" s="13">
        <v>311500</v>
      </c>
      <c r="P2585" s="13">
        <v>311500</v>
      </c>
      <c r="Q2585" s="13">
        <v>311500</v>
      </c>
      <c r="R2585" s="13">
        <v>303900</v>
      </c>
      <c r="S2585" s="13">
        <v>291800</v>
      </c>
      <c r="T2585" s="13">
        <v>266900</v>
      </c>
      <c r="U2585" s="13">
        <v>261900</v>
      </c>
      <c r="V2585" s="13">
        <v>239700</v>
      </c>
      <c r="W2585" s="13">
        <v>239700</v>
      </c>
      <c r="X2585" s="13">
        <v>239700</v>
      </c>
      <c r="Y2585" s="13">
        <v>239700</v>
      </c>
      <c r="Z2585" s="13">
        <v>239700</v>
      </c>
      <c r="AA2585" s="13">
        <v>239700</v>
      </c>
      <c r="AB2585" s="13">
        <v>54</v>
      </c>
      <c r="AC2585" s="13">
        <v>44</v>
      </c>
      <c r="AD2585" s="13"/>
      <c r="AE2585" s="13">
        <v>26</v>
      </c>
      <c r="AF2585" s="13">
        <v>98</v>
      </c>
      <c r="AG2585" s="13">
        <v>96</v>
      </c>
      <c r="AH2585" s="13">
        <v>44</v>
      </c>
      <c r="AI2585" s="13">
        <v>82</v>
      </c>
      <c r="AJ2585" s="13">
        <v>44</v>
      </c>
      <c r="AK2585" s="13"/>
      <c r="AL2585" s="13"/>
      <c r="AM2585" s="13"/>
      <c r="AN2585" s="13">
        <v>42</v>
      </c>
      <c r="AO2585" s="13">
        <v>66</v>
      </c>
      <c r="AP2585" s="13">
        <v>8</v>
      </c>
      <c r="AQ2585" s="13">
        <v>73</v>
      </c>
      <c r="AR2585" s="13">
        <v>27</v>
      </c>
      <c r="AS2585" s="13"/>
      <c r="AT2585" s="13"/>
      <c r="AU2585" s="13"/>
      <c r="AV2585" s="13"/>
      <c r="AW2585" s="13"/>
      <c r="AX2585" s="13"/>
      <c r="AY2585" s="14">
        <f t="shared" si="404"/>
        <v>54.153846153846153</v>
      </c>
      <c r="AZ2585" s="14">
        <f t="shared" si="412"/>
        <v>23</v>
      </c>
      <c r="BA2585" s="19">
        <f t="shared" si="405"/>
        <v>0.59090909090909094</v>
      </c>
      <c r="BB2585" s="20">
        <f t="shared" si="413"/>
        <v>27.479829432531517</v>
      </c>
      <c r="BC2585">
        <f t="shared" si="406"/>
        <v>0</v>
      </c>
      <c r="BD2585" s="14">
        <f t="shared" si="407"/>
        <v>5</v>
      </c>
      <c r="BE2585" s="14">
        <f t="shared" si="408"/>
        <v>63.6</v>
      </c>
      <c r="BF2585" s="14">
        <f t="shared" si="409"/>
        <v>56.666666666666664</v>
      </c>
      <c r="BG2585" s="14">
        <f t="shared" si="410"/>
        <v>36</v>
      </c>
    </row>
    <row r="2586" spans="1:59" x14ac:dyDescent="0.2">
      <c r="A2586" t="str">
        <f t="shared" si="411"/>
        <v>Heath Shaw_2018</v>
      </c>
      <c r="B2586" t="s">
        <v>653</v>
      </c>
      <c r="C2586" t="s">
        <v>490</v>
      </c>
      <c r="D2586">
        <v>2018</v>
      </c>
      <c r="E2586" s="13">
        <v>458100</v>
      </c>
      <c r="F2586" s="13">
        <v>458100</v>
      </c>
      <c r="G2586" s="13">
        <v>458100</v>
      </c>
      <c r="H2586" s="13">
        <v>467400</v>
      </c>
      <c r="I2586" s="13">
        <v>458200</v>
      </c>
      <c r="J2586" s="13">
        <v>438700</v>
      </c>
      <c r="K2586" s="13">
        <v>435900</v>
      </c>
      <c r="L2586" s="13">
        <v>439000</v>
      </c>
      <c r="M2586" s="13">
        <v>445900</v>
      </c>
      <c r="N2586" s="13">
        <v>431000</v>
      </c>
      <c r="O2586" s="13">
        <v>448100</v>
      </c>
      <c r="P2586" s="13">
        <v>457100</v>
      </c>
      <c r="Q2586" s="13">
        <v>474000</v>
      </c>
      <c r="R2586" s="13">
        <v>474000</v>
      </c>
      <c r="S2586" s="13">
        <v>470400</v>
      </c>
      <c r="T2586" s="13">
        <v>445900</v>
      </c>
      <c r="U2586" s="13">
        <v>424100</v>
      </c>
      <c r="V2586" s="13">
        <v>408600</v>
      </c>
      <c r="W2586" s="13">
        <v>420900</v>
      </c>
      <c r="X2586" s="13">
        <v>445800</v>
      </c>
      <c r="Y2586" s="13">
        <v>447000</v>
      </c>
      <c r="Z2586" s="13">
        <v>451100</v>
      </c>
      <c r="AA2586" s="13">
        <v>451100</v>
      </c>
      <c r="AB2586" s="13">
        <v>114</v>
      </c>
      <c r="AC2586" s="13">
        <v>110</v>
      </c>
      <c r="AD2586" s="13">
        <v>69</v>
      </c>
      <c r="AE2586" s="13">
        <v>75</v>
      </c>
      <c r="AF2586" s="13">
        <v>81</v>
      </c>
      <c r="AG2586" s="13">
        <v>98</v>
      </c>
      <c r="AH2586" s="13">
        <v>88</v>
      </c>
      <c r="AI2586" s="13">
        <v>94</v>
      </c>
      <c r="AJ2586" s="13">
        <v>54</v>
      </c>
      <c r="AK2586" s="13">
        <v>149</v>
      </c>
      <c r="AL2586" s="13">
        <v>86</v>
      </c>
      <c r="AM2586" s="13">
        <v>80</v>
      </c>
      <c r="AN2586" s="13"/>
      <c r="AO2586" s="13">
        <v>113</v>
      </c>
      <c r="AP2586" s="13">
        <v>40</v>
      </c>
      <c r="AQ2586" s="13">
        <v>71</v>
      </c>
      <c r="AR2586" s="13">
        <v>113</v>
      </c>
      <c r="AS2586" s="13">
        <v>94</v>
      </c>
      <c r="AT2586" s="13">
        <v>107</v>
      </c>
      <c r="AU2586" s="13">
        <v>76</v>
      </c>
      <c r="AV2586" s="13">
        <v>102</v>
      </c>
      <c r="AW2586" s="13"/>
      <c r="AX2586" s="13"/>
      <c r="AY2586" s="14">
        <f t="shared" si="404"/>
        <v>90.7</v>
      </c>
      <c r="AZ2586" s="14">
        <f t="shared" si="412"/>
        <v>23</v>
      </c>
      <c r="BA2586" s="19">
        <f t="shared" si="405"/>
        <v>0.90909090909090906</v>
      </c>
      <c r="BB2586" s="20">
        <f t="shared" si="413"/>
        <v>24.337754945546525</v>
      </c>
      <c r="BC2586">
        <f t="shared" si="406"/>
        <v>0</v>
      </c>
      <c r="BD2586" s="14">
        <f t="shared" si="407"/>
        <v>18</v>
      </c>
      <c r="BE2586" s="14">
        <f t="shared" si="408"/>
        <v>91.166666666666671</v>
      </c>
      <c r="BF2586" s="14">
        <f t="shared" si="409"/>
        <v>91.833333333333329</v>
      </c>
      <c r="BG2586" s="14">
        <f t="shared" si="410"/>
        <v>86.142857142857139</v>
      </c>
    </row>
    <row r="2587" spans="1:59" x14ac:dyDescent="0.2">
      <c r="A2587" t="str">
        <f t="shared" si="411"/>
        <v>Heath Shaw_2017</v>
      </c>
      <c r="B2587" t="s">
        <v>653</v>
      </c>
      <c r="C2587" t="s">
        <v>490</v>
      </c>
      <c r="D2587">
        <v>2017</v>
      </c>
      <c r="E2587" s="13">
        <v>576500</v>
      </c>
      <c r="F2587" s="13">
        <v>576500</v>
      </c>
      <c r="G2587" s="13">
        <v>576500</v>
      </c>
      <c r="H2587" s="13">
        <v>542500</v>
      </c>
      <c r="I2587" s="13">
        <v>499400</v>
      </c>
      <c r="J2587" s="13">
        <v>485200</v>
      </c>
      <c r="K2587" s="13">
        <v>483900</v>
      </c>
      <c r="L2587" s="13">
        <v>490100</v>
      </c>
      <c r="M2587" s="13">
        <v>487100</v>
      </c>
      <c r="N2587" s="13">
        <v>468400</v>
      </c>
      <c r="O2587" s="13">
        <v>446400</v>
      </c>
      <c r="P2587" s="13">
        <v>439300</v>
      </c>
      <c r="Q2587" s="13">
        <v>444900</v>
      </c>
      <c r="R2587" s="13">
        <v>444900</v>
      </c>
      <c r="S2587" s="13">
        <v>441700</v>
      </c>
      <c r="T2587" s="13">
        <v>431600</v>
      </c>
      <c r="U2587" s="13">
        <v>422700</v>
      </c>
      <c r="V2587" s="13">
        <v>431400</v>
      </c>
      <c r="W2587" s="13">
        <v>436000</v>
      </c>
      <c r="X2587" s="13">
        <v>422700</v>
      </c>
      <c r="Y2587" s="13">
        <v>405300</v>
      </c>
      <c r="Z2587" s="13">
        <v>389300</v>
      </c>
      <c r="AA2587" s="13">
        <v>399400</v>
      </c>
      <c r="AB2587" s="13">
        <v>118</v>
      </c>
      <c r="AC2587" s="13">
        <v>53</v>
      </c>
      <c r="AD2587" s="13">
        <v>89</v>
      </c>
      <c r="AE2587" s="13">
        <v>79</v>
      </c>
      <c r="AF2587" s="13">
        <v>92</v>
      </c>
      <c r="AG2587" s="13">
        <v>111</v>
      </c>
      <c r="AH2587" s="13">
        <v>94</v>
      </c>
      <c r="AI2587" s="13">
        <v>77</v>
      </c>
      <c r="AJ2587" s="13">
        <v>73</v>
      </c>
      <c r="AK2587" s="13">
        <v>76</v>
      </c>
      <c r="AL2587" s="13">
        <v>99</v>
      </c>
      <c r="AM2587" s="13">
        <v>95</v>
      </c>
      <c r="AN2587" s="13"/>
      <c r="AO2587" s="13">
        <v>60</v>
      </c>
      <c r="AP2587" s="13">
        <v>85</v>
      </c>
      <c r="AQ2587" s="13">
        <v>92</v>
      </c>
      <c r="AR2587" s="13">
        <v>95</v>
      </c>
      <c r="AS2587" s="13">
        <v>82</v>
      </c>
      <c r="AT2587" s="13">
        <v>55</v>
      </c>
      <c r="AU2587" s="13">
        <v>79</v>
      </c>
      <c r="AV2587" s="13">
        <v>75</v>
      </c>
      <c r="AW2587" s="13">
        <v>104</v>
      </c>
      <c r="AX2587" s="13">
        <v>50</v>
      </c>
      <c r="AY2587" s="14">
        <f t="shared" si="404"/>
        <v>83.318181818181813</v>
      </c>
      <c r="AZ2587" s="14">
        <f t="shared" si="412"/>
        <v>23</v>
      </c>
      <c r="BA2587" s="19">
        <f t="shared" si="405"/>
        <v>1</v>
      </c>
      <c r="BB2587" s="20">
        <f t="shared" si="413"/>
        <v>18.124927227798388</v>
      </c>
      <c r="BC2587">
        <f t="shared" si="406"/>
        <v>0</v>
      </c>
      <c r="BD2587" s="14">
        <f t="shared" si="407"/>
        <v>22</v>
      </c>
      <c r="BE2587" s="14">
        <f t="shared" si="408"/>
        <v>90.333333333333329</v>
      </c>
      <c r="BF2587" s="14">
        <f t="shared" si="409"/>
        <v>85.666666666666671</v>
      </c>
      <c r="BG2587" s="14">
        <f t="shared" si="410"/>
        <v>79.666666666666671</v>
      </c>
    </row>
    <row r="2588" spans="1:59" x14ac:dyDescent="0.2">
      <c r="A2588" t="str">
        <f t="shared" si="411"/>
        <v>Heath Shaw_2016</v>
      </c>
      <c r="B2588" t="s">
        <v>653</v>
      </c>
      <c r="C2588" t="s">
        <v>490</v>
      </c>
      <c r="D2588">
        <v>2016</v>
      </c>
      <c r="E2588" s="13">
        <v>607800</v>
      </c>
      <c r="F2588" s="13">
        <v>607800</v>
      </c>
      <c r="G2588" s="13">
        <v>607800</v>
      </c>
      <c r="H2588" s="13">
        <v>578000</v>
      </c>
      <c r="I2588" s="13">
        <v>548300</v>
      </c>
      <c r="J2588" s="13">
        <v>552800</v>
      </c>
      <c r="K2588" s="13">
        <v>562000</v>
      </c>
      <c r="L2588" s="13">
        <v>581000</v>
      </c>
      <c r="M2588" s="13">
        <v>600100</v>
      </c>
      <c r="N2588" s="13">
        <v>639300</v>
      </c>
      <c r="O2588" s="13">
        <v>658400</v>
      </c>
      <c r="P2588" s="13">
        <v>664600</v>
      </c>
      <c r="Q2588" s="13">
        <v>630900</v>
      </c>
      <c r="R2588" s="13">
        <v>619400</v>
      </c>
      <c r="S2588" s="13">
        <v>579300</v>
      </c>
      <c r="T2588" s="13">
        <v>579300</v>
      </c>
      <c r="U2588" s="13">
        <v>535000</v>
      </c>
      <c r="V2588" s="13">
        <v>488000</v>
      </c>
      <c r="W2588" s="13">
        <v>468500</v>
      </c>
      <c r="X2588" s="13">
        <v>474300</v>
      </c>
      <c r="Y2588" s="13">
        <v>463500</v>
      </c>
      <c r="Z2588" s="13">
        <v>458000</v>
      </c>
      <c r="AA2588" s="13">
        <v>442800</v>
      </c>
      <c r="AB2588" s="13">
        <v>87</v>
      </c>
      <c r="AC2588" s="13">
        <v>74</v>
      </c>
      <c r="AD2588" s="13">
        <v>129</v>
      </c>
      <c r="AE2588" s="13">
        <v>70</v>
      </c>
      <c r="AF2588" s="13">
        <v>132</v>
      </c>
      <c r="AG2588" s="13">
        <v>143</v>
      </c>
      <c r="AH2588" s="13">
        <v>102</v>
      </c>
      <c r="AI2588" s="13">
        <v>143</v>
      </c>
      <c r="AJ2588" s="13">
        <v>203</v>
      </c>
      <c r="AK2588" s="13">
        <v>81</v>
      </c>
      <c r="AL2588" s="13">
        <v>124</v>
      </c>
      <c r="AM2588" s="13">
        <v>118</v>
      </c>
      <c r="AN2588" s="13">
        <v>121</v>
      </c>
      <c r="AO2588" s="13">
        <v>46</v>
      </c>
      <c r="AP2588" s="13"/>
      <c r="AQ2588" s="13">
        <v>82</v>
      </c>
      <c r="AR2588" s="13">
        <v>92</v>
      </c>
      <c r="AS2588" s="13">
        <v>82</v>
      </c>
      <c r="AT2588" s="13">
        <v>129</v>
      </c>
      <c r="AU2588" s="13">
        <v>58</v>
      </c>
      <c r="AV2588" s="13">
        <v>88</v>
      </c>
      <c r="AW2588" s="13">
        <v>103</v>
      </c>
      <c r="AX2588" s="13">
        <v>124</v>
      </c>
      <c r="AY2588" s="14">
        <f t="shared" si="404"/>
        <v>105.95454545454545</v>
      </c>
      <c r="AZ2588" s="14">
        <f t="shared" si="412"/>
        <v>23</v>
      </c>
      <c r="BA2588" s="19">
        <f t="shared" si="405"/>
        <v>1</v>
      </c>
      <c r="BB2588" s="20">
        <f t="shared" si="413"/>
        <v>35.054348650450777</v>
      </c>
      <c r="BC2588">
        <f t="shared" si="406"/>
        <v>0</v>
      </c>
      <c r="BD2588" s="14">
        <f t="shared" si="407"/>
        <v>23</v>
      </c>
      <c r="BE2588" s="14">
        <f t="shared" si="408"/>
        <v>105.83333333333333</v>
      </c>
      <c r="BF2588" s="14">
        <f t="shared" si="409"/>
        <v>128.5</v>
      </c>
      <c r="BG2588" s="14">
        <f t="shared" si="410"/>
        <v>94.75</v>
      </c>
    </row>
    <row r="2589" spans="1:59" x14ac:dyDescent="0.2">
      <c r="A2589" t="str">
        <f t="shared" si="411"/>
        <v>Heath Shaw_2015</v>
      </c>
      <c r="B2589" t="s">
        <v>653</v>
      </c>
      <c r="C2589" t="s">
        <v>490</v>
      </c>
      <c r="D2589">
        <v>2015</v>
      </c>
      <c r="E2589" s="13">
        <v>497800</v>
      </c>
      <c r="F2589" s="13">
        <v>497800</v>
      </c>
      <c r="G2589" s="13">
        <v>497800</v>
      </c>
      <c r="H2589" s="13">
        <v>500800</v>
      </c>
      <c r="I2589" s="13">
        <v>495400</v>
      </c>
      <c r="J2589" s="13">
        <v>500100</v>
      </c>
      <c r="K2589" s="13">
        <v>491600</v>
      </c>
      <c r="L2589" s="13">
        <v>507100</v>
      </c>
      <c r="M2589" s="13">
        <v>505400</v>
      </c>
      <c r="N2589" s="13">
        <v>528400</v>
      </c>
      <c r="O2589" s="13">
        <v>535800</v>
      </c>
      <c r="P2589" s="13">
        <v>556800</v>
      </c>
      <c r="Q2589" s="13">
        <v>556700</v>
      </c>
      <c r="R2589" s="13">
        <v>556700</v>
      </c>
      <c r="S2589" s="13">
        <v>564900</v>
      </c>
      <c r="T2589" s="13">
        <v>567100</v>
      </c>
      <c r="U2589" s="13">
        <v>575400</v>
      </c>
      <c r="V2589" s="13">
        <v>585700</v>
      </c>
      <c r="W2589" s="13">
        <v>605000</v>
      </c>
      <c r="X2589" s="13">
        <v>617100</v>
      </c>
      <c r="Y2589" s="13">
        <v>611800</v>
      </c>
      <c r="Z2589" s="13">
        <v>614600</v>
      </c>
      <c r="AA2589" s="13">
        <v>609700</v>
      </c>
      <c r="AB2589" s="13">
        <v>85</v>
      </c>
      <c r="AC2589" s="13">
        <v>101</v>
      </c>
      <c r="AD2589" s="13">
        <v>116</v>
      </c>
      <c r="AE2589" s="13">
        <v>69</v>
      </c>
      <c r="AF2589" s="13">
        <v>122</v>
      </c>
      <c r="AG2589" s="13">
        <v>89</v>
      </c>
      <c r="AH2589" s="13">
        <v>118</v>
      </c>
      <c r="AI2589" s="13">
        <v>91</v>
      </c>
      <c r="AJ2589" s="13">
        <v>144</v>
      </c>
      <c r="AK2589" s="13">
        <v>94</v>
      </c>
      <c r="AL2589" s="13">
        <v>127</v>
      </c>
      <c r="AM2589" s="13">
        <v>110</v>
      </c>
      <c r="AN2589" s="13"/>
      <c r="AO2589" s="13">
        <v>110</v>
      </c>
      <c r="AP2589" s="13">
        <v>119</v>
      </c>
      <c r="AQ2589" s="13">
        <v>126</v>
      </c>
      <c r="AR2589" s="13">
        <v>127</v>
      </c>
      <c r="AS2589" s="13">
        <v>145</v>
      </c>
      <c r="AT2589" s="13">
        <v>122</v>
      </c>
      <c r="AU2589" s="13">
        <v>96</v>
      </c>
      <c r="AV2589" s="13">
        <v>164</v>
      </c>
      <c r="AW2589" s="13">
        <v>106</v>
      </c>
      <c r="AX2589" s="13">
        <v>97</v>
      </c>
      <c r="AY2589" s="14">
        <f t="shared" si="404"/>
        <v>112.63636363636364</v>
      </c>
      <c r="AZ2589" s="14">
        <f t="shared" si="412"/>
        <v>23</v>
      </c>
      <c r="BA2589" s="19">
        <f t="shared" si="405"/>
        <v>1</v>
      </c>
      <c r="BB2589" s="20">
        <f t="shared" si="413"/>
        <v>22.117748646614192</v>
      </c>
      <c r="BC2589">
        <f t="shared" si="406"/>
        <v>0</v>
      </c>
      <c r="BD2589" s="14">
        <f t="shared" si="407"/>
        <v>7</v>
      </c>
      <c r="BE2589" s="14">
        <f t="shared" si="408"/>
        <v>97</v>
      </c>
      <c r="BF2589" s="14">
        <f t="shared" si="409"/>
        <v>114</v>
      </c>
      <c r="BG2589" s="14">
        <f t="shared" si="410"/>
        <v>122.44444444444444</v>
      </c>
    </row>
    <row r="2590" spans="1:59" x14ac:dyDescent="0.2">
      <c r="A2590" t="str">
        <f t="shared" si="411"/>
        <v>Dominic Sheed_2018</v>
      </c>
      <c r="B2590" t="s">
        <v>2720</v>
      </c>
      <c r="C2590" t="s">
        <v>465</v>
      </c>
      <c r="D2590">
        <v>2018</v>
      </c>
      <c r="E2590" s="13">
        <v>459500</v>
      </c>
      <c r="F2590" s="13">
        <v>459500</v>
      </c>
      <c r="G2590" s="13">
        <v>459500</v>
      </c>
      <c r="H2590" s="13">
        <v>454900</v>
      </c>
      <c r="I2590" s="13">
        <v>452200</v>
      </c>
      <c r="J2590" s="13">
        <v>451400</v>
      </c>
      <c r="K2590" s="13">
        <v>426400</v>
      </c>
      <c r="L2590" s="13">
        <v>426400</v>
      </c>
      <c r="M2590" s="13">
        <v>426400</v>
      </c>
      <c r="N2590" s="13">
        <v>394100</v>
      </c>
      <c r="O2590" s="13">
        <v>378700</v>
      </c>
      <c r="P2590" s="13">
        <v>379100</v>
      </c>
      <c r="Q2590" s="13">
        <v>379100</v>
      </c>
      <c r="R2590" s="13">
        <v>375200</v>
      </c>
      <c r="S2590" s="13">
        <v>375200</v>
      </c>
      <c r="T2590" s="13">
        <v>375200</v>
      </c>
      <c r="U2590" s="13">
        <v>375200</v>
      </c>
      <c r="V2590" s="13">
        <v>375200</v>
      </c>
      <c r="W2590" s="13">
        <v>350800</v>
      </c>
      <c r="X2590" s="13">
        <v>322400</v>
      </c>
      <c r="Y2590" s="13">
        <v>322400</v>
      </c>
      <c r="Z2590" s="13">
        <v>315000</v>
      </c>
      <c r="AA2590" s="13">
        <v>343200</v>
      </c>
      <c r="AB2590" s="13">
        <v>81</v>
      </c>
      <c r="AC2590" s="13">
        <v>67</v>
      </c>
      <c r="AD2590" s="13">
        <v>115</v>
      </c>
      <c r="AE2590" s="13">
        <v>79</v>
      </c>
      <c r="AF2590" s="13">
        <v>69</v>
      </c>
      <c r="AG2590" s="13">
        <v>64</v>
      </c>
      <c r="AH2590" s="13"/>
      <c r="AI2590" s="13"/>
      <c r="AJ2590" s="13">
        <v>52</v>
      </c>
      <c r="AK2590" s="13">
        <v>86</v>
      </c>
      <c r="AL2590" s="13">
        <v>90</v>
      </c>
      <c r="AM2590" s="13"/>
      <c r="AN2590" s="13">
        <v>43</v>
      </c>
      <c r="AO2590" s="13"/>
      <c r="AP2590" s="13"/>
      <c r="AQ2590" s="13"/>
      <c r="AR2590" s="13"/>
      <c r="AS2590" s="13">
        <v>42</v>
      </c>
      <c r="AT2590" s="13">
        <v>66</v>
      </c>
      <c r="AU2590" s="13"/>
      <c r="AV2590" s="13">
        <v>74</v>
      </c>
      <c r="AW2590" s="13">
        <v>88</v>
      </c>
      <c r="AX2590" s="13">
        <v>73</v>
      </c>
      <c r="AY2590" s="14">
        <f t="shared" si="404"/>
        <v>72.599999999999994</v>
      </c>
      <c r="AZ2590" s="14">
        <f t="shared" si="412"/>
        <v>23</v>
      </c>
      <c r="BA2590" s="19">
        <f t="shared" si="405"/>
        <v>0.68181818181818177</v>
      </c>
      <c r="BB2590" s="20">
        <f t="shared" si="413"/>
        <v>18.954079847282042</v>
      </c>
      <c r="BC2590">
        <f t="shared" si="406"/>
        <v>0</v>
      </c>
      <c r="BD2590" s="14">
        <f t="shared" si="407"/>
        <v>22</v>
      </c>
      <c r="BE2590" s="14">
        <f t="shared" si="408"/>
        <v>79.166666666666671</v>
      </c>
      <c r="BF2590" s="14">
        <f t="shared" si="409"/>
        <v>76</v>
      </c>
      <c r="BG2590" s="14">
        <f t="shared" si="410"/>
        <v>68.599999999999994</v>
      </c>
    </row>
    <row r="2591" spans="1:59" x14ac:dyDescent="0.2">
      <c r="A2591" t="str">
        <f t="shared" si="411"/>
        <v>Dominic Sheed_2017</v>
      </c>
      <c r="B2591" t="s">
        <v>2720</v>
      </c>
      <c r="C2591" t="s">
        <v>465</v>
      </c>
      <c r="D2591">
        <v>2017</v>
      </c>
      <c r="E2591" s="13">
        <v>267400</v>
      </c>
      <c r="F2591" s="13">
        <v>267400</v>
      </c>
      <c r="G2591" s="13">
        <v>267400</v>
      </c>
      <c r="H2591" s="13">
        <v>267400</v>
      </c>
      <c r="I2591" s="13">
        <v>267400</v>
      </c>
      <c r="J2591" s="13">
        <v>267400</v>
      </c>
      <c r="K2591" s="13">
        <v>287400</v>
      </c>
      <c r="L2591" s="13">
        <v>305600</v>
      </c>
      <c r="M2591" s="13">
        <v>337200</v>
      </c>
      <c r="N2591" s="13">
        <v>356000</v>
      </c>
      <c r="O2591" s="13">
        <v>383100</v>
      </c>
      <c r="P2591" s="13">
        <v>406100</v>
      </c>
      <c r="Q2591" s="13">
        <v>406100</v>
      </c>
      <c r="R2591" s="13">
        <v>442000</v>
      </c>
      <c r="S2591" s="13">
        <v>475200</v>
      </c>
      <c r="T2591" s="13">
        <v>488300</v>
      </c>
      <c r="U2591" s="13">
        <v>466500</v>
      </c>
      <c r="V2591" s="13">
        <v>444000</v>
      </c>
      <c r="W2591" s="13">
        <v>434100</v>
      </c>
      <c r="X2591" s="13">
        <v>445700</v>
      </c>
      <c r="Y2591" s="13">
        <v>449600</v>
      </c>
      <c r="Z2591" s="13">
        <v>433200</v>
      </c>
      <c r="AA2591" s="13">
        <v>414200</v>
      </c>
      <c r="AB2591" s="13"/>
      <c r="AC2591" s="13">
        <v>48</v>
      </c>
      <c r="AD2591" s="13"/>
      <c r="AE2591" s="13"/>
      <c r="AF2591" s="13">
        <v>57</v>
      </c>
      <c r="AG2591" s="13">
        <v>97</v>
      </c>
      <c r="AH2591" s="13">
        <v>55</v>
      </c>
      <c r="AI2591" s="13">
        <v>99</v>
      </c>
      <c r="AJ2591" s="13">
        <v>86</v>
      </c>
      <c r="AK2591" s="13">
        <v>85</v>
      </c>
      <c r="AL2591" s="13">
        <v>107</v>
      </c>
      <c r="AM2591" s="13"/>
      <c r="AN2591" s="13">
        <v>127</v>
      </c>
      <c r="AO2591" s="13">
        <v>100</v>
      </c>
      <c r="AP2591" s="13">
        <v>85</v>
      </c>
      <c r="AQ2591" s="13">
        <v>57</v>
      </c>
      <c r="AR2591" s="13">
        <v>86</v>
      </c>
      <c r="AS2591" s="13">
        <v>101</v>
      </c>
      <c r="AT2591" s="13">
        <v>100</v>
      </c>
      <c r="AU2591" s="13">
        <v>77</v>
      </c>
      <c r="AV2591" s="13">
        <v>58</v>
      </c>
      <c r="AW2591" s="13">
        <v>84</v>
      </c>
      <c r="AX2591" s="13">
        <v>79</v>
      </c>
      <c r="AY2591" s="14">
        <f t="shared" si="404"/>
        <v>83.578947368421055</v>
      </c>
      <c r="AZ2591" s="14">
        <f t="shared" si="412"/>
        <v>23</v>
      </c>
      <c r="BA2591" s="19">
        <f t="shared" si="405"/>
        <v>0.86363636363636365</v>
      </c>
      <c r="BB2591" s="20">
        <f t="shared" si="413"/>
        <v>20.982309452048408</v>
      </c>
      <c r="BC2591">
        <f t="shared" si="406"/>
        <v>0</v>
      </c>
      <c r="BD2591" s="14">
        <f t="shared" si="407"/>
        <v>1</v>
      </c>
      <c r="BE2591" s="14">
        <f t="shared" si="408"/>
        <v>67.333333333333329</v>
      </c>
      <c r="BF2591" s="14">
        <f t="shared" si="409"/>
        <v>86.4</v>
      </c>
      <c r="BG2591" s="14">
        <f t="shared" si="410"/>
        <v>80.777777777777771</v>
      </c>
    </row>
    <row r="2592" spans="1:59" x14ac:dyDescent="0.2">
      <c r="A2592" t="str">
        <f t="shared" si="411"/>
        <v>Dominic Sheed_2016</v>
      </c>
      <c r="B2592" t="s">
        <v>2720</v>
      </c>
      <c r="C2592" t="s">
        <v>465</v>
      </c>
      <c r="D2592">
        <v>2016</v>
      </c>
      <c r="E2592" s="13">
        <v>386600</v>
      </c>
      <c r="F2592" s="13">
        <v>386600</v>
      </c>
      <c r="G2592" s="13">
        <v>386600</v>
      </c>
      <c r="H2592" s="13">
        <v>386600</v>
      </c>
      <c r="I2592" s="13">
        <v>386600</v>
      </c>
      <c r="J2592" s="13">
        <v>386600</v>
      </c>
      <c r="K2592" s="13">
        <v>386600</v>
      </c>
      <c r="L2592" s="13">
        <v>386600</v>
      </c>
      <c r="M2592" s="13">
        <v>386600</v>
      </c>
      <c r="N2592" s="13">
        <v>386600</v>
      </c>
      <c r="O2592" s="13">
        <v>386600</v>
      </c>
      <c r="P2592" s="13">
        <v>386600</v>
      </c>
      <c r="Q2592" s="13">
        <v>386600</v>
      </c>
      <c r="R2592" s="13">
        <v>386600</v>
      </c>
      <c r="S2592" s="13">
        <v>386600</v>
      </c>
      <c r="T2592" s="13">
        <v>386600</v>
      </c>
      <c r="U2592" s="13">
        <v>386600</v>
      </c>
      <c r="V2592" s="13">
        <v>386600</v>
      </c>
      <c r="W2592" s="13">
        <v>386600</v>
      </c>
      <c r="X2592" s="13">
        <v>386600</v>
      </c>
      <c r="Y2592" s="13">
        <v>386600</v>
      </c>
      <c r="Z2592" s="13">
        <v>332400</v>
      </c>
      <c r="AA2592" s="13">
        <v>318000</v>
      </c>
      <c r="AB2592" s="13"/>
      <c r="AC2592" s="13"/>
      <c r="AD2592" s="13"/>
      <c r="AE2592" s="13"/>
      <c r="AF2592" s="13"/>
      <c r="AG2592" s="13"/>
      <c r="AH2592" s="13"/>
      <c r="AI2592" s="13"/>
      <c r="AJ2592" s="13"/>
      <c r="AK2592" s="13"/>
      <c r="AL2592" s="13"/>
      <c r="AM2592" s="13"/>
      <c r="AN2592" s="13"/>
      <c r="AO2592" s="13"/>
      <c r="AP2592" s="13"/>
      <c r="AQ2592" s="13"/>
      <c r="AR2592" s="13"/>
      <c r="AS2592" s="13"/>
      <c r="AT2592" s="13">
        <v>20</v>
      </c>
      <c r="AU2592" s="13">
        <v>30</v>
      </c>
      <c r="AV2592" s="13">
        <v>66</v>
      </c>
      <c r="AW2592" s="13">
        <v>77</v>
      </c>
      <c r="AX2592" s="13">
        <v>80</v>
      </c>
      <c r="AY2592" s="14">
        <f t="shared" si="404"/>
        <v>54.6</v>
      </c>
      <c r="AZ2592" s="14">
        <f t="shared" si="412"/>
        <v>23</v>
      </c>
      <c r="BA2592" s="19">
        <f t="shared" si="405"/>
        <v>0.22727272727272727</v>
      </c>
      <c r="BB2592" s="20">
        <f t="shared" si="413"/>
        <v>27.745269867132311</v>
      </c>
      <c r="BC2592">
        <f t="shared" si="406"/>
        <v>0</v>
      </c>
      <c r="BD2592" s="14">
        <f t="shared" si="407"/>
        <v>23</v>
      </c>
      <c r="BE2592" s="14" t="str">
        <f t="shared" si="408"/>
        <v/>
      </c>
      <c r="BF2592" s="14" t="str">
        <f t="shared" si="409"/>
        <v/>
      </c>
      <c r="BG2592" s="14">
        <f t="shared" si="410"/>
        <v>54.6</v>
      </c>
    </row>
    <row r="2593" spans="1:59" x14ac:dyDescent="0.2">
      <c r="A2593" t="str">
        <f t="shared" si="411"/>
        <v>Dominic Sheed_2015</v>
      </c>
      <c r="B2593" t="s">
        <v>2720</v>
      </c>
      <c r="C2593" t="s">
        <v>465</v>
      </c>
      <c r="D2593">
        <v>2015</v>
      </c>
      <c r="E2593" s="13">
        <v>214500</v>
      </c>
      <c r="F2593" s="13">
        <v>214500</v>
      </c>
      <c r="G2593" s="13">
        <v>214500</v>
      </c>
      <c r="H2593" s="13">
        <v>239600</v>
      </c>
      <c r="I2593" s="13">
        <v>285100</v>
      </c>
      <c r="J2593" s="13">
        <v>311700</v>
      </c>
      <c r="K2593" s="13">
        <v>341300</v>
      </c>
      <c r="L2593" s="13">
        <v>360200</v>
      </c>
      <c r="M2593" s="13">
        <v>360200</v>
      </c>
      <c r="N2593" s="13">
        <v>360200</v>
      </c>
      <c r="O2593" s="13">
        <v>369600</v>
      </c>
      <c r="P2593" s="13">
        <v>333900</v>
      </c>
      <c r="Q2593" s="13">
        <v>299300</v>
      </c>
      <c r="R2593" s="13">
        <v>299300</v>
      </c>
      <c r="S2593" s="13">
        <v>297200</v>
      </c>
      <c r="T2593" s="13">
        <v>335700</v>
      </c>
      <c r="U2593" s="13">
        <v>360400</v>
      </c>
      <c r="V2593" s="13">
        <v>362500</v>
      </c>
      <c r="W2593" s="13">
        <v>365500</v>
      </c>
      <c r="X2593" s="13">
        <v>355700</v>
      </c>
      <c r="Y2593" s="13">
        <v>343800</v>
      </c>
      <c r="Z2593" s="13">
        <v>330600</v>
      </c>
      <c r="AA2593" s="13">
        <v>355200</v>
      </c>
      <c r="AB2593" s="13">
        <v>29</v>
      </c>
      <c r="AC2593" s="13">
        <v>78</v>
      </c>
      <c r="AD2593" s="13">
        <v>77</v>
      </c>
      <c r="AE2593" s="13">
        <v>91</v>
      </c>
      <c r="AF2593" s="13">
        <v>63</v>
      </c>
      <c r="AG2593" s="13">
        <v>100</v>
      </c>
      <c r="AH2593" s="13">
        <v>84</v>
      </c>
      <c r="AI2593" s="13"/>
      <c r="AJ2593" s="13"/>
      <c r="AK2593" s="13">
        <v>50</v>
      </c>
      <c r="AL2593" s="13">
        <v>4</v>
      </c>
      <c r="AM2593" s="13">
        <v>66</v>
      </c>
      <c r="AN2593" s="13"/>
      <c r="AO2593" s="13">
        <v>102</v>
      </c>
      <c r="AP2593" s="13">
        <v>95</v>
      </c>
      <c r="AQ2593" s="13">
        <v>58</v>
      </c>
      <c r="AR2593" s="13">
        <v>70</v>
      </c>
      <c r="AS2593" s="13">
        <v>98</v>
      </c>
      <c r="AT2593" s="13">
        <v>31</v>
      </c>
      <c r="AU2593" s="13">
        <v>60</v>
      </c>
      <c r="AV2593" s="13">
        <v>90</v>
      </c>
      <c r="AW2593" s="13">
        <v>109</v>
      </c>
      <c r="AX2593" s="13">
        <v>78</v>
      </c>
      <c r="AY2593" s="14">
        <f t="shared" si="404"/>
        <v>71.650000000000006</v>
      </c>
      <c r="AZ2593" s="14">
        <f t="shared" si="412"/>
        <v>23</v>
      </c>
      <c r="BA2593" s="19">
        <f t="shared" si="405"/>
        <v>0.90909090909090906</v>
      </c>
      <c r="BB2593" s="20">
        <f t="shared" si="413"/>
        <v>27.415468165560153</v>
      </c>
      <c r="BC2593">
        <f t="shared" si="406"/>
        <v>0</v>
      </c>
      <c r="BD2593" s="14">
        <f t="shared" si="407"/>
        <v>1</v>
      </c>
      <c r="BE2593" s="14">
        <f t="shared" si="408"/>
        <v>73</v>
      </c>
      <c r="BF2593" s="14">
        <f t="shared" si="409"/>
        <v>51</v>
      </c>
      <c r="BG2593" s="14">
        <f t="shared" si="410"/>
        <v>76.555555555555557</v>
      </c>
    </row>
    <row r="2594" spans="1:59" x14ac:dyDescent="0.2">
      <c r="A2594" t="str">
        <f t="shared" si="411"/>
        <v>Thomas Sheridan_2018</v>
      </c>
      <c r="B2594" t="s">
        <v>1589</v>
      </c>
      <c r="C2594" t="s">
        <v>490</v>
      </c>
      <c r="D2594">
        <v>2018</v>
      </c>
      <c r="E2594" s="13">
        <v>266300</v>
      </c>
      <c r="F2594" s="13">
        <v>266300</v>
      </c>
      <c r="G2594" s="13">
        <v>266300</v>
      </c>
      <c r="H2594" s="13">
        <v>266300</v>
      </c>
      <c r="I2594" s="13">
        <v>266300</v>
      </c>
      <c r="J2594" s="13">
        <v>266300</v>
      </c>
      <c r="K2594" s="13">
        <v>266300</v>
      </c>
      <c r="L2594" s="13">
        <v>266300</v>
      </c>
      <c r="M2594" s="13">
        <v>266300</v>
      </c>
      <c r="N2594" s="13">
        <v>266300</v>
      </c>
      <c r="O2594" s="13">
        <v>266300</v>
      </c>
      <c r="P2594" s="13">
        <v>291000</v>
      </c>
      <c r="Q2594" s="13">
        <v>309600</v>
      </c>
      <c r="R2594" s="13">
        <v>338100</v>
      </c>
      <c r="S2594" s="13">
        <v>338100</v>
      </c>
      <c r="T2594" s="13">
        <v>341700</v>
      </c>
      <c r="U2594" s="13">
        <v>357500</v>
      </c>
      <c r="V2594" s="13">
        <v>361000</v>
      </c>
      <c r="W2594" s="13">
        <v>365400</v>
      </c>
      <c r="X2594" s="13">
        <v>346400</v>
      </c>
      <c r="Y2594" s="13">
        <v>346400</v>
      </c>
      <c r="Z2594" s="13">
        <v>340000</v>
      </c>
      <c r="AA2594" s="13">
        <v>330600</v>
      </c>
      <c r="AB2594" s="13"/>
      <c r="AC2594" s="13"/>
      <c r="AD2594" s="13">
        <v>67</v>
      </c>
      <c r="AE2594" s="13">
        <v>54</v>
      </c>
      <c r="AF2594" s="13"/>
      <c r="AG2594" s="13"/>
      <c r="AH2594" s="13"/>
      <c r="AI2594" s="13"/>
      <c r="AJ2594" s="13"/>
      <c r="AK2594" s="13"/>
      <c r="AL2594" s="13">
        <v>94</v>
      </c>
      <c r="AM2594" s="13">
        <v>70</v>
      </c>
      <c r="AN2594" s="13">
        <v>86</v>
      </c>
      <c r="AO2594" s="13"/>
      <c r="AP2594" s="13">
        <v>59</v>
      </c>
      <c r="AQ2594" s="13">
        <v>100</v>
      </c>
      <c r="AR2594" s="13">
        <v>67</v>
      </c>
      <c r="AS2594" s="13">
        <v>64</v>
      </c>
      <c r="AT2594" s="13">
        <v>50</v>
      </c>
      <c r="AU2594" s="13"/>
      <c r="AV2594" s="13">
        <v>85</v>
      </c>
      <c r="AW2594" s="13">
        <v>54</v>
      </c>
      <c r="AX2594" s="13">
        <v>66</v>
      </c>
      <c r="AY2594" s="14">
        <f t="shared" si="404"/>
        <v>70.461538461538467</v>
      </c>
      <c r="AZ2594" s="14">
        <f t="shared" si="412"/>
        <v>23</v>
      </c>
      <c r="BA2594" s="19">
        <f t="shared" si="405"/>
        <v>0.59090909090909094</v>
      </c>
      <c r="BB2594" s="20">
        <f t="shared" si="413"/>
        <v>15.961492122268222</v>
      </c>
      <c r="BC2594">
        <f t="shared" si="406"/>
        <v>0</v>
      </c>
      <c r="BD2594" s="14">
        <f t="shared" si="407"/>
        <v>1</v>
      </c>
      <c r="BE2594" s="14">
        <f t="shared" si="408"/>
        <v>60.5</v>
      </c>
      <c r="BF2594" s="14">
        <f t="shared" si="409"/>
        <v>82</v>
      </c>
      <c r="BG2594" s="14">
        <f t="shared" si="410"/>
        <v>68.125</v>
      </c>
    </row>
    <row r="2595" spans="1:59" x14ac:dyDescent="0.2">
      <c r="A2595" t="str">
        <f t="shared" si="411"/>
        <v>Thomas Sheridan_2017</v>
      </c>
      <c r="B2595" t="s">
        <v>1589</v>
      </c>
      <c r="C2595" t="s">
        <v>490</v>
      </c>
      <c r="D2595">
        <v>2017</v>
      </c>
      <c r="E2595" s="13">
        <v>365300</v>
      </c>
      <c r="F2595" s="13">
        <v>365300</v>
      </c>
      <c r="G2595" s="13">
        <v>365300</v>
      </c>
      <c r="H2595" s="13">
        <v>365300</v>
      </c>
      <c r="I2595" s="13">
        <v>365300</v>
      </c>
      <c r="J2595" s="13">
        <v>341500</v>
      </c>
      <c r="K2595" s="13">
        <v>322900</v>
      </c>
      <c r="L2595" s="13">
        <v>322900</v>
      </c>
      <c r="M2595" s="13">
        <v>322900</v>
      </c>
      <c r="N2595" s="13">
        <v>322900</v>
      </c>
      <c r="O2595" s="13">
        <v>322900</v>
      </c>
      <c r="P2595" s="13">
        <v>322900</v>
      </c>
      <c r="Q2595" s="13">
        <v>302200</v>
      </c>
      <c r="R2595" s="13">
        <v>302200</v>
      </c>
      <c r="S2595" s="13">
        <v>276600</v>
      </c>
      <c r="T2595" s="13">
        <v>270200</v>
      </c>
      <c r="U2595" s="13">
        <v>264900</v>
      </c>
      <c r="V2595" s="13">
        <v>264900</v>
      </c>
      <c r="W2595" s="13">
        <v>264900</v>
      </c>
      <c r="X2595" s="13">
        <v>264900</v>
      </c>
      <c r="Y2595" s="13">
        <v>264900</v>
      </c>
      <c r="Z2595" s="13">
        <v>264900</v>
      </c>
      <c r="AA2595" s="13">
        <v>264900</v>
      </c>
      <c r="AB2595" s="13"/>
      <c r="AC2595" s="13"/>
      <c r="AD2595" s="13">
        <v>43</v>
      </c>
      <c r="AE2595" s="13">
        <v>50</v>
      </c>
      <c r="AF2595" s="13">
        <v>67</v>
      </c>
      <c r="AG2595" s="13">
        <v>42</v>
      </c>
      <c r="AH2595" s="13"/>
      <c r="AI2595" s="13"/>
      <c r="AJ2595" s="13"/>
      <c r="AK2595" s="13"/>
      <c r="AL2595" s="13"/>
      <c r="AM2595" s="13">
        <v>34</v>
      </c>
      <c r="AN2595" s="13"/>
      <c r="AO2595" s="13">
        <v>44</v>
      </c>
      <c r="AP2595" s="13">
        <v>72</v>
      </c>
      <c r="AQ2595" s="13">
        <v>33</v>
      </c>
      <c r="AR2595" s="13"/>
      <c r="AS2595" s="13"/>
      <c r="AT2595" s="13"/>
      <c r="AU2595" s="13"/>
      <c r="AV2595" s="13"/>
      <c r="AW2595" s="13"/>
      <c r="AX2595" s="13">
        <v>51</v>
      </c>
      <c r="AY2595" s="14">
        <f t="shared" si="404"/>
        <v>48.444444444444443</v>
      </c>
      <c r="AZ2595" s="14">
        <f t="shared" si="412"/>
        <v>23</v>
      </c>
      <c r="BA2595" s="19">
        <f t="shared" si="405"/>
        <v>0.40909090909090912</v>
      </c>
      <c r="BB2595" s="20">
        <f t="shared" si="413"/>
        <v>13.445362686732471</v>
      </c>
      <c r="BC2595">
        <f t="shared" si="406"/>
        <v>0</v>
      </c>
      <c r="BD2595" s="14">
        <f t="shared" si="407"/>
        <v>17</v>
      </c>
      <c r="BE2595" s="14">
        <f t="shared" si="408"/>
        <v>50.5</v>
      </c>
      <c r="BF2595" s="14">
        <f t="shared" si="409"/>
        <v>34</v>
      </c>
      <c r="BG2595" s="14">
        <f t="shared" si="410"/>
        <v>52</v>
      </c>
    </row>
    <row r="2596" spans="1:59" x14ac:dyDescent="0.2">
      <c r="A2596" t="str">
        <f t="shared" si="411"/>
        <v>Thomas Sheridan_2016</v>
      </c>
      <c r="B2596" t="s">
        <v>1589</v>
      </c>
      <c r="C2596" t="s">
        <v>490</v>
      </c>
      <c r="D2596">
        <v>2016</v>
      </c>
      <c r="E2596" s="13">
        <v>351100</v>
      </c>
      <c r="F2596" s="13">
        <v>351100</v>
      </c>
      <c r="G2596" s="13">
        <v>351100</v>
      </c>
      <c r="H2596" s="13">
        <v>361100</v>
      </c>
      <c r="I2596" s="13">
        <v>348900</v>
      </c>
      <c r="J2596" s="13">
        <v>343500</v>
      </c>
      <c r="K2596" s="13">
        <v>324200</v>
      </c>
      <c r="L2596" s="13">
        <v>307600</v>
      </c>
      <c r="M2596" s="13">
        <v>307600</v>
      </c>
      <c r="N2596" s="13">
        <v>292100</v>
      </c>
      <c r="O2596" s="13">
        <v>293700</v>
      </c>
      <c r="P2596" s="13">
        <v>313200</v>
      </c>
      <c r="Q2596" s="13">
        <v>336800</v>
      </c>
      <c r="R2596" s="13">
        <v>346100</v>
      </c>
      <c r="S2596" s="13">
        <v>340300</v>
      </c>
      <c r="T2596" s="13">
        <v>340300</v>
      </c>
      <c r="U2596" s="13">
        <v>330900</v>
      </c>
      <c r="V2596" s="13">
        <v>321600</v>
      </c>
      <c r="W2596" s="13">
        <v>321500</v>
      </c>
      <c r="X2596" s="13">
        <v>322100</v>
      </c>
      <c r="Y2596" s="13">
        <v>338400</v>
      </c>
      <c r="Z2596" s="13">
        <v>343600</v>
      </c>
      <c r="AA2596" s="13">
        <v>352400</v>
      </c>
      <c r="AB2596" s="13">
        <v>97</v>
      </c>
      <c r="AC2596" s="13">
        <v>55</v>
      </c>
      <c r="AD2596" s="13">
        <v>77</v>
      </c>
      <c r="AE2596" s="13">
        <v>53</v>
      </c>
      <c r="AF2596" s="13">
        <v>62</v>
      </c>
      <c r="AG2596" s="13">
        <v>43</v>
      </c>
      <c r="AH2596" s="13">
        <v>50</v>
      </c>
      <c r="AI2596" s="13"/>
      <c r="AJ2596" s="13">
        <v>56</v>
      </c>
      <c r="AK2596" s="13">
        <v>73</v>
      </c>
      <c r="AL2596" s="13">
        <v>91</v>
      </c>
      <c r="AM2596" s="13">
        <v>78</v>
      </c>
      <c r="AN2596" s="13">
        <v>60</v>
      </c>
      <c r="AO2596" s="13">
        <v>59</v>
      </c>
      <c r="AP2596" s="13"/>
      <c r="AQ2596" s="13">
        <v>65</v>
      </c>
      <c r="AR2596" s="13">
        <v>57</v>
      </c>
      <c r="AS2596" s="13">
        <v>76</v>
      </c>
      <c r="AT2596" s="13">
        <v>67</v>
      </c>
      <c r="AU2596" s="13">
        <v>94</v>
      </c>
      <c r="AV2596" s="13">
        <v>61</v>
      </c>
      <c r="AW2596" s="13">
        <v>78</v>
      </c>
      <c r="AX2596" s="13">
        <v>58</v>
      </c>
      <c r="AY2596" s="14">
        <f t="shared" si="404"/>
        <v>67.142857142857139</v>
      </c>
      <c r="AZ2596" s="14">
        <f t="shared" si="412"/>
        <v>23</v>
      </c>
      <c r="BA2596" s="19">
        <f t="shared" si="405"/>
        <v>0.95454545454545459</v>
      </c>
      <c r="BB2596" s="20">
        <f t="shared" si="413"/>
        <v>14.745459349527628</v>
      </c>
      <c r="BC2596">
        <f t="shared" si="406"/>
        <v>0</v>
      </c>
      <c r="BD2596" s="14">
        <f t="shared" si="407"/>
        <v>10</v>
      </c>
      <c r="BE2596" s="14">
        <f t="shared" si="408"/>
        <v>64.5</v>
      </c>
      <c r="BF2596" s="14">
        <f t="shared" si="409"/>
        <v>69.599999999999994</v>
      </c>
      <c r="BG2596" s="14">
        <f t="shared" si="410"/>
        <v>69.5</v>
      </c>
    </row>
    <row r="2597" spans="1:59" x14ac:dyDescent="0.2">
      <c r="A2597" t="str">
        <f t="shared" si="411"/>
        <v>Thomas Sheridan_2015</v>
      </c>
      <c r="B2597" t="s">
        <v>1589</v>
      </c>
      <c r="C2597" t="s">
        <v>490</v>
      </c>
      <c r="D2597">
        <v>2015</v>
      </c>
      <c r="E2597" s="13">
        <v>243200</v>
      </c>
      <c r="F2597" s="13">
        <v>243200</v>
      </c>
      <c r="G2597" s="13">
        <v>243200</v>
      </c>
      <c r="H2597" s="13">
        <v>243200</v>
      </c>
      <c r="I2597" s="13">
        <v>243200</v>
      </c>
      <c r="J2597" s="13">
        <v>243200</v>
      </c>
      <c r="K2597" s="13">
        <v>243200</v>
      </c>
      <c r="L2597" s="13">
        <v>243200</v>
      </c>
      <c r="M2597" s="13">
        <v>236600</v>
      </c>
      <c r="N2597" s="13">
        <v>227400</v>
      </c>
      <c r="O2597" s="13">
        <v>222300</v>
      </c>
      <c r="P2597" s="13">
        <v>237900</v>
      </c>
      <c r="Q2597" s="13">
        <v>237900</v>
      </c>
      <c r="R2597" s="13">
        <v>246000</v>
      </c>
      <c r="S2597" s="13">
        <v>260500</v>
      </c>
      <c r="T2597" s="13">
        <v>263100</v>
      </c>
      <c r="U2597" s="13">
        <v>272400</v>
      </c>
      <c r="V2597" s="13">
        <v>295600</v>
      </c>
      <c r="W2597" s="13">
        <v>328200</v>
      </c>
      <c r="X2597" s="13">
        <v>360400</v>
      </c>
      <c r="Y2597" s="13">
        <v>379300</v>
      </c>
      <c r="Z2597" s="13">
        <v>370100</v>
      </c>
      <c r="AA2597" s="13">
        <v>372600</v>
      </c>
      <c r="AB2597" s="13">
        <v>60</v>
      </c>
      <c r="AC2597" s="13"/>
      <c r="AD2597" s="13"/>
      <c r="AE2597" s="13"/>
      <c r="AF2597" s="13"/>
      <c r="AG2597" s="13"/>
      <c r="AH2597" s="13">
        <v>46</v>
      </c>
      <c r="AI2597" s="13">
        <v>24</v>
      </c>
      <c r="AJ2597" s="13">
        <v>50</v>
      </c>
      <c r="AK2597" s="13">
        <v>49</v>
      </c>
      <c r="AL2597" s="13">
        <v>68</v>
      </c>
      <c r="AM2597" s="13"/>
      <c r="AN2597" s="13">
        <v>43</v>
      </c>
      <c r="AO2597" s="13">
        <v>67</v>
      </c>
      <c r="AP2597" s="13">
        <v>50</v>
      </c>
      <c r="AQ2597" s="13">
        <v>60</v>
      </c>
      <c r="AR2597" s="13">
        <v>108</v>
      </c>
      <c r="AS2597" s="13">
        <v>85</v>
      </c>
      <c r="AT2597" s="13">
        <v>79</v>
      </c>
      <c r="AU2597" s="13">
        <v>98</v>
      </c>
      <c r="AV2597" s="13">
        <v>35</v>
      </c>
      <c r="AW2597" s="13">
        <v>100</v>
      </c>
      <c r="AX2597" s="13">
        <v>84</v>
      </c>
      <c r="AY2597" s="14">
        <f t="shared" si="404"/>
        <v>65.058823529411768</v>
      </c>
      <c r="AZ2597" s="14">
        <f t="shared" si="412"/>
        <v>23</v>
      </c>
      <c r="BA2597" s="19">
        <f t="shared" si="405"/>
        <v>0.77272727272727271</v>
      </c>
      <c r="BB2597" s="20">
        <f t="shared" si="413"/>
        <v>24.12848572806449</v>
      </c>
      <c r="BC2597">
        <f t="shared" si="406"/>
        <v>0</v>
      </c>
      <c r="BD2597" s="14">
        <f t="shared" si="407"/>
        <v>11</v>
      </c>
      <c r="BE2597" s="14">
        <f t="shared" si="408"/>
        <v>60</v>
      </c>
      <c r="BF2597" s="14">
        <f t="shared" si="409"/>
        <v>47.4</v>
      </c>
      <c r="BG2597" s="14">
        <f t="shared" si="410"/>
        <v>77.666666666666671</v>
      </c>
    </row>
    <row r="2598" spans="1:59" x14ac:dyDescent="0.2">
      <c r="A2598" t="str">
        <f t="shared" si="411"/>
        <v>Dylan Shiel_2018</v>
      </c>
      <c r="B2598" t="s">
        <v>630</v>
      </c>
      <c r="C2598" t="s">
        <v>150</v>
      </c>
      <c r="D2598">
        <v>2018</v>
      </c>
      <c r="E2598" s="13">
        <v>537300</v>
      </c>
      <c r="F2598" s="13">
        <v>537300</v>
      </c>
      <c r="G2598" s="13">
        <v>537300</v>
      </c>
      <c r="H2598" s="13">
        <v>513000</v>
      </c>
      <c r="I2598" s="13">
        <v>481800</v>
      </c>
      <c r="J2598" s="13">
        <v>457500</v>
      </c>
      <c r="K2598" s="13">
        <v>464100</v>
      </c>
      <c r="L2598" s="13">
        <v>462200</v>
      </c>
      <c r="M2598" s="13">
        <v>455300</v>
      </c>
      <c r="N2598" s="13">
        <v>447700</v>
      </c>
      <c r="O2598" s="13">
        <v>426900</v>
      </c>
      <c r="P2598" s="13">
        <v>426900</v>
      </c>
      <c r="Q2598" s="13">
        <v>428400</v>
      </c>
      <c r="R2598" s="13">
        <v>428400</v>
      </c>
      <c r="S2598" s="13">
        <v>445200</v>
      </c>
      <c r="T2598" s="13">
        <v>451600</v>
      </c>
      <c r="U2598" s="13">
        <v>438800</v>
      </c>
      <c r="V2598" s="13">
        <v>439200</v>
      </c>
      <c r="W2598" s="13">
        <v>432000</v>
      </c>
      <c r="X2598" s="13">
        <v>421900</v>
      </c>
      <c r="Y2598" s="13">
        <v>421900</v>
      </c>
      <c r="Z2598" s="13">
        <v>422800</v>
      </c>
      <c r="AA2598" s="13">
        <v>461800</v>
      </c>
      <c r="AB2598" s="13">
        <v>129</v>
      </c>
      <c r="AC2598" s="13">
        <v>82</v>
      </c>
      <c r="AD2598" s="13">
        <v>54</v>
      </c>
      <c r="AE2598" s="13">
        <v>96</v>
      </c>
      <c r="AF2598" s="13">
        <v>78</v>
      </c>
      <c r="AG2598" s="13">
        <v>112</v>
      </c>
      <c r="AH2598" s="13">
        <v>83</v>
      </c>
      <c r="AI2598" s="13">
        <v>68</v>
      </c>
      <c r="AJ2598" s="13">
        <v>107</v>
      </c>
      <c r="AK2598" s="13">
        <v>47</v>
      </c>
      <c r="AL2598" s="13">
        <v>102</v>
      </c>
      <c r="AM2598" s="13">
        <v>113</v>
      </c>
      <c r="AN2598" s="13"/>
      <c r="AO2598" s="13">
        <v>82</v>
      </c>
      <c r="AP2598" s="13">
        <v>92</v>
      </c>
      <c r="AQ2598" s="13">
        <v>74</v>
      </c>
      <c r="AR2598" s="13">
        <v>103</v>
      </c>
      <c r="AS2598" s="13">
        <v>76</v>
      </c>
      <c r="AT2598" s="13">
        <v>63</v>
      </c>
      <c r="AU2598" s="13"/>
      <c r="AV2598" s="13">
        <v>123</v>
      </c>
      <c r="AW2598" s="13">
        <v>113</v>
      </c>
      <c r="AX2598" s="13">
        <v>87</v>
      </c>
      <c r="AY2598" s="14">
        <f t="shared" si="404"/>
        <v>89.714285714285708</v>
      </c>
      <c r="AZ2598" s="14">
        <f t="shared" si="412"/>
        <v>23</v>
      </c>
      <c r="BA2598" s="19">
        <f t="shared" si="405"/>
        <v>0.95454545454545459</v>
      </c>
      <c r="BB2598" s="20">
        <f t="shared" si="413"/>
        <v>22.284844305363354</v>
      </c>
      <c r="BC2598">
        <f t="shared" si="406"/>
        <v>0</v>
      </c>
      <c r="BD2598" s="14">
        <f t="shared" si="407"/>
        <v>20</v>
      </c>
      <c r="BE2598" s="14">
        <f t="shared" si="408"/>
        <v>91.833333333333329</v>
      </c>
      <c r="BF2598" s="14">
        <f t="shared" si="409"/>
        <v>86.666666666666671</v>
      </c>
      <c r="BG2598" s="14">
        <f t="shared" si="410"/>
        <v>91.375</v>
      </c>
    </row>
    <row r="2599" spans="1:59" x14ac:dyDescent="0.2">
      <c r="A2599" t="str">
        <f t="shared" si="411"/>
        <v>Dylan Shiel_2017</v>
      </c>
      <c r="B2599" t="s">
        <v>630</v>
      </c>
      <c r="C2599" t="s">
        <v>150</v>
      </c>
      <c r="D2599">
        <v>2017</v>
      </c>
      <c r="E2599" s="13">
        <v>539200</v>
      </c>
      <c r="F2599" s="13">
        <v>539200</v>
      </c>
      <c r="G2599" s="13">
        <v>539200</v>
      </c>
      <c r="H2599" s="13">
        <v>529600</v>
      </c>
      <c r="I2599" s="13">
        <v>538100</v>
      </c>
      <c r="J2599" s="13">
        <v>519200</v>
      </c>
      <c r="K2599" s="13">
        <v>512000</v>
      </c>
      <c r="L2599" s="13">
        <v>500600</v>
      </c>
      <c r="M2599" s="13">
        <v>494800</v>
      </c>
      <c r="N2599" s="13">
        <v>478600</v>
      </c>
      <c r="O2599" s="13">
        <v>467300</v>
      </c>
      <c r="P2599" s="13">
        <v>468100</v>
      </c>
      <c r="Q2599" s="13">
        <v>490600</v>
      </c>
      <c r="R2599" s="13">
        <v>490600</v>
      </c>
      <c r="S2599" s="13">
        <v>527200</v>
      </c>
      <c r="T2599" s="13">
        <v>545700</v>
      </c>
      <c r="U2599" s="13">
        <v>551900</v>
      </c>
      <c r="V2599" s="13">
        <v>533100</v>
      </c>
      <c r="W2599" s="13">
        <v>518200</v>
      </c>
      <c r="X2599" s="13">
        <v>510900</v>
      </c>
      <c r="Y2599" s="13">
        <v>502200</v>
      </c>
      <c r="Z2599" s="13">
        <v>507600</v>
      </c>
      <c r="AA2599" s="13">
        <v>490000</v>
      </c>
      <c r="AB2599" s="13">
        <v>75</v>
      </c>
      <c r="AC2599" s="13">
        <v>132</v>
      </c>
      <c r="AD2599" s="13">
        <v>86</v>
      </c>
      <c r="AE2599" s="13">
        <v>111</v>
      </c>
      <c r="AF2599" s="13">
        <v>75</v>
      </c>
      <c r="AG2599" s="13">
        <v>103</v>
      </c>
      <c r="AH2599" s="13">
        <v>96</v>
      </c>
      <c r="AI2599" s="13">
        <v>83</v>
      </c>
      <c r="AJ2599" s="13">
        <v>75</v>
      </c>
      <c r="AK2599" s="13">
        <v>98</v>
      </c>
      <c r="AL2599" s="13">
        <v>105</v>
      </c>
      <c r="AM2599" s="13">
        <v>122</v>
      </c>
      <c r="AN2599" s="13"/>
      <c r="AO2599" s="13">
        <v>143</v>
      </c>
      <c r="AP2599" s="13">
        <v>90</v>
      </c>
      <c r="AQ2599" s="13">
        <v>106</v>
      </c>
      <c r="AR2599" s="13">
        <v>91</v>
      </c>
      <c r="AS2599" s="13">
        <v>89</v>
      </c>
      <c r="AT2599" s="13">
        <v>115</v>
      </c>
      <c r="AU2599" s="13">
        <v>85</v>
      </c>
      <c r="AV2599" s="13">
        <v>116</v>
      </c>
      <c r="AW2599" s="13">
        <v>66</v>
      </c>
      <c r="AX2599" s="13">
        <v>88</v>
      </c>
      <c r="AY2599" s="14">
        <f t="shared" si="404"/>
        <v>97.727272727272734</v>
      </c>
      <c r="AZ2599" s="14">
        <f t="shared" si="412"/>
        <v>23</v>
      </c>
      <c r="BA2599" s="19">
        <f t="shared" si="405"/>
        <v>1</v>
      </c>
      <c r="BB2599" s="20">
        <f t="shared" si="413"/>
        <v>19.666703353109828</v>
      </c>
      <c r="BC2599">
        <f t="shared" si="406"/>
        <v>0</v>
      </c>
      <c r="BD2599" s="14">
        <f t="shared" si="407"/>
        <v>11</v>
      </c>
      <c r="BE2599" s="14">
        <f t="shared" si="408"/>
        <v>97</v>
      </c>
      <c r="BF2599" s="14">
        <f t="shared" si="409"/>
        <v>96.5</v>
      </c>
      <c r="BG2599" s="14">
        <f t="shared" si="410"/>
        <v>94</v>
      </c>
    </row>
    <row r="2600" spans="1:59" x14ac:dyDescent="0.2">
      <c r="A2600" t="str">
        <f t="shared" si="411"/>
        <v>Dylan Shiel_2016</v>
      </c>
      <c r="B2600" t="s">
        <v>630</v>
      </c>
      <c r="C2600" t="s">
        <v>150</v>
      </c>
      <c r="D2600">
        <v>2016</v>
      </c>
      <c r="E2600" s="13">
        <v>554600</v>
      </c>
      <c r="F2600" s="13">
        <v>554600</v>
      </c>
      <c r="G2600" s="13">
        <v>554600</v>
      </c>
      <c r="H2600" s="13">
        <v>543500</v>
      </c>
      <c r="I2600" s="13">
        <v>537800</v>
      </c>
      <c r="J2600" s="13">
        <v>531700</v>
      </c>
      <c r="K2600" s="13">
        <v>532700</v>
      </c>
      <c r="L2600" s="13">
        <v>524500</v>
      </c>
      <c r="M2600" s="13">
        <v>531100</v>
      </c>
      <c r="N2600" s="13">
        <v>532600</v>
      </c>
      <c r="O2600" s="13">
        <v>544600</v>
      </c>
      <c r="P2600" s="13">
        <v>551600</v>
      </c>
      <c r="Q2600" s="13">
        <v>546900</v>
      </c>
      <c r="R2600" s="13">
        <v>524000</v>
      </c>
      <c r="S2600" s="13">
        <v>508900</v>
      </c>
      <c r="T2600" s="13">
        <v>508900</v>
      </c>
      <c r="U2600" s="13">
        <v>495200</v>
      </c>
      <c r="V2600" s="13">
        <v>488700</v>
      </c>
      <c r="W2600" s="13">
        <v>474700</v>
      </c>
      <c r="X2600" s="13">
        <v>474900</v>
      </c>
      <c r="Y2600" s="13">
        <v>474900</v>
      </c>
      <c r="Z2600" s="13">
        <v>465000</v>
      </c>
      <c r="AA2600" s="13">
        <v>451300</v>
      </c>
      <c r="AB2600" s="13">
        <v>102</v>
      </c>
      <c r="AC2600" s="13">
        <v>98</v>
      </c>
      <c r="AD2600" s="13">
        <v>101</v>
      </c>
      <c r="AE2600" s="13">
        <v>108</v>
      </c>
      <c r="AF2600" s="13">
        <v>92</v>
      </c>
      <c r="AG2600" s="13">
        <v>114</v>
      </c>
      <c r="AH2600" s="13">
        <v>92</v>
      </c>
      <c r="AI2600" s="13">
        <v>120</v>
      </c>
      <c r="AJ2600" s="13">
        <v>109</v>
      </c>
      <c r="AK2600" s="13">
        <v>118</v>
      </c>
      <c r="AL2600" s="13">
        <v>115</v>
      </c>
      <c r="AM2600" s="13">
        <v>88</v>
      </c>
      <c r="AN2600" s="13">
        <v>82</v>
      </c>
      <c r="AO2600" s="13">
        <v>114</v>
      </c>
      <c r="AP2600" s="13"/>
      <c r="AQ2600" s="13">
        <v>80</v>
      </c>
      <c r="AR2600" s="13">
        <v>94</v>
      </c>
      <c r="AS2600" s="13">
        <v>95</v>
      </c>
      <c r="AT2600" s="13">
        <v>105</v>
      </c>
      <c r="AU2600" s="13"/>
      <c r="AV2600" s="13">
        <v>72</v>
      </c>
      <c r="AW2600" s="13">
        <v>80</v>
      </c>
      <c r="AX2600" s="13">
        <v>102</v>
      </c>
      <c r="AY2600" s="14">
        <f t="shared" si="404"/>
        <v>99.095238095238102</v>
      </c>
      <c r="AZ2600" s="14">
        <f t="shared" si="412"/>
        <v>23</v>
      </c>
      <c r="BA2600" s="19">
        <f t="shared" si="405"/>
        <v>0.95454545454545459</v>
      </c>
      <c r="BB2600" s="20">
        <f t="shared" si="413"/>
        <v>13.689064109371259</v>
      </c>
      <c r="BC2600">
        <f t="shared" si="406"/>
        <v>0</v>
      </c>
      <c r="BD2600" s="14">
        <f t="shared" si="407"/>
        <v>23</v>
      </c>
      <c r="BE2600" s="14">
        <f t="shared" si="408"/>
        <v>102.5</v>
      </c>
      <c r="BF2600" s="14">
        <f t="shared" si="409"/>
        <v>107</v>
      </c>
      <c r="BG2600" s="14">
        <f t="shared" si="410"/>
        <v>89.714285714285708</v>
      </c>
    </row>
    <row r="2601" spans="1:59" x14ac:dyDescent="0.2">
      <c r="A2601" t="str">
        <f t="shared" si="411"/>
        <v>Dylan Shiel_2015</v>
      </c>
      <c r="B2601" t="s">
        <v>630</v>
      </c>
      <c r="C2601" t="s">
        <v>150</v>
      </c>
      <c r="D2601">
        <v>2015</v>
      </c>
      <c r="E2601" s="13">
        <v>509400</v>
      </c>
      <c r="F2601" s="13">
        <v>509400</v>
      </c>
      <c r="G2601" s="13">
        <v>509400</v>
      </c>
      <c r="H2601" s="13">
        <v>524900</v>
      </c>
      <c r="I2601" s="13">
        <v>540100</v>
      </c>
      <c r="J2601" s="13">
        <v>537400</v>
      </c>
      <c r="K2601" s="13">
        <v>558200</v>
      </c>
      <c r="L2601" s="13">
        <v>554300</v>
      </c>
      <c r="M2601" s="13">
        <v>553000</v>
      </c>
      <c r="N2601" s="13">
        <v>547200</v>
      </c>
      <c r="O2601" s="13">
        <v>541700</v>
      </c>
      <c r="P2601" s="13">
        <v>534200</v>
      </c>
      <c r="Q2601" s="13">
        <v>511000</v>
      </c>
      <c r="R2601" s="13">
        <v>511000</v>
      </c>
      <c r="S2601" s="13">
        <v>498800</v>
      </c>
      <c r="T2601" s="13">
        <v>459600</v>
      </c>
      <c r="U2601" s="13">
        <v>459600</v>
      </c>
      <c r="V2601" s="13">
        <v>459600</v>
      </c>
      <c r="W2601" s="13">
        <v>459600</v>
      </c>
      <c r="X2601" s="13">
        <v>459600</v>
      </c>
      <c r="Y2601" s="13">
        <v>459600</v>
      </c>
      <c r="Z2601" s="13">
        <v>459600</v>
      </c>
      <c r="AA2601" s="13">
        <v>459600</v>
      </c>
      <c r="AB2601" s="13">
        <v>136</v>
      </c>
      <c r="AC2601" s="13">
        <v>149</v>
      </c>
      <c r="AD2601" s="13">
        <v>52</v>
      </c>
      <c r="AE2601" s="13">
        <v>146</v>
      </c>
      <c r="AF2601" s="13">
        <v>119</v>
      </c>
      <c r="AG2601" s="13">
        <v>104</v>
      </c>
      <c r="AH2601" s="13">
        <v>102</v>
      </c>
      <c r="AI2601" s="13">
        <v>121</v>
      </c>
      <c r="AJ2601" s="13">
        <v>93</v>
      </c>
      <c r="AK2601" s="13">
        <v>97</v>
      </c>
      <c r="AL2601" s="13">
        <v>114</v>
      </c>
      <c r="AM2601" s="13">
        <v>54</v>
      </c>
      <c r="AN2601" s="13"/>
      <c r="AO2601" s="13">
        <v>106</v>
      </c>
      <c r="AP2601" s="13">
        <v>46</v>
      </c>
      <c r="AQ2601" s="13"/>
      <c r="AR2601" s="13"/>
      <c r="AS2601" s="13"/>
      <c r="AT2601" s="13"/>
      <c r="AU2601" s="13"/>
      <c r="AV2601" s="13"/>
      <c r="AW2601" s="13"/>
      <c r="AX2601" s="13"/>
      <c r="AY2601" s="14">
        <f t="shared" si="404"/>
        <v>102.78571428571429</v>
      </c>
      <c r="AZ2601" s="14">
        <f t="shared" si="412"/>
        <v>23</v>
      </c>
      <c r="BA2601" s="19">
        <f t="shared" si="405"/>
        <v>0.63636363636363635</v>
      </c>
      <c r="BB2601" s="20">
        <f t="shared" si="413"/>
        <v>32.994588300854069</v>
      </c>
      <c r="BC2601">
        <f t="shared" si="406"/>
        <v>0</v>
      </c>
      <c r="BD2601" s="14">
        <f t="shared" si="407"/>
        <v>16</v>
      </c>
      <c r="BE2601" s="14">
        <f t="shared" si="408"/>
        <v>117.66666666666667</v>
      </c>
      <c r="BF2601" s="14">
        <f t="shared" si="409"/>
        <v>96.833333333333329</v>
      </c>
      <c r="BG2601" s="14">
        <f t="shared" si="410"/>
        <v>46</v>
      </c>
    </row>
    <row r="2602" spans="1:59" x14ac:dyDescent="0.2">
      <c r="A2602" t="str">
        <f t="shared" si="411"/>
        <v>Liam Shiels_2018</v>
      </c>
      <c r="B2602" t="s">
        <v>752</v>
      </c>
      <c r="C2602" t="s">
        <v>260</v>
      </c>
      <c r="D2602">
        <v>2018</v>
      </c>
      <c r="E2602" s="13">
        <v>427300</v>
      </c>
      <c r="F2602" s="13">
        <v>427300</v>
      </c>
      <c r="G2602" s="13">
        <v>427300</v>
      </c>
      <c r="H2602" s="13">
        <v>407600</v>
      </c>
      <c r="I2602" s="13">
        <v>423200</v>
      </c>
      <c r="J2602" s="13">
        <v>421500</v>
      </c>
      <c r="K2602" s="13">
        <v>421500</v>
      </c>
      <c r="L2602" s="13">
        <v>435100</v>
      </c>
      <c r="M2602" s="13">
        <v>433200</v>
      </c>
      <c r="N2602" s="13">
        <v>441800</v>
      </c>
      <c r="O2602" s="13">
        <v>444900</v>
      </c>
      <c r="P2602" s="13">
        <v>460500</v>
      </c>
      <c r="Q2602" s="13">
        <v>460500</v>
      </c>
      <c r="R2602" s="13">
        <v>473600</v>
      </c>
      <c r="S2602" s="13">
        <v>494200</v>
      </c>
      <c r="T2602" s="13">
        <v>479300</v>
      </c>
      <c r="U2602" s="13">
        <v>468800</v>
      </c>
      <c r="V2602" s="13">
        <v>471800</v>
      </c>
      <c r="W2602" s="13">
        <v>474900</v>
      </c>
      <c r="X2602" s="13">
        <v>482000</v>
      </c>
      <c r="Y2602" s="13">
        <v>450600</v>
      </c>
      <c r="Z2602" s="13">
        <v>438700</v>
      </c>
      <c r="AA2602" s="13">
        <v>448100</v>
      </c>
      <c r="AB2602" s="13">
        <v>59</v>
      </c>
      <c r="AC2602" s="13">
        <v>94</v>
      </c>
      <c r="AD2602" s="13">
        <v>57</v>
      </c>
      <c r="AE2602" s="13">
        <v>123</v>
      </c>
      <c r="AF2602" s="13">
        <v>64</v>
      </c>
      <c r="AG2602" s="13"/>
      <c r="AH2602" s="13">
        <v>95</v>
      </c>
      <c r="AI2602" s="13">
        <v>99</v>
      </c>
      <c r="AJ2602" s="13">
        <v>87</v>
      </c>
      <c r="AK2602" s="13">
        <v>86</v>
      </c>
      <c r="AL2602" s="13">
        <v>129</v>
      </c>
      <c r="AM2602" s="13"/>
      <c r="AN2602" s="13">
        <v>91</v>
      </c>
      <c r="AO2602" s="13">
        <v>113</v>
      </c>
      <c r="AP2602" s="13">
        <v>65</v>
      </c>
      <c r="AQ2602" s="13">
        <v>92</v>
      </c>
      <c r="AR2602" s="13">
        <v>136</v>
      </c>
      <c r="AS2602" s="13">
        <v>68</v>
      </c>
      <c r="AT2602" s="13">
        <v>103</v>
      </c>
      <c r="AU2602" s="13">
        <v>55</v>
      </c>
      <c r="AV2602" s="13">
        <v>93</v>
      </c>
      <c r="AW2602" s="13">
        <v>96</v>
      </c>
      <c r="AX2602" s="13">
        <v>124</v>
      </c>
      <c r="AY2602" s="14">
        <f t="shared" si="404"/>
        <v>91.857142857142861</v>
      </c>
      <c r="AZ2602" s="14">
        <f t="shared" si="412"/>
        <v>23</v>
      </c>
      <c r="BA2602" s="19">
        <f t="shared" si="405"/>
        <v>0.95454545454545459</v>
      </c>
      <c r="BB2602" s="20">
        <f t="shared" si="413"/>
        <v>24.253423911451577</v>
      </c>
      <c r="BC2602">
        <f t="shared" si="406"/>
        <v>0</v>
      </c>
      <c r="BD2602" s="14">
        <f t="shared" si="407"/>
        <v>4</v>
      </c>
      <c r="BE2602" s="14">
        <f t="shared" si="408"/>
        <v>79.400000000000006</v>
      </c>
      <c r="BF2602" s="14">
        <f t="shared" si="409"/>
        <v>99.2</v>
      </c>
      <c r="BG2602" s="14">
        <f t="shared" si="410"/>
        <v>92.444444444444443</v>
      </c>
    </row>
    <row r="2603" spans="1:59" x14ac:dyDescent="0.2">
      <c r="A2603" t="str">
        <f t="shared" si="411"/>
        <v>Liam Shiels_2017</v>
      </c>
      <c r="B2603" t="s">
        <v>752</v>
      </c>
      <c r="C2603" t="s">
        <v>260</v>
      </c>
      <c r="D2603">
        <v>2017</v>
      </c>
      <c r="E2603" s="13">
        <v>383200</v>
      </c>
      <c r="F2603" s="13">
        <v>383200</v>
      </c>
      <c r="G2603" s="13">
        <v>383200</v>
      </c>
      <c r="H2603" s="13">
        <v>375900</v>
      </c>
      <c r="I2603" s="13">
        <v>362000</v>
      </c>
      <c r="J2603" s="13">
        <v>373000</v>
      </c>
      <c r="K2603" s="13">
        <v>376100</v>
      </c>
      <c r="L2603" s="13">
        <v>368100</v>
      </c>
      <c r="M2603" s="13">
        <v>359300</v>
      </c>
      <c r="N2603" s="13">
        <v>369600</v>
      </c>
      <c r="O2603" s="13">
        <v>407400</v>
      </c>
      <c r="P2603" s="13">
        <v>418200</v>
      </c>
      <c r="Q2603" s="13">
        <v>420300</v>
      </c>
      <c r="R2603" s="13">
        <v>420300</v>
      </c>
      <c r="S2603" s="13">
        <v>424500</v>
      </c>
      <c r="T2603" s="13">
        <v>424800</v>
      </c>
      <c r="U2603" s="13">
        <v>417700</v>
      </c>
      <c r="V2603" s="13">
        <v>417600</v>
      </c>
      <c r="W2603" s="13">
        <v>421900</v>
      </c>
      <c r="X2603" s="13">
        <v>440700</v>
      </c>
      <c r="Y2603" s="13">
        <v>426000</v>
      </c>
      <c r="Z2603" s="13">
        <v>402700</v>
      </c>
      <c r="AA2603" s="13">
        <v>402700</v>
      </c>
      <c r="AB2603" s="13">
        <v>77</v>
      </c>
      <c r="AC2603" s="13">
        <v>62</v>
      </c>
      <c r="AD2603" s="13">
        <v>68</v>
      </c>
      <c r="AE2603" s="13">
        <v>59</v>
      </c>
      <c r="AF2603" s="13">
        <v>109</v>
      </c>
      <c r="AG2603" s="13">
        <v>58</v>
      </c>
      <c r="AH2603" s="13">
        <v>35</v>
      </c>
      <c r="AI2603" s="13">
        <v>104</v>
      </c>
      <c r="AJ2603" s="13">
        <v>95</v>
      </c>
      <c r="AK2603" s="13">
        <v>103</v>
      </c>
      <c r="AL2603" s="13">
        <v>67</v>
      </c>
      <c r="AM2603" s="13">
        <v>80</v>
      </c>
      <c r="AN2603" s="13"/>
      <c r="AO2603" s="13">
        <v>109</v>
      </c>
      <c r="AP2603" s="13">
        <v>64</v>
      </c>
      <c r="AQ2603" s="13">
        <v>64</v>
      </c>
      <c r="AR2603" s="13">
        <v>121</v>
      </c>
      <c r="AS2603" s="13">
        <v>75</v>
      </c>
      <c r="AT2603" s="13">
        <v>100</v>
      </c>
      <c r="AU2603" s="13">
        <v>58</v>
      </c>
      <c r="AV2603" s="13">
        <v>47</v>
      </c>
      <c r="AW2603" s="13"/>
      <c r="AX2603" s="13">
        <v>77</v>
      </c>
      <c r="AY2603" s="14">
        <f t="shared" si="404"/>
        <v>77.714285714285708</v>
      </c>
      <c r="AZ2603" s="14">
        <f t="shared" si="412"/>
        <v>23</v>
      </c>
      <c r="BA2603" s="19">
        <f t="shared" si="405"/>
        <v>0.95454545454545459</v>
      </c>
      <c r="BB2603" s="20">
        <f t="shared" si="413"/>
        <v>23.128214062358673</v>
      </c>
      <c r="BC2603">
        <f t="shared" si="406"/>
        <v>0</v>
      </c>
      <c r="BD2603" s="14">
        <f t="shared" si="407"/>
        <v>9</v>
      </c>
      <c r="BE2603" s="14">
        <f t="shared" si="408"/>
        <v>72.166666666666671</v>
      </c>
      <c r="BF2603" s="14">
        <f t="shared" si="409"/>
        <v>80.666666666666671</v>
      </c>
      <c r="BG2603" s="14">
        <f t="shared" si="410"/>
        <v>75.75</v>
      </c>
    </row>
    <row r="2604" spans="1:59" x14ac:dyDescent="0.2">
      <c r="A2604" t="str">
        <f t="shared" si="411"/>
        <v>Liam Shiels_2016</v>
      </c>
      <c r="B2604" t="s">
        <v>752</v>
      </c>
      <c r="C2604" t="s">
        <v>260</v>
      </c>
      <c r="D2604">
        <v>2016</v>
      </c>
      <c r="E2604" s="13">
        <v>521300</v>
      </c>
      <c r="F2604" s="13">
        <v>521300</v>
      </c>
      <c r="G2604" s="13">
        <v>521300</v>
      </c>
      <c r="H2604" s="13">
        <v>521300</v>
      </c>
      <c r="I2604" s="13">
        <v>521300</v>
      </c>
      <c r="J2604" s="13">
        <v>467100</v>
      </c>
      <c r="K2604" s="13">
        <v>429400</v>
      </c>
      <c r="L2604" s="13">
        <v>425800</v>
      </c>
      <c r="M2604" s="13">
        <v>425000</v>
      </c>
      <c r="N2604" s="13">
        <v>436400</v>
      </c>
      <c r="O2604" s="13">
        <v>425800</v>
      </c>
      <c r="P2604" s="13">
        <v>407800</v>
      </c>
      <c r="Q2604" s="13">
        <v>400300</v>
      </c>
      <c r="R2604" s="13">
        <v>387700</v>
      </c>
      <c r="S2604" s="13">
        <v>382600</v>
      </c>
      <c r="T2604" s="13">
        <v>382600</v>
      </c>
      <c r="U2604" s="13">
        <v>347900</v>
      </c>
      <c r="V2604" s="13">
        <v>347900</v>
      </c>
      <c r="W2604" s="13">
        <v>347900</v>
      </c>
      <c r="X2604" s="13">
        <v>347900</v>
      </c>
      <c r="Y2604" s="13">
        <v>347900</v>
      </c>
      <c r="Z2604" s="13">
        <v>330000</v>
      </c>
      <c r="AA2604" s="13">
        <v>316600</v>
      </c>
      <c r="AB2604" s="13"/>
      <c r="AC2604" s="13"/>
      <c r="AD2604" s="13">
        <v>49</v>
      </c>
      <c r="AE2604" s="13">
        <v>53</v>
      </c>
      <c r="AF2604" s="13">
        <v>81</v>
      </c>
      <c r="AG2604" s="13">
        <v>55</v>
      </c>
      <c r="AH2604" s="13">
        <v>111</v>
      </c>
      <c r="AI2604" s="13">
        <v>85</v>
      </c>
      <c r="AJ2604" s="13">
        <v>84</v>
      </c>
      <c r="AK2604" s="13">
        <v>69</v>
      </c>
      <c r="AL2604" s="13">
        <v>61</v>
      </c>
      <c r="AM2604" s="13">
        <v>98</v>
      </c>
      <c r="AN2604" s="13">
        <v>59</v>
      </c>
      <c r="AO2604" s="13">
        <v>67</v>
      </c>
      <c r="AP2604" s="13"/>
      <c r="AQ2604" s="13">
        <v>26</v>
      </c>
      <c r="AR2604" s="13"/>
      <c r="AS2604" s="13"/>
      <c r="AT2604" s="13"/>
      <c r="AU2604" s="13"/>
      <c r="AV2604" s="13">
        <v>82</v>
      </c>
      <c r="AW2604" s="13">
        <v>66</v>
      </c>
      <c r="AX2604" s="13">
        <v>81</v>
      </c>
      <c r="AY2604" s="14">
        <f t="shared" si="404"/>
        <v>70.4375</v>
      </c>
      <c r="AZ2604" s="14">
        <f t="shared" si="412"/>
        <v>23</v>
      </c>
      <c r="BA2604" s="19">
        <f t="shared" si="405"/>
        <v>0.72727272727272729</v>
      </c>
      <c r="BB2604" s="20">
        <f t="shared" si="413"/>
        <v>20.636436223340503</v>
      </c>
      <c r="BC2604">
        <f t="shared" si="406"/>
        <v>0</v>
      </c>
      <c r="BD2604" s="14">
        <f t="shared" si="407"/>
        <v>23</v>
      </c>
      <c r="BE2604" s="14">
        <f t="shared" si="408"/>
        <v>59.5</v>
      </c>
      <c r="BF2604" s="14">
        <f t="shared" si="409"/>
        <v>84.666666666666671</v>
      </c>
      <c r="BG2604" s="14">
        <f t="shared" si="410"/>
        <v>63.75</v>
      </c>
    </row>
    <row r="2605" spans="1:59" x14ac:dyDescent="0.2">
      <c r="A2605" t="str">
        <f t="shared" si="411"/>
        <v>Liam Shiels_2015</v>
      </c>
      <c r="B2605" t="s">
        <v>752</v>
      </c>
      <c r="C2605" t="s">
        <v>260</v>
      </c>
      <c r="D2605">
        <v>2015</v>
      </c>
      <c r="E2605" s="13">
        <v>475700</v>
      </c>
      <c r="F2605" s="13">
        <v>475700</v>
      </c>
      <c r="G2605" s="13">
        <v>475700</v>
      </c>
      <c r="H2605" s="13">
        <v>475700</v>
      </c>
      <c r="I2605" s="13">
        <v>475700</v>
      </c>
      <c r="J2605" s="13">
        <v>475700</v>
      </c>
      <c r="K2605" s="13">
        <v>434900</v>
      </c>
      <c r="L2605" s="13">
        <v>440200</v>
      </c>
      <c r="M2605" s="13">
        <v>449400</v>
      </c>
      <c r="N2605" s="13">
        <v>477900</v>
      </c>
      <c r="O2605" s="13">
        <v>484800</v>
      </c>
      <c r="P2605" s="13">
        <v>484800</v>
      </c>
      <c r="Q2605" s="13">
        <v>506300</v>
      </c>
      <c r="R2605" s="13">
        <v>525600</v>
      </c>
      <c r="S2605" s="13">
        <v>557300</v>
      </c>
      <c r="T2605" s="13">
        <v>578200</v>
      </c>
      <c r="U2605" s="13">
        <v>565500</v>
      </c>
      <c r="V2605" s="13">
        <v>565500</v>
      </c>
      <c r="W2605" s="13">
        <v>535800</v>
      </c>
      <c r="X2605" s="13">
        <v>503100</v>
      </c>
      <c r="Y2605" s="13">
        <v>498800</v>
      </c>
      <c r="Z2605" s="13">
        <v>485500</v>
      </c>
      <c r="AA2605" s="13">
        <v>485500</v>
      </c>
      <c r="AB2605" s="13">
        <v>41</v>
      </c>
      <c r="AC2605" s="13"/>
      <c r="AD2605" s="13"/>
      <c r="AE2605" s="13"/>
      <c r="AF2605" s="13">
        <v>76</v>
      </c>
      <c r="AG2605" s="13">
        <v>75</v>
      </c>
      <c r="AH2605" s="13">
        <v>121</v>
      </c>
      <c r="AI2605" s="13">
        <v>87</v>
      </c>
      <c r="AJ2605" s="13">
        <v>124</v>
      </c>
      <c r="AK2605" s="13">
        <v>87</v>
      </c>
      <c r="AL2605" s="13"/>
      <c r="AM2605" s="13">
        <v>126</v>
      </c>
      <c r="AN2605" s="13">
        <v>132</v>
      </c>
      <c r="AO2605" s="13">
        <v>124</v>
      </c>
      <c r="AP2605" s="13">
        <v>121</v>
      </c>
      <c r="AQ2605" s="13">
        <v>69</v>
      </c>
      <c r="AR2605" s="13"/>
      <c r="AS2605" s="13">
        <v>84</v>
      </c>
      <c r="AT2605" s="13">
        <v>97</v>
      </c>
      <c r="AU2605" s="13">
        <v>115</v>
      </c>
      <c r="AV2605" s="13">
        <v>64</v>
      </c>
      <c r="AW2605" s="13">
        <v>119</v>
      </c>
      <c r="AX2605" s="13">
        <v>77</v>
      </c>
      <c r="AY2605" s="14">
        <f t="shared" si="404"/>
        <v>96.611111111111114</v>
      </c>
      <c r="AZ2605" s="14">
        <f t="shared" si="412"/>
        <v>23</v>
      </c>
      <c r="BA2605" s="19">
        <f t="shared" si="405"/>
        <v>0.81818181818181823</v>
      </c>
      <c r="BB2605" s="20">
        <f t="shared" si="413"/>
        <v>26.771668274917467</v>
      </c>
      <c r="BC2605">
        <f t="shared" si="406"/>
        <v>0</v>
      </c>
      <c r="BD2605" s="14">
        <f t="shared" si="407"/>
        <v>7</v>
      </c>
      <c r="BE2605" s="14">
        <f t="shared" si="408"/>
        <v>64</v>
      </c>
      <c r="BF2605" s="14">
        <f t="shared" si="409"/>
        <v>109</v>
      </c>
      <c r="BG2605" s="14">
        <f t="shared" si="410"/>
        <v>93.25</v>
      </c>
    </row>
    <row r="2606" spans="1:59" x14ac:dyDescent="0.2">
      <c r="A2606" t="str">
        <f t="shared" si="411"/>
        <v>Nicholas Shipley_2018</v>
      </c>
      <c r="B2606" t="s">
        <v>1978</v>
      </c>
      <c r="C2606" t="s">
        <v>490</v>
      </c>
      <c r="D2606">
        <v>2018</v>
      </c>
      <c r="E2606" s="13">
        <v>117300</v>
      </c>
      <c r="F2606" s="13">
        <v>117300</v>
      </c>
      <c r="G2606" s="13">
        <v>117300</v>
      </c>
      <c r="H2606" s="13">
        <v>117300</v>
      </c>
      <c r="I2606" s="13">
        <v>117300</v>
      </c>
      <c r="J2606" s="13">
        <v>117300</v>
      </c>
      <c r="K2606" s="13">
        <v>117300</v>
      </c>
      <c r="L2606" s="13">
        <v>117300</v>
      </c>
      <c r="M2606" s="13">
        <v>117300</v>
      </c>
      <c r="N2606" s="13">
        <v>117300</v>
      </c>
      <c r="O2606" s="13">
        <v>117300</v>
      </c>
      <c r="P2606" s="13">
        <v>117300</v>
      </c>
      <c r="Q2606" s="13">
        <v>117300</v>
      </c>
      <c r="R2606" s="13">
        <v>117300</v>
      </c>
      <c r="S2606" s="13">
        <v>117300</v>
      </c>
      <c r="T2606" s="13">
        <v>117300</v>
      </c>
      <c r="U2606" s="13">
        <v>117300</v>
      </c>
      <c r="V2606" s="13">
        <v>117300</v>
      </c>
      <c r="W2606" s="13">
        <v>117300</v>
      </c>
      <c r="X2606" s="13">
        <v>117300</v>
      </c>
      <c r="Y2606" s="13">
        <v>117300</v>
      </c>
      <c r="Z2606" s="13">
        <v>117300</v>
      </c>
      <c r="AA2606" s="13">
        <v>117300</v>
      </c>
      <c r="AB2606" s="13"/>
      <c r="AC2606" s="13"/>
      <c r="AD2606" s="13"/>
      <c r="AE2606" s="13"/>
      <c r="AF2606" s="13"/>
      <c r="AG2606" s="13">
        <v>41</v>
      </c>
      <c r="AH2606" s="13">
        <v>7</v>
      </c>
      <c r="AI2606" s="13"/>
      <c r="AJ2606" s="13"/>
      <c r="AK2606" s="13"/>
      <c r="AL2606" s="13"/>
      <c r="AM2606" s="13"/>
      <c r="AN2606" s="13"/>
      <c r="AO2606" s="13"/>
      <c r="AP2606" s="13"/>
      <c r="AQ2606" s="13"/>
      <c r="AR2606" s="13"/>
      <c r="AS2606" s="13"/>
      <c r="AT2606" s="13"/>
      <c r="AU2606" s="13"/>
      <c r="AV2606" s="13"/>
      <c r="AW2606" s="13"/>
      <c r="AX2606" s="13"/>
      <c r="AY2606" s="14">
        <f t="shared" si="404"/>
        <v>24</v>
      </c>
      <c r="AZ2606" s="14">
        <f t="shared" si="412"/>
        <v>23</v>
      </c>
      <c r="BA2606" s="19">
        <f t="shared" si="405"/>
        <v>9.0909090909090912E-2</v>
      </c>
      <c r="BB2606" s="20">
        <f t="shared" si="413"/>
        <v>24.041630560342615</v>
      </c>
      <c r="BC2606">
        <f t="shared" si="406"/>
        <v>0</v>
      </c>
      <c r="BD2606" s="14">
        <f t="shared" si="407"/>
        <v>1</v>
      </c>
      <c r="BE2606" s="14">
        <f t="shared" si="408"/>
        <v>41</v>
      </c>
      <c r="BF2606" s="14">
        <f t="shared" si="409"/>
        <v>7</v>
      </c>
      <c r="BG2606" s="14" t="str">
        <f t="shared" si="410"/>
        <v/>
      </c>
    </row>
    <row r="2607" spans="1:59" x14ac:dyDescent="0.2">
      <c r="A2607" t="str">
        <f t="shared" si="411"/>
        <v>Nicholas Shipley_2017</v>
      </c>
      <c r="B2607" t="s">
        <v>1978</v>
      </c>
      <c r="C2607" t="s">
        <v>490</v>
      </c>
      <c r="D2607">
        <v>2017</v>
      </c>
      <c r="E2607" s="13">
        <v>0</v>
      </c>
      <c r="F2607" s="13">
        <v>0</v>
      </c>
      <c r="G2607" s="13">
        <v>0</v>
      </c>
      <c r="H2607" s="13">
        <v>0</v>
      </c>
      <c r="I2607" s="13">
        <v>0</v>
      </c>
      <c r="J2607" s="13">
        <v>0</v>
      </c>
      <c r="K2607" s="13">
        <v>0</v>
      </c>
      <c r="L2607" s="13">
        <v>0</v>
      </c>
      <c r="M2607" s="13">
        <v>0</v>
      </c>
      <c r="N2607" s="13">
        <v>0</v>
      </c>
      <c r="O2607" s="13">
        <v>0</v>
      </c>
      <c r="P2607" s="13">
        <v>0</v>
      </c>
      <c r="Q2607" s="13">
        <v>0</v>
      </c>
      <c r="R2607" s="13">
        <v>0</v>
      </c>
      <c r="S2607" s="13">
        <v>0</v>
      </c>
      <c r="T2607" s="13">
        <v>0</v>
      </c>
      <c r="U2607" s="13">
        <v>0</v>
      </c>
      <c r="V2607" s="13">
        <v>0</v>
      </c>
      <c r="W2607" s="13">
        <v>0</v>
      </c>
      <c r="X2607" s="13">
        <v>0</v>
      </c>
      <c r="Y2607" s="13">
        <v>0</v>
      </c>
      <c r="Z2607" s="13">
        <v>0</v>
      </c>
      <c r="AA2607" s="13">
        <v>0</v>
      </c>
      <c r="AB2607" s="13"/>
      <c r="AC2607" s="13"/>
      <c r="AD2607" s="13"/>
      <c r="AE2607" s="13"/>
      <c r="AF2607" s="13"/>
      <c r="AG2607" s="13"/>
      <c r="AH2607" s="13"/>
      <c r="AI2607" s="13"/>
      <c r="AJ2607" s="13"/>
      <c r="AK2607" s="13"/>
      <c r="AL2607" s="13"/>
      <c r="AM2607" s="13"/>
      <c r="AN2607" s="13"/>
      <c r="AO2607" s="13"/>
      <c r="AP2607" s="13"/>
      <c r="AQ2607" s="13"/>
      <c r="AR2607" s="13"/>
      <c r="AS2607" s="13"/>
      <c r="AT2607" s="13"/>
      <c r="AU2607" s="13"/>
      <c r="AV2607" s="13"/>
      <c r="AW2607" s="13"/>
      <c r="AX2607" s="13"/>
      <c r="AY2607" s="14" t="str">
        <f t="shared" ref="AY2607:AY2670" si="414">IFERROR(AVERAGEIFS(AB2607:AX2607,AB2607:AX2607,"&lt;&gt;"),"")</f>
        <v/>
      </c>
      <c r="AZ2607" s="14">
        <f t="shared" si="412"/>
        <v>23</v>
      </c>
      <c r="BA2607" s="19">
        <f t="shared" ref="BA2607:BA2670" si="415">COUNTIF(AB2607:AX2607,"&lt;&gt;")/22</f>
        <v>0</v>
      </c>
      <c r="BB2607" s="20" t="e">
        <f t="shared" si="413"/>
        <v>#DIV/0!</v>
      </c>
      <c r="BC2607">
        <f t="shared" ref="BC2607:BC2670" si="416">COUNTIFS(E2607:AA2607,0)</f>
        <v>23</v>
      </c>
      <c r="BD2607" s="14">
        <f t="shared" ref="BD2607:BD2670" si="417">MATCH(MIN(E2607:AA2607),E2607:AA2607,0)</f>
        <v>1</v>
      </c>
      <c r="BE2607" s="14" t="str">
        <f t="shared" ref="BE2607:BE2670" si="418">IFERROR(AVERAGE(AB2607:AG2607),"")</f>
        <v/>
      </c>
      <c r="BF2607" s="14" t="str">
        <f t="shared" ref="BF2607:BF2670" si="419">IFERROR(AVERAGE(AH2607:AM2607),"")</f>
        <v/>
      </c>
      <c r="BG2607" s="14" t="str">
        <f t="shared" ref="BG2607:BG2670" si="420">IFERROR(AVERAGE(AP2607:AX2607),"")</f>
        <v/>
      </c>
    </row>
    <row r="2608" spans="1:59" x14ac:dyDescent="0.2">
      <c r="A2608" t="str">
        <f t="shared" si="411"/>
        <v>Nicholas Shipley_2016</v>
      </c>
      <c r="B2608" t="s">
        <v>1978</v>
      </c>
      <c r="C2608" t="s">
        <v>490</v>
      </c>
      <c r="D2608">
        <v>2016</v>
      </c>
      <c r="E2608" s="13">
        <v>0</v>
      </c>
      <c r="F2608" s="13">
        <v>0</v>
      </c>
      <c r="G2608" s="13">
        <v>0</v>
      </c>
      <c r="H2608" s="13">
        <v>0</v>
      </c>
      <c r="I2608" s="13">
        <v>0</v>
      </c>
      <c r="J2608" s="13">
        <v>0</v>
      </c>
      <c r="K2608" s="13">
        <v>0</v>
      </c>
      <c r="L2608" s="13">
        <v>0</v>
      </c>
      <c r="M2608" s="13">
        <v>0</v>
      </c>
      <c r="N2608" s="13">
        <v>0</v>
      </c>
      <c r="O2608" s="13">
        <v>0</v>
      </c>
      <c r="P2608" s="13">
        <v>0</v>
      </c>
      <c r="Q2608" s="13">
        <v>0</v>
      </c>
      <c r="R2608" s="13">
        <v>0</v>
      </c>
      <c r="S2608" s="13">
        <v>0</v>
      </c>
      <c r="T2608" s="13">
        <v>0</v>
      </c>
      <c r="U2608" s="13">
        <v>0</v>
      </c>
      <c r="V2608" s="13">
        <v>0</v>
      </c>
      <c r="W2608" s="13">
        <v>0</v>
      </c>
      <c r="X2608" s="13">
        <v>0</v>
      </c>
      <c r="Y2608" s="13">
        <v>0</v>
      </c>
      <c r="Z2608" s="13">
        <v>0</v>
      </c>
      <c r="AA2608" s="13">
        <v>0</v>
      </c>
      <c r="AB2608" s="13"/>
      <c r="AC2608" s="13"/>
      <c r="AD2608" s="13"/>
      <c r="AE2608" s="13"/>
      <c r="AF2608" s="13"/>
      <c r="AG2608" s="13"/>
      <c r="AH2608" s="13"/>
      <c r="AI2608" s="13"/>
      <c r="AJ2608" s="13"/>
      <c r="AK2608" s="13"/>
      <c r="AL2608" s="13"/>
      <c r="AM2608" s="13"/>
      <c r="AN2608" s="13"/>
      <c r="AO2608" s="13"/>
      <c r="AP2608" s="13"/>
      <c r="AQ2608" s="13"/>
      <c r="AR2608" s="13"/>
      <c r="AS2608" s="13"/>
      <c r="AT2608" s="13"/>
      <c r="AU2608" s="13"/>
      <c r="AV2608" s="13"/>
      <c r="AW2608" s="13"/>
      <c r="AX2608" s="13"/>
      <c r="AY2608" s="14" t="str">
        <f t="shared" si="414"/>
        <v/>
      </c>
      <c r="AZ2608" s="14">
        <f t="shared" si="412"/>
        <v>23</v>
      </c>
      <c r="BA2608" s="19">
        <f t="shared" si="415"/>
        <v>0</v>
      </c>
      <c r="BB2608" s="20" t="e">
        <f t="shared" si="413"/>
        <v>#DIV/0!</v>
      </c>
      <c r="BC2608">
        <f t="shared" si="416"/>
        <v>23</v>
      </c>
      <c r="BD2608" s="14">
        <f t="shared" si="417"/>
        <v>1</v>
      </c>
      <c r="BE2608" s="14" t="str">
        <f t="shared" si="418"/>
        <v/>
      </c>
      <c r="BF2608" s="14" t="str">
        <f t="shared" si="419"/>
        <v/>
      </c>
      <c r="BG2608" s="14" t="str">
        <f t="shared" si="420"/>
        <v/>
      </c>
    </row>
    <row r="2609" spans="1:59" x14ac:dyDescent="0.2">
      <c r="A2609" t="str">
        <f t="shared" si="411"/>
        <v>Nicholas Shipley_2015</v>
      </c>
      <c r="B2609" t="s">
        <v>1978</v>
      </c>
      <c r="C2609" t="s">
        <v>490</v>
      </c>
      <c r="D2609">
        <v>2015</v>
      </c>
      <c r="E2609" s="13">
        <v>0</v>
      </c>
      <c r="F2609" s="13">
        <v>0</v>
      </c>
      <c r="G2609" s="13">
        <v>0</v>
      </c>
      <c r="H2609" s="13">
        <v>0</v>
      </c>
      <c r="I2609" s="13">
        <v>0</v>
      </c>
      <c r="J2609" s="13">
        <v>0</v>
      </c>
      <c r="K2609" s="13">
        <v>0</v>
      </c>
      <c r="L2609" s="13">
        <v>0</v>
      </c>
      <c r="M2609" s="13">
        <v>0</v>
      </c>
      <c r="N2609" s="13">
        <v>0</v>
      </c>
      <c r="O2609" s="13">
        <v>0</v>
      </c>
      <c r="P2609" s="13">
        <v>0</v>
      </c>
      <c r="Q2609" s="13">
        <v>0</v>
      </c>
      <c r="R2609" s="13">
        <v>0</v>
      </c>
      <c r="S2609" s="13">
        <v>0</v>
      </c>
      <c r="T2609" s="13">
        <v>0</v>
      </c>
      <c r="U2609" s="13">
        <v>0</v>
      </c>
      <c r="V2609" s="13">
        <v>0</v>
      </c>
      <c r="W2609" s="13">
        <v>0</v>
      </c>
      <c r="X2609" s="13">
        <v>0</v>
      </c>
      <c r="Y2609" s="13">
        <v>0</v>
      </c>
      <c r="Z2609" s="13">
        <v>0</v>
      </c>
      <c r="AA2609" s="13">
        <v>0</v>
      </c>
      <c r="AB2609" s="13"/>
      <c r="AC2609" s="13"/>
      <c r="AD2609" s="13"/>
      <c r="AE2609" s="13"/>
      <c r="AF2609" s="13"/>
      <c r="AG2609" s="13"/>
      <c r="AH2609" s="13"/>
      <c r="AI2609" s="13"/>
      <c r="AJ2609" s="13"/>
      <c r="AK2609" s="13"/>
      <c r="AL2609" s="13"/>
      <c r="AM2609" s="13"/>
      <c r="AN2609" s="13"/>
      <c r="AO2609" s="13"/>
      <c r="AP2609" s="13"/>
      <c r="AQ2609" s="13"/>
      <c r="AR2609" s="13"/>
      <c r="AS2609" s="13"/>
      <c r="AT2609" s="13"/>
      <c r="AU2609" s="13"/>
      <c r="AV2609" s="13"/>
      <c r="AW2609" s="13"/>
      <c r="AX2609" s="13"/>
      <c r="AY2609" s="14" t="str">
        <f t="shared" si="414"/>
        <v/>
      </c>
      <c r="AZ2609" s="14">
        <f t="shared" si="412"/>
        <v>23</v>
      </c>
      <c r="BA2609" s="19">
        <f t="shared" si="415"/>
        <v>0</v>
      </c>
      <c r="BB2609" s="20" t="e">
        <f t="shared" si="413"/>
        <v>#DIV/0!</v>
      </c>
      <c r="BC2609">
        <f t="shared" si="416"/>
        <v>23</v>
      </c>
      <c r="BD2609" s="14">
        <f t="shared" si="417"/>
        <v>1</v>
      </c>
      <c r="BE2609" s="14" t="str">
        <f t="shared" si="418"/>
        <v/>
      </c>
      <c r="BF2609" s="14" t="str">
        <f t="shared" si="419"/>
        <v/>
      </c>
      <c r="BG2609" s="14" t="str">
        <f t="shared" si="420"/>
        <v/>
      </c>
    </row>
    <row r="2610" spans="1:59" x14ac:dyDescent="0.2">
      <c r="A2610" t="str">
        <f t="shared" si="411"/>
        <v>Lachlan Sholl_2018</v>
      </c>
      <c r="B2610" t="s">
        <v>2721</v>
      </c>
      <c r="C2610" t="s">
        <v>1</v>
      </c>
      <c r="D2610">
        <v>2018</v>
      </c>
      <c r="E2610" s="13">
        <v>0</v>
      </c>
      <c r="F2610" s="13">
        <v>0</v>
      </c>
      <c r="G2610" s="13">
        <v>0</v>
      </c>
      <c r="H2610" s="13">
        <v>0</v>
      </c>
      <c r="I2610" s="13">
        <v>0</v>
      </c>
      <c r="J2610" s="13">
        <v>0</v>
      </c>
      <c r="K2610" s="13">
        <v>0</v>
      </c>
      <c r="L2610" s="13">
        <v>0</v>
      </c>
      <c r="M2610" s="13">
        <v>0</v>
      </c>
      <c r="N2610" s="13">
        <v>0</v>
      </c>
      <c r="O2610" s="13">
        <v>0</v>
      </c>
      <c r="P2610" s="13">
        <v>0</v>
      </c>
      <c r="Q2610" s="13">
        <v>0</v>
      </c>
      <c r="R2610" s="13">
        <v>0</v>
      </c>
      <c r="S2610" s="13">
        <v>0</v>
      </c>
      <c r="T2610" s="13">
        <v>0</v>
      </c>
      <c r="U2610" s="13">
        <v>0</v>
      </c>
      <c r="V2610" s="13">
        <v>0</v>
      </c>
      <c r="W2610" s="13">
        <v>0</v>
      </c>
      <c r="X2610" s="13">
        <v>0</v>
      </c>
      <c r="Y2610" s="13">
        <v>0</v>
      </c>
      <c r="Z2610" s="13">
        <v>0</v>
      </c>
      <c r="AA2610" s="13">
        <v>0</v>
      </c>
      <c r="AB2610" s="13"/>
      <c r="AC2610" s="13"/>
      <c r="AD2610" s="13"/>
      <c r="AE2610" s="13"/>
      <c r="AF2610" s="13"/>
      <c r="AG2610" s="13"/>
      <c r="AH2610" s="13"/>
      <c r="AI2610" s="13"/>
      <c r="AJ2610" s="13"/>
      <c r="AK2610" s="13"/>
      <c r="AL2610" s="13"/>
      <c r="AM2610" s="13"/>
      <c r="AN2610" s="13"/>
      <c r="AO2610" s="13"/>
      <c r="AP2610" s="13"/>
      <c r="AQ2610" s="13"/>
      <c r="AR2610" s="13"/>
      <c r="AS2610" s="13"/>
      <c r="AT2610" s="13"/>
      <c r="AU2610" s="13"/>
      <c r="AV2610" s="13"/>
      <c r="AW2610" s="13"/>
      <c r="AX2610" s="13"/>
      <c r="AY2610" s="14" t="str">
        <f t="shared" si="414"/>
        <v/>
      </c>
      <c r="AZ2610" s="14">
        <f t="shared" si="412"/>
        <v>23</v>
      </c>
      <c r="BA2610" s="19">
        <f t="shared" si="415"/>
        <v>0</v>
      </c>
      <c r="BB2610" s="20" t="e">
        <f t="shared" si="413"/>
        <v>#DIV/0!</v>
      </c>
      <c r="BC2610">
        <f t="shared" si="416"/>
        <v>23</v>
      </c>
      <c r="BD2610" s="14">
        <f t="shared" si="417"/>
        <v>1</v>
      </c>
      <c r="BE2610" s="14" t="str">
        <f t="shared" si="418"/>
        <v/>
      </c>
      <c r="BF2610" s="14" t="str">
        <f t="shared" si="419"/>
        <v/>
      </c>
      <c r="BG2610" s="14" t="str">
        <f t="shared" si="420"/>
        <v/>
      </c>
    </row>
    <row r="2611" spans="1:59" x14ac:dyDescent="0.2">
      <c r="A2611" t="str">
        <f t="shared" si="411"/>
        <v>Lachlan Sholl_2017</v>
      </c>
      <c r="B2611" t="s">
        <v>2721</v>
      </c>
      <c r="C2611" t="s">
        <v>1</v>
      </c>
      <c r="D2611">
        <v>2017</v>
      </c>
      <c r="E2611" s="13">
        <v>0</v>
      </c>
      <c r="F2611" s="13">
        <v>0</v>
      </c>
      <c r="G2611" s="13">
        <v>0</v>
      </c>
      <c r="H2611" s="13">
        <v>0</v>
      </c>
      <c r="I2611" s="13">
        <v>0</v>
      </c>
      <c r="J2611" s="13">
        <v>0</v>
      </c>
      <c r="K2611" s="13">
        <v>0</v>
      </c>
      <c r="L2611" s="13">
        <v>0</v>
      </c>
      <c r="M2611" s="13">
        <v>0</v>
      </c>
      <c r="N2611" s="13">
        <v>0</v>
      </c>
      <c r="O2611" s="13">
        <v>0</v>
      </c>
      <c r="P2611" s="13">
        <v>0</v>
      </c>
      <c r="Q2611" s="13">
        <v>0</v>
      </c>
      <c r="R2611" s="13">
        <v>0</v>
      </c>
      <c r="S2611" s="13">
        <v>0</v>
      </c>
      <c r="T2611" s="13">
        <v>0</v>
      </c>
      <c r="U2611" s="13">
        <v>0</v>
      </c>
      <c r="V2611" s="13">
        <v>0</v>
      </c>
      <c r="W2611" s="13">
        <v>0</v>
      </c>
      <c r="X2611" s="13">
        <v>0</v>
      </c>
      <c r="Y2611" s="13">
        <v>0</v>
      </c>
      <c r="Z2611" s="13">
        <v>0</v>
      </c>
      <c r="AA2611" s="13">
        <v>0</v>
      </c>
      <c r="AB2611" s="13"/>
      <c r="AC2611" s="13"/>
      <c r="AD2611" s="13"/>
      <c r="AE2611" s="13"/>
      <c r="AF2611" s="13"/>
      <c r="AG2611" s="13"/>
      <c r="AH2611" s="13"/>
      <c r="AI2611" s="13"/>
      <c r="AJ2611" s="13"/>
      <c r="AK2611" s="13"/>
      <c r="AL2611" s="13"/>
      <c r="AM2611" s="13"/>
      <c r="AN2611" s="13"/>
      <c r="AO2611" s="13"/>
      <c r="AP2611" s="13"/>
      <c r="AQ2611" s="13"/>
      <c r="AR2611" s="13"/>
      <c r="AS2611" s="13"/>
      <c r="AT2611" s="13"/>
      <c r="AU2611" s="13"/>
      <c r="AV2611" s="13"/>
      <c r="AW2611" s="13"/>
      <c r="AX2611" s="13"/>
      <c r="AY2611" s="14" t="str">
        <f t="shared" si="414"/>
        <v/>
      </c>
      <c r="AZ2611" s="14">
        <f t="shared" si="412"/>
        <v>23</v>
      </c>
      <c r="BA2611" s="19">
        <f t="shared" si="415"/>
        <v>0</v>
      </c>
      <c r="BB2611" s="20" t="e">
        <f t="shared" si="413"/>
        <v>#DIV/0!</v>
      </c>
      <c r="BC2611">
        <f t="shared" si="416"/>
        <v>23</v>
      </c>
      <c r="BD2611" s="14">
        <f t="shared" si="417"/>
        <v>1</v>
      </c>
      <c r="BE2611" s="14" t="str">
        <f t="shared" si="418"/>
        <v/>
      </c>
      <c r="BF2611" s="14" t="str">
        <f t="shared" si="419"/>
        <v/>
      </c>
      <c r="BG2611" s="14" t="str">
        <f t="shared" si="420"/>
        <v/>
      </c>
    </row>
    <row r="2612" spans="1:59" x14ac:dyDescent="0.2">
      <c r="A2612" t="str">
        <f t="shared" si="411"/>
        <v>Lachlan Sholl_2016</v>
      </c>
      <c r="B2612" t="s">
        <v>2721</v>
      </c>
      <c r="C2612" t="s">
        <v>1</v>
      </c>
      <c r="D2612">
        <v>2016</v>
      </c>
      <c r="E2612" s="13">
        <v>0</v>
      </c>
      <c r="F2612" s="13">
        <v>0</v>
      </c>
      <c r="G2612" s="13">
        <v>0</v>
      </c>
      <c r="H2612" s="13">
        <v>0</v>
      </c>
      <c r="I2612" s="13">
        <v>0</v>
      </c>
      <c r="J2612" s="13">
        <v>0</v>
      </c>
      <c r="K2612" s="13">
        <v>0</v>
      </c>
      <c r="L2612" s="13">
        <v>0</v>
      </c>
      <c r="M2612" s="13">
        <v>0</v>
      </c>
      <c r="N2612" s="13">
        <v>0</v>
      </c>
      <c r="O2612" s="13">
        <v>0</v>
      </c>
      <c r="P2612" s="13">
        <v>0</v>
      </c>
      <c r="Q2612" s="13">
        <v>0</v>
      </c>
      <c r="R2612" s="13">
        <v>0</v>
      </c>
      <c r="S2612" s="13">
        <v>0</v>
      </c>
      <c r="T2612" s="13">
        <v>0</v>
      </c>
      <c r="U2612" s="13">
        <v>0</v>
      </c>
      <c r="V2612" s="13">
        <v>0</v>
      </c>
      <c r="W2612" s="13">
        <v>0</v>
      </c>
      <c r="X2612" s="13">
        <v>0</v>
      </c>
      <c r="Y2612" s="13">
        <v>0</v>
      </c>
      <c r="Z2612" s="13">
        <v>0</v>
      </c>
      <c r="AA2612" s="13">
        <v>0</v>
      </c>
      <c r="AB2612" s="13"/>
      <c r="AC2612" s="13"/>
      <c r="AD2612" s="13"/>
      <c r="AE2612" s="13"/>
      <c r="AF2612" s="13"/>
      <c r="AG2612" s="13"/>
      <c r="AH2612" s="13"/>
      <c r="AI2612" s="13"/>
      <c r="AJ2612" s="13"/>
      <c r="AK2612" s="13"/>
      <c r="AL2612" s="13"/>
      <c r="AM2612" s="13"/>
      <c r="AN2612" s="13"/>
      <c r="AO2612" s="13"/>
      <c r="AP2612" s="13"/>
      <c r="AQ2612" s="13"/>
      <c r="AR2612" s="13"/>
      <c r="AS2612" s="13"/>
      <c r="AT2612" s="13"/>
      <c r="AU2612" s="13"/>
      <c r="AV2612" s="13"/>
      <c r="AW2612" s="13"/>
      <c r="AX2612" s="13"/>
      <c r="AY2612" s="14" t="str">
        <f t="shared" si="414"/>
        <v/>
      </c>
      <c r="AZ2612" s="14">
        <f t="shared" si="412"/>
        <v>23</v>
      </c>
      <c r="BA2612" s="19">
        <f t="shared" si="415"/>
        <v>0</v>
      </c>
      <c r="BB2612" s="20" t="e">
        <f t="shared" si="413"/>
        <v>#DIV/0!</v>
      </c>
      <c r="BC2612">
        <f t="shared" si="416"/>
        <v>23</v>
      </c>
      <c r="BD2612" s="14">
        <f t="shared" si="417"/>
        <v>1</v>
      </c>
      <c r="BE2612" s="14" t="str">
        <f t="shared" si="418"/>
        <v/>
      </c>
      <c r="BF2612" s="14" t="str">
        <f t="shared" si="419"/>
        <v/>
      </c>
      <c r="BG2612" s="14" t="str">
        <f t="shared" si="420"/>
        <v/>
      </c>
    </row>
    <row r="2613" spans="1:59" x14ac:dyDescent="0.2">
      <c r="A2613" t="str">
        <f t="shared" si="411"/>
        <v>Lachlan Sholl_2015</v>
      </c>
      <c r="B2613" t="s">
        <v>2721</v>
      </c>
      <c r="C2613" t="s">
        <v>1</v>
      </c>
      <c r="D2613">
        <v>2015</v>
      </c>
      <c r="E2613" s="13">
        <v>0</v>
      </c>
      <c r="F2613" s="13">
        <v>0</v>
      </c>
      <c r="G2613" s="13">
        <v>0</v>
      </c>
      <c r="H2613" s="13">
        <v>0</v>
      </c>
      <c r="I2613" s="13">
        <v>0</v>
      </c>
      <c r="J2613" s="13">
        <v>0</v>
      </c>
      <c r="K2613" s="13">
        <v>0</v>
      </c>
      <c r="L2613" s="13">
        <v>0</v>
      </c>
      <c r="M2613" s="13">
        <v>0</v>
      </c>
      <c r="N2613" s="13">
        <v>0</v>
      </c>
      <c r="O2613" s="13">
        <v>0</v>
      </c>
      <c r="P2613" s="13">
        <v>0</v>
      </c>
      <c r="Q2613" s="13">
        <v>0</v>
      </c>
      <c r="R2613" s="13">
        <v>0</v>
      </c>
      <c r="S2613" s="13">
        <v>0</v>
      </c>
      <c r="T2613" s="13">
        <v>0</v>
      </c>
      <c r="U2613" s="13">
        <v>0</v>
      </c>
      <c r="V2613" s="13">
        <v>0</v>
      </c>
      <c r="W2613" s="13">
        <v>0</v>
      </c>
      <c r="X2613" s="13">
        <v>0</v>
      </c>
      <c r="Y2613" s="13">
        <v>0</v>
      </c>
      <c r="Z2613" s="13">
        <v>0</v>
      </c>
      <c r="AA2613" s="13">
        <v>0</v>
      </c>
      <c r="AB2613" s="13"/>
      <c r="AC2613" s="13"/>
      <c r="AD2613" s="13"/>
      <c r="AE2613" s="13"/>
      <c r="AF2613" s="13"/>
      <c r="AG2613" s="13"/>
      <c r="AH2613" s="13"/>
      <c r="AI2613" s="13"/>
      <c r="AJ2613" s="13"/>
      <c r="AK2613" s="13"/>
      <c r="AL2613" s="13"/>
      <c r="AM2613" s="13"/>
      <c r="AN2613" s="13"/>
      <c r="AO2613" s="13"/>
      <c r="AP2613" s="13"/>
      <c r="AQ2613" s="13"/>
      <c r="AR2613" s="13"/>
      <c r="AS2613" s="13"/>
      <c r="AT2613" s="13"/>
      <c r="AU2613" s="13"/>
      <c r="AV2613" s="13"/>
      <c r="AW2613" s="13"/>
      <c r="AX2613" s="13"/>
      <c r="AY2613" s="14" t="str">
        <f t="shared" si="414"/>
        <v/>
      </c>
      <c r="AZ2613" s="14">
        <f t="shared" si="412"/>
        <v>23</v>
      </c>
      <c r="BA2613" s="19">
        <f t="shared" si="415"/>
        <v>0</v>
      </c>
      <c r="BB2613" s="20" t="e">
        <f t="shared" si="413"/>
        <v>#DIV/0!</v>
      </c>
      <c r="BC2613">
        <f t="shared" si="416"/>
        <v>23</v>
      </c>
      <c r="BD2613" s="14">
        <f t="shared" si="417"/>
        <v>1</v>
      </c>
      <c r="BE2613" s="14" t="str">
        <f t="shared" si="418"/>
        <v/>
      </c>
      <c r="BF2613" s="14" t="str">
        <f t="shared" si="419"/>
        <v/>
      </c>
      <c r="BG2613" s="14" t="str">
        <f t="shared" si="420"/>
        <v/>
      </c>
    </row>
    <row r="2614" spans="1:59" x14ac:dyDescent="0.2">
      <c r="A2614" t="str">
        <f t="shared" si="411"/>
        <v>Jayden Short_2018</v>
      </c>
      <c r="B2614" t="s">
        <v>706</v>
      </c>
      <c r="C2614" t="s">
        <v>369</v>
      </c>
      <c r="D2614">
        <v>2018</v>
      </c>
      <c r="E2614" s="13">
        <v>319900</v>
      </c>
      <c r="F2614" s="13">
        <v>319900</v>
      </c>
      <c r="G2614" s="13">
        <v>319900</v>
      </c>
      <c r="H2614" s="13">
        <v>327500</v>
      </c>
      <c r="I2614" s="13">
        <v>338600</v>
      </c>
      <c r="J2614" s="13">
        <v>356900</v>
      </c>
      <c r="K2614" s="13">
        <v>382200</v>
      </c>
      <c r="L2614" s="13">
        <v>383900</v>
      </c>
      <c r="M2614" s="13">
        <v>381600</v>
      </c>
      <c r="N2614" s="13">
        <v>372500</v>
      </c>
      <c r="O2614" s="13">
        <v>384300</v>
      </c>
      <c r="P2614" s="13">
        <v>401000</v>
      </c>
      <c r="Q2614" s="13">
        <v>427300</v>
      </c>
      <c r="R2614" s="13">
        <v>450600</v>
      </c>
      <c r="S2614" s="13">
        <v>450600</v>
      </c>
      <c r="T2614" s="13">
        <v>467100</v>
      </c>
      <c r="U2614" s="13">
        <v>467900</v>
      </c>
      <c r="V2614" s="13">
        <v>468100</v>
      </c>
      <c r="W2614" s="13">
        <v>471700</v>
      </c>
      <c r="X2614" s="13">
        <v>464100</v>
      </c>
      <c r="Y2614" s="13">
        <v>446000</v>
      </c>
      <c r="Z2614" s="13">
        <v>426900</v>
      </c>
      <c r="AA2614" s="13">
        <v>429800</v>
      </c>
      <c r="AB2614" s="13">
        <v>76</v>
      </c>
      <c r="AC2614" s="13">
        <v>67</v>
      </c>
      <c r="AD2614" s="13">
        <v>64</v>
      </c>
      <c r="AE2614" s="13">
        <v>86</v>
      </c>
      <c r="AF2614" s="13">
        <v>89</v>
      </c>
      <c r="AG2614" s="13">
        <v>93</v>
      </c>
      <c r="AH2614" s="13">
        <v>50</v>
      </c>
      <c r="AI2614" s="13">
        <v>83</v>
      </c>
      <c r="AJ2614" s="13">
        <v>77</v>
      </c>
      <c r="AK2614" s="13">
        <v>90</v>
      </c>
      <c r="AL2614" s="13">
        <v>101</v>
      </c>
      <c r="AM2614" s="13">
        <v>111</v>
      </c>
      <c r="AN2614" s="13">
        <v>97</v>
      </c>
      <c r="AO2614" s="13"/>
      <c r="AP2614" s="13">
        <v>105</v>
      </c>
      <c r="AQ2614" s="13">
        <v>86</v>
      </c>
      <c r="AR2614" s="13">
        <v>95</v>
      </c>
      <c r="AS2614" s="13">
        <v>114</v>
      </c>
      <c r="AT2614" s="13">
        <v>63</v>
      </c>
      <c r="AU2614" s="13">
        <v>68</v>
      </c>
      <c r="AV2614" s="13">
        <v>101</v>
      </c>
      <c r="AW2614" s="13">
        <v>94</v>
      </c>
      <c r="AX2614" s="13">
        <v>77</v>
      </c>
      <c r="AY2614" s="14">
        <f t="shared" si="414"/>
        <v>85.772727272727266</v>
      </c>
      <c r="AZ2614" s="14">
        <f t="shared" si="412"/>
        <v>23</v>
      </c>
      <c r="BA2614" s="19">
        <f t="shared" si="415"/>
        <v>1</v>
      </c>
      <c r="BB2614" s="20">
        <f t="shared" si="413"/>
        <v>16.65313303336163</v>
      </c>
      <c r="BC2614">
        <f t="shared" si="416"/>
        <v>0</v>
      </c>
      <c r="BD2614" s="14">
        <f t="shared" si="417"/>
        <v>1</v>
      </c>
      <c r="BE2614" s="14">
        <f t="shared" si="418"/>
        <v>79.166666666666671</v>
      </c>
      <c r="BF2614" s="14">
        <f t="shared" si="419"/>
        <v>85.333333333333329</v>
      </c>
      <c r="BG2614" s="14">
        <f t="shared" si="420"/>
        <v>89.222222222222229</v>
      </c>
    </row>
    <row r="2615" spans="1:59" x14ac:dyDescent="0.2">
      <c r="A2615" t="str">
        <f t="shared" si="411"/>
        <v>Jayden Short_2017</v>
      </c>
      <c r="B2615" t="s">
        <v>706</v>
      </c>
      <c r="C2615" t="s">
        <v>369</v>
      </c>
      <c r="D2615">
        <v>2017</v>
      </c>
      <c r="E2615" s="13">
        <v>343400</v>
      </c>
      <c r="F2615" s="13">
        <v>343400</v>
      </c>
      <c r="G2615" s="13">
        <v>343400</v>
      </c>
      <c r="H2615" s="13">
        <v>343400</v>
      </c>
      <c r="I2615" s="13">
        <v>323300</v>
      </c>
      <c r="J2615" s="13">
        <v>291700</v>
      </c>
      <c r="K2615" s="13">
        <v>282600</v>
      </c>
      <c r="L2615" s="13">
        <v>297200</v>
      </c>
      <c r="M2615" s="13">
        <v>309600</v>
      </c>
      <c r="N2615" s="13">
        <v>324000</v>
      </c>
      <c r="O2615" s="13">
        <v>316700</v>
      </c>
      <c r="P2615" s="13">
        <v>306400</v>
      </c>
      <c r="Q2615" s="13">
        <v>306400</v>
      </c>
      <c r="R2615" s="13">
        <v>292700</v>
      </c>
      <c r="S2615" s="13">
        <v>291000</v>
      </c>
      <c r="T2615" s="13">
        <v>303800</v>
      </c>
      <c r="U2615" s="13">
        <v>320300</v>
      </c>
      <c r="V2615" s="13">
        <v>326500</v>
      </c>
      <c r="W2615" s="13">
        <v>310600</v>
      </c>
      <c r="X2615" s="13">
        <v>310600</v>
      </c>
      <c r="Y2615" s="13">
        <v>310600</v>
      </c>
      <c r="Z2615" s="13">
        <v>310600</v>
      </c>
      <c r="AA2615" s="13">
        <v>310600</v>
      </c>
      <c r="AB2615" s="13"/>
      <c r="AC2615" s="13">
        <v>84</v>
      </c>
      <c r="AD2615" s="13">
        <v>32</v>
      </c>
      <c r="AE2615" s="13">
        <v>40</v>
      </c>
      <c r="AF2615" s="13">
        <v>46</v>
      </c>
      <c r="AG2615" s="13">
        <v>65</v>
      </c>
      <c r="AH2615" s="13">
        <v>87</v>
      </c>
      <c r="AI2615" s="13">
        <v>51</v>
      </c>
      <c r="AJ2615" s="13">
        <v>76</v>
      </c>
      <c r="AK2615" s="13">
        <v>47</v>
      </c>
      <c r="AL2615" s="13">
        <v>41</v>
      </c>
      <c r="AM2615" s="13"/>
      <c r="AN2615" s="13">
        <v>61</v>
      </c>
      <c r="AO2615" s="13">
        <v>66</v>
      </c>
      <c r="AP2615" s="13">
        <v>75</v>
      </c>
      <c r="AQ2615" s="13">
        <v>77</v>
      </c>
      <c r="AR2615" s="13">
        <v>53</v>
      </c>
      <c r="AS2615" s="13">
        <v>30</v>
      </c>
      <c r="AT2615" s="13"/>
      <c r="AU2615" s="13"/>
      <c r="AV2615" s="13"/>
      <c r="AW2615" s="13"/>
      <c r="AX2615" s="13"/>
      <c r="AY2615" s="14">
        <f t="shared" si="414"/>
        <v>58.1875</v>
      </c>
      <c r="AZ2615" s="14">
        <f t="shared" si="412"/>
        <v>23</v>
      </c>
      <c r="BA2615" s="19">
        <f t="shared" si="415"/>
        <v>0.72727272727272729</v>
      </c>
      <c r="BB2615" s="20">
        <f t="shared" si="413"/>
        <v>18.301980767119169</v>
      </c>
      <c r="BC2615">
        <f t="shared" si="416"/>
        <v>0</v>
      </c>
      <c r="BD2615" s="14">
        <f t="shared" si="417"/>
        <v>7</v>
      </c>
      <c r="BE2615" s="14">
        <f t="shared" si="418"/>
        <v>53.4</v>
      </c>
      <c r="BF2615" s="14">
        <f t="shared" si="419"/>
        <v>60.4</v>
      </c>
      <c r="BG2615" s="14">
        <f t="shared" si="420"/>
        <v>58.75</v>
      </c>
    </row>
    <row r="2616" spans="1:59" x14ac:dyDescent="0.2">
      <c r="A2616" t="str">
        <f t="shared" si="411"/>
        <v>Jayden Short_2016</v>
      </c>
      <c r="B2616" t="s">
        <v>706</v>
      </c>
      <c r="C2616" t="s">
        <v>369</v>
      </c>
      <c r="D2616">
        <v>2016</v>
      </c>
      <c r="E2616" s="13">
        <v>117300</v>
      </c>
      <c r="F2616" s="13">
        <v>117300</v>
      </c>
      <c r="G2616" s="13">
        <v>117300</v>
      </c>
      <c r="H2616" s="13">
        <v>117300</v>
      </c>
      <c r="I2616" s="13">
        <v>117300</v>
      </c>
      <c r="J2616" s="13">
        <v>117300</v>
      </c>
      <c r="K2616" s="13">
        <v>117300</v>
      </c>
      <c r="L2616" s="13">
        <v>159500</v>
      </c>
      <c r="M2616" s="13">
        <v>188400</v>
      </c>
      <c r="N2616" s="13">
        <v>197800</v>
      </c>
      <c r="O2616" s="13">
        <v>197800</v>
      </c>
      <c r="P2616" s="13">
        <v>197800</v>
      </c>
      <c r="Q2616" s="13">
        <v>211100</v>
      </c>
      <c r="R2616" s="13">
        <v>211100</v>
      </c>
      <c r="S2616" s="13">
        <v>225100</v>
      </c>
      <c r="T2616" s="13">
        <v>260400</v>
      </c>
      <c r="U2616" s="13">
        <v>281000</v>
      </c>
      <c r="V2616" s="13">
        <v>305700</v>
      </c>
      <c r="W2616" s="13">
        <v>306900</v>
      </c>
      <c r="X2616" s="13">
        <v>312700</v>
      </c>
      <c r="Y2616" s="13">
        <v>319000</v>
      </c>
      <c r="Z2616" s="13">
        <v>337800</v>
      </c>
      <c r="AA2616" s="13">
        <v>346800</v>
      </c>
      <c r="AB2616" s="13"/>
      <c r="AC2616" s="13">
        <v>52</v>
      </c>
      <c r="AD2616" s="13">
        <v>46</v>
      </c>
      <c r="AE2616" s="13"/>
      <c r="AF2616" s="13"/>
      <c r="AG2616" s="13"/>
      <c r="AH2616" s="13">
        <v>67</v>
      </c>
      <c r="AI2616" s="13">
        <v>47</v>
      </c>
      <c r="AJ2616" s="13">
        <v>20</v>
      </c>
      <c r="AK2616" s="13"/>
      <c r="AL2616" s="13"/>
      <c r="AM2616" s="13">
        <v>82</v>
      </c>
      <c r="AN2616" s="13"/>
      <c r="AO2616" s="13">
        <v>58</v>
      </c>
      <c r="AP2616" s="13">
        <v>75</v>
      </c>
      <c r="AQ2616" s="13">
        <v>71</v>
      </c>
      <c r="AR2616" s="13">
        <v>82</v>
      </c>
      <c r="AS2616" s="13">
        <v>38</v>
      </c>
      <c r="AT2616" s="13">
        <v>83</v>
      </c>
      <c r="AU2616" s="13">
        <v>87</v>
      </c>
      <c r="AV2616" s="13">
        <v>71</v>
      </c>
      <c r="AW2616" s="13">
        <v>72</v>
      </c>
      <c r="AX2616" s="13">
        <v>59</v>
      </c>
      <c r="AY2616" s="14">
        <f t="shared" si="414"/>
        <v>63.125</v>
      </c>
      <c r="AZ2616" s="14">
        <f t="shared" si="412"/>
        <v>23</v>
      </c>
      <c r="BA2616" s="19">
        <f t="shared" si="415"/>
        <v>0.72727272727272729</v>
      </c>
      <c r="BB2616" s="20">
        <f t="shared" si="413"/>
        <v>18.704277585621959</v>
      </c>
      <c r="BC2616">
        <f t="shared" si="416"/>
        <v>0</v>
      </c>
      <c r="BD2616" s="14">
        <f t="shared" si="417"/>
        <v>1</v>
      </c>
      <c r="BE2616" s="14">
        <f t="shared" si="418"/>
        <v>49</v>
      </c>
      <c r="BF2616" s="14">
        <f t="shared" si="419"/>
        <v>54</v>
      </c>
      <c r="BG2616" s="14">
        <f t="shared" si="420"/>
        <v>70.888888888888886</v>
      </c>
    </row>
    <row r="2617" spans="1:59" x14ac:dyDescent="0.2">
      <c r="A2617" t="str">
        <f t="shared" si="411"/>
        <v>Jayden Short_2015</v>
      </c>
      <c r="B2617" t="s">
        <v>706</v>
      </c>
      <c r="C2617" t="s">
        <v>369</v>
      </c>
      <c r="D2617">
        <v>2015</v>
      </c>
      <c r="E2617" s="13">
        <v>114400</v>
      </c>
      <c r="F2617" s="13">
        <v>114400</v>
      </c>
      <c r="G2617" s="13">
        <v>114400</v>
      </c>
      <c r="H2617" s="13">
        <v>114400</v>
      </c>
      <c r="I2617" s="13">
        <v>114400</v>
      </c>
      <c r="J2617" s="13">
        <v>114400</v>
      </c>
      <c r="K2617" s="13">
        <v>114400</v>
      </c>
      <c r="L2617" s="13">
        <v>114400</v>
      </c>
      <c r="M2617" s="13">
        <v>114400</v>
      </c>
      <c r="N2617" s="13">
        <v>114400</v>
      </c>
      <c r="O2617" s="13">
        <v>114400</v>
      </c>
      <c r="P2617" s="13">
        <v>114400</v>
      </c>
      <c r="Q2617" s="13">
        <v>114400</v>
      </c>
      <c r="R2617" s="13">
        <v>114400</v>
      </c>
      <c r="S2617" s="13">
        <v>114400</v>
      </c>
      <c r="T2617" s="13">
        <v>114400</v>
      </c>
      <c r="U2617" s="13">
        <v>114400</v>
      </c>
      <c r="V2617" s="13">
        <v>114400</v>
      </c>
      <c r="W2617" s="13">
        <v>114400</v>
      </c>
      <c r="X2617" s="13">
        <v>114400</v>
      </c>
      <c r="Y2617" s="13">
        <v>114400</v>
      </c>
      <c r="Z2617" s="13">
        <v>114400</v>
      </c>
      <c r="AA2617" s="13">
        <v>114400</v>
      </c>
      <c r="AB2617" s="13"/>
      <c r="AC2617" s="13"/>
      <c r="AD2617" s="13"/>
      <c r="AE2617" s="13"/>
      <c r="AF2617" s="13"/>
      <c r="AG2617" s="13"/>
      <c r="AH2617" s="13"/>
      <c r="AI2617" s="13"/>
      <c r="AJ2617" s="13"/>
      <c r="AK2617" s="13"/>
      <c r="AL2617" s="13"/>
      <c r="AM2617" s="13"/>
      <c r="AN2617" s="13"/>
      <c r="AO2617" s="13"/>
      <c r="AP2617" s="13"/>
      <c r="AQ2617" s="13"/>
      <c r="AR2617" s="13"/>
      <c r="AS2617" s="13"/>
      <c r="AT2617" s="13"/>
      <c r="AU2617" s="13"/>
      <c r="AV2617" s="13"/>
      <c r="AW2617" s="13"/>
      <c r="AX2617" s="13"/>
      <c r="AY2617" s="14" t="str">
        <f t="shared" si="414"/>
        <v/>
      </c>
      <c r="AZ2617" s="14">
        <f t="shared" si="412"/>
        <v>23</v>
      </c>
      <c r="BA2617" s="19">
        <f t="shared" si="415"/>
        <v>0</v>
      </c>
      <c r="BB2617" s="20" t="e">
        <f t="shared" si="413"/>
        <v>#DIV/0!</v>
      </c>
      <c r="BC2617">
        <f t="shared" si="416"/>
        <v>0</v>
      </c>
      <c r="BD2617" s="14">
        <f t="shared" si="417"/>
        <v>1</v>
      </c>
      <c r="BE2617" s="14" t="str">
        <f t="shared" si="418"/>
        <v/>
      </c>
      <c r="BF2617" s="14" t="str">
        <f t="shared" si="419"/>
        <v/>
      </c>
      <c r="BG2617" s="14" t="str">
        <f t="shared" si="420"/>
        <v/>
      </c>
    </row>
    <row r="2618" spans="1:59" x14ac:dyDescent="0.2">
      <c r="A2618" t="str">
        <f t="shared" si="411"/>
        <v>Luke Shuey_2018</v>
      </c>
      <c r="B2618" t="s">
        <v>761</v>
      </c>
      <c r="C2618" t="s">
        <v>465</v>
      </c>
      <c r="D2618">
        <v>2018</v>
      </c>
      <c r="E2618" s="13">
        <v>529100</v>
      </c>
      <c r="F2618" s="13">
        <v>529100</v>
      </c>
      <c r="G2618" s="13">
        <v>529100</v>
      </c>
      <c r="H2618" s="13">
        <v>515400</v>
      </c>
      <c r="I2618" s="13">
        <v>501200</v>
      </c>
      <c r="J2618" s="13">
        <v>509500</v>
      </c>
      <c r="K2618" s="13">
        <v>506700</v>
      </c>
      <c r="L2618" s="13">
        <v>465700</v>
      </c>
      <c r="M2618" s="13">
        <v>465700</v>
      </c>
      <c r="N2618" s="13">
        <v>465700</v>
      </c>
      <c r="O2618" s="13">
        <v>465700</v>
      </c>
      <c r="P2618" s="13">
        <v>465700</v>
      </c>
      <c r="Q2618" s="13">
        <v>465700</v>
      </c>
      <c r="R2618" s="13">
        <v>416600</v>
      </c>
      <c r="S2618" s="13">
        <v>362600</v>
      </c>
      <c r="T2618" s="13">
        <v>368000</v>
      </c>
      <c r="U2618" s="13">
        <v>390400</v>
      </c>
      <c r="V2618" s="13">
        <v>439600</v>
      </c>
      <c r="W2618" s="13">
        <v>466900</v>
      </c>
      <c r="X2618" s="13">
        <v>466900</v>
      </c>
      <c r="Y2618" s="13">
        <v>480000</v>
      </c>
      <c r="Z2618" s="13">
        <v>474300</v>
      </c>
      <c r="AA2618" s="13">
        <v>468800</v>
      </c>
      <c r="AB2618" s="13">
        <v>110</v>
      </c>
      <c r="AC2618" s="13">
        <v>63</v>
      </c>
      <c r="AD2618" s="13">
        <v>111</v>
      </c>
      <c r="AE2618" s="13">
        <v>97</v>
      </c>
      <c r="AF2618" s="13">
        <v>104</v>
      </c>
      <c r="AG2618" s="13">
        <v>95</v>
      </c>
      <c r="AH2618" s="13">
        <v>12</v>
      </c>
      <c r="AI2618" s="13"/>
      <c r="AJ2618" s="13"/>
      <c r="AK2618" s="13"/>
      <c r="AL2618" s="13"/>
      <c r="AM2618" s="13"/>
      <c r="AN2618" s="13">
        <v>63</v>
      </c>
      <c r="AO2618" s="13">
        <v>56</v>
      </c>
      <c r="AP2618" s="13">
        <v>115</v>
      </c>
      <c r="AQ2618" s="13">
        <v>105</v>
      </c>
      <c r="AR2618" s="13">
        <v>129</v>
      </c>
      <c r="AS2618" s="13">
        <v>97</v>
      </c>
      <c r="AT2618" s="13"/>
      <c r="AU2618" s="13">
        <v>91</v>
      </c>
      <c r="AV2618" s="13">
        <v>95</v>
      </c>
      <c r="AW2618" s="13">
        <v>89</v>
      </c>
      <c r="AX2618" s="13">
        <v>111</v>
      </c>
      <c r="AY2618" s="14">
        <f t="shared" si="414"/>
        <v>90.764705882352942</v>
      </c>
      <c r="AZ2618" s="14">
        <f t="shared" si="412"/>
        <v>23</v>
      </c>
      <c r="BA2618" s="19">
        <f t="shared" si="415"/>
        <v>0.77272727272727271</v>
      </c>
      <c r="BB2618" s="20">
        <f t="shared" si="413"/>
        <v>28.159211218899358</v>
      </c>
      <c r="BC2618">
        <f t="shared" si="416"/>
        <v>0</v>
      </c>
      <c r="BD2618" s="14">
        <f t="shared" si="417"/>
        <v>15</v>
      </c>
      <c r="BE2618" s="14">
        <f t="shared" si="418"/>
        <v>96.666666666666671</v>
      </c>
      <c r="BF2618" s="14">
        <f t="shared" si="419"/>
        <v>12</v>
      </c>
      <c r="BG2618" s="14">
        <f t="shared" si="420"/>
        <v>104</v>
      </c>
    </row>
    <row r="2619" spans="1:59" x14ac:dyDescent="0.2">
      <c r="A2619" t="str">
        <f t="shared" si="411"/>
        <v>Luke Shuey_2017</v>
      </c>
      <c r="B2619" t="s">
        <v>761</v>
      </c>
      <c r="C2619" t="s">
        <v>465</v>
      </c>
      <c r="D2619">
        <v>2017</v>
      </c>
      <c r="E2619" s="13">
        <v>574500</v>
      </c>
      <c r="F2619" s="13">
        <v>574500</v>
      </c>
      <c r="G2619" s="13">
        <v>574500</v>
      </c>
      <c r="H2619" s="13">
        <v>576300</v>
      </c>
      <c r="I2619" s="13">
        <v>594000</v>
      </c>
      <c r="J2619" s="13">
        <v>586900</v>
      </c>
      <c r="K2619" s="13">
        <v>575900</v>
      </c>
      <c r="L2619" s="13">
        <v>554900</v>
      </c>
      <c r="M2619" s="13">
        <v>537600</v>
      </c>
      <c r="N2619" s="13">
        <v>516400</v>
      </c>
      <c r="O2619" s="13">
        <v>516400</v>
      </c>
      <c r="P2619" s="13">
        <v>500700</v>
      </c>
      <c r="Q2619" s="13">
        <v>500700</v>
      </c>
      <c r="R2619" s="13">
        <v>499400</v>
      </c>
      <c r="S2619" s="13">
        <v>502500</v>
      </c>
      <c r="T2619" s="13">
        <v>496800</v>
      </c>
      <c r="U2619" s="13">
        <v>474200</v>
      </c>
      <c r="V2619" s="13">
        <v>447100</v>
      </c>
      <c r="W2619" s="13">
        <v>429300</v>
      </c>
      <c r="X2619" s="13">
        <v>437300</v>
      </c>
      <c r="Y2619" s="13">
        <v>449200</v>
      </c>
      <c r="Z2619" s="13">
        <v>461700</v>
      </c>
      <c r="AA2619" s="13">
        <v>440800</v>
      </c>
      <c r="AB2619" s="13">
        <v>89</v>
      </c>
      <c r="AC2619" s="13">
        <v>141</v>
      </c>
      <c r="AD2619" s="13">
        <v>109</v>
      </c>
      <c r="AE2619" s="13">
        <v>127</v>
      </c>
      <c r="AF2619" s="13">
        <v>95</v>
      </c>
      <c r="AG2619" s="13">
        <v>98</v>
      </c>
      <c r="AH2619" s="13">
        <v>97</v>
      </c>
      <c r="AI2619" s="13">
        <v>93</v>
      </c>
      <c r="AJ2619" s="13">
        <v>78</v>
      </c>
      <c r="AK2619" s="13"/>
      <c r="AL2619" s="13">
        <v>99</v>
      </c>
      <c r="AM2619" s="13"/>
      <c r="AN2619" s="13">
        <v>114</v>
      </c>
      <c r="AO2619" s="13">
        <v>87</v>
      </c>
      <c r="AP2619" s="13">
        <v>85</v>
      </c>
      <c r="AQ2619" s="13">
        <v>73</v>
      </c>
      <c r="AR2619" s="13">
        <v>64</v>
      </c>
      <c r="AS2619" s="13">
        <v>91</v>
      </c>
      <c r="AT2619" s="13">
        <v>121</v>
      </c>
      <c r="AU2619" s="13">
        <v>79</v>
      </c>
      <c r="AV2619" s="13">
        <v>100</v>
      </c>
      <c r="AW2619" s="13">
        <v>53</v>
      </c>
      <c r="AX2619" s="13">
        <v>128</v>
      </c>
      <c r="AY2619" s="14">
        <f t="shared" si="414"/>
        <v>96.238095238095241</v>
      </c>
      <c r="AZ2619" s="14">
        <f t="shared" si="412"/>
        <v>23</v>
      </c>
      <c r="BA2619" s="19">
        <f t="shared" si="415"/>
        <v>0.95454545454545459</v>
      </c>
      <c r="BB2619" s="20">
        <f t="shared" si="413"/>
        <v>21.746045070092087</v>
      </c>
      <c r="BC2619">
        <f t="shared" si="416"/>
        <v>0</v>
      </c>
      <c r="BD2619" s="14">
        <f t="shared" si="417"/>
        <v>19</v>
      </c>
      <c r="BE2619" s="14">
        <f t="shared" si="418"/>
        <v>109.83333333333333</v>
      </c>
      <c r="BF2619" s="14">
        <f t="shared" si="419"/>
        <v>91.75</v>
      </c>
      <c r="BG2619" s="14">
        <f t="shared" si="420"/>
        <v>88.222222222222229</v>
      </c>
    </row>
    <row r="2620" spans="1:59" x14ac:dyDescent="0.2">
      <c r="A2620" t="str">
        <f t="shared" si="411"/>
        <v>Luke Shuey_2016</v>
      </c>
      <c r="B2620" t="s">
        <v>761</v>
      </c>
      <c r="C2620" t="s">
        <v>465</v>
      </c>
      <c r="D2620">
        <v>2016</v>
      </c>
      <c r="E2620" s="13">
        <v>523400</v>
      </c>
      <c r="F2620" s="13">
        <v>523400</v>
      </c>
      <c r="G2620" s="13">
        <v>523400</v>
      </c>
      <c r="H2620" s="13">
        <v>519500</v>
      </c>
      <c r="I2620" s="13">
        <v>546200</v>
      </c>
      <c r="J2620" s="13">
        <v>561900</v>
      </c>
      <c r="K2620" s="13">
        <v>570900</v>
      </c>
      <c r="L2620" s="13">
        <v>535900</v>
      </c>
      <c r="M2620" s="13">
        <v>520400</v>
      </c>
      <c r="N2620" s="13">
        <v>497300</v>
      </c>
      <c r="O2620" s="13">
        <v>499700</v>
      </c>
      <c r="P2620" s="13">
        <v>485500</v>
      </c>
      <c r="Q2620" s="13">
        <v>475800</v>
      </c>
      <c r="R2620" s="13">
        <v>460700</v>
      </c>
      <c r="S2620" s="13">
        <v>460700</v>
      </c>
      <c r="T2620" s="13">
        <v>468500</v>
      </c>
      <c r="U2620" s="13">
        <v>492900</v>
      </c>
      <c r="V2620" s="13">
        <v>508500</v>
      </c>
      <c r="W2620" s="13">
        <v>526800</v>
      </c>
      <c r="X2620" s="13">
        <v>521600</v>
      </c>
      <c r="Y2620" s="13">
        <v>525500</v>
      </c>
      <c r="Z2620" s="13">
        <v>549500</v>
      </c>
      <c r="AA2620" s="13">
        <v>565500</v>
      </c>
      <c r="AB2620" s="13">
        <v>84</v>
      </c>
      <c r="AC2620" s="13">
        <v>96</v>
      </c>
      <c r="AD2620" s="13">
        <v>119</v>
      </c>
      <c r="AE2620" s="13">
        <v>151</v>
      </c>
      <c r="AF2620" s="13">
        <v>85</v>
      </c>
      <c r="AG2620" s="13">
        <v>114</v>
      </c>
      <c r="AH2620" s="13">
        <v>61</v>
      </c>
      <c r="AI2620" s="13">
        <v>114</v>
      </c>
      <c r="AJ2620" s="13">
        <v>84</v>
      </c>
      <c r="AK2620" s="13">
        <v>106</v>
      </c>
      <c r="AL2620" s="13">
        <v>77</v>
      </c>
      <c r="AM2620" s="13">
        <v>87</v>
      </c>
      <c r="AN2620" s="13">
        <v>95</v>
      </c>
      <c r="AO2620" s="13"/>
      <c r="AP2620" s="13">
        <v>112</v>
      </c>
      <c r="AQ2620" s="13">
        <v>131</v>
      </c>
      <c r="AR2620" s="13">
        <v>94</v>
      </c>
      <c r="AS2620" s="13">
        <v>130</v>
      </c>
      <c r="AT2620" s="13">
        <v>90</v>
      </c>
      <c r="AU2620" s="13">
        <v>112</v>
      </c>
      <c r="AV2620" s="13">
        <v>179</v>
      </c>
      <c r="AW2620" s="13">
        <v>86</v>
      </c>
      <c r="AX2620" s="13">
        <v>116</v>
      </c>
      <c r="AY2620" s="14">
        <f t="shared" si="414"/>
        <v>105.59090909090909</v>
      </c>
      <c r="AZ2620" s="14">
        <f t="shared" si="412"/>
        <v>23</v>
      </c>
      <c r="BA2620" s="19">
        <f t="shared" si="415"/>
        <v>1</v>
      </c>
      <c r="BB2620" s="20">
        <f t="shared" si="413"/>
        <v>26.437093513090904</v>
      </c>
      <c r="BC2620">
        <f t="shared" si="416"/>
        <v>0</v>
      </c>
      <c r="BD2620" s="14">
        <f t="shared" si="417"/>
        <v>14</v>
      </c>
      <c r="BE2620" s="14">
        <f t="shared" si="418"/>
        <v>108.16666666666667</v>
      </c>
      <c r="BF2620" s="14">
        <f t="shared" si="419"/>
        <v>88.166666666666671</v>
      </c>
      <c r="BG2620" s="14">
        <f t="shared" si="420"/>
        <v>116.66666666666667</v>
      </c>
    </row>
    <row r="2621" spans="1:59" x14ac:dyDescent="0.2">
      <c r="A2621" t="str">
        <f t="shared" si="411"/>
        <v>Luke Shuey_2015</v>
      </c>
      <c r="B2621" t="s">
        <v>761</v>
      </c>
      <c r="C2621" t="s">
        <v>465</v>
      </c>
      <c r="D2621">
        <v>2015</v>
      </c>
      <c r="E2621" s="13">
        <v>538000</v>
      </c>
      <c r="F2621" s="13">
        <v>538000</v>
      </c>
      <c r="G2621" s="13">
        <v>538000</v>
      </c>
      <c r="H2621" s="13">
        <v>512500</v>
      </c>
      <c r="I2621" s="13">
        <v>497000</v>
      </c>
      <c r="J2621" s="13">
        <v>480500</v>
      </c>
      <c r="K2621" s="13">
        <v>492600</v>
      </c>
      <c r="L2621" s="13">
        <v>506500</v>
      </c>
      <c r="M2621" s="13">
        <v>512800</v>
      </c>
      <c r="N2621" s="13">
        <v>515300</v>
      </c>
      <c r="O2621" s="13">
        <v>512800</v>
      </c>
      <c r="P2621" s="13">
        <v>500100</v>
      </c>
      <c r="Q2621" s="13">
        <v>477800</v>
      </c>
      <c r="R2621" s="13">
        <v>477800</v>
      </c>
      <c r="S2621" s="13">
        <v>461900</v>
      </c>
      <c r="T2621" s="13">
        <v>456200</v>
      </c>
      <c r="U2621" s="13">
        <v>442800</v>
      </c>
      <c r="V2621" s="13">
        <v>433400</v>
      </c>
      <c r="W2621" s="13">
        <v>435200</v>
      </c>
      <c r="X2621" s="13">
        <v>465200</v>
      </c>
      <c r="Y2621" s="13">
        <v>498600</v>
      </c>
      <c r="Z2621" s="13">
        <v>519100</v>
      </c>
      <c r="AA2621" s="13">
        <v>522300</v>
      </c>
      <c r="AB2621" s="13">
        <v>84</v>
      </c>
      <c r="AC2621" s="13">
        <v>128</v>
      </c>
      <c r="AD2621" s="13">
        <v>49</v>
      </c>
      <c r="AE2621" s="13">
        <v>93</v>
      </c>
      <c r="AF2621" s="13">
        <v>118</v>
      </c>
      <c r="AG2621" s="13">
        <v>104</v>
      </c>
      <c r="AH2621" s="13">
        <v>104</v>
      </c>
      <c r="AI2621" s="13">
        <v>108</v>
      </c>
      <c r="AJ2621" s="13">
        <v>99</v>
      </c>
      <c r="AK2621" s="13">
        <v>92</v>
      </c>
      <c r="AL2621" s="13">
        <v>84</v>
      </c>
      <c r="AM2621" s="13">
        <v>71</v>
      </c>
      <c r="AN2621" s="13"/>
      <c r="AO2621" s="13">
        <v>91</v>
      </c>
      <c r="AP2621" s="13">
        <v>98</v>
      </c>
      <c r="AQ2621" s="13">
        <v>51</v>
      </c>
      <c r="AR2621" s="13">
        <v>98</v>
      </c>
      <c r="AS2621" s="13">
        <v>117</v>
      </c>
      <c r="AT2621" s="13">
        <v>117</v>
      </c>
      <c r="AU2621" s="13">
        <v>125</v>
      </c>
      <c r="AV2621" s="13">
        <v>111</v>
      </c>
      <c r="AW2621" s="13">
        <v>90</v>
      </c>
      <c r="AX2621" s="13">
        <v>102</v>
      </c>
      <c r="AY2621" s="14">
        <f t="shared" si="414"/>
        <v>97</v>
      </c>
      <c r="AZ2621" s="14">
        <f t="shared" si="412"/>
        <v>23</v>
      </c>
      <c r="BA2621" s="19">
        <f t="shared" si="415"/>
        <v>1</v>
      </c>
      <c r="BB2621" s="20">
        <f t="shared" si="413"/>
        <v>20.692763860598134</v>
      </c>
      <c r="BC2621">
        <f t="shared" si="416"/>
        <v>0</v>
      </c>
      <c r="BD2621" s="14">
        <f t="shared" si="417"/>
        <v>18</v>
      </c>
      <c r="BE2621" s="14">
        <f t="shared" si="418"/>
        <v>96</v>
      </c>
      <c r="BF2621" s="14">
        <f t="shared" si="419"/>
        <v>93</v>
      </c>
      <c r="BG2621" s="14">
        <f t="shared" si="420"/>
        <v>101</v>
      </c>
    </row>
    <row r="2622" spans="1:59" x14ac:dyDescent="0.2">
      <c r="A2622" t="str">
        <f t="shared" si="411"/>
        <v>James Sicily_2018</v>
      </c>
      <c r="B2622" t="s">
        <v>690</v>
      </c>
      <c r="C2622" t="s">
        <v>260</v>
      </c>
      <c r="D2622">
        <v>2018</v>
      </c>
      <c r="E2622" s="13">
        <v>402800</v>
      </c>
      <c r="F2622" s="13">
        <v>402800</v>
      </c>
      <c r="G2622" s="13">
        <v>402800</v>
      </c>
      <c r="H2622" s="13">
        <v>402800</v>
      </c>
      <c r="I2622" s="13">
        <v>429500</v>
      </c>
      <c r="J2622" s="13">
        <v>448700</v>
      </c>
      <c r="K2622" s="13">
        <v>448700</v>
      </c>
      <c r="L2622" s="13">
        <v>498000</v>
      </c>
      <c r="M2622" s="13">
        <v>532900</v>
      </c>
      <c r="N2622" s="13">
        <v>537500</v>
      </c>
      <c r="O2622" s="13">
        <v>514900</v>
      </c>
      <c r="P2622" s="13">
        <v>497900</v>
      </c>
      <c r="Q2622" s="13">
        <v>497900</v>
      </c>
      <c r="R2622" s="13">
        <v>502300</v>
      </c>
      <c r="S2622" s="13">
        <v>526800</v>
      </c>
      <c r="T2622" s="13">
        <v>534600</v>
      </c>
      <c r="U2622" s="13">
        <v>529900</v>
      </c>
      <c r="V2622" s="13">
        <v>508800</v>
      </c>
      <c r="W2622" s="13">
        <v>508800</v>
      </c>
      <c r="X2622" s="13">
        <v>508800</v>
      </c>
      <c r="Y2622" s="13">
        <v>508800</v>
      </c>
      <c r="Z2622" s="13">
        <v>508800</v>
      </c>
      <c r="AA2622" s="13">
        <v>508800</v>
      </c>
      <c r="AB2622" s="13">
        <v>125</v>
      </c>
      <c r="AC2622" s="13">
        <v>61</v>
      </c>
      <c r="AD2622" s="13"/>
      <c r="AE2622" s="13">
        <v>110</v>
      </c>
      <c r="AF2622" s="13">
        <v>123</v>
      </c>
      <c r="AG2622" s="13"/>
      <c r="AH2622" s="13">
        <v>145</v>
      </c>
      <c r="AI2622" s="13">
        <v>110</v>
      </c>
      <c r="AJ2622" s="13">
        <v>77</v>
      </c>
      <c r="AK2622" s="13">
        <v>85</v>
      </c>
      <c r="AL2622" s="13">
        <v>109</v>
      </c>
      <c r="AM2622" s="13"/>
      <c r="AN2622" s="13">
        <v>115</v>
      </c>
      <c r="AO2622" s="13">
        <v>135</v>
      </c>
      <c r="AP2622" s="13">
        <v>90</v>
      </c>
      <c r="AQ2622" s="13">
        <v>92</v>
      </c>
      <c r="AR2622" s="13">
        <v>94</v>
      </c>
      <c r="AS2622" s="13"/>
      <c r="AT2622" s="13"/>
      <c r="AU2622" s="13"/>
      <c r="AV2622" s="13"/>
      <c r="AW2622" s="13"/>
      <c r="AX2622" s="13"/>
      <c r="AY2622" s="14">
        <f t="shared" si="414"/>
        <v>105.07142857142857</v>
      </c>
      <c r="AZ2622" s="14">
        <f t="shared" si="412"/>
        <v>23</v>
      </c>
      <c r="BA2622" s="19">
        <f t="shared" si="415"/>
        <v>0.63636363636363635</v>
      </c>
      <c r="BB2622" s="20">
        <f t="shared" si="413"/>
        <v>23.246056028477636</v>
      </c>
      <c r="BC2622">
        <f t="shared" si="416"/>
        <v>0</v>
      </c>
      <c r="BD2622" s="14">
        <f t="shared" si="417"/>
        <v>1</v>
      </c>
      <c r="BE2622" s="14">
        <f t="shared" si="418"/>
        <v>104.75</v>
      </c>
      <c r="BF2622" s="14">
        <f t="shared" si="419"/>
        <v>105.2</v>
      </c>
      <c r="BG2622" s="14">
        <f t="shared" si="420"/>
        <v>92</v>
      </c>
    </row>
    <row r="2623" spans="1:59" x14ac:dyDescent="0.2">
      <c r="A2623" t="str">
        <f t="shared" si="411"/>
        <v>James Sicily_2017</v>
      </c>
      <c r="B2623" t="s">
        <v>690</v>
      </c>
      <c r="C2623" t="s">
        <v>260</v>
      </c>
      <c r="D2623">
        <v>2017</v>
      </c>
      <c r="E2623" s="13">
        <v>345900</v>
      </c>
      <c r="F2623" s="13">
        <v>345900</v>
      </c>
      <c r="G2623" s="13">
        <v>345900</v>
      </c>
      <c r="H2623" s="13">
        <v>345900</v>
      </c>
      <c r="I2623" s="13">
        <v>345900</v>
      </c>
      <c r="J2623" s="13">
        <v>334300</v>
      </c>
      <c r="K2623" s="13">
        <v>324800</v>
      </c>
      <c r="L2623" s="13">
        <v>297600</v>
      </c>
      <c r="M2623" s="13">
        <v>297600</v>
      </c>
      <c r="N2623" s="13">
        <v>277600</v>
      </c>
      <c r="O2623" s="13">
        <v>274400</v>
      </c>
      <c r="P2623" s="13">
        <v>281900</v>
      </c>
      <c r="Q2623" s="13">
        <v>284900</v>
      </c>
      <c r="R2623" s="13">
        <v>284900</v>
      </c>
      <c r="S2623" s="13">
        <v>301700</v>
      </c>
      <c r="T2623" s="13">
        <v>327800</v>
      </c>
      <c r="U2623" s="13">
        <v>369500</v>
      </c>
      <c r="V2623" s="13">
        <v>379000</v>
      </c>
      <c r="W2623" s="13">
        <v>393100</v>
      </c>
      <c r="X2623" s="13">
        <v>397900</v>
      </c>
      <c r="Y2623" s="13">
        <v>438000</v>
      </c>
      <c r="Z2623" s="13">
        <v>468600</v>
      </c>
      <c r="AA2623" s="13">
        <v>459100</v>
      </c>
      <c r="AB2623" s="13">
        <v>35</v>
      </c>
      <c r="AC2623" s="13"/>
      <c r="AD2623" s="13"/>
      <c r="AE2623" s="13">
        <v>77</v>
      </c>
      <c r="AF2623" s="13">
        <v>64</v>
      </c>
      <c r="AG2623" s="13">
        <v>34</v>
      </c>
      <c r="AH2623" s="13">
        <v>31</v>
      </c>
      <c r="AI2623" s="13"/>
      <c r="AJ2623" s="13">
        <v>65</v>
      </c>
      <c r="AK2623" s="13">
        <v>60</v>
      </c>
      <c r="AL2623" s="13">
        <v>54</v>
      </c>
      <c r="AM2623" s="13">
        <v>58</v>
      </c>
      <c r="AN2623" s="13"/>
      <c r="AO2623" s="13">
        <v>93</v>
      </c>
      <c r="AP2623" s="13">
        <v>87</v>
      </c>
      <c r="AQ2623" s="13">
        <v>109</v>
      </c>
      <c r="AR2623" s="13">
        <v>46</v>
      </c>
      <c r="AS2623" s="13">
        <v>104</v>
      </c>
      <c r="AT2623" s="13">
        <v>97</v>
      </c>
      <c r="AU2623" s="13">
        <v>130</v>
      </c>
      <c r="AV2623" s="13">
        <v>107</v>
      </c>
      <c r="AW2623" s="13">
        <v>25</v>
      </c>
      <c r="AX2623" s="13">
        <v>116</v>
      </c>
      <c r="AY2623" s="14">
        <f t="shared" si="414"/>
        <v>73.263157894736835</v>
      </c>
      <c r="AZ2623" s="14">
        <f t="shared" si="412"/>
        <v>23</v>
      </c>
      <c r="BA2623" s="19">
        <f t="shared" si="415"/>
        <v>0.86363636363636365</v>
      </c>
      <c r="BB2623" s="20">
        <f t="shared" si="413"/>
        <v>31.937164184384798</v>
      </c>
      <c r="BC2623">
        <f t="shared" si="416"/>
        <v>0</v>
      </c>
      <c r="BD2623" s="14">
        <f t="shared" si="417"/>
        <v>11</v>
      </c>
      <c r="BE2623" s="14">
        <f t="shared" si="418"/>
        <v>52.5</v>
      </c>
      <c r="BF2623" s="14">
        <f t="shared" si="419"/>
        <v>53.6</v>
      </c>
      <c r="BG2623" s="14">
        <f t="shared" si="420"/>
        <v>91.222222222222229</v>
      </c>
    </row>
    <row r="2624" spans="1:59" x14ac:dyDescent="0.2">
      <c r="A2624" t="str">
        <f t="shared" si="411"/>
        <v>James Sicily_2016</v>
      </c>
      <c r="B2624" t="s">
        <v>690</v>
      </c>
      <c r="C2624" t="s">
        <v>260</v>
      </c>
      <c r="D2624">
        <v>2016</v>
      </c>
      <c r="E2624" s="13">
        <v>222900</v>
      </c>
      <c r="F2624" s="13">
        <v>222900</v>
      </c>
      <c r="G2624" s="13">
        <v>222900</v>
      </c>
      <c r="H2624" s="13">
        <v>265500</v>
      </c>
      <c r="I2624" s="13">
        <v>301300</v>
      </c>
      <c r="J2624" s="13">
        <v>317600</v>
      </c>
      <c r="K2624" s="13">
        <v>301100</v>
      </c>
      <c r="L2624" s="13">
        <v>291000</v>
      </c>
      <c r="M2624" s="13">
        <v>284500</v>
      </c>
      <c r="N2624" s="13">
        <v>289700</v>
      </c>
      <c r="O2624" s="13">
        <v>294600</v>
      </c>
      <c r="P2624" s="13">
        <v>294000</v>
      </c>
      <c r="Q2624" s="13">
        <v>298500</v>
      </c>
      <c r="R2624" s="13">
        <v>319800</v>
      </c>
      <c r="S2624" s="13">
        <v>350900</v>
      </c>
      <c r="T2624" s="13">
        <v>350900</v>
      </c>
      <c r="U2624" s="13">
        <v>363300</v>
      </c>
      <c r="V2624" s="13">
        <v>340400</v>
      </c>
      <c r="W2624" s="13">
        <v>314300</v>
      </c>
      <c r="X2624" s="13">
        <v>308000</v>
      </c>
      <c r="Y2624" s="13">
        <v>306700</v>
      </c>
      <c r="Z2624" s="13">
        <v>306700</v>
      </c>
      <c r="AA2624" s="13">
        <v>299200</v>
      </c>
      <c r="AB2624" s="13">
        <v>44</v>
      </c>
      <c r="AC2624" s="13">
        <v>92</v>
      </c>
      <c r="AD2624" s="13">
        <v>91</v>
      </c>
      <c r="AE2624" s="13">
        <v>54</v>
      </c>
      <c r="AF2624" s="13">
        <v>68</v>
      </c>
      <c r="AG2624" s="13">
        <v>27</v>
      </c>
      <c r="AH2624" s="13">
        <v>61</v>
      </c>
      <c r="AI2624" s="13">
        <v>70</v>
      </c>
      <c r="AJ2624" s="13">
        <v>51</v>
      </c>
      <c r="AK2624" s="13">
        <v>64</v>
      </c>
      <c r="AL2624" s="13">
        <v>60</v>
      </c>
      <c r="AM2624" s="13">
        <v>63</v>
      </c>
      <c r="AN2624" s="13">
        <v>110</v>
      </c>
      <c r="AO2624" s="13">
        <v>92</v>
      </c>
      <c r="AP2624" s="13"/>
      <c r="AQ2624" s="13">
        <v>38</v>
      </c>
      <c r="AR2624" s="13">
        <v>40</v>
      </c>
      <c r="AS2624" s="13">
        <v>72</v>
      </c>
      <c r="AT2624" s="13">
        <v>68</v>
      </c>
      <c r="AU2624" s="13">
        <v>48</v>
      </c>
      <c r="AV2624" s="13"/>
      <c r="AW2624" s="13">
        <v>57</v>
      </c>
      <c r="AX2624" s="13">
        <v>65</v>
      </c>
      <c r="AY2624" s="14">
        <f t="shared" si="414"/>
        <v>63.571428571428569</v>
      </c>
      <c r="AZ2624" s="14">
        <f t="shared" si="412"/>
        <v>23</v>
      </c>
      <c r="BA2624" s="19">
        <f t="shared" si="415"/>
        <v>0.95454545454545459</v>
      </c>
      <c r="BB2624" s="20">
        <f t="shared" si="413"/>
        <v>20.202899367594313</v>
      </c>
      <c r="BC2624">
        <f t="shared" si="416"/>
        <v>0</v>
      </c>
      <c r="BD2624" s="14">
        <f t="shared" si="417"/>
        <v>1</v>
      </c>
      <c r="BE2624" s="14">
        <f t="shared" si="418"/>
        <v>62.666666666666664</v>
      </c>
      <c r="BF2624" s="14">
        <f t="shared" si="419"/>
        <v>61.5</v>
      </c>
      <c r="BG2624" s="14">
        <f t="shared" si="420"/>
        <v>55.428571428571431</v>
      </c>
    </row>
    <row r="2625" spans="1:59" x14ac:dyDescent="0.2">
      <c r="A2625" t="str">
        <f t="shared" si="411"/>
        <v>James Sicily_2015</v>
      </c>
      <c r="B2625" t="s">
        <v>690</v>
      </c>
      <c r="C2625" t="s">
        <v>260</v>
      </c>
      <c r="D2625">
        <v>2015</v>
      </c>
      <c r="E2625" s="13">
        <v>123900</v>
      </c>
      <c r="F2625" s="13">
        <v>123900</v>
      </c>
      <c r="G2625" s="13">
        <v>123900</v>
      </c>
      <c r="H2625" s="13">
        <v>123900</v>
      </c>
      <c r="I2625" s="13">
        <v>123900</v>
      </c>
      <c r="J2625" s="13">
        <v>123900</v>
      </c>
      <c r="K2625" s="13">
        <v>123900</v>
      </c>
      <c r="L2625" s="13">
        <v>123900</v>
      </c>
      <c r="M2625" s="13">
        <v>123900</v>
      </c>
      <c r="N2625" s="13">
        <v>123900</v>
      </c>
      <c r="O2625" s="13">
        <v>123900</v>
      </c>
      <c r="P2625" s="13">
        <v>123900</v>
      </c>
      <c r="Q2625" s="13">
        <v>123900</v>
      </c>
      <c r="R2625" s="13">
        <v>123900</v>
      </c>
      <c r="S2625" s="13">
        <v>123900</v>
      </c>
      <c r="T2625" s="13">
        <v>123900</v>
      </c>
      <c r="U2625" s="13">
        <v>123900</v>
      </c>
      <c r="V2625" s="13">
        <v>123900</v>
      </c>
      <c r="W2625" s="13">
        <v>123900</v>
      </c>
      <c r="X2625" s="13">
        <v>123900</v>
      </c>
      <c r="Y2625" s="13">
        <v>123900</v>
      </c>
      <c r="Z2625" s="13">
        <v>123900</v>
      </c>
      <c r="AA2625" s="13">
        <v>123900</v>
      </c>
      <c r="AB2625" s="13"/>
      <c r="AC2625" s="13">
        <v>41</v>
      </c>
      <c r="AD2625" s="13"/>
      <c r="AE2625" s="13"/>
      <c r="AF2625" s="13"/>
      <c r="AG2625" s="13"/>
      <c r="AH2625" s="13"/>
      <c r="AI2625" s="13"/>
      <c r="AJ2625" s="13"/>
      <c r="AK2625" s="13"/>
      <c r="AL2625" s="13"/>
      <c r="AM2625" s="13"/>
      <c r="AN2625" s="13"/>
      <c r="AO2625" s="13"/>
      <c r="AP2625" s="13"/>
      <c r="AQ2625" s="13"/>
      <c r="AR2625" s="13"/>
      <c r="AS2625" s="13"/>
      <c r="AT2625" s="13"/>
      <c r="AU2625" s="13"/>
      <c r="AV2625" s="13"/>
      <c r="AW2625" s="13">
        <v>84</v>
      </c>
      <c r="AX2625" s="13">
        <v>52</v>
      </c>
      <c r="AY2625" s="14">
        <f t="shared" si="414"/>
        <v>59</v>
      </c>
      <c r="AZ2625" s="14">
        <f t="shared" si="412"/>
        <v>23</v>
      </c>
      <c r="BA2625" s="19">
        <f t="shared" si="415"/>
        <v>0.13636363636363635</v>
      </c>
      <c r="BB2625" s="20">
        <f t="shared" si="413"/>
        <v>22.338307903688676</v>
      </c>
      <c r="BC2625">
        <f t="shared" si="416"/>
        <v>0</v>
      </c>
      <c r="BD2625" s="14">
        <f t="shared" si="417"/>
        <v>1</v>
      </c>
      <c r="BE2625" s="14">
        <f t="shared" si="418"/>
        <v>41</v>
      </c>
      <c r="BF2625" s="14" t="str">
        <f t="shared" si="419"/>
        <v/>
      </c>
      <c r="BG2625" s="14">
        <f t="shared" si="420"/>
        <v>68</v>
      </c>
    </row>
    <row r="2626" spans="1:59" x14ac:dyDescent="0.2">
      <c r="A2626" t="str">
        <f t="shared" ref="A2626:A2689" si="421">B2626&amp;"_"&amp;D2626</f>
        <v>Steele Sidebottom_2018</v>
      </c>
      <c r="B2626" t="s">
        <v>872</v>
      </c>
      <c r="C2626" t="s">
        <v>116</v>
      </c>
      <c r="D2626">
        <v>2018</v>
      </c>
      <c r="E2626" s="13">
        <v>527500</v>
      </c>
      <c r="F2626" s="13">
        <v>527500</v>
      </c>
      <c r="G2626" s="13">
        <v>527500</v>
      </c>
      <c r="H2626" s="13">
        <v>528600</v>
      </c>
      <c r="I2626" s="13">
        <v>552300</v>
      </c>
      <c r="J2626" s="13">
        <v>570100</v>
      </c>
      <c r="K2626" s="13">
        <v>553000</v>
      </c>
      <c r="L2626" s="13">
        <v>519800</v>
      </c>
      <c r="M2626" s="13">
        <v>498400</v>
      </c>
      <c r="N2626" s="13">
        <v>494400</v>
      </c>
      <c r="O2626" s="13">
        <v>487300</v>
      </c>
      <c r="P2626" s="13">
        <v>486200</v>
      </c>
      <c r="Q2626" s="13">
        <v>496600</v>
      </c>
      <c r="R2626" s="13">
        <v>496600</v>
      </c>
      <c r="S2626" s="13">
        <v>523100</v>
      </c>
      <c r="T2626" s="13">
        <v>524300</v>
      </c>
      <c r="U2626" s="13">
        <v>520600</v>
      </c>
      <c r="V2626" s="13">
        <v>484200</v>
      </c>
      <c r="W2626" s="13">
        <v>472800</v>
      </c>
      <c r="X2626" s="13">
        <v>462300</v>
      </c>
      <c r="Y2626" s="13">
        <v>462000</v>
      </c>
      <c r="Z2626" s="13">
        <v>465600</v>
      </c>
      <c r="AA2626" s="13">
        <v>503900</v>
      </c>
      <c r="AB2626" s="13">
        <v>91</v>
      </c>
      <c r="AC2626" s="13">
        <v>91</v>
      </c>
      <c r="AD2626" s="13">
        <v>134</v>
      </c>
      <c r="AE2626" s="13">
        <v>138</v>
      </c>
      <c r="AF2626" s="13">
        <v>91</v>
      </c>
      <c r="AG2626" s="13">
        <v>71</v>
      </c>
      <c r="AH2626" s="13">
        <v>94</v>
      </c>
      <c r="AI2626" s="13">
        <v>100</v>
      </c>
      <c r="AJ2626" s="13">
        <v>98</v>
      </c>
      <c r="AK2626" s="13">
        <v>83</v>
      </c>
      <c r="AL2626" s="13">
        <v>109</v>
      </c>
      <c r="AM2626" s="13">
        <v>126</v>
      </c>
      <c r="AN2626" s="13"/>
      <c r="AO2626" s="13">
        <v>125</v>
      </c>
      <c r="AP2626" s="13">
        <v>72</v>
      </c>
      <c r="AQ2626" s="13">
        <v>116</v>
      </c>
      <c r="AR2626" s="13">
        <v>48</v>
      </c>
      <c r="AS2626" s="13">
        <v>107</v>
      </c>
      <c r="AT2626" s="13">
        <v>111</v>
      </c>
      <c r="AU2626" s="13">
        <v>66</v>
      </c>
      <c r="AV2626" s="13">
        <v>116</v>
      </c>
      <c r="AW2626" s="13">
        <v>120</v>
      </c>
      <c r="AX2626" s="13">
        <v>129</v>
      </c>
      <c r="AY2626" s="14">
        <f t="shared" si="414"/>
        <v>101.63636363636364</v>
      </c>
      <c r="AZ2626" s="14">
        <f t="shared" si="412"/>
        <v>23</v>
      </c>
      <c r="BA2626" s="19">
        <f t="shared" si="415"/>
        <v>1</v>
      </c>
      <c r="BB2626" s="20">
        <f t="shared" si="413"/>
        <v>23.807852755211943</v>
      </c>
      <c r="BC2626">
        <f t="shared" si="416"/>
        <v>0</v>
      </c>
      <c r="BD2626" s="14">
        <f t="shared" si="417"/>
        <v>21</v>
      </c>
      <c r="BE2626" s="14">
        <f t="shared" si="418"/>
        <v>102.66666666666667</v>
      </c>
      <c r="BF2626" s="14">
        <f t="shared" si="419"/>
        <v>101.66666666666667</v>
      </c>
      <c r="BG2626" s="14">
        <f t="shared" si="420"/>
        <v>98.333333333333329</v>
      </c>
    </row>
    <row r="2627" spans="1:59" x14ac:dyDescent="0.2">
      <c r="A2627" t="str">
        <f t="shared" si="421"/>
        <v>Steele Sidebottom_2017</v>
      </c>
      <c r="B2627" t="s">
        <v>872</v>
      </c>
      <c r="C2627" t="s">
        <v>116</v>
      </c>
      <c r="D2627">
        <v>2017</v>
      </c>
      <c r="E2627" s="13">
        <v>577800</v>
      </c>
      <c r="F2627" s="13">
        <v>577800</v>
      </c>
      <c r="G2627" s="13">
        <v>577800</v>
      </c>
      <c r="H2627" s="13">
        <v>563100</v>
      </c>
      <c r="I2627" s="13">
        <v>527900</v>
      </c>
      <c r="J2627" s="13">
        <v>504900</v>
      </c>
      <c r="K2627" s="13">
        <v>465800</v>
      </c>
      <c r="L2627" s="13">
        <v>441000</v>
      </c>
      <c r="M2627" s="13">
        <v>426400</v>
      </c>
      <c r="N2627" s="13">
        <v>432000</v>
      </c>
      <c r="O2627" s="13">
        <v>452500</v>
      </c>
      <c r="P2627" s="13">
        <v>475100</v>
      </c>
      <c r="Q2627" s="13">
        <v>494100</v>
      </c>
      <c r="R2627" s="13">
        <v>494100</v>
      </c>
      <c r="S2627" s="13">
        <v>515100</v>
      </c>
      <c r="T2627" s="13">
        <v>515400</v>
      </c>
      <c r="U2627" s="13">
        <v>516700</v>
      </c>
      <c r="V2627" s="13">
        <v>516000</v>
      </c>
      <c r="W2627" s="13">
        <v>520300</v>
      </c>
      <c r="X2627" s="13">
        <v>520400</v>
      </c>
      <c r="Y2627" s="13">
        <v>505600</v>
      </c>
      <c r="Z2627" s="13">
        <v>508400</v>
      </c>
      <c r="AA2627" s="13">
        <v>498100</v>
      </c>
      <c r="AB2627" s="13">
        <v>117</v>
      </c>
      <c r="AC2627" s="13">
        <v>75</v>
      </c>
      <c r="AD2627" s="13">
        <v>112</v>
      </c>
      <c r="AE2627" s="13">
        <v>64</v>
      </c>
      <c r="AF2627" s="13">
        <v>81</v>
      </c>
      <c r="AG2627" s="13">
        <v>64</v>
      </c>
      <c r="AH2627" s="13">
        <v>72</v>
      </c>
      <c r="AI2627" s="13">
        <v>91</v>
      </c>
      <c r="AJ2627" s="13">
        <v>100</v>
      </c>
      <c r="AK2627" s="13">
        <v>109</v>
      </c>
      <c r="AL2627" s="13">
        <v>109</v>
      </c>
      <c r="AM2627" s="13">
        <v>103</v>
      </c>
      <c r="AN2627" s="13"/>
      <c r="AO2627" s="13">
        <v>125</v>
      </c>
      <c r="AP2627" s="13">
        <v>79</v>
      </c>
      <c r="AQ2627" s="13">
        <v>106</v>
      </c>
      <c r="AR2627" s="13">
        <v>122</v>
      </c>
      <c r="AS2627" s="13">
        <v>91</v>
      </c>
      <c r="AT2627" s="13">
        <v>100</v>
      </c>
      <c r="AU2627" s="13">
        <v>90</v>
      </c>
      <c r="AV2627" s="13">
        <v>122</v>
      </c>
      <c r="AW2627" s="13">
        <v>72</v>
      </c>
      <c r="AX2627" s="13">
        <v>107</v>
      </c>
      <c r="AY2627" s="14">
        <f t="shared" si="414"/>
        <v>95.954545454545453</v>
      </c>
      <c r="AZ2627" s="14">
        <f t="shared" si="412"/>
        <v>23</v>
      </c>
      <c r="BA2627" s="19">
        <f t="shared" si="415"/>
        <v>1</v>
      </c>
      <c r="BB2627" s="20">
        <f t="shared" si="413"/>
        <v>19.236565560033196</v>
      </c>
      <c r="BC2627">
        <f t="shared" si="416"/>
        <v>0</v>
      </c>
      <c r="BD2627" s="14">
        <f t="shared" si="417"/>
        <v>9</v>
      </c>
      <c r="BE2627" s="14">
        <f t="shared" si="418"/>
        <v>85.5</v>
      </c>
      <c r="BF2627" s="14">
        <f t="shared" si="419"/>
        <v>97.333333333333329</v>
      </c>
      <c r="BG2627" s="14">
        <f t="shared" si="420"/>
        <v>98.777777777777771</v>
      </c>
    </row>
    <row r="2628" spans="1:59" x14ac:dyDescent="0.2">
      <c r="A2628" t="str">
        <f t="shared" si="421"/>
        <v>Steele Sidebottom_2016</v>
      </c>
      <c r="B2628" t="s">
        <v>872</v>
      </c>
      <c r="C2628" t="s">
        <v>116</v>
      </c>
      <c r="D2628">
        <v>2016</v>
      </c>
      <c r="E2628" s="13">
        <v>562200</v>
      </c>
      <c r="F2628" s="13">
        <v>562200</v>
      </c>
      <c r="G2628" s="13">
        <v>562200</v>
      </c>
      <c r="H2628" s="13">
        <v>562200</v>
      </c>
      <c r="I2628" s="13">
        <v>562200</v>
      </c>
      <c r="J2628" s="13">
        <v>578600</v>
      </c>
      <c r="K2628" s="13">
        <v>581500</v>
      </c>
      <c r="L2628" s="13">
        <v>587900</v>
      </c>
      <c r="M2628" s="13">
        <v>575100</v>
      </c>
      <c r="N2628" s="13">
        <v>586500</v>
      </c>
      <c r="O2628" s="13">
        <v>583400</v>
      </c>
      <c r="P2628" s="13">
        <v>567800</v>
      </c>
      <c r="Q2628" s="13">
        <v>534600</v>
      </c>
      <c r="R2628" s="13">
        <v>534600</v>
      </c>
      <c r="S2628" s="13">
        <v>509200</v>
      </c>
      <c r="T2628" s="13">
        <v>487500</v>
      </c>
      <c r="U2628" s="13">
        <v>491400</v>
      </c>
      <c r="V2628" s="13">
        <v>495100</v>
      </c>
      <c r="W2628" s="13">
        <v>506100</v>
      </c>
      <c r="X2628" s="13">
        <v>505200</v>
      </c>
      <c r="Y2628" s="13">
        <v>509200</v>
      </c>
      <c r="Z2628" s="13">
        <v>507800</v>
      </c>
      <c r="AA2628" s="13">
        <v>509700</v>
      </c>
      <c r="AB2628" s="13">
        <v>98</v>
      </c>
      <c r="AC2628" s="13"/>
      <c r="AD2628" s="13"/>
      <c r="AE2628" s="13">
        <v>102</v>
      </c>
      <c r="AF2628" s="13">
        <v>166</v>
      </c>
      <c r="AG2628" s="13">
        <v>78</v>
      </c>
      <c r="AH2628" s="13">
        <v>116</v>
      </c>
      <c r="AI2628" s="13">
        <v>126</v>
      </c>
      <c r="AJ2628" s="13">
        <v>128</v>
      </c>
      <c r="AK2628" s="13">
        <v>91</v>
      </c>
      <c r="AL2628" s="13">
        <v>95</v>
      </c>
      <c r="AM2628" s="13">
        <v>80</v>
      </c>
      <c r="AN2628" s="13"/>
      <c r="AO2628" s="13">
        <v>92</v>
      </c>
      <c r="AP2628" s="13">
        <v>84</v>
      </c>
      <c r="AQ2628" s="13">
        <v>127</v>
      </c>
      <c r="AR2628" s="13">
        <v>98</v>
      </c>
      <c r="AS2628" s="13">
        <v>105</v>
      </c>
      <c r="AT2628" s="13">
        <v>108</v>
      </c>
      <c r="AU2628" s="13">
        <v>109</v>
      </c>
      <c r="AV2628" s="13">
        <v>96</v>
      </c>
      <c r="AW2628" s="13">
        <v>114</v>
      </c>
      <c r="AX2628" s="13">
        <v>111</v>
      </c>
      <c r="AY2628" s="14">
        <f t="shared" si="414"/>
        <v>106.2</v>
      </c>
      <c r="AZ2628" s="14">
        <f t="shared" si="412"/>
        <v>23</v>
      </c>
      <c r="BA2628" s="19">
        <f t="shared" si="415"/>
        <v>0.90909090909090906</v>
      </c>
      <c r="BB2628" s="20">
        <f t="shared" si="413"/>
        <v>20.33560528003196</v>
      </c>
      <c r="BC2628">
        <f t="shared" si="416"/>
        <v>0</v>
      </c>
      <c r="BD2628" s="14">
        <f t="shared" si="417"/>
        <v>16</v>
      </c>
      <c r="BE2628" s="14">
        <f t="shared" si="418"/>
        <v>111</v>
      </c>
      <c r="BF2628" s="14">
        <f t="shared" si="419"/>
        <v>106</v>
      </c>
      <c r="BG2628" s="14">
        <f t="shared" si="420"/>
        <v>105.77777777777777</v>
      </c>
    </row>
    <row r="2629" spans="1:59" x14ac:dyDescent="0.2">
      <c r="A2629" t="str">
        <f t="shared" si="421"/>
        <v>Steele Sidebottom_2015</v>
      </c>
      <c r="B2629" t="s">
        <v>872</v>
      </c>
      <c r="C2629" t="s">
        <v>116</v>
      </c>
      <c r="D2629">
        <v>2015</v>
      </c>
      <c r="E2629" s="13">
        <v>608200</v>
      </c>
      <c r="F2629" s="13">
        <v>608200</v>
      </c>
      <c r="G2629" s="13">
        <v>608200</v>
      </c>
      <c r="H2629" s="13">
        <v>608200</v>
      </c>
      <c r="I2629" s="13">
        <v>608200</v>
      </c>
      <c r="J2629" s="13">
        <v>608200</v>
      </c>
      <c r="K2629" s="13">
        <v>608200</v>
      </c>
      <c r="L2629" s="13">
        <v>608200</v>
      </c>
      <c r="M2629" s="13">
        <v>608200</v>
      </c>
      <c r="N2629" s="13">
        <v>612600</v>
      </c>
      <c r="O2629" s="13">
        <v>583000</v>
      </c>
      <c r="P2629" s="13">
        <v>546200</v>
      </c>
      <c r="Q2629" s="13">
        <v>546200</v>
      </c>
      <c r="R2629" s="13">
        <v>496400</v>
      </c>
      <c r="S2629" s="13">
        <v>481900</v>
      </c>
      <c r="T2629" s="13">
        <v>488200</v>
      </c>
      <c r="U2629" s="13">
        <v>513100</v>
      </c>
      <c r="V2629" s="13">
        <v>532900</v>
      </c>
      <c r="W2629" s="13">
        <v>528100</v>
      </c>
      <c r="X2629" s="13">
        <v>510700</v>
      </c>
      <c r="Y2629" s="13">
        <v>488200</v>
      </c>
      <c r="Z2629" s="13">
        <v>487000</v>
      </c>
      <c r="AA2629" s="13">
        <v>513300</v>
      </c>
      <c r="AB2629" s="13">
        <v>136</v>
      </c>
      <c r="AC2629" s="13"/>
      <c r="AD2629" s="13"/>
      <c r="AE2629" s="13"/>
      <c r="AF2629" s="13"/>
      <c r="AG2629" s="13"/>
      <c r="AH2629" s="13"/>
      <c r="AI2629" s="13">
        <v>116</v>
      </c>
      <c r="AJ2629" s="13">
        <v>120</v>
      </c>
      <c r="AK2629" s="13">
        <v>59</v>
      </c>
      <c r="AL2629" s="13">
        <v>83</v>
      </c>
      <c r="AM2629" s="13"/>
      <c r="AN2629" s="13">
        <v>70</v>
      </c>
      <c r="AO2629" s="13">
        <v>107</v>
      </c>
      <c r="AP2629" s="13">
        <v>122</v>
      </c>
      <c r="AQ2629" s="13">
        <v>117</v>
      </c>
      <c r="AR2629" s="13">
        <v>117</v>
      </c>
      <c r="AS2629" s="13">
        <v>77</v>
      </c>
      <c r="AT2629" s="13">
        <v>86</v>
      </c>
      <c r="AU2629" s="13">
        <v>96</v>
      </c>
      <c r="AV2629" s="13">
        <v>115</v>
      </c>
      <c r="AW2629" s="13">
        <v>148</v>
      </c>
      <c r="AX2629" s="13">
        <v>98</v>
      </c>
      <c r="AY2629" s="14">
        <f t="shared" si="414"/>
        <v>104.1875</v>
      </c>
      <c r="AZ2629" s="14">
        <f t="shared" si="412"/>
        <v>23</v>
      </c>
      <c r="BA2629" s="19">
        <f t="shared" si="415"/>
        <v>0.72727272727272729</v>
      </c>
      <c r="BB2629" s="20">
        <f t="shared" si="413"/>
        <v>24.394586148023361</v>
      </c>
      <c r="BC2629">
        <f t="shared" si="416"/>
        <v>0</v>
      </c>
      <c r="BD2629" s="14">
        <f t="shared" si="417"/>
        <v>15</v>
      </c>
      <c r="BE2629" s="14">
        <f t="shared" si="418"/>
        <v>136</v>
      </c>
      <c r="BF2629" s="14">
        <f t="shared" si="419"/>
        <v>94.5</v>
      </c>
      <c r="BG2629" s="14">
        <f t="shared" si="420"/>
        <v>108.44444444444444</v>
      </c>
    </row>
    <row r="2630" spans="1:59" x14ac:dyDescent="0.2">
      <c r="A2630" t="str">
        <f t="shared" si="421"/>
        <v>Brayden Sier_2018</v>
      </c>
      <c r="B2630" t="s">
        <v>1529</v>
      </c>
      <c r="C2630" t="s">
        <v>116</v>
      </c>
      <c r="D2630">
        <v>2018</v>
      </c>
      <c r="E2630" s="13">
        <v>123900</v>
      </c>
      <c r="F2630" s="13">
        <v>123900</v>
      </c>
      <c r="G2630" s="13">
        <v>123900</v>
      </c>
      <c r="H2630" s="13">
        <v>123900</v>
      </c>
      <c r="I2630" s="13">
        <v>123900</v>
      </c>
      <c r="J2630" s="13">
        <v>123900</v>
      </c>
      <c r="K2630" s="13">
        <v>123900</v>
      </c>
      <c r="L2630" s="13">
        <v>123900</v>
      </c>
      <c r="M2630" s="13">
        <v>123900</v>
      </c>
      <c r="N2630" s="13">
        <v>123900</v>
      </c>
      <c r="O2630" s="13">
        <v>123900</v>
      </c>
      <c r="P2630" s="13">
        <v>123900</v>
      </c>
      <c r="Q2630" s="13">
        <v>123900</v>
      </c>
      <c r="R2630" s="13">
        <v>123900</v>
      </c>
      <c r="S2630" s="13">
        <v>123900</v>
      </c>
      <c r="T2630" s="13">
        <v>123900</v>
      </c>
      <c r="U2630" s="13">
        <v>123900</v>
      </c>
      <c r="V2630" s="13">
        <v>186400</v>
      </c>
      <c r="W2630" s="13">
        <v>232500</v>
      </c>
      <c r="X2630" s="13">
        <v>232500</v>
      </c>
      <c r="Y2630" s="13">
        <v>271500</v>
      </c>
      <c r="Z2630" s="13">
        <v>318800</v>
      </c>
      <c r="AA2630" s="13">
        <v>372300</v>
      </c>
      <c r="AB2630" s="13"/>
      <c r="AC2630" s="13"/>
      <c r="AD2630" s="13"/>
      <c r="AE2630" s="13"/>
      <c r="AF2630" s="13"/>
      <c r="AG2630" s="13"/>
      <c r="AH2630" s="13"/>
      <c r="AI2630" s="13"/>
      <c r="AJ2630" s="13"/>
      <c r="AK2630" s="13"/>
      <c r="AL2630" s="13"/>
      <c r="AM2630" s="13"/>
      <c r="AN2630" s="13"/>
      <c r="AO2630" s="13"/>
      <c r="AP2630" s="13">
        <v>83</v>
      </c>
      <c r="AQ2630" s="13">
        <v>57</v>
      </c>
      <c r="AR2630" s="13">
        <v>76</v>
      </c>
      <c r="AS2630" s="13">
        <v>85</v>
      </c>
      <c r="AT2630" s="13"/>
      <c r="AU2630" s="13">
        <v>70</v>
      </c>
      <c r="AV2630" s="13">
        <v>119</v>
      </c>
      <c r="AW2630" s="13">
        <v>75</v>
      </c>
      <c r="AX2630" s="13">
        <v>76</v>
      </c>
      <c r="AY2630" s="14">
        <f t="shared" si="414"/>
        <v>80.125</v>
      </c>
      <c r="AZ2630" s="14">
        <f t="shared" si="412"/>
        <v>23</v>
      </c>
      <c r="BA2630" s="19">
        <f t="shared" si="415"/>
        <v>0.36363636363636365</v>
      </c>
      <c r="BB2630" s="20">
        <f t="shared" si="413"/>
        <v>17.89203733508289</v>
      </c>
      <c r="BC2630">
        <f t="shared" si="416"/>
        <v>0</v>
      </c>
      <c r="BD2630" s="14">
        <f t="shared" si="417"/>
        <v>1</v>
      </c>
      <c r="BE2630" s="14" t="str">
        <f t="shared" si="418"/>
        <v/>
      </c>
      <c r="BF2630" s="14" t="str">
        <f t="shared" si="419"/>
        <v/>
      </c>
      <c r="BG2630" s="14">
        <f t="shared" si="420"/>
        <v>80.125</v>
      </c>
    </row>
    <row r="2631" spans="1:59" x14ac:dyDescent="0.2">
      <c r="A2631" t="str">
        <f t="shared" si="421"/>
        <v>Brayden Sier_2017</v>
      </c>
      <c r="B2631" t="s">
        <v>1529</v>
      </c>
      <c r="C2631" t="s">
        <v>116</v>
      </c>
      <c r="D2631">
        <v>2017</v>
      </c>
      <c r="E2631" s="13">
        <v>123900</v>
      </c>
      <c r="F2631" s="13">
        <v>123900</v>
      </c>
      <c r="G2631" s="13">
        <v>123900</v>
      </c>
      <c r="H2631" s="13">
        <v>123900</v>
      </c>
      <c r="I2631" s="13">
        <v>123900</v>
      </c>
      <c r="J2631" s="13">
        <v>123900</v>
      </c>
      <c r="K2631" s="13">
        <v>123900</v>
      </c>
      <c r="L2631" s="13">
        <v>123900</v>
      </c>
      <c r="M2631" s="13">
        <v>123900</v>
      </c>
      <c r="N2631" s="13">
        <v>123900</v>
      </c>
      <c r="O2631" s="13">
        <v>123900</v>
      </c>
      <c r="P2631" s="13">
        <v>123900</v>
      </c>
      <c r="Q2631" s="13">
        <v>123900</v>
      </c>
      <c r="R2631" s="13">
        <v>123900</v>
      </c>
      <c r="S2631" s="13">
        <v>123900</v>
      </c>
      <c r="T2631" s="13">
        <v>123900</v>
      </c>
      <c r="U2631" s="13">
        <v>123900</v>
      </c>
      <c r="V2631" s="13">
        <v>123900</v>
      </c>
      <c r="W2631" s="13">
        <v>123900</v>
      </c>
      <c r="X2631" s="13">
        <v>123900</v>
      </c>
      <c r="Y2631" s="13">
        <v>123900</v>
      </c>
      <c r="Z2631" s="13">
        <v>123900</v>
      </c>
      <c r="AA2631" s="13">
        <v>123900</v>
      </c>
      <c r="AB2631" s="13"/>
      <c r="AC2631" s="13"/>
      <c r="AD2631" s="13"/>
      <c r="AE2631" s="13"/>
      <c r="AF2631" s="13"/>
      <c r="AG2631" s="13"/>
      <c r="AH2631" s="13"/>
      <c r="AI2631" s="13"/>
      <c r="AJ2631" s="13"/>
      <c r="AK2631" s="13"/>
      <c r="AL2631" s="13"/>
      <c r="AM2631" s="13"/>
      <c r="AN2631" s="13"/>
      <c r="AO2631" s="13"/>
      <c r="AP2631" s="13"/>
      <c r="AQ2631" s="13"/>
      <c r="AR2631" s="13"/>
      <c r="AS2631" s="13"/>
      <c r="AT2631" s="13"/>
      <c r="AU2631" s="13"/>
      <c r="AV2631" s="13"/>
      <c r="AW2631" s="13"/>
      <c r="AX2631" s="13"/>
      <c r="AY2631" s="14" t="str">
        <f t="shared" si="414"/>
        <v/>
      </c>
      <c r="AZ2631" s="14">
        <f t="shared" ref="AZ2631:AZ2694" si="422">COUNTIF(AB2631:AX2631,"&lt;&gt;0")</f>
        <v>23</v>
      </c>
      <c r="BA2631" s="19">
        <f t="shared" si="415"/>
        <v>0</v>
      </c>
      <c r="BB2631" s="20" t="e">
        <f t="shared" ref="BB2631:BB2694" si="423">STDEV(AB2631:AX2631)</f>
        <v>#DIV/0!</v>
      </c>
      <c r="BC2631">
        <f t="shared" si="416"/>
        <v>0</v>
      </c>
      <c r="BD2631" s="14">
        <f t="shared" si="417"/>
        <v>1</v>
      </c>
      <c r="BE2631" s="14" t="str">
        <f t="shared" si="418"/>
        <v/>
      </c>
      <c r="BF2631" s="14" t="str">
        <f t="shared" si="419"/>
        <v/>
      </c>
      <c r="BG2631" s="14" t="str">
        <f t="shared" si="420"/>
        <v/>
      </c>
    </row>
    <row r="2632" spans="1:59" x14ac:dyDescent="0.2">
      <c r="A2632" t="str">
        <f t="shared" si="421"/>
        <v>Brayden Sier_2016</v>
      </c>
      <c r="B2632" t="s">
        <v>1529</v>
      </c>
      <c r="C2632" t="s">
        <v>116</v>
      </c>
      <c r="D2632">
        <v>2016</v>
      </c>
      <c r="E2632" s="13">
        <v>117300</v>
      </c>
      <c r="F2632" s="13">
        <v>117300</v>
      </c>
      <c r="G2632" s="13">
        <v>117300</v>
      </c>
      <c r="H2632" s="13">
        <v>117300</v>
      </c>
      <c r="I2632" s="13">
        <v>117300</v>
      </c>
      <c r="J2632" s="13">
        <v>117300</v>
      </c>
      <c r="K2632" s="13">
        <v>117300</v>
      </c>
      <c r="L2632" s="13">
        <v>117300</v>
      </c>
      <c r="M2632" s="13">
        <v>117300</v>
      </c>
      <c r="N2632" s="13">
        <v>117300</v>
      </c>
      <c r="O2632" s="13">
        <v>117300</v>
      </c>
      <c r="P2632" s="13">
        <v>117300</v>
      </c>
      <c r="Q2632" s="13">
        <v>117300</v>
      </c>
      <c r="R2632" s="13">
        <v>117300</v>
      </c>
      <c r="S2632" s="13">
        <v>117300</v>
      </c>
      <c r="T2632" s="13">
        <v>117300</v>
      </c>
      <c r="U2632" s="13">
        <v>117300</v>
      </c>
      <c r="V2632" s="13">
        <v>117300</v>
      </c>
      <c r="W2632" s="13">
        <v>117300</v>
      </c>
      <c r="X2632" s="13">
        <v>117300</v>
      </c>
      <c r="Y2632" s="13">
        <v>117300</v>
      </c>
      <c r="Z2632" s="13">
        <v>117300</v>
      </c>
      <c r="AA2632" s="13">
        <v>117300</v>
      </c>
      <c r="AB2632" s="13"/>
      <c r="AC2632" s="13"/>
      <c r="AD2632" s="13"/>
      <c r="AE2632" s="13"/>
      <c r="AF2632" s="13"/>
      <c r="AG2632" s="13"/>
      <c r="AH2632" s="13"/>
      <c r="AI2632" s="13"/>
      <c r="AJ2632" s="13"/>
      <c r="AK2632" s="13"/>
      <c r="AL2632" s="13"/>
      <c r="AM2632" s="13"/>
      <c r="AN2632" s="13"/>
      <c r="AO2632" s="13"/>
      <c r="AP2632" s="13"/>
      <c r="AQ2632" s="13"/>
      <c r="AR2632" s="13"/>
      <c r="AS2632" s="13"/>
      <c r="AT2632" s="13"/>
      <c r="AU2632" s="13"/>
      <c r="AV2632" s="13"/>
      <c r="AW2632" s="13"/>
      <c r="AX2632" s="13"/>
      <c r="AY2632" s="14" t="str">
        <f t="shared" si="414"/>
        <v/>
      </c>
      <c r="AZ2632" s="14">
        <f t="shared" si="422"/>
        <v>23</v>
      </c>
      <c r="BA2632" s="19">
        <f t="shared" si="415"/>
        <v>0</v>
      </c>
      <c r="BB2632" s="20" t="e">
        <f t="shared" si="423"/>
        <v>#DIV/0!</v>
      </c>
      <c r="BC2632">
        <f t="shared" si="416"/>
        <v>0</v>
      </c>
      <c r="BD2632" s="14">
        <f t="shared" si="417"/>
        <v>1</v>
      </c>
      <c r="BE2632" s="14" t="str">
        <f t="shared" si="418"/>
        <v/>
      </c>
      <c r="BF2632" s="14" t="str">
        <f t="shared" si="419"/>
        <v/>
      </c>
      <c r="BG2632" s="14" t="str">
        <f t="shared" si="420"/>
        <v/>
      </c>
    </row>
    <row r="2633" spans="1:59" x14ac:dyDescent="0.2">
      <c r="A2633" t="str">
        <f t="shared" si="421"/>
        <v>Brayden Sier_2015</v>
      </c>
      <c r="B2633" t="s">
        <v>1529</v>
      </c>
      <c r="C2633" t="s">
        <v>116</v>
      </c>
      <c r="D2633">
        <v>2015</v>
      </c>
      <c r="E2633" s="13">
        <v>0</v>
      </c>
      <c r="F2633" s="13">
        <v>0</v>
      </c>
      <c r="G2633" s="13">
        <v>0</v>
      </c>
      <c r="H2633" s="13">
        <v>0</v>
      </c>
      <c r="I2633" s="13">
        <v>0</v>
      </c>
      <c r="J2633" s="13">
        <v>0</v>
      </c>
      <c r="K2633" s="13">
        <v>0</v>
      </c>
      <c r="L2633" s="13">
        <v>0</v>
      </c>
      <c r="M2633" s="13">
        <v>0</v>
      </c>
      <c r="N2633" s="13">
        <v>0</v>
      </c>
      <c r="O2633" s="13">
        <v>0</v>
      </c>
      <c r="P2633" s="13">
        <v>0</v>
      </c>
      <c r="Q2633" s="13">
        <v>0</v>
      </c>
      <c r="R2633" s="13">
        <v>0</v>
      </c>
      <c r="S2633" s="13">
        <v>0</v>
      </c>
      <c r="T2633" s="13">
        <v>0</v>
      </c>
      <c r="U2633" s="13">
        <v>0</v>
      </c>
      <c r="V2633" s="13">
        <v>0</v>
      </c>
      <c r="W2633" s="13">
        <v>0</v>
      </c>
      <c r="X2633" s="13">
        <v>0</v>
      </c>
      <c r="Y2633" s="13">
        <v>0</v>
      </c>
      <c r="Z2633" s="13">
        <v>0</v>
      </c>
      <c r="AA2633" s="13">
        <v>0</v>
      </c>
      <c r="AB2633" s="13"/>
      <c r="AC2633" s="13"/>
      <c r="AD2633" s="13"/>
      <c r="AE2633" s="13"/>
      <c r="AF2633" s="13"/>
      <c r="AG2633" s="13"/>
      <c r="AH2633" s="13"/>
      <c r="AI2633" s="13"/>
      <c r="AJ2633" s="13"/>
      <c r="AK2633" s="13"/>
      <c r="AL2633" s="13"/>
      <c r="AM2633" s="13"/>
      <c r="AN2633" s="13"/>
      <c r="AO2633" s="13"/>
      <c r="AP2633" s="13"/>
      <c r="AQ2633" s="13"/>
      <c r="AR2633" s="13"/>
      <c r="AS2633" s="13"/>
      <c r="AT2633" s="13"/>
      <c r="AU2633" s="13"/>
      <c r="AV2633" s="13"/>
      <c r="AW2633" s="13"/>
      <c r="AX2633" s="13"/>
      <c r="AY2633" s="14" t="str">
        <f t="shared" si="414"/>
        <v/>
      </c>
      <c r="AZ2633" s="14">
        <f t="shared" si="422"/>
        <v>23</v>
      </c>
      <c r="BA2633" s="19">
        <f t="shared" si="415"/>
        <v>0</v>
      </c>
      <c r="BB2633" s="20" t="e">
        <f t="shared" si="423"/>
        <v>#DIV/0!</v>
      </c>
      <c r="BC2633">
        <f t="shared" si="416"/>
        <v>23</v>
      </c>
      <c r="BD2633" s="14">
        <f t="shared" si="417"/>
        <v>1</v>
      </c>
      <c r="BE2633" s="14" t="str">
        <f t="shared" si="418"/>
        <v/>
      </c>
      <c r="BF2633" s="14" t="str">
        <f t="shared" si="419"/>
        <v/>
      </c>
      <c r="BG2633" s="14" t="str">
        <f t="shared" si="420"/>
        <v/>
      </c>
    </row>
    <row r="2634" spans="1:59" x14ac:dyDescent="0.2">
      <c r="A2634" t="str">
        <f t="shared" si="421"/>
        <v>Ben Silvagni_2018</v>
      </c>
      <c r="B2634" t="s">
        <v>2722</v>
      </c>
      <c r="C2634" t="s">
        <v>84</v>
      </c>
      <c r="D2634">
        <v>2018</v>
      </c>
      <c r="E2634" s="13">
        <v>0</v>
      </c>
      <c r="F2634" s="13">
        <v>0</v>
      </c>
      <c r="G2634" s="13">
        <v>0</v>
      </c>
      <c r="H2634" s="13">
        <v>0</v>
      </c>
      <c r="I2634" s="13">
        <v>0</v>
      </c>
      <c r="J2634" s="13">
        <v>0</v>
      </c>
      <c r="K2634" s="13">
        <v>0</v>
      </c>
      <c r="L2634" s="13">
        <v>0</v>
      </c>
      <c r="M2634" s="13">
        <v>0</v>
      </c>
      <c r="N2634" s="13">
        <v>0</v>
      </c>
      <c r="O2634" s="13">
        <v>0</v>
      </c>
      <c r="P2634" s="13">
        <v>0</v>
      </c>
      <c r="Q2634" s="13">
        <v>0</v>
      </c>
      <c r="R2634" s="13">
        <v>0</v>
      </c>
      <c r="S2634" s="13">
        <v>0</v>
      </c>
      <c r="T2634" s="13">
        <v>0</v>
      </c>
      <c r="U2634" s="13">
        <v>0</v>
      </c>
      <c r="V2634" s="13">
        <v>0</v>
      </c>
      <c r="W2634" s="13">
        <v>0</v>
      </c>
      <c r="X2634" s="13">
        <v>0</v>
      </c>
      <c r="Y2634" s="13">
        <v>0</v>
      </c>
      <c r="Z2634" s="13">
        <v>0</v>
      </c>
      <c r="AA2634" s="13">
        <v>0</v>
      </c>
      <c r="AB2634" s="13"/>
      <c r="AC2634" s="13"/>
      <c r="AD2634" s="13"/>
      <c r="AE2634" s="13"/>
      <c r="AF2634" s="13"/>
      <c r="AG2634" s="13"/>
      <c r="AH2634" s="13"/>
      <c r="AI2634" s="13"/>
      <c r="AJ2634" s="13"/>
      <c r="AK2634" s="13"/>
      <c r="AL2634" s="13"/>
      <c r="AM2634" s="13"/>
      <c r="AN2634" s="13"/>
      <c r="AO2634" s="13"/>
      <c r="AP2634" s="13"/>
      <c r="AQ2634" s="13"/>
      <c r="AR2634" s="13"/>
      <c r="AS2634" s="13"/>
      <c r="AT2634" s="13"/>
      <c r="AU2634" s="13"/>
      <c r="AV2634" s="13"/>
      <c r="AW2634" s="13"/>
      <c r="AX2634" s="13"/>
      <c r="AY2634" s="14" t="str">
        <f t="shared" si="414"/>
        <v/>
      </c>
      <c r="AZ2634" s="14">
        <f t="shared" si="422"/>
        <v>23</v>
      </c>
      <c r="BA2634" s="19">
        <f t="shared" si="415"/>
        <v>0</v>
      </c>
      <c r="BB2634" s="20" t="e">
        <f t="shared" si="423"/>
        <v>#DIV/0!</v>
      </c>
      <c r="BC2634">
        <f t="shared" si="416"/>
        <v>23</v>
      </c>
      <c r="BD2634" s="14">
        <f t="shared" si="417"/>
        <v>1</v>
      </c>
      <c r="BE2634" s="14" t="str">
        <f t="shared" si="418"/>
        <v/>
      </c>
      <c r="BF2634" s="14" t="str">
        <f t="shared" si="419"/>
        <v/>
      </c>
      <c r="BG2634" s="14" t="str">
        <f t="shared" si="420"/>
        <v/>
      </c>
    </row>
    <row r="2635" spans="1:59" x14ac:dyDescent="0.2">
      <c r="A2635" t="str">
        <f t="shared" si="421"/>
        <v>Ben Silvagni_2017</v>
      </c>
      <c r="B2635" t="s">
        <v>2722</v>
      </c>
      <c r="C2635" t="s">
        <v>84</v>
      </c>
      <c r="D2635">
        <v>2017</v>
      </c>
      <c r="E2635" s="13">
        <v>0</v>
      </c>
      <c r="F2635" s="13">
        <v>0</v>
      </c>
      <c r="G2635" s="13">
        <v>0</v>
      </c>
      <c r="H2635" s="13">
        <v>0</v>
      </c>
      <c r="I2635" s="13">
        <v>0</v>
      </c>
      <c r="J2635" s="13">
        <v>0</v>
      </c>
      <c r="K2635" s="13">
        <v>0</v>
      </c>
      <c r="L2635" s="13">
        <v>0</v>
      </c>
      <c r="M2635" s="13">
        <v>0</v>
      </c>
      <c r="N2635" s="13">
        <v>0</v>
      </c>
      <c r="O2635" s="13">
        <v>0</v>
      </c>
      <c r="P2635" s="13">
        <v>0</v>
      </c>
      <c r="Q2635" s="13">
        <v>0</v>
      </c>
      <c r="R2635" s="13">
        <v>0</v>
      </c>
      <c r="S2635" s="13">
        <v>0</v>
      </c>
      <c r="T2635" s="13">
        <v>0</v>
      </c>
      <c r="U2635" s="13">
        <v>0</v>
      </c>
      <c r="V2635" s="13">
        <v>0</v>
      </c>
      <c r="W2635" s="13">
        <v>0</v>
      </c>
      <c r="X2635" s="13">
        <v>0</v>
      </c>
      <c r="Y2635" s="13">
        <v>0</v>
      </c>
      <c r="Z2635" s="13">
        <v>0</v>
      </c>
      <c r="AA2635" s="13">
        <v>0</v>
      </c>
      <c r="AB2635" s="13"/>
      <c r="AC2635" s="13"/>
      <c r="AD2635" s="13"/>
      <c r="AE2635" s="13"/>
      <c r="AF2635" s="13"/>
      <c r="AG2635" s="13"/>
      <c r="AH2635" s="13"/>
      <c r="AI2635" s="13"/>
      <c r="AJ2635" s="13"/>
      <c r="AK2635" s="13"/>
      <c r="AL2635" s="13"/>
      <c r="AM2635" s="13"/>
      <c r="AN2635" s="13"/>
      <c r="AO2635" s="13"/>
      <c r="AP2635" s="13"/>
      <c r="AQ2635" s="13"/>
      <c r="AR2635" s="13"/>
      <c r="AS2635" s="13"/>
      <c r="AT2635" s="13"/>
      <c r="AU2635" s="13"/>
      <c r="AV2635" s="13"/>
      <c r="AW2635" s="13"/>
      <c r="AX2635" s="13"/>
      <c r="AY2635" s="14" t="str">
        <f t="shared" si="414"/>
        <v/>
      </c>
      <c r="AZ2635" s="14">
        <f t="shared" si="422"/>
        <v>23</v>
      </c>
      <c r="BA2635" s="19">
        <f t="shared" si="415"/>
        <v>0</v>
      </c>
      <c r="BB2635" s="20" t="e">
        <f t="shared" si="423"/>
        <v>#DIV/0!</v>
      </c>
      <c r="BC2635">
        <f t="shared" si="416"/>
        <v>23</v>
      </c>
      <c r="BD2635" s="14">
        <f t="shared" si="417"/>
        <v>1</v>
      </c>
      <c r="BE2635" s="14" t="str">
        <f t="shared" si="418"/>
        <v/>
      </c>
      <c r="BF2635" s="14" t="str">
        <f t="shared" si="419"/>
        <v/>
      </c>
      <c r="BG2635" s="14" t="str">
        <f t="shared" si="420"/>
        <v/>
      </c>
    </row>
    <row r="2636" spans="1:59" x14ac:dyDescent="0.2">
      <c r="A2636" t="str">
        <f t="shared" si="421"/>
        <v>Ben Silvagni_2016</v>
      </c>
      <c r="B2636" t="s">
        <v>2722</v>
      </c>
      <c r="C2636" t="s">
        <v>84</v>
      </c>
      <c r="D2636">
        <v>2016</v>
      </c>
      <c r="E2636" s="13">
        <v>0</v>
      </c>
      <c r="F2636" s="13">
        <v>0</v>
      </c>
      <c r="G2636" s="13">
        <v>0</v>
      </c>
      <c r="H2636" s="13">
        <v>0</v>
      </c>
      <c r="I2636" s="13">
        <v>0</v>
      </c>
      <c r="J2636" s="13">
        <v>0</v>
      </c>
      <c r="K2636" s="13">
        <v>0</v>
      </c>
      <c r="L2636" s="13">
        <v>0</v>
      </c>
      <c r="M2636" s="13">
        <v>0</v>
      </c>
      <c r="N2636" s="13">
        <v>0</v>
      </c>
      <c r="O2636" s="13">
        <v>0</v>
      </c>
      <c r="P2636" s="13">
        <v>0</v>
      </c>
      <c r="Q2636" s="13">
        <v>0</v>
      </c>
      <c r="R2636" s="13">
        <v>0</v>
      </c>
      <c r="S2636" s="13">
        <v>0</v>
      </c>
      <c r="T2636" s="13">
        <v>0</v>
      </c>
      <c r="U2636" s="13">
        <v>0</v>
      </c>
      <c r="V2636" s="13">
        <v>0</v>
      </c>
      <c r="W2636" s="13">
        <v>0</v>
      </c>
      <c r="X2636" s="13">
        <v>0</v>
      </c>
      <c r="Y2636" s="13">
        <v>0</v>
      </c>
      <c r="Z2636" s="13">
        <v>0</v>
      </c>
      <c r="AA2636" s="13">
        <v>0</v>
      </c>
      <c r="AB2636" s="13"/>
      <c r="AC2636" s="13"/>
      <c r="AD2636" s="13"/>
      <c r="AE2636" s="13"/>
      <c r="AF2636" s="13"/>
      <c r="AG2636" s="13"/>
      <c r="AH2636" s="13"/>
      <c r="AI2636" s="13"/>
      <c r="AJ2636" s="13"/>
      <c r="AK2636" s="13"/>
      <c r="AL2636" s="13"/>
      <c r="AM2636" s="13"/>
      <c r="AN2636" s="13"/>
      <c r="AO2636" s="13"/>
      <c r="AP2636" s="13"/>
      <c r="AQ2636" s="13"/>
      <c r="AR2636" s="13"/>
      <c r="AS2636" s="13"/>
      <c r="AT2636" s="13"/>
      <c r="AU2636" s="13"/>
      <c r="AV2636" s="13"/>
      <c r="AW2636" s="13"/>
      <c r="AX2636" s="13"/>
      <c r="AY2636" s="14" t="str">
        <f t="shared" si="414"/>
        <v/>
      </c>
      <c r="AZ2636" s="14">
        <f t="shared" si="422"/>
        <v>23</v>
      </c>
      <c r="BA2636" s="19">
        <f t="shared" si="415"/>
        <v>0</v>
      </c>
      <c r="BB2636" s="20" t="e">
        <f t="shared" si="423"/>
        <v>#DIV/0!</v>
      </c>
      <c r="BC2636">
        <f t="shared" si="416"/>
        <v>23</v>
      </c>
      <c r="BD2636" s="14">
        <f t="shared" si="417"/>
        <v>1</v>
      </c>
      <c r="BE2636" s="14" t="str">
        <f t="shared" si="418"/>
        <v/>
      </c>
      <c r="BF2636" s="14" t="str">
        <f t="shared" si="419"/>
        <v/>
      </c>
      <c r="BG2636" s="14" t="str">
        <f t="shared" si="420"/>
        <v/>
      </c>
    </row>
    <row r="2637" spans="1:59" x14ac:dyDescent="0.2">
      <c r="A2637" t="str">
        <f t="shared" si="421"/>
        <v>Ben Silvagni_2015</v>
      </c>
      <c r="B2637" t="s">
        <v>2722</v>
      </c>
      <c r="C2637" t="s">
        <v>84</v>
      </c>
      <c r="D2637">
        <v>2015</v>
      </c>
      <c r="E2637" s="13">
        <v>0</v>
      </c>
      <c r="F2637" s="13">
        <v>0</v>
      </c>
      <c r="G2637" s="13">
        <v>0</v>
      </c>
      <c r="H2637" s="13">
        <v>0</v>
      </c>
      <c r="I2637" s="13">
        <v>0</v>
      </c>
      <c r="J2637" s="13">
        <v>0</v>
      </c>
      <c r="K2637" s="13">
        <v>0</v>
      </c>
      <c r="L2637" s="13">
        <v>0</v>
      </c>
      <c r="M2637" s="13">
        <v>0</v>
      </c>
      <c r="N2637" s="13">
        <v>0</v>
      </c>
      <c r="O2637" s="13">
        <v>0</v>
      </c>
      <c r="P2637" s="13">
        <v>0</v>
      </c>
      <c r="Q2637" s="13">
        <v>0</v>
      </c>
      <c r="R2637" s="13">
        <v>0</v>
      </c>
      <c r="S2637" s="13">
        <v>0</v>
      </c>
      <c r="T2637" s="13">
        <v>0</v>
      </c>
      <c r="U2637" s="13">
        <v>0</v>
      </c>
      <c r="V2637" s="13">
        <v>0</v>
      </c>
      <c r="W2637" s="13">
        <v>0</v>
      </c>
      <c r="X2637" s="13">
        <v>0</v>
      </c>
      <c r="Y2637" s="13">
        <v>0</v>
      </c>
      <c r="Z2637" s="13">
        <v>0</v>
      </c>
      <c r="AA2637" s="13">
        <v>0</v>
      </c>
      <c r="AB2637" s="13"/>
      <c r="AC2637" s="13"/>
      <c r="AD2637" s="13"/>
      <c r="AE2637" s="13"/>
      <c r="AF2637" s="13"/>
      <c r="AG2637" s="13"/>
      <c r="AH2637" s="13"/>
      <c r="AI2637" s="13"/>
      <c r="AJ2637" s="13"/>
      <c r="AK2637" s="13"/>
      <c r="AL2637" s="13"/>
      <c r="AM2637" s="13"/>
      <c r="AN2637" s="13"/>
      <c r="AO2637" s="13"/>
      <c r="AP2637" s="13"/>
      <c r="AQ2637" s="13"/>
      <c r="AR2637" s="13"/>
      <c r="AS2637" s="13"/>
      <c r="AT2637" s="13"/>
      <c r="AU2637" s="13"/>
      <c r="AV2637" s="13"/>
      <c r="AW2637" s="13"/>
      <c r="AX2637" s="13"/>
      <c r="AY2637" s="14" t="str">
        <f t="shared" si="414"/>
        <v/>
      </c>
      <c r="AZ2637" s="14">
        <f t="shared" si="422"/>
        <v>23</v>
      </c>
      <c r="BA2637" s="19">
        <f t="shared" si="415"/>
        <v>0</v>
      </c>
      <c r="BB2637" s="20" t="e">
        <f t="shared" si="423"/>
        <v>#DIV/0!</v>
      </c>
      <c r="BC2637">
        <f t="shared" si="416"/>
        <v>23</v>
      </c>
      <c r="BD2637" s="14">
        <f t="shared" si="417"/>
        <v>1</v>
      </c>
      <c r="BE2637" s="14" t="str">
        <f t="shared" si="418"/>
        <v/>
      </c>
      <c r="BF2637" s="14" t="str">
        <f t="shared" si="419"/>
        <v/>
      </c>
      <c r="BG2637" s="14" t="str">
        <f t="shared" si="420"/>
        <v/>
      </c>
    </row>
    <row r="2638" spans="1:59" x14ac:dyDescent="0.2">
      <c r="A2638" t="str">
        <f t="shared" si="421"/>
        <v>Jack Silvagni_2018</v>
      </c>
      <c r="B2638" t="s">
        <v>675</v>
      </c>
      <c r="C2638" t="s">
        <v>84</v>
      </c>
      <c r="D2638">
        <v>2018</v>
      </c>
      <c r="E2638" s="13">
        <v>287800</v>
      </c>
      <c r="F2638" s="13">
        <v>287800</v>
      </c>
      <c r="G2638" s="13">
        <v>287800</v>
      </c>
      <c r="H2638" s="13">
        <v>287800</v>
      </c>
      <c r="I2638" s="13">
        <v>287800</v>
      </c>
      <c r="J2638" s="13">
        <v>257000</v>
      </c>
      <c r="K2638" s="13">
        <v>235300</v>
      </c>
      <c r="L2638" s="13">
        <v>235300</v>
      </c>
      <c r="M2638" s="13">
        <v>235300</v>
      </c>
      <c r="N2638" s="13">
        <v>235300</v>
      </c>
      <c r="O2638" s="13">
        <v>235300</v>
      </c>
      <c r="P2638" s="13">
        <v>249500</v>
      </c>
      <c r="Q2638" s="13">
        <v>249500</v>
      </c>
      <c r="R2638" s="13">
        <v>267400</v>
      </c>
      <c r="S2638" s="13">
        <v>281300</v>
      </c>
      <c r="T2638" s="13">
        <v>256300</v>
      </c>
      <c r="U2638" s="13">
        <v>234500</v>
      </c>
      <c r="V2638" s="13">
        <v>226400</v>
      </c>
      <c r="W2638" s="13">
        <v>239000</v>
      </c>
      <c r="X2638" s="13">
        <v>255600</v>
      </c>
      <c r="Y2638" s="13">
        <v>255600</v>
      </c>
      <c r="Z2638" s="13">
        <v>253600</v>
      </c>
      <c r="AA2638" s="13">
        <v>234000</v>
      </c>
      <c r="AB2638" s="13">
        <v>28</v>
      </c>
      <c r="AC2638" s="13"/>
      <c r="AD2638" s="13"/>
      <c r="AE2638" s="13">
        <v>33</v>
      </c>
      <c r="AF2638" s="13">
        <v>39</v>
      </c>
      <c r="AG2638" s="13">
        <v>32</v>
      </c>
      <c r="AH2638" s="13"/>
      <c r="AI2638" s="13"/>
      <c r="AJ2638" s="13"/>
      <c r="AK2638" s="13"/>
      <c r="AL2638" s="13">
        <v>102</v>
      </c>
      <c r="AM2638" s="13"/>
      <c r="AN2638" s="13">
        <v>56</v>
      </c>
      <c r="AO2638" s="13">
        <v>35</v>
      </c>
      <c r="AP2638" s="13">
        <v>25</v>
      </c>
      <c r="AQ2638" s="13">
        <v>48</v>
      </c>
      <c r="AR2638" s="13">
        <v>52</v>
      </c>
      <c r="AS2638" s="13">
        <v>67</v>
      </c>
      <c r="AT2638" s="13">
        <v>65</v>
      </c>
      <c r="AU2638" s="13"/>
      <c r="AV2638" s="13">
        <v>21</v>
      </c>
      <c r="AW2638" s="13">
        <v>60</v>
      </c>
      <c r="AX2638" s="13">
        <v>40</v>
      </c>
      <c r="AY2638" s="14">
        <f t="shared" si="414"/>
        <v>46.866666666666667</v>
      </c>
      <c r="AZ2638" s="14">
        <f t="shared" si="422"/>
        <v>23</v>
      </c>
      <c r="BA2638" s="19">
        <f t="shared" si="415"/>
        <v>0.68181818181818177</v>
      </c>
      <c r="BB2638" s="20">
        <f t="shared" si="423"/>
        <v>21.084410851441419</v>
      </c>
      <c r="BC2638">
        <f t="shared" si="416"/>
        <v>0</v>
      </c>
      <c r="BD2638" s="14">
        <f t="shared" si="417"/>
        <v>18</v>
      </c>
      <c r="BE2638" s="14">
        <f t="shared" si="418"/>
        <v>33</v>
      </c>
      <c r="BF2638" s="14">
        <f t="shared" si="419"/>
        <v>102</v>
      </c>
      <c r="BG2638" s="14">
        <f t="shared" si="420"/>
        <v>47.25</v>
      </c>
    </row>
    <row r="2639" spans="1:59" x14ac:dyDescent="0.2">
      <c r="A2639" t="str">
        <f t="shared" si="421"/>
        <v>Jack Silvagni_2017</v>
      </c>
      <c r="B2639" t="s">
        <v>675</v>
      </c>
      <c r="C2639" t="s">
        <v>84</v>
      </c>
      <c r="D2639">
        <v>2017</v>
      </c>
      <c r="E2639" s="13">
        <v>279500</v>
      </c>
      <c r="F2639" s="13">
        <v>279500</v>
      </c>
      <c r="G2639" s="13">
        <v>279500</v>
      </c>
      <c r="H2639" s="13">
        <v>289000</v>
      </c>
      <c r="I2639" s="13">
        <v>305000</v>
      </c>
      <c r="J2639" s="13">
        <v>330400</v>
      </c>
      <c r="K2639" s="13">
        <v>313900</v>
      </c>
      <c r="L2639" s="13">
        <v>313900</v>
      </c>
      <c r="M2639" s="13">
        <v>288100</v>
      </c>
      <c r="N2639" s="13">
        <v>261700</v>
      </c>
      <c r="O2639" s="13">
        <v>259100</v>
      </c>
      <c r="P2639" s="13">
        <v>259100</v>
      </c>
      <c r="Q2639" s="13">
        <v>264900</v>
      </c>
      <c r="R2639" s="13">
        <v>287400</v>
      </c>
      <c r="S2639" s="13">
        <v>299200</v>
      </c>
      <c r="T2639" s="13">
        <v>295200</v>
      </c>
      <c r="U2639" s="13">
        <v>276600</v>
      </c>
      <c r="V2639" s="13">
        <v>270800</v>
      </c>
      <c r="W2639" s="13">
        <v>260000</v>
      </c>
      <c r="X2639" s="13">
        <v>240400</v>
      </c>
      <c r="Y2639" s="13">
        <v>225700</v>
      </c>
      <c r="Z2639" s="13">
        <v>237800</v>
      </c>
      <c r="AA2639" s="13">
        <v>240600</v>
      </c>
      <c r="AB2639" s="13">
        <v>58</v>
      </c>
      <c r="AC2639" s="13">
        <v>42</v>
      </c>
      <c r="AD2639" s="13">
        <v>84</v>
      </c>
      <c r="AE2639" s="13">
        <v>79</v>
      </c>
      <c r="AF2639" s="13">
        <v>72</v>
      </c>
      <c r="AG2639" s="13">
        <v>6</v>
      </c>
      <c r="AH2639" s="13"/>
      <c r="AI2639" s="13">
        <v>49</v>
      </c>
      <c r="AJ2639" s="13">
        <v>55</v>
      </c>
      <c r="AK2639" s="13">
        <v>44</v>
      </c>
      <c r="AL2639" s="13"/>
      <c r="AM2639" s="13">
        <v>66</v>
      </c>
      <c r="AN2639" s="13">
        <v>96</v>
      </c>
      <c r="AO2639" s="13">
        <v>33</v>
      </c>
      <c r="AP2639" s="13">
        <v>40</v>
      </c>
      <c r="AQ2639" s="13">
        <v>61</v>
      </c>
      <c r="AR2639" s="13">
        <v>51</v>
      </c>
      <c r="AS2639" s="13">
        <v>26</v>
      </c>
      <c r="AT2639" s="13">
        <v>35</v>
      </c>
      <c r="AU2639" s="13">
        <v>51</v>
      </c>
      <c r="AV2639" s="13">
        <v>78</v>
      </c>
      <c r="AW2639" s="13">
        <v>21</v>
      </c>
      <c r="AX2639" s="13"/>
      <c r="AY2639" s="14">
        <f t="shared" si="414"/>
        <v>52.35</v>
      </c>
      <c r="AZ2639" s="14">
        <f t="shared" si="422"/>
        <v>23</v>
      </c>
      <c r="BA2639" s="19">
        <f t="shared" si="415"/>
        <v>0.90909090909090906</v>
      </c>
      <c r="BB2639" s="20">
        <f t="shared" si="423"/>
        <v>22.718587335622697</v>
      </c>
      <c r="BC2639">
        <f t="shared" si="416"/>
        <v>0</v>
      </c>
      <c r="BD2639" s="14">
        <f t="shared" si="417"/>
        <v>21</v>
      </c>
      <c r="BE2639" s="14">
        <f t="shared" si="418"/>
        <v>56.833333333333336</v>
      </c>
      <c r="BF2639" s="14">
        <f t="shared" si="419"/>
        <v>53.5</v>
      </c>
      <c r="BG2639" s="14">
        <f t="shared" si="420"/>
        <v>45.375</v>
      </c>
    </row>
    <row r="2640" spans="1:59" x14ac:dyDescent="0.2">
      <c r="A2640" t="str">
        <f t="shared" si="421"/>
        <v>Jack Silvagni_2016</v>
      </c>
      <c r="B2640" t="s">
        <v>675</v>
      </c>
      <c r="C2640" t="s">
        <v>84</v>
      </c>
      <c r="D2640">
        <v>2016</v>
      </c>
      <c r="E2640" s="13">
        <v>117300</v>
      </c>
      <c r="F2640" s="13">
        <v>117300</v>
      </c>
      <c r="G2640" s="13">
        <v>117300</v>
      </c>
      <c r="H2640" s="13">
        <v>117300</v>
      </c>
      <c r="I2640" s="13">
        <v>117300</v>
      </c>
      <c r="J2640" s="13">
        <v>117300</v>
      </c>
      <c r="K2640" s="13">
        <v>117300</v>
      </c>
      <c r="L2640" s="13">
        <v>117300</v>
      </c>
      <c r="M2640" s="13">
        <v>117300</v>
      </c>
      <c r="N2640" s="13">
        <v>117300</v>
      </c>
      <c r="O2640" s="13">
        <v>117300</v>
      </c>
      <c r="P2640" s="13">
        <v>117300</v>
      </c>
      <c r="Q2640" s="13">
        <v>117300</v>
      </c>
      <c r="R2640" s="13">
        <v>117300</v>
      </c>
      <c r="S2640" s="13">
        <v>117300</v>
      </c>
      <c r="T2640" s="13">
        <v>117300</v>
      </c>
      <c r="U2640" s="13">
        <v>117300</v>
      </c>
      <c r="V2640" s="13">
        <v>160900</v>
      </c>
      <c r="W2640" s="13">
        <v>178400</v>
      </c>
      <c r="X2640" s="13">
        <v>194000</v>
      </c>
      <c r="Y2640" s="13">
        <v>200100</v>
      </c>
      <c r="Z2640" s="13">
        <v>217100</v>
      </c>
      <c r="AA2640" s="13">
        <v>217100</v>
      </c>
      <c r="AB2640" s="13"/>
      <c r="AC2640" s="13"/>
      <c r="AD2640" s="13"/>
      <c r="AE2640" s="13"/>
      <c r="AF2640" s="13"/>
      <c r="AG2640" s="13"/>
      <c r="AH2640" s="13"/>
      <c r="AI2640" s="13"/>
      <c r="AJ2640" s="13"/>
      <c r="AK2640" s="13"/>
      <c r="AL2640" s="13"/>
      <c r="AM2640" s="13"/>
      <c r="AN2640" s="13"/>
      <c r="AO2640" s="13"/>
      <c r="AP2640" s="13">
        <v>70</v>
      </c>
      <c r="AQ2640" s="13">
        <v>49</v>
      </c>
      <c r="AR2640" s="13">
        <v>52</v>
      </c>
      <c r="AS2640" s="13">
        <v>38</v>
      </c>
      <c r="AT2640" s="13">
        <v>56</v>
      </c>
      <c r="AU2640" s="13">
        <v>40</v>
      </c>
      <c r="AV2640" s="13">
        <v>67</v>
      </c>
      <c r="AW2640" s="13"/>
      <c r="AX2640" s="13">
        <v>39</v>
      </c>
      <c r="AY2640" s="14">
        <f t="shared" si="414"/>
        <v>51.375</v>
      </c>
      <c r="AZ2640" s="14">
        <f t="shared" si="422"/>
        <v>23</v>
      </c>
      <c r="BA2640" s="19">
        <f t="shared" si="415"/>
        <v>0.36363636363636365</v>
      </c>
      <c r="BB2640" s="20">
        <f t="shared" si="423"/>
        <v>12.42046122907105</v>
      </c>
      <c r="BC2640">
        <f t="shared" si="416"/>
        <v>0</v>
      </c>
      <c r="BD2640" s="14">
        <f t="shared" si="417"/>
        <v>1</v>
      </c>
      <c r="BE2640" s="14" t="str">
        <f t="shared" si="418"/>
        <v/>
      </c>
      <c r="BF2640" s="14" t="str">
        <f t="shared" si="419"/>
        <v/>
      </c>
      <c r="BG2640" s="14">
        <f t="shared" si="420"/>
        <v>51.375</v>
      </c>
    </row>
    <row r="2641" spans="1:59" x14ac:dyDescent="0.2">
      <c r="A2641" t="str">
        <f t="shared" si="421"/>
        <v>Jack Silvagni_2015</v>
      </c>
      <c r="B2641" t="s">
        <v>675</v>
      </c>
      <c r="C2641" t="s">
        <v>84</v>
      </c>
      <c r="D2641">
        <v>2015</v>
      </c>
      <c r="E2641" s="13">
        <v>0</v>
      </c>
      <c r="F2641" s="13">
        <v>0</v>
      </c>
      <c r="G2641" s="13">
        <v>0</v>
      </c>
      <c r="H2641" s="13">
        <v>0</v>
      </c>
      <c r="I2641" s="13">
        <v>0</v>
      </c>
      <c r="J2641" s="13">
        <v>0</v>
      </c>
      <c r="K2641" s="13">
        <v>0</v>
      </c>
      <c r="L2641" s="13">
        <v>0</v>
      </c>
      <c r="M2641" s="13">
        <v>0</v>
      </c>
      <c r="N2641" s="13">
        <v>0</v>
      </c>
      <c r="O2641" s="13">
        <v>0</v>
      </c>
      <c r="P2641" s="13">
        <v>0</v>
      </c>
      <c r="Q2641" s="13">
        <v>0</v>
      </c>
      <c r="R2641" s="13">
        <v>0</v>
      </c>
      <c r="S2641" s="13">
        <v>0</v>
      </c>
      <c r="T2641" s="13">
        <v>0</v>
      </c>
      <c r="U2641" s="13">
        <v>0</v>
      </c>
      <c r="V2641" s="13">
        <v>0</v>
      </c>
      <c r="W2641" s="13">
        <v>0</v>
      </c>
      <c r="X2641" s="13">
        <v>0</v>
      </c>
      <c r="Y2641" s="13">
        <v>0</v>
      </c>
      <c r="Z2641" s="13">
        <v>0</v>
      </c>
      <c r="AA2641" s="13">
        <v>0</v>
      </c>
      <c r="AB2641" s="13"/>
      <c r="AC2641" s="13"/>
      <c r="AD2641" s="13"/>
      <c r="AE2641" s="13"/>
      <c r="AF2641" s="13"/>
      <c r="AG2641" s="13"/>
      <c r="AH2641" s="13"/>
      <c r="AI2641" s="13"/>
      <c r="AJ2641" s="13"/>
      <c r="AK2641" s="13"/>
      <c r="AL2641" s="13"/>
      <c r="AM2641" s="13"/>
      <c r="AN2641" s="13"/>
      <c r="AO2641" s="13"/>
      <c r="AP2641" s="13"/>
      <c r="AQ2641" s="13"/>
      <c r="AR2641" s="13"/>
      <c r="AS2641" s="13"/>
      <c r="AT2641" s="13"/>
      <c r="AU2641" s="13"/>
      <c r="AV2641" s="13"/>
      <c r="AW2641" s="13"/>
      <c r="AX2641" s="13"/>
      <c r="AY2641" s="14" t="str">
        <f t="shared" si="414"/>
        <v/>
      </c>
      <c r="AZ2641" s="14">
        <f t="shared" si="422"/>
        <v>23</v>
      </c>
      <c r="BA2641" s="19">
        <f t="shared" si="415"/>
        <v>0</v>
      </c>
      <c r="BB2641" s="20" t="e">
        <f t="shared" si="423"/>
        <v>#DIV/0!</v>
      </c>
      <c r="BC2641">
        <f t="shared" si="416"/>
        <v>23</v>
      </c>
      <c r="BD2641" s="14">
        <f t="shared" si="417"/>
        <v>1</v>
      </c>
      <c r="BE2641" s="14" t="str">
        <f t="shared" si="418"/>
        <v/>
      </c>
      <c r="BF2641" s="14" t="str">
        <f t="shared" si="419"/>
        <v/>
      </c>
      <c r="BG2641" s="14" t="str">
        <f t="shared" si="420"/>
        <v/>
      </c>
    </row>
    <row r="2642" spans="1:59" x14ac:dyDescent="0.2">
      <c r="A2642" t="str">
        <f t="shared" si="421"/>
        <v>Jy Simpkin_2018</v>
      </c>
      <c r="B2642" t="s">
        <v>961</v>
      </c>
      <c r="C2642" t="s">
        <v>316</v>
      </c>
      <c r="D2642">
        <v>2018</v>
      </c>
      <c r="E2642" s="13">
        <v>256700</v>
      </c>
      <c r="F2642" s="13">
        <v>256700</v>
      </c>
      <c r="G2642" s="13">
        <v>256700</v>
      </c>
      <c r="H2642" s="13">
        <v>269000</v>
      </c>
      <c r="I2642" s="13">
        <v>265800</v>
      </c>
      <c r="J2642" s="13">
        <v>256500</v>
      </c>
      <c r="K2642" s="13">
        <v>264900</v>
      </c>
      <c r="L2642" s="13">
        <v>274200</v>
      </c>
      <c r="M2642" s="13">
        <v>305000</v>
      </c>
      <c r="N2642" s="13">
        <v>325400</v>
      </c>
      <c r="O2642" s="13">
        <v>359200</v>
      </c>
      <c r="P2642" s="13">
        <v>391500</v>
      </c>
      <c r="Q2642" s="13">
        <v>403000</v>
      </c>
      <c r="R2642" s="13">
        <v>403000</v>
      </c>
      <c r="S2642" s="13">
        <v>394100</v>
      </c>
      <c r="T2642" s="13">
        <v>365100</v>
      </c>
      <c r="U2642" s="13">
        <v>337200</v>
      </c>
      <c r="V2642" s="13">
        <v>321600</v>
      </c>
      <c r="W2642" s="13">
        <v>297600</v>
      </c>
      <c r="X2642" s="13">
        <v>301900</v>
      </c>
      <c r="Y2642" s="13">
        <v>314800</v>
      </c>
      <c r="Z2642" s="13">
        <v>327700</v>
      </c>
      <c r="AA2642" s="13">
        <v>308900</v>
      </c>
      <c r="AB2642" s="13">
        <v>73</v>
      </c>
      <c r="AC2642" s="13">
        <v>44</v>
      </c>
      <c r="AD2642" s="13">
        <v>63</v>
      </c>
      <c r="AE2642" s="13">
        <v>44</v>
      </c>
      <c r="AF2642" s="13">
        <v>28</v>
      </c>
      <c r="AG2642" s="13">
        <v>99</v>
      </c>
      <c r="AH2642" s="13">
        <v>52</v>
      </c>
      <c r="AI2642" s="13">
        <v>83</v>
      </c>
      <c r="AJ2642" s="13">
        <v>95</v>
      </c>
      <c r="AK2642" s="13">
        <v>93</v>
      </c>
      <c r="AL2642" s="13">
        <v>100</v>
      </c>
      <c r="AM2642" s="13">
        <v>70</v>
      </c>
      <c r="AN2642" s="13"/>
      <c r="AO2642" s="13">
        <v>54</v>
      </c>
      <c r="AP2642" s="13">
        <v>52</v>
      </c>
      <c r="AQ2642" s="13">
        <v>55</v>
      </c>
      <c r="AR2642" s="13">
        <v>64</v>
      </c>
      <c r="AS2642" s="13">
        <v>24</v>
      </c>
      <c r="AT2642" s="13">
        <v>104</v>
      </c>
      <c r="AU2642" s="13">
        <v>87</v>
      </c>
      <c r="AV2642" s="13">
        <v>32</v>
      </c>
      <c r="AW2642" s="13">
        <v>74</v>
      </c>
      <c r="AX2642" s="13">
        <v>62</v>
      </c>
      <c r="AY2642" s="14">
        <f t="shared" si="414"/>
        <v>66</v>
      </c>
      <c r="AZ2642" s="14">
        <f t="shared" si="422"/>
        <v>23</v>
      </c>
      <c r="BA2642" s="19">
        <f t="shared" si="415"/>
        <v>1</v>
      </c>
      <c r="BB2642" s="20">
        <f t="shared" si="423"/>
        <v>24.039649787481554</v>
      </c>
      <c r="BC2642">
        <f t="shared" si="416"/>
        <v>0</v>
      </c>
      <c r="BD2642" s="14">
        <f t="shared" si="417"/>
        <v>6</v>
      </c>
      <c r="BE2642" s="14">
        <f t="shared" si="418"/>
        <v>58.5</v>
      </c>
      <c r="BF2642" s="14">
        <f t="shared" si="419"/>
        <v>82.166666666666671</v>
      </c>
      <c r="BG2642" s="14">
        <f t="shared" si="420"/>
        <v>61.555555555555557</v>
      </c>
    </row>
    <row r="2643" spans="1:59" x14ac:dyDescent="0.2">
      <c r="A2643" t="str">
        <f t="shared" si="421"/>
        <v>Jy Simpkin_2017</v>
      </c>
      <c r="B2643" t="s">
        <v>961</v>
      </c>
      <c r="C2643" t="s">
        <v>316</v>
      </c>
      <c r="D2643">
        <v>2017</v>
      </c>
      <c r="E2643" s="13">
        <v>162300</v>
      </c>
      <c r="F2643" s="13">
        <v>162300</v>
      </c>
      <c r="G2643" s="13">
        <v>162300</v>
      </c>
      <c r="H2643" s="13">
        <v>162300</v>
      </c>
      <c r="I2643" s="13">
        <v>181900</v>
      </c>
      <c r="J2643" s="13">
        <v>213500</v>
      </c>
      <c r="K2643" s="13">
        <v>228100</v>
      </c>
      <c r="L2643" s="13">
        <v>228100</v>
      </c>
      <c r="M2643" s="13">
        <v>215400</v>
      </c>
      <c r="N2643" s="13">
        <v>215400</v>
      </c>
      <c r="O2643" s="13">
        <v>215400</v>
      </c>
      <c r="P2643" s="13">
        <v>215400</v>
      </c>
      <c r="Q2643" s="13">
        <v>215400</v>
      </c>
      <c r="R2643" s="13">
        <v>215400</v>
      </c>
      <c r="S2643" s="13">
        <v>215400</v>
      </c>
      <c r="T2643" s="13">
        <v>215400</v>
      </c>
      <c r="U2643" s="13">
        <v>197400</v>
      </c>
      <c r="V2643" s="13">
        <v>196100</v>
      </c>
      <c r="W2643" s="13">
        <v>204300</v>
      </c>
      <c r="X2643" s="13">
        <v>222600</v>
      </c>
      <c r="Y2643" s="13">
        <v>222600</v>
      </c>
      <c r="Z2643" s="13">
        <v>227200</v>
      </c>
      <c r="AA2643" s="13">
        <v>242100</v>
      </c>
      <c r="AB2643" s="13">
        <v>35</v>
      </c>
      <c r="AC2643" s="13">
        <v>47</v>
      </c>
      <c r="AD2643" s="13"/>
      <c r="AE2643" s="13">
        <v>57</v>
      </c>
      <c r="AF2643" s="13">
        <v>73</v>
      </c>
      <c r="AG2643" s="13">
        <v>28</v>
      </c>
      <c r="AH2643" s="13"/>
      <c r="AI2643" s="13">
        <v>5</v>
      </c>
      <c r="AJ2643" s="13"/>
      <c r="AK2643" s="13"/>
      <c r="AL2643" s="13"/>
      <c r="AM2643" s="13"/>
      <c r="AN2643" s="13"/>
      <c r="AO2643" s="13"/>
      <c r="AP2643" s="13"/>
      <c r="AQ2643" s="13">
        <v>55</v>
      </c>
      <c r="AR2643" s="13">
        <v>55</v>
      </c>
      <c r="AS2643" s="13">
        <v>26</v>
      </c>
      <c r="AT2643" s="13">
        <v>83</v>
      </c>
      <c r="AU2643" s="13"/>
      <c r="AV2643" s="13">
        <v>36</v>
      </c>
      <c r="AW2643" s="13">
        <v>52</v>
      </c>
      <c r="AX2643" s="13">
        <v>55</v>
      </c>
      <c r="AY2643" s="14">
        <f t="shared" si="414"/>
        <v>46.692307692307693</v>
      </c>
      <c r="AZ2643" s="14">
        <f t="shared" si="422"/>
        <v>23</v>
      </c>
      <c r="BA2643" s="19">
        <f t="shared" si="415"/>
        <v>0.59090909090909094</v>
      </c>
      <c r="BB2643" s="20">
        <f t="shared" si="423"/>
        <v>20.653428348923153</v>
      </c>
      <c r="BC2643">
        <f t="shared" si="416"/>
        <v>0</v>
      </c>
      <c r="BD2643" s="14">
        <f t="shared" si="417"/>
        <v>1</v>
      </c>
      <c r="BE2643" s="14">
        <f t="shared" si="418"/>
        <v>48</v>
      </c>
      <c r="BF2643" s="14">
        <f t="shared" si="419"/>
        <v>5</v>
      </c>
      <c r="BG2643" s="14">
        <f t="shared" si="420"/>
        <v>51.714285714285715</v>
      </c>
    </row>
    <row r="2644" spans="1:59" x14ac:dyDescent="0.2">
      <c r="A2644" t="str">
        <f t="shared" si="421"/>
        <v>Jy Simpkin_2016</v>
      </c>
      <c r="B2644" t="s">
        <v>961</v>
      </c>
      <c r="C2644" t="s">
        <v>316</v>
      </c>
      <c r="D2644">
        <v>2016</v>
      </c>
      <c r="E2644" s="13">
        <v>0</v>
      </c>
      <c r="F2644" s="13">
        <v>0</v>
      </c>
      <c r="G2644" s="13">
        <v>0</v>
      </c>
      <c r="H2644" s="13">
        <v>0</v>
      </c>
      <c r="I2644" s="13">
        <v>0</v>
      </c>
      <c r="J2644" s="13">
        <v>0</v>
      </c>
      <c r="K2644" s="13">
        <v>0</v>
      </c>
      <c r="L2644" s="13">
        <v>0</v>
      </c>
      <c r="M2644" s="13">
        <v>0</v>
      </c>
      <c r="N2644" s="13">
        <v>0</v>
      </c>
      <c r="O2644" s="13">
        <v>0</v>
      </c>
      <c r="P2644" s="13">
        <v>0</v>
      </c>
      <c r="Q2644" s="13">
        <v>0</v>
      </c>
      <c r="R2644" s="13">
        <v>0</v>
      </c>
      <c r="S2644" s="13">
        <v>0</v>
      </c>
      <c r="T2644" s="13">
        <v>0</v>
      </c>
      <c r="U2644" s="13">
        <v>0</v>
      </c>
      <c r="V2644" s="13">
        <v>0</v>
      </c>
      <c r="W2644" s="13">
        <v>0</v>
      </c>
      <c r="X2644" s="13">
        <v>0</v>
      </c>
      <c r="Y2644" s="13">
        <v>0</v>
      </c>
      <c r="Z2644" s="13">
        <v>0</v>
      </c>
      <c r="AA2644" s="13">
        <v>0</v>
      </c>
      <c r="AB2644" s="13"/>
      <c r="AC2644" s="13"/>
      <c r="AD2644" s="13"/>
      <c r="AE2644" s="13"/>
      <c r="AF2644" s="13"/>
      <c r="AG2644" s="13"/>
      <c r="AH2644" s="13"/>
      <c r="AI2644" s="13"/>
      <c r="AJ2644" s="13"/>
      <c r="AK2644" s="13"/>
      <c r="AL2644" s="13"/>
      <c r="AM2644" s="13"/>
      <c r="AN2644" s="13"/>
      <c r="AO2644" s="13"/>
      <c r="AP2644" s="13"/>
      <c r="AQ2644" s="13"/>
      <c r="AR2644" s="13"/>
      <c r="AS2644" s="13"/>
      <c r="AT2644" s="13"/>
      <c r="AU2644" s="13"/>
      <c r="AV2644" s="13"/>
      <c r="AW2644" s="13"/>
      <c r="AX2644" s="13"/>
      <c r="AY2644" s="14" t="str">
        <f t="shared" si="414"/>
        <v/>
      </c>
      <c r="AZ2644" s="14">
        <f t="shared" si="422"/>
        <v>23</v>
      </c>
      <c r="BA2644" s="19">
        <f t="shared" si="415"/>
        <v>0</v>
      </c>
      <c r="BB2644" s="20" t="e">
        <f t="shared" si="423"/>
        <v>#DIV/0!</v>
      </c>
      <c r="BC2644">
        <f t="shared" si="416"/>
        <v>23</v>
      </c>
      <c r="BD2644" s="14">
        <f t="shared" si="417"/>
        <v>1</v>
      </c>
      <c r="BE2644" s="14" t="str">
        <f t="shared" si="418"/>
        <v/>
      </c>
      <c r="BF2644" s="14" t="str">
        <f t="shared" si="419"/>
        <v/>
      </c>
      <c r="BG2644" s="14" t="str">
        <f t="shared" si="420"/>
        <v/>
      </c>
    </row>
    <row r="2645" spans="1:59" x14ac:dyDescent="0.2">
      <c r="A2645" t="str">
        <f t="shared" si="421"/>
        <v>Jy Simpkin_2015</v>
      </c>
      <c r="B2645" t="s">
        <v>961</v>
      </c>
      <c r="C2645" t="s">
        <v>316</v>
      </c>
      <c r="D2645">
        <v>2015</v>
      </c>
      <c r="E2645" s="13">
        <v>0</v>
      </c>
      <c r="F2645" s="13">
        <v>0</v>
      </c>
      <c r="G2645" s="13">
        <v>0</v>
      </c>
      <c r="H2645" s="13">
        <v>0</v>
      </c>
      <c r="I2645" s="13">
        <v>0</v>
      </c>
      <c r="J2645" s="13">
        <v>0</v>
      </c>
      <c r="K2645" s="13">
        <v>0</v>
      </c>
      <c r="L2645" s="13">
        <v>0</v>
      </c>
      <c r="M2645" s="13">
        <v>0</v>
      </c>
      <c r="N2645" s="13">
        <v>0</v>
      </c>
      <c r="O2645" s="13">
        <v>0</v>
      </c>
      <c r="P2645" s="13">
        <v>0</v>
      </c>
      <c r="Q2645" s="13">
        <v>0</v>
      </c>
      <c r="R2645" s="13">
        <v>0</v>
      </c>
      <c r="S2645" s="13">
        <v>0</v>
      </c>
      <c r="T2645" s="13">
        <v>0</v>
      </c>
      <c r="U2645" s="13">
        <v>0</v>
      </c>
      <c r="V2645" s="13">
        <v>0</v>
      </c>
      <c r="W2645" s="13">
        <v>0</v>
      </c>
      <c r="X2645" s="13">
        <v>0</v>
      </c>
      <c r="Y2645" s="13">
        <v>0</v>
      </c>
      <c r="Z2645" s="13">
        <v>0</v>
      </c>
      <c r="AA2645" s="13">
        <v>0</v>
      </c>
      <c r="AB2645" s="13"/>
      <c r="AC2645" s="13"/>
      <c r="AD2645" s="13"/>
      <c r="AE2645" s="13"/>
      <c r="AF2645" s="13"/>
      <c r="AG2645" s="13"/>
      <c r="AH2645" s="13"/>
      <c r="AI2645" s="13"/>
      <c r="AJ2645" s="13"/>
      <c r="AK2645" s="13"/>
      <c r="AL2645" s="13"/>
      <c r="AM2645" s="13"/>
      <c r="AN2645" s="13"/>
      <c r="AO2645" s="13"/>
      <c r="AP2645" s="13"/>
      <c r="AQ2645" s="13"/>
      <c r="AR2645" s="13"/>
      <c r="AS2645" s="13"/>
      <c r="AT2645" s="13"/>
      <c r="AU2645" s="13"/>
      <c r="AV2645" s="13"/>
      <c r="AW2645" s="13"/>
      <c r="AX2645" s="13"/>
      <c r="AY2645" s="14" t="str">
        <f t="shared" si="414"/>
        <v/>
      </c>
      <c r="AZ2645" s="14">
        <f t="shared" si="422"/>
        <v>23</v>
      </c>
      <c r="BA2645" s="19">
        <f t="shared" si="415"/>
        <v>0</v>
      </c>
      <c r="BB2645" s="20" t="e">
        <f t="shared" si="423"/>
        <v>#DIV/0!</v>
      </c>
      <c r="BC2645">
        <f t="shared" si="416"/>
        <v>23</v>
      </c>
      <c r="BD2645" s="14">
        <f t="shared" si="417"/>
        <v>1</v>
      </c>
      <c r="BE2645" s="14" t="str">
        <f t="shared" si="418"/>
        <v/>
      </c>
      <c r="BF2645" s="14" t="str">
        <f t="shared" si="419"/>
        <v/>
      </c>
      <c r="BG2645" s="14" t="str">
        <f t="shared" si="420"/>
        <v/>
      </c>
    </row>
    <row r="2646" spans="1:59" x14ac:dyDescent="0.2">
      <c r="A2646" t="str">
        <f t="shared" si="421"/>
        <v>Dawson Simpson_2018</v>
      </c>
      <c r="B2646" t="s">
        <v>926</v>
      </c>
      <c r="C2646" t="s">
        <v>490</v>
      </c>
      <c r="D2646">
        <v>2018</v>
      </c>
      <c r="E2646" s="13">
        <v>290300</v>
      </c>
      <c r="F2646" s="13">
        <v>290300</v>
      </c>
      <c r="G2646" s="13">
        <v>290300</v>
      </c>
      <c r="H2646" s="13">
        <v>290300</v>
      </c>
      <c r="I2646" s="13">
        <v>290300</v>
      </c>
      <c r="J2646" s="13">
        <v>290300</v>
      </c>
      <c r="K2646" s="13">
        <v>290300</v>
      </c>
      <c r="L2646" s="13">
        <v>290300</v>
      </c>
      <c r="M2646" s="13">
        <v>290300</v>
      </c>
      <c r="N2646" s="13">
        <v>290300</v>
      </c>
      <c r="O2646" s="13">
        <v>290300</v>
      </c>
      <c r="P2646" s="13">
        <v>290300</v>
      </c>
      <c r="Q2646" s="13">
        <v>290300</v>
      </c>
      <c r="R2646" s="13">
        <v>290300</v>
      </c>
      <c r="S2646" s="13">
        <v>330500</v>
      </c>
      <c r="T2646" s="13">
        <v>366300</v>
      </c>
      <c r="U2646" s="13">
        <v>378600</v>
      </c>
      <c r="V2646" s="13">
        <v>398100</v>
      </c>
      <c r="W2646" s="13">
        <v>425200</v>
      </c>
      <c r="X2646" s="13">
        <v>436500</v>
      </c>
      <c r="Y2646" s="13">
        <v>425600</v>
      </c>
      <c r="Z2646" s="13">
        <v>425600</v>
      </c>
      <c r="AA2646" s="13">
        <v>425600</v>
      </c>
      <c r="AB2646" s="13"/>
      <c r="AC2646" s="13"/>
      <c r="AD2646" s="13"/>
      <c r="AE2646" s="13">
        <v>74</v>
      </c>
      <c r="AF2646" s="13">
        <v>93</v>
      </c>
      <c r="AG2646" s="13"/>
      <c r="AH2646" s="13"/>
      <c r="AI2646" s="13"/>
      <c r="AJ2646" s="13"/>
      <c r="AK2646" s="13"/>
      <c r="AL2646" s="13"/>
      <c r="AM2646" s="13"/>
      <c r="AN2646" s="13"/>
      <c r="AO2646" s="13">
        <v>99</v>
      </c>
      <c r="AP2646" s="13">
        <v>91</v>
      </c>
      <c r="AQ2646" s="13">
        <v>62</v>
      </c>
      <c r="AR2646" s="13">
        <v>122</v>
      </c>
      <c r="AS2646" s="13">
        <v>121</v>
      </c>
      <c r="AT2646" s="13">
        <v>43</v>
      </c>
      <c r="AU2646" s="13">
        <v>80</v>
      </c>
      <c r="AV2646" s="13"/>
      <c r="AW2646" s="13"/>
      <c r="AX2646" s="13"/>
      <c r="AY2646" s="14">
        <f t="shared" si="414"/>
        <v>87.222222222222229</v>
      </c>
      <c r="AZ2646" s="14">
        <f t="shared" si="422"/>
        <v>23</v>
      </c>
      <c r="BA2646" s="19">
        <f t="shared" si="415"/>
        <v>0.40909090909090912</v>
      </c>
      <c r="BB2646" s="20">
        <f t="shared" si="423"/>
        <v>25.873624493766723</v>
      </c>
      <c r="BC2646">
        <f t="shared" si="416"/>
        <v>0</v>
      </c>
      <c r="BD2646" s="14">
        <f t="shared" si="417"/>
        <v>1</v>
      </c>
      <c r="BE2646" s="14">
        <f t="shared" si="418"/>
        <v>83.5</v>
      </c>
      <c r="BF2646" s="14" t="str">
        <f t="shared" si="419"/>
        <v/>
      </c>
      <c r="BG2646" s="14">
        <f t="shared" si="420"/>
        <v>86.5</v>
      </c>
    </row>
    <row r="2647" spans="1:59" x14ac:dyDescent="0.2">
      <c r="A2647" t="str">
        <f t="shared" si="421"/>
        <v>Dawson Simpson_2017</v>
      </c>
      <c r="B2647" t="s">
        <v>926</v>
      </c>
      <c r="C2647" t="s">
        <v>490</v>
      </c>
      <c r="D2647">
        <v>2017</v>
      </c>
      <c r="E2647" s="13">
        <v>155100</v>
      </c>
      <c r="F2647" s="13">
        <v>155100</v>
      </c>
      <c r="G2647" s="13">
        <v>155100</v>
      </c>
      <c r="H2647" s="13">
        <v>155100</v>
      </c>
      <c r="I2647" s="13">
        <v>155100</v>
      </c>
      <c r="J2647" s="13">
        <v>155100</v>
      </c>
      <c r="K2647" s="13">
        <v>155100</v>
      </c>
      <c r="L2647" s="13">
        <v>155100</v>
      </c>
      <c r="M2647" s="13">
        <v>155100</v>
      </c>
      <c r="N2647" s="13">
        <v>155100</v>
      </c>
      <c r="O2647" s="13">
        <v>155100</v>
      </c>
      <c r="P2647" s="13">
        <v>155100</v>
      </c>
      <c r="Q2647" s="13">
        <v>155100</v>
      </c>
      <c r="R2647" s="13">
        <v>155100</v>
      </c>
      <c r="S2647" s="13">
        <v>155100</v>
      </c>
      <c r="T2647" s="13">
        <v>155100</v>
      </c>
      <c r="U2647" s="13">
        <v>155100</v>
      </c>
      <c r="V2647" s="13">
        <v>155100</v>
      </c>
      <c r="W2647" s="13">
        <v>155100</v>
      </c>
      <c r="X2647" s="13">
        <v>155100</v>
      </c>
      <c r="Y2647" s="13">
        <v>155100</v>
      </c>
      <c r="Z2647" s="13">
        <v>155100</v>
      </c>
      <c r="AA2647" s="13">
        <v>155100</v>
      </c>
      <c r="AB2647" s="13"/>
      <c r="AC2647" s="13"/>
      <c r="AD2647" s="13"/>
      <c r="AE2647" s="13"/>
      <c r="AF2647" s="13"/>
      <c r="AG2647" s="13"/>
      <c r="AH2647" s="13"/>
      <c r="AI2647" s="13"/>
      <c r="AJ2647" s="13"/>
      <c r="AK2647" s="13"/>
      <c r="AL2647" s="13"/>
      <c r="AM2647" s="13"/>
      <c r="AN2647" s="13"/>
      <c r="AO2647" s="13"/>
      <c r="AP2647" s="13"/>
      <c r="AQ2647" s="13"/>
      <c r="AR2647" s="13"/>
      <c r="AS2647" s="13"/>
      <c r="AT2647" s="13">
        <v>91</v>
      </c>
      <c r="AU2647" s="13"/>
      <c r="AV2647" s="13">
        <v>85</v>
      </c>
      <c r="AW2647" s="13"/>
      <c r="AX2647" s="13"/>
      <c r="AY2647" s="14">
        <f t="shared" si="414"/>
        <v>88</v>
      </c>
      <c r="AZ2647" s="14">
        <f t="shared" si="422"/>
        <v>23</v>
      </c>
      <c r="BA2647" s="19">
        <f t="shared" si="415"/>
        <v>9.0909090909090912E-2</v>
      </c>
      <c r="BB2647" s="20">
        <f t="shared" si="423"/>
        <v>4.2426406871192848</v>
      </c>
      <c r="BC2647">
        <f t="shared" si="416"/>
        <v>0</v>
      </c>
      <c r="BD2647" s="14">
        <f t="shared" si="417"/>
        <v>1</v>
      </c>
      <c r="BE2647" s="14" t="str">
        <f t="shared" si="418"/>
        <v/>
      </c>
      <c r="BF2647" s="14" t="str">
        <f t="shared" si="419"/>
        <v/>
      </c>
      <c r="BG2647" s="14">
        <f t="shared" si="420"/>
        <v>88</v>
      </c>
    </row>
    <row r="2648" spans="1:59" x14ac:dyDescent="0.2">
      <c r="A2648" t="str">
        <f t="shared" si="421"/>
        <v>Dawson Simpson_2016</v>
      </c>
      <c r="B2648" t="s">
        <v>926</v>
      </c>
      <c r="C2648" t="s">
        <v>490</v>
      </c>
      <c r="D2648">
        <v>2016</v>
      </c>
      <c r="E2648" s="13">
        <v>256300</v>
      </c>
      <c r="F2648" s="13">
        <v>256300</v>
      </c>
      <c r="G2648" s="13">
        <v>256300</v>
      </c>
      <c r="H2648" s="13">
        <v>256300</v>
      </c>
      <c r="I2648" s="13">
        <v>256300</v>
      </c>
      <c r="J2648" s="13">
        <v>256300</v>
      </c>
      <c r="K2648" s="13">
        <v>256300</v>
      </c>
      <c r="L2648" s="13">
        <v>256300</v>
      </c>
      <c r="M2648" s="13">
        <v>256300</v>
      </c>
      <c r="N2648" s="13">
        <v>256300</v>
      </c>
      <c r="O2648" s="13">
        <v>256300</v>
      </c>
      <c r="P2648" s="13">
        <v>256300</v>
      </c>
      <c r="Q2648" s="13">
        <v>256300</v>
      </c>
      <c r="R2648" s="13">
        <v>256300</v>
      </c>
      <c r="S2648" s="13">
        <v>256300</v>
      </c>
      <c r="T2648" s="13">
        <v>256300</v>
      </c>
      <c r="U2648" s="13">
        <v>256300</v>
      </c>
      <c r="V2648" s="13">
        <v>256300</v>
      </c>
      <c r="W2648" s="13">
        <v>256300</v>
      </c>
      <c r="X2648" s="13">
        <v>256300</v>
      </c>
      <c r="Y2648" s="13">
        <v>256300</v>
      </c>
      <c r="Z2648" s="13">
        <v>256300</v>
      </c>
      <c r="AA2648" s="13">
        <v>256300</v>
      </c>
      <c r="AB2648" s="13"/>
      <c r="AC2648" s="13"/>
      <c r="AD2648" s="13"/>
      <c r="AE2648" s="13"/>
      <c r="AF2648" s="13"/>
      <c r="AG2648" s="13"/>
      <c r="AH2648" s="13"/>
      <c r="AI2648" s="13"/>
      <c r="AJ2648" s="13"/>
      <c r="AK2648" s="13"/>
      <c r="AL2648" s="13"/>
      <c r="AM2648" s="13"/>
      <c r="AN2648" s="13"/>
      <c r="AO2648" s="13"/>
      <c r="AP2648" s="13"/>
      <c r="AQ2648" s="13"/>
      <c r="AR2648" s="13"/>
      <c r="AS2648" s="13"/>
      <c r="AT2648" s="13"/>
      <c r="AU2648" s="13"/>
      <c r="AV2648" s="13"/>
      <c r="AW2648" s="13"/>
      <c r="AX2648" s="13"/>
      <c r="AY2648" s="14" t="str">
        <f t="shared" si="414"/>
        <v/>
      </c>
      <c r="AZ2648" s="14">
        <f t="shared" si="422"/>
        <v>23</v>
      </c>
      <c r="BA2648" s="19">
        <f t="shared" si="415"/>
        <v>0</v>
      </c>
      <c r="BB2648" s="20" t="e">
        <f t="shared" si="423"/>
        <v>#DIV/0!</v>
      </c>
      <c r="BC2648">
        <f t="shared" si="416"/>
        <v>0</v>
      </c>
      <c r="BD2648" s="14">
        <f t="shared" si="417"/>
        <v>1</v>
      </c>
      <c r="BE2648" s="14" t="str">
        <f t="shared" si="418"/>
        <v/>
      </c>
      <c r="BF2648" s="14" t="str">
        <f t="shared" si="419"/>
        <v/>
      </c>
      <c r="BG2648" s="14" t="str">
        <f t="shared" si="420"/>
        <v/>
      </c>
    </row>
    <row r="2649" spans="1:59" x14ac:dyDescent="0.2">
      <c r="A2649" t="str">
        <f t="shared" si="421"/>
        <v>Dawson Simpson_2015</v>
      </c>
      <c r="B2649" t="s">
        <v>926</v>
      </c>
      <c r="C2649" t="s">
        <v>490</v>
      </c>
      <c r="D2649">
        <v>2015</v>
      </c>
      <c r="E2649" s="13">
        <v>327100</v>
      </c>
      <c r="F2649" s="13">
        <v>327100</v>
      </c>
      <c r="G2649" s="13">
        <v>327100</v>
      </c>
      <c r="H2649" s="13">
        <v>327100</v>
      </c>
      <c r="I2649" s="13">
        <v>327100</v>
      </c>
      <c r="J2649" s="13">
        <v>303900</v>
      </c>
      <c r="K2649" s="13">
        <v>303900</v>
      </c>
      <c r="L2649" s="13">
        <v>303900</v>
      </c>
      <c r="M2649" s="13">
        <v>303900</v>
      </c>
      <c r="N2649" s="13">
        <v>303900</v>
      </c>
      <c r="O2649" s="13">
        <v>303900</v>
      </c>
      <c r="P2649" s="13">
        <v>303900</v>
      </c>
      <c r="Q2649" s="13">
        <v>303900</v>
      </c>
      <c r="R2649" s="13">
        <v>303900</v>
      </c>
      <c r="S2649" s="13">
        <v>303900</v>
      </c>
      <c r="T2649" s="13">
        <v>291700</v>
      </c>
      <c r="U2649" s="13">
        <v>291700</v>
      </c>
      <c r="V2649" s="13">
        <v>291700</v>
      </c>
      <c r="W2649" s="13">
        <v>291700</v>
      </c>
      <c r="X2649" s="13">
        <v>291700</v>
      </c>
      <c r="Y2649" s="13">
        <v>291700</v>
      </c>
      <c r="Z2649" s="13">
        <v>291700</v>
      </c>
      <c r="AA2649" s="13">
        <v>291700</v>
      </c>
      <c r="AB2649" s="13">
        <v>38</v>
      </c>
      <c r="AC2649" s="13">
        <v>49</v>
      </c>
      <c r="AD2649" s="13"/>
      <c r="AE2649" s="13"/>
      <c r="AF2649" s="13">
        <v>56</v>
      </c>
      <c r="AG2649" s="13"/>
      <c r="AH2649" s="13"/>
      <c r="AI2649" s="13"/>
      <c r="AJ2649" s="13"/>
      <c r="AK2649" s="13"/>
      <c r="AL2649" s="13"/>
      <c r="AM2649" s="13"/>
      <c r="AN2649" s="13"/>
      <c r="AO2649" s="13"/>
      <c r="AP2649" s="13">
        <v>47</v>
      </c>
      <c r="AQ2649" s="13"/>
      <c r="AR2649" s="13"/>
      <c r="AS2649" s="13"/>
      <c r="AT2649" s="13"/>
      <c r="AU2649" s="13"/>
      <c r="AV2649" s="13"/>
      <c r="AW2649" s="13"/>
      <c r="AX2649" s="13"/>
      <c r="AY2649" s="14">
        <f t="shared" si="414"/>
        <v>47.5</v>
      </c>
      <c r="AZ2649" s="14">
        <f t="shared" si="422"/>
        <v>23</v>
      </c>
      <c r="BA2649" s="19">
        <f t="shared" si="415"/>
        <v>0.18181818181818182</v>
      </c>
      <c r="BB2649" s="20">
        <f t="shared" si="423"/>
        <v>7.416198487095663</v>
      </c>
      <c r="BC2649">
        <f t="shared" si="416"/>
        <v>0</v>
      </c>
      <c r="BD2649" s="14">
        <f t="shared" si="417"/>
        <v>16</v>
      </c>
      <c r="BE2649" s="14">
        <f t="shared" si="418"/>
        <v>47.666666666666664</v>
      </c>
      <c r="BF2649" s="14" t="str">
        <f t="shared" si="419"/>
        <v/>
      </c>
      <c r="BG2649" s="14">
        <f t="shared" si="420"/>
        <v>47</v>
      </c>
    </row>
    <row r="2650" spans="1:59" x14ac:dyDescent="0.2">
      <c r="A2650" t="str">
        <f t="shared" si="421"/>
        <v>Kade Simpson_2018</v>
      </c>
      <c r="B2650" t="s">
        <v>733</v>
      </c>
      <c r="C2650" t="s">
        <v>84</v>
      </c>
      <c r="D2650">
        <v>2018</v>
      </c>
      <c r="E2650" s="13">
        <v>516300</v>
      </c>
      <c r="F2650" s="13">
        <v>516300</v>
      </c>
      <c r="G2650" s="13">
        <v>516300</v>
      </c>
      <c r="H2650" s="13">
        <v>541000</v>
      </c>
      <c r="I2650" s="13">
        <v>529000</v>
      </c>
      <c r="J2650" s="13">
        <v>532700</v>
      </c>
      <c r="K2650" s="13">
        <v>521500</v>
      </c>
      <c r="L2650" s="13">
        <v>520400</v>
      </c>
      <c r="M2650" s="13">
        <v>501000</v>
      </c>
      <c r="N2650" s="13">
        <v>487400</v>
      </c>
      <c r="O2650" s="13">
        <v>497500</v>
      </c>
      <c r="P2650" s="13">
        <v>495500</v>
      </c>
      <c r="Q2650" s="13">
        <v>495500</v>
      </c>
      <c r="R2650" s="13">
        <v>516600</v>
      </c>
      <c r="S2650" s="13">
        <v>521100</v>
      </c>
      <c r="T2650" s="13">
        <v>548200</v>
      </c>
      <c r="U2650" s="13">
        <v>548200</v>
      </c>
      <c r="V2650" s="13">
        <v>549700</v>
      </c>
      <c r="W2650" s="13">
        <v>533300</v>
      </c>
      <c r="X2650" s="13">
        <v>515200</v>
      </c>
      <c r="Y2650" s="13">
        <v>501400</v>
      </c>
      <c r="Z2650" s="13">
        <v>498200</v>
      </c>
      <c r="AA2650" s="13">
        <v>503700</v>
      </c>
      <c r="AB2650" s="13">
        <v>150</v>
      </c>
      <c r="AC2650" s="13">
        <v>115</v>
      </c>
      <c r="AD2650" s="13">
        <v>97</v>
      </c>
      <c r="AE2650" s="13">
        <v>79</v>
      </c>
      <c r="AF2650" s="13">
        <v>142</v>
      </c>
      <c r="AG2650" s="13">
        <v>70</v>
      </c>
      <c r="AH2650" s="13">
        <v>97</v>
      </c>
      <c r="AI2650" s="13">
        <v>103</v>
      </c>
      <c r="AJ2650" s="13">
        <v>72</v>
      </c>
      <c r="AK2650" s="13">
        <v>140</v>
      </c>
      <c r="AL2650" s="13">
        <v>82</v>
      </c>
      <c r="AM2650" s="13"/>
      <c r="AN2650" s="13">
        <v>123</v>
      </c>
      <c r="AO2650" s="13">
        <v>118</v>
      </c>
      <c r="AP2650" s="13">
        <v>139</v>
      </c>
      <c r="AQ2650" s="13"/>
      <c r="AR2650" s="13">
        <v>81</v>
      </c>
      <c r="AS2650" s="13">
        <v>80</v>
      </c>
      <c r="AT2650" s="13">
        <v>125</v>
      </c>
      <c r="AU2650" s="13">
        <v>81</v>
      </c>
      <c r="AV2650" s="13">
        <v>96</v>
      </c>
      <c r="AW2650" s="13">
        <v>144</v>
      </c>
      <c r="AX2650" s="13">
        <v>72</v>
      </c>
      <c r="AY2650" s="14">
        <f t="shared" si="414"/>
        <v>105.04761904761905</v>
      </c>
      <c r="AZ2650" s="14">
        <f t="shared" si="422"/>
        <v>23</v>
      </c>
      <c r="BA2650" s="19">
        <f t="shared" si="415"/>
        <v>0.95454545454545459</v>
      </c>
      <c r="BB2650" s="20">
        <f t="shared" si="423"/>
        <v>27.282734816136344</v>
      </c>
      <c r="BC2650">
        <f t="shared" si="416"/>
        <v>0</v>
      </c>
      <c r="BD2650" s="14">
        <f t="shared" si="417"/>
        <v>10</v>
      </c>
      <c r="BE2650" s="14">
        <f t="shared" si="418"/>
        <v>108.83333333333333</v>
      </c>
      <c r="BF2650" s="14">
        <f t="shared" si="419"/>
        <v>98.8</v>
      </c>
      <c r="BG2650" s="14">
        <f t="shared" si="420"/>
        <v>102.25</v>
      </c>
    </row>
    <row r="2651" spans="1:59" x14ac:dyDescent="0.2">
      <c r="A2651" t="str">
        <f t="shared" si="421"/>
        <v>Kade Simpson_2017</v>
      </c>
      <c r="B2651" t="s">
        <v>733</v>
      </c>
      <c r="C2651" t="s">
        <v>84</v>
      </c>
      <c r="D2651">
        <v>2017</v>
      </c>
      <c r="E2651" s="13">
        <v>578700</v>
      </c>
      <c r="F2651" s="13">
        <v>578700</v>
      </c>
      <c r="G2651" s="13">
        <v>578700</v>
      </c>
      <c r="H2651" s="13">
        <v>533800</v>
      </c>
      <c r="I2651" s="13">
        <v>489800</v>
      </c>
      <c r="J2651" s="13">
        <v>472800</v>
      </c>
      <c r="K2651" s="13">
        <v>492900</v>
      </c>
      <c r="L2651" s="13">
        <v>515000</v>
      </c>
      <c r="M2651" s="13">
        <v>526400</v>
      </c>
      <c r="N2651" s="13">
        <v>503700</v>
      </c>
      <c r="O2651" s="13">
        <v>489400</v>
      </c>
      <c r="P2651" s="13">
        <v>489400</v>
      </c>
      <c r="Q2651" s="13">
        <v>479100</v>
      </c>
      <c r="R2651" s="13">
        <v>500400</v>
      </c>
      <c r="S2651" s="13">
        <v>504100</v>
      </c>
      <c r="T2651" s="13">
        <v>506900</v>
      </c>
      <c r="U2651" s="13">
        <v>498000</v>
      </c>
      <c r="V2651" s="13">
        <v>496100</v>
      </c>
      <c r="W2651" s="13">
        <v>494600</v>
      </c>
      <c r="X2651" s="13">
        <v>467900</v>
      </c>
      <c r="Y2651" s="13">
        <v>448100</v>
      </c>
      <c r="Z2651" s="13">
        <v>432600</v>
      </c>
      <c r="AA2651" s="13">
        <v>443000</v>
      </c>
      <c r="AB2651" s="13">
        <v>107</v>
      </c>
      <c r="AC2651" s="13">
        <v>57</v>
      </c>
      <c r="AD2651" s="13">
        <v>73</v>
      </c>
      <c r="AE2651" s="13">
        <v>84</v>
      </c>
      <c r="AF2651" s="13">
        <v>91</v>
      </c>
      <c r="AG2651" s="13">
        <v>148</v>
      </c>
      <c r="AH2651" s="13">
        <v>99</v>
      </c>
      <c r="AI2651" s="13">
        <v>82</v>
      </c>
      <c r="AJ2651" s="13">
        <v>77</v>
      </c>
      <c r="AK2651" s="13">
        <v>105</v>
      </c>
      <c r="AL2651" s="13"/>
      <c r="AM2651" s="13">
        <v>82</v>
      </c>
      <c r="AN2651" s="13">
        <v>142</v>
      </c>
      <c r="AO2651" s="13">
        <v>78</v>
      </c>
      <c r="AP2651" s="13">
        <v>86</v>
      </c>
      <c r="AQ2651" s="13">
        <v>118</v>
      </c>
      <c r="AR2651" s="13">
        <v>89</v>
      </c>
      <c r="AS2651" s="13">
        <v>87</v>
      </c>
      <c r="AT2651" s="13">
        <v>61</v>
      </c>
      <c r="AU2651" s="13">
        <v>90</v>
      </c>
      <c r="AV2651" s="13">
        <v>85</v>
      </c>
      <c r="AW2651" s="13">
        <v>110</v>
      </c>
      <c r="AX2651" s="13">
        <v>115</v>
      </c>
      <c r="AY2651" s="14">
        <f t="shared" si="414"/>
        <v>93.909090909090907</v>
      </c>
      <c r="AZ2651" s="14">
        <f t="shared" si="422"/>
        <v>23</v>
      </c>
      <c r="BA2651" s="19">
        <f t="shared" si="415"/>
        <v>1</v>
      </c>
      <c r="BB2651" s="20">
        <f t="shared" si="423"/>
        <v>22.765699116808513</v>
      </c>
      <c r="BC2651">
        <f t="shared" si="416"/>
        <v>0</v>
      </c>
      <c r="BD2651" s="14">
        <f t="shared" si="417"/>
        <v>22</v>
      </c>
      <c r="BE2651" s="14">
        <f t="shared" si="418"/>
        <v>93.333333333333329</v>
      </c>
      <c r="BF2651" s="14">
        <f t="shared" si="419"/>
        <v>89</v>
      </c>
      <c r="BG2651" s="14">
        <f t="shared" si="420"/>
        <v>93.444444444444443</v>
      </c>
    </row>
    <row r="2652" spans="1:59" x14ac:dyDescent="0.2">
      <c r="A2652" t="str">
        <f t="shared" si="421"/>
        <v>Kade Simpson_2016</v>
      </c>
      <c r="B2652" t="s">
        <v>733</v>
      </c>
      <c r="C2652" t="s">
        <v>84</v>
      </c>
      <c r="D2652">
        <v>2016</v>
      </c>
      <c r="E2652" s="13">
        <v>500200</v>
      </c>
      <c r="F2652" s="13">
        <v>500200</v>
      </c>
      <c r="G2652" s="13">
        <v>500200</v>
      </c>
      <c r="H2652" s="13">
        <v>491300</v>
      </c>
      <c r="I2652" s="13">
        <v>483200</v>
      </c>
      <c r="J2652" s="13">
        <v>497000</v>
      </c>
      <c r="K2652" s="13">
        <v>514000</v>
      </c>
      <c r="L2652" s="13">
        <v>534200</v>
      </c>
      <c r="M2652" s="13">
        <v>547500</v>
      </c>
      <c r="N2652" s="13">
        <v>557400</v>
      </c>
      <c r="O2652" s="13">
        <v>548300</v>
      </c>
      <c r="P2652" s="13">
        <v>535800</v>
      </c>
      <c r="Q2652" s="13">
        <v>528700</v>
      </c>
      <c r="R2652" s="13">
        <v>528700</v>
      </c>
      <c r="S2652" s="13">
        <v>528200</v>
      </c>
      <c r="T2652" s="13">
        <v>537200</v>
      </c>
      <c r="U2652" s="13">
        <v>535700</v>
      </c>
      <c r="V2652" s="13">
        <v>539400</v>
      </c>
      <c r="W2652" s="13">
        <v>539800</v>
      </c>
      <c r="X2652" s="13">
        <v>537200</v>
      </c>
      <c r="Y2652" s="13">
        <v>538100</v>
      </c>
      <c r="Z2652" s="13">
        <v>523300</v>
      </c>
      <c r="AA2652" s="13">
        <v>516600</v>
      </c>
      <c r="AB2652" s="13">
        <v>104</v>
      </c>
      <c r="AC2652" s="13">
        <v>86</v>
      </c>
      <c r="AD2652" s="13">
        <v>84</v>
      </c>
      <c r="AE2652" s="13">
        <v>101</v>
      </c>
      <c r="AF2652" s="13">
        <v>129</v>
      </c>
      <c r="AG2652" s="13">
        <v>100</v>
      </c>
      <c r="AH2652" s="13">
        <v>122</v>
      </c>
      <c r="AI2652" s="13">
        <v>125</v>
      </c>
      <c r="AJ2652" s="13">
        <v>103</v>
      </c>
      <c r="AK2652" s="13">
        <v>86</v>
      </c>
      <c r="AL2652" s="13">
        <v>111</v>
      </c>
      <c r="AM2652" s="13">
        <v>109</v>
      </c>
      <c r="AN2652" s="13"/>
      <c r="AO2652" s="13">
        <v>100</v>
      </c>
      <c r="AP2652" s="13">
        <v>128</v>
      </c>
      <c r="AQ2652" s="13">
        <v>93</v>
      </c>
      <c r="AR2652" s="13">
        <v>115</v>
      </c>
      <c r="AS2652" s="13">
        <v>125</v>
      </c>
      <c r="AT2652" s="13">
        <v>88</v>
      </c>
      <c r="AU2652" s="13">
        <v>122</v>
      </c>
      <c r="AV2652" s="13">
        <v>90</v>
      </c>
      <c r="AW2652" s="13">
        <v>97</v>
      </c>
      <c r="AX2652" s="13">
        <v>122</v>
      </c>
      <c r="AY2652" s="14">
        <f t="shared" si="414"/>
        <v>106.36363636363636</v>
      </c>
      <c r="AZ2652" s="14">
        <f t="shared" si="422"/>
        <v>23</v>
      </c>
      <c r="BA2652" s="19">
        <f t="shared" si="415"/>
        <v>1</v>
      </c>
      <c r="BB2652" s="20">
        <f t="shared" si="423"/>
        <v>15.180016483288171</v>
      </c>
      <c r="BC2652">
        <f t="shared" si="416"/>
        <v>0</v>
      </c>
      <c r="BD2652" s="14">
        <f t="shared" si="417"/>
        <v>5</v>
      </c>
      <c r="BE2652" s="14">
        <f t="shared" si="418"/>
        <v>100.66666666666667</v>
      </c>
      <c r="BF2652" s="14">
        <f t="shared" si="419"/>
        <v>109.33333333333333</v>
      </c>
      <c r="BG2652" s="14">
        <f t="shared" si="420"/>
        <v>108.88888888888889</v>
      </c>
    </row>
    <row r="2653" spans="1:59" x14ac:dyDescent="0.2">
      <c r="A2653" t="str">
        <f t="shared" si="421"/>
        <v>Kade Simpson_2015</v>
      </c>
      <c r="B2653" t="s">
        <v>733</v>
      </c>
      <c r="C2653" t="s">
        <v>84</v>
      </c>
      <c r="D2653">
        <v>2015</v>
      </c>
      <c r="E2653" s="13">
        <v>512800</v>
      </c>
      <c r="F2653" s="13">
        <v>512800</v>
      </c>
      <c r="G2653" s="13">
        <v>512800</v>
      </c>
      <c r="H2653" s="13">
        <v>499200</v>
      </c>
      <c r="I2653" s="13">
        <v>474900</v>
      </c>
      <c r="J2653" s="13">
        <v>448400</v>
      </c>
      <c r="K2653" s="13">
        <v>448400</v>
      </c>
      <c r="L2653" s="13">
        <v>448400</v>
      </c>
      <c r="M2653" s="13">
        <v>460700</v>
      </c>
      <c r="N2653" s="13">
        <v>477400</v>
      </c>
      <c r="O2653" s="13">
        <v>506000</v>
      </c>
      <c r="P2653" s="13">
        <v>506000</v>
      </c>
      <c r="Q2653" s="13">
        <v>494100</v>
      </c>
      <c r="R2653" s="13">
        <v>484900</v>
      </c>
      <c r="S2653" s="13">
        <v>470600</v>
      </c>
      <c r="T2653" s="13">
        <v>470500</v>
      </c>
      <c r="U2653" s="13">
        <v>462600</v>
      </c>
      <c r="V2653" s="13">
        <v>457600</v>
      </c>
      <c r="W2653" s="13">
        <v>452900</v>
      </c>
      <c r="X2653" s="13">
        <v>467300</v>
      </c>
      <c r="Y2653" s="13">
        <v>462900</v>
      </c>
      <c r="Z2653" s="13">
        <v>457500</v>
      </c>
      <c r="AA2653" s="13">
        <v>448800</v>
      </c>
      <c r="AB2653" s="13">
        <v>103</v>
      </c>
      <c r="AC2653" s="13">
        <v>92</v>
      </c>
      <c r="AD2653" s="13">
        <v>78</v>
      </c>
      <c r="AE2653" s="13">
        <v>72</v>
      </c>
      <c r="AF2653" s="13">
        <v>74</v>
      </c>
      <c r="AG2653" s="13"/>
      <c r="AH2653" s="13"/>
      <c r="AI2653" s="13">
        <v>149</v>
      </c>
      <c r="AJ2653" s="13">
        <v>89</v>
      </c>
      <c r="AK2653" s="13">
        <v>109</v>
      </c>
      <c r="AL2653" s="13"/>
      <c r="AM2653" s="13">
        <v>76</v>
      </c>
      <c r="AN2653" s="13">
        <v>88</v>
      </c>
      <c r="AO2653" s="13">
        <v>90</v>
      </c>
      <c r="AP2653" s="13">
        <v>100</v>
      </c>
      <c r="AQ2653" s="13">
        <v>71</v>
      </c>
      <c r="AR2653" s="13">
        <v>98</v>
      </c>
      <c r="AS2653" s="13">
        <v>97</v>
      </c>
      <c r="AT2653" s="13">
        <v>112</v>
      </c>
      <c r="AU2653" s="13">
        <v>65</v>
      </c>
      <c r="AV2653" s="13">
        <v>95</v>
      </c>
      <c r="AW2653" s="13">
        <v>101</v>
      </c>
      <c r="AX2653" s="13">
        <v>95</v>
      </c>
      <c r="AY2653" s="14">
        <f t="shared" si="414"/>
        <v>92.7</v>
      </c>
      <c r="AZ2653" s="14">
        <f t="shared" si="422"/>
        <v>23</v>
      </c>
      <c r="BA2653" s="19">
        <f t="shared" si="415"/>
        <v>0.90909090909090906</v>
      </c>
      <c r="BB2653" s="20">
        <f t="shared" si="423"/>
        <v>18.705754813904072</v>
      </c>
      <c r="BC2653">
        <f t="shared" si="416"/>
        <v>0</v>
      </c>
      <c r="BD2653" s="14">
        <f t="shared" si="417"/>
        <v>6</v>
      </c>
      <c r="BE2653" s="14">
        <f t="shared" si="418"/>
        <v>83.8</v>
      </c>
      <c r="BF2653" s="14">
        <f t="shared" si="419"/>
        <v>105.75</v>
      </c>
      <c r="BG2653" s="14">
        <f t="shared" si="420"/>
        <v>92.666666666666671</v>
      </c>
    </row>
    <row r="2654" spans="1:59" x14ac:dyDescent="0.2">
      <c r="A2654" t="str">
        <f t="shared" si="421"/>
        <v>Sam Simpson_2018</v>
      </c>
      <c r="B2654" t="s">
        <v>959</v>
      </c>
      <c r="C2654" t="s">
        <v>235</v>
      </c>
      <c r="D2654">
        <v>2018</v>
      </c>
      <c r="E2654" s="13">
        <v>187400</v>
      </c>
      <c r="F2654" s="13">
        <v>187400</v>
      </c>
      <c r="G2654" s="13">
        <v>187400</v>
      </c>
      <c r="H2654" s="13">
        <v>187400</v>
      </c>
      <c r="I2654" s="13">
        <v>187400</v>
      </c>
      <c r="J2654" s="13">
        <v>187400</v>
      </c>
      <c r="K2654" s="13">
        <v>187400</v>
      </c>
      <c r="L2654" s="13">
        <v>187400</v>
      </c>
      <c r="M2654" s="13">
        <v>187400</v>
      </c>
      <c r="N2654" s="13">
        <v>187400</v>
      </c>
      <c r="O2654" s="13">
        <v>187400</v>
      </c>
      <c r="P2654" s="13">
        <v>187400</v>
      </c>
      <c r="Q2654" s="13">
        <v>187400</v>
      </c>
      <c r="R2654" s="13">
        <v>187400</v>
      </c>
      <c r="S2654" s="13">
        <v>187400</v>
      </c>
      <c r="T2654" s="13">
        <v>187400</v>
      </c>
      <c r="U2654" s="13">
        <v>187400</v>
      </c>
      <c r="V2654" s="13">
        <v>187400</v>
      </c>
      <c r="W2654" s="13">
        <v>187400</v>
      </c>
      <c r="X2654" s="13">
        <v>187400</v>
      </c>
      <c r="Y2654" s="13">
        <v>187400</v>
      </c>
      <c r="Z2654" s="13">
        <v>187400</v>
      </c>
      <c r="AA2654" s="13">
        <v>187400</v>
      </c>
      <c r="AB2654" s="13"/>
      <c r="AC2654" s="13"/>
      <c r="AD2654" s="13"/>
      <c r="AE2654" s="13"/>
      <c r="AF2654" s="13"/>
      <c r="AG2654" s="13"/>
      <c r="AH2654" s="13"/>
      <c r="AI2654" s="13"/>
      <c r="AJ2654" s="13"/>
      <c r="AK2654" s="13"/>
      <c r="AL2654" s="13"/>
      <c r="AM2654" s="13"/>
      <c r="AN2654" s="13"/>
      <c r="AO2654" s="13"/>
      <c r="AP2654" s="13"/>
      <c r="AQ2654" s="13"/>
      <c r="AR2654" s="13">
        <v>28</v>
      </c>
      <c r="AS2654" s="13"/>
      <c r="AT2654" s="13"/>
      <c r="AU2654" s="13"/>
      <c r="AV2654" s="13"/>
      <c r="AW2654" s="13"/>
      <c r="AX2654" s="13"/>
      <c r="AY2654" s="14">
        <f t="shared" si="414"/>
        <v>28</v>
      </c>
      <c r="AZ2654" s="14">
        <f t="shared" si="422"/>
        <v>23</v>
      </c>
      <c r="BA2654" s="19">
        <f t="shared" si="415"/>
        <v>4.5454545454545456E-2</v>
      </c>
      <c r="BB2654" s="20" t="e">
        <f t="shared" si="423"/>
        <v>#DIV/0!</v>
      </c>
      <c r="BC2654">
        <f t="shared" si="416"/>
        <v>0</v>
      </c>
      <c r="BD2654" s="14">
        <f t="shared" si="417"/>
        <v>1</v>
      </c>
      <c r="BE2654" s="14" t="str">
        <f t="shared" si="418"/>
        <v/>
      </c>
      <c r="BF2654" s="14" t="str">
        <f t="shared" si="419"/>
        <v/>
      </c>
      <c r="BG2654" s="14">
        <f t="shared" si="420"/>
        <v>28</v>
      </c>
    </row>
    <row r="2655" spans="1:59" x14ac:dyDescent="0.2">
      <c r="A2655" t="str">
        <f t="shared" si="421"/>
        <v>Sam Simpson_2017</v>
      </c>
      <c r="B2655" t="s">
        <v>959</v>
      </c>
      <c r="C2655" t="s">
        <v>235</v>
      </c>
      <c r="D2655">
        <v>2017</v>
      </c>
      <c r="E2655" s="13">
        <v>102400</v>
      </c>
      <c r="F2655" s="13">
        <v>102400</v>
      </c>
      <c r="G2655" s="13">
        <v>102400</v>
      </c>
      <c r="H2655" s="13">
        <v>102400</v>
      </c>
      <c r="I2655" s="13">
        <v>102400</v>
      </c>
      <c r="J2655" s="13">
        <v>102400</v>
      </c>
      <c r="K2655" s="13">
        <v>102400</v>
      </c>
      <c r="L2655" s="13">
        <v>102400</v>
      </c>
      <c r="M2655" s="13">
        <v>102400</v>
      </c>
      <c r="N2655" s="13">
        <v>102400</v>
      </c>
      <c r="O2655" s="13">
        <v>102400</v>
      </c>
      <c r="P2655" s="13">
        <v>102400</v>
      </c>
      <c r="Q2655" s="13">
        <v>102400</v>
      </c>
      <c r="R2655" s="13">
        <v>102400</v>
      </c>
      <c r="S2655" s="13">
        <v>102400</v>
      </c>
      <c r="T2655" s="13">
        <v>102400</v>
      </c>
      <c r="U2655" s="13">
        <v>102400</v>
      </c>
      <c r="V2655" s="13">
        <v>102400</v>
      </c>
      <c r="W2655" s="13">
        <v>102400</v>
      </c>
      <c r="X2655" s="13">
        <v>102400</v>
      </c>
      <c r="Y2655" s="13">
        <v>139200</v>
      </c>
      <c r="Z2655" s="13">
        <v>165700</v>
      </c>
      <c r="AA2655" s="13">
        <v>175400</v>
      </c>
      <c r="AB2655" s="13"/>
      <c r="AC2655" s="13"/>
      <c r="AD2655" s="13"/>
      <c r="AE2655" s="13"/>
      <c r="AF2655" s="13"/>
      <c r="AG2655" s="13"/>
      <c r="AH2655" s="13"/>
      <c r="AI2655" s="13"/>
      <c r="AJ2655" s="13"/>
      <c r="AK2655" s="13"/>
      <c r="AL2655" s="13"/>
      <c r="AM2655" s="13"/>
      <c r="AN2655" s="13"/>
      <c r="AO2655" s="13"/>
      <c r="AP2655" s="13">
        <v>37</v>
      </c>
      <c r="AQ2655" s="13"/>
      <c r="AR2655" s="13">
        <v>54</v>
      </c>
      <c r="AS2655" s="13"/>
      <c r="AT2655" s="13"/>
      <c r="AU2655" s="13">
        <v>54</v>
      </c>
      <c r="AV2655" s="13">
        <v>36</v>
      </c>
      <c r="AW2655" s="13">
        <v>32</v>
      </c>
      <c r="AX2655" s="13"/>
      <c r="AY2655" s="14">
        <f t="shared" si="414"/>
        <v>42.6</v>
      </c>
      <c r="AZ2655" s="14">
        <f t="shared" si="422"/>
        <v>23</v>
      </c>
      <c r="BA2655" s="19">
        <f t="shared" si="415"/>
        <v>0.22727272727272727</v>
      </c>
      <c r="BB2655" s="20">
        <f t="shared" si="423"/>
        <v>10.573551910309051</v>
      </c>
      <c r="BC2655">
        <f t="shared" si="416"/>
        <v>0</v>
      </c>
      <c r="BD2655" s="14">
        <f t="shared" si="417"/>
        <v>1</v>
      </c>
      <c r="BE2655" s="14" t="str">
        <f t="shared" si="418"/>
        <v/>
      </c>
      <c r="BF2655" s="14" t="str">
        <f t="shared" si="419"/>
        <v/>
      </c>
      <c r="BG2655" s="14">
        <f t="shared" si="420"/>
        <v>42.6</v>
      </c>
    </row>
    <row r="2656" spans="1:59" x14ac:dyDescent="0.2">
      <c r="A2656" t="str">
        <f t="shared" si="421"/>
        <v>Sam Simpson_2016</v>
      </c>
      <c r="B2656" t="s">
        <v>959</v>
      </c>
      <c r="C2656" t="s">
        <v>235</v>
      </c>
      <c r="D2656">
        <v>2016</v>
      </c>
      <c r="E2656" s="13">
        <v>0</v>
      </c>
      <c r="F2656" s="13">
        <v>0</v>
      </c>
      <c r="G2656" s="13">
        <v>0</v>
      </c>
      <c r="H2656" s="13">
        <v>0</v>
      </c>
      <c r="I2656" s="13">
        <v>0</v>
      </c>
      <c r="J2656" s="13">
        <v>0</v>
      </c>
      <c r="K2656" s="13">
        <v>0</v>
      </c>
      <c r="L2656" s="13">
        <v>0</v>
      </c>
      <c r="M2656" s="13">
        <v>0</v>
      </c>
      <c r="N2656" s="13">
        <v>0</v>
      </c>
      <c r="O2656" s="13">
        <v>0</v>
      </c>
      <c r="P2656" s="13">
        <v>0</v>
      </c>
      <c r="Q2656" s="13">
        <v>0</v>
      </c>
      <c r="R2656" s="13">
        <v>0</v>
      </c>
      <c r="S2656" s="13">
        <v>0</v>
      </c>
      <c r="T2656" s="13">
        <v>0</v>
      </c>
      <c r="U2656" s="13">
        <v>0</v>
      </c>
      <c r="V2656" s="13">
        <v>0</v>
      </c>
      <c r="W2656" s="13">
        <v>0</v>
      </c>
      <c r="X2656" s="13">
        <v>0</v>
      </c>
      <c r="Y2656" s="13">
        <v>0</v>
      </c>
      <c r="Z2656" s="13">
        <v>0</v>
      </c>
      <c r="AA2656" s="13">
        <v>0</v>
      </c>
      <c r="AB2656" s="13"/>
      <c r="AC2656" s="13"/>
      <c r="AD2656" s="13"/>
      <c r="AE2656" s="13"/>
      <c r="AF2656" s="13"/>
      <c r="AG2656" s="13"/>
      <c r="AH2656" s="13"/>
      <c r="AI2656" s="13"/>
      <c r="AJ2656" s="13"/>
      <c r="AK2656" s="13"/>
      <c r="AL2656" s="13"/>
      <c r="AM2656" s="13"/>
      <c r="AN2656" s="13"/>
      <c r="AO2656" s="13"/>
      <c r="AP2656" s="13"/>
      <c r="AQ2656" s="13"/>
      <c r="AR2656" s="13"/>
      <c r="AS2656" s="13"/>
      <c r="AT2656" s="13"/>
      <c r="AU2656" s="13"/>
      <c r="AV2656" s="13"/>
      <c r="AW2656" s="13"/>
      <c r="AX2656" s="13"/>
      <c r="AY2656" s="14" t="str">
        <f t="shared" si="414"/>
        <v/>
      </c>
      <c r="AZ2656" s="14">
        <f t="shared" si="422"/>
        <v>23</v>
      </c>
      <c r="BA2656" s="19">
        <f t="shared" si="415"/>
        <v>0</v>
      </c>
      <c r="BB2656" s="20" t="e">
        <f t="shared" si="423"/>
        <v>#DIV/0!</v>
      </c>
      <c r="BC2656">
        <f t="shared" si="416"/>
        <v>23</v>
      </c>
      <c r="BD2656" s="14">
        <f t="shared" si="417"/>
        <v>1</v>
      </c>
      <c r="BE2656" s="14" t="str">
        <f t="shared" si="418"/>
        <v/>
      </c>
      <c r="BF2656" s="14" t="str">
        <f t="shared" si="419"/>
        <v/>
      </c>
      <c r="BG2656" s="14" t="str">
        <f t="shared" si="420"/>
        <v/>
      </c>
    </row>
    <row r="2657" spans="1:59" x14ac:dyDescent="0.2">
      <c r="A2657" t="str">
        <f t="shared" si="421"/>
        <v>Sam Simpson_2015</v>
      </c>
      <c r="B2657" t="s">
        <v>959</v>
      </c>
      <c r="C2657" t="s">
        <v>235</v>
      </c>
      <c r="D2657">
        <v>2015</v>
      </c>
      <c r="E2657" s="13">
        <v>0</v>
      </c>
      <c r="F2657" s="13">
        <v>0</v>
      </c>
      <c r="G2657" s="13">
        <v>0</v>
      </c>
      <c r="H2657" s="13">
        <v>0</v>
      </c>
      <c r="I2657" s="13">
        <v>0</v>
      </c>
      <c r="J2657" s="13">
        <v>0</v>
      </c>
      <c r="K2657" s="13">
        <v>0</v>
      </c>
      <c r="L2657" s="13">
        <v>0</v>
      </c>
      <c r="M2657" s="13">
        <v>0</v>
      </c>
      <c r="N2657" s="13">
        <v>0</v>
      </c>
      <c r="O2657" s="13">
        <v>0</v>
      </c>
      <c r="P2657" s="13">
        <v>0</v>
      </c>
      <c r="Q2657" s="13">
        <v>0</v>
      </c>
      <c r="R2657" s="13">
        <v>0</v>
      </c>
      <c r="S2657" s="13">
        <v>0</v>
      </c>
      <c r="T2657" s="13">
        <v>0</v>
      </c>
      <c r="U2657" s="13">
        <v>0</v>
      </c>
      <c r="V2657" s="13">
        <v>0</v>
      </c>
      <c r="W2657" s="13">
        <v>0</v>
      </c>
      <c r="X2657" s="13">
        <v>0</v>
      </c>
      <c r="Y2657" s="13">
        <v>0</v>
      </c>
      <c r="Z2657" s="13">
        <v>0</v>
      </c>
      <c r="AA2657" s="13">
        <v>0</v>
      </c>
      <c r="AB2657" s="13"/>
      <c r="AC2657" s="13"/>
      <c r="AD2657" s="13"/>
      <c r="AE2657" s="13"/>
      <c r="AF2657" s="13"/>
      <c r="AG2657" s="13"/>
      <c r="AH2657" s="13"/>
      <c r="AI2657" s="13"/>
      <c r="AJ2657" s="13"/>
      <c r="AK2657" s="13"/>
      <c r="AL2657" s="13"/>
      <c r="AM2657" s="13"/>
      <c r="AN2657" s="13"/>
      <c r="AO2657" s="13"/>
      <c r="AP2657" s="13"/>
      <c r="AQ2657" s="13"/>
      <c r="AR2657" s="13"/>
      <c r="AS2657" s="13"/>
      <c r="AT2657" s="13"/>
      <c r="AU2657" s="13"/>
      <c r="AV2657" s="13"/>
      <c r="AW2657" s="13"/>
      <c r="AX2657" s="13"/>
      <c r="AY2657" s="14" t="str">
        <f t="shared" si="414"/>
        <v/>
      </c>
      <c r="AZ2657" s="14">
        <f t="shared" si="422"/>
        <v>23</v>
      </c>
      <c r="BA2657" s="19">
        <f t="shared" si="415"/>
        <v>0</v>
      </c>
      <c r="BB2657" s="20" t="e">
        <f t="shared" si="423"/>
        <v>#DIV/0!</v>
      </c>
      <c r="BC2657">
        <f t="shared" si="416"/>
        <v>23</v>
      </c>
      <c r="BD2657" s="14">
        <f t="shared" si="417"/>
        <v>1</v>
      </c>
      <c r="BE2657" s="14" t="str">
        <f t="shared" si="418"/>
        <v/>
      </c>
      <c r="BF2657" s="14" t="str">
        <f t="shared" si="419"/>
        <v/>
      </c>
      <c r="BG2657" s="14" t="str">
        <f t="shared" si="420"/>
        <v/>
      </c>
    </row>
    <row r="2658" spans="1:59" x14ac:dyDescent="0.2">
      <c r="A2658" t="str">
        <f t="shared" si="421"/>
        <v>Callum Sinclair_2018</v>
      </c>
      <c r="B2658" t="s">
        <v>576</v>
      </c>
      <c r="C2658" t="s">
        <v>423</v>
      </c>
      <c r="D2658">
        <v>2018</v>
      </c>
      <c r="E2658" s="13">
        <v>436900</v>
      </c>
      <c r="F2658" s="13">
        <v>436900</v>
      </c>
      <c r="G2658" s="13">
        <v>436900</v>
      </c>
      <c r="H2658" s="13">
        <v>469700</v>
      </c>
      <c r="I2658" s="13">
        <v>496800</v>
      </c>
      <c r="J2658" s="13">
        <v>515800</v>
      </c>
      <c r="K2658" s="13">
        <v>517200</v>
      </c>
      <c r="L2658" s="13">
        <v>520000</v>
      </c>
      <c r="M2658" s="13">
        <v>530600</v>
      </c>
      <c r="N2658" s="13">
        <v>512500</v>
      </c>
      <c r="O2658" s="13">
        <v>468900</v>
      </c>
      <c r="P2658" s="13">
        <v>454000</v>
      </c>
      <c r="Q2658" s="13">
        <v>465100</v>
      </c>
      <c r="R2658" s="13">
        <v>494400</v>
      </c>
      <c r="S2658" s="13">
        <v>494400</v>
      </c>
      <c r="T2658" s="13">
        <v>495000</v>
      </c>
      <c r="U2658" s="13">
        <v>494900</v>
      </c>
      <c r="V2658" s="13">
        <v>493500</v>
      </c>
      <c r="W2658" s="13">
        <v>481800</v>
      </c>
      <c r="X2658" s="13">
        <v>463500</v>
      </c>
      <c r="Y2658" s="13">
        <v>442100</v>
      </c>
      <c r="Z2658" s="13">
        <v>429500</v>
      </c>
      <c r="AA2658" s="13">
        <v>439100</v>
      </c>
      <c r="AB2658" s="13">
        <v>106</v>
      </c>
      <c r="AC2658" s="13">
        <v>75</v>
      </c>
      <c r="AD2658" s="13">
        <v>152</v>
      </c>
      <c r="AE2658" s="13">
        <v>109</v>
      </c>
      <c r="AF2658" s="13">
        <v>72</v>
      </c>
      <c r="AG2658" s="13">
        <v>128</v>
      </c>
      <c r="AH2658" s="13">
        <v>115</v>
      </c>
      <c r="AI2658" s="13">
        <v>94</v>
      </c>
      <c r="AJ2658" s="13">
        <v>71</v>
      </c>
      <c r="AK2658" s="13">
        <v>45</v>
      </c>
      <c r="AL2658" s="13">
        <v>132</v>
      </c>
      <c r="AM2658" s="13">
        <v>123</v>
      </c>
      <c r="AN2658" s="13">
        <v>90</v>
      </c>
      <c r="AO2658" s="13"/>
      <c r="AP2658" s="13">
        <v>91</v>
      </c>
      <c r="AQ2658" s="13">
        <v>122</v>
      </c>
      <c r="AR2658" s="13">
        <v>86</v>
      </c>
      <c r="AS2658" s="13">
        <v>68</v>
      </c>
      <c r="AT2658" s="13">
        <v>100</v>
      </c>
      <c r="AU2658" s="13">
        <v>69</v>
      </c>
      <c r="AV2658" s="13">
        <v>75</v>
      </c>
      <c r="AW2658" s="13">
        <v>116</v>
      </c>
      <c r="AX2658" s="13">
        <v>101</v>
      </c>
      <c r="AY2658" s="14">
        <f t="shared" si="414"/>
        <v>97.272727272727266</v>
      </c>
      <c r="AZ2658" s="14">
        <f t="shared" si="422"/>
        <v>23</v>
      </c>
      <c r="BA2658" s="19">
        <f t="shared" si="415"/>
        <v>1</v>
      </c>
      <c r="BB2658" s="20">
        <f t="shared" si="423"/>
        <v>26.057046973317938</v>
      </c>
      <c r="BC2658">
        <f t="shared" si="416"/>
        <v>0</v>
      </c>
      <c r="BD2658" s="14">
        <f t="shared" si="417"/>
        <v>22</v>
      </c>
      <c r="BE2658" s="14">
        <f t="shared" si="418"/>
        <v>107</v>
      </c>
      <c r="BF2658" s="14">
        <f t="shared" si="419"/>
        <v>96.666666666666671</v>
      </c>
      <c r="BG2658" s="14">
        <f t="shared" si="420"/>
        <v>92</v>
      </c>
    </row>
    <row r="2659" spans="1:59" x14ac:dyDescent="0.2">
      <c r="A2659" t="str">
        <f t="shared" si="421"/>
        <v>Callum Sinclair_2017</v>
      </c>
      <c r="B2659" t="s">
        <v>576</v>
      </c>
      <c r="C2659" t="s">
        <v>423</v>
      </c>
      <c r="D2659">
        <v>2017</v>
      </c>
      <c r="E2659" s="13">
        <v>346500</v>
      </c>
      <c r="F2659" s="13">
        <v>346500</v>
      </c>
      <c r="G2659" s="13">
        <v>346500</v>
      </c>
      <c r="H2659" s="13">
        <v>346500</v>
      </c>
      <c r="I2659" s="13">
        <v>346500</v>
      </c>
      <c r="J2659" s="13">
        <v>341500</v>
      </c>
      <c r="K2659" s="13">
        <v>376400</v>
      </c>
      <c r="L2659" s="13">
        <v>408900</v>
      </c>
      <c r="M2659" s="13">
        <v>417900</v>
      </c>
      <c r="N2659" s="13">
        <v>391000</v>
      </c>
      <c r="O2659" s="13">
        <v>368800</v>
      </c>
      <c r="P2659" s="13">
        <v>368800</v>
      </c>
      <c r="Q2659" s="13">
        <v>371400</v>
      </c>
      <c r="R2659" s="13">
        <v>366500</v>
      </c>
      <c r="S2659" s="13">
        <v>361100</v>
      </c>
      <c r="T2659" s="13">
        <v>361100</v>
      </c>
      <c r="U2659" s="13">
        <v>361100</v>
      </c>
      <c r="V2659" s="13">
        <v>361100</v>
      </c>
      <c r="W2659" s="13">
        <v>384400</v>
      </c>
      <c r="X2659" s="13">
        <v>420400</v>
      </c>
      <c r="Y2659" s="13">
        <v>447900</v>
      </c>
      <c r="Z2659" s="13">
        <v>436900</v>
      </c>
      <c r="AA2659" s="13">
        <v>412400</v>
      </c>
      <c r="AB2659" s="13"/>
      <c r="AC2659" s="13"/>
      <c r="AD2659" s="13">
        <v>54</v>
      </c>
      <c r="AE2659" s="13">
        <v>65</v>
      </c>
      <c r="AF2659" s="13">
        <v>72</v>
      </c>
      <c r="AG2659" s="13">
        <v>142</v>
      </c>
      <c r="AH2659" s="13">
        <v>79</v>
      </c>
      <c r="AI2659" s="13">
        <v>40</v>
      </c>
      <c r="AJ2659" s="13">
        <v>66</v>
      </c>
      <c r="AK2659" s="13">
        <v>74</v>
      </c>
      <c r="AL2659" s="13"/>
      <c r="AM2659" s="13">
        <v>82</v>
      </c>
      <c r="AN2659" s="13">
        <v>51</v>
      </c>
      <c r="AO2659" s="13">
        <v>70</v>
      </c>
      <c r="AP2659" s="13"/>
      <c r="AQ2659" s="13"/>
      <c r="AR2659" s="13"/>
      <c r="AS2659" s="13">
        <v>148</v>
      </c>
      <c r="AT2659" s="13">
        <v>94</v>
      </c>
      <c r="AU2659" s="13">
        <v>74</v>
      </c>
      <c r="AV2659" s="13">
        <v>78</v>
      </c>
      <c r="AW2659" s="13">
        <v>57</v>
      </c>
      <c r="AX2659" s="13">
        <v>105</v>
      </c>
      <c r="AY2659" s="14">
        <f t="shared" si="414"/>
        <v>79.470588235294116</v>
      </c>
      <c r="AZ2659" s="14">
        <f t="shared" si="422"/>
        <v>23</v>
      </c>
      <c r="BA2659" s="19">
        <f t="shared" si="415"/>
        <v>0.77272727272727271</v>
      </c>
      <c r="BB2659" s="20">
        <f t="shared" si="423"/>
        <v>29.15072393410416</v>
      </c>
      <c r="BC2659">
        <f t="shared" si="416"/>
        <v>0</v>
      </c>
      <c r="BD2659" s="14">
        <f t="shared" si="417"/>
        <v>6</v>
      </c>
      <c r="BE2659" s="14">
        <f t="shared" si="418"/>
        <v>83.25</v>
      </c>
      <c r="BF2659" s="14">
        <f t="shared" si="419"/>
        <v>68.2</v>
      </c>
      <c r="BG2659" s="14">
        <f t="shared" si="420"/>
        <v>92.666666666666671</v>
      </c>
    </row>
    <row r="2660" spans="1:59" x14ac:dyDescent="0.2">
      <c r="A2660" t="str">
        <f t="shared" si="421"/>
        <v>Callum Sinclair_2016</v>
      </c>
      <c r="B2660" t="s">
        <v>576</v>
      </c>
      <c r="C2660" t="s">
        <v>423</v>
      </c>
      <c r="D2660">
        <v>2016</v>
      </c>
      <c r="E2660" s="13">
        <v>409500</v>
      </c>
      <c r="F2660" s="13">
        <v>409500</v>
      </c>
      <c r="G2660" s="13">
        <v>409500</v>
      </c>
      <c r="H2660" s="13">
        <v>404300</v>
      </c>
      <c r="I2660" s="13">
        <v>404300</v>
      </c>
      <c r="J2660" s="13">
        <v>398200</v>
      </c>
      <c r="K2660" s="13">
        <v>356700</v>
      </c>
      <c r="L2660" s="13">
        <v>329400</v>
      </c>
      <c r="M2660" s="13">
        <v>311100</v>
      </c>
      <c r="N2660" s="13">
        <v>307900</v>
      </c>
      <c r="O2660" s="13">
        <v>310600</v>
      </c>
      <c r="P2660" s="13">
        <v>322500</v>
      </c>
      <c r="Q2660" s="13">
        <v>345000</v>
      </c>
      <c r="R2660" s="13">
        <v>352100</v>
      </c>
      <c r="S2660" s="13">
        <v>352100</v>
      </c>
      <c r="T2660" s="13">
        <v>343300</v>
      </c>
      <c r="U2660" s="13">
        <v>313300</v>
      </c>
      <c r="V2660" s="13">
        <v>293700</v>
      </c>
      <c r="W2660" s="13">
        <v>292000</v>
      </c>
      <c r="X2660" s="13">
        <v>292000</v>
      </c>
      <c r="Y2660" s="13">
        <v>292000</v>
      </c>
      <c r="Z2660" s="13">
        <v>292000</v>
      </c>
      <c r="AA2660" s="13">
        <v>292000</v>
      </c>
      <c r="AB2660" s="13">
        <v>61</v>
      </c>
      <c r="AC2660" s="13">
        <v>116</v>
      </c>
      <c r="AD2660" s="13">
        <v>52</v>
      </c>
      <c r="AE2660" s="13"/>
      <c r="AF2660" s="13">
        <v>55</v>
      </c>
      <c r="AG2660" s="13">
        <v>33</v>
      </c>
      <c r="AH2660" s="13">
        <v>62</v>
      </c>
      <c r="AI2660" s="13">
        <v>59</v>
      </c>
      <c r="AJ2660" s="13">
        <v>58</v>
      </c>
      <c r="AK2660" s="13">
        <v>74</v>
      </c>
      <c r="AL2660" s="13">
        <v>81</v>
      </c>
      <c r="AM2660" s="13">
        <v>90</v>
      </c>
      <c r="AN2660" s="13">
        <v>58</v>
      </c>
      <c r="AO2660" s="13"/>
      <c r="AP2660" s="13">
        <v>43</v>
      </c>
      <c r="AQ2660" s="13">
        <v>38</v>
      </c>
      <c r="AR2660" s="13">
        <v>66</v>
      </c>
      <c r="AS2660" s="13">
        <v>73</v>
      </c>
      <c r="AT2660" s="13"/>
      <c r="AU2660" s="13"/>
      <c r="AV2660" s="13"/>
      <c r="AW2660" s="13"/>
      <c r="AX2660" s="13"/>
      <c r="AY2660" s="14">
        <f t="shared" si="414"/>
        <v>63.6875</v>
      </c>
      <c r="AZ2660" s="14">
        <f t="shared" si="422"/>
        <v>23</v>
      </c>
      <c r="BA2660" s="19">
        <f t="shared" si="415"/>
        <v>0.72727272727272729</v>
      </c>
      <c r="BB2660" s="20">
        <f t="shared" si="423"/>
        <v>20.437608307562147</v>
      </c>
      <c r="BC2660">
        <f t="shared" si="416"/>
        <v>0</v>
      </c>
      <c r="BD2660" s="14">
        <f t="shared" si="417"/>
        <v>19</v>
      </c>
      <c r="BE2660" s="14">
        <f t="shared" si="418"/>
        <v>63.4</v>
      </c>
      <c r="BF2660" s="14">
        <f t="shared" si="419"/>
        <v>70.666666666666671</v>
      </c>
      <c r="BG2660" s="14">
        <f t="shared" si="420"/>
        <v>55</v>
      </c>
    </row>
    <row r="2661" spans="1:59" x14ac:dyDescent="0.2">
      <c r="A2661" t="str">
        <f t="shared" si="421"/>
        <v>Callum Sinclair_2015</v>
      </c>
      <c r="B2661" t="s">
        <v>576</v>
      </c>
      <c r="C2661" t="s">
        <v>423</v>
      </c>
      <c r="D2661">
        <v>2015</v>
      </c>
      <c r="E2661" s="13">
        <v>267400</v>
      </c>
      <c r="F2661" s="13">
        <v>267400</v>
      </c>
      <c r="G2661" s="13">
        <v>267400</v>
      </c>
      <c r="H2661" s="13">
        <v>267400</v>
      </c>
      <c r="I2661" s="13">
        <v>267400</v>
      </c>
      <c r="J2661" s="13">
        <v>267400</v>
      </c>
      <c r="K2661" s="13">
        <v>267400</v>
      </c>
      <c r="L2661" s="13">
        <v>278900</v>
      </c>
      <c r="M2661" s="13">
        <v>308400</v>
      </c>
      <c r="N2661" s="13">
        <v>344300</v>
      </c>
      <c r="O2661" s="13">
        <v>367900</v>
      </c>
      <c r="P2661" s="13">
        <v>388200</v>
      </c>
      <c r="Q2661" s="13">
        <v>369700</v>
      </c>
      <c r="R2661" s="13">
        <v>369700</v>
      </c>
      <c r="S2661" s="13">
        <v>359900</v>
      </c>
      <c r="T2661" s="13">
        <v>331800</v>
      </c>
      <c r="U2661" s="13">
        <v>327100</v>
      </c>
      <c r="V2661" s="13">
        <v>350700</v>
      </c>
      <c r="W2661" s="13">
        <v>388100</v>
      </c>
      <c r="X2661" s="13">
        <v>388100</v>
      </c>
      <c r="Y2661" s="13">
        <v>418800</v>
      </c>
      <c r="Z2661" s="13">
        <v>424400</v>
      </c>
      <c r="AA2661" s="13">
        <v>407600</v>
      </c>
      <c r="AB2661" s="13"/>
      <c r="AC2661" s="13"/>
      <c r="AD2661" s="13"/>
      <c r="AE2661" s="13"/>
      <c r="AF2661" s="13">
        <v>44</v>
      </c>
      <c r="AG2661" s="13">
        <v>73</v>
      </c>
      <c r="AH2661" s="13">
        <v>69</v>
      </c>
      <c r="AI2661" s="13">
        <v>91</v>
      </c>
      <c r="AJ2661" s="13">
        <v>105</v>
      </c>
      <c r="AK2661" s="13">
        <v>61</v>
      </c>
      <c r="AL2661" s="13">
        <v>98</v>
      </c>
      <c r="AM2661" s="13">
        <v>30</v>
      </c>
      <c r="AN2661" s="13"/>
      <c r="AO2661" s="13">
        <v>68</v>
      </c>
      <c r="AP2661" s="13">
        <v>51</v>
      </c>
      <c r="AQ2661" s="13">
        <v>67</v>
      </c>
      <c r="AR2661" s="13">
        <v>134</v>
      </c>
      <c r="AS2661" s="13">
        <v>96</v>
      </c>
      <c r="AT2661" s="13"/>
      <c r="AU2661" s="13">
        <v>76</v>
      </c>
      <c r="AV2661" s="13">
        <v>98</v>
      </c>
      <c r="AW2661" s="13">
        <v>48</v>
      </c>
      <c r="AX2661" s="13">
        <v>81</v>
      </c>
      <c r="AY2661" s="14">
        <f t="shared" si="414"/>
        <v>75.882352941176464</v>
      </c>
      <c r="AZ2661" s="14">
        <f t="shared" si="422"/>
        <v>23</v>
      </c>
      <c r="BA2661" s="19">
        <f t="shared" si="415"/>
        <v>0.77272727272727271</v>
      </c>
      <c r="BB2661" s="20">
        <f t="shared" si="423"/>
        <v>25.980479097153825</v>
      </c>
      <c r="BC2661">
        <f t="shared" si="416"/>
        <v>0</v>
      </c>
      <c r="BD2661" s="14">
        <f t="shared" si="417"/>
        <v>1</v>
      </c>
      <c r="BE2661" s="14">
        <f t="shared" si="418"/>
        <v>58.5</v>
      </c>
      <c r="BF2661" s="14">
        <f t="shared" si="419"/>
        <v>75.666666666666671</v>
      </c>
      <c r="BG2661" s="14">
        <f t="shared" si="420"/>
        <v>81.375</v>
      </c>
    </row>
    <row r="2662" spans="1:59" x14ac:dyDescent="0.2">
      <c r="A2662" t="str">
        <f t="shared" si="421"/>
        <v>Jack Sinclair_2018</v>
      </c>
      <c r="B2662" t="s">
        <v>674</v>
      </c>
      <c r="C2662" t="s">
        <v>399</v>
      </c>
      <c r="D2662">
        <v>2018</v>
      </c>
      <c r="E2662" s="13">
        <v>459500</v>
      </c>
      <c r="F2662" s="13">
        <v>459500</v>
      </c>
      <c r="G2662" s="13">
        <v>459500</v>
      </c>
      <c r="H2662" s="13">
        <v>427700</v>
      </c>
      <c r="I2662" s="13">
        <v>416400</v>
      </c>
      <c r="J2662" s="13">
        <v>431900</v>
      </c>
      <c r="K2662" s="13">
        <v>424700</v>
      </c>
      <c r="L2662" s="13">
        <v>424700</v>
      </c>
      <c r="M2662" s="13">
        <v>424700</v>
      </c>
      <c r="N2662" s="13">
        <v>427600</v>
      </c>
      <c r="O2662" s="13">
        <v>418400</v>
      </c>
      <c r="P2662" s="13">
        <v>440700</v>
      </c>
      <c r="Q2662" s="13">
        <v>448700</v>
      </c>
      <c r="R2662" s="13">
        <v>456400</v>
      </c>
      <c r="S2662" s="13">
        <v>456400</v>
      </c>
      <c r="T2662" s="13">
        <v>447700</v>
      </c>
      <c r="U2662" s="13">
        <v>436500</v>
      </c>
      <c r="V2662" s="13">
        <v>440300</v>
      </c>
      <c r="W2662" s="13">
        <v>434100</v>
      </c>
      <c r="X2662" s="13">
        <v>431900</v>
      </c>
      <c r="Y2662" s="13">
        <v>405800</v>
      </c>
      <c r="Z2662" s="13">
        <v>379600</v>
      </c>
      <c r="AA2662" s="13">
        <v>332500</v>
      </c>
      <c r="AB2662" s="13">
        <v>49</v>
      </c>
      <c r="AC2662" s="13">
        <v>54</v>
      </c>
      <c r="AD2662" s="13">
        <v>99</v>
      </c>
      <c r="AE2662" s="13">
        <v>73</v>
      </c>
      <c r="AF2662" s="13">
        <v>106</v>
      </c>
      <c r="AG2662" s="13">
        <v>61</v>
      </c>
      <c r="AH2662" s="13"/>
      <c r="AI2662" s="13"/>
      <c r="AJ2662" s="13">
        <v>96</v>
      </c>
      <c r="AK2662" s="13">
        <v>79</v>
      </c>
      <c r="AL2662" s="13">
        <v>126</v>
      </c>
      <c r="AM2662" s="13">
        <v>80</v>
      </c>
      <c r="AN2662" s="13">
        <v>81</v>
      </c>
      <c r="AO2662" s="13"/>
      <c r="AP2662" s="13">
        <v>99</v>
      </c>
      <c r="AQ2662" s="13">
        <v>69</v>
      </c>
      <c r="AR2662" s="13">
        <v>107</v>
      </c>
      <c r="AS2662" s="13">
        <v>80</v>
      </c>
      <c r="AT2662" s="13">
        <v>74</v>
      </c>
      <c r="AU2662" s="13">
        <v>53</v>
      </c>
      <c r="AV2662" s="13">
        <v>64</v>
      </c>
      <c r="AW2662" s="13">
        <v>60</v>
      </c>
      <c r="AX2662" s="13">
        <v>47</v>
      </c>
      <c r="AY2662" s="14">
        <f t="shared" si="414"/>
        <v>77.849999999999994</v>
      </c>
      <c r="AZ2662" s="14">
        <f t="shared" si="422"/>
        <v>23</v>
      </c>
      <c r="BA2662" s="19">
        <f t="shared" si="415"/>
        <v>0.90909090909090906</v>
      </c>
      <c r="BB2662" s="20">
        <f t="shared" si="423"/>
        <v>21.868687058993977</v>
      </c>
      <c r="BC2662">
        <f t="shared" si="416"/>
        <v>0</v>
      </c>
      <c r="BD2662" s="14">
        <f t="shared" si="417"/>
        <v>23</v>
      </c>
      <c r="BE2662" s="14">
        <f t="shared" si="418"/>
        <v>73.666666666666671</v>
      </c>
      <c r="BF2662" s="14">
        <f t="shared" si="419"/>
        <v>95.25</v>
      </c>
      <c r="BG2662" s="14">
        <f t="shared" si="420"/>
        <v>72.555555555555557</v>
      </c>
    </row>
    <row r="2663" spans="1:59" x14ac:dyDescent="0.2">
      <c r="A2663" t="str">
        <f t="shared" si="421"/>
        <v>Jack Sinclair_2017</v>
      </c>
      <c r="B2663" t="s">
        <v>674</v>
      </c>
      <c r="C2663" t="s">
        <v>399</v>
      </c>
      <c r="D2663">
        <v>2017</v>
      </c>
      <c r="E2663" s="13">
        <v>298600</v>
      </c>
      <c r="F2663" s="13">
        <v>298600</v>
      </c>
      <c r="G2663" s="13">
        <v>298600</v>
      </c>
      <c r="H2663" s="13">
        <v>298600</v>
      </c>
      <c r="I2663" s="13">
        <v>298600</v>
      </c>
      <c r="J2663" s="13">
        <v>298600</v>
      </c>
      <c r="K2663" s="13">
        <v>298600</v>
      </c>
      <c r="L2663" s="13">
        <v>298600</v>
      </c>
      <c r="M2663" s="13">
        <v>329900</v>
      </c>
      <c r="N2663" s="13">
        <v>347900</v>
      </c>
      <c r="O2663" s="13">
        <v>338300</v>
      </c>
      <c r="P2663" s="13">
        <v>338300</v>
      </c>
      <c r="Q2663" s="13">
        <v>335000</v>
      </c>
      <c r="R2663" s="13">
        <v>353000</v>
      </c>
      <c r="S2663" s="13">
        <v>386400</v>
      </c>
      <c r="T2663" s="13">
        <v>407800</v>
      </c>
      <c r="U2663" s="13">
        <v>423800</v>
      </c>
      <c r="V2663" s="13">
        <v>426500</v>
      </c>
      <c r="W2663" s="13">
        <v>414700</v>
      </c>
      <c r="X2663" s="13">
        <v>403600</v>
      </c>
      <c r="Y2663" s="13">
        <v>403700</v>
      </c>
      <c r="Z2663" s="13">
        <v>423200</v>
      </c>
      <c r="AA2663" s="13">
        <v>430300</v>
      </c>
      <c r="AB2663" s="13"/>
      <c r="AC2663" s="13"/>
      <c r="AD2663" s="13"/>
      <c r="AE2663" s="13"/>
      <c r="AF2663" s="13"/>
      <c r="AG2663" s="13">
        <v>74</v>
      </c>
      <c r="AH2663" s="13">
        <v>99</v>
      </c>
      <c r="AI2663" s="13">
        <v>73</v>
      </c>
      <c r="AJ2663" s="13">
        <v>62</v>
      </c>
      <c r="AK2663" s="13">
        <v>48</v>
      </c>
      <c r="AL2663" s="13"/>
      <c r="AM2663" s="13">
        <v>81</v>
      </c>
      <c r="AN2663" s="13">
        <v>108</v>
      </c>
      <c r="AO2663" s="13">
        <v>93</v>
      </c>
      <c r="AP2663" s="13">
        <v>77</v>
      </c>
      <c r="AQ2663" s="13">
        <v>109</v>
      </c>
      <c r="AR2663" s="13">
        <v>73</v>
      </c>
      <c r="AS2663" s="13">
        <v>47</v>
      </c>
      <c r="AT2663" s="13">
        <v>104</v>
      </c>
      <c r="AU2663" s="13">
        <v>93</v>
      </c>
      <c r="AV2663" s="13">
        <v>91</v>
      </c>
      <c r="AW2663" s="13">
        <v>88</v>
      </c>
      <c r="AX2663" s="13">
        <v>101</v>
      </c>
      <c r="AY2663" s="14">
        <f t="shared" si="414"/>
        <v>83.588235294117652</v>
      </c>
      <c r="AZ2663" s="14">
        <f t="shared" si="422"/>
        <v>23</v>
      </c>
      <c r="BA2663" s="19">
        <f t="shared" si="415"/>
        <v>0.77272727272727271</v>
      </c>
      <c r="BB2663" s="20">
        <f t="shared" si="423"/>
        <v>19.18351774157119</v>
      </c>
      <c r="BC2663">
        <f t="shared" si="416"/>
        <v>0</v>
      </c>
      <c r="BD2663" s="14">
        <f t="shared" si="417"/>
        <v>1</v>
      </c>
      <c r="BE2663" s="14">
        <f t="shared" si="418"/>
        <v>74</v>
      </c>
      <c r="BF2663" s="14">
        <f t="shared" si="419"/>
        <v>72.599999999999994</v>
      </c>
      <c r="BG2663" s="14">
        <f t="shared" si="420"/>
        <v>87</v>
      </c>
    </row>
    <row r="2664" spans="1:59" x14ac:dyDescent="0.2">
      <c r="A2664" t="str">
        <f t="shared" si="421"/>
        <v>Jack Sinclair_2016</v>
      </c>
      <c r="B2664" t="s">
        <v>674</v>
      </c>
      <c r="C2664" t="s">
        <v>399</v>
      </c>
      <c r="D2664">
        <v>2016</v>
      </c>
      <c r="E2664" s="13">
        <v>283900</v>
      </c>
      <c r="F2664" s="13">
        <v>283900</v>
      </c>
      <c r="G2664" s="13">
        <v>283900</v>
      </c>
      <c r="H2664" s="13">
        <v>283900</v>
      </c>
      <c r="I2664" s="13">
        <v>285200</v>
      </c>
      <c r="J2664" s="13">
        <v>302500</v>
      </c>
      <c r="K2664" s="13">
        <v>328000</v>
      </c>
      <c r="L2664" s="13">
        <v>328000</v>
      </c>
      <c r="M2664" s="13">
        <v>336100</v>
      </c>
      <c r="N2664" s="13">
        <v>336100</v>
      </c>
      <c r="O2664" s="13">
        <v>326100</v>
      </c>
      <c r="P2664" s="13">
        <v>326100</v>
      </c>
      <c r="Q2664" s="13">
        <v>326100</v>
      </c>
      <c r="R2664" s="13">
        <v>326100</v>
      </c>
      <c r="S2664" s="13">
        <v>326100</v>
      </c>
      <c r="T2664" s="13">
        <v>326100</v>
      </c>
      <c r="U2664" s="13">
        <v>326100</v>
      </c>
      <c r="V2664" s="13">
        <v>295600</v>
      </c>
      <c r="W2664" s="13">
        <v>263600</v>
      </c>
      <c r="X2664" s="13">
        <v>263600</v>
      </c>
      <c r="Y2664" s="13">
        <v>263600</v>
      </c>
      <c r="Z2664" s="13">
        <v>263600</v>
      </c>
      <c r="AA2664" s="13">
        <v>263600</v>
      </c>
      <c r="AB2664" s="13"/>
      <c r="AC2664" s="13">
        <v>36</v>
      </c>
      <c r="AD2664" s="13">
        <v>80</v>
      </c>
      <c r="AE2664" s="13">
        <v>54</v>
      </c>
      <c r="AF2664" s="13">
        <v>72</v>
      </c>
      <c r="AG2664" s="13">
        <v>109</v>
      </c>
      <c r="AH2664" s="13"/>
      <c r="AI2664" s="13">
        <v>34</v>
      </c>
      <c r="AJ2664" s="13"/>
      <c r="AK2664" s="13">
        <v>36</v>
      </c>
      <c r="AL2664" s="13"/>
      <c r="AM2664" s="13"/>
      <c r="AN2664" s="13"/>
      <c r="AO2664" s="13"/>
      <c r="AP2664" s="13"/>
      <c r="AQ2664" s="13"/>
      <c r="AR2664" s="13">
        <v>60</v>
      </c>
      <c r="AS2664" s="13">
        <v>13</v>
      </c>
      <c r="AT2664" s="13"/>
      <c r="AU2664" s="13"/>
      <c r="AV2664" s="13"/>
      <c r="AW2664" s="13"/>
      <c r="AX2664" s="13"/>
      <c r="AY2664" s="14">
        <f t="shared" si="414"/>
        <v>54.888888888888886</v>
      </c>
      <c r="AZ2664" s="14">
        <f t="shared" si="422"/>
        <v>23</v>
      </c>
      <c r="BA2664" s="19">
        <f t="shared" si="415"/>
        <v>0.40909090909090912</v>
      </c>
      <c r="BB2664" s="20">
        <f t="shared" si="423"/>
        <v>29.118054727455803</v>
      </c>
      <c r="BC2664">
        <f t="shared" si="416"/>
        <v>0</v>
      </c>
      <c r="BD2664" s="14">
        <f t="shared" si="417"/>
        <v>19</v>
      </c>
      <c r="BE2664" s="14">
        <f t="shared" si="418"/>
        <v>70.2</v>
      </c>
      <c r="BF2664" s="14">
        <f t="shared" si="419"/>
        <v>35</v>
      </c>
      <c r="BG2664" s="14">
        <f t="shared" si="420"/>
        <v>36.5</v>
      </c>
    </row>
    <row r="2665" spans="1:59" x14ac:dyDescent="0.2">
      <c r="A2665" t="str">
        <f t="shared" si="421"/>
        <v>Jack Sinclair_2015</v>
      </c>
      <c r="B2665" t="s">
        <v>674</v>
      </c>
      <c r="C2665" t="s">
        <v>399</v>
      </c>
      <c r="D2665">
        <v>2015</v>
      </c>
      <c r="E2665" s="13">
        <v>129400</v>
      </c>
      <c r="F2665" s="13">
        <v>129400</v>
      </c>
      <c r="G2665" s="13">
        <v>129400</v>
      </c>
      <c r="H2665" s="13">
        <v>173600</v>
      </c>
      <c r="I2665" s="13">
        <v>214800</v>
      </c>
      <c r="J2665" s="13">
        <v>239700</v>
      </c>
      <c r="K2665" s="13">
        <v>259300</v>
      </c>
      <c r="L2665" s="13">
        <v>272100</v>
      </c>
      <c r="M2665" s="13">
        <v>284500</v>
      </c>
      <c r="N2665" s="13">
        <v>265900</v>
      </c>
      <c r="O2665" s="13">
        <v>266700</v>
      </c>
      <c r="P2665" s="13">
        <v>266700</v>
      </c>
      <c r="Q2665" s="13">
        <v>266700</v>
      </c>
      <c r="R2665" s="13">
        <v>266700</v>
      </c>
      <c r="S2665" s="13">
        <v>267400</v>
      </c>
      <c r="T2665" s="13">
        <v>280200</v>
      </c>
      <c r="U2665" s="13">
        <v>260700</v>
      </c>
      <c r="V2665" s="13">
        <v>254600</v>
      </c>
      <c r="W2665" s="13">
        <v>267400</v>
      </c>
      <c r="X2665" s="13">
        <v>290700</v>
      </c>
      <c r="Y2665" s="13">
        <v>285200</v>
      </c>
      <c r="Z2665" s="13">
        <v>285200</v>
      </c>
      <c r="AA2665" s="13">
        <v>285200</v>
      </c>
      <c r="AB2665" s="13">
        <v>27</v>
      </c>
      <c r="AC2665" s="13">
        <v>72</v>
      </c>
      <c r="AD2665" s="13">
        <v>78</v>
      </c>
      <c r="AE2665" s="13">
        <v>47</v>
      </c>
      <c r="AF2665" s="13">
        <v>60</v>
      </c>
      <c r="AG2665" s="13">
        <v>81</v>
      </c>
      <c r="AH2665" s="13">
        <v>43</v>
      </c>
      <c r="AI2665" s="13">
        <v>66</v>
      </c>
      <c r="AJ2665" s="13">
        <v>18</v>
      </c>
      <c r="AK2665" s="13">
        <v>75</v>
      </c>
      <c r="AL2665" s="13"/>
      <c r="AM2665" s="13"/>
      <c r="AN2665" s="13"/>
      <c r="AO2665" s="13">
        <v>66</v>
      </c>
      <c r="AP2665" s="13">
        <v>46</v>
      </c>
      <c r="AQ2665" s="13">
        <v>10</v>
      </c>
      <c r="AR2665" s="13">
        <v>88</v>
      </c>
      <c r="AS2665" s="13">
        <v>85</v>
      </c>
      <c r="AT2665" s="13">
        <v>42</v>
      </c>
      <c r="AU2665" s="13">
        <v>37</v>
      </c>
      <c r="AV2665" s="13"/>
      <c r="AW2665" s="13"/>
      <c r="AX2665" s="13">
        <v>6</v>
      </c>
      <c r="AY2665" s="14">
        <f t="shared" si="414"/>
        <v>52.611111111111114</v>
      </c>
      <c r="AZ2665" s="14">
        <f t="shared" si="422"/>
        <v>23</v>
      </c>
      <c r="BA2665" s="19">
        <f t="shared" si="415"/>
        <v>0.81818181818181823</v>
      </c>
      <c r="BB2665" s="20">
        <f t="shared" si="423"/>
        <v>25.905118478761935</v>
      </c>
      <c r="BC2665">
        <f t="shared" si="416"/>
        <v>0</v>
      </c>
      <c r="BD2665" s="14">
        <f t="shared" si="417"/>
        <v>1</v>
      </c>
      <c r="BE2665" s="14">
        <f t="shared" si="418"/>
        <v>60.833333333333336</v>
      </c>
      <c r="BF2665" s="14">
        <f t="shared" si="419"/>
        <v>50.5</v>
      </c>
      <c r="BG2665" s="14">
        <f t="shared" si="420"/>
        <v>44.857142857142854</v>
      </c>
    </row>
    <row r="2666" spans="1:59" x14ac:dyDescent="0.2">
      <c r="A2666" t="str">
        <f t="shared" si="421"/>
        <v>Sam Skinner_2018</v>
      </c>
      <c r="B2666" t="s">
        <v>1584</v>
      </c>
      <c r="C2666" t="s">
        <v>514</v>
      </c>
      <c r="D2666">
        <v>2018</v>
      </c>
      <c r="E2666" s="13">
        <v>238600</v>
      </c>
      <c r="F2666" s="13">
        <v>238600</v>
      </c>
      <c r="G2666" s="13">
        <v>238600</v>
      </c>
      <c r="H2666" s="13">
        <v>238600</v>
      </c>
      <c r="I2666" s="13">
        <v>238600</v>
      </c>
      <c r="J2666" s="13">
        <v>238600</v>
      </c>
      <c r="K2666" s="13">
        <v>238600</v>
      </c>
      <c r="L2666" s="13">
        <v>238600</v>
      </c>
      <c r="M2666" s="13">
        <v>238600</v>
      </c>
      <c r="N2666" s="13">
        <v>238600</v>
      </c>
      <c r="O2666" s="13">
        <v>238600</v>
      </c>
      <c r="P2666" s="13">
        <v>238600</v>
      </c>
      <c r="Q2666" s="13">
        <v>238600</v>
      </c>
      <c r="R2666" s="13">
        <v>238600</v>
      </c>
      <c r="S2666" s="13">
        <v>238600</v>
      </c>
      <c r="T2666" s="13">
        <v>238600</v>
      </c>
      <c r="U2666" s="13">
        <v>238600</v>
      </c>
      <c r="V2666" s="13">
        <v>238600</v>
      </c>
      <c r="W2666" s="13">
        <v>238600</v>
      </c>
      <c r="X2666" s="13">
        <v>238600</v>
      </c>
      <c r="Y2666" s="13">
        <v>238600</v>
      </c>
      <c r="Z2666" s="13">
        <v>238600</v>
      </c>
      <c r="AA2666" s="13">
        <v>238600</v>
      </c>
      <c r="AB2666" s="13"/>
      <c r="AC2666" s="13"/>
      <c r="AD2666" s="13"/>
      <c r="AE2666" s="13"/>
      <c r="AF2666" s="13"/>
      <c r="AG2666" s="13"/>
      <c r="AH2666" s="13"/>
      <c r="AI2666" s="13"/>
      <c r="AJ2666" s="13"/>
      <c r="AK2666" s="13"/>
      <c r="AL2666" s="13"/>
      <c r="AM2666" s="13"/>
      <c r="AN2666" s="13"/>
      <c r="AO2666" s="13"/>
      <c r="AP2666" s="13"/>
      <c r="AQ2666" s="13"/>
      <c r="AR2666" s="13"/>
      <c r="AS2666" s="13"/>
      <c r="AT2666" s="13"/>
      <c r="AU2666" s="13"/>
      <c r="AV2666" s="13"/>
      <c r="AW2666" s="13"/>
      <c r="AX2666" s="13"/>
      <c r="AY2666" s="14" t="str">
        <f t="shared" si="414"/>
        <v/>
      </c>
      <c r="AZ2666" s="14">
        <f t="shared" si="422"/>
        <v>23</v>
      </c>
      <c r="BA2666" s="19">
        <f t="shared" si="415"/>
        <v>0</v>
      </c>
      <c r="BB2666" s="20" t="e">
        <f t="shared" si="423"/>
        <v>#DIV/0!</v>
      </c>
      <c r="BC2666">
        <f t="shared" si="416"/>
        <v>0</v>
      </c>
      <c r="BD2666" s="14">
        <f t="shared" si="417"/>
        <v>1</v>
      </c>
      <c r="BE2666" s="14" t="str">
        <f t="shared" si="418"/>
        <v/>
      </c>
      <c r="BF2666" s="14" t="str">
        <f t="shared" si="419"/>
        <v/>
      </c>
      <c r="BG2666" s="14" t="str">
        <f t="shared" si="420"/>
        <v/>
      </c>
    </row>
    <row r="2667" spans="1:59" x14ac:dyDescent="0.2">
      <c r="A2667" t="str">
        <f t="shared" si="421"/>
        <v>Sam Skinner_2017</v>
      </c>
      <c r="B2667" t="s">
        <v>1584</v>
      </c>
      <c r="C2667" t="s">
        <v>514</v>
      </c>
      <c r="D2667">
        <v>2017</v>
      </c>
      <c r="E2667" s="13">
        <v>123900</v>
      </c>
      <c r="F2667" s="13">
        <v>123900</v>
      </c>
      <c r="G2667" s="13">
        <v>123900</v>
      </c>
      <c r="H2667" s="13">
        <v>123900</v>
      </c>
      <c r="I2667" s="13">
        <v>123900</v>
      </c>
      <c r="J2667" s="13">
        <v>123900</v>
      </c>
      <c r="K2667" s="13">
        <v>123900</v>
      </c>
      <c r="L2667" s="13">
        <v>123900</v>
      </c>
      <c r="M2667" s="13">
        <v>123900</v>
      </c>
      <c r="N2667" s="13">
        <v>123900</v>
      </c>
      <c r="O2667" s="13">
        <v>123900</v>
      </c>
      <c r="P2667" s="13">
        <v>123900</v>
      </c>
      <c r="Q2667" s="13">
        <v>123900</v>
      </c>
      <c r="R2667" s="13">
        <v>123900</v>
      </c>
      <c r="S2667" s="13">
        <v>123900</v>
      </c>
      <c r="T2667" s="13">
        <v>123900</v>
      </c>
      <c r="U2667" s="13">
        <v>123900</v>
      </c>
      <c r="V2667" s="13">
        <v>123900</v>
      </c>
      <c r="W2667" s="13">
        <v>123900</v>
      </c>
      <c r="X2667" s="13">
        <v>123900</v>
      </c>
      <c r="Y2667" s="13">
        <v>123900</v>
      </c>
      <c r="Z2667" s="13">
        <v>123900</v>
      </c>
      <c r="AA2667" s="13">
        <v>123900</v>
      </c>
      <c r="AB2667" s="13"/>
      <c r="AC2667" s="13"/>
      <c r="AD2667" s="13"/>
      <c r="AE2667" s="13"/>
      <c r="AF2667" s="13"/>
      <c r="AG2667" s="13"/>
      <c r="AH2667" s="13"/>
      <c r="AI2667" s="13"/>
      <c r="AJ2667" s="13"/>
      <c r="AK2667" s="13"/>
      <c r="AL2667" s="13"/>
      <c r="AM2667" s="13"/>
      <c r="AN2667" s="13"/>
      <c r="AO2667" s="13"/>
      <c r="AP2667" s="13"/>
      <c r="AQ2667" s="13"/>
      <c r="AR2667" s="13"/>
      <c r="AS2667" s="13"/>
      <c r="AT2667" s="13">
        <v>62</v>
      </c>
      <c r="AU2667" s="13"/>
      <c r="AV2667" s="13"/>
      <c r="AW2667" s="13"/>
      <c r="AX2667" s="13"/>
      <c r="AY2667" s="14">
        <f t="shared" si="414"/>
        <v>62</v>
      </c>
      <c r="AZ2667" s="14">
        <f t="shared" si="422"/>
        <v>23</v>
      </c>
      <c r="BA2667" s="19">
        <f t="shared" si="415"/>
        <v>4.5454545454545456E-2</v>
      </c>
      <c r="BB2667" s="20" t="e">
        <f t="shared" si="423"/>
        <v>#DIV/0!</v>
      </c>
      <c r="BC2667">
        <f t="shared" si="416"/>
        <v>0</v>
      </c>
      <c r="BD2667" s="14">
        <f t="shared" si="417"/>
        <v>1</v>
      </c>
      <c r="BE2667" s="14" t="str">
        <f t="shared" si="418"/>
        <v/>
      </c>
      <c r="BF2667" s="14" t="str">
        <f t="shared" si="419"/>
        <v/>
      </c>
      <c r="BG2667" s="14">
        <f t="shared" si="420"/>
        <v>62</v>
      </c>
    </row>
    <row r="2668" spans="1:59" x14ac:dyDescent="0.2">
      <c r="A2668" t="str">
        <f t="shared" si="421"/>
        <v>Sam Skinner_2016</v>
      </c>
      <c r="B2668" t="s">
        <v>1584</v>
      </c>
      <c r="C2668" t="s">
        <v>514</v>
      </c>
      <c r="D2668">
        <v>2016</v>
      </c>
      <c r="E2668" s="13">
        <v>117300</v>
      </c>
      <c r="F2668" s="13">
        <v>117300</v>
      </c>
      <c r="G2668" s="13">
        <v>117300</v>
      </c>
      <c r="H2668" s="13">
        <v>117300</v>
      </c>
      <c r="I2668" s="13">
        <v>117300</v>
      </c>
      <c r="J2668" s="13">
        <v>117300</v>
      </c>
      <c r="K2668" s="13">
        <v>117300</v>
      </c>
      <c r="L2668" s="13">
        <v>117300</v>
      </c>
      <c r="M2668" s="13">
        <v>117300</v>
      </c>
      <c r="N2668" s="13">
        <v>117300</v>
      </c>
      <c r="O2668" s="13">
        <v>117300</v>
      </c>
      <c r="P2668" s="13">
        <v>117300</v>
      </c>
      <c r="Q2668" s="13">
        <v>117300</v>
      </c>
      <c r="R2668" s="13">
        <v>117300</v>
      </c>
      <c r="S2668" s="13">
        <v>117300</v>
      </c>
      <c r="T2668" s="13">
        <v>117300</v>
      </c>
      <c r="U2668" s="13">
        <v>117300</v>
      </c>
      <c r="V2668" s="13">
        <v>117300</v>
      </c>
      <c r="W2668" s="13">
        <v>117300</v>
      </c>
      <c r="X2668" s="13">
        <v>117300</v>
      </c>
      <c r="Y2668" s="13">
        <v>117300</v>
      </c>
      <c r="Z2668" s="13">
        <v>117300</v>
      </c>
      <c r="AA2668" s="13">
        <v>117300</v>
      </c>
      <c r="AB2668" s="13"/>
      <c r="AC2668" s="13"/>
      <c r="AD2668" s="13"/>
      <c r="AE2668" s="13"/>
      <c r="AF2668" s="13"/>
      <c r="AG2668" s="13"/>
      <c r="AH2668" s="13"/>
      <c r="AI2668" s="13"/>
      <c r="AJ2668" s="13"/>
      <c r="AK2668" s="13"/>
      <c r="AL2668" s="13"/>
      <c r="AM2668" s="13"/>
      <c r="AN2668" s="13"/>
      <c r="AO2668" s="13"/>
      <c r="AP2668" s="13"/>
      <c r="AQ2668" s="13"/>
      <c r="AR2668" s="13"/>
      <c r="AS2668" s="13"/>
      <c r="AT2668" s="13"/>
      <c r="AU2668" s="13"/>
      <c r="AV2668" s="13"/>
      <c r="AW2668" s="13"/>
      <c r="AX2668" s="13"/>
      <c r="AY2668" s="14" t="str">
        <f t="shared" si="414"/>
        <v/>
      </c>
      <c r="AZ2668" s="14">
        <f t="shared" si="422"/>
        <v>23</v>
      </c>
      <c r="BA2668" s="19">
        <f t="shared" si="415"/>
        <v>0</v>
      </c>
      <c r="BB2668" s="20" t="e">
        <f t="shared" si="423"/>
        <v>#DIV/0!</v>
      </c>
      <c r="BC2668">
        <f t="shared" si="416"/>
        <v>0</v>
      </c>
      <c r="BD2668" s="14">
        <f t="shared" si="417"/>
        <v>1</v>
      </c>
      <c r="BE2668" s="14" t="str">
        <f t="shared" si="418"/>
        <v/>
      </c>
      <c r="BF2668" s="14" t="str">
        <f t="shared" si="419"/>
        <v/>
      </c>
      <c r="BG2668" s="14" t="str">
        <f t="shared" si="420"/>
        <v/>
      </c>
    </row>
    <row r="2669" spans="1:59" x14ac:dyDescent="0.2">
      <c r="A2669" t="str">
        <f t="shared" si="421"/>
        <v>Sam Skinner_2015</v>
      </c>
      <c r="B2669" t="s">
        <v>1584</v>
      </c>
      <c r="C2669" t="s">
        <v>514</v>
      </c>
      <c r="D2669">
        <v>2015</v>
      </c>
      <c r="E2669" s="13">
        <v>0</v>
      </c>
      <c r="F2669" s="13">
        <v>0</v>
      </c>
      <c r="G2669" s="13">
        <v>0</v>
      </c>
      <c r="H2669" s="13">
        <v>0</v>
      </c>
      <c r="I2669" s="13">
        <v>0</v>
      </c>
      <c r="J2669" s="13">
        <v>0</v>
      </c>
      <c r="K2669" s="13">
        <v>0</v>
      </c>
      <c r="L2669" s="13">
        <v>0</v>
      </c>
      <c r="M2669" s="13">
        <v>0</v>
      </c>
      <c r="N2669" s="13">
        <v>0</v>
      </c>
      <c r="O2669" s="13">
        <v>0</v>
      </c>
      <c r="P2669" s="13">
        <v>0</v>
      </c>
      <c r="Q2669" s="13">
        <v>0</v>
      </c>
      <c r="R2669" s="13">
        <v>0</v>
      </c>
      <c r="S2669" s="13">
        <v>0</v>
      </c>
      <c r="T2669" s="13">
        <v>0</v>
      </c>
      <c r="U2669" s="13">
        <v>0</v>
      </c>
      <c r="V2669" s="13">
        <v>0</v>
      </c>
      <c r="W2669" s="13">
        <v>0</v>
      </c>
      <c r="X2669" s="13">
        <v>0</v>
      </c>
      <c r="Y2669" s="13">
        <v>0</v>
      </c>
      <c r="Z2669" s="13">
        <v>0</v>
      </c>
      <c r="AA2669" s="13">
        <v>0</v>
      </c>
      <c r="AB2669" s="13"/>
      <c r="AC2669" s="13"/>
      <c r="AD2669" s="13"/>
      <c r="AE2669" s="13"/>
      <c r="AF2669" s="13"/>
      <c r="AG2669" s="13"/>
      <c r="AH2669" s="13"/>
      <c r="AI2669" s="13"/>
      <c r="AJ2669" s="13"/>
      <c r="AK2669" s="13"/>
      <c r="AL2669" s="13"/>
      <c r="AM2669" s="13"/>
      <c r="AN2669" s="13"/>
      <c r="AO2669" s="13"/>
      <c r="AP2669" s="13"/>
      <c r="AQ2669" s="13"/>
      <c r="AR2669" s="13"/>
      <c r="AS2669" s="13"/>
      <c r="AT2669" s="13"/>
      <c r="AU2669" s="13"/>
      <c r="AV2669" s="13"/>
      <c r="AW2669" s="13"/>
      <c r="AX2669" s="13"/>
      <c r="AY2669" s="14" t="str">
        <f t="shared" si="414"/>
        <v/>
      </c>
      <c r="AZ2669" s="14">
        <f t="shared" si="422"/>
        <v>23</v>
      </c>
      <c r="BA2669" s="19">
        <f t="shared" si="415"/>
        <v>0</v>
      </c>
      <c r="BB2669" s="20" t="e">
        <f t="shared" si="423"/>
        <v>#DIV/0!</v>
      </c>
      <c r="BC2669">
        <f t="shared" si="416"/>
        <v>23</v>
      </c>
      <c r="BD2669" s="14">
        <f t="shared" si="417"/>
        <v>1</v>
      </c>
      <c r="BE2669" s="14" t="str">
        <f t="shared" si="418"/>
        <v/>
      </c>
      <c r="BF2669" s="14" t="str">
        <f t="shared" si="419"/>
        <v/>
      </c>
      <c r="BG2669" s="14" t="str">
        <f t="shared" si="420"/>
        <v/>
      </c>
    </row>
    <row r="2670" spans="1:59" x14ac:dyDescent="0.2">
      <c r="A2670" t="str">
        <f t="shared" si="421"/>
        <v>Rory Sloane_2018</v>
      </c>
      <c r="B2670" t="s">
        <v>835</v>
      </c>
      <c r="C2670" t="s">
        <v>1</v>
      </c>
      <c r="D2670">
        <v>2018</v>
      </c>
      <c r="E2670" s="13">
        <v>605800</v>
      </c>
      <c r="F2670" s="13">
        <v>605800</v>
      </c>
      <c r="G2670" s="13">
        <v>605800</v>
      </c>
      <c r="H2670" s="13">
        <v>582500</v>
      </c>
      <c r="I2670" s="13">
        <v>553700</v>
      </c>
      <c r="J2670" s="13">
        <v>553700</v>
      </c>
      <c r="K2670" s="13">
        <v>553700</v>
      </c>
      <c r="L2670" s="13">
        <v>553700</v>
      </c>
      <c r="M2670" s="13">
        <v>553700</v>
      </c>
      <c r="N2670" s="13">
        <v>553700</v>
      </c>
      <c r="O2670" s="13">
        <v>553700</v>
      </c>
      <c r="P2670" s="13">
        <v>553700</v>
      </c>
      <c r="Q2670" s="13">
        <v>553700</v>
      </c>
      <c r="R2670" s="13">
        <v>553700</v>
      </c>
      <c r="S2670" s="13">
        <v>553700</v>
      </c>
      <c r="T2670" s="13">
        <v>503400</v>
      </c>
      <c r="U2670" s="13">
        <v>474700</v>
      </c>
      <c r="V2670" s="13">
        <v>484600</v>
      </c>
      <c r="W2670" s="13">
        <v>489100</v>
      </c>
      <c r="X2670" s="13">
        <v>479000</v>
      </c>
      <c r="Y2670" s="13">
        <v>464000</v>
      </c>
      <c r="Z2670" s="13">
        <v>463900</v>
      </c>
      <c r="AA2670" s="13">
        <v>482900</v>
      </c>
      <c r="AB2670" s="13">
        <v>89</v>
      </c>
      <c r="AC2670" s="13">
        <v>141</v>
      </c>
      <c r="AD2670" s="13">
        <v>78</v>
      </c>
      <c r="AE2670" s="13">
        <v>59</v>
      </c>
      <c r="AF2670" s="13"/>
      <c r="AG2670" s="13"/>
      <c r="AH2670" s="13"/>
      <c r="AI2670" s="13"/>
      <c r="AJ2670" s="13"/>
      <c r="AK2670" s="13"/>
      <c r="AL2670" s="13"/>
      <c r="AM2670" s="13"/>
      <c r="AN2670" s="13"/>
      <c r="AO2670" s="13"/>
      <c r="AP2670" s="13">
        <v>89</v>
      </c>
      <c r="AQ2670" s="13">
        <v>96</v>
      </c>
      <c r="AR2670" s="13">
        <v>127</v>
      </c>
      <c r="AS2670" s="13">
        <v>84</v>
      </c>
      <c r="AT2670" s="13">
        <v>66</v>
      </c>
      <c r="AU2670" s="13">
        <v>111</v>
      </c>
      <c r="AV2670" s="13">
        <v>109</v>
      </c>
      <c r="AW2670" s="13">
        <v>110</v>
      </c>
      <c r="AX2670" s="13"/>
      <c r="AY2670" s="14">
        <f t="shared" si="414"/>
        <v>96.583333333333329</v>
      </c>
      <c r="AZ2670" s="14">
        <f t="shared" si="422"/>
        <v>23</v>
      </c>
      <c r="BA2670" s="19">
        <f t="shared" si="415"/>
        <v>0.54545454545454541</v>
      </c>
      <c r="BB2670" s="20">
        <f t="shared" si="423"/>
        <v>24.133938130710664</v>
      </c>
      <c r="BC2670">
        <f t="shared" si="416"/>
        <v>0</v>
      </c>
      <c r="BD2670" s="14">
        <f t="shared" si="417"/>
        <v>22</v>
      </c>
      <c r="BE2670" s="14">
        <f t="shared" si="418"/>
        <v>91.75</v>
      </c>
      <c r="BF2670" s="14" t="str">
        <f t="shared" si="419"/>
        <v/>
      </c>
      <c r="BG2670" s="14">
        <f t="shared" si="420"/>
        <v>99</v>
      </c>
    </row>
    <row r="2671" spans="1:59" x14ac:dyDescent="0.2">
      <c r="A2671" t="str">
        <f t="shared" si="421"/>
        <v>Rory Sloane_2017</v>
      </c>
      <c r="B2671" t="s">
        <v>835</v>
      </c>
      <c r="C2671" t="s">
        <v>1</v>
      </c>
      <c r="D2671">
        <v>2017</v>
      </c>
      <c r="E2671" s="13">
        <v>591000</v>
      </c>
      <c r="F2671" s="13">
        <v>591000</v>
      </c>
      <c r="G2671" s="13">
        <v>591000</v>
      </c>
      <c r="H2671" s="13">
        <v>611700</v>
      </c>
      <c r="I2671" s="13">
        <v>647400</v>
      </c>
      <c r="J2671" s="13">
        <v>671100</v>
      </c>
      <c r="K2671" s="13">
        <v>675000</v>
      </c>
      <c r="L2671" s="13">
        <v>658900</v>
      </c>
      <c r="M2671" s="13">
        <v>615200</v>
      </c>
      <c r="N2671" s="13">
        <v>574100</v>
      </c>
      <c r="O2671" s="13">
        <v>586800</v>
      </c>
      <c r="P2671" s="13">
        <v>603900</v>
      </c>
      <c r="Q2671" s="13">
        <v>594100</v>
      </c>
      <c r="R2671" s="13">
        <v>594100</v>
      </c>
      <c r="S2671" s="13">
        <v>543300</v>
      </c>
      <c r="T2671" s="13">
        <v>504600</v>
      </c>
      <c r="U2671" s="13">
        <v>487000</v>
      </c>
      <c r="V2671" s="13">
        <v>460500</v>
      </c>
      <c r="W2671" s="13">
        <v>475500</v>
      </c>
      <c r="X2671" s="13">
        <v>461800</v>
      </c>
      <c r="Y2671" s="13">
        <v>496000</v>
      </c>
      <c r="Z2671" s="13">
        <v>486700</v>
      </c>
      <c r="AA2671" s="13">
        <v>526000</v>
      </c>
      <c r="AB2671" s="13">
        <v>77</v>
      </c>
      <c r="AC2671" s="13">
        <v>146</v>
      </c>
      <c r="AD2671" s="13">
        <v>168</v>
      </c>
      <c r="AE2671" s="13">
        <v>124</v>
      </c>
      <c r="AF2671" s="13">
        <v>139</v>
      </c>
      <c r="AG2671" s="13">
        <v>140</v>
      </c>
      <c r="AH2671" s="13">
        <v>80</v>
      </c>
      <c r="AI2671" s="13">
        <v>70</v>
      </c>
      <c r="AJ2671" s="13">
        <v>119</v>
      </c>
      <c r="AK2671" s="13">
        <v>177</v>
      </c>
      <c r="AL2671" s="13">
        <v>89</v>
      </c>
      <c r="AM2671" s="13">
        <v>66</v>
      </c>
      <c r="AN2671" s="13"/>
      <c r="AO2671" s="13">
        <v>80</v>
      </c>
      <c r="AP2671" s="13">
        <v>90</v>
      </c>
      <c r="AQ2671" s="13">
        <v>91</v>
      </c>
      <c r="AR2671" s="13">
        <v>50</v>
      </c>
      <c r="AS2671" s="13">
        <v>169</v>
      </c>
      <c r="AT2671" s="13">
        <v>36</v>
      </c>
      <c r="AU2671" s="13">
        <v>151</v>
      </c>
      <c r="AV2671" s="13">
        <v>92</v>
      </c>
      <c r="AW2671" s="13">
        <v>140</v>
      </c>
      <c r="AX2671" s="13">
        <v>130</v>
      </c>
      <c r="AY2671" s="14">
        <f t="shared" ref="AY2671:AY2734" si="424">IFERROR(AVERAGEIFS(AB2671:AX2671,AB2671:AX2671,"&lt;&gt;"),"")</f>
        <v>110.18181818181819</v>
      </c>
      <c r="AZ2671" s="14">
        <f t="shared" si="422"/>
        <v>23</v>
      </c>
      <c r="BA2671" s="19">
        <f t="shared" ref="BA2671:BA2734" si="425">COUNTIF(AB2671:AX2671,"&lt;&gt;")/22</f>
        <v>1</v>
      </c>
      <c r="BB2671" s="20">
        <f t="shared" si="423"/>
        <v>40.623282514477843</v>
      </c>
      <c r="BC2671">
        <f t="shared" ref="BC2671:BC2734" si="426">COUNTIFS(E2671:AA2671,0)</f>
        <v>0</v>
      </c>
      <c r="BD2671" s="14">
        <f t="shared" ref="BD2671:BD2734" si="427">MATCH(MIN(E2671:AA2671),E2671:AA2671,0)</f>
        <v>18</v>
      </c>
      <c r="BE2671" s="14">
        <f t="shared" ref="BE2671:BE2734" si="428">IFERROR(AVERAGE(AB2671:AG2671),"")</f>
        <v>132.33333333333334</v>
      </c>
      <c r="BF2671" s="14">
        <f t="shared" ref="BF2671:BF2734" si="429">IFERROR(AVERAGE(AH2671:AM2671),"")</f>
        <v>100.16666666666667</v>
      </c>
      <c r="BG2671" s="14">
        <f t="shared" ref="BG2671:BG2734" si="430">IFERROR(AVERAGE(AP2671:AX2671),"")</f>
        <v>105.44444444444444</v>
      </c>
    </row>
    <row r="2672" spans="1:59" x14ac:dyDescent="0.2">
      <c r="A2672" t="str">
        <f t="shared" si="421"/>
        <v>Rory Sloane_2016</v>
      </c>
      <c r="B2672" t="s">
        <v>835</v>
      </c>
      <c r="C2672" t="s">
        <v>1</v>
      </c>
      <c r="D2672">
        <v>2016</v>
      </c>
      <c r="E2672" s="13">
        <v>569300</v>
      </c>
      <c r="F2672" s="13">
        <v>569300</v>
      </c>
      <c r="G2672" s="13">
        <v>569300</v>
      </c>
      <c r="H2672" s="13">
        <v>540100</v>
      </c>
      <c r="I2672" s="13">
        <v>536600</v>
      </c>
      <c r="J2672" s="13">
        <v>544500</v>
      </c>
      <c r="K2672" s="13">
        <v>556300</v>
      </c>
      <c r="L2672" s="13">
        <v>538900</v>
      </c>
      <c r="M2672" s="13">
        <v>543500</v>
      </c>
      <c r="N2672" s="13">
        <v>540800</v>
      </c>
      <c r="O2672" s="13">
        <v>544100</v>
      </c>
      <c r="P2672" s="13">
        <v>545600</v>
      </c>
      <c r="Q2672" s="13">
        <v>554400</v>
      </c>
      <c r="R2672" s="13">
        <v>554400</v>
      </c>
      <c r="S2672" s="13">
        <v>581300</v>
      </c>
      <c r="T2672" s="13">
        <v>588600</v>
      </c>
      <c r="U2672" s="13">
        <v>592900</v>
      </c>
      <c r="V2672" s="13">
        <v>575500</v>
      </c>
      <c r="W2672" s="13">
        <v>551600</v>
      </c>
      <c r="X2672" s="13">
        <v>545400</v>
      </c>
      <c r="Y2672" s="13">
        <v>555500</v>
      </c>
      <c r="Z2672" s="13">
        <v>560000</v>
      </c>
      <c r="AA2672" s="13">
        <v>542500</v>
      </c>
      <c r="AB2672" s="13">
        <v>96</v>
      </c>
      <c r="AC2672" s="13">
        <v>81</v>
      </c>
      <c r="AD2672" s="13">
        <v>92</v>
      </c>
      <c r="AE2672" s="13">
        <v>137</v>
      </c>
      <c r="AF2672" s="13">
        <v>103</v>
      </c>
      <c r="AG2672" s="13">
        <v>106</v>
      </c>
      <c r="AH2672" s="13">
        <v>82</v>
      </c>
      <c r="AI2672" s="13">
        <v>142</v>
      </c>
      <c r="AJ2672" s="13">
        <v>95</v>
      </c>
      <c r="AK2672" s="13">
        <v>95</v>
      </c>
      <c r="AL2672" s="13">
        <v>139</v>
      </c>
      <c r="AM2672" s="13">
        <v>114</v>
      </c>
      <c r="AN2672" s="13"/>
      <c r="AO2672" s="13">
        <v>145</v>
      </c>
      <c r="AP2672" s="13">
        <v>106</v>
      </c>
      <c r="AQ2672" s="13">
        <v>114</v>
      </c>
      <c r="AR2672" s="13">
        <v>103</v>
      </c>
      <c r="AS2672" s="13">
        <v>83</v>
      </c>
      <c r="AT2672" s="13">
        <v>141</v>
      </c>
      <c r="AU2672" s="13">
        <v>137</v>
      </c>
      <c r="AV2672" s="13">
        <v>77</v>
      </c>
      <c r="AW2672" s="13">
        <v>93</v>
      </c>
      <c r="AX2672" s="13"/>
      <c r="AY2672" s="14">
        <f t="shared" si="424"/>
        <v>108.61904761904762</v>
      </c>
      <c r="AZ2672" s="14">
        <f t="shared" si="422"/>
        <v>23</v>
      </c>
      <c r="BA2672" s="19">
        <f t="shared" si="425"/>
        <v>0.95454545454545459</v>
      </c>
      <c r="BB2672" s="20">
        <f t="shared" si="423"/>
        <v>22.729883832690795</v>
      </c>
      <c r="BC2672">
        <f t="shared" si="426"/>
        <v>0</v>
      </c>
      <c r="BD2672" s="14">
        <f t="shared" si="427"/>
        <v>5</v>
      </c>
      <c r="BE2672" s="14">
        <f t="shared" si="428"/>
        <v>102.5</v>
      </c>
      <c r="BF2672" s="14">
        <f t="shared" si="429"/>
        <v>111.16666666666667</v>
      </c>
      <c r="BG2672" s="14">
        <f t="shared" si="430"/>
        <v>106.75</v>
      </c>
    </row>
    <row r="2673" spans="1:59" x14ac:dyDescent="0.2">
      <c r="A2673" t="str">
        <f t="shared" si="421"/>
        <v>Rory Sloane_2015</v>
      </c>
      <c r="B2673" t="s">
        <v>835</v>
      </c>
      <c r="C2673" t="s">
        <v>1</v>
      </c>
      <c r="D2673">
        <v>2015</v>
      </c>
      <c r="E2673" s="13">
        <v>616900</v>
      </c>
      <c r="F2673" s="13">
        <v>616900</v>
      </c>
      <c r="G2673" s="13">
        <v>616900</v>
      </c>
      <c r="H2673" s="13">
        <v>640500</v>
      </c>
      <c r="I2673" s="13">
        <v>619700</v>
      </c>
      <c r="J2673" s="13">
        <v>574900</v>
      </c>
      <c r="K2673" s="13">
        <v>513300</v>
      </c>
      <c r="L2673" s="13">
        <v>513300</v>
      </c>
      <c r="M2673" s="13">
        <v>513300</v>
      </c>
      <c r="N2673" s="13">
        <v>513300</v>
      </c>
      <c r="O2673" s="13">
        <v>484500</v>
      </c>
      <c r="P2673" s="13">
        <v>484500</v>
      </c>
      <c r="Q2673" s="13">
        <v>483500</v>
      </c>
      <c r="R2673" s="13">
        <v>480100</v>
      </c>
      <c r="S2673" s="13">
        <v>480100</v>
      </c>
      <c r="T2673" s="13">
        <v>480100</v>
      </c>
      <c r="U2673" s="13">
        <v>480100</v>
      </c>
      <c r="V2673" s="13">
        <v>475300</v>
      </c>
      <c r="W2673" s="13">
        <v>453700</v>
      </c>
      <c r="X2673" s="13">
        <v>463500</v>
      </c>
      <c r="Y2673" s="13">
        <v>492600</v>
      </c>
      <c r="Z2673" s="13">
        <v>544800</v>
      </c>
      <c r="AA2673" s="13">
        <v>576200</v>
      </c>
      <c r="AB2673" s="13">
        <v>145</v>
      </c>
      <c r="AC2673" s="13">
        <v>134</v>
      </c>
      <c r="AD2673" s="13">
        <v>140</v>
      </c>
      <c r="AE2673" s="13">
        <v>60</v>
      </c>
      <c r="AF2673" s="13">
        <v>69</v>
      </c>
      <c r="AG2673" s="13">
        <v>75</v>
      </c>
      <c r="AH2673" s="13"/>
      <c r="AI2673" s="13"/>
      <c r="AJ2673" s="13"/>
      <c r="AK2673" s="13">
        <v>94</v>
      </c>
      <c r="AL2673" s="13"/>
      <c r="AM2673" s="13">
        <v>117</v>
      </c>
      <c r="AN2673" s="13">
        <v>69</v>
      </c>
      <c r="AO2673" s="13"/>
      <c r="AP2673" s="13"/>
      <c r="AQ2673" s="13"/>
      <c r="AR2673" s="13">
        <v>94</v>
      </c>
      <c r="AS2673" s="13">
        <v>75</v>
      </c>
      <c r="AT2673" s="13">
        <v>128</v>
      </c>
      <c r="AU2673" s="13">
        <v>145</v>
      </c>
      <c r="AV2673" s="13">
        <v>149</v>
      </c>
      <c r="AW2673" s="13">
        <v>112</v>
      </c>
      <c r="AX2673" s="13">
        <v>82</v>
      </c>
      <c r="AY2673" s="14">
        <f t="shared" si="424"/>
        <v>105.5</v>
      </c>
      <c r="AZ2673" s="14">
        <f t="shared" si="422"/>
        <v>23</v>
      </c>
      <c r="BA2673" s="19">
        <f t="shared" si="425"/>
        <v>0.72727272727272729</v>
      </c>
      <c r="BB2673" s="20">
        <f t="shared" si="423"/>
        <v>31.736414416250618</v>
      </c>
      <c r="BC2673">
        <f t="shared" si="426"/>
        <v>0</v>
      </c>
      <c r="BD2673" s="14">
        <f t="shared" si="427"/>
        <v>19</v>
      </c>
      <c r="BE2673" s="14">
        <f t="shared" si="428"/>
        <v>103.83333333333333</v>
      </c>
      <c r="BF2673" s="14">
        <f t="shared" si="429"/>
        <v>105.5</v>
      </c>
      <c r="BG2673" s="14">
        <f t="shared" si="430"/>
        <v>112.14285714285714</v>
      </c>
    </row>
    <row r="2674" spans="1:59" x14ac:dyDescent="0.2">
      <c r="A2674" t="str">
        <f t="shared" si="421"/>
        <v>Archie Smith_2018</v>
      </c>
      <c r="B2674" t="s">
        <v>547</v>
      </c>
      <c r="C2674" t="s">
        <v>514</v>
      </c>
      <c r="D2674">
        <v>2018</v>
      </c>
      <c r="E2674" s="13">
        <v>224300</v>
      </c>
      <c r="F2674" s="13">
        <v>224300</v>
      </c>
      <c r="G2674" s="13">
        <v>224300</v>
      </c>
      <c r="H2674" s="13">
        <v>224300</v>
      </c>
      <c r="I2674" s="13">
        <v>224300</v>
      </c>
      <c r="J2674" s="13">
        <v>224300</v>
      </c>
      <c r="K2674" s="13">
        <v>224300</v>
      </c>
      <c r="L2674" s="13">
        <v>224300</v>
      </c>
      <c r="M2674" s="13">
        <v>224300</v>
      </c>
      <c r="N2674" s="13">
        <v>224300</v>
      </c>
      <c r="O2674" s="13">
        <v>224300</v>
      </c>
      <c r="P2674" s="13">
        <v>224300</v>
      </c>
      <c r="Q2674" s="13">
        <v>224300</v>
      </c>
      <c r="R2674" s="13">
        <v>224300</v>
      </c>
      <c r="S2674" s="13">
        <v>224300</v>
      </c>
      <c r="T2674" s="13">
        <v>224300</v>
      </c>
      <c r="U2674" s="13">
        <v>224300</v>
      </c>
      <c r="V2674" s="13">
        <v>224300</v>
      </c>
      <c r="W2674" s="13">
        <v>224300</v>
      </c>
      <c r="X2674" s="13">
        <v>224300</v>
      </c>
      <c r="Y2674" s="13">
        <v>224300</v>
      </c>
      <c r="Z2674" s="13">
        <v>224300</v>
      </c>
      <c r="AA2674" s="13">
        <v>224300</v>
      </c>
      <c r="AB2674" s="13"/>
      <c r="AC2674" s="13"/>
      <c r="AD2674" s="13"/>
      <c r="AE2674" s="13"/>
      <c r="AF2674" s="13"/>
      <c r="AG2674" s="13"/>
      <c r="AH2674" s="13"/>
      <c r="AI2674" s="13"/>
      <c r="AJ2674" s="13"/>
      <c r="AK2674" s="13"/>
      <c r="AL2674" s="13"/>
      <c r="AM2674" s="13"/>
      <c r="AN2674" s="13"/>
      <c r="AO2674" s="13"/>
      <c r="AP2674" s="13"/>
      <c r="AQ2674" s="13"/>
      <c r="AR2674" s="13"/>
      <c r="AS2674" s="13"/>
      <c r="AT2674" s="13"/>
      <c r="AU2674" s="13"/>
      <c r="AV2674" s="13"/>
      <c r="AW2674" s="13"/>
      <c r="AX2674" s="13"/>
      <c r="AY2674" s="14" t="str">
        <f t="shared" si="424"/>
        <v/>
      </c>
      <c r="AZ2674" s="14">
        <f t="shared" si="422"/>
        <v>23</v>
      </c>
      <c r="BA2674" s="19">
        <f t="shared" si="425"/>
        <v>0</v>
      </c>
      <c r="BB2674" s="20" t="e">
        <f t="shared" si="423"/>
        <v>#DIV/0!</v>
      </c>
      <c r="BC2674">
        <f t="shared" si="426"/>
        <v>0</v>
      </c>
      <c r="BD2674" s="14">
        <f t="shared" si="427"/>
        <v>1</v>
      </c>
      <c r="BE2674" s="14" t="str">
        <f t="shared" si="428"/>
        <v/>
      </c>
      <c r="BF2674" s="14" t="str">
        <f t="shared" si="429"/>
        <v/>
      </c>
      <c r="BG2674" s="14" t="str">
        <f t="shared" si="430"/>
        <v/>
      </c>
    </row>
    <row r="2675" spans="1:59" x14ac:dyDescent="0.2">
      <c r="A2675" t="str">
        <f t="shared" si="421"/>
        <v>Archie Smith_2017</v>
      </c>
      <c r="B2675" t="s">
        <v>547</v>
      </c>
      <c r="C2675" t="s">
        <v>514</v>
      </c>
      <c r="D2675">
        <v>2017</v>
      </c>
      <c r="E2675" s="13">
        <v>302100</v>
      </c>
      <c r="F2675" s="13">
        <v>302100</v>
      </c>
      <c r="G2675" s="13">
        <v>302100</v>
      </c>
      <c r="H2675" s="13">
        <v>302100</v>
      </c>
      <c r="I2675" s="13">
        <v>302100</v>
      </c>
      <c r="J2675" s="13">
        <v>302100</v>
      </c>
      <c r="K2675" s="13">
        <v>302100</v>
      </c>
      <c r="L2675" s="13">
        <v>302100</v>
      </c>
      <c r="M2675" s="13">
        <v>302100</v>
      </c>
      <c r="N2675" s="13">
        <v>302100</v>
      </c>
      <c r="O2675" s="13">
        <v>302100</v>
      </c>
      <c r="P2675" s="13">
        <v>302100</v>
      </c>
      <c r="Q2675" s="13">
        <v>302100</v>
      </c>
      <c r="R2675" s="13">
        <v>301500</v>
      </c>
      <c r="S2675" s="13">
        <v>285500</v>
      </c>
      <c r="T2675" s="13">
        <v>266500</v>
      </c>
      <c r="U2675" s="13">
        <v>238600</v>
      </c>
      <c r="V2675" s="13">
        <v>238600</v>
      </c>
      <c r="W2675" s="13">
        <v>238600</v>
      </c>
      <c r="X2675" s="13">
        <v>238600</v>
      </c>
      <c r="Y2675" s="13">
        <v>238600</v>
      </c>
      <c r="Z2675" s="13">
        <v>238600</v>
      </c>
      <c r="AA2675" s="13">
        <v>238600</v>
      </c>
      <c r="AB2675" s="13"/>
      <c r="AC2675" s="13"/>
      <c r="AD2675" s="13"/>
      <c r="AE2675" s="13"/>
      <c r="AF2675" s="13"/>
      <c r="AG2675" s="13"/>
      <c r="AH2675" s="13"/>
      <c r="AI2675" s="13"/>
      <c r="AJ2675" s="13"/>
      <c r="AK2675" s="13">
        <v>69</v>
      </c>
      <c r="AL2675" s="13"/>
      <c r="AM2675" s="13">
        <v>56</v>
      </c>
      <c r="AN2675" s="13">
        <v>51</v>
      </c>
      <c r="AO2675" s="13">
        <v>34</v>
      </c>
      <c r="AP2675" s="13">
        <v>42</v>
      </c>
      <c r="AQ2675" s="13">
        <v>20</v>
      </c>
      <c r="AR2675" s="13"/>
      <c r="AS2675" s="13"/>
      <c r="AT2675" s="13"/>
      <c r="AU2675" s="13"/>
      <c r="AV2675" s="13"/>
      <c r="AW2675" s="13"/>
      <c r="AX2675" s="13"/>
      <c r="AY2675" s="14">
        <f t="shared" si="424"/>
        <v>45.333333333333336</v>
      </c>
      <c r="AZ2675" s="14">
        <f t="shared" si="422"/>
        <v>23</v>
      </c>
      <c r="BA2675" s="19">
        <f t="shared" si="425"/>
        <v>0.27272727272727271</v>
      </c>
      <c r="BB2675" s="20">
        <f t="shared" si="423"/>
        <v>17.247221998532599</v>
      </c>
      <c r="BC2675">
        <f t="shared" si="426"/>
        <v>0</v>
      </c>
      <c r="BD2675" s="14">
        <f t="shared" si="427"/>
        <v>17</v>
      </c>
      <c r="BE2675" s="14" t="str">
        <f t="shared" si="428"/>
        <v/>
      </c>
      <c r="BF2675" s="14">
        <f t="shared" si="429"/>
        <v>62.5</v>
      </c>
      <c r="BG2675" s="14">
        <f t="shared" si="430"/>
        <v>31</v>
      </c>
    </row>
    <row r="2676" spans="1:59" x14ac:dyDescent="0.2">
      <c r="A2676" t="str">
        <f t="shared" si="421"/>
        <v>Archie Smith_2016</v>
      </c>
      <c r="B2676" t="s">
        <v>547</v>
      </c>
      <c r="C2676" t="s">
        <v>514</v>
      </c>
      <c r="D2676">
        <v>2016</v>
      </c>
      <c r="E2676" s="13">
        <v>117300</v>
      </c>
      <c r="F2676" s="13">
        <v>117300</v>
      </c>
      <c r="G2676" s="13">
        <v>117300</v>
      </c>
      <c r="H2676" s="13">
        <v>117300</v>
      </c>
      <c r="I2676" s="13">
        <v>117300</v>
      </c>
      <c r="J2676" s="13">
        <v>117300</v>
      </c>
      <c r="K2676" s="13">
        <v>117300</v>
      </c>
      <c r="L2676" s="13">
        <v>117300</v>
      </c>
      <c r="M2676" s="13">
        <v>117300</v>
      </c>
      <c r="N2676" s="13">
        <v>117300</v>
      </c>
      <c r="O2676" s="13">
        <v>117300</v>
      </c>
      <c r="P2676" s="13">
        <v>117300</v>
      </c>
      <c r="Q2676" s="13">
        <v>117300</v>
      </c>
      <c r="R2676" s="13">
        <v>117300</v>
      </c>
      <c r="S2676" s="13">
        <v>117300</v>
      </c>
      <c r="T2676" s="13">
        <v>117300</v>
      </c>
      <c r="U2676" s="13">
        <v>117300</v>
      </c>
      <c r="V2676" s="13">
        <v>117300</v>
      </c>
      <c r="W2676" s="13">
        <v>117300</v>
      </c>
      <c r="X2676" s="13">
        <v>117300</v>
      </c>
      <c r="Y2676" s="13">
        <v>117300</v>
      </c>
      <c r="Z2676" s="13">
        <v>189500</v>
      </c>
      <c r="AA2676" s="13">
        <v>189500</v>
      </c>
      <c r="AB2676" s="13"/>
      <c r="AC2676" s="13"/>
      <c r="AD2676" s="13"/>
      <c r="AE2676" s="13"/>
      <c r="AF2676" s="13"/>
      <c r="AG2676" s="13"/>
      <c r="AH2676" s="13"/>
      <c r="AI2676" s="13"/>
      <c r="AJ2676" s="13"/>
      <c r="AK2676" s="13"/>
      <c r="AL2676" s="13"/>
      <c r="AM2676" s="13"/>
      <c r="AN2676" s="13"/>
      <c r="AO2676" s="13"/>
      <c r="AP2676" s="13"/>
      <c r="AQ2676" s="13"/>
      <c r="AR2676" s="13"/>
      <c r="AS2676" s="13"/>
      <c r="AT2676" s="13">
        <v>96</v>
      </c>
      <c r="AU2676" s="13">
        <v>90</v>
      </c>
      <c r="AV2676" s="13">
        <v>52</v>
      </c>
      <c r="AW2676" s="13"/>
      <c r="AX2676" s="13"/>
      <c r="AY2676" s="14">
        <f t="shared" si="424"/>
        <v>79.333333333333329</v>
      </c>
      <c r="AZ2676" s="14">
        <f t="shared" si="422"/>
        <v>23</v>
      </c>
      <c r="BA2676" s="19">
        <f t="shared" si="425"/>
        <v>0.13636363636363635</v>
      </c>
      <c r="BB2676" s="20">
        <f t="shared" si="423"/>
        <v>23.86070689089772</v>
      </c>
      <c r="BC2676">
        <f t="shared" si="426"/>
        <v>0</v>
      </c>
      <c r="BD2676" s="14">
        <f t="shared" si="427"/>
        <v>1</v>
      </c>
      <c r="BE2676" s="14" t="str">
        <f t="shared" si="428"/>
        <v/>
      </c>
      <c r="BF2676" s="14" t="str">
        <f t="shared" si="429"/>
        <v/>
      </c>
      <c r="BG2676" s="14">
        <f t="shared" si="430"/>
        <v>79.333333333333329</v>
      </c>
    </row>
    <row r="2677" spans="1:59" x14ac:dyDescent="0.2">
      <c r="A2677" t="str">
        <f t="shared" si="421"/>
        <v>Archie Smith_2015</v>
      </c>
      <c r="B2677" t="s">
        <v>547</v>
      </c>
      <c r="C2677" t="s">
        <v>514</v>
      </c>
      <c r="D2677">
        <v>2015</v>
      </c>
      <c r="E2677" s="13">
        <v>123900</v>
      </c>
      <c r="F2677" s="13">
        <v>123900</v>
      </c>
      <c r="G2677" s="13">
        <v>123900</v>
      </c>
      <c r="H2677" s="13">
        <v>123900</v>
      </c>
      <c r="I2677" s="13">
        <v>123900</v>
      </c>
      <c r="J2677" s="13">
        <v>123900</v>
      </c>
      <c r="K2677" s="13">
        <v>123900</v>
      </c>
      <c r="L2677" s="13">
        <v>123900</v>
      </c>
      <c r="M2677" s="13">
        <v>123900</v>
      </c>
      <c r="N2677" s="13">
        <v>123900</v>
      </c>
      <c r="O2677" s="13">
        <v>123900</v>
      </c>
      <c r="P2677" s="13">
        <v>123900</v>
      </c>
      <c r="Q2677" s="13">
        <v>123900</v>
      </c>
      <c r="R2677" s="13">
        <v>123900</v>
      </c>
      <c r="S2677" s="13">
        <v>123900</v>
      </c>
      <c r="T2677" s="13">
        <v>123900</v>
      </c>
      <c r="U2677" s="13">
        <v>123900</v>
      </c>
      <c r="V2677" s="13">
        <v>123900</v>
      </c>
      <c r="W2677" s="13">
        <v>123900</v>
      </c>
      <c r="X2677" s="13">
        <v>123900</v>
      </c>
      <c r="Y2677" s="13">
        <v>123900</v>
      </c>
      <c r="Z2677" s="13">
        <v>123900</v>
      </c>
      <c r="AA2677" s="13">
        <v>123900</v>
      </c>
      <c r="AB2677" s="13"/>
      <c r="AC2677" s="13"/>
      <c r="AD2677" s="13"/>
      <c r="AE2677" s="13"/>
      <c r="AF2677" s="13"/>
      <c r="AG2677" s="13"/>
      <c r="AH2677" s="13"/>
      <c r="AI2677" s="13"/>
      <c r="AJ2677" s="13"/>
      <c r="AK2677" s="13"/>
      <c r="AL2677" s="13"/>
      <c r="AM2677" s="13"/>
      <c r="AN2677" s="13"/>
      <c r="AO2677" s="13"/>
      <c r="AP2677" s="13"/>
      <c r="AQ2677" s="13"/>
      <c r="AR2677" s="13"/>
      <c r="AS2677" s="13"/>
      <c r="AT2677" s="13"/>
      <c r="AU2677" s="13"/>
      <c r="AV2677" s="13"/>
      <c r="AW2677" s="13"/>
      <c r="AX2677" s="13"/>
      <c r="AY2677" s="14" t="str">
        <f t="shared" si="424"/>
        <v/>
      </c>
      <c r="AZ2677" s="14">
        <f t="shared" si="422"/>
        <v>23</v>
      </c>
      <c r="BA2677" s="19">
        <f t="shared" si="425"/>
        <v>0</v>
      </c>
      <c r="BB2677" s="20" t="e">
        <f t="shared" si="423"/>
        <v>#DIV/0!</v>
      </c>
      <c r="BC2677">
        <f t="shared" si="426"/>
        <v>0</v>
      </c>
      <c r="BD2677" s="14">
        <f t="shared" si="427"/>
        <v>1</v>
      </c>
      <c r="BE2677" s="14" t="str">
        <f t="shared" si="428"/>
        <v/>
      </c>
      <c r="BF2677" s="14" t="str">
        <f t="shared" si="429"/>
        <v/>
      </c>
      <c r="BG2677" s="14" t="str">
        <f t="shared" si="430"/>
        <v/>
      </c>
    </row>
    <row r="2678" spans="1:59" x14ac:dyDescent="0.2">
      <c r="A2678" t="str">
        <f t="shared" si="421"/>
        <v>Bailey Smith_2018</v>
      </c>
      <c r="B2678" t="s">
        <v>2723</v>
      </c>
      <c r="C2678" t="s">
        <v>443</v>
      </c>
      <c r="D2678">
        <v>2018</v>
      </c>
      <c r="E2678" s="13">
        <v>0</v>
      </c>
      <c r="F2678" s="13">
        <v>0</v>
      </c>
      <c r="G2678" s="13">
        <v>0</v>
      </c>
      <c r="H2678" s="13">
        <v>0</v>
      </c>
      <c r="I2678" s="13">
        <v>0</v>
      </c>
      <c r="J2678" s="13">
        <v>0</v>
      </c>
      <c r="K2678" s="13">
        <v>0</v>
      </c>
      <c r="L2678" s="13">
        <v>0</v>
      </c>
      <c r="M2678" s="13">
        <v>0</v>
      </c>
      <c r="N2678" s="13">
        <v>0</v>
      </c>
      <c r="O2678" s="13">
        <v>0</v>
      </c>
      <c r="P2678" s="13">
        <v>0</v>
      </c>
      <c r="Q2678" s="13">
        <v>0</v>
      </c>
      <c r="R2678" s="13">
        <v>0</v>
      </c>
      <c r="S2678" s="13">
        <v>0</v>
      </c>
      <c r="T2678" s="13">
        <v>0</v>
      </c>
      <c r="U2678" s="13">
        <v>0</v>
      </c>
      <c r="V2678" s="13">
        <v>0</v>
      </c>
      <c r="W2678" s="13">
        <v>0</v>
      </c>
      <c r="X2678" s="13">
        <v>0</v>
      </c>
      <c r="Y2678" s="13">
        <v>0</v>
      </c>
      <c r="Z2678" s="13">
        <v>0</v>
      </c>
      <c r="AA2678" s="13">
        <v>0</v>
      </c>
      <c r="AB2678" s="13"/>
      <c r="AC2678" s="13"/>
      <c r="AD2678" s="13"/>
      <c r="AE2678" s="13"/>
      <c r="AF2678" s="13"/>
      <c r="AG2678" s="13"/>
      <c r="AH2678" s="13"/>
      <c r="AI2678" s="13"/>
      <c r="AJ2678" s="13"/>
      <c r="AK2678" s="13"/>
      <c r="AL2678" s="13"/>
      <c r="AM2678" s="13"/>
      <c r="AN2678" s="13"/>
      <c r="AO2678" s="13"/>
      <c r="AP2678" s="13"/>
      <c r="AQ2678" s="13"/>
      <c r="AR2678" s="13"/>
      <c r="AS2678" s="13"/>
      <c r="AT2678" s="13"/>
      <c r="AU2678" s="13"/>
      <c r="AV2678" s="13"/>
      <c r="AW2678" s="13"/>
      <c r="AX2678" s="13"/>
      <c r="AY2678" s="14" t="str">
        <f t="shared" si="424"/>
        <v/>
      </c>
      <c r="AZ2678" s="14">
        <f t="shared" si="422"/>
        <v>23</v>
      </c>
      <c r="BA2678" s="19">
        <f t="shared" si="425"/>
        <v>0</v>
      </c>
      <c r="BB2678" s="20" t="e">
        <f t="shared" si="423"/>
        <v>#DIV/0!</v>
      </c>
      <c r="BC2678">
        <f t="shared" si="426"/>
        <v>23</v>
      </c>
      <c r="BD2678" s="14">
        <f t="shared" si="427"/>
        <v>1</v>
      </c>
      <c r="BE2678" s="14" t="str">
        <f t="shared" si="428"/>
        <v/>
      </c>
      <c r="BF2678" s="14" t="str">
        <f t="shared" si="429"/>
        <v/>
      </c>
      <c r="BG2678" s="14" t="str">
        <f t="shared" si="430"/>
        <v/>
      </c>
    </row>
    <row r="2679" spans="1:59" x14ac:dyDescent="0.2">
      <c r="A2679" t="str">
        <f t="shared" si="421"/>
        <v>Bailey Smith_2017</v>
      </c>
      <c r="B2679" t="s">
        <v>2723</v>
      </c>
      <c r="C2679" t="s">
        <v>443</v>
      </c>
      <c r="D2679">
        <v>2017</v>
      </c>
      <c r="E2679" s="13">
        <v>0</v>
      </c>
      <c r="F2679" s="13">
        <v>0</v>
      </c>
      <c r="G2679" s="13">
        <v>0</v>
      </c>
      <c r="H2679" s="13">
        <v>0</v>
      </c>
      <c r="I2679" s="13">
        <v>0</v>
      </c>
      <c r="J2679" s="13">
        <v>0</v>
      </c>
      <c r="K2679" s="13">
        <v>0</v>
      </c>
      <c r="L2679" s="13">
        <v>0</v>
      </c>
      <c r="M2679" s="13">
        <v>0</v>
      </c>
      <c r="N2679" s="13">
        <v>0</v>
      </c>
      <c r="O2679" s="13">
        <v>0</v>
      </c>
      <c r="P2679" s="13">
        <v>0</v>
      </c>
      <c r="Q2679" s="13">
        <v>0</v>
      </c>
      <c r="R2679" s="13">
        <v>0</v>
      </c>
      <c r="S2679" s="13">
        <v>0</v>
      </c>
      <c r="T2679" s="13">
        <v>0</v>
      </c>
      <c r="U2679" s="13">
        <v>0</v>
      </c>
      <c r="V2679" s="13">
        <v>0</v>
      </c>
      <c r="W2679" s="13">
        <v>0</v>
      </c>
      <c r="X2679" s="13">
        <v>0</v>
      </c>
      <c r="Y2679" s="13">
        <v>0</v>
      </c>
      <c r="Z2679" s="13">
        <v>0</v>
      </c>
      <c r="AA2679" s="13">
        <v>0</v>
      </c>
      <c r="AB2679" s="13"/>
      <c r="AC2679" s="13"/>
      <c r="AD2679" s="13"/>
      <c r="AE2679" s="13"/>
      <c r="AF2679" s="13"/>
      <c r="AG2679" s="13"/>
      <c r="AH2679" s="13"/>
      <c r="AI2679" s="13"/>
      <c r="AJ2679" s="13"/>
      <c r="AK2679" s="13"/>
      <c r="AL2679" s="13"/>
      <c r="AM2679" s="13"/>
      <c r="AN2679" s="13"/>
      <c r="AO2679" s="13"/>
      <c r="AP2679" s="13"/>
      <c r="AQ2679" s="13"/>
      <c r="AR2679" s="13"/>
      <c r="AS2679" s="13"/>
      <c r="AT2679" s="13"/>
      <c r="AU2679" s="13"/>
      <c r="AV2679" s="13"/>
      <c r="AW2679" s="13"/>
      <c r="AX2679" s="13"/>
      <c r="AY2679" s="14" t="str">
        <f t="shared" si="424"/>
        <v/>
      </c>
      <c r="AZ2679" s="14">
        <f t="shared" si="422"/>
        <v>23</v>
      </c>
      <c r="BA2679" s="19">
        <f t="shared" si="425"/>
        <v>0</v>
      </c>
      <c r="BB2679" s="20" t="e">
        <f t="shared" si="423"/>
        <v>#DIV/0!</v>
      </c>
      <c r="BC2679">
        <f t="shared" si="426"/>
        <v>23</v>
      </c>
      <c r="BD2679" s="14">
        <f t="shared" si="427"/>
        <v>1</v>
      </c>
      <c r="BE2679" s="14" t="str">
        <f t="shared" si="428"/>
        <v/>
      </c>
      <c r="BF2679" s="14" t="str">
        <f t="shared" si="429"/>
        <v/>
      </c>
      <c r="BG2679" s="14" t="str">
        <f t="shared" si="430"/>
        <v/>
      </c>
    </row>
    <row r="2680" spans="1:59" x14ac:dyDescent="0.2">
      <c r="A2680" t="str">
        <f t="shared" si="421"/>
        <v>Bailey Smith_2016</v>
      </c>
      <c r="B2680" t="s">
        <v>2723</v>
      </c>
      <c r="C2680" t="s">
        <v>443</v>
      </c>
      <c r="D2680">
        <v>2016</v>
      </c>
      <c r="E2680" s="13">
        <v>0</v>
      </c>
      <c r="F2680" s="13">
        <v>0</v>
      </c>
      <c r="G2680" s="13">
        <v>0</v>
      </c>
      <c r="H2680" s="13">
        <v>0</v>
      </c>
      <c r="I2680" s="13">
        <v>0</v>
      </c>
      <c r="J2680" s="13">
        <v>0</v>
      </c>
      <c r="K2680" s="13">
        <v>0</v>
      </c>
      <c r="L2680" s="13">
        <v>0</v>
      </c>
      <c r="M2680" s="13">
        <v>0</v>
      </c>
      <c r="N2680" s="13">
        <v>0</v>
      </c>
      <c r="O2680" s="13">
        <v>0</v>
      </c>
      <c r="P2680" s="13">
        <v>0</v>
      </c>
      <c r="Q2680" s="13">
        <v>0</v>
      </c>
      <c r="R2680" s="13">
        <v>0</v>
      </c>
      <c r="S2680" s="13">
        <v>0</v>
      </c>
      <c r="T2680" s="13">
        <v>0</v>
      </c>
      <c r="U2680" s="13">
        <v>0</v>
      </c>
      <c r="V2680" s="13">
        <v>0</v>
      </c>
      <c r="W2680" s="13">
        <v>0</v>
      </c>
      <c r="X2680" s="13">
        <v>0</v>
      </c>
      <c r="Y2680" s="13">
        <v>0</v>
      </c>
      <c r="Z2680" s="13">
        <v>0</v>
      </c>
      <c r="AA2680" s="13">
        <v>0</v>
      </c>
      <c r="AB2680" s="13"/>
      <c r="AC2680" s="13"/>
      <c r="AD2680" s="13"/>
      <c r="AE2680" s="13"/>
      <c r="AF2680" s="13"/>
      <c r="AG2680" s="13"/>
      <c r="AH2680" s="13"/>
      <c r="AI2680" s="13"/>
      <c r="AJ2680" s="13"/>
      <c r="AK2680" s="13"/>
      <c r="AL2680" s="13"/>
      <c r="AM2680" s="13"/>
      <c r="AN2680" s="13"/>
      <c r="AO2680" s="13"/>
      <c r="AP2680" s="13"/>
      <c r="AQ2680" s="13"/>
      <c r="AR2680" s="13"/>
      <c r="AS2680" s="13"/>
      <c r="AT2680" s="13"/>
      <c r="AU2680" s="13"/>
      <c r="AV2680" s="13"/>
      <c r="AW2680" s="13"/>
      <c r="AX2680" s="13"/>
      <c r="AY2680" s="14" t="str">
        <f t="shared" si="424"/>
        <v/>
      </c>
      <c r="AZ2680" s="14">
        <f t="shared" si="422"/>
        <v>23</v>
      </c>
      <c r="BA2680" s="19">
        <f t="shared" si="425"/>
        <v>0</v>
      </c>
      <c r="BB2680" s="20" t="e">
        <f t="shared" si="423"/>
        <v>#DIV/0!</v>
      </c>
      <c r="BC2680">
        <f t="shared" si="426"/>
        <v>23</v>
      </c>
      <c r="BD2680" s="14">
        <f t="shared" si="427"/>
        <v>1</v>
      </c>
      <c r="BE2680" s="14" t="str">
        <f t="shared" si="428"/>
        <v/>
      </c>
      <c r="BF2680" s="14" t="str">
        <f t="shared" si="429"/>
        <v/>
      </c>
      <c r="BG2680" s="14" t="str">
        <f t="shared" si="430"/>
        <v/>
      </c>
    </row>
    <row r="2681" spans="1:59" x14ac:dyDescent="0.2">
      <c r="A2681" t="str">
        <f t="shared" si="421"/>
        <v>Bailey Smith_2015</v>
      </c>
      <c r="B2681" t="s">
        <v>2723</v>
      </c>
      <c r="C2681" t="s">
        <v>443</v>
      </c>
      <c r="D2681">
        <v>2015</v>
      </c>
      <c r="E2681" s="13">
        <v>0</v>
      </c>
      <c r="F2681" s="13">
        <v>0</v>
      </c>
      <c r="G2681" s="13">
        <v>0</v>
      </c>
      <c r="H2681" s="13">
        <v>0</v>
      </c>
      <c r="I2681" s="13">
        <v>0</v>
      </c>
      <c r="J2681" s="13">
        <v>0</v>
      </c>
      <c r="K2681" s="13">
        <v>0</v>
      </c>
      <c r="L2681" s="13">
        <v>0</v>
      </c>
      <c r="M2681" s="13">
        <v>0</v>
      </c>
      <c r="N2681" s="13">
        <v>0</v>
      </c>
      <c r="O2681" s="13">
        <v>0</v>
      </c>
      <c r="P2681" s="13">
        <v>0</v>
      </c>
      <c r="Q2681" s="13">
        <v>0</v>
      </c>
      <c r="R2681" s="13">
        <v>0</v>
      </c>
      <c r="S2681" s="13">
        <v>0</v>
      </c>
      <c r="T2681" s="13">
        <v>0</v>
      </c>
      <c r="U2681" s="13">
        <v>0</v>
      </c>
      <c r="V2681" s="13">
        <v>0</v>
      </c>
      <c r="W2681" s="13">
        <v>0</v>
      </c>
      <c r="X2681" s="13">
        <v>0</v>
      </c>
      <c r="Y2681" s="13">
        <v>0</v>
      </c>
      <c r="Z2681" s="13">
        <v>0</v>
      </c>
      <c r="AA2681" s="13">
        <v>0</v>
      </c>
      <c r="AB2681" s="13"/>
      <c r="AC2681" s="13"/>
      <c r="AD2681" s="13"/>
      <c r="AE2681" s="13"/>
      <c r="AF2681" s="13"/>
      <c r="AG2681" s="13"/>
      <c r="AH2681" s="13"/>
      <c r="AI2681" s="13"/>
      <c r="AJ2681" s="13"/>
      <c r="AK2681" s="13"/>
      <c r="AL2681" s="13"/>
      <c r="AM2681" s="13"/>
      <c r="AN2681" s="13"/>
      <c r="AO2681" s="13"/>
      <c r="AP2681" s="13"/>
      <c r="AQ2681" s="13"/>
      <c r="AR2681" s="13"/>
      <c r="AS2681" s="13"/>
      <c r="AT2681" s="13"/>
      <c r="AU2681" s="13"/>
      <c r="AV2681" s="13"/>
      <c r="AW2681" s="13"/>
      <c r="AX2681" s="13"/>
      <c r="AY2681" s="14" t="str">
        <f t="shared" si="424"/>
        <v/>
      </c>
      <c r="AZ2681" s="14">
        <f t="shared" si="422"/>
        <v>23</v>
      </c>
      <c r="BA2681" s="19">
        <f t="shared" si="425"/>
        <v>0</v>
      </c>
      <c r="BB2681" s="20" t="e">
        <f t="shared" si="423"/>
        <v>#DIV/0!</v>
      </c>
      <c r="BC2681">
        <f t="shared" si="426"/>
        <v>23</v>
      </c>
      <c r="BD2681" s="14">
        <f t="shared" si="427"/>
        <v>1</v>
      </c>
      <c r="BE2681" s="14" t="str">
        <f t="shared" si="428"/>
        <v/>
      </c>
      <c r="BF2681" s="14" t="str">
        <f t="shared" si="429"/>
        <v/>
      </c>
      <c r="BG2681" s="14" t="str">
        <f t="shared" si="430"/>
        <v/>
      </c>
    </row>
    <row r="2682" spans="1:59" x14ac:dyDescent="0.2">
      <c r="A2682" t="str">
        <f t="shared" si="421"/>
        <v>Brodie Smith_2018</v>
      </c>
      <c r="B2682" t="s">
        <v>570</v>
      </c>
      <c r="C2682" t="s">
        <v>1</v>
      </c>
      <c r="D2682">
        <v>2018</v>
      </c>
      <c r="E2682" s="13">
        <v>452100</v>
      </c>
      <c r="F2682" s="13">
        <v>452100</v>
      </c>
      <c r="G2682" s="13">
        <v>452100</v>
      </c>
      <c r="H2682" s="13">
        <v>452100</v>
      </c>
      <c r="I2682" s="13">
        <v>452100</v>
      </c>
      <c r="J2682" s="13">
        <v>452100</v>
      </c>
      <c r="K2682" s="13">
        <v>452100</v>
      </c>
      <c r="L2682" s="13">
        <v>452100</v>
      </c>
      <c r="M2682" s="13">
        <v>452100</v>
      </c>
      <c r="N2682" s="13">
        <v>452100</v>
      </c>
      <c r="O2682" s="13">
        <v>452100</v>
      </c>
      <c r="P2682" s="13">
        <v>452100</v>
      </c>
      <c r="Q2682" s="13">
        <v>452100</v>
      </c>
      <c r="R2682" s="13">
        <v>452100</v>
      </c>
      <c r="S2682" s="13">
        <v>452100</v>
      </c>
      <c r="T2682" s="13">
        <v>452100</v>
      </c>
      <c r="U2682" s="13">
        <v>452100</v>
      </c>
      <c r="V2682" s="13">
        <v>452100</v>
      </c>
      <c r="W2682" s="13">
        <v>452100</v>
      </c>
      <c r="X2682" s="13">
        <v>452100</v>
      </c>
      <c r="Y2682" s="13">
        <v>452100</v>
      </c>
      <c r="Z2682" s="13">
        <v>452100</v>
      </c>
      <c r="AA2682" s="13">
        <v>452100</v>
      </c>
      <c r="AB2682" s="13"/>
      <c r="AC2682" s="13"/>
      <c r="AD2682" s="13"/>
      <c r="AE2682" s="13"/>
      <c r="AF2682" s="13"/>
      <c r="AG2682" s="13"/>
      <c r="AH2682" s="13"/>
      <c r="AI2682" s="13"/>
      <c r="AJ2682" s="13"/>
      <c r="AK2682" s="13"/>
      <c r="AL2682" s="13"/>
      <c r="AM2682" s="13"/>
      <c r="AN2682" s="13"/>
      <c r="AO2682" s="13"/>
      <c r="AP2682" s="13"/>
      <c r="AQ2682" s="13"/>
      <c r="AR2682" s="13"/>
      <c r="AS2682" s="13"/>
      <c r="AT2682" s="13"/>
      <c r="AU2682" s="13">
        <v>46</v>
      </c>
      <c r="AV2682" s="13">
        <v>129</v>
      </c>
      <c r="AW2682" s="13"/>
      <c r="AX2682" s="13"/>
      <c r="AY2682" s="14">
        <f t="shared" si="424"/>
        <v>87.5</v>
      </c>
      <c r="AZ2682" s="14">
        <f t="shared" si="422"/>
        <v>23</v>
      </c>
      <c r="BA2682" s="19">
        <f t="shared" si="425"/>
        <v>9.0909090909090912E-2</v>
      </c>
      <c r="BB2682" s="20">
        <f t="shared" si="423"/>
        <v>58.689862838483442</v>
      </c>
      <c r="BC2682">
        <f t="shared" si="426"/>
        <v>0</v>
      </c>
      <c r="BD2682" s="14">
        <f t="shared" si="427"/>
        <v>1</v>
      </c>
      <c r="BE2682" s="14" t="str">
        <f t="shared" si="428"/>
        <v/>
      </c>
      <c r="BF2682" s="14" t="str">
        <f t="shared" si="429"/>
        <v/>
      </c>
      <c r="BG2682" s="14">
        <f t="shared" si="430"/>
        <v>87.5</v>
      </c>
    </row>
    <row r="2683" spans="1:59" x14ac:dyDescent="0.2">
      <c r="A2683" t="str">
        <f t="shared" si="421"/>
        <v>Brodie Smith_2017</v>
      </c>
      <c r="B2683" t="s">
        <v>570</v>
      </c>
      <c r="C2683" t="s">
        <v>1</v>
      </c>
      <c r="D2683">
        <v>2017</v>
      </c>
      <c r="E2683" s="13">
        <v>410400</v>
      </c>
      <c r="F2683" s="13">
        <v>410400</v>
      </c>
      <c r="G2683" s="13">
        <v>410400</v>
      </c>
      <c r="H2683" s="13">
        <v>410300</v>
      </c>
      <c r="I2683" s="13">
        <v>414200</v>
      </c>
      <c r="J2683" s="13">
        <v>414300</v>
      </c>
      <c r="K2683" s="13">
        <v>415000</v>
      </c>
      <c r="L2683" s="13">
        <v>395000</v>
      </c>
      <c r="M2683" s="13">
        <v>384000</v>
      </c>
      <c r="N2683" s="13">
        <v>357900</v>
      </c>
      <c r="O2683" s="13">
        <v>350600</v>
      </c>
      <c r="P2683" s="13">
        <v>334000</v>
      </c>
      <c r="Q2683" s="13">
        <v>357700</v>
      </c>
      <c r="R2683" s="13">
        <v>357700</v>
      </c>
      <c r="S2683" s="13">
        <v>368500</v>
      </c>
      <c r="T2683" s="13">
        <v>396400</v>
      </c>
      <c r="U2683" s="13">
        <v>406500</v>
      </c>
      <c r="V2683" s="13">
        <v>421300</v>
      </c>
      <c r="W2683" s="13">
        <v>419300</v>
      </c>
      <c r="X2683" s="13">
        <v>433500</v>
      </c>
      <c r="Y2683" s="13">
        <v>449500</v>
      </c>
      <c r="Z2683" s="13">
        <v>481000</v>
      </c>
      <c r="AA2683" s="13">
        <v>478000</v>
      </c>
      <c r="AB2683" s="13">
        <v>85</v>
      </c>
      <c r="AC2683" s="13">
        <v>81</v>
      </c>
      <c r="AD2683" s="13">
        <v>73</v>
      </c>
      <c r="AE2683" s="13">
        <v>95</v>
      </c>
      <c r="AF2683" s="13">
        <v>74</v>
      </c>
      <c r="AG2683" s="13">
        <v>76</v>
      </c>
      <c r="AH2683" s="13">
        <v>48</v>
      </c>
      <c r="AI2683" s="13">
        <v>84</v>
      </c>
      <c r="AJ2683" s="13">
        <v>35</v>
      </c>
      <c r="AK2683" s="13">
        <v>75</v>
      </c>
      <c r="AL2683" s="13">
        <v>60</v>
      </c>
      <c r="AM2683" s="13">
        <v>114</v>
      </c>
      <c r="AN2683" s="13"/>
      <c r="AO2683" s="13">
        <v>60</v>
      </c>
      <c r="AP2683" s="13">
        <v>108</v>
      </c>
      <c r="AQ2683" s="13">
        <v>91</v>
      </c>
      <c r="AR2683" s="13">
        <v>77</v>
      </c>
      <c r="AS2683" s="13">
        <v>80</v>
      </c>
      <c r="AT2683" s="13">
        <v>127</v>
      </c>
      <c r="AU2683" s="13">
        <v>91</v>
      </c>
      <c r="AV2683" s="13">
        <v>125</v>
      </c>
      <c r="AW2683" s="13">
        <v>68</v>
      </c>
      <c r="AX2683" s="13">
        <v>82</v>
      </c>
      <c r="AY2683" s="14">
        <f t="shared" si="424"/>
        <v>82.227272727272734</v>
      </c>
      <c r="AZ2683" s="14">
        <f t="shared" si="422"/>
        <v>23</v>
      </c>
      <c r="BA2683" s="19">
        <f t="shared" si="425"/>
        <v>1</v>
      </c>
      <c r="BB2683" s="20">
        <f t="shared" si="423"/>
        <v>22.578818177730888</v>
      </c>
      <c r="BC2683">
        <f t="shared" si="426"/>
        <v>0</v>
      </c>
      <c r="BD2683" s="14">
        <f t="shared" si="427"/>
        <v>12</v>
      </c>
      <c r="BE2683" s="14">
        <f t="shared" si="428"/>
        <v>80.666666666666671</v>
      </c>
      <c r="BF2683" s="14">
        <f t="shared" si="429"/>
        <v>69.333333333333329</v>
      </c>
      <c r="BG2683" s="14">
        <f t="shared" si="430"/>
        <v>94.333333333333329</v>
      </c>
    </row>
    <row r="2684" spans="1:59" x14ac:dyDescent="0.2">
      <c r="A2684" t="str">
        <f t="shared" si="421"/>
        <v>Brodie Smith_2016</v>
      </c>
      <c r="B2684" t="s">
        <v>570</v>
      </c>
      <c r="C2684" t="s">
        <v>1</v>
      </c>
      <c r="D2684">
        <v>2016</v>
      </c>
      <c r="E2684" s="13">
        <v>415500</v>
      </c>
      <c r="F2684" s="13">
        <v>415500</v>
      </c>
      <c r="G2684" s="13">
        <v>415500</v>
      </c>
      <c r="H2684" s="13">
        <v>434500</v>
      </c>
      <c r="I2684" s="13">
        <v>435500</v>
      </c>
      <c r="J2684" s="13">
        <v>437300</v>
      </c>
      <c r="K2684" s="13">
        <v>427300</v>
      </c>
      <c r="L2684" s="13">
        <v>419800</v>
      </c>
      <c r="M2684" s="13">
        <v>385700</v>
      </c>
      <c r="N2684" s="13">
        <v>364200</v>
      </c>
      <c r="O2684" s="13">
        <v>365700</v>
      </c>
      <c r="P2684" s="13">
        <v>394800</v>
      </c>
      <c r="Q2684" s="13">
        <v>405300</v>
      </c>
      <c r="R2684" s="13">
        <v>405300</v>
      </c>
      <c r="S2684" s="13">
        <v>385000</v>
      </c>
      <c r="T2684" s="13">
        <v>360400</v>
      </c>
      <c r="U2684" s="13">
        <v>347900</v>
      </c>
      <c r="V2684" s="13">
        <v>360300</v>
      </c>
      <c r="W2684" s="13">
        <v>376600</v>
      </c>
      <c r="X2684" s="13">
        <v>383200</v>
      </c>
      <c r="Y2684" s="13">
        <v>377800</v>
      </c>
      <c r="Z2684" s="13">
        <v>368000</v>
      </c>
      <c r="AA2684" s="13">
        <v>348300</v>
      </c>
      <c r="AB2684" s="13">
        <v>94</v>
      </c>
      <c r="AC2684" s="13">
        <v>86</v>
      </c>
      <c r="AD2684" s="13">
        <v>107</v>
      </c>
      <c r="AE2684" s="13">
        <v>65</v>
      </c>
      <c r="AF2684" s="13">
        <v>87</v>
      </c>
      <c r="AG2684" s="13">
        <v>82</v>
      </c>
      <c r="AH2684" s="13">
        <v>68</v>
      </c>
      <c r="AI2684" s="13">
        <v>22</v>
      </c>
      <c r="AJ2684" s="13">
        <v>92</v>
      </c>
      <c r="AK2684" s="13">
        <v>108</v>
      </c>
      <c r="AL2684" s="13">
        <v>85</v>
      </c>
      <c r="AM2684" s="13">
        <v>68</v>
      </c>
      <c r="AN2684" s="13"/>
      <c r="AO2684" s="13">
        <v>47</v>
      </c>
      <c r="AP2684" s="13">
        <v>60</v>
      </c>
      <c r="AQ2684" s="13">
        <v>82</v>
      </c>
      <c r="AR2684" s="13">
        <v>99</v>
      </c>
      <c r="AS2684" s="13">
        <v>78</v>
      </c>
      <c r="AT2684" s="13">
        <v>71</v>
      </c>
      <c r="AU2684" s="13">
        <v>76</v>
      </c>
      <c r="AV2684" s="13">
        <v>65</v>
      </c>
      <c r="AW2684" s="13">
        <v>42</v>
      </c>
      <c r="AX2684" s="13"/>
      <c r="AY2684" s="14">
        <f t="shared" si="424"/>
        <v>75.428571428571431</v>
      </c>
      <c r="AZ2684" s="14">
        <f t="shared" si="422"/>
        <v>23</v>
      </c>
      <c r="BA2684" s="19">
        <f t="shared" si="425"/>
        <v>0.95454545454545459</v>
      </c>
      <c r="BB2684" s="20">
        <f t="shared" si="423"/>
        <v>21.247520863788857</v>
      </c>
      <c r="BC2684">
        <f t="shared" si="426"/>
        <v>0</v>
      </c>
      <c r="BD2684" s="14">
        <f t="shared" si="427"/>
        <v>17</v>
      </c>
      <c r="BE2684" s="14">
        <f t="shared" si="428"/>
        <v>86.833333333333329</v>
      </c>
      <c r="BF2684" s="14">
        <f t="shared" si="429"/>
        <v>73.833333333333329</v>
      </c>
      <c r="BG2684" s="14">
        <f t="shared" si="430"/>
        <v>71.625</v>
      </c>
    </row>
    <row r="2685" spans="1:59" x14ac:dyDescent="0.2">
      <c r="A2685" t="str">
        <f t="shared" si="421"/>
        <v>Brodie Smith_2015</v>
      </c>
      <c r="B2685" t="s">
        <v>570</v>
      </c>
      <c r="C2685" t="s">
        <v>1</v>
      </c>
      <c r="D2685">
        <v>2015</v>
      </c>
      <c r="E2685" s="13">
        <v>502800</v>
      </c>
      <c r="F2685" s="13">
        <v>502800</v>
      </c>
      <c r="G2685" s="13">
        <v>502800</v>
      </c>
      <c r="H2685" s="13">
        <v>524900</v>
      </c>
      <c r="I2685" s="13">
        <v>503500</v>
      </c>
      <c r="J2685" s="13">
        <v>455400</v>
      </c>
      <c r="K2685" s="13">
        <v>414700</v>
      </c>
      <c r="L2685" s="13">
        <v>365400</v>
      </c>
      <c r="M2685" s="13">
        <v>365400</v>
      </c>
      <c r="N2685" s="13">
        <v>365400</v>
      </c>
      <c r="O2685" s="13">
        <v>339800</v>
      </c>
      <c r="P2685" s="13">
        <v>339800</v>
      </c>
      <c r="Q2685" s="13">
        <v>317300</v>
      </c>
      <c r="R2685" s="13">
        <v>321800</v>
      </c>
      <c r="S2685" s="13">
        <v>321800</v>
      </c>
      <c r="T2685" s="13">
        <v>326600</v>
      </c>
      <c r="U2685" s="13">
        <v>321900</v>
      </c>
      <c r="V2685" s="13">
        <v>325000</v>
      </c>
      <c r="W2685" s="13">
        <v>325300</v>
      </c>
      <c r="X2685" s="13">
        <v>347700</v>
      </c>
      <c r="Y2685" s="13">
        <v>360700</v>
      </c>
      <c r="Z2685" s="13">
        <v>388500</v>
      </c>
      <c r="AA2685" s="13">
        <v>419700</v>
      </c>
      <c r="AB2685" s="13">
        <v>144</v>
      </c>
      <c r="AC2685" s="13">
        <v>117</v>
      </c>
      <c r="AD2685" s="13">
        <v>87</v>
      </c>
      <c r="AE2685" s="13">
        <v>60</v>
      </c>
      <c r="AF2685" s="13">
        <v>45</v>
      </c>
      <c r="AG2685" s="13">
        <v>75</v>
      </c>
      <c r="AH2685" s="13">
        <v>16</v>
      </c>
      <c r="AI2685" s="13"/>
      <c r="AJ2685" s="13"/>
      <c r="AK2685" s="13">
        <v>67</v>
      </c>
      <c r="AL2685" s="13"/>
      <c r="AM2685" s="13">
        <v>68</v>
      </c>
      <c r="AN2685" s="13">
        <v>64</v>
      </c>
      <c r="AO2685" s="13"/>
      <c r="AP2685" s="13">
        <v>69</v>
      </c>
      <c r="AQ2685" s="13">
        <v>50</v>
      </c>
      <c r="AR2685" s="13">
        <v>83</v>
      </c>
      <c r="AS2685" s="13">
        <v>64</v>
      </c>
      <c r="AT2685" s="13">
        <v>101</v>
      </c>
      <c r="AU2685" s="13">
        <v>76</v>
      </c>
      <c r="AV2685" s="13">
        <v>108</v>
      </c>
      <c r="AW2685" s="13">
        <v>126</v>
      </c>
      <c r="AX2685" s="13">
        <v>43</v>
      </c>
      <c r="AY2685" s="14">
        <f t="shared" si="424"/>
        <v>77</v>
      </c>
      <c r="AZ2685" s="14">
        <f t="shared" si="422"/>
        <v>23</v>
      </c>
      <c r="BA2685" s="19">
        <f t="shared" si="425"/>
        <v>0.86363636363636365</v>
      </c>
      <c r="BB2685" s="20">
        <f t="shared" si="423"/>
        <v>31.331560233519596</v>
      </c>
      <c r="BC2685">
        <f t="shared" si="426"/>
        <v>0</v>
      </c>
      <c r="BD2685" s="14">
        <f t="shared" si="427"/>
        <v>13</v>
      </c>
      <c r="BE2685" s="14">
        <f t="shared" si="428"/>
        <v>88</v>
      </c>
      <c r="BF2685" s="14">
        <f t="shared" si="429"/>
        <v>50.333333333333336</v>
      </c>
      <c r="BG2685" s="14">
        <f t="shared" si="430"/>
        <v>80</v>
      </c>
    </row>
    <row r="2686" spans="1:59" x14ac:dyDescent="0.2">
      <c r="A2686" t="str">
        <f t="shared" si="421"/>
        <v>Devon Smith_2018</v>
      </c>
      <c r="B2686" t="s">
        <v>622</v>
      </c>
      <c r="C2686" t="s">
        <v>150</v>
      </c>
      <c r="D2686">
        <v>2018</v>
      </c>
      <c r="E2686" s="13">
        <v>439100</v>
      </c>
      <c r="F2686" s="13">
        <v>439100</v>
      </c>
      <c r="G2686" s="13">
        <v>439100</v>
      </c>
      <c r="H2686" s="13">
        <v>451600</v>
      </c>
      <c r="I2686" s="13">
        <v>457800</v>
      </c>
      <c r="J2686" s="13">
        <v>449700</v>
      </c>
      <c r="K2686" s="13">
        <v>452100</v>
      </c>
      <c r="L2686" s="13">
        <v>456600</v>
      </c>
      <c r="M2686" s="13">
        <v>467800</v>
      </c>
      <c r="N2686" s="13">
        <v>461300</v>
      </c>
      <c r="O2686" s="13">
        <v>470800</v>
      </c>
      <c r="P2686" s="13">
        <v>467000</v>
      </c>
      <c r="Q2686" s="13">
        <v>475100</v>
      </c>
      <c r="R2686" s="13">
        <v>475100</v>
      </c>
      <c r="S2686" s="13">
        <v>478800</v>
      </c>
      <c r="T2686" s="13">
        <v>469000</v>
      </c>
      <c r="U2686" s="13">
        <v>470600</v>
      </c>
      <c r="V2686" s="13">
        <v>467300</v>
      </c>
      <c r="W2686" s="13">
        <v>495600</v>
      </c>
      <c r="X2686" s="13">
        <v>504200</v>
      </c>
      <c r="Y2686" s="13">
        <v>502200</v>
      </c>
      <c r="Z2686" s="13">
        <v>492600</v>
      </c>
      <c r="AA2686" s="13">
        <v>503500</v>
      </c>
      <c r="AB2686" s="13">
        <v>92</v>
      </c>
      <c r="AC2686" s="13">
        <v>111</v>
      </c>
      <c r="AD2686" s="13">
        <v>86</v>
      </c>
      <c r="AE2686" s="13">
        <v>82</v>
      </c>
      <c r="AF2686" s="13">
        <v>81</v>
      </c>
      <c r="AG2686" s="13">
        <v>109</v>
      </c>
      <c r="AH2686" s="13">
        <v>90</v>
      </c>
      <c r="AI2686" s="13">
        <v>101</v>
      </c>
      <c r="AJ2686" s="13">
        <v>77</v>
      </c>
      <c r="AK2686" s="13">
        <v>120</v>
      </c>
      <c r="AL2686" s="13">
        <v>77</v>
      </c>
      <c r="AM2686" s="13">
        <v>104</v>
      </c>
      <c r="AN2686" s="13"/>
      <c r="AO2686" s="13">
        <v>115</v>
      </c>
      <c r="AP2686" s="13">
        <v>52</v>
      </c>
      <c r="AQ2686" s="13">
        <v>124</v>
      </c>
      <c r="AR2686" s="13">
        <v>104</v>
      </c>
      <c r="AS2686" s="13">
        <v>122</v>
      </c>
      <c r="AT2686" s="13">
        <v>97</v>
      </c>
      <c r="AU2686" s="13">
        <v>87</v>
      </c>
      <c r="AV2686" s="13">
        <v>104</v>
      </c>
      <c r="AW2686" s="13">
        <v>125</v>
      </c>
      <c r="AX2686" s="13">
        <v>93</v>
      </c>
      <c r="AY2686" s="14">
        <f t="shared" si="424"/>
        <v>97.86363636363636</v>
      </c>
      <c r="AZ2686" s="14">
        <f t="shared" si="422"/>
        <v>23</v>
      </c>
      <c r="BA2686" s="19">
        <f t="shared" si="425"/>
        <v>1</v>
      </c>
      <c r="BB2686" s="20">
        <f t="shared" si="423"/>
        <v>18.380360778223654</v>
      </c>
      <c r="BC2686">
        <f t="shared" si="426"/>
        <v>0</v>
      </c>
      <c r="BD2686" s="14">
        <f t="shared" si="427"/>
        <v>1</v>
      </c>
      <c r="BE2686" s="14">
        <f t="shared" si="428"/>
        <v>93.5</v>
      </c>
      <c r="BF2686" s="14">
        <f t="shared" si="429"/>
        <v>94.833333333333329</v>
      </c>
      <c r="BG2686" s="14">
        <f t="shared" si="430"/>
        <v>100.88888888888889</v>
      </c>
    </row>
    <row r="2687" spans="1:59" x14ac:dyDescent="0.2">
      <c r="A2687" t="str">
        <f t="shared" si="421"/>
        <v>Devon Smith_2017</v>
      </c>
      <c r="B2687" t="s">
        <v>622</v>
      </c>
      <c r="C2687" t="s">
        <v>150</v>
      </c>
      <c r="D2687">
        <v>2017</v>
      </c>
      <c r="E2687" s="13">
        <v>444800</v>
      </c>
      <c r="F2687" s="13">
        <v>444800</v>
      </c>
      <c r="G2687" s="13">
        <v>444800</v>
      </c>
      <c r="H2687" s="13">
        <v>442900</v>
      </c>
      <c r="I2687" s="13">
        <v>435700</v>
      </c>
      <c r="J2687" s="13">
        <v>428400</v>
      </c>
      <c r="K2687" s="13">
        <v>424100</v>
      </c>
      <c r="L2687" s="13">
        <v>442800</v>
      </c>
      <c r="M2687" s="13">
        <v>456700</v>
      </c>
      <c r="N2687" s="13">
        <v>456700</v>
      </c>
      <c r="O2687" s="13">
        <v>456700</v>
      </c>
      <c r="P2687" s="13">
        <v>456700</v>
      </c>
      <c r="Q2687" s="13">
        <v>456700</v>
      </c>
      <c r="R2687" s="13">
        <v>456700</v>
      </c>
      <c r="S2687" s="13">
        <v>456700</v>
      </c>
      <c r="T2687" s="13">
        <v>449800</v>
      </c>
      <c r="U2687" s="13">
        <v>442700</v>
      </c>
      <c r="V2687" s="13">
        <v>423100</v>
      </c>
      <c r="W2687" s="13">
        <v>422800</v>
      </c>
      <c r="X2687" s="13">
        <v>419700</v>
      </c>
      <c r="Y2687" s="13">
        <v>423900</v>
      </c>
      <c r="Z2687" s="13">
        <v>423900</v>
      </c>
      <c r="AA2687" s="13">
        <v>413600</v>
      </c>
      <c r="AB2687" s="13">
        <v>65</v>
      </c>
      <c r="AC2687" s="13">
        <v>98</v>
      </c>
      <c r="AD2687" s="13">
        <v>92</v>
      </c>
      <c r="AE2687" s="13">
        <v>53</v>
      </c>
      <c r="AF2687" s="13">
        <v>93</v>
      </c>
      <c r="AG2687" s="13">
        <v>96</v>
      </c>
      <c r="AH2687" s="13">
        <v>101</v>
      </c>
      <c r="AI2687" s="13">
        <v>95</v>
      </c>
      <c r="AJ2687" s="13"/>
      <c r="AK2687" s="13"/>
      <c r="AL2687" s="13"/>
      <c r="AM2687" s="13"/>
      <c r="AN2687" s="13"/>
      <c r="AO2687" s="13"/>
      <c r="AP2687" s="13">
        <v>60</v>
      </c>
      <c r="AQ2687" s="13">
        <v>97</v>
      </c>
      <c r="AR2687" s="13">
        <v>63</v>
      </c>
      <c r="AS2687" s="13">
        <v>93</v>
      </c>
      <c r="AT2687" s="13">
        <v>91</v>
      </c>
      <c r="AU2687" s="13">
        <v>79</v>
      </c>
      <c r="AV2687" s="13"/>
      <c r="AW2687" s="13">
        <v>63</v>
      </c>
      <c r="AX2687" s="13">
        <v>39</v>
      </c>
      <c r="AY2687" s="14">
        <f t="shared" si="424"/>
        <v>79.875</v>
      </c>
      <c r="AZ2687" s="14">
        <f t="shared" si="422"/>
        <v>23</v>
      </c>
      <c r="BA2687" s="19">
        <f t="shared" si="425"/>
        <v>0.72727272727272729</v>
      </c>
      <c r="BB2687" s="20">
        <f t="shared" si="423"/>
        <v>19.581879378650047</v>
      </c>
      <c r="BC2687">
        <f t="shared" si="426"/>
        <v>0</v>
      </c>
      <c r="BD2687" s="14">
        <f t="shared" si="427"/>
        <v>23</v>
      </c>
      <c r="BE2687" s="14">
        <f t="shared" si="428"/>
        <v>82.833333333333329</v>
      </c>
      <c r="BF2687" s="14">
        <f t="shared" si="429"/>
        <v>98</v>
      </c>
      <c r="BG2687" s="14">
        <f t="shared" si="430"/>
        <v>73.125</v>
      </c>
    </row>
    <row r="2688" spans="1:59" x14ac:dyDescent="0.2">
      <c r="A2688" t="str">
        <f t="shared" si="421"/>
        <v>Devon Smith_2016</v>
      </c>
      <c r="B2688" t="s">
        <v>622</v>
      </c>
      <c r="C2688" t="s">
        <v>150</v>
      </c>
      <c r="D2688">
        <v>2016</v>
      </c>
      <c r="E2688" s="13">
        <v>480000</v>
      </c>
      <c r="F2688" s="13">
        <v>480000</v>
      </c>
      <c r="G2688" s="13">
        <v>480000</v>
      </c>
      <c r="H2688" s="13">
        <v>459100</v>
      </c>
      <c r="I2688" s="13">
        <v>459100</v>
      </c>
      <c r="J2688" s="13">
        <v>441500</v>
      </c>
      <c r="K2688" s="13">
        <v>441500</v>
      </c>
      <c r="L2688" s="13">
        <v>441500</v>
      </c>
      <c r="M2688" s="13">
        <v>441500</v>
      </c>
      <c r="N2688" s="13">
        <v>441500</v>
      </c>
      <c r="O2688" s="13">
        <v>441500</v>
      </c>
      <c r="P2688" s="13">
        <v>441500</v>
      </c>
      <c r="Q2688" s="13">
        <v>441500</v>
      </c>
      <c r="R2688" s="13">
        <v>441500</v>
      </c>
      <c r="S2688" s="13">
        <v>441500</v>
      </c>
      <c r="T2688" s="13">
        <v>441500</v>
      </c>
      <c r="U2688" s="13">
        <v>408800</v>
      </c>
      <c r="V2688" s="13">
        <v>393500</v>
      </c>
      <c r="W2688" s="13">
        <v>396800</v>
      </c>
      <c r="X2688" s="13">
        <v>425400</v>
      </c>
      <c r="Y2688" s="13">
        <v>440500</v>
      </c>
      <c r="Z2688" s="13">
        <v>445600</v>
      </c>
      <c r="AA2688" s="13">
        <v>416600</v>
      </c>
      <c r="AB2688" s="13">
        <v>73</v>
      </c>
      <c r="AC2688" s="13">
        <v>94</v>
      </c>
      <c r="AD2688" s="13">
        <v>68</v>
      </c>
      <c r="AE2688" s="13"/>
      <c r="AF2688" s="13">
        <v>67</v>
      </c>
      <c r="AG2688" s="13"/>
      <c r="AH2688" s="13"/>
      <c r="AI2688" s="13"/>
      <c r="AJ2688" s="13"/>
      <c r="AK2688" s="13"/>
      <c r="AL2688" s="13"/>
      <c r="AM2688" s="13"/>
      <c r="AN2688" s="13"/>
      <c r="AO2688" s="13"/>
      <c r="AP2688" s="13"/>
      <c r="AQ2688" s="13">
        <v>57</v>
      </c>
      <c r="AR2688" s="13">
        <v>91</v>
      </c>
      <c r="AS2688" s="13">
        <v>102</v>
      </c>
      <c r="AT2688" s="13">
        <v>118</v>
      </c>
      <c r="AU2688" s="13">
        <v>78</v>
      </c>
      <c r="AV2688" s="13">
        <v>89</v>
      </c>
      <c r="AW2688" s="13">
        <v>43</v>
      </c>
      <c r="AX2688" s="13">
        <v>101</v>
      </c>
      <c r="AY2688" s="14">
        <f t="shared" si="424"/>
        <v>81.75</v>
      </c>
      <c r="AZ2688" s="14">
        <f t="shared" si="422"/>
        <v>23</v>
      </c>
      <c r="BA2688" s="19">
        <f t="shared" si="425"/>
        <v>0.54545454545454541</v>
      </c>
      <c r="BB2688" s="20">
        <f t="shared" si="423"/>
        <v>21.307809067868224</v>
      </c>
      <c r="BC2688">
        <f t="shared" si="426"/>
        <v>0</v>
      </c>
      <c r="BD2688" s="14">
        <f t="shared" si="427"/>
        <v>18</v>
      </c>
      <c r="BE2688" s="14">
        <f t="shared" si="428"/>
        <v>75.5</v>
      </c>
      <c r="BF2688" s="14" t="str">
        <f t="shared" si="429"/>
        <v/>
      </c>
      <c r="BG2688" s="14">
        <f t="shared" si="430"/>
        <v>84.875</v>
      </c>
    </row>
    <row r="2689" spans="1:59" x14ac:dyDescent="0.2">
      <c r="A2689" t="str">
        <f t="shared" si="421"/>
        <v>Devon Smith_2015</v>
      </c>
      <c r="B2689" t="s">
        <v>622</v>
      </c>
      <c r="C2689" t="s">
        <v>150</v>
      </c>
      <c r="D2689">
        <v>2015</v>
      </c>
      <c r="E2689" s="13">
        <v>490200</v>
      </c>
      <c r="F2689" s="13">
        <v>490200</v>
      </c>
      <c r="G2689" s="13">
        <v>490200</v>
      </c>
      <c r="H2689" s="13">
        <v>495200</v>
      </c>
      <c r="I2689" s="13">
        <v>520800</v>
      </c>
      <c r="J2689" s="13">
        <v>532800</v>
      </c>
      <c r="K2689" s="13">
        <v>537300</v>
      </c>
      <c r="L2689" s="13">
        <v>507700</v>
      </c>
      <c r="M2689" s="13">
        <v>497900</v>
      </c>
      <c r="N2689" s="13">
        <v>464300</v>
      </c>
      <c r="O2689" s="13">
        <v>456200</v>
      </c>
      <c r="P2689" s="13">
        <v>433500</v>
      </c>
      <c r="Q2689" s="13">
        <v>416300</v>
      </c>
      <c r="R2689" s="13">
        <v>416300</v>
      </c>
      <c r="S2689" s="13">
        <v>405400</v>
      </c>
      <c r="T2689" s="13">
        <v>385200</v>
      </c>
      <c r="U2689" s="13">
        <v>421600</v>
      </c>
      <c r="V2689" s="13">
        <v>430600</v>
      </c>
      <c r="W2689" s="13">
        <v>430600</v>
      </c>
      <c r="X2689" s="13">
        <v>452200</v>
      </c>
      <c r="Y2689" s="13">
        <v>417200</v>
      </c>
      <c r="Z2689" s="13">
        <v>417200</v>
      </c>
      <c r="AA2689" s="13">
        <v>410700</v>
      </c>
      <c r="AB2689" s="13">
        <v>77</v>
      </c>
      <c r="AC2689" s="13">
        <v>102</v>
      </c>
      <c r="AD2689" s="13">
        <v>123</v>
      </c>
      <c r="AE2689" s="13">
        <v>128</v>
      </c>
      <c r="AF2689" s="13">
        <v>88</v>
      </c>
      <c r="AG2689" s="13">
        <v>113</v>
      </c>
      <c r="AH2689" s="13">
        <v>53</v>
      </c>
      <c r="AI2689" s="13">
        <v>114</v>
      </c>
      <c r="AJ2689" s="13">
        <v>53</v>
      </c>
      <c r="AK2689" s="13">
        <v>89</v>
      </c>
      <c r="AL2689" s="13">
        <v>77</v>
      </c>
      <c r="AM2689" s="13">
        <v>53</v>
      </c>
      <c r="AN2689" s="13"/>
      <c r="AO2689" s="13">
        <v>91</v>
      </c>
      <c r="AP2689" s="13">
        <v>50</v>
      </c>
      <c r="AQ2689" s="13">
        <v>170</v>
      </c>
      <c r="AR2689" s="13">
        <v>56</v>
      </c>
      <c r="AS2689" s="13"/>
      <c r="AT2689" s="13">
        <v>84</v>
      </c>
      <c r="AU2689" s="13">
        <v>55</v>
      </c>
      <c r="AV2689" s="13"/>
      <c r="AW2689" s="13">
        <v>102</v>
      </c>
      <c r="AX2689" s="13">
        <v>101</v>
      </c>
      <c r="AY2689" s="14">
        <f t="shared" si="424"/>
        <v>88.95</v>
      </c>
      <c r="AZ2689" s="14">
        <f t="shared" si="422"/>
        <v>23</v>
      </c>
      <c r="BA2689" s="19">
        <f t="shared" si="425"/>
        <v>0.90909090909090906</v>
      </c>
      <c r="BB2689" s="20">
        <f t="shared" si="423"/>
        <v>31.533566076067022</v>
      </c>
      <c r="BC2689">
        <f t="shared" si="426"/>
        <v>0</v>
      </c>
      <c r="BD2689" s="14">
        <f t="shared" si="427"/>
        <v>16</v>
      </c>
      <c r="BE2689" s="14">
        <f t="shared" si="428"/>
        <v>105.16666666666667</v>
      </c>
      <c r="BF2689" s="14">
        <f t="shared" si="429"/>
        <v>73.166666666666671</v>
      </c>
      <c r="BG2689" s="14">
        <f t="shared" si="430"/>
        <v>88.285714285714292</v>
      </c>
    </row>
    <row r="2690" spans="1:59" x14ac:dyDescent="0.2">
      <c r="A2690" t="str">
        <f t="shared" ref="A2690:A2753" si="431">B2690&amp;"_"&amp;D2690</f>
        <v>Ely Smith_2018</v>
      </c>
      <c r="B2690" t="s">
        <v>2724</v>
      </c>
      <c r="C2690" t="s">
        <v>514</v>
      </c>
      <c r="D2690">
        <v>2018</v>
      </c>
      <c r="E2690" s="13">
        <v>0</v>
      </c>
      <c r="F2690" s="13">
        <v>0</v>
      </c>
      <c r="G2690" s="13">
        <v>0</v>
      </c>
      <c r="H2690" s="13">
        <v>0</v>
      </c>
      <c r="I2690" s="13">
        <v>0</v>
      </c>
      <c r="J2690" s="13">
        <v>0</v>
      </c>
      <c r="K2690" s="13">
        <v>0</v>
      </c>
      <c r="L2690" s="13">
        <v>0</v>
      </c>
      <c r="M2690" s="13">
        <v>0</v>
      </c>
      <c r="N2690" s="13">
        <v>0</v>
      </c>
      <c r="O2690" s="13">
        <v>0</v>
      </c>
      <c r="P2690" s="13">
        <v>0</v>
      </c>
      <c r="Q2690" s="13">
        <v>0</v>
      </c>
      <c r="R2690" s="13">
        <v>0</v>
      </c>
      <c r="S2690" s="13">
        <v>0</v>
      </c>
      <c r="T2690" s="13">
        <v>0</v>
      </c>
      <c r="U2690" s="13">
        <v>0</v>
      </c>
      <c r="V2690" s="13">
        <v>0</v>
      </c>
      <c r="W2690" s="13">
        <v>0</v>
      </c>
      <c r="X2690" s="13">
        <v>0</v>
      </c>
      <c r="Y2690" s="13">
        <v>0</v>
      </c>
      <c r="Z2690" s="13">
        <v>0</v>
      </c>
      <c r="AA2690" s="13">
        <v>0</v>
      </c>
      <c r="AB2690" s="13"/>
      <c r="AC2690" s="13"/>
      <c r="AD2690" s="13"/>
      <c r="AE2690" s="13"/>
      <c r="AF2690" s="13"/>
      <c r="AG2690" s="13"/>
      <c r="AH2690" s="13"/>
      <c r="AI2690" s="13"/>
      <c r="AJ2690" s="13"/>
      <c r="AK2690" s="13"/>
      <c r="AL2690" s="13"/>
      <c r="AM2690" s="13"/>
      <c r="AN2690" s="13"/>
      <c r="AO2690" s="13"/>
      <c r="AP2690" s="13"/>
      <c r="AQ2690" s="13"/>
      <c r="AR2690" s="13"/>
      <c r="AS2690" s="13"/>
      <c r="AT2690" s="13"/>
      <c r="AU2690" s="13"/>
      <c r="AV2690" s="13"/>
      <c r="AW2690" s="13"/>
      <c r="AX2690" s="13"/>
      <c r="AY2690" s="14" t="str">
        <f t="shared" si="424"/>
        <v/>
      </c>
      <c r="AZ2690" s="14">
        <f t="shared" si="422"/>
        <v>23</v>
      </c>
      <c r="BA2690" s="19">
        <f t="shared" si="425"/>
        <v>0</v>
      </c>
      <c r="BB2690" s="20" t="e">
        <f t="shared" si="423"/>
        <v>#DIV/0!</v>
      </c>
      <c r="BC2690">
        <f t="shared" si="426"/>
        <v>23</v>
      </c>
      <c r="BD2690" s="14">
        <f t="shared" si="427"/>
        <v>1</v>
      </c>
      <c r="BE2690" s="14" t="str">
        <f t="shared" si="428"/>
        <v/>
      </c>
      <c r="BF2690" s="14" t="str">
        <f t="shared" si="429"/>
        <v/>
      </c>
      <c r="BG2690" s="14" t="str">
        <f t="shared" si="430"/>
        <v/>
      </c>
    </row>
    <row r="2691" spans="1:59" x14ac:dyDescent="0.2">
      <c r="A2691" t="str">
        <f t="shared" si="431"/>
        <v>Ely Smith_2017</v>
      </c>
      <c r="B2691" t="s">
        <v>2724</v>
      </c>
      <c r="C2691" t="s">
        <v>514</v>
      </c>
      <c r="D2691">
        <v>2017</v>
      </c>
      <c r="E2691" s="13">
        <v>0</v>
      </c>
      <c r="F2691" s="13">
        <v>0</v>
      </c>
      <c r="G2691" s="13">
        <v>0</v>
      </c>
      <c r="H2691" s="13">
        <v>0</v>
      </c>
      <c r="I2691" s="13">
        <v>0</v>
      </c>
      <c r="J2691" s="13">
        <v>0</v>
      </c>
      <c r="K2691" s="13">
        <v>0</v>
      </c>
      <c r="L2691" s="13">
        <v>0</v>
      </c>
      <c r="M2691" s="13">
        <v>0</v>
      </c>
      <c r="N2691" s="13">
        <v>0</v>
      </c>
      <c r="O2691" s="13">
        <v>0</v>
      </c>
      <c r="P2691" s="13">
        <v>0</v>
      </c>
      <c r="Q2691" s="13">
        <v>0</v>
      </c>
      <c r="R2691" s="13">
        <v>0</v>
      </c>
      <c r="S2691" s="13">
        <v>0</v>
      </c>
      <c r="T2691" s="13">
        <v>0</v>
      </c>
      <c r="U2691" s="13">
        <v>0</v>
      </c>
      <c r="V2691" s="13">
        <v>0</v>
      </c>
      <c r="W2691" s="13">
        <v>0</v>
      </c>
      <c r="X2691" s="13">
        <v>0</v>
      </c>
      <c r="Y2691" s="13">
        <v>0</v>
      </c>
      <c r="Z2691" s="13">
        <v>0</v>
      </c>
      <c r="AA2691" s="13">
        <v>0</v>
      </c>
      <c r="AB2691" s="13"/>
      <c r="AC2691" s="13"/>
      <c r="AD2691" s="13"/>
      <c r="AE2691" s="13"/>
      <c r="AF2691" s="13"/>
      <c r="AG2691" s="13"/>
      <c r="AH2691" s="13"/>
      <c r="AI2691" s="13"/>
      <c r="AJ2691" s="13"/>
      <c r="AK2691" s="13"/>
      <c r="AL2691" s="13"/>
      <c r="AM2691" s="13"/>
      <c r="AN2691" s="13"/>
      <c r="AO2691" s="13"/>
      <c r="AP2691" s="13"/>
      <c r="AQ2691" s="13"/>
      <c r="AR2691" s="13"/>
      <c r="AS2691" s="13"/>
      <c r="AT2691" s="13"/>
      <c r="AU2691" s="13"/>
      <c r="AV2691" s="13"/>
      <c r="AW2691" s="13"/>
      <c r="AX2691" s="13"/>
      <c r="AY2691" s="14" t="str">
        <f t="shared" si="424"/>
        <v/>
      </c>
      <c r="AZ2691" s="14">
        <f t="shared" si="422"/>
        <v>23</v>
      </c>
      <c r="BA2691" s="19">
        <f t="shared" si="425"/>
        <v>0</v>
      </c>
      <c r="BB2691" s="20" t="e">
        <f t="shared" si="423"/>
        <v>#DIV/0!</v>
      </c>
      <c r="BC2691">
        <f t="shared" si="426"/>
        <v>23</v>
      </c>
      <c r="BD2691" s="14">
        <f t="shared" si="427"/>
        <v>1</v>
      </c>
      <c r="BE2691" s="14" t="str">
        <f t="shared" si="428"/>
        <v/>
      </c>
      <c r="BF2691" s="14" t="str">
        <f t="shared" si="429"/>
        <v/>
      </c>
      <c r="BG2691" s="14" t="str">
        <f t="shared" si="430"/>
        <v/>
      </c>
    </row>
    <row r="2692" spans="1:59" x14ac:dyDescent="0.2">
      <c r="A2692" t="str">
        <f t="shared" si="431"/>
        <v>Ely Smith_2016</v>
      </c>
      <c r="B2692" t="s">
        <v>2724</v>
      </c>
      <c r="C2692" t="s">
        <v>514</v>
      </c>
      <c r="D2692">
        <v>2016</v>
      </c>
      <c r="E2692" s="13">
        <v>0</v>
      </c>
      <c r="F2692" s="13">
        <v>0</v>
      </c>
      <c r="G2692" s="13">
        <v>0</v>
      </c>
      <c r="H2692" s="13">
        <v>0</v>
      </c>
      <c r="I2692" s="13">
        <v>0</v>
      </c>
      <c r="J2692" s="13">
        <v>0</v>
      </c>
      <c r="K2692" s="13">
        <v>0</v>
      </c>
      <c r="L2692" s="13">
        <v>0</v>
      </c>
      <c r="M2692" s="13">
        <v>0</v>
      </c>
      <c r="N2692" s="13">
        <v>0</v>
      </c>
      <c r="O2692" s="13">
        <v>0</v>
      </c>
      <c r="P2692" s="13">
        <v>0</v>
      </c>
      <c r="Q2692" s="13">
        <v>0</v>
      </c>
      <c r="R2692" s="13">
        <v>0</v>
      </c>
      <c r="S2692" s="13">
        <v>0</v>
      </c>
      <c r="T2692" s="13">
        <v>0</v>
      </c>
      <c r="U2692" s="13">
        <v>0</v>
      </c>
      <c r="V2692" s="13">
        <v>0</v>
      </c>
      <c r="W2692" s="13">
        <v>0</v>
      </c>
      <c r="X2692" s="13">
        <v>0</v>
      </c>
      <c r="Y2692" s="13">
        <v>0</v>
      </c>
      <c r="Z2692" s="13">
        <v>0</v>
      </c>
      <c r="AA2692" s="13">
        <v>0</v>
      </c>
      <c r="AB2692" s="13"/>
      <c r="AC2692" s="13"/>
      <c r="AD2692" s="13"/>
      <c r="AE2692" s="13"/>
      <c r="AF2692" s="13"/>
      <c r="AG2692" s="13"/>
      <c r="AH2692" s="13"/>
      <c r="AI2692" s="13"/>
      <c r="AJ2692" s="13"/>
      <c r="AK2692" s="13"/>
      <c r="AL2692" s="13"/>
      <c r="AM2692" s="13"/>
      <c r="AN2692" s="13"/>
      <c r="AO2692" s="13"/>
      <c r="AP2692" s="13"/>
      <c r="AQ2692" s="13"/>
      <c r="AR2692" s="13"/>
      <c r="AS2692" s="13"/>
      <c r="AT2692" s="13"/>
      <c r="AU2692" s="13"/>
      <c r="AV2692" s="13"/>
      <c r="AW2692" s="13"/>
      <c r="AX2692" s="13"/>
      <c r="AY2692" s="14" t="str">
        <f t="shared" si="424"/>
        <v/>
      </c>
      <c r="AZ2692" s="14">
        <f t="shared" si="422"/>
        <v>23</v>
      </c>
      <c r="BA2692" s="19">
        <f t="shared" si="425"/>
        <v>0</v>
      </c>
      <c r="BB2692" s="20" t="e">
        <f t="shared" si="423"/>
        <v>#DIV/0!</v>
      </c>
      <c r="BC2692">
        <f t="shared" si="426"/>
        <v>23</v>
      </c>
      <c r="BD2692" s="14">
        <f t="shared" si="427"/>
        <v>1</v>
      </c>
      <c r="BE2692" s="14" t="str">
        <f t="shared" si="428"/>
        <v/>
      </c>
      <c r="BF2692" s="14" t="str">
        <f t="shared" si="429"/>
        <v/>
      </c>
      <c r="BG2692" s="14" t="str">
        <f t="shared" si="430"/>
        <v/>
      </c>
    </row>
    <row r="2693" spans="1:59" x14ac:dyDescent="0.2">
      <c r="A2693" t="str">
        <f t="shared" si="431"/>
        <v>Ely Smith_2015</v>
      </c>
      <c r="B2693" t="s">
        <v>2724</v>
      </c>
      <c r="C2693" t="s">
        <v>514</v>
      </c>
      <c r="D2693">
        <v>2015</v>
      </c>
      <c r="E2693" s="13">
        <v>0</v>
      </c>
      <c r="F2693" s="13">
        <v>0</v>
      </c>
      <c r="G2693" s="13">
        <v>0</v>
      </c>
      <c r="H2693" s="13">
        <v>0</v>
      </c>
      <c r="I2693" s="13">
        <v>0</v>
      </c>
      <c r="J2693" s="13">
        <v>0</v>
      </c>
      <c r="K2693" s="13">
        <v>0</v>
      </c>
      <c r="L2693" s="13">
        <v>0</v>
      </c>
      <c r="M2693" s="13">
        <v>0</v>
      </c>
      <c r="N2693" s="13">
        <v>0</v>
      </c>
      <c r="O2693" s="13">
        <v>0</v>
      </c>
      <c r="P2693" s="13">
        <v>0</v>
      </c>
      <c r="Q2693" s="13">
        <v>0</v>
      </c>
      <c r="R2693" s="13">
        <v>0</v>
      </c>
      <c r="S2693" s="13">
        <v>0</v>
      </c>
      <c r="T2693" s="13">
        <v>0</v>
      </c>
      <c r="U2693" s="13">
        <v>0</v>
      </c>
      <c r="V2693" s="13">
        <v>0</v>
      </c>
      <c r="W2693" s="13">
        <v>0</v>
      </c>
      <c r="X2693" s="13">
        <v>0</v>
      </c>
      <c r="Y2693" s="13">
        <v>0</v>
      </c>
      <c r="Z2693" s="13">
        <v>0</v>
      </c>
      <c r="AA2693" s="13">
        <v>0</v>
      </c>
      <c r="AB2693" s="13"/>
      <c r="AC2693" s="13"/>
      <c r="AD2693" s="13"/>
      <c r="AE2693" s="13"/>
      <c r="AF2693" s="13"/>
      <c r="AG2693" s="13"/>
      <c r="AH2693" s="13"/>
      <c r="AI2693" s="13"/>
      <c r="AJ2693" s="13"/>
      <c r="AK2693" s="13"/>
      <c r="AL2693" s="13"/>
      <c r="AM2693" s="13"/>
      <c r="AN2693" s="13"/>
      <c r="AO2693" s="13"/>
      <c r="AP2693" s="13"/>
      <c r="AQ2693" s="13"/>
      <c r="AR2693" s="13"/>
      <c r="AS2693" s="13"/>
      <c r="AT2693" s="13"/>
      <c r="AU2693" s="13"/>
      <c r="AV2693" s="13"/>
      <c r="AW2693" s="13"/>
      <c r="AX2693" s="13"/>
      <c r="AY2693" s="14" t="str">
        <f t="shared" si="424"/>
        <v/>
      </c>
      <c r="AZ2693" s="14">
        <f t="shared" si="422"/>
        <v>23</v>
      </c>
      <c r="BA2693" s="19">
        <f t="shared" si="425"/>
        <v>0</v>
      </c>
      <c r="BB2693" s="20" t="e">
        <f t="shared" si="423"/>
        <v>#DIV/0!</v>
      </c>
      <c r="BC2693">
        <f t="shared" si="426"/>
        <v>23</v>
      </c>
      <c r="BD2693" s="14">
        <f t="shared" si="427"/>
        <v>1</v>
      </c>
      <c r="BE2693" s="14" t="str">
        <f t="shared" si="428"/>
        <v/>
      </c>
      <c r="BF2693" s="14" t="str">
        <f t="shared" si="429"/>
        <v/>
      </c>
      <c r="BG2693" s="14" t="str">
        <f t="shared" si="430"/>
        <v/>
      </c>
    </row>
    <row r="2694" spans="1:59" x14ac:dyDescent="0.2">
      <c r="A2694" t="str">
        <f t="shared" si="431"/>
        <v>Isaac Smith_2018</v>
      </c>
      <c r="B2694" t="s">
        <v>655</v>
      </c>
      <c r="C2694" t="s">
        <v>260</v>
      </c>
      <c r="D2694">
        <v>2018</v>
      </c>
      <c r="E2694" s="13">
        <v>465800</v>
      </c>
      <c r="F2694" s="13">
        <v>465800</v>
      </c>
      <c r="G2694" s="13">
        <v>465800</v>
      </c>
      <c r="H2694" s="13">
        <v>470800</v>
      </c>
      <c r="I2694" s="13">
        <v>472400</v>
      </c>
      <c r="J2694" s="13">
        <v>455000</v>
      </c>
      <c r="K2694" s="13">
        <v>471200</v>
      </c>
      <c r="L2694" s="13">
        <v>482200</v>
      </c>
      <c r="M2694" s="13">
        <v>478400</v>
      </c>
      <c r="N2694" s="13">
        <v>459200</v>
      </c>
      <c r="O2694" s="13">
        <v>446000</v>
      </c>
      <c r="P2694" s="13">
        <v>442600</v>
      </c>
      <c r="Q2694" s="13">
        <v>442600</v>
      </c>
      <c r="R2694" s="13">
        <v>429200</v>
      </c>
      <c r="S2694" s="13">
        <v>406900</v>
      </c>
      <c r="T2694" s="13">
        <v>405000</v>
      </c>
      <c r="U2694" s="13">
        <v>413800</v>
      </c>
      <c r="V2694" s="13">
        <v>424200</v>
      </c>
      <c r="W2694" s="13">
        <v>418900</v>
      </c>
      <c r="X2694" s="13">
        <v>404400</v>
      </c>
      <c r="Y2694" s="13">
        <v>397300</v>
      </c>
      <c r="Z2694" s="13">
        <v>405300</v>
      </c>
      <c r="AA2694" s="13">
        <v>366200</v>
      </c>
      <c r="AB2694" s="13">
        <v>98</v>
      </c>
      <c r="AC2694" s="13">
        <v>115</v>
      </c>
      <c r="AD2694" s="13">
        <v>75</v>
      </c>
      <c r="AE2694" s="13">
        <v>90</v>
      </c>
      <c r="AF2694" s="13">
        <v>73</v>
      </c>
      <c r="AG2694" s="13">
        <v>143</v>
      </c>
      <c r="AH2694" s="13">
        <v>90</v>
      </c>
      <c r="AI2694" s="13">
        <v>49</v>
      </c>
      <c r="AJ2694" s="13">
        <v>107</v>
      </c>
      <c r="AK2694" s="13">
        <v>90</v>
      </c>
      <c r="AL2694" s="13">
        <v>63</v>
      </c>
      <c r="AM2694" s="13"/>
      <c r="AN2694" s="13">
        <v>83</v>
      </c>
      <c r="AO2694" s="13">
        <v>64</v>
      </c>
      <c r="AP2694" s="13">
        <v>98</v>
      </c>
      <c r="AQ2694" s="13">
        <v>106</v>
      </c>
      <c r="AR2694" s="13">
        <v>72</v>
      </c>
      <c r="AS2694" s="13">
        <v>70</v>
      </c>
      <c r="AT2694" s="13">
        <v>82</v>
      </c>
      <c r="AU2694" s="13">
        <v>81</v>
      </c>
      <c r="AV2694" s="13">
        <v>100</v>
      </c>
      <c r="AW2694" s="13">
        <v>48</v>
      </c>
      <c r="AX2694" s="13">
        <v>31</v>
      </c>
      <c r="AY2694" s="14">
        <f t="shared" si="424"/>
        <v>83.090909090909093</v>
      </c>
      <c r="AZ2694" s="14">
        <f t="shared" si="422"/>
        <v>23</v>
      </c>
      <c r="BA2694" s="19">
        <f t="shared" si="425"/>
        <v>1</v>
      </c>
      <c r="BB2694" s="20">
        <f t="shared" si="423"/>
        <v>24.803819004932222</v>
      </c>
      <c r="BC2694">
        <f t="shared" si="426"/>
        <v>0</v>
      </c>
      <c r="BD2694" s="14">
        <f t="shared" si="427"/>
        <v>23</v>
      </c>
      <c r="BE2694" s="14">
        <f t="shared" si="428"/>
        <v>99</v>
      </c>
      <c r="BF2694" s="14">
        <f t="shared" si="429"/>
        <v>79.8</v>
      </c>
      <c r="BG2694" s="14">
        <f t="shared" si="430"/>
        <v>76.444444444444443</v>
      </c>
    </row>
    <row r="2695" spans="1:59" x14ac:dyDescent="0.2">
      <c r="A2695" t="str">
        <f t="shared" si="431"/>
        <v>Isaac Smith_2017</v>
      </c>
      <c r="B2695" t="s">
        <v>655</v>
      </c>
      <c r="C2695" t="s">
        <v>260</v>
      </c>
      <c r="D2695">
        <v>2017</v>
      </c>
      <c r="E2695" s="13">
        <v>440200</v>
      </c>
      <c r="F2695" s="13">
        <v>440200</v>
      </c>
      <c r="G2695" s="13">
        <v>440200</v>
      </c>
      <c r="H2695" s="13">
        <v>424300</v>
      </c>
      <c r="I2695" s="13">
        <v>404900</v>
      </c>
      <c r="J2695" s="13">
        <v>401100</v>
      </c>
      <c r="K2695" s="13">
        <v>398600</v>
      </c>
      <c r="L2695" s="13">
        <v>408400</v>
      </c>
      <c r="M2695" s="13">
        <v>410400</v>
      </c>
      <c r="N2695" s="13">
        <v>430100</v>
      </c>
      <c r="O2695" s="13">
        <v>442700</v>
      </c>
      <c r="P2695" s="13">
        <v>441600</v>
      </c>
      <c r="Q2695" s="13">
        <v>430500</v>
      </c>
      <c r="R2695" s="13">
        <v>430500</v>
      </c>
      <c r="S2695" s="13">
        <v>407000</v>
      </c>
      <c r="T2695" s="13">
        <v>393200</v>
      </c>
      <c r="U2695" s="13">
        <v>372200</v>
      </c>
      <c r="V2695" s="13">
        <v>363200</v>
      </c>
      <c r="W2695" s="13">
        <v>363300</v>
      </c>
      <c r="X2695" s="13">
        <v>388000</v>
      </c>
      <c r="Y2695" s="13">
        <v>405100</v>
      </c>
      <c r="Z2695" s="13">
        <v>434800</v>
      </c>
      <c r="AA2695" s="13">
        <v>459600</v>
      </c>
      <c r="AB2695" s="13">
        <v>98</v>
      </c>
      <c r="AC2695" s="13">
        <v>61</v>
      </c>
      <c r="AD2695" s="13">
        <v>62</v>
      </c>
      <c r="AE2695" s="13">
        <v>82</v>
      </c>
      <c r="AF2695" s="13">
        <v>84</v>
      </c>
      <c r="AG2695" s="13">
        <v>64</v>
      </c>
      <c r="AH2695" s="13">
        <v>107</v>
      </c>
      <c r="AI2695" s="13">
        <v>74</v>
      </c>
      <c r="AJ2695" s="13">
        <v>104</v>
      </c>
      <c r="AK2695" s="13">
        <v>103</v>
      </c>
      <c r="AL2695" s="13">
        <v>52</v>
      </c>
      <c r="AM2695" s="13">
        <v>79</v>
      </c>
      <c r="AN2695" s="13"/>
      <c r="AO2695" s="13">
        <v>69</v>
      </c>
      <c r="AP2695" s="13">
        <v>63</v>
      </c>
      <c r="AQ2695" s="13">
        <v>55</v>
      </c>
      <c r="AR2695" s="13">
        <v>84</v>
      </c>
      <c r="AS2695" s="13">
        <v>79</v>
      </c>
      <c r="AT2695" s="13">
        <v>111</v>
      </c>
      <c r="AU2695" s="13">
        <v>83</v>
      </c>
      <c r="AV2695" s="13">
        <v>118</v>
      </c>
      <c r="AW2695" s="13">
        <v>118</v>
      </c>
      <c r="AX2695" s="13">
        <v>114</v>
      </c>
      <c r="AY2695" s="14">
        <f t="shared" si="424"/>
        <v>84.727272727272734</v>
      </c>
      <c r="AZ2695" s="14">
        <f t="shared" ref="AZ2695:AZ2758" si="432">COUNTIF(AB2695:AX2695,"&lt;&gt;0")</f>
        <v>23</v>
      </c>
      <c r="BA2695" s="19">
        <f t="shared" si="425"/>
        <v>1</v>
      </c>
      <c r="BB2695" s="20">
        <f t="shared" ref="BB2695:BB2758" si="433">STDEV(AB2695:AX2695)</f>
        <v>21.285322056876087</v>
      </c>
      <c r="BC2695">
        <f t="shared" si="426"/>
        <v>0</v>
      </c>
      <c r="BD2695" s="14">
        <f t="shared" si="427"/>
        <v>18</v>
      </c>
      <c r="BE2695" s="14">
        <f t="shared" si="428"/>
        <v>75.166666666666671</v>
      </c>
      <c r="BF2695" s="14">
        <f t="shared" si="429"/>
        <v>86.5</v>
      </c>
      <c r="BG2695" s="14">
        <f t="shared" si="430"/>
        <v>91.666666666666671</v>
      </c>
    </row>
    <row r="2696" spans="1:59" x14ac:dyDescent="0.2">
      <c r="A2696" t="str">
        <f t="shared" si="431"/>
        <v>Isaac Smith_2016</v>
      </c>
      <c r="B2696" t="s">
        <v>655</v>
      </c>
      <c r="C2696" t="s">
        <v>260</v>
      </c>
      <c r="D2696">
        <v>2016</v>
      </c>
      <c r="E2696" s="13">
        <v>477400</v>
      </c>
      <c r="F2696" s="13">
        <v>477400</v>
      </c>
      <c r="G2696" s="13">
        <v>477400</v>
      </c>
      <c r="H2696" s="13">
        <v>461600</v>
      </c>
      <c r="I2696" s="13">
        <v>470600</v>
      </c>
      <c r="J2696" s="13">
        <v>461100</v>
      </c>
      <c r="K2696" s="13">
        <v>437000</v>
      </c>
      <c r="L2696" s="13">
        <v>413700</v>
      </c>
      <c r="M2696" s="13">
        <v>408100</v>
      </c>
      <c r="N2696" s="13">
        <v>419000</v>
      </c>
      <c r="O2696" s="13">
        <v>412200</v>
      </c>
      <c r="P2696" s="13">
        <v>398700</v>
      </c>
      <c r="Q2696" s="13">
        <v>387800</v>
      </c>
      <c r="R2696" s="13">
        <v>379800</v>
      </c>
      <c r="S2696" s="13">
        <v>365400</v>
      </c>
      <c r="T2696" s="13">
        <v>365400</v>
      </c>
      <c r="U2696" s="13">
        <v>346700</v>
      </c>
      <c r="V2696" s="13">
        <v>341500</v>
      </c>
      <c r="W2696" s="13">
        <v>351400</v>
      </c>
      <c r="X2696" s="13">
        <v>379700</v>
      </c>
      <c r="Y2696" s="13">
        <v>409800</v>
      </c>
      <c r="Z2696" s="13">
        <v>445100</v>
      </c>
      <c r="AA2696" s="13">
        <v>458200</v>
      </c>
      <c r="AB2696" s="13">
        <v>51</v>
      </c>
      <c r="AC2696" s="13">
        <v>115</v>
      </c>
      <c r="AD2696" s="13">
        <v>79</v>
      </c>
      <c r="AE2696" s="13">
        <v>98</v>
      </c>
      <c r="AF2696" s="13">
        <v>77</v>
      </c>
      <c r="AG2696" s="13">
        <v>41</v>
      </c>
      <c r="AH2696" s="13">
        <v>89</v>
      </c>
      <c r="AI2696" s="13">
        <v>103</v>
      </c>
      <c r="AJ2696" s="13">
        <v>77</v>
      </c>
      <c r="AK2696" s="13">
        <v>56</v>
      </c>
      <c r="AL2696" s="13">
        <v>83</v>
      </c>
      <c r="AM2696" s="13">
        <v>76</v>
      </c>
      <c r="AN2696" s="13">
        <v>62</v>
      </c>
      <c r="AO2696" s="13">
        <v>60</v>
      </c>
      <c r="AP2696" s="13"/>
      <c r="AQ2696" s="13">
        <v>56</v>
      </c>
      <c r="AR2696" s="13">
        <v>84</v>
      </c>
      <c r="AS2696" s="13">
        <v>93</v>
      </c>
      <c r="AT2696" s="13">
        <v>105</v>
      </c>
      <c r="AU2696" s="13">
        <v>106</v>
      </c>
      <c r="AV2696" s="13">
        <v>124</v>
      </c>
      <c r="AW2696" s="13">
        <v>76</v>
      </c>
      <c r="AX2696" s="13">
        <v>69</v>
      </c>
      <c r="AY2696" s="14">
        <f t="shared" si="424"/>
        <v>80.909090909090907</v>
      </c>
      <c r="AZ2696" s="14">
        <f t="shared" si="432"/>
        <v>23</v>
      </c>
      <c r="BA2696" s="19">
        <f t="shared" si="425"/>
        <v>1</v>
      </c>
      <c r="BB2696" s="20">
        <f t="shared" si="433"/>
        <v>21.801942008102742</v>
      </c>
      <c r="BC2696">
        <f t="shared" si="426"/>
        <v>0</v>
      </c>
      <c r="BD2696" s="14">
        <f t="shared" si="427"/>
        <v>18</v>
      </c>
      <c r="BE2696" s="14">
        <f t="shared" si="428"/>
        <v>76.833333333333329</v>
      </c>
      <c r="BF2696" s="14">
        <f t="shared" si="429"/>
        <v>80.666666666666671</v>
      </c>
      <c r="BG2696" s="14">
        <f t="shared" si="430"/>
        <v>89.125</v>
      </c>
    </row>
    <row r="2697" spans="1:59" x14ac:dyDescent="0.2">
      <c r="A2697" t="str">
        <f t="shared" si="431"/>
        <v>Isaac Smith_2015</v>
      </c>
      <c r="B2697" t="s">
        <v>655</v>
      </c>
      <c r="C2697" t="s">
        <v>260</v>
      </c>
      <c r="D2697">
        <v>2015</v>
      </c>
      <c r="E2697" s="13">
        <v>488400</v>
      </c>
      <c r="F2697" s="13">
        <v>488400</v>
      </c>
      <c r="G2697" s="13">
        <v>488400</v>
      </c>
      <c r="H2697" s="13">
        <v>462600</v>
      </c>
      <c r="I2697" s="13">
        <v>480500</v>
      </c>
      <c r="J2697" s="13">
        <v>517600</v>
      </c>
      <c r="K2697" s="13">
        <v>538800</v>
      </c>
      <c r="L2697" s="13">
        <v>538800</v>
      </c>
      <c r="M2697" s="13">
        <v>537500</v>
      </c>
      <c r="N2697" s="13">
        <v>530500</v>
      </c>
      <c r="O2697" s="13">
        <v>517000</v>
      </c>
      <c r="P2697" s="13">
        <v>517000</v>
      </c>
      <c r="Q2697" s="13">
        <v>506700</v>
      </c>
      <c r="R2697" s="13">
        <v>490200</v>
      </c>
      <c r="S2697" s="13">
        <v>477200</v>
      </c>
      <c r="T2697" s="13">
        <v>444000</v>
      </c>
      <c r="U2697" s="13">
        <v>422300</v>
      </c>
      <c r="V2697" s="13">
        <v>413600</v>
      </c>
      <c r="W2697" s="13">
        <v>414900</v>
      </c>
      <c r="X2697" s="13">
        <v>409500</v>
      </c>
      <c r="Y2697" s="13">
        <v>408700</v>
      </c>
      <c r="Z2697" s="13">
        <v>426200</v>
      </c>
      <c r="AA2697" s="13">
        <v>441700</v>
      </c>
      <c r="AB2697" s="13">
        <v>63</v>
      </c>
      <c r="AC2697" s="13">
        <v>62</v>
      </c>
      <c r="AD2697" s="13">
        <v>106</v>
      </c>
      <c r="AE2697" s="13">
        <v>147</v>
      </c>
      <c r="AF2697" s="13">
        <v>118</v>
      </c>
      <c r="AG2697" s="13">
        <v>92</v>
      </c>
      <c r="AH2697" s="13"/>
      <c r="AI2697" s="13">
        <v>108</v>
      </c>
      <c r="AJ2697" s="13">
        <v>104</v>
      </c>
      <c r="AK2697" s="13">
        <v>71</v>
      </c>
      <c r="AL2697" s="13"/>
      <c r="AM2697" s="13">
        <v>109</v>
      </c>
      <c r="AN2697" s="13">
        <v>84</v>
      </c>
      <c r="AO2697" s="13">
        <v>67</v>
      </c>
      <c r="AP2697" s="13">
        <v>56</v>
      </c>
      <c r="AQ2697" s="13">
        <v>91</v>
      </c>
      <c r="AR2697" s="13">
        <v>89</v>
      </c>
      <c r="AS2697" s="13">
        <v>73</v>
      </c>
      <c r="AT2697" s="13">
        <v>77</v>
      </c>
      <c r="AU2697" s="13">
        <v>97</v>
      </c>
      <c r="AV2697" s="13">
        <v>117</v>
      </c>
      <c r="AW2697" s="13">
        <v>83</v>
      </c>
      <c r="AX2697" s="13">
        <v>43</v>
      </c>
      <c r="AY2697" s="14">
        <f t="shared" si="424"/>
        <v>88.428571428571431</v>
      </c>
      <c r="AZ2697" s="14">
        <f t="shared" si="432"/>
        <v>23</v>
      </c>
      <c r="BA2697" s="19">
        <f t="shared" si="425"/>
        <v>0.95454545454545459</v>
      </c>
      <c r="BB2697" s="20">
        <f t="shared" si="433"/>
        <v>24.711477957765769</v>
      </c>
      <c r="BC2697">
        <f t="shared" si="426"/>
        <v>0</v>
      </c>
      <c r="BD2697" s="14">
        <f t="shared" si="427"/>
        <v>21</v>
      </c>
      <c r="BE2697" s="14">
        <f t="shared" si="428"/>
        <v>98</v>
      </c>
      <c r="BF2697" s="14">
        <f t="shared" si="429"/>
        <v>98</v>
      </c>
      <c r="BG2697" s="14">
        <f t="shared" si="430"/>
        <v>80.666666666666671</v>
      </c>
    </row>
    <row r="2698" spans="1:59" x14ac:dyDescent="0.2">
      <c r="A2698" t="str">
        <f t="shared" si="431"/>
        <v>Joel Smith_2018</v>
      </c>
      <c r="B2698" t="s">
        <v>1555</v>
      </c>
      <c r="C2698" t="s">
        <v>288</v>
      </c>
      <c r="D2698">
        <v>2018</v>
      </c>
      <c r="E2698" s="13">
        <v>152500</v>
      </c>
      <c r="F2698" s="13">
        <v>152500</v>
      </c>
      <c r="G2698" s="13">
        <v>152500</v>
      </c>
      <c r="H2698" s="13">
        <v>152500</v>
      </c>
      <c r="I2698" s="13">
        <v>152500</v>
      </c>
      <c r="J2698" s="13">
        <v>152500</v>
      </c>
      <c r="K2698" s="13">
        <v>152500</v>
      </c>
      <c r="L2698" s="13">
        <v>152500</v>
      </c>
      <c r="M2698" s="13">
        <v>152500</v>
      </c>
      <c r="N2698" s="13">
        <v>152500</v>
      </c>
      <c r="O2698" s="13">
        <v>152500</v>
      </c>
      <c r="P2698" s="13">
        <v>152500</v>
      </c>
      <c r="Q2698" s="13">
        <v>152500</v>
      </c>
      <c r="R2698" s="13">
        <v>152500</v>
      </c>
      <c r="S2698" s="13">
        <v>152500</v>
      </c>
      <c r="T2698" s="13">
        <v>190100</v>
      </c>
      <c r="U2698" s="13">
        <v>201000</v>
      </c>
      <c r="V2698" s="13">
        <v>201000</v>
      </c>
      <c r="W2698" s="13">
        <v>224500</v>
      </c>
      <c r="X2698" s="13">
        <v>225200</v>
      </c>
      <c r="Y2698" s="13">
        <v>230200</v>
      </c>
      <c r="Z2698" s="13">
        <v>230200</v>
      </c>
      <c r="AA2698" s="13">
        <v>230200</v>
      </c>
      <c r="AB2698" s="13"/>
      <c r="AC2698" s="13"/>
      <c r="AD2698" s="13"/>
      <c r="AE2698" s="13"/>
      <c r="AF2698" s="13"/>
      <c r="AG2698" s="13"/>
      <c r="AH2698" s="13"/>
      <c r="AI2698" s="13"/>
      <c r="AJ2698" s="13"/>
      <c r="AK2698" s="13"/>
      <c r="AL2698" s="13"/>
      <c r="AM2698" s="13">
        <v>91</v>
      </c>
      <c r="AN2698" s="13"/>
      <c r="AO2698" s="13">
        <v>34</v>
      </c>
      <c r="AP2698" s="13">
        <v>53</v>
      </c>
      <c r="AQ2698" s="13">
        <v>54</v>
      </c>
      <c r="AR2698" s="13"/>
      <c r="AS2698" s="13">
        <v>69</v>
      </c>
      <c r="AT2698" s="13">
        <v>16</v>
      </c>
      <c r="AU2698" s="13">
        <v>65</v>
      </c>
      <c r="AV2698" s="13"/>
      <c r="AW2698" s="13"/>
      <c r="AX2698" s="13"/>
      <c r="AY2698" s="14">
        <f t="shared" si="424"/>
        <v>54.571428571428569</v>
      </c>
      <c r="AZ2698" s="14">
        <f t="shared" si="432"/>
        <v>23</v>
      </c>
      <c r="BA2698" s="19">
        <f t="shared" si="425"/>
        <v>0.31818181818181818</v>
      </c>
      <c r="BB2698" s="20">
        <f t="shared" si="433"/>
        <v>24.35061356418727</v>
      </c>
      <c r="BC2698">
        <f t="shared" si="426"/>
        <v>0</v>
      </c>
      <c r="BD2698" s="14">
        <f t="shared" si="427"/>
        <v>1</v>
      </c>
      <c r="BE2698" s="14" t="str">
        <f t="shared" si="428"/>
        <v/>
      </c>
      <c r="BF2698" s="14">
        <f t="shared" si="429"/>
        <v>91</v>
      </c>
      <c r="BG2698" s="14">
        <f t="shared" si="430"/>
        <v>51.4</v>
      </c>
    </row>
    <row r="2699" spans="1:59" x14ac:dyDescent="0.2">
      <c r="A2699" t="str">
        <f t="shared" si="431"/>
        <v>Joel Smith_2017</v>
      </c>
      <c r="B2699" t="s">
        <v>1555</v>
      </c>
      <c r="C2699" t="s">
        <v>288</v>
      </c>
      <c r="D2699">
        <v>2017</v>
      </c>
      <c r="E2699" s="13">
        <v>117300</v>
      </c>
      <c r="F2699" s="13">
        <v>117300</v>
      </c>
      <c r="G2699" s="13">
        <v>117300</v>
      </c>
      <c r="H2699" s="13">
        <v>117300</v>
      </c>
      <c r="I2699" s="13">
        <v>117300</v>
      </c>
      <c r="J2699" s="13">
        <v>117300</v>
      </c>
      <c r="K2699" s="13">
        <v>117300</v>
      </c>
      <c r="L2699" s="13">
        <v>117300</v>
      </c>
      <c r="M2699" s="13">
        <v>117300</v>
      </c>
      <c r="N2699" s="13">
        <v>117300</v>
      </c>
      <c r="O2699" s="13">
        <v>117300</v>
      </c>
      <c r="P2699" s="13">
        <v>117300</v>
      </c>
      <c r="Q2699" s="13">
        <v>117300</v>
      </c>
      <c r="R2699" s="13">
        <v>117300</v>
      </c>
      <c r="S2699" s="13">
        <v>117300</v>
      </c>
      <c r="T2699" s="13">
        <v>117300</v>
      </c>
      <c r="U2699" s="13">
        <v>117300</v>
      </c>
      <c r="V2699" s="13">
        <v>132400</v>
      </c>
      <c r="W2699" s="13">
        <v>132400</v>
      </c>
      <c r="X2699" s="13">
        <v>132400</v>
      </c>
      <c r="Y2699" s="13">
        <v>132400</v>
      </c>
      <c r="Z2699" s="13">
        <v>132400</v>
      </c>
      <c r="AA2699" s="13">
        <v>132400</v>
      </c>
      <c r="AB2699" s="13">
        <v>23</v>
      </c>
      <c r="AC2699" s="13"/>
      <c r="AD2699" s="13"/>
      <c r="AE2699" s="13"/>
      <c r="AF2699" s="13"/>
      <c r="AG2699" s="13"/>
      <c r="AH2699" s="13"/>
      <c r="AI2699" s="13"/>
      <c r="AJ2699" s="13"/>
      <c r="AK2699" s="13"/>
      <c r="AL2699" s="13"/>
      <c r="AM2699" s="13"/>
      <c r="AN2699" s="13"/>
      <c r="AO2699" s="13"/>
      <c r="AP2699" s="13"/>
      <c r="AQ2699" s="13">
        <v>34</v>
      </c>
      <c r="AR2699" s="13">
        <v>47</v>
      </c>
      <c r="AS2699" s="13"/>
      <c r="AT2699" s="13"/>
      <c r="AU2699" s="13"/>
      <c r="AV2699" s="13"/>
      <c r="AW2699" s="13"/>
      <c r="AX2699" s="13"/>
      <c r="AY2699" s="14">
        <f t="shared" si="424"/>
        <v>34.666666666666664</v>
      </c>
      <c r="AZ2699" s="14">
        <f t="shared" si="432"/>
        <v>23</v>
      </c>
      <c r="BA2699" s="19">
        <f t="shared" si="425"/>
        <v>0.13636363636363635</v>
      </c>
      <c r="BB2699" s="20">
        <f t="shared" si="433"/>
        <v>12.013880860626729</v>
      </c>
      <c r="BC2699">
        <f t="shared" si="426"/>
        <v>0</v>
      </c>
      <c r="BD2699" s="14">
        <f t="shared" si="427"/>
        <v>1</v>
      </c>
      <c r="BE2699" s="14">
        <f t="shared" si="428"/>
        <v>23</v>
      </c>
      <c r="BF2699" s="14" t="str">
        <f t="shared" si="429"/>
        <v/>
      </c>
      <c r="BG2699" s="14">
        <f t="shared" si="430"/>
        <v>40.5</v>
      </c>
    </row>
    <row r="2700" spans="1:59" x14ac:dyDescent="0.2">
      <c r="A2700" t="str">
        <f t="shared" si="431"/>
        <v>Joel Smith_2016</v>
      </c>
      <c r="B2700" t="s">
        <v>1555</v>
      </c>
      <c r="C2700" t="s">
        <v>288</v>
      </c>
      <c r="D2700">
        <v>2016</v>
      </c>
      <c r="E2700" s="13">
        <v>102400</v>
      </c>
      <c r="F2700" s="13">
        <v>102400</v>
      </c>
      <c r="G2700" s="13">
        <v>102400</v>
      </c>
      <c r="H2700" s="13">
        <v>102400</v>
      </c>
      <c r="I2700" s="13">
        <v>102400</v>
      </c>
      <c r="J2700" s="13">
        <v>102400</v>
      </c>
      <c r="K2700" s="13">
        <v>102400</v>
      </c>
      <c r="L2700" s="13">
        <v>102400</v>
      </c>
      <c r="M2700" s="13">
        <v>102400</v>
      </c>
      <c r="N2700" s="13">
        <v>102400</v>
      </c>
      <c r="O2700" s="13">
        <v>102400</v>
      </c>
      <c r="P2700" s="13">
        <v>102400</v>
      </c>
      <c r="Q2700" s="13">
        <v>102400</v>
      </c>
      <c r="R2700" s="13">
        <v>102400</v>
      </c>
      <c r="S2700" s="13">
        <v>102400</v>
      </c>
      <c r="T2700" s="13">
        <v>102400</v>
      </c>
      <c r="U2700" s="13">
        <v>102400</v>
      </c>
      <c r="V2700" s="13">
        <v>102400</v>
      </c>
      <c r="W2700" s="13">
        <v>102400</v>
      </c>
      <c r="X2700" s="13">
        <v>102400</v>
      </c>
      <c r="Y2700" s="13">
        <v>102400</v>
      </c>
      <c r="Z2700" s="13">
        <v>102400</v>
      </c>
      <c r="AA2700" s="13">
        <v>102400</v>
      </c>
      <c r="AB2700" s="13"/>
      <c r="AC2700" s="13"/>
      <c r="AD2700" s="13"/>
      <c r="AE2700" s="13"/>
      <c r="AF2700" s="13"/>
      <c r="AG2700" s="13"/>
      <c r="AH2700" s="13"/>
      <c r="AI2700" s="13"/>
      <c r="AJ2700" s="13"/>
      <c r="AK2700" s="13"/>
      <c r="AL2700" s="13"/>
      <c r="AM2700" s="13"/>
      <c r="AN2700" s="13"/>
      <c r="AO2700" s="13"/>
      <c r="AP2700" s="13"/>
      <c r="AQ2700" s="13"/>
      <c r="AR2700" s="13"/>
      <c r="AS2700" s="13"/>
      <c r="AT2700" s="13"/>
      <c r="AU2700" s="13"/>
      <c r="AV2700" s="13"/>
      <c r="AW2700" s="13"/>
      <c r="AX2700" s="13"/>
      <c r="AY2700" s="14" t="str">
        <f t="shared" si="424"/>
        <v/>
      </c>
      <c r="AZ2700" s="14">
        <f t="shared" si="432"/>
        <v>23</v>
      </c>
      <c r="BA2700" s="19">
        <f t="shared" si="425"/>
        <v>0</v>
      </c>
      <c r="BB2700" s="20" t="e">
        <f t="shared" si="433"/>
        <v>#DIV/0!</v>
      </c>
      <c r="BC2700">
        <f t="shared" si="426"/>
        <v>0</v>
      </c>
      <c r="BD2700" s="14">
        <f t="shared" si="427"/>
        <v>1</v>
      </c>
      <c r="BE2700" s="14" t="str">
        <f t="shared" si="428"/>
        <v/>
      </c>
      <c r="BF2700" s="14" t="str">
        <f t="shared" si="429"/>
        <v/>
      </c>
      <c r="BG2700" s="14" t="str">
        <f t="shared" si="430"/>
        <v/>
      </c>
    </row>
    <row r="2701" spans="1:59" x14ac:dyDescent="0.2">
      <c r="A2701" t="str">
        <f t="shared" si="431"/>
        <v>Joel Smith_2015</v>
      </c>
      <c r="B2701" t="s">
        <v>1555</v>
      </c>
      <c r="C2701" t="s">
        <v>288</v>
      </c>
      <c r="D2701">
        <v>2015</v>
      </c>
      <c r="E2701" s="13">
        <v>0</v>
      </c>
      <c r="F2701" s="13">
        <v>0</v>
      </c>
      <c r="G2701" s="13">
        <v>0</v>
      </c>
      <c r="H2701" s="13">
        <v>0</v>
      </c>
      <c r="I2701" s="13">
        <v>0</v>
      </c>
      <c r="J2701" s="13">
        <v>0</v>
      </c>
      <c r="K2701" s="13">
        <v>0</v>
      </c>
      <c r="L2701" s="13">
        <v>0</v>
      </c>
      <c r="M2701" s="13">
        <v>0</v>
      </c>
      <c r="N2701" s="13">
        <v>0</v>
      </c>
      <c r="O2701" s="13">
        <v>0</v>
      </c>
      <c r="P2701" s="13">
        <v>0</v>
      </c>
      <c r="Q2701" s="13">
        <v>0</v>
      </c>
      <c r="R2701" s="13">
        <v>0</v>
      </c>
      <c r="S2701" s="13">
        <v>0</v>
      </c>
      <c r="T2701" s="13">
        <v>0</v>
      </c>
      <c r="U2701" s="13">
        <v>0</v>
      </c>
      <c r="V2701" s="13">
        <v>0</v>
      </c>
      <c r="W2701" s="13">
        <v>0</v>
      </c>
      <c r="X2701" s="13">
        <v>0</v>
      </c>
      <c r="Y2701" s="13">
        <v>0</v>
      </c>
      <c r="Z2701" s="13">
        <v>0</v>
      </c>
      <c r="AA2701" s="13">
        <v>0</v>
      </c>
      <c r="AB2701" s="13"/>
      <c r="AC2701" s="13"/>
      <c r="AD2701" s="13"/>
      <c r="AE2701" s="13"/>
      <c r="AF2701" s="13"/>
      <c r="AG2701" s="13"/>
      <c r="AH2701" s="13"/>
      <c r="AI2701" s="13"/>
      <c r="AJ2701" s="13"/>
      <c r="AK2701" s="13"/>
      <c r="AL2701" s="13"/>
      <c r="AM2701" s="13"/>
      <c r="AN2701" s="13"/>
      <c r="AO2701" s="13"/>
      <c r="AP2701" s="13"/>
      <c r="AQ2701" s="13"/>
      <c r="AR2701" s="13"/>
      <c r="AS2701" s="13"/>
      <c r="AT2701" s="13"/>
      <c r="AU2701" s="13"/>
      <c r="AV2701" s="13"/>
      <c r="AW2701" s="13"/>
      <c r="AX2701" s="13"/>
      <c r="AY2701" s="14" t="str">
        <f t="shared" si="424"/>
        <v/>
      </c>
      <c r="AZ2701" s="14">
        <f t="shared" si="432"/>
        <v>23</v>
      </c>
      <c r="BA2701" s="19">
        <f t="shared" si="425"/>
        <v>0</v>
      </c>
      <c r="BB2701" s="20" t="e">
        <f t="shared" si="433"/>
        <v>#DIV/0!</v>
      </c>
      <c r="BC2701">
        <f t="shared" si="426"/>
        <v>23</v>
      </c>
      <c r="BD2701" s="14">
        <f t="shared" si="427"/>
        <v>1</v>
      </c>
      <c r="BE2701" s="14" t="str">
        <f t="shared" si="428"/>
        <v/>
      </c>
      <c r="BF2701" s="14" t="str">
        <f t="shared" si="429"/>
        <v/>
      </c>
      <c r="BG2701" s="14" t="str">
        <f t="shared" si="430"/>
        <v/>
      </c>
    </row>
    <row r="2702" spans="1:59" x14ac:dyDescent="0.2">
      <c r="A2702" t="str">
        <f t="shared" si="431"/>
        <v>Josh Smith_2018</v>
      </c>
      <c r="B2702" t="s">
        <v>725</v>
      </c>
      <c r="C2702" t="s">
        <v>465</v>
      </c>
      <c r="D2702">
        <v>2018</v>
      </c>
      <c r="E2702" s="13">
        <v>370000</v>
      </c>
      <c r="F2702" s="13">
        <v>370000</v>
      </c>
      <c r="G2702" s="13">
        <v>370000</v>
      </c>
      <c r="H2702" s="13">
        <v>370000</v>
      </c>
      <c r="I2702" s="13">
        <v>370000</v>
      </c>
      <c r="J2702" s="13">
        <v>370000</v>
      </c>
      <c r="K2702" s="13">
        <v>370000</v>
      </c>
      <c r="L2702" s="13">
        <v>370000</v>
      </c>
      <c r="M2702" s="13">
        <v>370000</v>
      </c>
      <c r="N2702" s="13">
        <v>370000</v>
      </c>
      <c r="O2702" s="13">
        <v>370000</v>
      </c>
      <c r="P2702" s="13">
        <v>370000</v>
      </c>
      <c r="Q2702" s="13">
        <v>370000</v>
      </c>
      <c r="R2702" s="13">
        <v>370000</v>
      </c>
      <c r="S2702" s="13">
        <v>370000</v>
      </c>
      <c r="T2702" s="13">
        <v>370000</v>
      </c>
      <c r="U2702" s="13">
        <v>370000</v>
      </c>
      <c r="V2702" s="13">
        <v>370000</v>
      </c>
      <c r="W2702" s="13">
        <v>370000</v>
      </c>
      <c r="X2702" s="13">
        <v>370000</v>
      </c>
      <c r="Y2702" s="13">
        <v>370000</v>
      </c>
      <c r="Z2702" s="13">
        <v>370000</v>
      </c>
      <c r="AA2702" s="13">
        <v>370000</v>
      </c>
      <c r="AB2702" s="13">
        <v>45</v>
      </c>
      <c r="AC2702" s="13"/>
      <c r="AD2702" s="13"/>
      <c r="AE2702" s="13"/>
      <c r="AF2702" s="13"/>
      <c r="AG2702" s="13"/>
      <c r="AH2702" s="13"/>
      <c r="AI2702" s="13"/>
      <c r="AJ2702" s="13"/>
      <c r="AK2702" s="13"/>
      <c r="AL2702" s="13"/>
      <c r="AM2702" s="13"/>
      <c r="AN2702" s="13"/>
      <c r="AO2702" s="13"/>
      <c r="AP2702" s="13"/>
      <c r="AQ2702" s="13"/>
      <c r="AR2702" s="13"/>
      <c r="AS2702" s="13"/>
      <c r="AT2702" s="13"/>
      <c r="AU2702" s="13"/>
      <c r="AV2702" s="13"/>
      <c r="AW2702" s="13"/>
      <c r="AX2702" s="13"/>
      <c r="AY2702" s="14">
        <f t="shared" si="424"/>
        <v>45</v>
      </c>
      <c r="AZ2702" s="14">
        <f t="shared" si="432"/>
        <v>23</v>
      </c>
      <c r="BA2702" s="19">
        <f t="shared" si="425"/>
        <v>4.5454545454545456E-2</v>
      </c>
      <c r="BB2702" s="20" t="e">
        <f t="shared" si="433"/>
        <v>#DIV/0!</v>
      </c>
      <c r="BC2702">
        <f t="shared" si="426"/>
        <v>0</v>
      </c>
      <c r="BD2702" s="14">
        <f t="shared" si="427"/>
        <v>1</v>
      </c>
      <c r="BE2702" s="14">
        <f t="shared" si="428"/>
        <v>45</v>
      </c>
      <c r="BF2702" s="14" t="str">
        <f t="shared" si="429"/>
        <v/>
      </c>
      <c r="BG2702" s="14" t="str">
        <f t="shared" si="430"/>
        <v/>
      </c>
    </row>
    <row r="2703" spans="1:59" x14ac:dyDescent="0.2">
      <c r="A2703" t="str">
        <f t="shared" si="431"/>
        <v>Josh Smith_2017</v>
      </c>
      <c r="B2703" t="s">
        <v>725</v>
      </c>
      <c r="C2703" t="s">
        <v>465</v>
      </c>
      <c r="D2703">
        <v>2017</v>
      </c>
      <c r="E2703" s="13">
        <v>396300</v>
      </c>
      <c r="F2703" s="13">
        <v>396300</v>
      </c>
      <c r="G2703" s="13">
        <v>396300</v>
      </c>
      <c r="H2703" s="13">
        <v>383300</v>
      </c>
      <c r="I2703" s="13">
        <v>375500</v>
      </c>
      <c r="J2703" s="13">
        <v>375500</v>
      </c>
      <c r="K2703" s="13">
        <v>377400</v>
      </c>
      <c r="L2703" s="13">
        <v>385500</v>
      </c>
      <c r="M2703" s="13">
        <v>384500</v>
      </c>
      <c r="N2703" s="13">
        <v>373500</v>
      </c>
      <c r="O2703" s="13">
        <v>373700</v>
      </c>
      <c r="P2703" s="13">
        <v>397400</v>
      </c>
      <c r="Q2703" s="13">
        <v>391100</v>
      </c>
      <c r="R2703" s="13">
        <v>391100</v>
      </c>
      <c r="S2703" s="13">
        <v>391100</v>
      </c>
      <c r="T2703" s="13">
        <v>391100</v>
      </c>
      <c r="U2703" s="13">
        <v>358700</v>
      </c>
      <c r="V2703" s="13">
        <v>358700</v>
      </c>
      <c r="W2703" s="13">
        <v>358700</v>
      </c>
      <c r="X2703" s="13">
        <v>358700</v>
      </c>
      <c r="Y2703" s="13">
        <v>358700</v>
      </c>
      <c r="Z2703" s="13">
        <v>358700</v>
      </c>
      <c r="AA2703" s="13">
        <v>310000</v>
      </c>
      <c r="AB2703" s="13">
        <v>62</v>
      </c>
      <c r="AC2703" s="13">
        <v>79</v>
      </c>
      <c r="AD2703" s="13">
        <v>61</v>
      </c>
      <c r="AE2703" s="13">
        <v>67</v>
      </c>
      <c r="AF2703" s="13"/>
      <c r="AG2703" s="13">
        <v>97</v>
      </c>
      <c r="AH2703" s="13">
        <v>75</v>
      </c>
      <c r="AI2703" s="13">
        <v>53</v>
      </c>
      <c r="AJ2703" s="13">
        <v>73</v>
      </c>
      <c r="AK2703" s="13">
        <v>94</v>
      </c>
      <c r="AL2703" s="13">
        <v>107</v>
      </c>
      <c r="AM2703" s="13">
        <v>18</v>
      </c>
      <c r="AN2703" s="13"/>
      <c r="AO2703" s="13"/>
      <c r="AP2703" s="13"/>
      <c r="AQ2703" s="13">
        <v>35</v>
      </c>
      <c r="AR2703" s="13"/>
      <c r="AS2703" s="13"/>
      <c r="AT2703" s="13"/>
      <c r="AU2703" s="13"/>
      <c r="AV2703" s="13"/>
      <c r="AW2703" s="13">
        <v>54</v>
      </c>
      <c r="AX2703" s="13"/>
      <c r="AY2703" s="14">
        <f t="shared" si="424"/>
        <v>67.307692307692307</v>
      </c>
      <c r="AZ2703" s="14">
        <f t="shared" si="432"/>
        <v>23</v>
      </c>
      <c r="BA2703" s="19">
        <f t="shared" si="425"/>
        <v>0.59090909090909094</v>
      </c>
      <c r="BB2703" s="20">
        <f t="shared" si="433"/>
        <v>24.702849415214626</v>
      </c>
      <c r="BC2703">
        <f t="shared" si="426"/>
        <v>0</v>
      </c>
      <c r="BD2703" s="14">
        <f t="shared" si="427"/>
        <v>23</v>
      </c>
      <c r="BE2703" s="14">
        <f t="shared" si="428"/>
        <v>73.2</v>
      </c>
      <c r="BF2703" s="14">
        <f t="shared" si="429"/>
        <v>70</v>
      </c>
      <c r="BG2703" s="14">
        <f t="shared" si="430"/>
        <v>44.5</v>
      </c>
    </row>
    <row r="2704" spans="1:59" x14ac:dyDescent="0.2">
      <c r="A2704" t="str">
        <f t="shared" si="431"/>
        <v>Josh Smith_2016</v>
      </c>
      <c r="B2704" t="s">
        <v>725</v>
      </c>
      <c r="C2704" t="s">
        <v>465</v>
      </c>
      <c r="D2704">
        <v>2016</v>
      </c>
      <c r="E2704" s="13">
        <v>102400</v>
      </c>
      <c r="F2704" s="13">
        <v>102400</v>
      </c>
      <c r="G2704" s="13">
        <v>102400</v>
      </c>
      <c r="H2704" s="13">
        <v>102400</v>
      </c>
      <c r="I2704" s="13">
        <v>102400</v>
      </c>
      <c r="J2704" s="13">
        <v>102400</v>
      </c>
      <c r="K2704" s="13">
        <v>102400</v>
      </c>
      <c r="L2704" s="13">
        <v>171500</v>
      </c>
      <c r="M2704" s="13">
        <v>227400</v>
      </c>
      <c r="N2704" s="13">
        <v>255100</v>
      </c>
      <c r="O2704" s="13">
        <v>288200</v>
      </c>
      <c r="P2704" s="13">
        <v>304800</v>
      </c>
      <c r="Q2704" s="13">
        <v>305600</v>
      </c>
      <c r="R2704" s="13">
        <v>305600</v>
      </c>
      <c r="S2704" s="13">
        <v>311900</v>
      </c>
      <c r="T2704" s="13">
        <v>319800</v>
      </c>
      <c r="U2704" s="13">
        <v>333500</v>
      </c>
      <c r="V2704" s="13">
        <v>316000</v>
      </c>
      <c r="W2704" s="13">
        <v>304800</v>
      </c>
      <c r="X2704" s="13">
        <v>316800</v>
      </c>
      <c r="Y2704" s="13">
        <v>349900</v>
      </c>
      <c r="Z2704" s="13">
        <v>365600</v>
      </c>
      <c r="AA2704" s="13">
        <v>385900</v>
      </c>
      <c r="AB2704" s="13"/>
      <c r="AC2704" s="13"/>
      <c r="AD2704" s="13"/>
      <c r="AE2704" s="13"/>
      <c r="AF2704" s="13">
        <v>72</v>
      </c>
      <c r="AG2704" s="13">
        <v>96</v>
      </c>
      <c r="AH2704" s="13">
        <v>49</v>
      </c>
      <c r="AI2704" s="13">
        <v>83</v>
      </c>
      <c r="AJ2704" s="13">
        <v>67</v>
      </c>
      <c r="AK2704" s="13">
        <v>78</v>
      </c>
      <c r="AL2704" s="13">
        <v>65</v>
      </c>
      <c r="AM2704" s="13">
        <v>42</v>
      </c>
      <c r="AN2704" s="13"/>
      <c r="AO2704" s="13">
        <v>93</v>
      </c>
      <c r="AP2704" s="13">
        <v>70</v>
      </c>
      <c r="AQ2704" s="13">
        <v>61</v>
      </c>
      <c r="AR2704" s="13">
        <v>33</v>
      </c>
      <c r="AS2704" s="13">
        <v>75</v>
      </c>
      <c r="AT2704" s="13">
        <v>108</v>
      </c>
      <c r="AU2704" s="13">
        <v>89</v>
      </c>
      <c r="AV2704" s="13">
        <v>56</v>
      </c>
      <c r="AW2704" s="13">
        <v>128</v>
      </c>
      <c r="AX2704" s="13">
        <v>46</v>
      </c>
      <c r="AY2704" s="14">
        <f t="shared" si="424"/>
        <v>72.833333333333329</v>
      </c>
      <c r="AZ2704" s="14">
        <f t="shared" si="432"/>
        <v>23</v>
      </c>
      <c r="BA2704" s="19">
        <f t="shared" si="425"/>
        <v>0.81818181818181823</v>
      </c>
      <c r="BB2704" s="20">
        <f t="shared" si="433"/>
        <v>24.220190896415815</v>
      </c>
      <c r="BC2704">
        <f t="shared" si="426"/>
        <v>0</v>
      </c>
      <c r="BD2704" s="14">
        <f t="shared" si="427"/>
        <v>1</v>
      </c>
      <c r="BE2704" s="14">
        <f t="shared" si="428"/>
        <v>84</v>
      </c>
      <c r="BF2704" s="14">
        <f t="shared" si="429"/>
        <v>64</v>
      </c>
      <c r="BG2704" s="14">
        <f t="shared" si="430"/>
        <v>74</v>
      </c>
    </row>
    <row r="2705" spans="1:59" x14ac:dyDescent="0.2">
      <c r="A2705" t="str">
        <f t="shared" si="431"/>
        <v>Josh Smith_2015</v>
      </c>
      <c r="B2705" t="s">
        <v>725</v>
      </c>
      <c r="C2705" t="s">
        <v>465</v>
      </c>
      <c r="D2705">
        <v>2015</v>
      </c>
      <c r="E2705" s="13">
        <v>0</v>
      </c>
      <c r="F2705" s="13">
        <v>0</v>
      </c>
      <c r="G2705" s="13">
        <v>0</v>
      </c>
      <c r="H2705" s="13">
        <v>0</v>
      </c>
      <c r="I2705" s="13">
        <v>0</v>
      </c>
      <c r="J2705" s="13">
        <v>0</v>
      </c>
      <c r="K2705" s="13">
        <v>0</v>
      </c>
      <c r="L2705" s="13">
        <v>0</v>
      </c>
      <c r="M2705" s="13">
        <v>0</v>
      </c>
      <c r="N2705" s="13">
        <v>0</v>
      </c>
      <c r="O2705" s="13">
        <v>0</v>
      </c>
      <c r="P2705" s="13">
        <v>0</v>
      </c>
      <c r="Q2705" s="13">
        <v>0</v>
      </c>
      <c r="R2705" s="13">
        <v>0</v>
      </c>
      <c r="S2705" s="13">
        <v>0</v>
      </c>
      <c r="T2705" s="13">
        <v>0</v>
      </c>
      <c r="U2705" s="13">
        <v>0</v>
      </c>
      <c r="V2705" s="13">
        <v>0</v>
      </c>
      <c r="W2705" s="13">
        <v>0</v>
      </c>
      <c r="X2705" s="13">
        <v>0</v>
      </c>
      <c r="Y2705" s="13">
        <v>0</v>
      </c>
      <c r="Z2705" s="13">
        <v>0</v>
      </c>
      <c r="AA2705" s="13">
        <v>0</v>
      </c>
      <c r="AB2705" s="13"/>
      <c r="AC2705" s="13"/>
      <c r="AD2705" s="13"/>
      <c r="AE2705" s="13"/>
      <c r="AF2705" s="13"/>
      <c r="AG2705" s="13"/>
      <c r="AH2705" s="13"/>
      <c r="AI2705" s="13"/>
      <c r="AJ2705" s="13"/>
      <c r="AK2705" s="13"/>
      <c r="AL2705" s="13"/>
      <c r="AM2705" s="13"/>
      <c r="AN2705" s="13"/>
      <c r="AO2705" s="13"/>
      <c r="AP2705" s="13"/>
      <c r="AQ2705" s="13"/>
      <c r="AR2705" s="13"/>
      <c r="AS2705" s="13"/>
      <c r="AT2705" s="13"/>
      <c r="AU2705" s="13"/>
      <c r="AV2705" s="13"/>
      <c r="AW2705" s="13"/>
      <c r="AX2705" s="13"/>
      <c r="AY2705" s="14" t="str">
        <f t="shared" si="424"/>
        <v/>
      </c>
      <c r="AZ2705" s="14">
        <f t="shared" si="432"/>
        <v>23</v>
      </c>
      <c r="BA2705" s="19">
        <f t="shared" si="425"/>
        <v>0</v>
      </c>
      <c r="BB2705" s="20" t="e">
        <f t="shared" si="433"/>
        <v>#DIV/0!</v>
      </c>
      <c r="BC2705">
        <f t="shared" si="426"/>
        <v>23</v>
      </c>
      <c r="BD2705" s="14">
        <f t="shared" si="427"/>
        <v>1</v>
      </c>
      <c r="BE2705" s="14" t="str">
        <f t="shared" si="428"/>
        <v/>
      </c>
      <c r="BF2705" s="14" t="str">
        <f t="shared" si="429"/>
        <v/>
      </c>
      <c r="BG2705" s="14" t="str">
        <f t="shared" si="430"/>
        <v/>
      </c>
    </row>
    <row r="2706" spans="1:59" x14ac:dyDescent="0.2">
      <c r="A2706" t="str">
        <f t="shared" si="431"/>
        <v>Nick Smith_2018</v>
      </c>
      <c r="B2706" t="s">
        <v>808</v>
      </c>
      <c r="C2706" t="s">
        <v>423</v>
      </c>
      <c r="D2706">
        <v>2018</v>
      </c>
      <c r="E2706" s="13">
        <v>308400</v>
      </c>
      <c r="F2706" s="13">
        <v>308400</v>
      </c>
      <c r="G2706" s="13">
        <v>308400</v>
      </c>
      <c r="H2706" s="13">
        <v>319000</v>
      </c>
      <c r="I2706" s="13">
        <v>317100</v>
      </c>
      <c r="J2706" s="13">
        <v>311400</v>
      </c>
      <c r="K2706" s="13">
        <v>312000</v>
      </c>
      <c r="L2706" s="13">
        <v>307000</v>
      </c>
      <c r="M2706" s="13">
        <v>311900</v>
      </c>
      <c r="N2706" s="13">
        <v>320600</v>
      </c>
      <c r="O2706" s="13">
        <v>341400</v>
      </c>
      <c r="P2706" s="13">
        <v>355700</v>
      </c>
      <c r="Q2706" s="13">
        <v>348800</v>
      </c>
      <c r="R2706" s="13">
        <v>361000</v>
      </c>
      <c r="S2706" s="13">
        <v>361000</v>
      </c>
      <c r="T2706" s="13">
        <v>349000</v>
      </c>
      <c r="U2706" s="13">
        <v>350000</v>
      </c>
      <c r="V2706" s="13">
        <v>324400</v>
      </c>
      <c r="W2706" s="13">
        <v>301300</v>
      </c>
      <c r="X2706" s="13">
        <v>286400</v>
      </c>
      <c r="Y2706" s="13">
        <v>285000</v>
      </c>
      <c r="Z2706" s="13">
        <v>270900</v>
      </c>
      <c r="AA2706" s="13">
        <v>270900</v>
      </c>
      <c r="AB2706" s="13">
        <v>75</v>
      </c>
      <c r="AC2706" s="13">
        <v>80</v>
      </c>
      <c r="AD2706" s="13">
        <v>52</v>
      </c>
      <c r="AE2706" s="13">
        <v>51</v>
      </c>
      <c r="AF2706" s="13">
        <v>70</v>
      </c>
      <c r="AG2706" s="13">
        <v>65</v>
      </c>
      <c r="AH2706" s="13">
        <v>40</v>
      </c>
      <c r="AI2706" s="13">
        <v>91</v>
      </c>
      <c r="AJ2706" s="13">
        <v>77</v>
      </c>
      <c r="AK2706" s="13">
        <v>71</v>
      </c>
      <c r="AL2706" s="13">
        <v>89</v>
      </c>
      <c r="AM2706" s="13">
        <v>40</v>
      </c>
      <c r="AN2706" s="13">
        <v>108</v>
      </c>
      <c r="AO2706" s="13"/>
      <c r="AP2706" s="13">
        <v>46</v>
      </c>
      <c r="AQ2706" s="13">
        <v>62</v>
      </c>
      <c r="AR2706" s="13">
        <v>48</v>
      </c>
      <c r="AS2706" s="13">
        <v>37</v>
      </c>
      <c r="AT2706" s="13">
        <v>66</v>
      </c>
      <c r="AU2706" s="13">
        <v>70</v>
      </c>
      <c r="AV2706" s="13">
        <v>8</v>
      </c>
      <c r="AW2706" s="13"/>
      <c r="AX2706" s="13"/>
      <c r="AY2706" s="14">
        <f t="shared" si="424"/>
        <v>62.3</v>
      </c>
      <c r="AZ2706" s="14">
        <f t="shared" si="432"/>
        <v>23</v>
      </c>
      <c r="BA2706" s="19">
        <f t="shared" si="425"/>
        <v>0.90909090909090906</v>
      </c>
      <c r="BB2706" s="20">
        <f t="shared" si="433"/>
        <v>22.732077960913571</v>
      </c>
      <c r="BC2706">
        <f t="shared" si="426"/>
        <v>0</v>
      </c>
      <c r="BD2706" s="14">
        <f t="shared" si="427"/>
        <v>22</v>
      </c>
      <c r="BE2706" s="14">
        <f t="shared" si="428"/>
        <v>65.5</v>
      </c>
      <c r="BF2706" s="14">
        <f t="shared" si="429"/>
        <v>68</v>
      </c>
      <c r="BG2706" s="14">
        <f t="shared" si="430"/>
        <v>48.142857142857146</v>
      </c>
    </row>
    <row r="2707" spans="1:59" x14ac:dyDescent="0.2">
      <c r="A2707" t="str">
        <f t="shared" si="431"/>
        <v>Nick Smith_2017</v>
      </c>
      <c r="B2707" t="s">
        <v>808</v>
      </c>
      <c r="C2707" t="s">
        <v>423</v>
      </c>
      <c r="D2707">
        <v>2017</v>
      </c>
      <c r="E2707" s="13">
        <v>333400</v>
      </c>
      <c r="F2707" s="13">
        <v>333400</v>
      </c>
      <c r="G2707" s="13">
        <v>333400</v>
      </c>
      <c r="H2707" s="13">
        <v>313600</v>
      </c>
      <c r="I2707" s="13">
        <v>295000</v>
      </c>
      <c r="J2707" s="13">
        <v>275200</v>
      </c>
      <c r="K2707" s="13">
        <v>266400</v>
      </c>
      <c r="L2707" s="13">
        <v>264300</v>
      </c>
      <c r="M2707" s="13">
        <v>265400</v>
      </c>
      <c r="N2707" s="13">
        <v>277500</v>
      </c>
      <c r="O2707" s="13">
        <v>295700</v>
      </c>
      <c r="P2707" s="13">
        <v>295700</v>
      </c>
      <c r="Q2707" s="13">
        <v>317000</v>
      </c>
      <c r="R2707" s="13">
        <v>313400</v>
      </c>
      <c r="S2707" s="13">
        <v>300900</v>
      </c>
      <c r="T2707" s="13">
        <v>285800</v>
      </c>
      <c r="U2707" s="13">
        <v>284800</v>
      </c>
      <c r="V2707" s="13">
        <v>292800</v>
      </c>
      <c r="W2707" s="13">
        <v>302300</v>
      </c>
      <c r="X2707" s="13">
        <v>306900</v>
      </c>
      <c r="Y2707" s="13">
        <v>301000</v>
      </c>
      <c r="Z2707" s="13">
        <v>294800</v>
      </c>
      <c r="AA2707" s="13">
        <v>285400</v>
      </c>
      <c r="AB2707" s="13">
        <v>49</v>
      </c>
      <c r="AC2707" s="13">
        <v>56</v>
      </c>
      <c r="AD2707" s="13">
        <v>45</v>
      </c>
      <c r="AE2707" s="13">
        <v>41</v>
      </c>
      <c r="AF2707" s="13">
        <v>42</v>
      </c>
      <c r="AG2707" s="13">
        <v>59</v>
      </c>
      <c r="AH2707" s="13">
        <v>50</v>
      </c>
      <c r="AI2707" s="13">
        <v>49</v>
      </c>
      <c r="AJ2707" s="13">
        <v>84</v>
      </c>
      <c r="AK2707" s="13">
        <v>71</v>
      </c>
      <c r="AL2707" s="13"/>
      <c r="AM2707" s="13">
        <v>66</v>
      </c>
      <c r="AN2707" s="13">
        <v>41</v>
      </c>
      <c r="AO2707" s="13">
        <v>49</v>
      </c>
      <c r="AP2707" s="13">
        <v>55</v>
      </c>
      <c r="AQ2707" s="13">
        <v>64</v>
      </c>
      <c r="AR2707" s="13">
        <v>69</v>
      </c>
      <c r="AS2707" s="13">
        <v>64</v>
      </c>
      <c r="AT2707" s="13">
        <v>59</v>
      </c>
      <c r="AU2707" s="13">
        <v>49</v>
      </c>
      <c r="AV2707" s="13">
        <v>60</v>
      </c>
      <c r="AW2707" s="13">
        <v>48</v>
      </c>
      <c r="AX2707" s="13">
        <v>64</v>
      </c>
      <c r="AY2707" s="14">
        <f t="shared" si="424"/>
        <v>56.090909090909093</v>
      </c>
      <c r="AZ2707" s="14">
        <f t="shared" si="432"/>
        <v>23</v>
      </c>
      <c r="BA2707" s="19">
        <f t="shared" si="425"/>
        <v>1</v>
      </c>
      <c r="BB2707" s="20">
        <f t="shared" si="433"/>
        <v>11.057895653199845</v>
      </c>
      <c r="BC2707">
        <f t="shared" si="426"/>
        <v>0</v>
      </c>
      <c r="BD2707" s="14">
        <f t="shared" si="427"/>
        <v>8</v>
      </c>
      <c r="BE2707" s="14">
        <f t="shared" si="428"/>
        <v>48.666666666666664</v>
      </c>
      <c r="BF2707" s="14">
        <f t="shared" si="429"/>
        <v>64</v>
      </c>
      <c r="BG2707" s="14">
        <f t="shared" si="430"/>
        <v>59.111111111111114</v>
      </c>
    </row>
    <row r="2708" spans="1:59" x14ac:dyDescent="0.2">
      <c r="A2708" t="str">
        <f t="shared" si="431"/>
        <v>Nick Smith_2016</v>
      </c>
      <c r="B2708" t="s">
        <v>808</v>
      </c>
      <c r="C2708" t="s">
        <v>423</v>
      </c>
      <c r="D2708">
        <v>2016</v>
      </c>
      <c r="E2708" s="13">
        <v>390400</v>
      </c>
      <c r="F2708" s="13">
        <v>390400</v>
      </c>
      <c r="G2708" s="13">
        <v>390400</v>
      </c>
      <c r="H2708" s="13">
        <v>371600</v>
      </c>
      <c r="I2708" s="13">
        <v>367300</v>
      </c>
      <c r="J2708" s="13">
        <v>358900</v>
      </c>
      <c r="K2708" s="13">
        <v>358900</v>
      </c>
      <c r="L2708" s="13">
        <v>351300</v>
      </c>
      <c r="M2708" s="13">
        <v>333400</v>
      </c>
      <c r="N2708" s="13">
        <v>319000</v>
      </c>
      <c r="O2708" s="13">
        <v>298100</v>
      </c>
      <c r="P2708" s="13">
        <v>289600</v>
      </c>
      <c r="Q2708" s="13">
        <v>290400</v>
      </c>
      <c r="R2708" s="13">
        <v>300400</v>
      </c>
      <c r="S2708" s="13">
        <v>300400</v>
      </c>
      <c r="T2708" s="13">
        <v>310000</v>
      </c>
      <c r="U2708" s="13">
        <v>320100</v>
      </c>
      <c r="V2708" s="13">
        <v>319300</v>
      </c>
      <c r="W2708" s="13">
        <v>320400</v>
      </c>
      <c r="X2708" s="13">
        <v>310300</v>
      </c>
      <c r="Y2708" s="13">
        <v>307100</v>
      </c>
      <c r="Z2708" s="13">
        <v>310800</v>
      </c>
      <c r="AA2708" s="13">
        <v>307900</v>
      </c>
      <c r="AB2708" s="13">
        <v>49</v>
      </c>
      <c r="AC2708" s="13">
        <v>73</v>
      </c>
      <c r="AD2708" s="13">
        <v>65</v>
      </c>
      <c r="AE2708" s="13">
        <v>71</v>
      </c>
      <c r="AF2708" s="13">
        <v>60</v>
      </c>
      <c r="AG2708" s="13"/>
      <c r="AH2708" s="13">
        <v>65</v>
      </c>
      <c r="AI2708" s="13">
        <v>43</v>
      </c>
      <c r="AJ2708" s="13">
        <v>59</v>
      </c>
      <c r="AK2708" s="13">
        <v>42</v>
      </c>
      <c r="AL2708" s="13">
        <v>58</v>
      </c>
      <c r="AM2708" s="13">
        <v>76</v>
      </c>
      <c r="AN2708" s="13">
        <v>68</v>
      </c>
      <c r="AO2708" s="13"/>
      <c r="AP2708" s="13">
        <v>58</v>
      </c>
      <c r="AQ2708" s="13">
        <v>84</v>
      </c>
      <c r="AR2708" s="13">
        <v>52</v>
      </c>
      <c r="AS2708" s="13">
        <v>63</v>
      </c>
      <c r="AT2708" s="13">
        <v>60</v>
      </c>
      <c r="AU2708" s="13">
        <v>62</v>
      </c>
      <c r="AV2708" s="13">
        <v>77</v>
      </c>
      <c r="AW2708" s="13">
        <v>47</v>
      </c>
      <c r="AX2708" s="13">
        <v>55</v>
      </c>
      <c r="AY2708" s="14">
        <f t="shared" si="424"/>
        <v>61.285714285714285</v>
      </c>
      <c r="AZ2708" s="14">
        <f t="shared" si="432"/>
        <v>23</v>
      </c>
      <c r="BA2708" s="19">
        <f t="shared" si="425"/>
        <v>0.95454545454545459</v>
      </c>
      <c r="BB2708" s="20">
        <f t="shared" si="433"/>
        <v>11.189918932426879</v>
      </c>
      <c r="BC2708">
        <f t="shared" si="426"/>
        <v>0</v>
      </c>
      <c r="BD2708" s="14">
        <f t="shared" si="427"/>
        <v>12</v>
      </c>
      <c r="BE2708" s="14">
        <f t="shared" si="428"/>
        <v>63.6</v>
      </c>
      <c r="BF2708" s="14">
        <f t="shared" si="429"/>
        <v>57.166666666666664</v>
      </c>
      <c r="BG2708" s="14">
        <f t="shared" si="430"/>
        <v>62</v>
      </c>
    </row>
    <row r="2709" spans="1:59" x14ac:dyDescent="0.2">
      <c r="A2709" t="str">
        <f t="shared" si="431"/>
        <v>Nick Smith_2015</v>
      </c>
      <c r="B2709" t="s">
        <v>808</v>
      </c>
      <c r="C2709" t="s">
        <v>423</v>
      </c>
      <c r="D2709">
        <v>2015</v>
      </c>
      <c r="E2709" s="13">
        <v>380800</v>
      </c>
      <c r="F2709" s="13">
        <v>380800</v>
      </c>
      <c r="G2709" s="13">
        <v>380800</v>
      </c>
      <c r="H2709" s="13">
        <v>380800</v>
      </c>
      <c r="I2709" s="13">
        <v>390600</v>
      </c>
      <c r="J2709" s="13">
        <v>399100</v>
      </c>
      <c r="K2709" s="13">
        <v>392600</v>
      </c>
      <c r="L2709" s="13">
        <v>376400</v>
      </c>
      <c r="M2709" s="13">
        <v>368400</v>
      </c>
      <c r="N2709" s="13">
        <v>377500</v>
      </c>
      <c r="O2709" s="13">
        <v>374800</v>
      </c>
      <c r="P2709" s="13">
        <v>366000</v>
      </c>
      <c r="Q2709" s="13">
        <v>366000</v>
      </c>
      <c r="R2709" s="13">
        <v>346700</v>
      </c>
      <c r="S2709" s="13">
        <v>350400</v>
      </c>
      <c r="T2709" s="13">
        <v>344100</v>
      </c>
      <c r="U2709" s="13">
        <v>349000</v>
      </c>
      <c r="V2709" s="13">
        <v>347100</v>
      </c>
      <c r="W2709" s="13">
        <v>348100</v>
      </c>
      <c r="X2709" s="13">
        <v>339900</v>
      </c>
      <c r="Y2709" s="13">
        <v>341400</v>
      </c>
      <c r="Z2709" s="13">
        <v>343300</v>
      </c>
      <c r="AA2709" s="13">
        <v>357000</v>
      </c>
      <c r="AB2709" s="13">
        <v>78</v>
      </c>
      <c r="AC2709" s="13">
        <v>82</v>
      </c>
      <c r="AD2709" s="13"/>
      <c r="AE2709" s="13">
        <v>89</v>
      </c>
      <c r="AF2709" s="13">
        <v>82</v>
      </c>
      <c r="AG2709" s="13">
        <v>53</v>
      </c>
      <c r="AH2709" s="13">
        <v>63</v>
      </c>
      <c r="AI2709" s="13">
        <v>90</v>
      </c>
      <c r="AJ2709" s="13">
        <v>87</v>
      </c>
      <c r="AK2709" s="13">
        <v>40</v>
      </c>
      <c r="AL2709" s="13">
        <v>75</v>
      </c>
      <c r="AM2709" s="13"/>
      <c r="AN2709" s="13">
        <v>59</v>
      </c>
      <c r="AO2709" s="13">
        <v>79</v>
      </c>
      <c r="AP2709" s="13">
        <v>55</v>
      </c>
      <c r="AQ2709" s="13">
        <v>81</v>
      </c>
      <c r="AR2709" s="13">
        <v>71</v>
      </c>
      <c r="AS2709" s="13">
        <v>60</v>
      </c>
      <c r="AT2709" s="13">
        <v>61</v>
      </c>
      <c r="AU2709" s="13">
        <v>89</v>
      </c>
      <c r="AV2709" s="13">
        <v>64</v>
      </c>
      <c r="AW2709" s="13">
        <v>89</v>
      </c>
      <c r="AX2709" s="13"/>
      <c r="AY2709" s="14">
        <f t="shared" si="424"/>
        <v>72.349999999999994</v>
      </c>
      <c r="AZ2709" s="14">
        <f t="shared" si="432"/>
        <v>23</v>
      </c>
      <c r="BA2709" s="19">
        <f t="shared" si="425"/>
        <v>0.90909090909090906</v>
      </c>
      <c r="BB2709" s="20">
        <f t="shared" si="433"/>
        <v>14.586493391959712</v>
      </c>
      <c r="BC2709">
        <f t="shared" si="426"/>
        <v>0</v>
      </c>
      <c r="BD2709" s="14">
        <f t="shared" si="427"/>
        <v>20</v>
      </c>
      <c r="BE2709" s="14">
        <f t="shared" si="428"/>
        <v>76.8</v>
      </c>
      <c r="BF2709" s="14">
        <f t="shared" si="429"/>
        <v>71</v>
      </c>
      <c r="BG2709" s="14">
        <f t="shared" si="430"/>
        <v>71.25</v>
      </c>
    </row>
    <row r="2710" spans="1:59" x14ac:dyDescent="0.2">
      <c r="A2710" t="str">
        <f t="shared" si="431"/>
        <v>Roarke Smith_2018</v>
      </c>
      <c r="B2710" t="s">
        <v>832</v>
      </c>
      <c r="C2710" t="s">
        <v>443</v>
      </c>
      <c r="D2710">
        <v>2018</v>
      </c>
      <c r="E2710" s="13">
        <v>158300</v>
      </c>
      <c r="F2710" s="13">
        <v>158300</v>
      </c>
      <c r="G2710" s="13">
        <v>158300</v>
      </c>
      <c r="H2710" s="13">
        <v>158300</v>
      </c>
      <c r="I2710" s="13">
        <v>158300</v>
      </c>
      <c r="J2710" s="13">
        <v>158300</v>
      </c>
      <c r="K2710" s="13">
        <v>158300</v>
      </c>
      <c r="L2710" s="13">
        <v>158300</v>
      </c>
      <c r="M2710" s="13">
        <v>158300</v>
      </c>
      <c r="N2710" s="13">
        <v>158300</v>
      </c>
      <c r="O2710" s="13">
        <v>158300</v>
      </c>
      <c r="P2710" s="13">
        <v>158300</v>
      </c>
      <c r="Q2710" s="13">
        <v>158300</v>
      </c>
      <c r="R2710" s="13">
        <v>187700</v>
      </c>
      <c r="S2710" s="13">
        <v>191400</v>
      </c>
      <c r="T2710" s="13">
        <v>198000</v>
      </c>
      <c r="U2710" s="13">
        <v>201900</v>
      </c>
      <c r="V2710" s="13">
        <v>210600</v>
      </c>
      <c r="W2710" s="13">
        <v>218600</v>
      </c>
      <c r="X2710" s="13">
        <v>218600</v>
      </c>
      <c r="Y2710" s="13">
        <v>204600</v>
      </c>
      <c r="Z2710" s="13">
        <v>204600</v>
      </c>
      <c r="AA2710" s="13">
        <v>202400</v>
      </c>
      <c r="AB2710" s="13"/>
      <c r="AC2710" s="13"/>
      <c r="AD2710" s="13"/>
      <c r="AE2710" s="13"/>
      <c r="AF2710" s="13"/>
      <c r="AG2710" s="13"/>
      <c r="AH2710" s="13"/>
      <c r="AI2710" s="13"/>
      <c r="AJ2710" s="13"/>
      <c r="AK2710" s="13">
        <v>68</v>
      </c>
      <c r="AL2710" s="13">
        <v>42</v>
      </c>
      <c r="AM2710" s="13"/>
      <c r="AN2710" s="13">
        <v>51</v>
      </c>
      <c r="AO2710" s="13">
        <v>29</v>
      </c>
      <c r="AP2710" s="13">
        <v>52</v>
      </c>
      <c r="AQ2710" s="13">
        <v>49</v>
      </c>
      <c r="AR2710" s="13">
        <v>42</v>
      </c>
      <c r="AS2710" s="13">
        <v>56</v>
      </c>
      <c r="AT2710" s="13"/>
      <c r="AU2710" s="13">
        <v>5</v>
      </c>
      <c r="AV2710" s="13"/>
      <c r="AW2710" s="13"/>
      <c r="AX2710" s="13">
        <v>61</v>
      </c>
      <c r="AY2710" s="14">
        <f t="shared" si="424"/>
        <v>45.5</v>
      </c>
      <c r="AZ2710" s="14">
        <f t="shared" si="432"/>
        <v>23</v>
      </c>
      <c r="BA2710" s="19">
        <f t="shared" si="425"/>
        <v>0.45454545454545453</v>
      </c>
      <c r="BB2710" s="20">
        <f t="shared" si="433"/>
        <v>17.883884738314919</v>
      </c>
      <c r="BC2710">
        <f t="shared" si="426"/>
        <v>0</v>
      </c>
      <c r="BD2710" s="14">
        <f t="shared" si="427"/>
        <v>1</v>
      </c>
      <c r="BE2710" s="14" t="str">
        <f t="shared" si="428"/>
        <v/>
      </c>
      <c r="BF2710" s="14">
        <f t="shared" si="429"/>
        <v>55</v>
      </c>
      <c r="BG2710" s="14">
        <f t="shared" si="430"/>
        <v>44.166666666666664</v>
      </c>
    </row>
    <row r="2711" spans="1:59" x14ac:dyDescent="0.2">
      <c r="A2711" t="str">
        <f t="shared" si="431"/>
        <v>Roarke Smith_2017</v>
      </c>
      <c r="B2711" t="s">
        <v>832</v>
      </c>
      <c r="C2711" t="s">
        <v>443</v>
      </c>
      <c r="D2711">
        <v>2017</v>
      </c>
      <c r="E2711" s="13">
        <v>208900</v>
      </c>
      <c r="F2711" s="13">
        <v>208900</v>
      </c>
      <c r="G2711" s="13">
        <v>208900</v>
      </c>
      <c r="H2711" s="13">
        <v>208900</v>
      </c>
      <c r="I2711" s="13">
        <v>208900</v>
      </c>
      <c r="J2711" s="13">
        <v>208900</v>
      </c>
      <c r="K2711" s="13">
        <v>208900</v>
      </c>
      <c r="L2711" s="13">
        <v>208900</v>
      </c>
      <c r="M2711" s="13">
        <v>208900</v>
      </c>
      <c r="N2711" s="13">
        <v>208900</v>
      </c>
      <c r="O2711" s="13">
        <v>208900</v>
      </c>
      <c r="P2711" s="13">
        <v>208900</v>
      </c>
      <c r="Q2711" s="13">
        <v>208900</v>
      </c>
      <c r="R2711" s="13">
        <v>208900</v>
      </c>
      <c r="S2711" s="13">
        <v>208900</v>
      </c>
      <c r="T2711" s="13">
        <v>208900</v>
      </c>
      <c r="U2711" s="13">
        <v>208900</v>
      </c>
      <c r="V2711" s="13">
        <v>208900</v>
      </c>
      <c r="W2711" s="13">
        <v>208900</v>
      </c>
      <c r="X2711" s="13">
        <v>208900</v>
      </c>
      <c r="Y2711" s="13">
        <v>208900</v>
      </c>
      <c r="Z2711" s="13">
        <v>208900</v>
      </c>
      <c r="AA2711" s="13">
        <v>208900</v>
      </c>
      <c r="AB2711" s="13"/>
      <c r="AC2711" s="13"/>
      <c r="AD2711" s="13"/>
      <c r="AE2711" s="13"/>
      <c r="AF2711" s="13"/>
      <c r="AG2711" s="13"/>
      <c r="AH2711" s="13"/>
      <c r="AI2711" s="13"/>
      <c r="AJ2711" s="13"/>
      <c r="AK2711" s="13"/>
      <c r="AL2711" s="13"/>
      <c r="AM2711" s="13"/>
      <c r="AN2711" s="13"/>
      <c r="AO2711" s="13"/>
      <c r="AP2711" s="13"/>
      <c r="AQ2711" s="13"/>
      <c r="AR2711" s="13"/>
      <c r="AS2711" s="13"/>
      <c r="AT2711" s="13"/>
      <c r="AU2711" s="13"/>
      <c r="AV2711" s="13"/>
      <c r="AW2711" s="13"/>
      <c r="AX2711" s="13"/>
      <c r="AY2711" s="14" t="str">
        <f t="shared" si="424"/>
        <v/>
      </c>
      <c r="AZ2711" s="14">
        <f t="shared" si="432"/>
        <v>23</v>
      </c>
      <c r="BA2711" s="19">
        <f t="shared" si="425"/>
        <v>0</v>
      </c>
      <c r="BB2711" s="20" t="e">
        <f t="shared" si="433"/>
        <v>#DIV/0!</v>
      </c>
      <c r="BC2711">
        <f t="shared" si="426"/>
        <v>0</v>
      </c>
      <c r="BD2711" s="14">
        <f t="shared" si="427"/>
        <v>1</v>
      </c>
      <c r="BE2711" s="14" t="str">
        <f t="shared" si="428"/>
        <v/>
      </c>
      <c r="BF2711" s="14" t="str">
        <f t="shared" si="429"/>
        <v/>
      </c>
      <c r="BG2711" s="14" t="str">
        <f t="shared" si="430"/>
        <v/>
      </c>
    </row>
    <row r="2712" spans="1:59" x14ac:dyDescent="0.2">
      <c r="A2712" t="str">
        <f t="shared" si="431"/>
        <v>Roarke Smith_2016</v>
      </c>
      <c r="B2712" t="s">
        <v>832</v>
      </c>
      <c r="C2712" t="s">
        <v>443</v>
      </c>
      <c r="D2712">
        <v>2016</v>
      </c>
      <c r="E2712" s="13">
        <v>140800</v>
      </c>
      <c r="F2712" s="13">
        <v>140800</v>
      </c>
      <c r="G2712" s="13">
        <v>140800</v>
      </c>
      <c r="H2712" s="13">
        <v>140800</v>
      </c>
      <c r="I2712" s="13">
        <v>140800</v>
      </c>
      <c r="J2712" s="13">
        <v>140800</v>
      </c>
      <c r="K2712" s="13">
        <v>140800</v>
      </c>
      <c r="L2712" s="13">
        <v>140800</v>
      </c>
      <c r="M2712" s="13">
        <v>140800</v>
      </c>
      <c r="N2712" s="13">
        <v>140800</v>
      </c>
      <c r="O2712" s="13">
        <v>140800</v>
      </c>
      <c r="P2712" s="13">
        <v>140800</v>
      </c>
      <c r="Q2712" s="13">
        <v>140800</v>
      </c>
      <c r="R2712" s="13">
        <v>140800</v>
      </c>
      <c r="S2712" s="13">
        <v>140800</v>
      </c>
      <c r="T2712" s="13">
        <v>140800</v>
      </c>
      <c r="U2712" s="13">
        <v>140800</v>
      </c>
      <c r="V2712" s="13">
        <v>140800</v>
      </c>
      <c r="W2712" s="13">
        <v>140800</v>
      </c>
      <c r="X2712" s="13">
        <v>140800</v>
      </c>
      <c r="Y2712" s="13">
        <v>140800</v>
      </c>
      <c r="Z2712" s="13">
        <v>140800</v>
      </c>
      <c r="AA2712" s="13">
        <v>140800</v>
      </c>
      <c r="AB2712" s="13"/>
      <c r="AC2712" s="13"/>
      <c r="AD2712" s="13"/>
      <c r="AE2712" s="13"/>
      <c r="AF2712" s="13"/>
      <c r="AG2712" s="13"/>
      <c r="AH2712" s="13"/>
      <c r="AI2712" s="13"/>
      <c r="AJ2712" s="13"/>
      <c r="AK2712" s="13"/>
      <c r="AL2712" s="13"/>
      <c r="AM2712" s="13"/>
      <c r="AN2712" s="13"/>
      <c r="AO2712" s="13"/>
      <c r="AP2712" s="13"/>
      <c r="AQ2712" s="13"/>
      <c r="AR2712" s="13"/>
      <c r="AS2712" s="13"/>
      <c r="AT2712" s="13"/>
      <c r="AU2712" s="13"/>
      <c r="AV2712" s="13"/>
      <c r="AW2712" s="13">
        <v>48</v>
      </c>
      <c r="AX2712" s="13"/>
      <c r="AY2712" s="14">
        <f t="shared" si="424"/>
        <v>48</v>
      </c>
      <c r="AZ2712" s="14">
        <f t="shared" si="432"/>
        <v>23</v>
      </c>
      <c r="BA2712" s="19">
        <f t="shared" si="425"/>
        <v>4.5454545454545456E-2</v>
      </c>
      <c r="BB2712" s="20" t="e">
        <f t="shared" si="433"/>
        <v>#DIV/0!</v>
      </c>
      <c r="BC2712">
        <f t="shared" si="426"/>
        <v>0</v>
      </c>
      <c r="BD2712" s="14">
        <f t="shared" si="427"/>
        <v>1</v>
      </c>
      <c r="BE2712" s="14" t="str">
        <f t="shared" si="428"/>
        <v/>
      </c>
      <c r="BF2712" s="14" t="str">
        <f t="shared" si="429"/>
        <v/>
      </c>
      <c r="BG2712" s="14">
        <f t="shared" si="430"/>
        <v>48</v>
      </c>
    </row>
    <row r="2713" spans="1:59" x14ac:dyDescent="0.2">
      <c r="A2713" t="str">
        <f t="shared" si="431"/>
        <v>Roarke Smith_2015</v>
      </c>
      <c r="B2713" t="s">
        <v>832</v>
      </c>
      <c r="C2713" t="s">
        <v>443</v>
      </c>
      <c r="D2713">
        <v>2015</v>
      </c>
      <c r="E2713" s="13">
        <v>123400</v>
      </c>
      <c r="F2713" s="13">
        <v>123400</v>
      </c>
      <c r="G2713" s="13">
        <v>123400</v>
      </c>
      <c r="H2713" s="13">
        <v>123400</v>
      </c>
      <c r="I2713" s="13">
        <v>123400</v>
      </c>
      <c r="J2713" s="13">
        <v>123400</v>
      </c>
      <c r="K2713" s="13">
        <v>123400</v>
      </c>
      <c r="L2713" s="13">
        <v>123400</v>
      </c>
      <c r="M2713" s="13">
        <v>123400</v>
      </c>
      <c r="N2713" s="13">
        <v>123400</v>
      </c>
      <c r="O2713" s="13">
        <v>123400</v>
      </c>
      <c r="P2713" s="13">
        <v>123400</v>
      </c>
      <c r="Q2713" s="13">
        <v>123400</v>
      </c>
      <c r="R2713" s="13">
        <v>123400</v>
      </c>
      <c r="S2713" s="13">
        <v>123400</v>
      </c>
      <c r="T2713" s="13">
        <v>123400</v>
      </c>
      <c r="U2713" s="13">
        <v>123400</v>
      </c>
      <c r="V2713" s="13">
        <v>123400</v>
      </c>
      <c r="W2713" s="13">
        <v>123400</v>
      </c>
      <c r="X2713" s="13">
        <v>123400</v>
      </c>
      <c r="Y2713" s="13">
        <v>123400</v>
      </c>
      <c r="Z2713" s="13">
        <v>123400</v>
      </c>
      <c r="AA2713" s="13">
        <v>123400</v>
      </c>
      <c r="AB2713" s="13"/>
      <c r="AC2713" s="13"/>
      <c r="AD2713" s="13"/>
      <c r="AE2713" s="13"/>
      <c r="AF2713" s="13"/>
      <c r="AG2713" s="13"/>
      <c r="AH2713" s="13"/>
      <c r="AI2713" s="13"/>
      <c r="AJ2713" s="13"/>
      <c r="AK2713" s="13"/>
      <c r="AL2713" s="13"/>
      <c r="AM2713" s="13"/>
      <c r="AN2713" s="13"/>
      <c r="AO2713" s="13"/>
      <c r="AP2713" s="13"/>
      <c r="AQ2713" s="13"/>
      <c r="AR2713" s="13"/>
      <c r="AS2713" s="13"/>
      <c r="AT2713" s="13"/>
      <c r="AU2713" s="13"/>
      <c r="AV2713" s="13">
        <v>29</v>
      </c>
      <c r="AW2713" s="13"/>
      <c r="AX2713" s="13"/>
      <c r="AY2713" s="14">
        <f t="shared" si="424"/>
        <v>29</v>
      </c>
      <c r="AZ2713" s="14">
        <f t="shared" si="432"/>
        <v>23</v>
      </c>
      <c r="BA2713" s="19">
        <f t="shared" si="425"/>
        <v>4.5454545454545456E-2</v>
      </c>
      <c r="BB2713" s="20" t="e">
        <f t="shared" si="433"/>
        <v>#DIV/0!</v>
      </c>
      <c r="BC2713">
        <f t="shared" si="426"/>
        <v>0</v>
      </c>
      <c r="BD2713" s="14">
        <f t="shared" si="427"/>
        <v>1</v>
      </c>
      <c r="BE2713" s="14" t="str">
        <f t="shared" si="428"/>
        <v/>
      </c>
      <c r="BF2713" s="14" t="str">
        <f t="shared" si="429"/>
        <v/>
      </c>
      <c r="BG2713" s="14">
        <f t="shared" si="430"/>
        <v>29</v>
      </c>
    </row>
    <row r="2714" spans="1:59" x14ac:dyDescent="0.2">
      <c r="A2714" t="str">
        <f t="shared" si="431"/>
        <v>Tim Smith_2018</v>
      </c>
      <c r="B2714" t="s">
        <v>991</v>
      </c>
      <c r="C2714" t="s">
        <v>288</v>
      </c>
      <c r="D2714">
        <v>2018</v>
      </c>
      <c r="E2714" s="13">
        <v>123900</v>
      </c>
      <c r="F2714" s="13">
        <v>123900</v>
      </c>
      <c r="G2714" s="13">
        <v>123900</v>
      </c>
      <c r="H2714" s="13">
        <v>123900</v>
      </c>
      <c r="I2714" s="13">
        <v>123900</v>
      </c>
      <c r="J2714" s="13">
        <v>123900</v>
      </c>
      <c r="K2714" s="13">
        <v>123900</v>
      </c>
      <c r="L2714" s="13">
        <v>123900</v>
      </c>
      <c r="M2714" s="13">
        <v>123900</v>
      </c>
      <c r="N2714" s="13">
        <v>123900</v>
      </c>
      <c r="O2714" s="13">
        <v>123900</v>
      </c>
      <c r="P2714" s="13">
        <v>188100</v>
      </c>
      <c r="Q2714" s="13">
        <v>188100</v>
      </c>
      <c r="R2714" s="13">
        <v>188100</v>
      </c>
      <c r="S2714" s="13">
        <v>224200</v>
      </c>
      <c r="T2714" s="13">
        <v>224200</v>
      </c>
      <c r="U2714" s="13">
        <v>224200</v>
      </c>
      <c r="V2714" s="13">
        <v>224200</v>
      </c>
      <c r="W2714" s="13">
        <v>224200</v>
      </c>
      <c r="X2714" s="13">
        <v>224200</v>
      </c>
      <c r="Y2714" s="13">
        <v>224200</v>
      </c>
      <c r="Z2714" s="13">
        <v>224200</v>
      </c>
      <c r="AA2714" s="13">
        <v>224200</v>
      </c>
      <c r="AB2714" s="13"/>
      <c r="AC2714" s="13"/>
      <c r="AD2714" s="13"/>
      <c r="AE2714" s="13"/>
      <c r="AF2714" s="13"/>
      <c r="AG2714" s="13"/>
      <c r="AH2714" s="13"/>
      <c r="AI2714" s="13"/>
      <c r="AJ2714" s="13">
        <v>91</v>
      </c>
      <c r="AK2714" s="13">
        <v>101</v>
      </c>
      <c r="AL2714" s="13">
        <v>26</v>
      </c>
      <c r="AM2714" s="13"/>
      <c r="AN2714" s="13"/>
      <c r="AO2714" s="13">
        <v>68</v>
      </c>
      <c r="AP2714" s="13"/>
      <c r="AQ2714" s="13"/>
      <c r="AR2714" s="13"/>
      <c r="AS2714" s="13"/>
      <c r="AT2714" s="13"/>
      <c r="AU2714" s="13"/>
      <c r="AV2714" s="13"/>
      <c r="AW2714" s="13"/>
      <c r="AX2714" s="13"/>
      <c r="AY2714" s="14">
        <f t="shared" si="424"/>
        <v>71.5</v>
      </c>
      <c r="AZ2714" s="14">
        <f t="shared" si="432"/>
        <v>23</v>
      </c>
      <c r="BA2714" s="19">
        <f t="shared" si="425"/>
        <v>0.18181818181818182</v>
      </c>
      <c r="BB2714" s="20">
        <f t="shared" si="433"/>
        <v>33.331666624997915</v>
      </c>
      <c r="BC2714">
        <f t="shared" si="426"/>
        <v>0</v>
      </c>
      <c r="BD2714" s="14">
        <f t="shared" si="427"/>
        <v>1</v>
      </c>
      <c r="BE2714" s="14" t="str">
        <f t="shared" si="428"/>
        <v/>
      </c>
      <c r="BF2714" s="14">
        <f t="shared" si="429"/>
        <v>72.666666666666671</v>
      </c>
      <c r="BG2714" s="14" t="str">
        <f t="shared" si="430"/>
        <v/>
      </c>
    </row>
    <row r="2715" spans="1:59" x14ac:dyDescent="0.2">
      <c r="A2715" t="str">
        <f t="shared" si="431"/>
        <v>Tim Smith_2017</v>
      </c>
      <c r="B2715" t="s">
        <v>991</v>
      </c>
      <c r="C2715" t="s">
        <v>288</v>
      </c>
      <c r="D2715">
        <v>2017</v>
      </c>
      <c r="E2715" s="13">
        <v>102400</v>
      </c>
      <c r="F2715" s="13">
        <v>102400</v>
      </c>
      <c r="G2715" s="13">
        <v>102400</v>
      </c>
      <c r="H2715" s="13">
        <v>102400</v>
      </c>
      <c r="I2715" s="13">
        <v>102400</v>
      </c>
      <c r="J2715" s="13">
        <v>102400</v>
      </c>
      <c r="K2715" s="13">
        <v>102400</v>
      </c>
      <c r="L2715" s="13">
        <v>102400</v>
      </c>
      <c r="M2715" s="13">
        <v>102400</v>
      </c>
      <c r="N2715" s="13">
        <v>102400</v>
      </c>
      <c r="O2715" s="13">
        <v>102400</v>
      </c>
      <c r="P2715" s="13">
        <v>102400</v>
      </c>
      <c r="Q2715" s="13">
        <v>102400</v>
      </c>
      <c r="R2715" s="13">
        <v>102400</v>
      </c>
      <c r="S2715" s="13">
        <v>102400</v>
      </c>
      <c r="T2715" s="13">
        <v>102400</v>
      </c>
      <c r="U2715" s="13">
        <v>102400</v>
      </c>
      <c r="V2715" s="13">
        <v>102400</v>
      </c>
      <c r="W2715" s="13">
        <v>102400</v>
      </c>
      <c r="X2715" s="13">
        <v>102400</v>
      </c>
      <c r="Y2715" s="13">
        <v>102400</v>
      </c>
      <c r="Z2715" s="13">
        <v>102400</v>
      </c>
      <c r="AA2715" s="13">
        <v>102400</v>
      </c>
      <c r="AB2715" s="13"/>
      <c r="AC2715" s="13"/>
      <c r="AD2715" s="13">
        <v>29</v>
      </c>
      <c r="AE2715" s="13"/>
      <c r="AF2715" s="13">
        <v>22</v>
      </c>
      <c r="AG2715" s="13"/>
      <c r="AH2715" s="13"/>
      <c r="AI2715" s="13"/>
      <c r="AJ2715" s="13"/>
      <c r="AK2715" s="13"/>
      <c r="AL2715" s="13"/>
      <c r="AM2715" s="13"/>
      <c r="AN2715" s="13"/>
      <c r="AO2715" s="13"/>
      <c r="AP2715" s="13"/>
      <c r="AQ2715" s="13"/>
      <c r="AR2715" s="13"/>
      <c r="AS2715" s="13"/>
      <c r="AT2715" s="13"/>
      <c r="AU2715" s="13"/>
      <c r="AV2715" s="13"/>
      <c r="AW2715" s="13"/>
      <c r="AX2715" s="13"/>
      <c r="AY2715" s="14">
        <f t="shared" si="424"/>
        <v>25.5</v>
      </c>
      <c r="AZ2715" s="14">
        <f t="shared" si="432"/>
        <v>23</v>
      </c>
      <c r="BA2715" s="19">
        <f t="shared" si="425"/>
        <v>9.0909090909090912E-2</v>
      </c>
      <c r="BB2715" s="20">
        <f t="shared" si="433"/>
        <v>4.9497474683058327</v>
      </c>
      <c r="BC2715">
        <f t="shared" si="426"/>
        <v>0</v>
      </c>
      <c r="BD2715" s="14">
        <f t="shared" si="427"/>
        <v>1</v>
      </c>
      <c r="BE2715" s="14">
        <f t="shared" si="428"/>
        <v>25.5</v>
      </c>
      <c r="BF2715" s="14" t="str">
        <f t="shared" si="429"/>
        <v/>
      </c>
      <c r="BG2715" s="14" t="str">
        <f t="shared" si="430"/>
        <v/>
      </c>
    </row>
    <row r="2716" spans="1:59" x14ac:dyDescent="0.2">
      <c r="A2716" t="str">
        <f t="shared" si="431"/>
        <v>Tim Smith_2016</v>
      </c>
      <c r="B2716" t="s">
        <v>991</v>
      </c>
      <c r="C2716" t="s">
        <v>288</v>
      </c>
      <c r="D2716">
        <v>2016</v>
      </c>
      <c r="E2716" s="13">
        <v>0</v>
      </c>
      <c r="F2716" s="13">
        <v>0</v>
      </c>
      <c r="G2716" s="13">
        <v>0</v>
      </c>
      <c r="H2716" s="13">
        <v>0</v>
      </c>
      <c r="I2716" s="13">
        <v>0</v>
      </c>
      <c r="J2716" s="13">
        <v>0</v>
      </c>
      <c r="K2716" s="13">
        <v>0</v>
      </c>
      <c r="L2716" s="13">
        <v>0</v>
      </c>
      <c r="M2716" s="13">
        <v>0</v>
      </c>
      <c r="N2716" s="13">
        <v>0</v>
      </c>
      <c r="O2716" s="13">
        <v>0</v>
      </c>
      <c r="P2716" s="13">
        <v>0</v>
      </c>
      <c r="Q2716" s="13">
        <v>0</v>
      </c>
      <c r="R2716" s="13">
        <v>0</v>
      </c>
      <c r="S2716" s="13">
        <v>0</v>
      </c>
      <c r="T2716" s="13">
        <v>0</v>
      </c>
      <c r="U2716" s="13">
        <v>0</v>
      </c>
      <c r="V2716" s="13">
        <v>0</v>
      </c>
      <c r="W2716" s="13">
        <v>0</v>
      </c>
      <c r="X2716" s="13">
        <v>0</v>
      </c>
      <c r="Y2716" s="13">
        <v>0</v>
      </c>
      <c r="Z2716" s="13">
        <v>0</v>
      </c>
      <c r="AA2716" s="13">
        <v>0</v>
      </c>
      <c r="AB2716" s="13"/>
      <c r="AC2716" s="13"/>
      <c r="AD2716" s="13"/>
      <c r="AE2716" s="13"/>
      <c r="AF2716" s="13"/>
      <c r="AG2716" s="13"/>
      <c r="AH2716" s="13"/>
      <c r="AI2716" s="13"/>
      <c r="AJ2716" s="13"/>
      <c r="AK2716" s="13"/>
      <c r="AL2716" s="13"/>
      <c r="AM2716" s="13"/>
      <c r="AN2716" s="13"/>
      <c r="AO2716" s="13"/>
      <c r="AP2716" s="13"/>
      <c r="AQ2716" s="13"/>
      <c r="AR2716" s="13"/>
      <c r="AS2716" s="13"/>
      <c r="AT2716" s="13"/>
      <c r="AU2716" s="13"/>
      <c r="AV2716" s="13"/>
      <c r="AW2716" s="13"/>
      <c r="AX2716" s="13"/>
      <c r="AY2716" s="14" t="str">
        <f t="shared" si="424"/>
        <v/>
      </c>
      <c r="AZ2716" s="14">
        <f t="shared" si="432"/>
        <v>23</v>
      </c>
      <c r="BA2716" s="19">
        <f t="shared" si="425"/>
        <v>0</v>
      </c>
      <c r="BB2716" s="20" t="e">
        <f t="shared" si="433"/>
        <v>#DIV/0!</v>
      </c>
      <c r="BC2716">
        <f t="shared" si="426"/>
        <v>23</v>
      </c>
      <c r="BD2716" s="14">
        <f t="shared" si="427"/>
        <v>1</v>
      </c>
      <c r="BE2716" s="14" t="str">
        <f t="shared" si="428"/>
        <v/>
      </c>
      <c r="BF2716" s="14" t="str">
        <f t="shared" si="429"/>
        <v/>
      </c>
      <c r="BG2716" s="14" t="str">
        <f t="shared" si="430"/>
        <v/>
      </c>
    </row>
    <row r="2717" spans="1:59" x14ac:dyDescent="0.2">
      <c r="A2717" t="str">
        <f t="shared" si="431"/>
        <v>Tim Smith_2015</v>
      </c>
      <c r="B2717" t="s">
        <v>991</v>
      </c>
      <c r="C2717" t="s">
        <v>288</v>
      </c>
      <c r="D2717">
        <v>2015</v>
      </c>
      <c r="E2717" s="13">
        <v>0</v>
      </c>
      <c r="F2717" s="13">
        <v>0</v>
      </c>
      <c r="G2717" s="13">
        <v>0</v>
      </c>
      <c r="H2717" s="13">
        <v>0</v>
      </c>
      <c r="I2717" s="13">
        <v>0</v>
      </c>
      <c r="J2717" s="13">
        <v>0</v>
      </c>
      <c r="K2717" s="13">
        <v>0</v>
      </c>
      <c r="L2717" s="13">
        <v>0</v>
      </c>
      <c r="M2717" s="13">
        <v>0</v>
      </c>
      <c r="N2717" s="13">
        <v>0</v>
      </c>
      <c r="O2717" s="13">
        <v>0</v>
      </c>
      <c r="P2717" s="13">
        <v>0</v>
      </c>
      <c r="Q2717" s="13">
        <v>0</v>
      </c>
      <c r="R2717" s="13">
        <v>0</v>
      </c>
      <c r="S2717" s="13">
        <v>0</v>
      </c>
      <c r="T2717" s="13">
        <v>0</v>
      </c>
      <c r="U2717" s="13">
        <v>0</v>
      </c>
      <c r="V2717" s="13">
        <v>0</v>
      </c>
      <c r="W2717" s="13">
        <v>0</v>
      </c>
      <c r="X2717" s="13">
        <v>0</v>
      </c>
      <c r="Y2717" s="13">
        <v>0</v>
      </c>
      <c r="Z2717" s="13">
        <v>0</v>
      </c>
      <c r="AA2717" s="13">
        <v>0</v>
      </c>
      <c r="AB2717" s="13"/>
      <c r="AC2717" s="13"/>
      <c r="AD2717" s="13"/>
      <c r="AE2717" s="13"/>
      <c r="AF2717" s="13"/>
      <c r="AG2717" s="13"/>
      <c r="AH2717" s="13"/>
      <c r="AI2717" s="13"/>
      <c r="AJ2717" s="13"/>
      <c r="AK2717" s="13"/>
      <c r="AL2717" s="13"/>
      <c r="AM2717" s="13"/>
      <c r="AN2717" s="13"/>
      <c r="AO2717" s="13"/>
      <c r="AP2717" s="13"/>
      <c r="AQ2717" s="13"/>
      <c r="AR2717" s="13"/>
      <c r="AS2717" s="13"/>
      <c r="AT2717" s="13"/>
      <c r="AU2717" s="13"/>
      <c r="AV2717" s="13"/>
      <c r="AW2717" s="13"/>
      <c r="AX2717" s="13"/>
      <c r="AY2717" s="14" t="str">
        <f t="shared" si="424"/>
        <v/>
      </c>
      <c r="AZ2717" s="14">
        <f t="shared" si="432"/>
        <v>23</v>
      </c>
      <c r="BA2717" s="19">
        <f t="shared" si="425"/>
        <v>0</v>
      </c>
      <c r="BB2717" s="20" t="e">
        <f t="shared" si="433"/>
        <v>#DIV/0!</v>
      </c>
      <c r="BC2717">
        <f t="shared" si="426"/>
        <v>23</v>
      </c>
      <c r="BD2717" s="14">
        <f t="shared" si="427"/>
        <v>1</v>
      </c>
      <c r="BE2717" s="14" t="str">
        <f t="shared" si="428"/>
        <v/>
      </c>
      <c r="BF2717" s="14" t="str">
        <f t="shared" si="429"/>
        <v/>
      </c>
      <c r="BG2717" s="14" t="str">
        <f t="shared" si="430"/>
        <v/>
      </c>
    </row>
    <row r="2718" spans="1:59" x14ac:dyDescent="0.2">
      <c r="A2718" t="str">
        <f t="shared" si="431"/>
        <v>Zac Smith_2018</v>
      </c>
      <c r="B2718" t="s">
        <v>918</v>
      </c>
      <c r="C2718" t="s">
        <v>235</v>
      </c>
      <c r="D2718">
        <v>2018</v>
      </c>
      <c r="E2718" s="13">
        <v>501800</v>
      </c>
      <c r="F2718" s="13">
        <v>501800</v>
      </c>
      <c r="G2718" s="13">
        <v>501800</v>
      </c>
      <c r="H2718" s="13">
        <v>501800</v>
      </c>
      <c r="I2718" s="13">
        <v>501800</v>
      </c>
      <c r="J2718" s="13">
        <v>501800</v>
      </c>
      <c r="K2718" s="13">
        <v>501800</v>
      </c>
      <c r="L2718" s="13">
        <v>501800</v>
      </c>
      <c r="M2718" s="13">
        <v>501800</v>
      </c>
      <c r="N2718" s="13">
        <v>457200</v>
      </c>
      <c r="O2718" s="13">
        <v>457200</v>
      </c>
      <c r="P2718" s="13">
        <v>457200</v>
      </c>
      <c r="Q2718" s="13">
        <v>457200</v>
      </c>
      <c r="R2718" s="13">
        <v>457200</v>
      </c>
      <c r="S2718" s="13">
        <v>457200</v>
      </c>
      <c r="T2718" s="13">
        <v>457200</v>
      </c>
      <c r="U2718" s="13">
        <v>457200</v>
      </c>
      <c r="V2718" s="13">
        <v>457200</v>
      </c>
      <c r="W2718" s="13">
        <v>457200</v>
      </c>
      <c r="X2718" s="13">
        <v>457200</v>
      </c>
      <c r="Y2718" s="13">
        <v>457200</v>
      </c>
      <c r="Z2718" s="13">
        <v>457200</v>
      </c>
      <c r="AA2718" s="13">
        <v>457200</v>
      </c>
      <c r="AB2718" s="13">
        <v>75</v>
      </c>
      <c r="AC2718" s="13"/>
      <c r="AD2718" s="13"/>
      <c r="AE2718" s="13"/>
      <c r="AF2718" s="13"/>
      <c r="AG2718" s="13"/>
      <c r="AH2718" s="13"/>
      <c r="AI2718" s="13">
        <v>54</v>
      </c>
      <c r="AJ2718" s="13">
        <v>74</v>
      </c>
      <c r="AK2718" s="13"/>
      <c r="AL2718" s="13"/>
      <c r="AM2718" s="13"/>
      <c r="AN2718" s="13"/>
      <c r="AO2718" s="13"/>
      <c r="AP2718" s="13"/>
      <c r="AQ2718" s="13"/>
      <c r="AR2718" s="13"/>
      <c r="AS2718" s="13"/>
      <c r="AT2718" s="13"/>
      <c r="AU2718" s="13"/>
      <c r="AV2718" s="13"/>
      <c r="AW2718" s="13"/>
      <c r="AX2718" s="13"/>
      <c r="AY2718" s="14">
        <f t="shared" si="424"/>
        <v>67.666666666666671</v>
      </c>
      <c r="AZ2718" s="14">
        <f t="shared" si="432"/>
        <v>23</v>
      </c>
      <c r="BA2718" s="19">
        <f t="shared" si="425"/>
        <v>0.13636363636363635</v>
      </c>
      <c r="BB2718" s="20">
        <f t="shared" si="433"/>
        <v>11.846237095944561</v>
      </c>
      <c r="BC2718">
        <f t="shared" si="426"/>
        <v>0</v>
      </c>
      <c r="BD2718" s="14">
        <f t="shared" si="427"/>
        <v>10</v>
      </c>
      <c r="BE2718" s="14">
        <f t="shared" si="428"/>
        <v>75</v>
      </c>
      <c r="BF2718" s="14">
        <f t="shared" si="429"/>
        <v>64</v>
      </c>
      <c r="BG2718" s="14" t="str">
        <f t="shared" si="430"/>
        <v/>
      </c>
    </row>
    <row r="2719" spans="1:59" x14ac:dyDescent="0.2">
      <c r="A2719" t="str">
        <f t="shared" si="431"/>
        <v>Zac Smith_2017</v>
      </c>
      <c r="B2719" t="s">
        <v>918</v>
      </c>
      <c r="C2719" t="s">
        <v>235</v>
      </c>
      <c r="D2719">
        <v>2017</v>
      </c>
      <c r="E2719" s="13">
        <v>421500</v>
      </c>
      <c r="F2719" s="13">
        <v>421500</v>
      </c>
      <c r="G2719" s="13">
        <v>421500</v>
      </c>
      <c r="H2719" s="13">
        <v>421500</v>
      </c>
      <c r="I2719" s="13">
        <v>421500</v>
      </c>
      <c r="J2719" s="13">
        <v>439300</v>
      </c>
      <c r="K2719" s="13">
        <v>411600</v>
      </c>
      <c r="L2719" s="13">
        <v>411600</v>
      </c>
      <c r="M2719" s="13">
        <v>396200</v>
      </c>
      <c r="N2719" s="13">
        <v>407100</v>
      </c>
      <c r="O2719" s="13">
        <v>433700</v>
      </c>
      <c r="P2719" s="13">
        <v>467400</v>
      </c>
      <c r="Q2719" s="13">
        <v>467400</v>
      </c>
      <c r="R2719" s="13">
        <v>460900</v>
      </c>
      <c r="S2719" s="13">
        <v>460900</v>
      </c>
      <c r="T2719" s="13">
        <v>439100</v>
      </c>
      <c r="U2719" s="13">
        <v>419300</v>
      </c>
      <c r="V2719" s="13">
        <v>413000</v>
      </c>
      <c r="W2719" s="13">
        <v>417600</v>
      </c>
      <c r="X2719" s="13">
        <v>431400</v>
      </c>
      <c r="Y2719" s="13">
        <v>456800</v>
      </c>
      <c r="Z2719" s="13">
        <v>481400</v>
      </c>
      <c r="AA2719" s="13">
        <v>486300</v>
      </c>
      <c r="AB2719" s="13"/>
      <c r="AC2719" s="13"/>
      <c r="AD2719" s="13">
        <v>127</v>
      </c>
      <c r="AE2719" s="13">
        <v>72</v>
      </c>
      <c r="AF2719" s="13">
        <v>87</v>
      </c>
      <c r="AG2719" s="13">
        <v>37</v>
      </c>
      <c r="AH2719" s="13"/>
      <c r="AI2719" s="13">
        <v>84</v>
      </c>
      <c r="AJ2719" s="13">
        <v>136</v>
      </c>
      <c r="AK2719" s="13">
        <v>79</v>
      </c>
      <c r="AL2719" s="13">
        <v>117</v>
      </c>
      <c r="AM2719" s="13"/>
      <c r="AN2719" s="13">
        <v>64</v>
      </c>
      <c r="AO2719" s="13"/>
      <c r="AP2719" s="13">
        <v>44</v>
      </c>
      <c r="AQ2719" s="13">
        <v>109</v>
      </c>
      <c r="AR2719" s="13">
        <v>83</v>
      </c>
      <c r="AS2719" s="13">
        <v>66</v>
      </c>
      <c r="AT2719" s="13">
        <v>133</v>
      </c>
      <c r="AU2719" s="13">
        <v>119</v>
      </c>
      <c r="AV2719" s="13">
        <v>80</v>
      </c>
      <c r="AW2719" s="13">
        <v>103</v>
      </c>
      <c r="AX2719" s="13">
        <v>103</v>
      </c>
      <c r="AY2719" s="14">
        <f t="shared" si="424"/>
        <v>91.277777777777771</v>
      </c>
      <c r="AZ2719" s="14">
        <f t="shared" si="432"/>
        <v>23</v>
      </c>
      <c r="BA2719" s="19">
        <f t="shared" si="425"/>
        <v>0.81818181818181823</v>
      </c>
      <c r="BB2719" s="20">
        <f t="shared" si="433"/>
        <v>29.093774461528731</v>
      </c>
      <c r="BC2719">
        <f t="shared" si="426"/>
        <v>0</v>
      </c>
      <c r="BD2719" s="14">
        <f t="shared" si="427"/>
        <v>9</v>
      </c>
      <c r="BE2719" s="14">
        <f t="shared" si="428"/>
        <v>80.75</v>
      </c>
      <c r="BF2719" s="14">
        <f t="shared" si="429"/>
        <v>104</v>
      </c>
      <c r="BG2719" s="14">
        <f t="shared" si="430"/>
        <v>93.333333333333329</v>
      </c>
    </row>
    <row r="2720" spans="1:59" x14ac:dyDescent="0.2">
      <c r="A2720" t="str">
        <f t="shared" si="431"/>
        <v>Zac Smith_2016</v>
      </c>
      <c r="B2720" t="s">
        <v>918</v>
      </c>
      <c r="C2720" t="s">
        <v>235</v>
      </c>
      <c r="D2720">
        <v>2016</v>
      </c>
      <c r="E2720" s="13">
        <v>425300</v>
      </c>
      <c r="F2720" s="13">
        <v>425300</v>
      </c>
      <c r="G2720" s="13">
        <v>425300</v>
      </c>
      <c r="H2720" s="13">
        <v>423500</v>
      </c>
      <c r="I2720" s="13">
        <v>396400</v>
      </c>
      <c r="J2720" s="13">
        <v>375500</v>
      </c>
      <c r="K2720" s="13">
        <v>364800</v>
      </c>
      <c r="L2720" s="13">
        <v>362300</v>
      </c>
      <c r="M2720" s="13">
        <v>391000</v>
      </c>
      <c r="N2720" s="13">
        <v>396400</v>
      </c>
      <c r="O2720" s="13">
        <v>404800</v>
      </c>
      <c r="P2720" s="13">
        <v>408700</v>
      </c>
      <c r="Q2720" s="13">
        <v>425500</v>
      </c>
      <c r="R2720" s="13">
        <v>429600</v>
      </c>
      <c r="S2720" s="13">
        <v>412900</v>
      </c>
      <c r="T2720" s="13">
        <v>412900</v>
      </c>
      <c r="U2720" s="13">
        <v>392100</v>
      </c>
      <c r="V2720" s="13">
        <v>396100</v>
      </c>
      <c r="W2720" s="13">
        <v>396100</v>
      </c>
      <c r="X2720" s="13">
        <v>415300</v>
      </c>
      <c r="Y2720" s="13">
        <v>422600</v>
      </c>
      <c r="Z2720" s="13">
        <v>408500</v>
      </c>
      <c r="AA2720" s="13">
        <v>372100</v>
      </c>
      <c r="AB2720" s="13">
        <v>100</v>
      </c>
      <c r="AC2720" s="13">
        <v>57</v>
      </c>
      <c r="AD2720" s="13">
        <v>89</v>
      </c>
      <c r="AE2720" s="13">
        <v>42</v>
      </c>
      <c r="AF2720" s="13">
        <v>54</v>
      </c>
      <c r="AG2720" s="13">
        <v>100</v>
      </c>
      <c r="AH2720" s="13">
        <v>57</v>
      </c>
      <c r="AI2720" s="13">
        <v>123</v>
      </c>
      <c r="AJ2720" s="13">
        <v>66</v>
      </c>
      <c r="AK2720" s="13">
        <v>68</v>
      </c>
      <c r="AL2720" s="13">
        <v>117</v>
      </c>
      <c r="AM2720" s="13">
        <v>99</v>
      </c>
      <c r="AN2720" s="13">
        <v>56</v>
      </c>
      <c r="AO2720" s="13">
        <v>68</v>
      </c>
      <c r="AP2720" s="13"/>
      <c r="AQ2720" s="13">
        <v>78</v>
      </c>
      <c r="AR2720" s="13">
        <v>103</v>
      </c>
      <c r="AS2720" s="13"/>
      <c r="AT2720" s="13">
        <v>108</v>
      </c>
      <c r="AU2720" s="13">
        <v>63</v>
      </c>
      <c r="AV2720" s="13">
        <v>59</v>
      </c>
      <c r="AW2720" s="13">
        <v>48</v>
      </c>
      <c r="AX2720" s="13">
        <v>72</v>
      </c>
      <c r="AY2720" s="14">
        <f t="shared" si="424"/>
        <v>77.476190476190482</v>
      </c>
      <c r="AZ2720" s="14">
        <f t="shared" si="432"/>
        <v>23</v>
      </c>
      <c r="BA2720" s="19">
        <f t="shared" si="425"/>
        <v>0.95454545454545459</v>
      </c>
      <c r="BB2720" s="20">
        <f t="shared" si="433"/>
        <v>24.185985709949978</v>
      </c>
      <c r="BC2720">
        <f t="shared" si="426"/>
        <v>0</v>
      </c>
      <c r="BD2720" s="14">
        <f t="shared" si="427"/>
        <v>8</v>
      </c>
      <c r="BE2720" s="14">
        <f t="shared" si="428"/>
        <v>73.666666666666671</v>
      </c>
      <c r="BF2720" s="14">
        <f t="shared" si="429"/>
        <v>88.333333333333329</v>
      </c>
      <c r="BG2720" s="14">
        <f t="shared" si="430"/>
        <v>75.857142857142861</v>
      </c>
    </row>
    <row r="2721" spans="1:59" x14ac:dyDescent="0.2">
      <c r="A2721" t="str">
        <f t="shared" si="431"/>
        <v>Zac Smith_2015</v>
      </c>
      <c r="B2721" t="s">
        <v>918</v>
      </c>
      <c r="C2721" t="s">
        <v>235</v>
      </c>
      <c r="D2721">
        <v>2015</v>
      </c>
      <c r="E2721" s="13">
        <v>409600</v>
      </c>
      <c r="F2721" s="13">
        <v>409600</v>
      </c>
      <c r="G2721" s="13">
        <v>409600</v>
      </c>
      <c r="H2721" s="13">
        <v>430400</v>
      </c>
      <c r="I2721" s="13">
        <v>433000</v>
      </c>
      <c r="J2721" s="13">
        <v>433000</v>
      </c>
      <c r="K2721" s="13">
        <v>418800</v>
      </c>
      <c r="L2721" s="13">
        <v>376800</v>
      </c>
      <c r="M2721" s="13">
        <v>376800</v>
      </c>
      <c r="N2721" s="13">
        <v>376800</v>
      </c>
      <c r="O2721" s="13">
        <v>376800</v>
      </c>
      <c r="P2721" s="13">
        <v>376800</v>
      </c>
      <c r="Q2721" s="13">
        <v>376800</v>
      </c>
      <c r="R2721" s="13">
        <v>376800</v>
      </c>
      <c r="S2721" s="13">
        <v>376800</v>
      </c>
      <c r="T2721" s="13">
        <v>376800</v>
      </c>
      <c r="U2721" s="13">
        <v>377000</v>
      </c>
      <c r="V2721" s="13">
        <v>374600</v>
      </c>
      <c r="W2721" s="13">
        <v>374600</v>
      </c>
      <c r="X2721" s="13">
        <v>374600</v>
      </c>
      <c r="Y2721" s="13">
        <v>374600</v>
      </c>
      <c r="Z2721" s="13">
        <v>402500</v>
      </c>
      <c r="AA2721" s="13">
        <v>402100</v>
      </c>
      <c r="AB2721" s="13">
        <v>75</v>
      </c>
      <c r="AC2721" s="13">
        <v>108</v>
      </c>
      <c r="AD2721" s="13">
        <v>107</v>
      </c>
      <c r="AE2721" s="13">
        <v>47</v>
      </c>
      <c r="AF2721" s="13"/>
      <c r="AG2721" s="13">
        <v>73</v>
      </c>
      <c r="AH2721" s="13">
        <v>35</v>
      </c>
      <c r="AI2721" s="13"/>
      <c r="AJ2721" s="13"/>
      <c r="AK2721" s="13"/>
      <c r="AL2721" s="13"/>
      <c r="AM2721" s="13"/>
      <c r="AN2721" s="13"/>
      <c r="AO2721" s="13"/>
      <c r="AP2721" s="13"/>
      <c r="AQ2721" s="13">
        <v>116</v>
      </c>
      <c r="AR2721" s="13">
        <v>72</v>
      </c>
      <c r="AS2721" s="13"/>
      <c r="AT2721" s="13"/>
      <c r="AU2721" s="13"/>
      <c r="AV2721" s="13">
        <v>106</v>
      </c>
      <c r="AW2721" s="13">
        <v>68</v>
      </c>
      <c r="AX2721" s="13">
        <v>60</v>
      </c>
      <c r="AY2721" s="14">
        <f t="shared" si="424"/>
        <v>78.818181818181813</v>
      </c>
      <c r="AZ2721" s="14">
        <f t="shared" si="432"/>
        <v>23</v>
      </c>
      <c r="BA2721" s="19">
        <f t="shared" si="425"/>
        <v>0.5</v>
      </c>
      <c r="BB2721" s="20">
        <f t="shared" si="433"/>
        <v>26.954844395092262</v>
      </c>
      <c r="BC2721">
        <f t="shared" si="426"/>
        <v>0</v>
      </c>
      <c r="BD2721" s="14">
        <f t="shared" si="427"/>
        <v>18</v>
      </c>
      <c r="BE2721" s="14">
        <f t="shared" si="428"/>
        <v>82</v>
      </c>
      <c r="BF2721" s="14">
        <f t="shared" si="429"/>
        <v>35</v>
      </c>
      <c r="BG2721" s="14">
        <f t="shared" si="430"/>
        <v>84.4</v>
      </c>
    </row>
    <row r="2722" spans="1:59" x14ac:dyDescent="0.2">
      <c r="A2722" t="str">
        <f t="shared" si="431"/>
        <v>Ivan Soldo_2018</v>
      </c>
      <c r="B2722" t="s">
        <v>1548</v>
      </c>
      <c r="C2722" t="s">
        <v>369</v>
      </c>
      <c r="D2722">
        <v>2018</v>
      </c>
      <c r="E2722" s="13">
        <v>228300</v>
      </c>
      <c r="F2722" s="13">
        <v>228300</v>
      </c>
      <c r="G2722" s="13">
        <v>228300</v>
      </c>
      <c r="H2722" s="13">
        <v>228300</v>
      </c>
      <c r="I2722" s="13">
        <v>228300</v>
      </c>
      <c r="J2722" s="13">
        <v>228300</v>
      </c>
      <c r="K2722" s="13">
        <v>228300</v>
      </c>
      <c r="L2722" s="13">
        <v>228300</v>
      </c>
      <c r="M2722" s="13">
        <v>228300</v>
      </c>
      <c r="N2722" s="13">
        <v>228300</v>
      </c>
      <c r="O2722" s="13">
        <v>228300</v>
      </c>
      <c r="P2722" s="13">
        <v>228300</v>
      </c>
      <c r="Q2722" s="13">
        <v>228300</v>
      </c>
      <c r="R2722" s="13">
        <v>228300</v>
      </c>
      <c r="S2722" s="13">
        <v>228300</v>
      </c>
      <c r="T2722" s="13">
        <v>228300</v>
      </c>
      <c r="U2722" s="13">
        <v>228300</v>
      </c>
      <c r="V2722" s="13">
        <v>228300</v>
      </c>
      <c r="W2722" s="13">
        <v>228300</v>
      </c>
      <c r="X2722" s="13">
        <v>228300</v>
      </c>
      <c r="Y2722" s="13">
        <v>228300</v>
      </c>
      <c r="Z2722" s="13">
        <v>228300</v>
      </c>
      <c r="AA2722" s="13">
        <v>228300</v>
      </c>
      <c r="AB2722" s="13"/>
      <c r="AC2722" s="13"/>
      <c r="AD2722" s="13"/>
      <c r="AE2722" s="13"/>
      <c r="AF2722" s="13"/>
      <c r="AG2722" s="13"/>
      <c r="AH2722" s="13"/>
      <c r="AI2722" s="13"/>
      <c r="AJ2722" s="13"/>
      <c r="AK2722" s="13"/>
      <c r="AL2722" s="13"/>
      <c r="AM2722" s="13"/>
      <c r="AN2722" s="13"/>
      <c r="AO2722" s="13"/>
      <c r="AP2722" s="13"/>
      <c r="AQ2722" s="13"/>
      <c r="AR2722" s="13"/>
      <c r="AS2722" s="13"/>
      <c r="AT2722" s="13"/>
      <c r="AU2722" s="13"/>
      <c r="AV2722" s="13">
        <v>80</v>
      </c>
      <c r="AW2722" s="13"/>
      <c r="AX2722" s="13"/>
      <c r="AY2722" s="14">
        <f t="shared" si="424"/>
        <v>80</v>
      </c>
      <c r="AZ2722" s="14">
        <f t="shared" si="432"/>
        <v>23</v>
      </c>
      <c r="BA2722" s="19">
        <f t="shared" si="425"/>
        <v>4.5454545454545456E-2</v>
      </c>
      <c r="BB2722" s="20" t="e">
        <f t="shared" si="433"/>
        <v>#DIV/0!</v>
      </c>
      <c r="BC2722">
        <f t="shared" si="426"/>
        <v>0</v>
      </c>
      <c r="BD2722" s="14">
        <f t="shared" si="427"/>
        <v>1</v>
      </c>
      <c r="BE2722" s="14" t="str">
        <f t="shared" si="428"/>
        <v/>
      </c>
      <c r="BF2722" s="14" t="str">
        <f t="shared" si="429"/>
        <v/>
      </c>
      <c r="BG2722" s="14">
        <f t="shared" si="430"/>
        <v>80</v>
      </c>
    </row>
    <row r="2723" spans="1:59" x14ac:dyDescent="0.2">
      <c r="A2723" t="str">
        <f t="shared" si="431"/>
        <v>Ivan Soldo_2017</v>
      </c>
      <c r="B2723" t="s">
        <v>1548</v>
      </c>
      <c r="C2723" t="s">
        <v>369</v>
      </c>
      <c r="D2723">
        <v>2017</v>
      </c>
      <c r="E2723" s="13">
        <v>123900</v>
      </c>
      <c r="F2723" s="13">
        <v>123900</v>
      </c>
      <c r="G2723" s="13">
        <v>123900</v>
      </c>
      <c r="H2723" s="13">
        <v>123900</v>
      </c>
      <c r="I2723" s="13">
        <v>123900</v>
      </c>
      <c r="J2723" s="13">
        <v>123900</v>
      </c>
      <c r="K2723" s="13">
        <v>123900</v>
      </c>
      <c r="L2723" s="13">
        <v>123900</v>
      </c>
      <c r="M2723" s="13">
        <v>123900</v>
      </c>
      <c r="N2723" s="13">
        <v>123900</v>
      </c>
      <c r="O2723" s="13">
        <v>123900</v>
      </c>
      <c r="P2723" s="13">
        <v>123900</v>
      </c>
      <c r="Q2723" s="13">
        <v>123900</v>
      </c>
      <c r="R2723" s="13">
        <v>123900</v>
      </c>
      <c r="S2723" s="13">
        <v>123900</v>
      </c>
      <c r="T2723" s="13">
        <v>123900</v>
      </c>
      <c r="U2723" s="13">
        <v>123900</v>
      </c>
      <c r="V2723" s="13">
        <v>155000</v>
      </c>
      <c r="W2723" s="13">
        <v>164300</v>
      </c>
      <c r="X2723" s="13">
        <v>173700</v>
      </c>
      <c r="Y2723" s="13">
        <v>181300</v>
      </c>
      <c r="Z2723" s="13">
        <v>197800</v>
      </c>
      <c r="AA2723" s="13">
        <v>197800</v>
      </c>
      <c r="AB2723" s="13"/>
      <c r="AC2723" s="13"/>
      <c r="AD2723" s="13"/>
      <c r="AE2723" s="13"/>
      <c r="AF2723" s="13"/>
      <c r="AG2723" s="13"/>
      <c r="AH2723" s="13">
        <v>62</v>
      </c>
      <c r="AI2723" s="13"/>
      <c r="AJ2723" s="13">
        <v>32</v>
      </c>
      <c r="AK2723" s="13"/>
      <c r="AL2723" s="13"/>
      <c r="AM2723" s="13"/>
      <c r="AN2723" s="13"/>
      <c r="AO2723" s="13"/>
      <c r="AP2723" s="13"/>
      <c r="AQ2723" s="13"/>
      <c r="AR2723" s="13">
        <v>50</v>
      </c>
      <c r="AS2723" s="13">
        <v>32</v>
      </c>
      <c r="AT2723" s="13">
        <v>38</v>
      </c>
      <c r="AU2723" s="13">
        <v>52</v>
      </c>
      <c r="AV2723" s="13">
        <v>57</v>
      </c>
      <c r="AW2723" s="13"/>
      <c r="AX2723" s="13"/>
      <c r="AY2723" s="14">
        <f t="shared" si="424"/>
        <v>46.142857142857146</v>
      </c>
      <c r="AZ2723" s="14">
        <f t="shared" si="432"/>
        <v>23</v>
      </c>
      <c r="BA2723" s="19">
        <f t="shared" si="425"/>
        <v>0.31818181818181818</v>
      </c>
      <c r="BB2723" s="20">
        <f t="shared" si="433"/>
        <v>12.143977539348075</v>
      </c>
      <c r="BC2723">
        <f t="shared" si="426"/>
        <v>0</v>
      </c>
      <c r="BD2723" s="14">
        <f t="shared" si="427"/>
        <v>1</v>
      </c>
      <c r="BE2723" s="14" t="str">
        <f t="shared" si="428"/>
        <v/>
      </c>
      <c r="BF2723" s="14">
        <f t="shared" si="429"/>
        <v>47</v>
      </c>
      <c r="BG2723" s="14">
        <f t="shared" si="430"/>
        <v>45.8</v>
      </c>
    </row>
    <row r="2724" spans="1:59" x14ac:dyDescent="0.2">
      <c r="A2724" t="str">
        <f t="shared" si="431"/>
        <v>Ivan Soldo_2016</v>
      </c>
      <c r="B2724" t="s">
        <v>1548</v>
      </c>
      <c r="C2724" t="s">
        <v>369</v>
      </c>
      <c r="D2724">
        <v>2016</v>
      </c>
      <c r="E2724" s="13">
        <v>117300</v>
      </c>
      <c r="F2724" s="13">
        <v>117300</v>
      </c>
      <c r="G2724" s="13">
        <v>117300</v>
      </c>
      <c r="H2724" s="13">
        <v>117300</v>
      </c>
      <c r="I2724" s="13">
        <v>117300</v>
      </c>
      <c r="J2724" s="13">
        <v>117300</v>
      </c>
      <c r="K2724" s="13">
        <v>117300</v>
      </c>
      <c r="L2724" s="13">
        <v>117300</v>
      </c>
      <c r="M2724" s="13">
        <v>117300</v>
      </c>
      <c r="N2724" s="13">
        <v>117300</v>
      </c>
      <c r="O2724" s="13">
        <v>117300</v>
      </c>
      <c r="P2724" s="13">
        <v>117300</v>
      </c>
      <c r="Q2724" s="13">
        <v>117300</v>
      </c>
      <c r="R2724" s="13">
        <v>117300</v>
      </c>
      <c r="S2724" s="13">
        <v>117300</v>
      </c>
      <c r="T2724" s="13">
        <v>117300</v>
      </c>
      <c r="U2724" s="13">
        <v>117300</v>
      </c>
      <c r="V2724" s="13">
        <v>117300</v>
      </c>
      <c r="W2724" s="13">
        <v>117300</v>
      </c>
      <c r="X2724" s="13">
        <v>117300</v>
      </c>
      <c r="Y2724" s="13">
        <v>117300</v>
      </c>
      <c r="Z2724" s="13">
        <v>117300</v>
      </c>
      <c r="AA2724" s="13">
        <v>117300</v>
      </c>
      <c r="AB2724" s="13"/>
      <c r="AC2724" s="13"/>
      <c r="AD2724" s="13"/>
      <c r="AE2724" s="13"/>
      <c r="AF2724" s="13"/>
      <c r="AG2724" s="13"/>
      <c r="AH2724" s="13"/>
      <c r="AI2724" s="13"/>
      <c r="AJ2724" s="13"/>
      <c r="AK2724" s="13"/>
      <c r="AL2724" s="13"/>
      <c r="AM2724" s="13"/>
      <c r="AN2724" s="13"/>
      <c r="AO2724" s="13"/>
      <c r="AP2724" s="13"/>
      <c r="AQ2724" s="13"/>
      <c r="AR2724" s="13"/>
      <c r="AS2724" s="13"/>
      <c r="AT2724" s="13"/>
      <c r="AU2724" s="13"/>
      <c r="AV2724" s="13"/>
      <c r="AW2724" s="13"/>
      <c r="AX2724" s="13"/>
      <c r="AY2724" s="14" t="str">
        <f t="shared" si="424"/>
        <v/>
      </c>
      <c r="AZ2724" s="14">
        <f t="shared" si="432"/>
        <v>23</v>
      </c>
      <c r="BA2724" s="19">
        <f t="shared" si="425"/>
        <v>0</v>
      </c>
      <c r="BB2724" s="20" t="e">
        <f t="shared" si="433"/>
        <v>#DIV/0!</v>
      </c>
      <c r="BC2724">
        <f t="shared" si="426"/>
        <v>0</v>
      </c>
      <c r="BD2724" s="14">
        <f t="shared" si="427"/>
        <v>1</v>
      </c>
      <c r="BE2724" s="14" t="str">
        <f t="shared" si="428"/>
        <v/>
      </c>
      <c r="BF2724" s="14" t="str">
        <f t="shared" si="429"/>
        <v/>
      </c>
      <c r="BG2724" s="14" t="str">
        <f t="shared" si="430"/>
        <v/>
      </c>
    </row>
    <row r="2725" spans="1:59" x14ac:dyDescent="0.2">
      <c r="A2725" t="str">
        <f t="shared" si="431"/>
        <v>Ivan Soldo_2015</v>
      </c>
      <c r="B2725" t="s">
        <v>1548</v>
      </c>
      <c r="C2725" t="s">
        <v>369</v>
      </c>
      <c r="D2725">
        <v>2015</v>
      </c>
      <c r="E2725" s="13">
        <v>102400</v>
      </c>
      <c r="F2725" s="13">
        <v>102400</v>
      </c>
      <c r="G2725" s="13">
        <v>102400</v>
      </c>
      <c r="H2725" s="13">
        <v>102400</v>
      </c>
      <c r="I2725" s="13">
        <v>102400</v>
      </c>
      <c r="J2725" s="13">
        <v>102400</v>
      </c>
      <c r="K2725" s="13">
        <v>102400</v>
      </c>
      <c r="L2725" s="13">
        <v>102400</v>
      </c>
      <c r="M2725" s="13">
        <v>102400</v>
      </c>
      <c r="N2725" s="13">
        <v>102400</v>
      </c>
      <c r="O2725" s="13">
        <v>102400</v>
      </c>
      <c r="P2725" s="13">
        <v>102400</v>
      </c>
      <c r="Q2725" s="13">
        <v>102400</v>
      </c>
      <c r="R2725" s="13">
        <v>102400</v>
      </c>
      <c r="S2725" s="13">
        <v>102400</v>
      </c>
      <c r="T2725" s="13">
        <v>102400</v>
      </c>
      <c r="U2725" s="13">
        <v>102400</v>
      </c>
      <c r="V2725" s="13">
        <v>102400</v>
      </c>
      <c r="W2725" s="13">
        <v>102400</v>
      </c>
      <c r="X2725" s="13">
        <v>102400</v>
      </c>
      <c r="Y2725" s="13">
        <v>102400</v>
      </c>
      <c r="Z2725" s="13">
        <v>102400</v>
      </c>
      <c r="AA2725" s="13">
        <v>102400</v>
      </c>
      <c r="AB2725" s="13"/>
      <c r="AC2725" s="13"/>
      <c r="AD2725" s="13"/>
      <c r="AE2725" s="13"/>
      <c r="AF2725" s="13"/>
      <c r="AG2725" s="13"/>
      <c r="AH2725" s="13"/>
      <c r="AI2725" s="13"/>
      <c r="AJ2725" s="13"/>
      <c r="AK2725" s="13"/>
      <c r="AL2725" s="13"/>
      <c r="AM2725" s="13"/>
      <c r="AN2725" s="13"/>
      <c r="AO2725" s="13"/>
      <c r="AP2725" s="13"/>
      <c r="AQ2725" s="13"/>
      <c r="AR2725" s="13"/>
      <c r="AS2725" s="13"/>
      <c r="AT2725" s="13"/>
      <c r="AU2725" s="13"/>
      <c r="AV2725" s="13"/>
      <c r="AW2725" s="13"/>
      <c r="AX2725" s="13"/>
      <c r="AY2725" s="14" t="str">
        <f t="shared" si="424"/>
        <v/>
      </c>
      <c r="AZ2725" s="14">
        <f t="shared" si="432"/>
        <v>23</v>
      </c>
      <c r="BA2725" s="19">
        <f t="shared" si="425"/>
        <v>0</v>
      </c>
      <c r="BB2725" s="20" t="e">
        <f t="shared" si="433"/>
        <v>#DIV/0!</v>
      </c>
      <c r="BC2725">
        <f t="shared" si="426"/>
        <v>0</v>
      </c>
      <c r="BD2725" s="14">
        <f t="shared" si="427"/>
        <v>1</v>
      </c>
      <c r="BE2725" s="14" t="str">
        <f t="shared" si="428"/>
        <v/>
      </c>
      <c r="BF2725" s="14" t="str">
        <f t="shared" si="429"/>
        <v/>
      </c>
      <c r="BG2725" s="14" t="str">
        <f t="shared" si="430"/>
        <v/>
      </c>
    </row>
    <row r="2726" spans="1:59" x14ac:dyDescent="0.2">
      <c r="A2726" t="str">
        <f t="shared" si="431"/>
        <v>Charlie Spargo_2018</v>
      </c>
      <c r="B2726" t="s">
        <v>1670</v>
      </c>
      <c r="C2726" t="s">
        <v>288</v>
      </c>
      <c r="D2726">
        <v>2018</v>
      </c>
      <c r="E2726" s="13">
        <v>117300</v>
      </c>
      <c r="F2726" s="13">
        <v>117300</v>
      </c>
      <c r="G2726" s="13">
        <v>117300</v>
      </c>
      <c r="H2726" s="13">
        <v>117300</v>
      </c>
      <c r="I2726" s="13">
        <v>117300</v>
      </c>
      <c r="J2726" s="13">
        <v>117300</v>
      </c>
      <c r="K2726" s="13">
        <v>117300</v>
      </c>
      <c r="L2726" s="13">
        <v>117300</v>
      </c>
      <c r="M2726" s="13">
        <v>178700</v>
      </c>
      <c r="N2726" s="13">
        <v>214000</v>
      </c>
      <c r="O2726" s="13">
        <v>232600</v>
      </c>
      <c r="P2726" s="13">
        <v>238200</v>
      </c>
      <c r="Q2726" s="13">
        <v>238000</v>
      </c>
      <c r="R2726" s="13">
        <v>238000</v>
      </c>
      <c r="S2726" s="13">
        <v>238000</v>
      </c>
      <c r="T2726" s="13">
        <v>238000</v>
      </c>
      <c r="U2726" s="13">
        <v>225200</v>
      </c>
      <c r="V2726" s="13">
        <v>242800</v>
      </c>
      <c r="W2726" s="13">
        <v>256200</v>
      </c>
      <c r="X2726" s="13">
        <v>269100</v>
      </c>
      <c r="Y2726" s="13">
        <v>276400</v>
      </c>
      <c r="Z2726" s="13">
        <v>271800</v>
      </c>
      <c r="AA2726" s="13">
        <v>259600</v>
      </c>
      <c r="AB2726" s="13"/>
      <c r="AC2726" s="13"/>
      <c r="AD2726" s="13"/>
      <c r="AE2726" s="13"/>
      <c r="AF2726" s="13"/>
      <c r="AG2726" s="13">
        <v>81</v>
      </c>
      <c r="AH2726" s="13">
        <v>78</v>
      </c>
      <c r="AI2726" s="13">
        <v>49</v>
      </c>
      <c r="AJ2726" s="13">
        <v>60</v>
      </c>
      <c r="AK2726" s="13">
        <v>61</v>
      </c>
      <c r="AL2726" s="13">
        <v>31</v>
      </c>
      <c r="AM2726" s="13">
        <v>52</v>
      </c>
      <c r="AN2726" s="13"/>
      <c r="AO2726" s="13"/>
      <c r="AP2726" s="13"/>
      <c r="AQ2726" s="13">
        <v>34</v>
      </c>
      <c r="AR2726" s="13">
        <v>91</v>
      </c>
      <c r="AS2726" s="13">
        <v>54</v>
      </c>
      <c r="AT2726" s="13">
        <v>41</v>
      </c>
      <c r="AU2726" s="13">
        <v>87</v>
      </c>
      <c r="AV2726" s="13">
        <v>32</v>
      </c>
      <c r="AW2726" s="13">
        <v>49</v>
      </c>
      <c r="AX2726" s="13">
        <v>60</v>
      </c>
      <c r="AY2726" s="14">
        <f t="shared" si="424"/>
        <v>57.333333333333336</v>
      </c>
      <c r="AZ2726" s="14">
        <f t="shared" si="432"/>
        <v>23</v>
      </c>
      <c r="BA2726" s="19">
        <f t="shared" si="425"/>
        <v>0.68181818181818177</v>
      </c>
      <c r="BB2726" s="20">
        <f t="shared" si="433"/>
        <v>19.554563466898273</v>
      </c>
      <c r="BC2726">
        <f t="shared" si="426"/>
        <v>0</v>
      </c>
      <c r="BD2726" s="14">
        <f t="shared" si="427"/>
        <v>1</v>
      </c>
      <c r="BE2726" s="14">
        <f t="shared" si="428"/>
        <v>81</v>
      </c>
      <c r="BF2726" s="14">
        <f t="shared" si="429"/>
        <v>55.166666666666664</v>
      </c>
      <c r="BG2726" s="14">
        <f t="shared" si="430"/>
        <v>56</v>
      </c>
    </row>
    <row r="2727" spans="1:59" x14ac:dyDescent="0.2">
      <c r="A2727" t="str">
        <f t="shared" si="431"/>
        <v>Charlie Spargo_2017</v>
      </c>
      <c r="B2727" t="s">
        <v>1670</v>
      </c>
      <c r="C2727" t="s">
        <v>288</v>
      </c>
      <c r="D2727">
        <v>2017</v>
      </c>
      <c r="E2727" s="13">
        <v>0</v>
      </c>
      <c r="F2727" s="13">
        <v>0</v>
      </c>
      <c r="G2727" s="13">
        <v>0</v>
      </c>
      <c r="H2727" s="13">
        <v>0</v>
      </c>
      <c r="I2727" s="13">
        <v>0</v>
      </c>
      <c r="J2727" s="13">
        <v>0</v>
      </c>
      <c r="K2727" s="13">
        <v>0</v>
      </c>
      <c r="L2727" s="13">
        <v>0</v>
      </c>
      <c r="M2727" s="13">
        <v>0</v>
      </c>
      <c r="N2727" s="13">
        <v>0</v>
      </c>
      <c r="O2727" s="13">
        <v>0</v>
      </c>
      <c r="P2727" s="13">
        <v>0</v>
      </c>
      <c r="Q2727" s="13">
        <v>0</v>
      </c>
      <c r="R2727" s="13">
        <v>0</v>
      </c>
      <c r="S2727" s="13">
        <v>0</v>
      </c>
      <c r="T2727" s="13">
        <v>0</v>
      </c>
      <c r="U2727" s="13">
        <v>0</v>
      </c>
      <c r="V2727" s="13">
        <v>0</v>
      </c>
      <c r="W2727" s="13">
        <v>0</v>
      </c>
      <c r="X2727" s="13">
        <v>0</v>
      </c>
      <c r="Y2727" s="13">
        <v>0</v>
      </c>
      <c r="Z2727" s="13">
        <v>0</v>
      </c>
      <c r="AA2727" s="13">
        <v>0</v>
      </c>
      <c r="AB2727" s="13"/>
      <c r="AC2727" s="13"/>
      <c r="AD2727" s="13"/>
      <c r="AE2727" s="13"/>
      <c r="AF2727" s="13"/>
      <c r="AG2727" s="13"/>
      <c r="AH2727" s="13"/>
      <c r="AI2727" s="13"/>
      <c r="AJ2727" s="13"/>
      <c r="AK2727" s="13"/>
      <c r="AL2727" s="13"/>
      <c r="AM2727" s="13"/>
      <c r="AN2727" s="13"/>
      <c r="AO2727" s="13"/>
      <c r="AP2727" s="13"/>
      <c r="AQ2727" s="13"/>
      <c r="AR2727" s="13"/>
      <c r="AS2727" s="13"/>
      <c r="AT2727" s="13"/>
      <c r="AU2727" s="13"/>
      <c r="AV2727" s="13"/>
      <c r="AW2727" s="13"/>
      <c r="AX2727" s="13"/>
      <c r="AY2727" s="14" t="str">
        <f t="shared" si="424"/>
        <v/>
      </c>
      <c r="AZ2727" s="14">
        <f t="shared" si="432"/>
        <v>23</v>
      </c>
      <c r="BA2727" s="19">
        <f t="shared" si="425"/>
        <v>0</v>
      </c>
      <c r="BB2727" s="20" t="e">
        <f t="shared" si="433"/>
        <v>#DIV/0!</v>
      </c>
      <c r="BC2727">
        <f t="shared" si="426"/>
        <v>23</v>
      </c>
      <c r="BD2727" s="14">
        <f t="shared" si="427"/>
        <v>1</v>
      </c>
      <c r="BE2727" s="14" t="str">
        <f t="shared" si="428"/>
        <v/>
      </c>
      <c r="BF2727" s="14" t="str">
        <f t="shared" si="429"/>
        <v/>
      </c>
      <c r="BG2727" s="14" t="str">
        <f t="shared" si="430"/>
        <v/>
      </c>
    </row>
    <row r="2728" spans="1:59" x14ac:dyDescent="0.2">
      <c r="A2728" t="str">
        <f t="shared" si="431"/>
        <v>Charlie Spargo_2016</v>
      </c>
      <c r="B2728" t="s">
        <v>1670</v>
      </c>
      <c r="C2728" t="s">
        <v>288</v>
      </c>
      <c r="D2728">
        <v>2016</v>
      </c>
      <c r="E2728" s="13">
        <v>0</v>
      </c>
      <c r="F2728" s="13">
        <v>0</v>
      </c>
      <c r="G2728" s="13">
        <v>0</v>
      </c>
      <c r="H2728" s="13">
        <v>0</v>
      </c>
      <c r="I2728" s="13">
        <v>0</v>
      </c>
      <c r="J2728" s="13">
        <v>0</v>
      </c>
      <c r="K2728" s="13">
        <v>0</v>
      </c>
      <c r="L2728" s="13">
        <v>0</v>
      </c>
      <c r="M2728" s="13">
        <v>0</v>
      </c>
      <c r="N2728" s="13">
        <v>0</v>
      </c>
      <c r="O2728" s="13">
        <v>0</v>
      </c>
      <c r="P2728" s="13">
        <v>0</v>
      </c>
      <c r="Q2728" s="13">
        <v>0</v>
      </c>
      <c r="R2728" s="13">
        <v>0</v>
      </c>
      <c r="S2728" s="13">
        <v>0</v>
      </c>
      <c r="T2728" s="13">
        <v>0</v>
      </c>
      <c r="U2728" s="13">
        <v>0</v>
      </c>
      <c r="V2728" s="13">
        <v>0</v>
      </c>
      <c r="W2728" s="13">
        <v>0</v>
      </c>
      <c r="X2728" s="13">
        <v>0</v>
      </c>
      <c r="Y2728" s="13">
        <v>0</v>
      </c>
      <c r="Z2728" s="13">
        <v>0</v>
      </c>
      <c r="AA2728" s="13">
        <v>0</v>
      </c>
      <c r="AB2728" s="13"/>
      <c r="AC2728" s="13"/>
      <c r="AD2728" s="13"/>
      <c r="AE2728" s="13"/>
      <c r="AF2728" s="13"/>
      <c r="AG2728" s="13"/>
      <c r="AH2728" s="13"/>
      <c r="AI2728" s="13"/>
      <c r="AJ2728" s="13"/>
      <c r="AK2728" s="13"/>
      <c r="AL2728" s="13"/>
      <c r="AM2728" s="13"/>
      <c r="AN2728" s="13"/>
      <c r="AO2728" s="13"/>
      <c r="AP2728" s="13"/>
      <c r="AQ2728" s="13"/>
      <c r="AR2728" s="13"/>
      <c r="AS2728" s="13"/>
      <c r="AT2728" s="13"/>
      <c r="AU2728" s="13"/>
      <c r="AV2728" s="13"/>
      <c r="AW2728" s="13"/>
      <c r="AX2728" s="13"/>
      <c r="AY2728" s="14" t="str">
        <f t="shared" si="424"/>
        <v/>
      </c>
      <c r="AZ2728" s="14">
        <f t="shared" si="432"/>
        <v>23</v>
      </c>
      <c r="BA2728" s="19">
        <f t="shared" si="425"/>
        <v>0</v>
      </c>
      <c r="BB2728" s="20" t="e">
        <f t="shared" si="433"/>
        <v>#DIV/0!</v>
      </c>
      <c r="BC2728">
        <f t="shared" si="426"/>
        <v>23</v>
      </c>
      <c r="BD2728" s="14">
        <f t="shared" si="427"/>
        <v>1</v>
      </c>
      <c r="BE2728" s="14" t="str">
        <f t="shared" si="428"/>
        <v/>
      </c>
      <c r="BF2728" s="14" t="str">
        <f t="shared" si="429"/>
        <v/>
      </c>
      <c r="BG2728" s="14" t="str">
        <f t="shared" si="430"/>
        <v/>
      </c>
    </row>
    <row r="2729" spans="1:59" x14ac:dyDescent="0.2">
      <c r="A2729" t="str">
        <f t="shared" si="431"/>
        <v>Charlie Spargo_2015</v>
      </c>
      <c r="B2729" t="s">
        <v>1670</v>
      </c>
      <c r="C2729" t="s">
        <v>288</v>
      </c>
      <c r="D2729">
        <v>2015</v>
      </c>
      <c r="E2729" s="13">
        <v>0</v>
      </c>
      <c r="F2729" s="13">
        <v>0</v>
      </c>
      <c r="G2729" s="13">
        <v>0</v>
      </c>
      <c r="H2729" s="13">
        <v>0</v>
      </c>
      <c r="I2729" s="13">
        <v>0</v>
      </c>
      <c r="J2729" s="13">
        <v>0</v>
      </c>
      <c r="K2729" s="13">
        <v>0</v>
      </c>
      <c r="L2729" s="13">
        <v>0</v>
      </c>
      <c r="M2729" s="13">
        <v>0</v>
      </c>
      <c r="N2729" s="13">
        <v>0</v>
      </c>
      <c r="O2729" s="13">
        <v>0</v>
      </c>
      <c r="P2729" s="13">
        <v>0</v>
      </c>
      <c r="Q2729" s="13">
        <v>0</v>
      </c>
      <c r="R2729" s="13">
        <v>0</v>
      </c>
      <c r="S2729" s="13">
        <v>0</v>
      </c>
      <c r="T2729" s="13">
        <v>0</v>
      </c>
      <c r="U2729" s="13">
        <v>0</v>
      </c>
      <c r="V2729" s="13">
        <v>0</v>
      </c>
      <c r="W2729" s="13">
        <v>0</v>
      </c>
      <c r="X2729" s="13">
        <v>0</v>
      </c>
      <c r="Y2729" s="13">
        <v>0</v>
      </c>
      <c r="Z2729" s="13">
        <v>0</v>
      </c>
      <c r="AA2729" s="13">
        <v>0</v>
      </c>
      <c r="AB2729" s="13"/>
      <c r="AC2729" s="13"/>
      <c r="AD2729" s="13"/>
      <c r="AE2729" s="13"/>
      <c r="AF2729" s="13"/>
      <c r="AG2729" s="13"/>
      <c r="AH2729" s="13"/>
      <c r="AI2729" s="13"/>
      <c r="AJ2729" s="13"/>
      <c r="AK2729" s="13"/>
      <c r="AL2729" s="13"/>
      <c r="AM2729" s="13"/>
      <c r="AN2729" s="13"/>
      <c r="AO2729" s="13"/>
      <c r="AP2729" s="13"/>
      <c r="AQ2729" s="13"/>
      <c r="AR2729" s="13"/>
      <c r="AS2729" s="13"/>
      <c r="AT2729" s="13"/>
      <c r="AU2729" s="13"/>
      <c r="AV2729" s="13"/>
      <c r="AW2729" s="13"/>
      <c r="AX2729" s="13"/>
      <c r="AY2729" s="14" t="str">
        <f t="shared" si="424"/>
        <v/>
      </c>
      <c r="AZ2729" s="14">
        <f t="shared" si="432"/>
        <v>23</v>
      </c>
      <c r="BA2729" s="19">
        <f t="shared" si="425"/>
        <v>0</v>
      </c>
      <c r="BB2729" s="20" t="e">
        <f t="shared" si="433"/>
        <v>#DIV/0!</v>
      </c>
      <c r="BC2729">
        <f t="shared" si="426"/>
        <v>23</v>
      </c>
      <c r="BD2729" s="14">
        <f t="shared" si="427"/>
        <v>1</v>
      </c>
      <c r="BE2729" s="14" t="str">
        <f t="shared" si="428"/>
        <v/>
      </c>
      <c r="BF2729" s="14" t="str">
        <f t="shared" si="429"/>
        <v/>
      </c>
      <c r="BG2729" s="14" t="str">
        <f t="shared" si="430"/>
        <v/>
      </c>
    </row>
    <row r="2730" spans="1:59" x14ac:dyDescent="0.2">
      <c r="A2730" t="str">
        <f t="shared" si="431"/>
        <v>Tom Sparrow_2018</v>
      </c>
      <c r="B2730" t="s">
        <v>2725</v>
      </c>
      <c r="C2730" t="s">
        <v>288</v>
      </c>
      <c r="D2730">
        <v>2018</v>
      </c>
      <c r="E2730" s="13">
        <v>0</v>
      </c>
      <c r="F2730" s="13">
        <v>0</v>
      </c>
      <c r="G2730" s="13">
        <v>0</v>
      </c>
      <c r="H2730" s="13">
        <v>0</v>
      </c>
      <c r="I2730" s="13">
        <v>0</v>
      </c>
      <c r="J2730" s="13">
        <v>0</v>
      </c>
      <c r="K2730" s="13">
        <v>0</v>
      </c>
      <c r="L2730" s="13">
        <v>0</v>
      </c>
      <c r="M2730" s="13">
        <v>0</v>
      </c>
      <c r="N2730" s="13">
        <v>0</v>
      </c>
      <c r="O2730" s="13">
        <v>0</v>
      </c>
      <c r="P2730" s="13">
        <v>0</v>
      </c>
      <c r="Q2730" s="13">
        <v>0</v>
      </c>
      <c r="R2730" s="13">
        <v>0</v>
      </c>
      <c r="S2730" s="13">
        <v>0</v>
      </c>
      <c r="T2730" s="13">
        <v>0</v>
      </c>
      <c r="U2730" s="13">
        <v>0</v>
      </c>
      <c r="V2730" s="13">
        <v>0</v>
      </c>
      <c r="W2730" s="13">
        <v>0</v>
      </c>
      <c r="X2730" s="13">
        <v>0</v>
      </c>
      <c r="Y2730" s="13">
        <v>0</v>
      </c>
      <c r="Z2730" s="13">
        <v>0</v>
      </c>
      <c r="AA2730" s="13">
        <v>0</v>
      </c>
      <c r="AB2730" s="13"/>
      <c r="AC2730" s="13"/>
      <c r="AD2730" s="13"/>
      <c r="AE2730" s="13"/>
      <c r="AF2730" s="13"/>
      <c r="AG2730" s="13"/>
      <c r="AH2730" s="13"/>
      <c r="AI2730" s="13"/>
      <c r="AJ2730" s="13"/>
      <c r="AK2730" s="13"/>
      <c r="AL2730" s="13"/>
      <c r="AM2730" s="13"/>
      <c r="AN2730" s="13"/>
      <c r="AO2730" s="13"/>
      <c r="AP2730" s="13"/>
      <c r="AQ2730" s="13"/>
      <c r="AR2730" s="13"/>
      <c r="AS2730" s="13"/>
      <c r="AT2730" s="13"/>
      <c r="AU2730" s="13"/>
      <c r="AV2730" s="13"/>
      <c r="AW2730" s="13"/>
      <c r="AX2730" s="13"/>
      <c r="AY2730" s="14" t="str">
        <f t="shared" si="424"/>
        <v/>
      </c>
      <c r="AZ2730" s="14">
        <f t="shared" si="432"/>
        <v>23</v>
      </c>
      <c r="BA2730" s="19">
        <f t="shared" si="425"/>
        <v>0</v>
      </c>
      <c r="BB2730" s="20" t="e">
        <f t="shared" si="433"/>
        <v>#DIV/0!</v>
      </c>
      <c r="BC2730">
        <f t="shared" si="426"/>
        <v>23</v>
      </c>
      <c r="BD2730" s="14">
        <f t="shared" si="427"/>
        <v>1</v>
      </c>
      <c r="BE2730" s="14" t="str">
        <f t="shared" si="428"/>
        <v/>
      </c>
      <c r="BF2730" s="14" t="str">
        <f t="shared" si="429"/>
        <v/>
      </c>
      <c r="BG2730" s="14" t="str">
        <f t="shared" si="430"/>
        <v/>
      </c>
    </row>
    <row r="2731" spans="1:59" x14ac:dyDescent="0.2">
      <c r="A2731" t="str">
        <f t="shared" si="431"/>
        <v>Tom Sparrow_2017</v>
      </c>
      <c r="B2731" t="s">
        <v>2725</v>
      </c>
      <c r="C2731" t="s">
        <v>288</v>
      </c>
      <c r="D2731">
        <v>2017</v>
      </c>
      <c r="E2731" s="13">
        <v>0</v>
      </c>
      <c r="F2731" s="13">
        <v>0</v>
      </c>
      <c r="G2731" s="13">
        <v>0</v>
      </c>
      <c r="H2731" s="13">
        <v>0</v>
      </c>
      <c r="I2731" s="13">
        <v>0</v>
      </c>
      <c r="J2731" s="13">
        <v>0</v>
      </c>
      <c r="K2731" s="13">
        <v>0</v>
      </c>
      <c r="L2731" s="13">
        <v>0</v>
      </c>
      <c r="M2731" s="13">
        <v>0</v>
      </c>
      <c r="N2731" s="13">
        <v>0</v>
      </c>
      <c r="O2731" s="13">
        <v>0</v>
      </c>
      <c r="P2731" s="13">
        <v>0</v>
      </c>
      <c r="Q2731" s="13">
        <v>0</v>
      </c>
      <c r="R2731" s="13">
        <v>0</v>
      </c>
      <c r="S2731" s="13">
        <v>0</v>
      </c>
      <c r="T2731" s="13">
        <v>0</v>
      </c>
      <c r="U2731" s="13">
        <v>0</v>
      </c>
      <c r="V2731" s="13">
        <v>0</v>
      </c>
      <c r="W2731" s="13">
        <v>0</v>
      </c>
      <c r="X2731" s="13">
        <v>0</v>
      </c>
      <c r="Y2731" s="13">
        <v>0</v>
      </c>
      <c r="Z2731" s="13">
        <v>0</v>
      </c>
      <c r="AA2731" s="13">
        <v>0</v>
      </c>
      <c r="AB2731" s="13"/>
      <c r="AC2731" s="13"/>
      <c r="AD2731" s="13"/>
      <c r="AE2731" s="13"/>
      <c r="AF2731" s="13"/>
      <c r="AG2731" s="13"/>
      <c r="AH2731" s="13"/>
      <c r="AI2731" s="13"/>
      <c r="AJ2731" s="13"/>
      <c r="AK2731" s="13"/>
      <c r="AL2731" s="13"/>
      <c r="AM2731" s="13"/>
      <c r="AN2731" s="13"/>
      <c r="AO2731" s="13"/>
      <c r="AP2731" s="13"/>
      <c r="AQ2731" s="13"/>
      <c r="AR2731" s="13"/>
      <c r="AS2731" s="13"/>
      <c r="AT2731" s="13"/>
      <c r="AU2731" s="13"/>
      <c r="AV2731" s="13"/>
      <c r="AW2731" s="13"/>
      <c r="AX2731" s="13"/>
      <c r="AY2731" s="14" t="str">
        <f t="shared" si="424"/>
        <v/>
      </c>
      <c r="AZ2731" s="14">
        <f t="shared" si="432"/>
        <v>23</v>
      </c>
      <c r="BA2731" s="19">
        <f t="shared" si="425"/>
        <v>0</v>
      </c>
      <c r="BB2731" s="20" t="e">
        <f t="shared" si="433"/>
        <v>#DIV/0!</v>
      </c>
      <c r="BC2731">
        <f t="shared" si="426"/>
        <v>23</v>
      </c>
      <c r="BD2731" s="14">
        <f t="shared" si="427"/>
        <v>1</v>
      </c>
      <c r="BE2731" s="14" t="str">
        <f t="shared" si="428"/>
        <v/>
      </c>
      <c r="BF2731" s="14" t="str">
        <f t="shared" si="429"/>
        <v/>
      </c>
      <c r="BG2731" s="14" t="str">
        <f t="shared" si="430"/>
        <v/>
      </c>
    </row>
    <row r="2732" spans="1:59" x14ac:dyDescent="0.2">
      <c r="A2732" t="str">
        <f t="shared" si="431"/>
        <v>Tom Sparrow_2016</v>
      </c>
      <c r="B2732" t="s">
        <v>2725</v>
      </c>
      <c r="C2732" t="s">
        <v>288</v>
      </c>
      <c r="D2732">
        <v>2016</v>
      </c>
      <c r="E2732" s="13">
        <v>0</v>
      </c>
      <c r="F2732" s="13">
        <v>0</v>
      </c>
      <c r="G2732" s="13">
        <v>0</v>
      </c>
      <c r="H2732" s="13">
        <v>0</v>
      </c>
      <c r="I2732" s="13">
        <v>0</v>
      </c>
      <c r="J2732" s="13">
        <v>0</v>
      </c>
      <c r="K2732" s="13">
        <v>0</v>
      </c>
      <c r="L2732" s="13">
        <v>0</v>
      </c>
      <c r="M2732" s="13">
        <v>0</v>
      </c>
      <c r="N2732" s="13">
        <v>0</v>
      </c>
      <c r="O2732" s="13">
        <v>0</v>
      </c>
      <c r="P2732" s="13">
        <v>0</v>
      </c>
      <c r="Q2732" s="13">
        <v>0</v>
      </c>
      <c r="R2732" s="13">
        <v>0</v>
      </c>
      <c r="S2732" s="13">
        <v>0</v>
      </c>
      <c r="T2732" s="13">
        <v>0</v>
      </c>
      <c r="U2732" s="13">
        <v>0</v>
      </c>
      <c r="V2732" s="13">
        <v>0</v>
      </c>
      <c r="W2732" s="13">
        <v>0</v>
      </c>
      <c r="X2732" s="13">
        <v>0</v>
      </c>
      <c r="Y2732" s="13">
        <v>0</v>
      </c>
      <c r="Z2732" s="13">
        <v>0</v>
      </c>
      <c r="AA2732" s="13">
        <v>0</v>
      </c>
      <c r="AB2732" s="13"/>
      <c r="AC2732" s="13"/>
      <c r="AD2732" s="13"/>
      <c r="AE2732" s="13"/>
      <c r="AF2732" s="13"/>
      <c r="AG2732" s="13"/>
      <c r="AH2732" s="13"/>
      <c r="AI2732" s="13"/>
      <c r="AJ2732" s="13"/>
      <c r="AK2732" s="13"/>
      <c r="AL2732" s="13"/>
      <c r="AM2732" s="13"/>
      <c r="AN2732" s="13"/>
      <c r="AO2732" s="13"/>
      <c r="AP2732" s="13"/>
      <c r="AQ2732" s="13"/>
      <c r="AR2732" s="13"/>
      <c r="AS2732" s="13"/>
      <c r="AT2732" s="13"/>
      <c r="AU2732" s="13"/>
      <c r="AV2732" s="13"/>
      <c r="AW2732" s="13"/>
      <c r="AX2732" s="13"/>
      <c r="AY2732" s="14" t="str">
        <f t="shared" si="424"/>
        <v/>
      </c>
      <c r="AZ2732" s="14">
        <f t="shared" si="432"/>
        <v>23</v>
      </c>
      <c r="BA2732" s="19">
        <f t="shared" si="425"/>
        <v>0</v>
      </c>
      <c r="BB2732" s="20" t="e">
        <f t="shared" si="433"/>
        <v>#DIV/0!</v>
      </c>
      <c r="BC2732">
        <f t="shared" si="426"/>
        <v>23</v>
      </c>
      <c r="BD2732" s="14">
        <f t="shared" si="427"/>
        <v>1</v>
      </c>
      <c r="BE2732" s="14" t="str">
        <f t="shared" si="428"/>
        <v/>
      </c>
      <c r="BF2732" s="14" t="str">
        <f t="shared" si="429"/>
        <v/>
      </c>
      <c r="BG2732" s="14" t="str">
        <f t="shared" si="430"/>
        <v/>
      </c>
    </row>
    <row r="2733" spans="1:59" x14ac:dyDescent="0.2">
      <c r="A2733" t="str">
        <f t="shared" si="431"/>
        <v>Tom Sparrow_2015</v>
      </c>
      <c r="B2733" t="s">
        <v>2725</v>
      </c>
      <c r="C2733" t="s">
        <v>288</v>
      </c>
      <c r="D2733">
        <v>2015</v>
      </c>
      <c r="E2733" s="13">
        <v>0</v>
      </c>
      <c r="F2733" s="13">
        <v>0</v>
      </c>
      <c r="G2733" s="13">
        <v>0</v>
      </c>
      <c r="H2733" s="13">
        <v>0</v>
      </c>
      <c r="I2733" s="13">
        <v>0</v>
      </c>
      <c r="J2733" s="13">
        <v>0</v>
      </c>
      <c r="K2733" s="13">
        <v>0</v>
      </c>
      <c r="L2733" s="13">
        <v>0</v>
      </c>
      <c r="M2733" s="13">
        <v>0</v>
      </c>
      <c r="N2733" s="13">
        <v>0</v>
      </c>
      <c r="O2733" s="13">
        <v>0</v>
      </c>
      <c r="P2733" s="13">
        <v>0</v>
      </c>
      <c r="Q2733" s="13">
        <v>0</v>
      </c>
      <c r="R2733" s="13">
        <v>0</v>
      </c>
      <c r="S2733" s="13">
        <v>0</v>
      </c>
      <c r="T2733" s="13">
        <v>0</v>
      </c>
      <c r="U2733" s="13">
        <v>0</v>
      </c>
      <c r="V2733" s="13">
        <v>0</v>
      </c>
      <c r="W2733" s="13">
        <v>0</v>
      </c>
      <c r="X2733" s="13">
        <v>0</v>
      </c>
      <c r="Y2733" s="13">
        <v>0</v>
      </c>
      <c r="Z2733" s="13">
        <v>0</v>
      </c>
      <c r="AA2733" s="13">
        <v>0</v>
      </c>
      <c r="AB2733" s="13"/>
      <c r="AC2733" s="13"/>
      <c r="AD2733" s="13"/>
      <c r="AE2733" s="13"/>
      <c r="AF2733" s="13"/>
      <c r="AG2733" s="13"/>
      <c r="AH2733" s="13"/>
      <c r="AI2733" s="13"/>
      <c r="AJ2733" s="13"/>
      <c r="AK2733" s="13"/>
      <c r="AL2733" s="13"/>
      <c r="AM2733" s="13"/>
      <c r="AN2733" s="13"/>
      <c r="AO2733" s="13"/>
      <c r="AP2733" s="13"/>
      <c r="AQ2733" s="13"/>
      <c r="AR2733" s="13"/>
      <c r="AS2733" s="13"/>
      <c r="AT2733" s="13"/>
      <c r="AU2733" s="13"/>
      <c r="AV2733" s="13"/>
      <c r="AW2733" s="13"/>
      <c r="AX2733" s="13"/>
      <c r="AY2733" s="14" t="str">
        <f t="shared" si="424"/>
        <v/>
      </c>
      <c r="AZ2733" s="14">
        <f t="shared" si="432"/>
        <v>23</v>
      </c>
      <c r="BA2733" s="19">
        <f t="shared" si="425"/>
        <v>0</v>
      </c>
      <c r="BB2733" s="20" t="e">
        <f t="shared" si="433"/>
        <v>#DIV/0!</v>
      </c>
      <c r="BC2733">
        <f t="shared" si="426"/>
        <v>23</v>
      </c>
      <c r="BD2733" s="14">
        <f t="shared" si="427"/>
        <v>1</v>
      </c>
      <c r="BE2733" s="14" t="str">
        <f t="shared" si="428"/>
        <v/>
      </c>
      <c r="BF2733" s="14" t="str">
        <f t="shared" si="429"/>
        <v/>
      </c>
      <c r="BG2733" s="14" t="str">
        <f t="shared" si="430"/>
        <v/>
      </c>
    </row>
    <row r="2734" spans="1:59" x14ac:dyDescent="0.2">
      <c r="A2734" t="str">
        <f t="shared" si="431"/>
        <v>Zachary Sproule_2018</v>
      </c>
      <c r="B2734" t="s">
        <v>1981</v>
      </c>
      <c r="C2734" t="s">
        <v>490</v>
      </c>
      <c r="D2734">
        <v>2018</v>
      </c>
      <c r="E2734" s="13">
        <v>123900</v>
      </c>
      <c r="F2734" s="13">
        <v>123900</v>
      </c>
      <c r="G2734" s="13">
        <v>123900</v>
      </c>
      <c r="H2734" s="13">
        <v>123900</v>
      </c>
      <c r="I2734" s="13">
        <v>123900</v>
      </c>
      <c r="J2734" s="13">
        <v>123900</v>
      </c>
      <c r="K2734" s="13">
        <v>123900</v>
      </c>
      <c r="L2734" s="13">
        <v>123900</v>
      </c>
      <c r="M2734" s="13">
        <v>123900</v>
      </c>
      <c r="N2734" s="13">
        <v>123900</v>
      </c>
      <c r="O2734" s="13">
        <v>123900</v>
      </c>
      <c r="P2734" s="13">
        <v>123900</v>
      </c>
      <c r="Q2734" s="13">
        <v>123900</v>
      </c>
      <c r="R2734" s="13">
        <v>123900</v>
      </c>
      <c r="S2734" s="13">
        <v>123900</v>
      </c>
      <c r="T2734" s="13">
        <v>123900</v>
      </c>
      <c r="U2734" s="13">
        <v>123900</v>
      </c>
      <c r="V2734" s="13">
        <v>123900</v>
      </c>
      <c r="W2734" s="13">
        <v>123900</v>
      </c>
      <c r="X2734" s="13">
        <v>123900</v>
      </c>
      <c r="Y2734" s="13">
        <v>123900</v>
      </c>
      <c r="Z2734" s="13">
        <v>123900</v>
      </c>
      <c r="AA2734" s="13">
        <v>123900</v>
      </c>
      <c r="AB2734" s="13"/>
      <c r="AC2734" s="13"/>
      <c r="AD2734" s="13"/>
      <c r="AE2734" s="13"/>
      <c r="AF2734" s="13"/>
      <c r="AG2734" s="13"/>
      <c r="AH2734" s="13"/>
      <c r="AI2734" s="13"/>
      <c r="AJ2734" s="13"/>
      <c r="AK2734" s="13"/>
      <c r="AL2734" s="13"/>
      <c r="AM2734" s="13"/>
      <c r="AN2734" s="13"/>
      <c r="AO2734" s="13"/>
      <c r="AP2734" s="13"/>
      <c r="AQ2734" s="13"/>
      <c r="AR2734" s="13"/>
      <c r="AS2734" s="13"/>
      <c r="AT2734" s="13"/>
      <c r="AU2734" s="13"/>
      <c r="AV2734" s="13"/>
      <c r="AW2734" s="13"/>
      <c r="AX2734" s="13"/>
      <c r="AY2734" s="14" t="str">
        <f t="shared" si="424"/>
        <v/>
      </c>
      <c r="AZ2734" s="14">
        <f t="shared" si="432"/>
        <v>23</v>
      </c>
      <c r="BA2734" s="19">
        <f t="shared" si="425"/>
        <v>0</v>
      </c>
      <c r="BB2734" s="20" t="e">
        <f t="shared" si="433"/>
        <v>#DIV/0!</v>
      </c>
      <c r="BC2734">
        <f t="shared" si="426"/>
        <v>0</v>
      </c>
      <c r="BD2734" s="14">
        <f t="shared" si="427"/>
        <v>1</v>
      </c>
      <c r="BE2734" s="14" t="str">
        <f t="shared" si="428"/>
        <v/>
      </c>
      <c r="BF2734" s="14" t="str">
        <f t="shared" si="429"/>
        <v/>
      </c>
      <c r="BG2734" s="14" t="str">
        <f t="shared" si="430"/>
        <v/>
      </c>
    </row>
    <row r="2735" spans="1:59" x14ac:dyDescent="0.2">
      <c r="A2735" t="str">
        <f t="shared" si="431"/>
        <v>Zachary Sproule_2017</v>
      </c>
      <c r="B2735" t="s">
        <v>1981</v>
      </c>
      <c r="C2735" t="s">
        <v>490</v>
      </c>
      <c r="D2735">
        <v>2017</v>
      </c>
      <c r="E2735" s="13">
        <v>102400</v>
      </c>
      <c r="F2735" s="13">
        <v>102400</v>
      </c>
      <c r="G2735" s="13">
        <v>102400</v>
      </c>
      <c r="H2735" s="13">
        <v>102400</v>
      </c>
      <c r="I2735" s="13">
        <v>102400</v>
      </c>
      <c r="J2735" s="13">
        <v>102400</v>
      </c>
      <c r="K2735" s="13">
        <v>102400</v>
      </c>
      <c r="L2735" s="13">
        <v>102400</v>
      </c>
      <c r="M2735" s="13">
        <v>102400</v>
      </c>
      <c r="N2735" s="13">
        <v>102400</v>
      </c>
      <c r="O2735" s="13">
        <v>102400</v>
      </c>
      <c r="P2735" s="13">
        <v>102400</v>
      </c>
      <c r="Q2735" s="13">
        <v>102400</v>
      </c>
      <c r="R2735" s="13">
        <v>102400</v>
      </c>
      <c r="S2735" s="13">
        <v>102400</v>
      </c>
      <c r="T2735" s="13">
        <v>102400</v>
      </c>
      <c r="U2735" s="13">
        <v>102400</v>
      </c>
      <c r="V2735" s="13">
        <v>102400</v>
      </c>
      <c r="W2735" s="13">
        <v>102400</v>
      </c>
      <c r="X2735" s="13">
        <v>102400</v>
      </c>
      <c r="Y2735" s="13">
        <v>102400</v>
      </c>
      <c r="Z2735" s="13">
        <v>102400</v>
      </c>
      <c r="AA2735" s="13">
        <v>102400</v>
      </c>
      <c r="AB2735" s="13"/>
      <c r="AC2735" s="13"/>
      <c r="AD2735" s="13"/>
      <c r="AE2735" s="13"/>
      <c r="AF2735" s="13"/>
      <c r="AG2735" s="13"/>
      <c r="AH2735" s="13"/>
      <c r="AI2735" s="13"/>
      <c r="AJ2735" s="13"/>
      <c r="AK2735" s="13"/>
      <c r="AL2735" s="13"/>
      <c r="AM2735" s="13"/>
      <c r="AN2735" s="13"/>
      <c r="AO2735" s="13"/>
      <c r="AP2735" s="13"/>
      <c r="AQ2735" s="13"/>
      <c r="AR2735" s="13"/>
      <c r="AS2735" s="13"/>
      <c r="AT2735" s="13"/>
      <c r="AU2735" s="13"/>
      <c r="AV2735" s="13"/>
      <c r="AW2735" s="13"/>
      <c r="AX2735" s="13"/>
      <c r="AY2735" s="14" t="str">
        <f t="shared" ref="AY2735:AY2798" si="434">IFERROR(AVERAGEIFS(AB2735:AX2735,AB2735:AX2735,"&lt;&gt;"),"")</f>
        <v/>
      </c>
      <c r="AZ2735" s="14">
        <f t="shared" si="432"/>
        <v>23</v>
      </c>
      <c r="BA2735" s="19">
        <f t="shared" ref="BA2735:BA2798" si="435">COUNTIF(AB2735:AX2735,"&lt;&gt;")/22</f>
        <v>0</v>
      </c>
      <c r="BB2735" s="20" t="e">
        <f t="shared" si="433"/>
        <v>#DIV/0!</v>
      </c>
      <c r="BC2735">
        <f t="shared" ref="BC2735:BC2798" si="436">COUNTIFS(E2735:AA2735,0)</f>
        <v>0</v>
      </c>
      <c r="BD2735" s="14">
        <f t="shared" ref="BD2735:BD2798" si="437">MATCH(MIN(E2735:AA2735),E2735:AA2735,0)</f>
        <v>1</v>
      </c>
      <c r="BE2735" s="14" t="str">
        <f t="shared" ref="BE2735:BE2798" si="438">IFERROR(AVERAGE(AB2735:AG2735),"")</f>
        <v/>
      </c>
      <c r="BF2735" s="14" t="str">
        <f t="shared" ref="BF2735:BF2798" si="439">IFERROR(AVERAGE(AH2735:AM2735),"")</f>
        <v/>
      </c>
      <c r="BG2735" s="14" t="str">
        <f t="shared" ref="BG2735:BG2798" si="440">IFERROR(AVERAGE(AP2735:AX2735),"")</f>
        <v/>
      </c>
    </row>
    <row r="2736" spans="1:59" x14ac:dyDescent="0.2">
      <c r="A2736" t="str">
        <f t="shared" si="431"/>
        <v>Zachary Sproule_2016</v>
      </c>
      <c r="B2736" t="s">
        <v>1981</v>
      </c>
      <c r="C2736" t="s">
        <v>490</v>
      </c>
      <c r="D2736">
        <v>2016</v>
      </c>
      <c r="E2736" s="13">
        <v>0</v>
      </c>
      <c r="F2736" s="13">
        <v>0</v>
      </c>
      <c r="G2736" s="13">
        <v>0</v>
      </c>
      <c r="H2736" s="13">
        <v>0</v>
      </c>
      <c r="I2736" s="13">
        <v>0</v>
      </c>
      <c r="J2736" s="13">
        <v>0</v>
      </c>
      <c r="K2736" s="13">
        <v>0</v>
      </c>
      <c r="L2736" s="13">
        <v>0</v>
      </c>
      <c r="M2736" s="13">
        <v>0</v>
      </c>
      <c r="N2736" s="13">
        <v>0</v>
      </c>
      <c r="O2736" s="13">
        <v>0</v>
      </c>
      <c r="P2736" s="13">
        <v>0</v>
      </c>
      <c r="Q2736" s="13">
        <v>0</v>
      </c>
      <c r="R2736" s="13">
        <v>0</v>
      </c>
      <c r="S2736" s="13">
        <v>0</v>
      </c>
      <c r="T2736" s="13">
        <v>0</v>
      </c>
      <c r="U2736" s="13">
        <v>0</v>
      </c>
      <c r="V2736" s="13">
        <v>0</v>
      </c>
      <c r="W2736" s="13">
        <v>0</v>
      </c>
      <c r="X2736" s="13">
        <v>0</v>
      </c>
      <c r="Y2736" s="13">
        <v>0</v>
      </c>
      <c r="Z2736" s="13">
        <v>0</v>
      </c>
      <c r="AA2736" s="13">
        <v>0</v>
      </c>
      <c r="AB2736" s="13"/>
      <c r="AC2736" s="13"/>
      <c r="AD2736" s="13"/>
      <c r="AE2736" s="13"/>
      <c r="AF2736" s="13"/>
      <c r="AG2736" s="13"/>
      <c r="AH2736" s="13"/>
      <c r="AI2736" s="13"/>
      <c r="AJ2736" s="13"/>
      <c r="AK2736" s="13"/>
      <c r="AL2736" s="13"/>
      <c r="AM2736" s="13"/>
      <c r="AN2736" s="13"/>
      <c r="AO2736" s="13"/>
      <c r="AP2736" s="13"/>
      <c r="AQ2736" s="13"/>
      <c r="AR2736" s="13"/>
      <c r="AS2736" s="13"/>
      <c r="AT2736" s="13"/>
      <c r="AU2736" s="13"/>
      <c r="AV2736" s="13"/>
      <c r="AW2736" s="13"/>
      <c r="AX2736" s="13"/>
      <c r="AY2736" s="14" t="str">
        <f t="shared" si="434"/>
        <v/>
      </c>
      <c r="AZ2736" s="14">
        <f t="shared" si="432"/>
        <v>23</v>
      </c>
      <c r="BA2736" s="19">
        <f t="shared" si="435"/>
        <v>0</v>
      </c>
      <c r="BB2736" s="20" t="e">
        <f t="shared" si="433"/>
        <v>#DIV/0!</v>
      </c>
      <c r="BC2736">
        <f t="shared" si="436"/>
        <v>23</v>
      </c>
      <c r="BD2736" s="14">
        <f t="shared" si="437"/>
        <v>1</v>
      </c>
      <c r="BE2736" s="14" t="str">
        <f t="shared" si="438"/>
        <v/>
      </c>
      <c r="BF2736" s="14" t="str">
        <f t="shared" si="439"/>
        <v/>
      </c>
      <c r="BG2736" s="14" t="str">
        <f t="shared" si="440"/>
        <v/>
      </c>
    </row>
    <row r="2737" spans="1:59" x14ac:dyDescent="0.2">
      <c r="A2737" t="str">
        <f t="shared" si="431"/>
        <v>Zachary Sproule_2015</v>
      </c>
      <c r="B2737" t="s">
        <v>1981</v>
      </c>
      <c r="C2737" t="s">
        <v>490</v>
      </c>
      <c r="D2737">
        <v>2015</v>
      </c>
      <c r="E2737" s="13">
        <v>0</v>
      </c>
      <c r="F2737" s="13">
        <v>0</v>
      </c>
      <c r="G2737" s="13">
        <v>0</v>
      </c>
      <c r="H2737" s="13">
        <v>0</v>
      </c>
      <c r="I2737" s="13">
        <v>0</v>
      </c>
      <c r="J2737" s="13">
        <v>0</v>
      </c>
      <c r="K2737" s="13">
        <v>0</v>
      </c>
      <c r="L2737" s="13">
        <v>0</v>
      </c>
      <c r="M2737" s="13">
        <v>0</v>
      </c>
      <c r="N2737" s="13">
        <v>0</v>
      </c>
      <c r="O2737" s="13">
        <v>0</v>
      </c>
      <c r="P2737" s="13">
        <v>0</v>
      </c>
      <c r="Q2737" s="13">
        <v>0</v>
      </c>
      <c r="R2737" s="13">
        <v>0</v>
      </c>
      <c r="S2737" s="13">
        <v>0</v>
      </c>
      <c r="T2737" s="13">
        <v>0</v>
      </c>
      <c r="U2737" s="13">
        <v>0</v>
      </c>
      <c r="V2737" s="13">
        <v>0</v>
      </c>
      <c r="W2737" s="13">
        <v>0</v>
      </c>
      <c r="X2737" s="13">
        <v>0</v>
      </c>
      <c r="Y2737" s="13">
        <v>0</v>
      </c>
      <c r="Z2737" s="13">
        <v>0</v>
      </c>
      <c r="AA2737" s="13">
        <v>0</v>
      </c>
      <c r="AB2737" s="13"/>
      <c r="AC2737" s="13"/>
      <c r="AD2737" s="13"/>
      <c r="AE2737" s="13"/>
      <c r="AF2737" s="13"/>
      <c r="AG2737" s="13"/>
      <c r="AH2737" s="13"/>
      <c r="AI2737" s="13"/>
      <c r="AJ2737" s="13"/>
      <c r="AK2737" s="13"/>
      <c r="AL2737" s="13"/>
      <c r="AM2737" s="13"/>
      <c r="AN2737" s="13"/>
      <c r="AO2737" s="13"/>
      <c r="AP2737" s="13"/>
      <c r="AQ2737" s="13"/>
      <c r="AR2737" s="13"/>
      <c r="AS2737" s="13"/>
      <c r="AT2737" s="13"/>
      <c r="AU2737" s="13"/>
      <c r="AV2737" s="13"/>
      <c r="AW2737" s="13"/>
      <c r="AX2737" s="13"/>
      <c r="AY2737" s="14" t="str">
        <f t="shared" si="434"/>
        <v/>
      </c>
      <c r="AZ2737" s="14">
        <f t="shared" si="432"/>
        <v>23</v>
      </c>
      <c r="BA2737" s="19">
        <f t="shared" si="435"/>
        <v>0</v>
      </c>
      <c r="BB2737" s="20" t="e">
        <f t="shared" si="433"/>
        <v>#DIV/0!</v>
      </c>
      <c r="BC2737">
        <f t="shared" si="436"/>
        <v>23</v>
      </c>
      <c r="BD2737" s="14">
        <f t="shared" si="437"/>
        <v>1</v>
      </c>
      <c r="BE2737" s="14" t="str">
        <f t="shared" si="438"/>
        <v/>
      </c>
      <c r="BF2737" s="14" t="str">
        <f t="shared" si="439"/>
        <v/>
      </c>
      <c r="BG2737" s="14" t="str">
        <f t="shared" si="440"/>
        <v/>
      </c>
    </row>
    <row r="2738" spans="1:59" x14ac:dyDescent="0.2">
      <c r="A2738" t="str">
        <f t="shared" si="431"/>
        <v>Sydney Stack_2018</v>
      </c>
      <c r="B2738" t="s">
        <v>2726</v>
      </c>
      <c r="C2738" t="s">
        <v>369</v>
      </c>
      <c r="D2738">
        <v>2018</v>
      </c>
      <c r="E2738" s="13">
        <v>0</v>
      </c>
      <c r="F2738" s="13">
        <v>0</v>
      </c>
      <c r="G2738" s="13">
        <v>0</v>
      </c>
      <c r="H2738" s="13">
        <v>0</v>
      </c>
      <c r="I2738" s="13">
        <v>0</v>
      </c>
      <c r="J2738" s="13">
        <v>0</v>
      </c>
      <c r="K2738" s="13">
        <v>0</v>
      </c>
      <c r="L2738" s="13">
        <v>0</v>
      </c>
      <c r="M2738" s="13">
        <v>0</v>
      </c>
      <c r="N2738" s="13">
        <v>0</v>
      </c>
      <c r="O2738" s="13">
        <v>0</v>
      </c>
      <c r="P2738" s="13">
        <v>0</v>
      </c>
      <c r="Q2738" s="13">
        <v>0</v>
      </c>
      <c r="R2738" s="13">
        <v>0</v>
      </c>
      <c r="S2738" s="13">
        <v>0</v>
      </c>
      <c r="T2738" s="13">
        <v>0</v>
      </c>
      <c r="U2738" s="13">
        <v>0</v>
      </c>
      <c r="V2738" s="13">
        <v>0</v>
      </c>
      <c r="W2738" s="13">
        <v>0</v>
      </c>
      <c r="X2738" s="13">
        <v>0</v>
      </c>
      <c r="Y2738" s="13">
        <v>0</v>
      </c>
      <c r="Z2738" s="13">
        <v>0</v>
      </c>
      <c r="AA2738" s="13">
        <v>0</v>
      </c>
      <c r="AB2738" s="13"/>
      <c r="AC2738" s="13"/>
      <c r="AD2738" s="13"/>
      <c r="AE2738" s="13"/>
      <c r="AF2738" s="13"/>
      <c r="AG2738" s="13"/>
      <c r="AH2738" s="13"/>
      <c r="AI2738" s="13"/>
      <c r="AJ2738" s="13"/>
      <c r="AK2738" s="13"/>
      <c r="AL2738" s="13"/>
      <c r="AM2738" s="13"/>
      <c r="AN2738" s="13"/>
      <c r="AO2738" s="13"/>
      <c r="AP2738" s="13"/>
      <c r="AQ2738" s="13"/>
      <c r="AR2738" s="13"/>
      <c r="AS2738" s="13"/>
      <c r="AT2738" s="13"/>
      <c r="AU2738" s="13"/>
      <c r="AV2738" s="13"/>
      <c r="AW2738" s="13"/>
      <c r="AX2738" s="13"/>
      <c r="AY2738" s="14" t="str">
        <f t="shared" si="434"/>
        <v/>
      </c>
      <c r="AZ2738" s="14">
        <f t="shared" si="432"/>
        <v>23</v>
      </c>
      <c r="BA2738" s="19">
        <f t="shared" si="435"/>
        <v>0</v>
      </c>
      <c r="BB2738" s="20" t="e">
        <f t="shared" si="433"/>
        <v>#DIV/0!</v>
      </c>
      <c r="BC2738">
        <f t="shared" si="436"/>
        <v>23</v>
      </c>
      <c r="BD2738" s="14">
        <f t="shared" si="437"/>
        <v>1</v>
      </c>
      <c r="BE2738" s="14" t="str">
        <f t="shared" si="438"/>
        <v/>
      </c>
      <c r="BF2738" s="14" t="str">
        <f t="shared" si="439"/>
        <v/>
      </c>
      <c r="BG2738" s="14" t="str">
        <f t="shared" si="440"/>
        <v/>
      </c>
    </row>
    <row r="2739" spans="1:59" x14ac:dyDescent="0.2">
      <c r="A2739" t="str">
        <f t="shared" si="431"/>
        <v>Sydney Stack_2017</v>
      </c>
      <c r="B2739" t="s">
        <v>2726</v>
      </c>
      <c r="C2739" t="s">
        <v>369</v>
      </c>
      <c r="D2739">
        <v>2017</v>
      </c>
      <c r="E2739" s="13">
        <v>0</v>
      </c>
      <c r="F2739" s="13">
        <v>0</v>
      </c>
      <c r="G2739" s="13">
        <v>0</v>
      </c>
      <c r="H2739" s="13">
        <v>0</v>
      </c>
      <c r="I2739" s="13">
        <v>0</v>
      </c>
      <c r="J2739" s="13">
        <v>0</v>
      </c>
      <c r="K2739" s="13">
        <v>0</v>
      </c>
      <c r="L2739" s="13">
        <v>0</v>
      </c>
      <c r="M2739" s="13">
        <v>0</v>
      </c>
      <c r="N2739" s="13">
        <v>0</v>
      </c>
      <c r="O2739" s="13">
        <v>0</v>
      </c>
      <c r="P2739" s="13">
        <v>0</v>
      </c>
      <c r="Q2739" s="13">
        <v>0</v>
      </c>
      <c r="R2739" s="13">
        <v>0</v>
      </c>
      <c r="S2739" s="13">
        <v>0</v>
      </c>
      <c r="T2739" s="13">
        <v>0</v>
      </c>
      <c r="U2739" s="13">
        <v>0</v>
      </c>
      <c r="V2739" s="13">
        <v>0</v>
      </c>
      <c r="W2739" s="13">
        <v>0</v>
      </c>
      <c r="X2739" s="13">
        <v>0</v>
      </c>
      <c r="Y2739" s="13">
        <v>0</v>
      </c>
      <c r="Z2739" s="13">
        <v>0</v>
      </c>
      <c r="AA2739" s="13">
        <v>0</v>
      </c>
      <c r="AB2739" s="13"/>
      <c r="AC2739" s="13"/>
      <c r="AD2739" s="13"/>
      <c r="AE2739" s="13"/>
      <c r="AF2739" s="13"/>
      <c r="AG2739" s="13"/>
      <c r="AH2739" s="13"/>
      <c r="AI2739" s="13"/>
      <c r="AJ2739" s="13"/>
      <c r="AK2739" s="13"/>
      <c r="AL2739" s="13"/>
      <c r="AM2739" s="13"/>
      <c r="AN2739" s="13"/>
      <c r="AO2739" s="13"/>
      <c r="AP2739" s="13"/>
      <c r="AQ2739" s="13"/>
      <c r="AR2739" s="13"/>
      <c r="AS2739" s="13"/>
      <c r="AT2739" s="13"/>
      <c r="AU2739" s="13"/>
      <c r="AV2739" s="13"/>
      <c r="AW2739" s="13"/>
      <c r="AX2739" s="13"/>
      <c r="AY2739" s="14" t="str">
        <f t="shared" si="434"/>
        <v/>
      </c>
      <c r="AZ2739" s="14">
        <f t="shared" si="432"/>
        <v>23</v>
      </c>
      <c r="BA2739" s="19">
        <f t="shared" si="435"/>
        <v>0</v>
      </c>
      <c r="BB2739" s="20" t="e">
        <f t="shared" si="433"/>
        <v>#DIV/0!</v>
      </c>
      <c r="BC2739">
        <f t="shared" si="436"/>
        <v>23</v>
      </c>
      <c r="BD2739" s="14">
        <f t="shared" si="437"/>
        <v>1</v>
      </c>
      <c r="BE2739" s="14" t="str">
        <f t="shared" si="438"/>
        <v/>
      </c>
      <c r="BF2739" s="14" t="str">
        <f t="shared" si="439"/>
        <v/>
      </c>
      <c r="BG2739" s="14" t="str">
        <f t="shared" si="440"/>
        <v/>
      </c>
    </row>
    <row r="2740" spans="1:59" x14ac:dyDescent="0.2">
      <c r="A2740" t="str">
        <f t="shared" si="431"/>
        <v>Sydney Stack_2016</v>
      </c>
      <c r="B2740" t="s">
        <v>2726</v>
      </c>
      <c r="C2740" t="s">
        <v>369</v>
      </c>
      <c r="D2740">
        <v>2016</v>
      </c>
      <c r="E2740" s="13">
        <v>0</v>
      </c>
      <c r="F2740" s="13">
        <v>0</v>
      </c>
      <c r="G2740" s="13">
        <v>0</v>
      </c>
      <c r="H2740" s="13">
        <v>0</v>
      </c>
      <c r="I2740" s="13">
        <v>0</v>
      </c>
      <c r="J2740" s="13">
        <v>0</v>
      </c>
      <c r="K2740" s="13">
        <v>0</v>
      </c>
      <c r="L2740" s="13">
        <v>0</v>
      </c>
      <c r="M2740" s="13">
        <v>0</v>
      </c>
      <c r="N2740" s="13">
        <v>0</v>
      </c>
      <c r="O2740" s="13">
        <v>0</v>
      </c>
      <c r="P2740" s="13">
        <v>0</v>
      </c>
      <c r="Q2740" s="13">
        <v>0</v>
      </c>
      <c r="R2740" s="13">
        <v>0</v>
      </c>
      <c r="S2740" s="13">
        <v>0</v>
      </c>
      <c r="T2740" s="13">
        <v>0</v>
      </c>
      <c r="U2740" s="13">
        <v>0</v>
      </c>
      <c r="V2740" s="13">
        <v>0</v>
      </c>
      <c r="W2740" s="13">
        <v>0</v>
      </c>
      <c r="X2740" s="13">
        <v>0</v>
      </c>
      <c r="Y2740" s="13">
        <v>0</v>
      </c>
      <c r="Z2740" s="13">
        <v>0</v>
      </c>
      <c r="AA2740" s="13">
        <v>0</v>
      </c>
      <c r="AB2740" s="13"/>
      <c r="AC2740" s="13"/>
      <c r="AD2740" s="13"/>
      <c r="AE2740" s="13"/>
      <c r="AF2740" s="13"/>
      <c r="AG2740" s="13"/>
      <c r="AH2740" s="13"/>
      <c r="AI2740" s="13"/>
      <c r="AJ2740" s="13"/>
      <c r="AK2740" s="13"/>
      <c r="AL2740" s="13"/>
      <c r="AM2740" s="13"/>
      <c r="AN2740" s="13"/>
      <c r="AO2740" s="13"/>
      <c r="AP2740" s="13"/>
      <c r="AQ2740" s="13"/>
      <c r="AR2740" s="13"/>
      <c r="AS2740" s="13"/>
      <c r="AT2740" s="13"/>
      <c r="AU2740" s="13"/>
      <c r="AV2740" s="13"/>
      <c r="AW2740" s="13"/>
      <c r="AX2740" s="13"/>
      <c r="AY2740" s="14" t="str">
        <f t="shared" si="434"/>
        <v/>
      </c>
      <c r="AZ2740" s="14">
        <f t="shared" si="432"/>
        <v>23</v>
      </c>
      <c r="BA2740" s="19">
        <f t="shared" si="435"/>
        <v>0</v>
      </c>
      <c r="BB2740" s="20" t="e">
        <f t="shared" si="433"/>
        <v>#DIV/0!</v>
      </c>
      <c r="BC2740">
        <f t="shared" si="436"/>
        <v>23</v>
      </c>
      <c r="BD2740" s="14">
        <f t="shared" si="437"/>
        <v>1</v>
      </c>
      <c r="BE2740" s="14" t="str">
        <f t="shared" si="438"/>
        <v/>
      </c>
      <c r="BF2740" s="14" t="str">
        <f t="shared" si="439"/>
        <v/>
      </c>
      <c r="BG2740" s="14" t="str">
        <f t="shared" si="440"/>
        <v/>
      </c>
    </row>
    <row r="2741" spans="1:59" x14ac:dyDescent="0.2">
      <c r="A2741" t="str">
        <f t="shared" si="431"/>
        <v>Sydney Stack_2015</v>
      </c>
      <c r="B2741" t="s">
        <v>2726</v>
      </c>
      <c r="C2741" t="s">
        <v>369</v>
      </c>
      <c r="D2741">
        <v>2015</v>
      </c>
      <c r="E2741" s="13">
        <v>0</v>
      </c>
      <c r="F2741" s="13">
        <v>0</v>
      </c>
      <c r="G2741" s="13">
        <v>0</v>
      </c>
      <c r="H2741" s="13">
        <v>0</v>
      </c>
      <c r="I2741" s="13">
        <v>0</v>
      </c>
      <c r="J2741" s="13">
        <v>0</v>
      </c>
      <c r="K2741" s="13">
        <v>0</v>
      </c>
      <c r="L2741" s="13">
        <v>0</v>
      </c>
      <c r="M2741" s="13">
        <v>0</v>
      </c>
      <c r="N2741" s="13">
        <v>0</v>
      </c>
      <c r="O2741" s="13">
        <v>0</v>
      </c>
      <c r="P2741" s="13">
        <v>0</v>
      </c>
      <c r="Q2741" s="13">
        <v>0</v>
      </c>
      <c r="R2741" s="13">
        <v>0</v>
      </c>
      <c r="S2741" s="13">
        <v>0</v>
      </c>
      <c r="T2741" s="13">
        <v>0</v>
      </c>
      <c r="U2741" s="13">
        <v>0</v>
      </c>
      <c r="V2741" s="13">
        <v>0</v>
      </c>
      <c r="W2741" s="13">
        <v>0</v>
      </c>
      <c r="X2741" s="13">
        <v>0</v>
      </c>
      <c r="Y2741" s="13">
        <v>0</v>
      </c>
      <c r="Z2741" s="13">
        <v>0</v>
      </c>
      <c r="AA2741" s="13">
        <v>0</v>
      </c>
      <c r="AB2741" s="13"/>
      <c r="AC2741" s="13"/>
      <c r="AD2741" s="13"/>
      <c r="AE2741" s="13"/>
      <c r="AF2741" s="13"/>
      <c r="AG2741" s="13"/>
      <c r="AH2741" s="13"/>
      <c r="AI2741" s="13"/>
      <c r="AJ2741" s="13"/>
      <c r="AK2741" s="13"/>
      <c r="AL2741" s="13"/>
      <c r="AM2741" s="13"/>
      <c r="AN2741" s="13"/>
      <c r="AO2741" s="13"/>
      <c r="AP2741" s="13"/>
      <c r="AQ2741" s="13"/>
      <c r="AR2741" s="13"/>
      <c r="AS2741" s="13"/>
      <c r="AT2741" s="13"/>
      <c r="AU2741" s="13"/>
      <c r="AV2741" s="13"/>
      <c r="AW2741" s="13"/>
      <c r="AX2741" s="13"/>
      <c r="AY2741" s="14" t="str">
        <f t="shared" si="434"/>
        <v/>
      </c>
      <c r="AZ2741" s="14">
        <f t="shared" si="432"/>
        <v>23</v>
      </c>
      <c r="BA2741" s="19">
        <f t="shared" si="435"/>
        <v>0</v>
      </c>
      <c r="BB2741" s="20" t="e">
        <f t="shared" si="433"/>
        <v>#DIV/0!</v>
      </c>
      <c r="BC2741">
        <f t="shared" si="436"/>
        <v>23</v>
      </c>
      <c r="BD2741" s="14">
        <f t="shared" si="437"/>
        <v>1</v>
      </c>
      <c r="BE2741" s="14" t="str">
        <f t="shared" si="438"/>
        <v/>
      </c>
      <c r="BF2741" s="14" t="str">
        <f t="shared" si="439"/>
        <v/>
      </c>
      <c r="BG2741" s="14" t="str">
        <f t="shared" si="440"/>
        <v/>
      </c>
    </row>
    <row r="2742" spans="1:59" x14ac:dyDescent="0.2">
      <c r="A2742" t="str">
        <f t="shared" si="431"/>
        <v>Rhys Stanley_2018</v>
      </c>
      <c r="B2742" t="s">
        <v>826</v>
      </c>
      <c r="C2742" t="s">
        <v>235</v>
      </c>
      <c r="D2742">
        <v>2018</v>
      </c>
      <c r="E2742" s="13">
        <v>412800</v>
      </c>
      <c r="F2742" s="13">
        <v>412800</v>
      </c>
      <c r="G2742" s="13">
        <v>412800</v>
      </c>
      <c r="H2742" s="13">
        <v>412800</v>
      </c>
      <c r="I2742" s="13">
        <v>412800</v>
      </c>
      <c r="J2742" s="13">
        <v>409400</v>
      </c>
      <c r="K2742" s="13">
        <v>408100</v>
      </c>
      <c r="L2742" s="13">
        <v>421200</v>
      </c>
      <c r="M2742" s="13">
        <v>421200</v>
      </c>
      <c r="N2742" s="13">
        <v>421200</v>
      </c>
      <c r="O2742" s="13">
        <v>420900</v>
      </c>
      <c r="P2742" s="13">
        <v>415300</v>
      </c>
      <c r="Q2742" s="13">
        <v>402100</v>
      </c>
      <c r="R2742" s="13">
        <v>425500</v>
      </c>
      <c r="S2742" s="13">
        <v>425500</v>
      </c>
      <c r="T2742" s="13">
        <v>461700</v>
      </c>
      <c r="U2742" s="13">
        <v>490600</v>
      </c>
      <c r="V2742" s="13">
        <v>492200</v>
      </c>
      <c r="W2742" s="13">
        <v>490100</v>
      </c>
      <c r="X2742" s="13">
        <v>498000</v>
      </c>
      <c r="Y2742" s="13">
        <v>498000</v>
      </c>
      <c r="Z2742" s="13">
        <v>474000</v>
      </c>
      <c r="AA2742" s="13">
        <v>474000</v>
      </c>
      <c r="AB2742" s="13"/>
      <c r="AC2742" s="13">
        <v>67</v>
      </c>
      <c r="AD2742" s="13"/>
      <c r="AE2742" s="13">
        <v>69</v>
      </c>
      <c r="AF2742" s="13">
        <v>98</v>
      </c>
      <c r="AG2742" s="13">
        <v>73</v>
      </c>
      <c r="AH2742" s="13">
        <v>102</v>
      </c>
      <c r="AI2742" s="13"/>
      <c r="AJ2742" s="13"/>
      <c r="AK2742" s="13">
        <v>77</v>
      </c>
      <c r="AL2742" s="13">
        <v>61</v>
      </c>
      <c r="AM2742" s="13">
        <v>84</v>
      </c>
      <c r="AN2742" s="13">
        <v>149</v>
      </c>
      <c r="AO2742" s="13"/>
      <c r="AP2742" s="13">
        <v>109</v>
      </c>
      <c r="AQ2742" s="13">
        <v>90</v>
      </c>
      <c r="AR2742" s="13">
        <v>104</v>
      </c>
      <c r="AS2742" s="13">
        <v>103</v>
      </c>
      <c r="AT2742" s="13">
        <v>111</v>
      </c>
      <c r="AU2742" s="13"/>
      <c r="AV2742" s="13">
        <v>39</v>
      </c>
      <c r="AW2742" s="13"/>
      <c r="AX2742" s="13"/>
      <c r="AY2742" s="14">
        <f t="shared" si="434"/>
        <v>89.066666666666663</v>
      </c>
      <c r="AZ2742" s="14">
        <f t="shared" si="432"/>
        <v>23</v>
      </c>
      <c r="BA2742" s="19">
        <f t="shared" si="435"/>
        <v>0.68181818181818177</v>
      </c>
      <c r="BB2742" s="20">
        <f t="shared" si="433"/>
        <v>26.388489554204899</v>
      </c>
      <c r="BC2742">
        <f t="shared" si="436"/>
        <v>0</v>
      </c>
      <c r="BD2742" s="14">
        <f t="shared" si="437"/>
        <v>13</v>
      </c>
      <c r="BE2742" s="14">
        <f t="shared" si="438"/>
        <v>76.75</v>
      </c>
      <c r="BF2742" s="14">
        <f t="shared" si="439"/>
        <v>81</v>
      </c>
      <c r="BG2742" s="14">
        <f t="shared" si="440"/>
        <v>92.666666666666671</v>
      </c>
    </row>
    <row r="2743" spans="1:59" x14ac:dyDescent="0.2">
      <c r="A2743" t="str">
        <f t="shared" si="431"/>
        <v>Rhys Stanley_2017</v>
      </c>
      <c r="B2743" t="s">
        <v>826</v>
      </c>
      <c r="C2743" t="s">
        <v>235</v>
      </c>
      <c r="D2743">
        <v>2017</v>
      </c>
      <c r="E2743" s="13">
        <v>390600</v>
      </c>
      <c r="F2743" s="13">
        <v>390600</v>
      </c>
      <c r="G2743" s="13">
        <v>390600</v>
      </c>
      <c r="H2743" s="13">
        <v>390600</v>
      </c>
      <c r="I2743" s="13">
        <v>390600</v>
      </c>
      <c r="J2743" s="13">
        <v>390600</v>
      </c>
      <c r="K2743" s="13">
        <v>390600</v>
      </c>
      <c r="L2743" s="13">
        <v>385400</v>
      </c>
      <c r="M2743" s="13">
        <v>377400</v>
      </c>
      <c r="N2743" s="13">
        <v>377400</v>
      </c>
      <c r="O2743" s="13">
        <v>377400</v>
      </c>
      <c r="P2743" s="13">
        <v>377400</v>
      </c>
      <c r="Q2743" s="13">
        <v>377400</v>
      </c>
      <c r="R2743" s="13">
        <v>385200</v>
      </c>
      <c r="S2743" s="13">
        <v>392300</v>
      </c>
      <c r="T2743" s="13">
        <v>393100</v>
      </c>
      <c r="U2743" s="13">
        <v>386000</v>
      </c>
      <c r="V2743" s="13">
        <v>384100</v>
      </c>
      <c r="W2743" s="13">
        <v>373400</v>
      </c>
      <c r="X2743" s="13">
        <v>373400</v>
      </c>
      <c r="Y2743" s="13">
        <v>373400</v>
      </c>
      <c r="Z2743" s="13">
        <v>368200</v>
      </c>
      <c r="AA2743" s="13">
        <v>368200</v>
      </c>
      <c r="AB2743" s="13">
        <v>90</v>
      </c>
      <c r="AC2743" s="13">
        <v>65</v>
      </c>
      <c r="AD2743" s="13"/>
      <c r="AE2743" s="13"/>
      <c r="AF2743" s="13"/>
      <c r="AG2743" s="13"/>
      <c r="AH2743" s="13">
        <v>62</v>
      </c>
      <c r="AI2743" s="13">
        <v>82</v>
      </c>
      <c r="AJ2743" s="13"/>
      <c r="AK2743" s="13"/>
      <c r="AL2743" s="13"/>
      <c r="AM2743" s="13"/>
      <c r="AN2743" s="13">
        <v>95</v>
      </c>
      <c r="AO2743" s="13">
        <v>65</v>
      </c>
      <c r="AP2743" s="13">
        <v>75</v>
      </c>
      <c r="AQ2743" s="13">
        <v>78</v>
      </c>
      <c r="AR2743" s="13">
        <v>73</v>
      </c>
      <c r="AS2743" s="13">
        <v>55</v>
      </c>
      <c r="AT2743" s="13"/>
      <c r="AU2743" s="13"/>
      <c r="AV2743" s="13">
        <v>86</v>
      </c>
      <c r="AW2743" s="13"/>
      <c r="AX2743" s="13"/>
      <c r="AY2743" s="14">
        <f t="shared" si="434"/>
        <v>75.090909090909093</v>
      </c>
      <c r="AZ2743" s="14">
        <f t="shared" si="432"/>
        <v>23</v>
      </c>
      <c r="BA2743" s="19">
        <f t="shared" si="435"/>
        <v>0.5</v>
      </c>
      <c r="BB2743" s="20">
        <f t="shared" si="433"/>
        <v>12.557504094799604</v>
      </c>
      <c r="BC2743">
        <f t="shared" si="436"/>
        <v>0</v>
      </c>
      <c r="BD2743" s="14">
        <f t="shared" si="437"/>
        <v>22</v>
      </c>
      <c r="BE2743" s="14">
        <f t="shared" si="438"/>
        <v>77.5</v>
      </c>
      <c r="BF2743" s="14">
        <f t="shared" si="439"/>
        <v>72</v>
      </c>
      <c r="BG2743" s="14">
        <f t="shared" si="440"/>
        <v>73.400000000000006</v>
      </c>
    </row>
    <row r="2744" spans="1:59" x14ac:dyDescent="0.2">
      <c r="A2744" t="str">
        <f t="shared" si="431"/>
        <v>Rhys Stanley_2016</v>
      </c>
      <c r="B2744" t="s">
        <v>826</v>
      </c>
      <c r="C2744" t="s">
        <v>235</v>
      </c>
      <c r="D2744">
        <v>2016</v>
      </c>
      <c r="E2744" s="13">
        <v>392600</v>
      </c>
      <c r="F2744" s="13">
        <v>392600</v>
      </c>
      <c r="G2744" s="13">
        <v>392600</v>
      </c>
      <c r="H2744" s="13">
        <v>356400</v>
      </c>
      <c r="I2744" s="13">
        <v>334300</v>
      </c>
      <c r="J2744" s="13">
        <v>340700</v>
      </c>
      <c r="K2744" s="13">
        <v>340700</v>
      </c>
      <c r="L2744" s="13">
        <v>375000</v>
      </c>
      <c r="M2744" s="13">
        <v>401300</v>
      </c>
      <c r="N2744" s="13">
        <v>395600</v>
      </c>
      <c r="O2744" s="13">
        <v>394900</v>
      </c>
      <c r="P2744" s="13">
        <v>394900</v>
      </c>
      <c r="Q2744" s="13">
        <v>375400</v>
      </c>
      <c r="R2744" s="13">
        <v>351100</v>
      </c>
      <c r="S2744" s="13">
        <v>328100</v>
      </c>
      <c r="T2744" s="13">
        <v>328100</v>
      </c>
      <c r="U2744" s="13">
        <v>328100</v>
      </c>
      <c r="V2744" s="13">
        <v>332200</v>
      </c>
      <c r="W2744" s="13">
        <v>345100</v>
      </c>
      <c r="X2744" s="13">
        <v>358900</v>
      </c>
      <c r="Y2744" s="13">
        <v>359600</v>
      </c>
      <c r="Z2744" s="13">
        <v>368300</v>
      </c>
      <c r="AA2744" s="13">
        <v>364200</v>
      </c>
      <c r="AB2744" s="13">
        <v>53</v>
      </c>
      <c r="AC2744" s="13">
        <v>70</v>
      </c>
      <c r="AD2744" s="13">
        <v>26</v>
      </c>
      <c r="AE2744" s="13">
        <v>64</v>
      </c>
      <c r="AF2744" s="13">
        <v>120</v>
      </c>
      <c r="AG2744" s="13"/>
      <c r="AH2744" s="13">
        <v>96</v>
      </c>
      <c r="AI2744" s="13">
        <v>66</v>
      </c>
      <c r="AJ2744" s="13">
        <v>65</v>
      </c>
      <c r="AK2744" s="13">
        <v>105</v>
      </c>
      <c r="AL2744" s="13"/>
      <c r="AM2744" s="13">
        <v>23</v>
      </c>
      <c r="AN2744" s="13">
        <v>48</v>
      </c>
      <c r="AO2744" s="13">
        <v>90</v>
      </c>
      <c r="AP2744" s="13"/>
      <c r="AQ2744" s="13"/>
      <c r="AR2744" s="13">
        <v>72</v>
      </c>
      <c r="AS2744" s="13">
        <v>72</v>
      </c>
      <c r="AT2744" s="13">
        <v>101</v>
      </c>
      <c r="AU2744" s="13">
        <v>51</v>
      </c>
      <c r="AV2744" s="13">
        <v>91</v>
      </c>
      <c r="AW2744" s="13">
        <v>77</v>
      </c>
      <c r="AX2744" s="13">
        <v>74</v>
      </c>
      <c r="AY2744" s="14">
        <f t="shared" si="434"/>
        <v>71.78947368421052</v>
      </c>
      <c r="AZ2744" s="14">
        <f t="shared" si="432"/>
        <v>23</v>
      </c>
      <c r="BA2744" s="19">
        <f t="shared" si="435"/>
        <v>0.86363636363636365</v>
      </c>
      <c r="BB2744" s="20">
        <f t="shared" si="433"/>
        <v>25.354331094768757</v>
      </c>
      <c r="BC2744">
        <f t="shared" si="436"/>
        <v>0</v>
      </c>
      <c r="BD2744" s="14">
        <f t="shared" si="437"/>
        <v>15</v>
      </c>
      <c r="BE2744" s="14">
        <f t="shared" si="438"/>
        <v>66.599999999999994</v>
      </c>
      <c r="BF2744" s="14">
        <f t="shared" si="439"/>
        <v>71</v>
      </c>
      <c r="BG2744" s="14">
        <f t="shared" si="440"/>
        <v>76.857142857142861</v>
      </c>
    </row>
    <row r="2745" spans="1:59" x14ac:dyDescent="0.2">
      <c r="A2745" t="str">
        <f t="shared" si="431"/>
        <v>Rhys Stanley_2015</v>
      </c>
      <c r="B2745" t="s">
        <v>826</v>
      </c>
      <c r="C2745" t="s">
        <v>235</v>
      </c>
      <c r="D2745">
        <v>2015</v>
      </c>
      <c r="E2745" s="13">
        <v>381100</v>
      </c>
      <c r="F2745" s="13">
        <v>381100</v>
      </c>
      <c r="G2745" s="13">
        <v>381100</v>
      </c>
      <c r="H2745" s="13">
        <v>381100</v>
      </c>
      <c r="I2745" s="13">
        <v>372800</v>
      </c>
      <c r="J2745" s="13">
        <v>372800</v>
      </c>
      <c r="K2745" s="13">
        <v>374500</v>
      </c>
      <c r="L2745" s="13">
        <v>373700</v>
      </c>
      <c r="M2745" s="13">
        <v>380100</v>
      </c>
      <c r="N2745" s="13">
        <v>351400</v>
      </c>
      <c r="O2745" s="13">
        <v>351400</v>
      </c>
      <c r="P2745" s="13">
        <v>360600</v>
      </c>
      <c r="Q2745" s="13">
        <v>360600</v>
      </c>
      <c r="R2745" s="13">
        <v>360600</v>
      </c>
      <c r="S2745" s="13">
        <v>360600</v>
      </c>
      <c r="T2745" s="13">
        <v>360600</v>
      </c>
      <c r="U2745" s="13">
        <v>360600</v>
      </c>
      <c r="V2745" s="13">
        <v>360600</v>
      </c>
      <c r="W2745" s="13">
        <v>360600</v>
      </c>
      <c r="X2745" s="13">
        <v>360600</v>
      </c>
      <c r="Y2745" s="13">
        <v>360600</v>
      </c>
      <c r="Z2745" s="13">
        <v>360600</v>
      </c>
      <c r="AA2745" s="13">
        <v>360600</v>
      </c>
      <c r="AB2745" s="13"/>
      <c r="AC2745" s="13">
        <v>59</v>
      </c>
      <c r="AD2745" s="13">
        <v>72</v>
      </c>
      <c r="AE2745" s="13">
        <v>77</v>
      </c>
      <c r="AF2745" s="13"/>
      <c r="AG2745" s="13">
        <v>78</v>
      </c>
      <c r="AH2745" s="13">
        <v>67</v>
      </c>
      <c r="AI2745" s="13">
        <v>92</v>
      </c>
      <c r="AJ2745" s="13">
        <v>2</v>
      </c>
      <c r="AK2745" s="13"/>
      <c r="AL2745" s="13">
        <v>135</v>
      </c>
      <c r="AM2745" s="13"/>
      <c r="AN2745" s="13"/>
      <c r="AO2745" s="13"/>
      <c r="AP2745" s="13"/>
      <c r="AQ2745" s="13"/>
      <c r="AR2745" s="13"/>
      <c r="AS2745" s="13"/>
      <c r="AT2745" s="13"/>
      <c r="AU2745" s="13"/>
      <c r="AV2745" s="13"/>
      <c r="AW2745" s="13"/>
      <c r="AX2745" s="13"/>
      <c r="AY2745" s="14">
        <f t="shared" si="434"/>
        <v>72.75</v>
      </c>
      <c r="AZ2745" s="14">
        <f t="shared" si="432"/>
        <v>23</v>
      </c>
      <c r="BA2745" s="19">
        <f t="shared" si="435"/>
        <v>0.36363636363636365</v>
      </c>
      <c r="BB2745" s="20">
        <f t="shared" si="433"/>
        <v>36.877209376911523</v>
      </c>
      <c r="BC2745">
        <f t="shared" si="436"/>
        <v>0</v>
      </c>
      <c r="BD2745" s="14">
        <f t="shared" si="437"/>
        <v>10</v>
      </c>
      <c r="BE2745" s="14">
        <f t="shared" si="438"/>
        <v>71.5</v>
      </c>
      <c r="BF2745" s="14">
        <f t="shared" si="439"/>
        <v>74</v>
      </c>
      <c r="BG2745" s="14" t="str">
        <f t="shared" si="440"/>
        <v/>
      </c>
    </row>
    <row r="2746" spans="1:59" x14ac:dyDescent="0.2">
      <c r="A2746" t="str">
        <f t="shared" si="431"/>
        <v>Brandon Starcevich_2018</v>
      </c>
      <c r="B2746" t="s">
        <v>1617</v>
      </c>
      <c r="C2746" t="s">
        <v>514</v>
      </c>
      <c r="D2746">
        <v>2018</v>
      </c>
      <c r="E2746" s="13">
        <v>126300</v>
      </c>
      <c r="F2746" s="13">
        <v>126300</v>
      </c>
      <c r="G2746" s="13">
        <v>126300</v>
      </c>
      <c r="H2746" s="13">
        <v>126300</v>
      </c>
      <c r="I2746" s="13">
        <v>126300</v>
      </c>
      <c r="J2746" s="13">
        <v>126300</v>
      </c>
      <c r="K2746" s="13">
        <v>126300</v>
      </c>
      <c r="L2746" s="13">
        <v>126300</v>
      </c>
      <c r="M2746" s="13">
        <v>126300</v>
      </c>
      <c r="N2746" s="13">
        <v>126300</v>
      </c>
      <c r="O2746" s="13">
        <v>126300</v>
      </c>
      <c r="P2746" s="13">
        <v>126300</v>
      </c>
      <c r="Q2746" s="13">
        <v>126300</v>
      </c>
      <c r="R2746" s="13">
        <v>126300</v>
      </c>
      <c r="S2746" s="13">
        <v>126300</v>
      </c>
      <c r="T2746" s="13">
        <v>126300</v>
      </c>
      <c r="U2746" s="13">
        <v>126300</v>
      </c>
      <c r="V2746" s="13">
        <v>126300</v>
      </c>
      <c r="W2746" s="13">
        <v>126300</v>
      </c>
      <c r="X2746" s="13">
        <v>126300</v>
      </c>
      <c r="Y2746" s="13">
        <v>126300</v>
      </c>
      <c r="Z2746" s="13">
        <v>126300</v>
      </c>
      <c r="AA2746" s="13">
        <v>180500</v>
      </c>
      <c r="AB2746" s="13"/>
      <c r="AC2746" s="13"/>
      <c r="AD2746" s="13"/>
      <c r="AE2746" s="13"/>
      <c r="AF2746" s="13"/>
      <c r="AG2746" s="13"/>
      <c r="AH2746" s="13"/>
      <c r="AI2746" s="13"/>
      <c r="AJ2746" s="13"/>
      <c r="AK2746" s="13"/>
      <c r="AL2746" s="13"/>
      <c r="AM2746" s="13"/>
      <c r="AN2746" s="13"/>
      <c r="AO2746" s="13"/>
      <c r="AP2746" s="13"/>
      <c r="AQ2746" s="13"/>
      <c r="AR2746" s="13"/>
      <c r="AS2746" s="13"/>
      <c r="AT2746" s="13"/>
      <c r="AU2746" s="13">
        <v>55</v>
      </c>
      <c r="AV2746" s="13">
        <v>45</v>
      </c>
      <c r="AW2746" s="13">
        <v>63</v>
      </c>
      <c r="AX2746" s="13">
        <v>31</v>
      </c>
      <c r="AY2746" s="14">
        <f t="shared" si="434"/>
        <v>48.5</v>
      </c>
      <c r="AZ2746" s="14">
        <f t="shared" si="432"/>
        <v>23</v>
      </c>
      <c r="BA2746" s="19">
        <f t="shared" si="435"/>
        <v>0.18181818181818182</v>
      </c>
      <c r="BB2746" s="20">
        <f t="shared" si="433"/>
        <v>13.796134724383252</v>
      </c>
      <c r="BC2746">
        <f t="shared" si="436"/>
        <v>0</v>
      </c>
      <c r="BD2746" s="14">
        <f t="shared" si="437"/>
        <v>1</v>
      </c>
      <c r="BE2746" s="14" t="str">
        <f t="shared" si="438"/>
        <v/>
      </c>
      <c r="BF2746" s="14" t="str">
        <f t="shared" si="439"/>
        <v/>
      </c>
      <c r="BG2746" s="14">
        <f t="shared" si="440"/>
        <v>48.5</v>
      </c>
    </row>
    <row r="2747" spans="1:59" x14ac:dyDescent="0.2">
      <c r="A2747" t="str">
        <f t="shared" si="431"/>
        <v>Brandon Starcevich_2017</v>
      </c>
      <c r="B2747" t="s">
        <v>1617</v>
      </c>
      <c r="C2747" t="s">
        <v>514</v>
      </c>
      <c r="D2747">
        <v>2017</v>
      </c>
      <c r="E2747" s="13">
        <v>0</v>
      </c>
      <c r="F2747" s="13">
        <v>0</v>
      </c>
      <c r="G2747" s="13">
        <v>0</v>
      </c>
      <c r="H2747" s="13">
        <v>0</v>
      </c>
      <c r="I2747" s="13">
        <v>0</v>
      </c>
      <c r="J2747" s="13">
        <v>0</v>
      </c>
      <c r="K2747" s="13">
        <v>0</v>
      </c>
      <c r="L2747" s="13">
        <v>0</v>
      </c>
      <c r="M2747" s="13">
        <v>0</v>
      </c>
      <c r="N2747" s="13">
        <v>0</v>
      </c>
      <c r="O2747" s="13">
        <v>0</v>
      </c>
      <c r="P2747" s="13">
        <v>0</v>
      </c>
      <c r="Q2747" s="13">
        <v>0</v>
      </c>
      <c r="R2747" s="13">
        <v>0</v>
      </c>
      <c r="S2747" s="13">
        <v>0</v>
      </c>
      <c r="T2747" s="13">
        <v>0</v>
      </c>
      <c r="U2747" s="13">
        <v>0</v>
      </c>
      <c r="V2747" s="13">
        <v>0</v>
      </c>
      <c r="W2747" s="13">
        <v>0</v>
      </c>
      <c r="X2747" s="13">
        <v>0</v>
      </c>
      <c r="Y2747" s="13">
        <v>0</v>
      </c>
      <c r="Z2747" s="13">
        <v>0</v>
      </c>
      <c r="AA2747" s="13">
        <v>0</v>
      </c>
      <c r="AB2747" s="13"/>
      <c r="AC2747" s="13"/>
      <c r="AD2747" s="13"/>
      <c r="AE2747" s="13"/>
      <c r="AF2747" s="13"/>
      <c r="AG2747" s="13"/>
      <c r="AH2747" s="13"/>
      <c r="AI2747" s="13"/>
      <c r="AJ2747" s="13"/>
      <c r="AK2747" s="13"/>
      <c r="AL2747" s="13"/>
      <c r="AM2747" s="13"/>
      <c r="AN2747" s="13"/>
      <c r="AO2747" s="13"/>
      <c r="AP2747" s="13"/>
      <c r="AQ2747" s="13"/>
      <c r="AR2747" s="13"/>
      <c r="AS2747" s="13"/>
      <c r="AT2747" s="13"/>
      <c r="AU2747" s="13"/>
      <c r="AV2747" s="13"/>
      <c r="AW2747" s="13"/>
      <c r="AX2747" s="13"/>
      <c r="AY2747" s="14" t="str">
        <f t="shared" si="434"/>
        <v/>
      </c>
      <c r="AZ2747" s="14">
        <f t="shared" si="432"/>
        <v>23</v>
      </c>
      <c r="BA2747" s="19">
        <f t="shared" si="435"/>
        <v>0</v>
      </c>
      <c r="BB2747" s="20" t="e">
        <f t="shared" si="433"/>
        <v>#DIV/0!</v>
      </c>
      <c r="BC2747">
        <f t="shared" si="436"/>
        <v>23</v>
      </c>
      <c r="BD2747" s="14">
        <f t="shared" si="437"/>
        <v>1</v>
      </c>
      <c r="BE2747" s="14" t="str">
        <f t="shared" si="438"/>
        <v/>
      </c>
      <c r="BF2747" s="14" t="str">
        <f t="shared" si="439"/>
        <v/>
      </c>
      <c r="BG2747" s="14" t="str">
        <f t="shared" si="440"/>
        <v/>
      </c>
    </row>
    <row r="2748" spans="1:59" x14ac:dyDescent="0.2">
      <c r="A2748" t="str">
        <f t="shared" si="431"/>
        <v>Brandon Starcevich_2016</v>
      </c>
      <c r="B2748" t="s">
        <v>1617</v>
      </c>
      <c r="C2748" t="s">
        <v>514</v>
      </c>
      <c r="D2748">
        <v>2016</v>
      </c>
      <c r="E2748" s="13">
        <v>0</v>
      </c>
      <c r="F2748" s="13">
        <v>0</v>
      </c>
      <c r="G2748" s="13">
        <v>0</v>
      </c>
      <c r="H2748" s="13">
        <v>0</v>
      </c>
      <c r="I2748" s="13">
        <v>0</v>
      </c>
      <c r="J2748" s="13">
        <v>0</v>
      </c>
      <c r="K2748" s="13">
        <v>0</v>
      </c>
      <c r="L2748" s="13">
        <v>0</v>
      </c>
      <c r="M2748" s="13">
        <v>0</v>
      </c>
      <c r="N2748" s="13">
        <v>0</v>
      </c>
      <c r="O2748" s="13">
        <v>0</v>
      </c>
      <c r="P2748" s="13">
        <v>0</v>
      </c>
      <c r="Q2748" s="13">
        <v>0</v>
      </c>
      <c r="R2748" s="13">
        <v>0</v>
      </c>
      <c r="S2748" s="13">
        <v>0</v>
      </c>
      <c r="T2748" s="13">
        <v>0</v>
      </c>
      <c r="U2748" s="13">
        <v>0</v>
      </c>
      <c r="V2748" s="13">
        <v>0</v>
      </c>
      <c r="W2748" s="13">
        <v>0</v>
      </c>
      <c r="X2748" s="13">
        <v>0</v>
      </c>
      <c r="Y2748" s="13">
        <v>0</v>
      </c>
      <c r="Z2748" s="13">
        <v>0</v>
      </c>
      <c r="AA2748" s="13">
        <v>0</v>
      </c>
      <c r="AB2748" s="13"/>
      <c r="AC2748" s="13"/>
      <c r="AD2748" s="13"/>
      <c r="AE2748" s="13"/>
      <c r="AF2748" s="13"/>
      <c r="AG2748" s="13"/>
      <c r="AH2748" s="13"/>
      <c r="AI2748" s="13"/>
      <c r="AJ2748" s="13"/>
      <c r="AK2748" s="13"/>
      <c r="AL2748" s="13"/>
      <c r="AM2748" s="13"/>
      <c r="AN2748" s="13"/>
      <c r="AO2748" s="13"/>
      <c r="AP2748" s="13"/>
      <c r="AQ2748" s="13"/>
      <c r="AR2748" s="13"/>
      <c r="AS2748" s="13"/>
      <c r="AT2748" s="13"/>
      <c r="AU2748" s="13"/>
      <c r="AV2748" s="13"/>
      <c r="AW2748" s="13"/>
      <c r="AX2748" s="13"/>
      <c r="AY2748" s="14" t="str">
        <f t="shared" si="434"/>
        <v/>
      </c>
      <c r="AZ2748" s="14">
        <f t="shared" si="432"/>
        <v>23</v>
      </c>
      <c r="BA2748" s="19">
        <f t="shared" si="435"/>
        <v>0</v>
      </c>
      <c r="BB2748" s="20" t="e">
        <f t="shared" si="433"/>
        <v>#DIV/0!</v>
      </c>
      <c r="BC2748">
        <f t="shared" si="436"/>
        <v>23</v>
      </c>
      <c r="BD2748" s="14">
        <f t="shared" si="437"/>
        <v>1</v>
      </c>
      <c r="BE2748" s="14" t="str">
        <f t="shared" si="438"/>
        <v/>
      </c>
      <c r="BF2748" s="14" t="str">
        <f t="shared" si="439"/>
        <v/>
      </c>
      <c r="BG2748" s="14" t="str">
        <f t="shared" si="440"/>
        <v/>
      </c>
    </row>
    <row r="2749" spans="1:59" x14ac:dyDescent="0.2">
      <c r="A2749" t="str">
        <f t="shared" si="431"/>
        <v>Brandon Starcevich_2015</v>
      </c>
      <c r="B2749" t="s">
        <v>1617</v>
      </c>
      <c r="C2749" t="s">
        <v>514</v>
      </c>
      <c r="D2749">
        <v>2015</v>
      </c>
      <c r="E2749" s="13">
        <v>0</v>
      </c>
      <c r="F2749" s="13">
        <v>0</v>
      </c>
      <c r="G2749" s="13">
        <v>0</v>
      </c>
      <c r="H2749" s="13">
        <v>0</v>
      </c>
      <c r="I2749" s="13">
        <v>0</v>
      </c>
      <c r="J2749" s="13">
        <v>0</v>
      </c>
      <c r="K2749" s="13">
        <v>0</v>
      </c>
      <c r="L2749" s="13">
        <v>0</v>
      </c>
      <c r="M2749" s="13">
        <v>0</v>
      </c>
      <c r="N2749" s="13">
        <v>0</v>
      </c>
      <c r="O2749" s="13">
        <v>0</v>
      </c>
      <c r="P2749" s="13">
        <v>0</v>
      </c>
      <c r="Q2749" s="13">
        <v>0</v>
      </c>
      <c r="R2749" s="13">
        <v>0</v>
      </c>
      <c r="S2749" s="13">
        <v>0</v>
      </c>
      <c r="T2749" s="13">
        <v>0</v>
      </c>
      <c r="U2749" s="13">
        <v>0</v>
      </c>
      <c r="V2749" s="13">
        <v>0</v>
      </c>
      <c r="W2749" s="13">
        <v>0</v>
      </c>
      <c r="X2749" s="13">
        <v>0</v>
      </c>
      <c r="Y2749" s="13">
        <v>0</v>
      </c>
      <c r="Z2749" s="13">
        <v>0</v>
      </c>
      <c r="AA2749" s="13">
        <v>0</v>
      </c>
      <c r="AB2749" s="13"/>
      <c r="AC2749" s="13"/>
      <c r="AD2749" s="13"/>
      <c r="AE2749" s="13"/>
      <c r="AF2749" s="13"/>
      <c r="AG2749" s="13"/>
      <c r="AH2749" s="13"/>
      <c r="AI2749" s="13"/>
      <c r="AJ2749" s="13"/>
      <c r="AK2749" s="13"/>
      <c r="AL2749" s="13"/>
      <c r="AM2749" s="13"/>
      <c r="AN2749" s="13"/>
      <c r="AO2749" s="13"/>
      <c r="AP2749" s="13"/>
      <c r="AQ2749" s="13"/>
      <c r="AR2749" s="13"/>
      <c r="AS2749" s="13"/>
      <c r="AT2749" s="13"/>
      <c r="AU2749" s="13"/>
      <c r="AV2749" s="13"/>
      <c r="AW2749" s="13"/>
      <c r="AX2749" s="13"/>
      <c r="AY2749" s="14" t="str">
        <f t="shared" si="434"/>
        <v/>
      </c>
      <c r="AZ2749" s="14">
        <f t="shared" si="432"/>
        <v>23</v>
      </c>
      <c r="BA2749" s="19">
        <f t="shared" si="435"/>
        <v>0</v>
      </c>
      <c r="BB2749" s="20" t="e">
        <f t="shared" si="433"/>
        <v>#DIV/0!</v>
      </c>
      <c r="BC2749">
        <f t="shared" si="436"/>
        <v>23</v>
      </c>
      <c r="BD2749" s="14">
        <f t="shared" si="437"/>
        <v>1</v>
      </c>
      <c r="BE2749" s="14" t="str">
        <f t="shared" si="438"/>
        <v/>
      </c>
      <c r="BF2749" s="14" t="str">
        <f t="shared" si="439"/>
        <v/>
      </c>
      <c r="BG2749" s="14" t="str">
        <f t="shared" si="440"/>
        <v/>
      </c>
    </row>
    <row r="2750" spans="1:59" x14ac:dyDescent="0.2">
      <c r="A2750" t="str">
        <f t="shared" si="431"/>
        <v>Jack Steele_2018</v>
      </c>
      <c r="B2750" t="s">
        <v>672</v>
      </c>
      <c r="C2750" t="s">
        <v>399</v>
      </c>
      <c r="D2750">
        <v>2018</v>
      </c>
      <c r="E2750" s="13">
        <v>500800</v>
      </c>
      <c r="F2750" s="13">
        <v>500800</v>
      </c>
      <c r="G2750" s="13">
        <v>500800</v>
      </c>
      <c r="H2750" s="13">
        <v>500800</v>
      </c>
      <c r="I2750" s="13">
        <v>475200</v>
      </c>
      <c r="J2750" s="13">
        <v>468400</v>
      </c>
      <c r="K2750" s="13">
        <v>474300</v>
      </c>
      <c r="L2750" s="13">
        <v>468900</v>
      </c>
      <c r="M2750" s="13">
        <v>450800</v>
      </c>
      <c r="N2750" s="13">
        <v>431500</v>
      </c>
      <c r="O2750" s="13">
        <v>421700</v>
      </c>
      <c r="P2750" s="13">
        <v>415000</v>
      </c>
      <c r="Q2750" s="13">
        <v>400500</v>
      </c>
      <c r="R2750" s="13">
        <v>396600</v>
      </c>
      <c r="S2750" s="13">
        <v>396600</v>
      </c>
      <c r="T2750" s="13">
        <v>406000</v>
      </c>
      <c r="U2750" s="13">
        <v>420300</v>
      </c>
      <c r="V2750" s="13">
        <v>452600</v>
      </c>
      <c r="W2750" s="13">
        <v>468900</v>
      </c>
      <c r="X2750" s="13">
        <v>480700</v>
      </c>
      <c r="Y2750" s="13">
        <v>477200</v>
      </c>
      <c r="Z2750" s="13">
        <v>491700</v>
      </c>
      <c r="AA2750" s="13">
        <v>549100</v>
      </c>
      <c r="AB2750" s="13">
        <v>74</v>
      </c>
      <c r="AC2750" s="13">
        <v>68</v>
      </c>
      <c r="AD2750" s="13"/>
      <c r="AE2750" s="13">
        <v>95</v>
      </c>
      <c r="AF2750" s="13">
        <v>100</v>
      </c>
      <c r="AG2750" s="13">
        <v>96</v>
      </c>
      <c r="AH2750" s="13">
        <v>75</v>
      </c>
      <c r="AI2750" s="13">
        <v>71</v>
      </c>
      <c r="AJ2750" s="13">
        <v>83</v>
      </c>
      <c r="AK2750" s="13">
        <v>83</v>
      </c>
      <c r="AL2750" s="13">
        <v>72</v>
      </c>
      <c r="AM2750" s="13">
        <v>64</v>
      </c>
      <c r="AN2750" s="13">
        <v>96</v>
      </c>
      <c r="AO2750" s="13"/>
      <c r="AP2750" s="13">
        <v>104</v>
      </c>
      <c r="AQ2750" s="13">
        <v>81</v>
      </c>
      <c r="AR2750" s="13">
        <v>144</v>
      </c>
      <c r="AS2750" s="13">
        <v>89</v>
      </c>
      <c r="AT2750" s="13">
        <v>81</v>
      </c>
      <c r="AU2750" s="13">
        <v>118</v>
      </c>
      <c r="AV2750" s="13">
        <v>128</v>
      </c>
      <c r="AW2750" s="13">
        <v>121</v>
      </c>
      <c r="AX2750" s="13">
        <v>140</v>
      </c>
      <c r="AY2750" s="14">
        <f t="shared" si="434"/>
        <v>94.428571428571431</v>
      </c>
      <c r="AZ2750" s="14">
        <f t="shared" si="432"/>
        <v>23</v>
      </c>
      <c r="BA2750" s="19">
        <f t="shared" si="435"/>
        <v>0.95454545454545459</v>
      </c>
      <c r="BB2750" s="20">
        <f t="shared" si="433"/>
        <v>23.635929066934168</v>
      </c>
      <c r="BC2750">
        <f t="shared" si="436"/>
        <v>0</v>
      </c>
      <c r="BD2750" s="14">
        <f t="shared" si="437"/>
        <v>14</v>
      </c>
      <c r="BE2750" s="14">
        <f t="shared" si="438"/>
        <v>86.6</v>
      </c>
      <c r="BF2750" s="14">
        <f t="shared" si="439"/>
        <v>74.666666666666671</v>
      </c>
      <c r="BG2750" s="14">
        <f t="shared" si="440"/>
        <v>111.77777777777777</v>
      </c>
    </row>
    <row r="2751" spans="1:59" x14ac:dyDescent="0.2">
      <c r="A2751" t="str">
        <f t="shared" si="431"/>
        <v>Jack Steele_2017</v>
      </c>
      <c r="B2751" t="s">
        <v>672</v>
      </c>
      <c r="C2751" t="s">
        <v>399</v>
      </c>
      <c r="D2751">
        <v>2017</v>
      </c>
      <c r="E2751" s="13">
        <v>347100</v>
      </c>
      <c r="F2751" s="13">
        <v>347100</v>
      </c>
      <c r="G2751" s="13">
        <v>347100</v>
      </c>
      <c r="H2751" s="13">
        <v>375500</v>
      </c>
      <c r="I2751" s="13">
        <v>387200</v>
      </c>
      <c r="J2751" s="13">
        <v>402800</v>
      </c>
      <c r="K2751" s="13">
        <v>426100</v>
      </c>
      <c r="L2751" s="13">
        <v>437600</v>
      </c>
      <c r="M2751" s="13">
        <v>460400</v>
      </c>
      <c r="N2751" s="13">
        <v>464800</v>
      </c>
      <c r="O2751" s="13">
        <v>470900</v>
      </c>
      <c r="P2751" s="13">
        <v>470900</v>
      </c>
      <c r="Q2751" s="13">
        <v>448500</v>
      </c>
      <c r="R2751" s="13">
        <v>448500</v>
      </c>
      <c r="S2751" s="13">
        <v>448500</v>
      </c>
      <c r="T2751" s="13">
        <v>438900</v>
      </c>
      <c r="U2751" s="13">
        <v>426200</v>
      </c>
      <c r="V2751" s="13">
        <v>419300</v>
      </c>
      <c r="W2751" s="13">
        <v>409900</v>
      </c>
      <c r="X2751" s="13">
        <v>405800</v>
      </c>
      <c r="Y2751" s="13">
        <v>436800</v>
      </c>
      <c r="Z2751" s="13">
        <v>449500</v>
      </c>
      <c r="AA2751" s="13">
        <v>471300</v>
      </c>
      <c r="AB2751" s="13">
        <v>113</v>
      </c>
      <c r="AC2751" s="13">
        <v>65</v>
      </c>
      <c r="AD2751" s="13">
        <v>88</v>
      </c>
      <c r="AE2751" s="13">
        <v>93</v>
      </c>
      <c r="AF2751" s="13">
        <v>80</v>
      </c>
      <c r="AG2751" s="13">
        <v>116</v>
      </c>
      <c r="AH2751" s="13">
        <v>79</v>
      </c>
      <c r="AI2751" s="13">
        <v>114</v>
      </c>
      <c r="AJ2751" s="13">
        <v>87</v>
      </c>
      <c r="AK2751" s="13">
        <v>86</v>
      </c>
      <c r="AL2751" s="13"/>
      <c r="AM2751" s="13">
        <v>53</v>
      </c>
      <c r="AN2751" s="13"/>
      <c r="AO2751" s="13"/>
      <c r="AP2751" s="13">
        <v>106</v>
      </c>
      <c r="AQ2751" s="13">
        <v>74</v>
      </c>
      <c r="AR2751" s="13">
        <v>59</v>
      </c>
      <c r="AS2751" s="13">
        <v>97</v>
      </c>
      <c r="AT2751" s="13">
        <v>81</v>
      </c>
      <c r="AU2751" s="13">
        <v>137</v>
      </c>
      <c r="AV2751" s="13">
        <v>75</v>
      </c>
      <c r="AW2751" s="13">
        <v>109</v>
      </c>
      <c r="AX2751" s="13">
        <v>110</v>
      </c>
      <c r="AY2751" s="14">
        <f t="shared" si="434"/>
        <v>91.1</v>
      </c>
      <c r="AZ2751" s="14">
        <f t="shared" si="432"/>
        <v>23</v>
      </c>
      <c r="BA2751" s="19">
        <f t="shared" si="435"/>
        <v>0.90909090909090906</v>
      </c>
      <c r="BB2751" s="20">
        <f t="shared" si="433"/>
        <v>21.530639123180507</v>
      </c>
      <c r="BC2751">
        <f t="shared" si="436"/>
        <v>0</v>
      </c>
      <c r="BD2751" s="14">
        <f t="shared" si="437"/>
        <v>1</v>
      </c>
      <c r="BE2751" s="14">
        <f t="shared" si="438"/>
        <v>92.5</v>
      </c>
      <c r="BF2751" s="14">
        <f t="shared" si="439"/>
        <v>83.8</v>
      </c>
      <c r="BG2751" s="14">
        <f t="shared" si="440"/>
        <v>94.222222222222229</v>
      </c>
    </row>
    <row r="2752" spans="1:59" x14ac:dyDescent="0.2">
      <c r="A2752" t="str">
        <f t="shared" si="431"/>
        <v>Jack Steele_2016</v>
      </c>
      <c r="B2752" t="s">
        <v>672</v>
      </c>
      <c r="C2752" t="s">
        <v>399</v>
      </c>
      <c r="D2752">
        <v>2016</v>
      </c>
      <c r="E2752" s="13">
        <v>312200</v>
      </c>
      <c r="F2752" s="13">
        <v>312200</v>
      </c>
      <c r="G2752" s="13">
        <v>312200</v>
      </c>
      <c r="H2752" s="13">
        <v>312200</v>
      </c>
      <c r="I2752" s="13">
        <v>312200</v>
      </c>
      <c r="J2752" s="13">
        <v>316300</v>
      </c>
      <c r="K2752" s="13">
        <v>334300</v>
      </c>
      <c r="L2752" s="13">
        <v>346900</v>
      </c>
      <c r="M2752" s="13">
        <v>356300</v>
      </c>
      <c r="N2752" s="13">
        <v>356300</v>
      </c>
      <c r="O2752" s="13">
        <v>339100</v>
      </c>
      <c r="P2752" s="13">
        <v>313500</v>
      </c>
      <c r="Q2752" s="13">
        <v>313500</v>
      </c>
      <c r="R2752" s="13">
        <v>313500</v>
      </c>
      <c r="S2752" s="13">
        <v>313500</v>
      </c>
      <c r="T2752" s="13">
        <v>313500</v>
      </c>
      <c r="U2752" s="13">
        <v>295800</v>
      </c>
      <c r="V2752" s="13">
        <v>299800</v>
      </c>
      <c r="W2752" s="13">
        <v>299800</v>
      </c>
      <c r="X2752" s="13">
        <v>299800</v>
      </c>
      <c r="Y2752" s="13">
        <v>299800</v>
      </c>
      <c r="Z2752" s="13">
        <v>299800</v>
      </c>
      <c r="AA2752" s="13">
        <v>299800</v>
      </c>
      <c r="AB2752" s="13">
        <v>47</v>
      </c>
      <c r="AC2752" s="13"/>
      <c r="AD2752" s="13"/>
      <c r="AE2752" s="13">
        <v>83</v>
      </c>
      <c r="AF2752" s="13">
        <v>62</v>
      </c>
      <c r="AG2752" s="13">
        <v>81</v>
      </c>
      <c r="AH2752" s="13">
        <v>84</v>
      </c>
      <c r="AI2752" s="13">
        <v>62</v>
      </c>
      <c r="AJ2752" s="13"/>
      <c r="AK2752" s="13">
        <v>29</v>
      </c>
      <c r="AL2752" s="13">
        <v>54</v>
      </c>
      <c r="AM2752" s="13"/>
      <c r="AN2752" s="13"/>
      <c r="AO2752" s="13"/>
      <c r="AP2752" s="13"/>
      <c r="AQ2752" s="13">
        <v>66</v>
      </c>
      <c r="AR2752" s="13">
        <v>70</v>
      </c>
      <c r="AS2752" s="13"/>
      <c r="AT2752" s="13"/>
      <c r="AU2752" s="13"/>
      <c r="AV2752" s="13"/>
      <c r="AW2752" s="13"/>
      <c r="AX2752" s="13"/>
      <c r="AY2752" s="14">
        <f t="shared" si="434"/>
        <v>63.8</v>
      </c>
      <c r="AZ2752" s="14">
        <f t="shared" si="432"/>
        <v>23</v>
      </c>
      <c r="BA2752" s="19">
        <f t="shared" si="435"/>
        <v>0.45454545454545453</v>
      </c>
      <c r="BB2752" s="20">
        <f t="shared" si="433"/>
        <v>17.357675215560658</v>
      </c>
      <c r="BC2752">
        <f t="shared" si="436"/>
        <v>0</v>
      </c>
      <c r="BD2752" s="14">
        <f t="shared" si="437"/>
        <v>17</v>
      </c>
      <c r="BE2752" s="14">
        <f t="shared" si="438"/>
        <v>68.25</v>
      </c>
      <c r="BF2752" s="14">
        <f t="shared" si="439"/>
        <v>57.25</v>
      </c>
      <c r="BG2752" s="14">
        <f t="shared" si="440"/>
        <v>68</v>
      </c>
    </row>
    <row r="2753" spans="1:59" x14ac:dyDescent="0.2">
      <c r="A2753" t="str">
        <f t="shared" si="431"/>
        <v>Jack Steele_2015</v>
      </c>
      <c r="B2753" t="s">
        <v>672</v>
      </c>
      <c r="C2753" t="s">
        <v>399</v>
      </c>
      <c r="D2753">
        <v>2015</v>
      </c>
      <c r="E2753" s="13">
        <v>117300</v>
      </c>
      <c r="F2753" s="13">
        <v>117300</v>
      </c>
      <c r="G2753" s="13">
        <v>117300</v>
      </c>
      <c r="H2753" s="13">
        <v>117300</v>
      </c>
      <c r="I2753" s="13">
        <v>117300</v>
      </c>
      <c r="J2753" s="13">
        <v>117300</v>
      </c>
      <c r="K2753" s="13">
        <v>117300</v>
      </c>
      <c r="L2753" s="13">
        <v>117300</v>
      </c>
      <c r="M2753" s="13">
        <v>117300</v>
      </c>
      <c r="N2753" s="13">
        <v>117300</v>
      </c>
      <c r="O2753" s="13">
        <v>117300</v>
      </c>
      <c r="P2753" s="13">
        <v>117300</v>
      </c>
      <c r="Q2753" s="13">
        <v>117300</v>
      </c>
      <c r="R2753" s="13">
        <v>117300</v>
      </c>
      <c r="S2753" s="13">
        <v>117300</v>
      </c>
      <c r="T2753" s="13">
        <v>195700</v>
      </c>
      <c r="U2753" s="13">
        <v>249500</v>
      </c>
      <c r="V2753" s="13">
        <v>285800</v>
      </c>
      <c r="W2753" s="13">
        <v>284100</v>
      </c>
      <c r="X2753" s="13">
        <v>284100</v>
      </c>
      <c r="Y2753" s="13">
        <v>264500</v>
      </c>
      <c r="Z2753" s="13">
        <v>264500</v>
      </c>
      <c r="AA2753" s="13">
        <v>264500</v>
      </c>
      <c r="AB2753" s="13"/>
      <c r="AC2753" s="13"/>
      <c r="AD2753" s="13"/>
      <c r="AE2753" s="13"/>
      <c r="AF2753" s="13"/>
      <c r="AG2753" s="13"/>
      <c r="AH2753" s="13"/>
      <c r="AI2753" s="13"/>
      <c r="AJ2753" s="13"/>
      <c r="AK2753" s="13"/>
      <c r="AL2753" s="13"/>
      <c r="AM2753" s="13">
        <v>84</v>
      </c>
      <c r="AN2753" s="13"/>
      <c r="AO2753" s="13">
        <v>69</v>
      </c>
      <c r="AP2753" s="13">
        <v>94</v>
      </c>
      <c r="AQ2753" s="13">
        <v>75</v>
      </c>
      <c r="AR2753" s="13">
        <v>65</v>
      </c>
      <c r="AS2753" s="13">
        <v>29</v>
      </c>
      <c r="AT2753" s="13"/>
      <c r="AU2753" s="13">
        <v>34</v>
      </c>
      <c r="AV2753" s="13"/>
      <c r="AW2753" s="13"/>
      <c r="AX2753" s="13"/>
      <c r="AY2753" s="14">
        <f t="shared" si="434"/>
        <v>64.285714285714292</v>
      </c>
      <c r="AZ2753" s="14">
        <f t="shared" si="432"/>
        <v>23</v>
      </c>
      <c r="BA2753" s="19">
        <f t="shared" si="435"/>
        <v>0.31818181818181818</v>
      </c>
      <c r="BB2753" s="20">
        <f t="shared" si="433"/>
        <v>24.397501823713334</v>
      </c>
      <c r="BC2753">
        <f t="shared" si="436"/>
        <v>0</v>
      </c>
      <c r="BD2753" s="14">
        <f t="shared" si="437"/>
        <v>1</v>
      </c>
      <c r="BE2753" s="14" t="str">
        <f t="shared" si="438"/>
        <v/>
      </c>
      <c r="BF2753" s="14">
        <f t="shared" si="439"/>
        <v>84</v>
      </c>
      <c r="BG2753" s="14">
        <f t="shared" si="440"/>
        <v>59.4</v>
      </c>
    </row>
    <row r="2754" spans="1:59" x14ac:dyDescent="0.2">
      <c r="A2754" t="str">
        <f t="shared" ref="A2754:A2817" si="441">B2754&amp;"_"&amp;D2754</f>
        <v>Jake Stein_2018</v>
      </c>
      <c r="B2754" t="s">
        <v>1550</v>
      </c>
      <c r="C2754" t="s">
        <v>490</v>
      </c>
      <c r="D2754">
        <v>2018</v>
      </c>
      <c r="E2754" s="13">
        <v>123900</v>
      </c>
      <c r="F2754" s="13">
        <v>123900</v>
      </c>
      <c r="G2754" s="13">
        <v>123900</v>
      </c>
      <c r="H2754" s="13">
        <v>123900</v>
      </c>
      <c r="I2754" s="13">
        <v>123900</v>
      </c>
      <c r="J2754" s="13">
        <v>123900</v>
      </c>
      <c r="K2754" s="13">
        <v>123900</v>
      </c>
      <c r="L2754" s="13">
        <v>123900</v>
      </c>
      <c r="M2754" s="13">
        <v>123900</v>
      </c>
      <c r="N2754" s="13">
        <v>123900</v>
      </c>
      <c r="O2754" s="13">
        <v>123900</v>
      </c>
      <c r="P2754" s="13">
        <v>123900</v>
      </c>
      <c r="Q2754" s="13">
        <v>123900</v>
      </c>
      <c r="R2754" s="13">
        <v>123900</v>
      </c>
      <c r="S2754" s="13">
        <v>123900</v>
      </c>
      <c r="T2754" s="13">
        <v>123900</v>
      </c>
      <c r="U2754" s="13">
        <v>123900</v>
      </c>
      <c r="V2754" s="13">
        <v>123900</v>
      </c>
      <c r="W2754" s="13">
        <v>123900</v>
      </c>
      <c r="X2754" s="13">
        <v>123900</v>
      </c>
      <c r="Y2754" s="13">
        <v>123900</v>
      </c>
      <c r="Z2754" s="13">
        <v>123900</v>
      </c>
      <c r="AA2754" s="13">
        <v>123900</v>
      </c>
      <c r="AB2754" s="13"/>
      <c r="AC2754" s="13"/>
      <c r="AD2754" s="13"/>
      <c r="AE2754" s="13"/>
      <c r="AF2754" s="13"/>
      <c r="AG2754" s="13"/>
      <c r="AH2754" s="13"/>
      <c r="AI2754" s="13"/>
      <c r="AJ2754" s="13"/>
      <c r="AK2754" s="13"/>
      <c r="AL2754" s="13"/>
      <c r="AM2754" s="13"/>
      <c r="AN2754" s="13"/>
      <c r="AO2754" s="13"/>
      <c r="AP2754" s="13"/>
      <c r="AQ2754" s="13"/>
      <c r="AR2754" s="13"/>
      <c r="AS2754" s="13"/>
      <c r="AT2754" s="13"/>
      <c r="AU2754" s="13"/>
      <c r="AV2754" s="13"/>
      <c r="AW2754" s="13"/>
      <c r="AX2754" s="13"/>
      <c r="AY2754" s="14" t="str">
        <f t="shared" si="434"/>
        <v/>
      </c>
      <c r="AZ2754" s="14">
        <f t="shared" si="432"/>
        <v>23</v>
      </c>
      <c r="BA2754" s="19">
        <f t="shared" si="435"/>
        <v>0</v>
      </c>
      <c r="BB2754" s="20" t="e">
        <f t="shared" si="433"/>
        <v>#DIV/0!</v>
      </c>
      <c r="BC2754">
        <f t="shared" si="436"/>
        <v>0</v>
      </c>
      <c r="BD2754" s="14">
        <f t="shared" si="437"/>
        <v>1</v>
      </c>
      <c r="BE2754" s="14" t="str">
        <f t="shared" si="438"/>
        <v/>
      </c>
      <c r="BF2754" s="14" t="str">
        <f t="shared" si="439"/>
        <v/>
      </c>
      <c r="BG2754" s="14" t="str">
        <f t="shared" si="440"/>
        <v/>
      </c>
    </row>
    <row r="2755" spans="1:59" x14ac:dyDescent="0.2">
      <c r="A2755" t="str">
        <f t="shared" si="441"/>
        <v>Jake Stein_2017</v>
      </c>
      <c r="B2755" t="s">
        <v>1550</v>
      </c>
      <c r="C2755" t="s">
        <v>490</v>
      </c>
      <c r="D2755">
        <v>2017</v>
      </c>
      <c r="E2755" s="13">
        <v>102400</v>
      </c>
      <c r="F2755" s="13">
        <v>102400</v>
      </c>
      <c r="G2755" s="13">
        <v>102400</v>
      </c>
      <c r="H2755" s="13">
        <v>102400</v>
      </c>
      <c r="I2755" s="13">
        <v>102400</v>
      </c>
      <c r="J2755" s="13">
        <v>102400</v>
      </c>
      <c r="K2755" s="13">
        <v>102400</v>
      </c>
      <c r="L2755" s="13">
        <v>102400</v>
      </c>
      <c r="M2755" s="13">
        <v>102400</v>
      </c>
      <c r="N2755" s="13">
        <v>102400</v>
      </c>
      <c r="O2755" s="13">
        <v>102400</v>
      </c>
      <c r="P2755" s="13">
        <v>102400</v>
      </c>
      <c r="Q2755" s="13">
        <v>102400</v>
      </c>
      <c r="R2755" s="13">
        <v>102400</v>
      </c>
      <c r="S2755" s="13">
        <v>102400</v>
      </c>
      <c r="T2755" s="13">
        <v>102400</v>
      </c>
      <c r="U2755" s="13">
        <v>102400</v>
      </c>
      <c r="V2755" s="13">
        <v>102400</v>
      </c>
      <c r="W2755" s="13">
        <v>102400</v>
      </c>
      <c r="X2755" s="13">
        <v>102400</v>
      </c>
      <c r="Y2755" s="13">
        <v>102400</v>
      </c>
      <c r="Z2755" s="13">
        <v>102400</v>
      </c>
      <c r="AA2755" s="13">
        <v>102400</v>
      </c>
      <c r="AB2755" s="13"/>
      <c r="AC2755" s="13"/>
      <c r="AD2755" s="13"/>
      <c r="AE2755" s="13"/>
      <c r="AF2755" s="13"/>
      <c r="AG2755" s="13"/>
      <c r="AH2755" s="13"/>
      <c r="AI2755" s="13"/>
      <c r="AJ2755" s="13"/>
      <c r="AK2755" s="13"/>
      <c r="AL2755" s="13"/>
      <c r="AM2755" s="13"/>
      <c r="AN2755" s="13"/>
      <c r="AO2755" s="13"/>
      <c r="AP2755" s="13"/>
      <c r="AQ2755" s="13"/>
      <c r="AR2755" s="13"/>
      <c r="AS2755" s="13"/>
      <c r="AT2755" s="13"/>
      <c r="AU2755" s="13"/>
      <c r="AV2755" s="13"/>
      <c r="AW2755" s="13"/>
      <c r="AX2755" s="13"/>
      <c r="AY2755" s="14" t="str">
        <f t="shared" si="434"/>
        <v/>
      </c>
      <c r="AZ2755" s="14">
        <f t="shared" si="432"/>
        <v>23</v>
      </c>
      <c r="BA2755" s="19">
        <f t="shared" si="435"/>
        <v>0</v>
      </c>
      <c r="BB2755" s="20" t="e">
        <f t="shared" si="433"/>
        <v>#DIV/0!</v>
      </c>
      <c r="BC2755">
        <f t="shared" si="436"/>
        <v>0</v>
      </c>
      <c r="BD2755" s="14">
        <f t="shared" si="437"/>
        <v>1</v>
      </c>
      <c r="BE2755" s="14" t="str">
        <f t="shared" si="438"/>
        <v/>
      </c>
      <c r="BF2755" s="14" t="str">
        <f t="shared" si="439"/>
        <v/>
      </c>
      <c r="BG2755" s="14" t="str">
        <f t="shared" si="440"/>
        <v/>
      </c>
    </row>
    <row r="2756" spans="1:59" x14ac:dyDescent="0.2">
      <c r="A2756" t="str">
        <f t="shared" si="441"/>
        <v>Jake Stein_2016</v>
      </c>
      <c r="B2756" t="s">
        <v>1550</v>
      </c>
      <c r="C2756" t="s">
        <v>490</v>
      </c>
      <c r="D2756">
        <v>2016</v>
      </c>
      <c r="E2756" s="13">
        <v>0</v>
      </c>
      <c r="F2756" s="13">
        <v>0</v>
      </c>
      <c r="G2756" s="13">
        <v>0</v>
      </c>
      <c r="H2756" s="13">
        <v>0</v>
      </c>
      <c r="I2756" s="13">
        <v>0</v>
      </c>
      <c r="J2756" s="13">
        <v>0</v>
      </c>
      <c r="K2756" s="13">
        <v>0</v>
      </c>
      <c r="L2756" s="13">
        <v>0</v>
      </c>
      <c r="M2756" s="13">
        <v>0</v>
      </c>
      <c r="N2756" s="13">
        <v>0</v>
      </c>
      <c r="O2756" s="13">
        <v>0</v>
      </c>
      <c r="P2756" s="13">
        <v>0</v>
      </c>
      <c r="Q2756" s="13">
        <v>0</v>
      </c>
      <c r="R2756" s="13">
        <v>0</v>
      </c>
      <c r="S2756" s="13">
        <v>0</v>
      </c>
      <c r="T2756" s="13">
        <v>0</v>
      </c>
      <c r="U2756" s="13">
        <v>0</v>
      </c>
      <c r="V2756" s="13">
        <v>0</v>
      </c>
      <c r="W2756" s="13">
        <v>0</v>
      </c>
      <c r="X2756" s="13">
        <v>0</v>
      </c>
      <c r="Y2756" s="13">
        <v>0</v>
      </c>
      <c r="Z2756" s="13">
        <v>0</v>
      </c>
      <c r="AA2756" s="13">
        <v>0</v>
      </c>
      <c r="AB2756" s="13"/>
      <c r="AC2756" s="13"/>
      <c r="AD2756" s="13"/>
      <c r="AE2756" s="13"/>
      <c r="AF2756" s="13"/>
      <c r="AG2756" s="13"/>
      <c r="AH2756" s="13"/>
      <c r="AI2756" s="13"/>
      <c r="AJ2756" s="13"/>
      <c r="AK2756" s="13"/>
      <c r="AL2756" s="13"/>
      <c r="AM2756" s="13"/>
      <c r="AN2756" s="13"/>
      <c r="AO2756" s="13"/>
      <c r="AP2756" s="13"/>
      <c r="AQ2756" s="13"/>
      <c r="AR2756" s="13"/>
      <c r="AS2756" s="13"/>
      <c r="AT2756" s="13"/>
      <c r="AU2756" s="13"/>
      <c r="AV2756" s="13"/>
      <c r="AW2756" s="13"/>
      <c r="AX2756" s="13"/>
      <c r="AY2756" s="14" t="str">
        <f t="shared" si="434"/>
        <v/>
      </c>
      <c r="AZ2756" s="14">
        <f t="shared" si="432"/>
        <v>23</v>
      </c>
      <c r="BA2756" s="19">
        <f t="shared" si="435"/>
        <v>0</v>
      </c>
      <c r="BB2756" s="20" t="e">
        <f t="shared" si="433"/>
        <v>#DIV/0!</v>
      </c>
      <c r="BC2756">
        <f t="shared" si="436"/>
        <v>23</v>
      </c>
      <c r="BD2756" s="14">
        <f t="shared" si="437"/>
        <v>1</v>
      </c>
      <c r="BE2756" s="14" t="str">
        <f t="shared" si="438"/>
        <v/>
      </c>
      <c r="BF2756" s="14" t="str">
        <f t="shared" si="439"/>
        <v/>
      </c>
      <c r="BG2756" s="14" t="str">
        <f t="shared" si="440"/>
        <v/>
      </c>
    </row>
    <row r="2757" spans="1:59" x14ac:dyDescent="0.2">
      <c r="A2757" t="str">
        <f t="shared" si="441"/>
        <v>Jake Stein_2015</v>
      </c>
      <c r="B2757" t="s">
        <v>1550</v>
      </c>
      <c r="C2757" t="s">
        <v>490</v>
      </c>
      <c r="D2757">
        <v>2015</v>
      </c>
      <c r="E2757" s="13">
        <v>0</v>
      </c>
      <c r="F2757" s="13">
        <v>0</v>
      </c>
      <c r="G2757" s="13">
        <v>0</v>
      </c>
      <c r="H2757" s="13">
        <v>0</v>
      </c>
      <c r="I2757" s="13">
        <v>0</v>
      </c>
      <c r="J2757" s="13">
        <v>0</v>
      </c>
      <c r="K2757" s="13">
        <v>0</v>
      </c>
      <c r="L2757" s="13">
        <v>0</v>
      </c>
      <c r="M2757" s="13">
        <v>0</v>
      </c>
      <c r="N2757" s="13">
        <v>0</v>
      </c>
      <c r="O2757" s="13">
        <v>0</v>
      </c>
      <c r="P2757" s="13">
        <v>0</v>
      </c>
      <c r="Q2757" s="13">
        <v>0</v>
      </c>
      <c r="R2757" s="13">
        <v>0</v>
      </c>
      <c r="S2757" s="13">
        <v>0</v>
      </c>
      <c r="T2757" s="13">
        <v>0</v>
      </c>
      <c r="U2757" s="13">
        <v>0</v>
      </c>
      <c r="V2757" s="13">
        <v>0</v>
      </c>
      <c r="W2757" s="13">
        <v>0</v>
      </c>
      <c r="X2757" s="13">
        <v>0</v>
      </c>
      <c r="Y2757" s="13">
        <v>0</v>
      </c>
      <c r="Z2757" s="13">
        <v>0</v>
      </c>
      <c r="AA2757" s="13">
        <v>0</v>
      </c>
      <c r="AB2757" s="13"/>
      <c r="AC2757" s="13"/>
      <c r="AD2757" s="13"/>
      <c r="AE2757" s="13"/>
      <c r="AF2757" s="13"/>
      <c r="AG2757" s="13"/>
      <c r="AH2757" s="13"/>
      <c r="AI2757" s="13"/>
      <c r="AJ2757" s="13"/>
      <c r="AK2757" s="13"/>
      <c r="AL2757" s="13"/>
      <c r="AM2757" s="13"/>
      <c r="AN2757" s="13"/>
      <c r="AO2757" s="13"/>
      <c r="AP2757" s="13"/>
      <c r="AQ2757" s="13"/>
      <c r="AR2757" s="13"/>
      <c r="AS2757" s="13"/>
      <c r="AT2757" s="13"/>
      <c r="AU2757" s="13"/>
      <c r="AV2757" s="13"/>
      <c r="AW2757" s="13"/>
      <c r="AX2757" s="13"/>
      <c r="AY2757" s="14" t="str">
        <f t="shared" si="434"/>
        <v/>
      </c>
      <c r="AZ2757" s="14">
        <f t="shared" si="432"/>
        <v>23</v>
      </c>
      <c r="BA2757" s="19">
        <f t="shared" si="435"/>
        <v>0</v>
      </c>
      <c r="BB2757" s="20" t="e">
        <f t="shared" si="433"/>
        <v>#DIV/0!</v>
      </c>
      <c r="BC2757">
        <f t="shared" si="436"/>
        <v>23</v>
      </c>
      <c r="BD2757" s="14">
        <f t="shared" si="437"/>
        <v>1</v>
      </c>
      <c r="BE2757" s="14" t="str">
        <f t="shared" si="438"/>
        <v/>
      </c>
      <c r="BF2757" s="14" t="str">
        <f t="shared" si="439"/>
        <v/>
      </c>
      <c r="BG2757" s="14" t="str">
        <f t="shared" si="440"/>
        <v/>
      </c>
    </row>
    <row r="2758" spans="1:59" x14ac:dyDescent="0.2">
      <c r="A2758" t="str">
        <f t="shared" si="441"/>
        <v>Tyson Stengle_2018</v>
      </c>
      <c r="B2758" t="s">
        <v>1014</v>
      </c>
      <c r="C2758" t="s">
        <v>1</v>
      </c>
      <c r="D2758">
        <v>2018</v>
      </c>
      <c r="E2758" s="13">
        <v>148200</v>
      </c>
      <c r="F2758" s="13">
        <v>148200</v>
      </c>
      <c r="G2758" s="13">
        <v>148200</v>
      </c>
      <c r="H2758" s="13">
        <v>148200</v>
      </c>
      <c r="I2758" s="13">
        <v>148200</v>
      </c>
      <c r="J2758" s="13">
        <v>148200</v>
      </c>
      <c r="K2758" s="13">
        <v>148200</v>
      </c>
      <c r="L2758" s="13">
        <v>148200</v>
      </c>
      <c r="M2758" s="13">
        <v>148200</v>
      </c>
      <c r="N2758" s="13">
        <v>148200</v>
      </c>
      <c r="O2758" s="13">
        <v>148200</v>
      </c>
      <c r="P2758" s="13">
        <v>148200</v>
      </c>
      <c r="Q2758" s="13">
        <v>148200</v>
      </c>
      <c r="R2758" s="13">
        <v>148200</v>
      </c>
      <c r="S2758" s="13">
        <v>148200</v>
      </c>
      <c r="T2758" s="13">
        <v>148200</v>
      </c>
      <c r="U2758" s="13">
        <v>148200</v>
      </c>
      <c r="V2758" s="13">
        <v>148200</v>
      </c>
      <c r="W2758" s="13">
        <v>148200</v>
      </c>
      <c r="X2758" s="13">
        <v>148200</v>
      </c>
      <c r="Y2758" s="13">
        <v>148200</v>
      </c>
      <c r="Z2758" s="13">
        <v>148200</v>
      </c>
      <c r="AA2758" s="13">
        <v>148200</v>
      </c>
      <c r="AB2758" s="13"/>
      <c r="AC2758" s="13"/>
      <c r="AD2758" s="13"/>
      <c r="AE2758" s="13"/>
      <c r="AF2758" s="13"/>
      <c r="AG2758" s="13"/>
      <c r="AH2758" s="13"/>
      <c r="AI2758" s="13"/>
      <c r="AJ2758" s="13"/>
      <c r="AK2758" s="13"/>
      <c r="AL2758" s="13"/>
      <c r="AM2758" s="13"/>
      <c r="AN2758" s="13"/>
      <c r="AO2758" s="13"/>
      <c r="AP2758" s="13"/>
      <c r="AQ2758" s="13"/>
      <c r="AR2758" s="13"/>
      <c r="AS2758" s="13"/>
      <c r="AT2758" s="13"/>
      <c r="AU2758" s="13"/>
      <c r="AV2758" s="13"/>
      <c r="AW2758" s="13"/>
      <c r="AX2758" s="13"/>
      <c r="AY2758" s="14" t="str">
        <f t="shared" si="434"/>
        <v/>
      </c>
      <c r="AZ2758" s="14">
        <f t="shared" si="432"/>
        <v>23</v>
      </c>
      <c r="BA2758" s="19">
        <f t="shared" si="435"/>
        <v>0</v>
      </c>
      <c r="BB2758" s="20" t="e">
        <f t="shared" si="433"/>
        <v>#DIV/0!</v>
      </c>
      <c r="BC2758">
        <f t="shared" si="436"/>
        <v>0</v>
      </c>
      <c r="BD2758" s="14">
        <f t="shared" si="437"/>
        <v>1</v>
      </c>
      <c r="BE2758" s="14" t="str">
        <f t="shared" si="438"/>
        <v/>
      </c>
      <c r="BF2758" s="14" t="str">
        <f t="shared" si="439"/>
        <v/>
      </c>
      <c r="BG2758" s="14" t="str">
        <f t="shared" si="440"/>
        <v/>
      </c>
    </row>
    <row r="2759" spans="1:59" x14ac:dyDescent="0.2">
      <c r="A2759" t="str">
        <f t="shared" si="441"/>
        <v>Tyson Stengle_2017</v>
      </c>
      <c r="B2759" t="s">
        <v>1014</v>
      </c>
      <c r="C2759" t="s">
        <v>1</v>
      </c>
      <c r="D2759">
        <v>2017</v>
      </c>
      <c r="E2759" s="13">
        <v>121900</v>
      </c>
      <c r="F2759" s="13">
        <v>121900</v>
      </c>
      <c r="G2759" s="13">
        <v>121900</v>
      </c>
      <c r="H2759" s="13">
        <v>121900</v>
      </c>
      <c r="I2759" s="13">
        <v>121900</v>
      </c>
      <c r="J2759" s="13">
        <v>121900</v>
      </c>
      <c r="K2759" s="13">
        <v>121900</v>
      </c>
      <c r="L2759" s="13">
        <v>121900</v>
      </c>
      <c r="M2759" s="13">
        <v>121900</v>
      </c>
      <c r="N2759" s="13">
        <v>121900</v>
      </c>
      <c r="O2759" s="13">
        <v>121900</v>
      </c>
      <c r="P2759" s="13">
        <v>121900</v>
      </c>
      <c r="Q2759" s="13">
        <v>121900</v>
      </c>
      <c r="R2759" s="13">
        <v>121900</v>
      </c>
      <c r="S2759" s="13">
        <v>121900</v>
      </c>
      <c r="T2759" s="13">
        <v>121900</v>
      </c>
      <c r="U2759" s="13">
        <v>121900</v>
      </c>
      <c r="V2759" s="13">
        <v>121900</v>
      </c>
      <c r="W2759" s="13">
        <v>121900</v>
      </c>
      <c r="X2759" s="13">
        <v>121900</v>
      </c>
      <c r="Y2759" s="13">
        <v>121900</v>
      </c>
      <c r="Z2759" s="13">
        <v>121900</v>
      </c>
      <c r="AA2759" s="13">
        <v>121900</v>
      </c>
      <c r="AB2759" s="13"/>
      <c r="AC2759" s="13"/>
      <c r="AD2759" s="13"/>
      <c r="AE2759" s="13"/>
      <c r="AF2759" s="13"/>
      <c r="AG2759" s="13"/>
      <c r="AH2759" s="13"/>
      <c r="AI2759" s="13"/>
      <c r="AJ2759" s="13"/>
      <c r="AK2759" s="13"/>
      <c r="AL2759" s="13"/>
      <c r="AM2759" s="13"/>
      <c r="AN2759" s="13"/>
      <c r="AO2759" s="13"/>
      <c r="AP2759" s="13">
        <v>47</v>
      </c>
      <c r="AQ2759" s="13">
        <v>30</v>
      </c>
      <c r="AR2759" s="13"/>
      <c r="AS2759" s="13"/>
      <c r="AT2759" s="13"/>
      <c r="AU2759" s="13"/>
      <c r="AV2759" s="13"/>
      <c r="AW2759" s="13"/>
      <c r="AX2759" s="13"/>
      <c r="AY2759" s="14">
        <f t="shared" si="434"/>
        <v>38.5</v>
      </c>
      <c r="AZ2759" s="14">
        <f t="shared" ref="AZ2759:AZ2822" si="442">COUNTIF(AB2759:AX2759,"&lt;&gt;0")</f>
        <v>23</v>
      </c>
      <c r="BA2759" s="19">
        <f t="shared" si="435"/>
        <v>9.0909090909090912E-2</v>
      </c>
      <c r="BB2759" s="20">
        <f t="shared" ref="BB2759:BB2822" si="443">STDEV(AB2759:AX2759)</f>
        <v>12.020815280171307</v>
      </c>
      <c r="BC2759">
        <f t="shared" si="436"/>
        <v>0</v>
      </c>
      <c r="BD2759" s="14">
        <f t="shared" si="437"/>
        <v>1</v>
      </c>
      <c r="BE2759" s="14" t="str">
        <f t="shared" si="438"/>
        <v/>
      </c>
      <c r="BF2759" s="14" t="str">
        <f t="shared" si="439"/>
        <v/>
      </c>
      <c r="BG2759" s="14">
        <f t="shared" si="440"/>
        <v>38.5</v>
      </c>
    </row>
    <row r="2760" spans="1:59" x14ac:dyDescent="0.2">
      <c r="A2760" t="str">
        <f t="shared" si="441"/>
        <v>Tyson Stengle_2016</v>
      </c>
      <c r="B2760" t="s">
        <v>1014</v>
      </c>
      <c r="C2760" t="s">
        <v>1</v>
      </c>
      <c r="D2760">
        <v>2016</v>
      </c>
      <c r="E2760" s="13">
        <v>0</v>
      </c>
      <c r="F2760" s="13">
        <v>0</v>
      </c>
      <c r="G2760" s="13">
        <v>0</v>
      </c>
      <c r="H2760" s="13">
        <v>0</v>
      </c>
      <c r="I2760" s="13">
        <v>0</v>
      </c>
      <c r="J2760" s="13">
        <v>0</v>
      </c>
      <c r="K2760" s="13">
        <v>0</v>
      </c>
      <c r="L2760" s="13">
        <v>0</v>
      </c>
      <c r="M2760" s="13">
        <v>0</v>
      </c>
      <c r="N2760" s="13">
        <v>0</v>
      </c>
      <c r="O2760" s="13">
        <v>0</v>
      </c>
      <c r="P2760" s="13">
        <v>0</v>
      </c>
      <c r="Q2760" s="13">
        <v>0</v>
      </c>
      <c r="R2760" s="13">
        <v>0</v>
      </c>
      <c r="S2760" s="13">
        <v>0</v>
      </c>
      <c r="T2760" s="13">
        <v>0</v>
      </c>
      <c r="U2760" s="13">
        <v>0</v>
      </c>
      <c r="V2760" s="13">
        <v>0</v>
      </c>
      <c r="W2760" s="13">
        <v>0</v>
      </c>
      <c r="X2760" s="13">
        <v>0</v>
      </c>
      <c r="Y2760" s="13">
        <v>0</v>
      </c>
      <c r="Z2760" s="13">
        <v>0</v>
      </c>
      <c r="AA2760" s="13">
        <v>0</v>
      </c>
      <c r="AB2760" s="13"/>
      <c r="AC2760" s="13"/>
      <c r="AD2760" s="13"/>
      <c r="AE2760" s="13"/>
      <c r="AF2760" s="13"/>
      <c r="AG2760" s="13"/>
      <c r="AH2760" s="13"/>
      <c r="AI2760" s="13"/>
      <c r="AJ2760" s="13"/>
      <c r="AK2760" s="13"/>
      <c r="AL2760" s="13"/>
      <c r="AM2760" s="13"/>
      <c r="AN2760" s="13"/>
      <c r="AO2760" s="13"/>
      <c r="AP2760" s="13"/>
      <c r="AQ2760" s="13"/>
      <c r="AR2760" s="13"/>
      <c r="AS2760" s="13"/>
      <c r="AT2760" s="13"/>
      <c r="AU2760" s="13"/>
      <c r="AV2760" s="13"/>
      <c r="AW2760" s="13"/>
      <c r="AX2760" s="13"/>
      <c r="AY2760" s="14" t="str">
        <f t="shared" si="434"/>
        <v/>
      </c>
      <c r="AZ2760" s="14">
        <f t="shared" si="442"/>
        <v>23</v>
      </c>
      <c r="BA2760" s="19">
        <f t="shared" si="435"/>
        <v>0</v>
      </c>
      <c r="BB2760" s="20" t="e">
        <f t="shared" si="443"/>
        <v>#DIV/0!</v>
      </c>
      <c r="BC2760">
        <f t="shared" si="436"/>
        <v>23</v>
      </c>
      <c r="BD2760" s="14">
        <f t="shared" si="437"/>
        <v>1</v>
      </c>
      <c r="BE2760" s="14" t="str">
        <f t="shared" si="438"/>
        <v/>
      </c>
      <c r="BF2760" s="14" t="str">
        <f t="shared" si="439"/>
        <v/>
      </c>
      <c r="BG2760" s="14" t="str">
        <f t="shared" si="440"/>
        <v/>
      </c>
    </row>
    <row r="2761" spans="1:59" x14ac:dyDescent="0.2">
      <c r="A2761" t="str">
        <f t="shared" si="441"/>
        <v>Tyson Stengle_2015</v>
      </c>
      <c r="B2761" t="s">
        <v>1014</v>
      </c>
      <c r="C2761" t="s">
        <v>1</v>
      </c>
      <c r="D2761">
        <v>2015</v>
      </c>
      <c r="E2761" s="13">
        <v>0</v>
      </c>
      <c r="F2761" s="13">
        <v>0</v>
      </c>
      <c r="G2761" s="13">
        <v>0</v>
      </c>
      <c r="H2761" s="13">
        <v>0</v>
      </c>
      <c r="I2761" s="13">
        <v>0</v>
      </c>
      <c r="J2761" s="13">
        <v>0</v>
      </c>
      <c r="K2761" s="13">
        <v>0</v>
      </c>
      <c r="L2761" s="13">
        <v>0</v>
      </c>
      <c r="M2761" s="13">
        <v>0</v>
      </c>
      <c r="N2761" s="13">
        <v>0</v>
      </c>
      <c r="O2761" s="13">
        <v>0</v>
      </c>
      <c r="P2761" s="13">
        <v>0</v>
      </c>
      <c r="Q2761" s="13">
        <v>0</v>
      </c>
      <c r="R2761" s="13">
        <v>0</v>
      </c>
      <c r="S2761" s="13">
        <v>0</v>
      </c>
      <c r="T2761" s="13">
        <v>0</v>
      </c>
      <c r="U2761" s="13">
        <v>0</v>
      </c>
      <c r="V2761" s="13">
        <v>0</v>
      </c>
      <c r="W2761" s="13">
        <v>0</v>
      </c>
      <c r="X2761" s="13">
        <v>0</v>
      </c>
      <c r="Y2761" s="13">
        <v>0</v>
      </c>
      <c r="Z2761" s="13">
        <v>0</v>
      </c>
      <c r="AA2761" s="13">
        <v>0</v>
      </c>
      <c r="AB2761" s="13"/>
      <c r="AC2761" s="13"/>
      <c r="AD2761" s="13"/>
      <c r="AE2761" s="13"/>
      <c r="AF2761" s="13"/>
      <c r="AG2761" s="13"/>
      <c r="AH2761" s="13"/>
      <c r="AI2761" s="13"/>
      <c r="AJ2761" s="13"/>
      <c r="AK2761" s="13"/>
      <c r="AL2761" s="13"/>
      <c r="AM2761" s="13"/>
      <c r="AN2761" s="13"/>
      <c r="AO2761" s="13"/>
      <c r="AP2761" s="13"/>
      <c r="AQ2761" s="13"/>
      <c r="AR2761" s="13"/>
      <c r="AS2761" s="13"/>
      <c r="AT2761" s="13"/>
      <c r="AU2761" s="13"/>
      <c r="AV2761" s="13"/>
      <c r="AW2761" s="13"/>
      <c r="AX2761" s="13"/>
      <c r="AY2761" s="14" t="str">
        <f t="shared" si="434"/>
        <v/>
      </c>
      <c r="AZ2761" s="14">
        <f t="shared" si="442"/>
        <v>23</v>
      </c>
      <c r="BA2761" s="19">
        <f t="shared" si="435"/>
        <v>0</v>
      </c>
      <c r="BB2761" s="20" t="e">
        <f t="shared" si="443"/>
        <v>#DIV/0!</v>
      </c>
      <c r="BC2761">
        <f t="shared" si="436"/>
        <v>23</v>
      </c>
      <c r="BD2761" s="14">
        <f t="shared" si="437"/>
        <v>1</v>
      </c>
      <c r="BE2761" s="14" t="str">
        <f t="shared" si="438"/>
        <v/>
      </c>
      <c r="BF2761" s="14" t="str">
        <f t="shared" si="439"/>
        <v/>
      </c>
      <c r="BG2761" s="14" t="str">
        <f t="shared" si="440"/>
        <v/>
      </c>
    </row>
    <row r="2762" spans="1:59" x14ac:dyDescent="0.2">
      <c r="A2762" t="str">
        <f t="shared" si="441"/>
        <v>Jaidyn Stephenson_2018</v>
      </c>
      <c r="B2762" t="s">
        <v>1629</v>
      </c>
      <c r="C2762" t="s">
        <v>116</v>
      </c>
      <c r="D2762">
        <v>2018</v>
      </c>
      <c r="E2762" s="13">
        <v>180300</v>
      </c>
      <c r="F2762" s="13">
        <v>180300</v>
      </c>
      <c r="G2762" s="13">
        <v>180300</v>
      </c>
      <c r="H2762" s="13">
        <v>203600</v>
      </c>
      <c r="I2762" s="13">
        <v>245100</v>
      </c>
      <c r="J2762" s="13">
        <v>286700</v>
      </c>
      <c r="K2762" s="13">
        <v>322600</v>
      </c>
      <c r="L2762" s="13">
        <v>334400</v>
      </c>
      <c r="M2762" s="13">
        <v>324900</v>
      </c>
      <c r="N2762" s="13">
        <v>334200</v>
      </c>
      <c r="O2762" s="13">
        <v>330000</v>
      </c>
      <c r="P2762" s="13">
        <v>320100</v>
      </c>
      <c r="Q2762" s="13">
        <v>316100</v>
      </c>
      <c r="R2762" s="13">
        <v>316100</v>
      </c>
      <c r="S2762" s="13">
        <v>318600</v>
      </c>
      <c r="T2762" s="13">
        <v>332400</v>
      </c>
      <c r="U2762" s="13">
        <v>320600</v>
      </c>
      <c r="V2762" s="13">
        <v>298900</v>
      </c>
      <c r="W2762" s="13">
        <v>289000</v>
      </c>
      <c r="X2762" s="13">
        <v>281500</v>
      </c>
      <c r="Y2762" s="13">
        <v>279700</v>
      </c>
      <c r="Z2762" s="13">
        <v>288800</v>
      </c>
      <c r="AA2762" s="13">
        <v>311100</v>
      </c>
      <c r="AB2762" s="13">
        <v>62</v>
      </c>
      <c r="AC2762" s="13">
        <v>64</v>
      </c>
      <c r="AD2762" s="13">
        <v>33</v>
      </c>
      <c r="AE2762" s="13">
        <v>115</v>
      </c>
      <c r="AF2762" s="13">
        <v>88</v>
      </c>
      <c r="AG2762" s="13">
        <v>47</v>
      </c>
      <c r="AH2762" s="13">
        <v>84</v>
      </c>
      <c r="AI2762" s="13">
        <v>49</v>
      </c>
      <c r="AJ2762" s="13">
        <v>84</v>
      </c>
      <c r="AK2762" s="13">
        <v>58</v>
      </c>
      <c r="AL2762" s="13">
        <v>34</v>
      </c>
      <c r="AM2762" s="13">
        <v>93</v>
      </c>
      <c r="AN2762" s="13"/>
      <c r="AO2762" s="13">
        <v>70</v>
      </c>
      <c r="AP2762" s="13">
        <v>63</v>
      </c>
      <c r="AQ2762" s="13">
        <v>44</v>
      </c>
      <c r="AR2762" s="13">
        <v>40</v>
      </c>
      <c r="AS2762" s="13">
        <v>77</v>
      </c>
      <c r="AT2762" s="13">
        <v>43</v>
      </c>
      <c r="AU2762" s="13">
        <v>49</v>
      </c>
      <c r="AV2762" s="13">
        <v>101</v>
      </c>
      <c r="AW2762" s="13">
        <v>54</v>
      </c>
      <c r="AX2762" s="13">
        <v>56</v>
      </c>
      <c r="AY2762" s="14">
        <f t="shared" si="434"/>
        <v>64</v>
      </c>
      <c r="AZ2762" s="14">
        <f t="shared" si="442"/>
        <v>23</v>
      </c>
      <c r="BA2762" s="19">
        <f t="shared" si="435"/>
        <v>1</v>
      </c>
      <c r="BB2762" s="20">
        <f t="shared" si="443"/>
        <v>22.481738621124734</v>
      </c>
      <c r="BC2762">
        <f t="shared" si="436"/>
        <v>0</v>
      </c>
      <c r="BD2762" s="14">
        <f t="shared" si="437"/>
        <v>1</v>
      </c>
      <c r="BE2762" s="14">
        <f t="shared" si="438"/>
        <v>68.166666666666671</v>
      </c>
      <c r="BF2762" s="14">
        <f t="shared" si="439"/>
        <v>67</v>
      </c>
      <c r="BG2762" s="14">
        <f t="shared" si="440"/>
        <v>58.555555555555557</v>
      </c>
    </row>
    <row r="2763" spans="1:59" x14ac:dyDescent="0.2">
      <c r="A2763" t="str">
        <f t="shared" si="441"/>
        <v>Jaidyn Stephenson_2017</v>
      </c>
      <c r="B2763" t="s">
        <v>1629</v>
      </c>
      <c r="C2763" t="s">
        <v>116</v>
      </c>
      <c r="D2763">
        <v>2017</v>
      </c>
      <c r="E2763" s="13">
        <v>0</v>
      </c>
      <c r="F2763" s="13">
        <v>0</v>
      </c>
      <c r="G2763" s="13">
        <v>0</v>
      </c>
      <c r="H2763" s="13">
        <v>0</v>
      </c>
      <c r="I2763" s="13">
        <v>0</v>
      </c>
      <c r="J2763" s="13">
        <v>0</v>
      </c>
      <c r="K2763" s="13">
        <v>0</v>
      </c>
      <c r="L2763" s="13">
        <v>0</v>
      </c>
      <c r="M2763" s="13">
        <v>0</v>
      </c>
      <c r="N2763" s="13">
        <v>0</v>
      </c>
      <c r="O2763" s="13">
        <v>0</v>
      </c>
      <c r="P2763" s="13">
        <v>0</v>
      </c>
      <c r="Q2763" s="13">
        <v>0</v>
      </c>
      <c r="R2763" s="13">
        <v>0</v>
      </c>
      <c r="S2763" s="13">
        <v>0</v>
      </c>
      <c r="T2763" s="13">
        <v>0</v>
      </c>
      <c r="U2763" s="13">
        <v>0</v>
      </c>
      <c r="V2763" s="13">
        <v>0</v>
      </c>
      <c r="W2763" s="13">
        <v>0</v>
      </c>
      <c r="X2763" s="13">
        <v>0</v>
      </c>
      <c r="Y2763" s="13">
        <v>0</v>
      </c>
      <c r="Z2763" s="13">
        <v>0</v>
      </c>
      <c r="AA2763" s="13">
        <v>0</v>
      </c>
      <c r="AB2763" s="13"/>
      <c r="AC2763" s="13"/>
      <c r="AD2763" s="13"/>
      <c r="AE2763" s="13"/>
      <c r="AF2763" s="13"/>
      <c r="AG2763" s="13"/>
      <c r="AH2763" s="13"/>
      <c r="AI2763" s="13"/>
      <c r="AJ2763" s="13"/>
      <c r="AK2763" s="13"/>
      <c r="AL2763" s="13"/>
      <c r="AM2763" s="13"/>
      <c r="AN2763" s="13"/>
      <c r="AO2763" s="13"/>
      <c r="AP2763" s="13"/>
      <c r="AQ2763" s="13"/>
      <c r="AR2763" s="13"/>
      <c r="AS2763" s="13"/>
      <c r="AT2763" s="13"/>
      <c r="AU2763" s="13"/>
      <c r="AV2763" s="13"/>
      <c r="AW2763" s="13"/>
      <c r="AX2763" s="13"/>
      <c r="AY2763" s="14" t="str">
        <f t="shared" si="434"/>
        <v/>
      </c>
      <c r="AZ2763" s="14">
        <f t="shared" si="442"/>
        <v>23</v>
      </c>
      <c r="BA2763" s="19">
        <f t="shared" si="435"/>
        <v>0</v>
      </c>
      <c r="BB2763" s="20" t="e">
        <f t="shared" si="443"/>
        <v>#DIV/0!</v>
      </c>
      <c r="BC2763">
        <f t="shared" si="436"/>
        <v>23</v>
      </c>
      <c r="BD2763" s="14">
        <f t="shared" si="437"/>
        <v>1</v>
      </c>
      <c r="BE2763" s="14" t="str">
        <f t="shared" si="438"/>
        <v/>
      </c>
      <c r="BF2763" s="14" t="str">
        <f t="shared" si="439"/>
        <v/>
      </c>
      <c r="BG2763" s="14" t="str">
        <f t="shared" si="440"/>
        <v/>
      </c>
    </row>
    <row r="2764" spans="1:59" x14ac:dyDescent="0.2">
      <c r="A2764" t="str">
        <f t="shared" si="441"/>
        <v>Jaidyn Stephenson_2016</v>
      </c>
      <c r="B2764" t="s">
        <v>1629</v>
      </c>
      <c r="C2764" t="s">
        <v>116</v>
      </c>
      <c r="D2764">
        <v>2016</v>
      </c>
      <c r="E2764" s="13">
        <v>0</v>
      </c>
      <c r="F2764" s="13">
        <v>0</v>
      </c>
      <c r="G2764" s="13">
        <v>0</v>
      </c>
      <c r="H2764" s="13">
        <v>0</v>
      </c>
      <c r="I2764" s="13">
        <v>0</v>
      </c>
      <c r="J2764" s="13">
        <v>0</v>
      </c>
      <c r="K2764" s="13">
        <v>0</v>
      </c>
      <c r="L2764" s="13">
        <v>0</v>
      </c>
      <c r="M2764" s="13">
        <v>0</v>
      </c>
      <c r="N2764" s="13">
        <v>0</v>
      </c>
      <c r="O2764" s="13">
        <v>0</v>
      </c>
      <c r="P2764" s="13">
        <v>0</v>
      </c>
      <c r="Q2764" s="13">
        <v>0</v>
      </c>
      <c r="R2764" s="13">
        <v>0</v>
      </c>
      <c r="S2764" s="13">
        <v>0</v>
      </c>
      <c r="T2764" s="13">
        <v>0</v>
      </c>
      <c r="U2764" s="13">
        <v>0</v>
      </c>
      <c r="V2764" s="13">
        <v>0</v>
      </c>
      <c r="W2764" s="13">
        <v>0</v>
      </c>
      <c r="X2764" s="13">
        <v>0</v>
      </c>
      <c r="Y2764" s="13">
        <v>0</v>
      </c>
      <c r="Z2764" s="13">
        <v>0</v>
      </c>
      <c r="AA2764" s="13">
        <v>0</v>
      </c>
      <c r="AB2764" s="13"/>
      <c r="AC2764" s="13"/>
      <c r="AD2764" s="13"/>
      <c r="AE2764" s="13"/>
      <c r="AF2764" s="13"/>
      <c r="AG2764" s="13"/>
      <c r="AH2764" s="13"/>
      <c r="AI2764" s="13"/>
      <c r="AJ2764" s="13"/>
      <c r="AK2764" s="13"/>
      <c r="AL2764" s="13"/>
      <c r="AM2764" s="13"/>
      <c r="AN2764" s="13"/>
      <c r="AO2764" s="13"/>
      <c r="AP2764" s="13"/>
      <c r="AQ2764" s="13"/>
      <c r="AR2764" s="13"/>
      <c r="AS2764" s="13"/>
      <c r="AT2764" s="13"/>
      <c r="AU2764" s="13"/>
      <c r="AV2764" s="13"/>
      <c r="AW2764" s="13"/>
      <c r="AX2764" s="13"/>
      <c r="AY2764" s="14" t="str">
        <f t="shared" si="434"/>
        <v/>
      </c>
      <c r="AZ2764" s="14">
        <f t="shared" si="442"/>
        <v>23</v>
      </c>
      <c r="BA2764" s="19">
        <f t="shared" si="435"/>
        <v>0</v>
      </c>
      <c r="BB2764" s="20" t="e">
        <f t="shared" si="443"/>
        <v>#DIV/0!</v>
      </c>
      <c r="BC2764">
        <f t="shared" si="436"/>
        <v>23</v>
      </c>
      <c r="BD2764" s="14">
        <f t="shared" si="437"/>
        <v>1</v>
      </c>
      <c r="BE2764" s="14" t="str">
        <f t="shared" si="438"/>
        <v/>
      </c>
      <c r="BF2764" s="14" t="str">
        <f t="shared" si="439"/>
        <v/>
      </c>
      <c r="BG2764" s="14" t="str">
        <f t="shared" si="440"/>
        <v/>
      </c>
    </row>
    <row r="2765" spans="1:59" x14ac:dyDescent="0.2">
      <c r="A2765" t="str">
        <f t="shared" si="441"/>
        <v>Jaidyn Stephenson_2015</v>
      </c>
      <c r="B2765" t="s">
        <v>1629</v>
      </c>
      <c r="C2765" t="s">
        <v>116</v>
      </c>
      <c r="D2765">
        <v>2015</v>
      </c>
      <c r="E2765" s="13">
        <v>0</v>
      </c>
      <c r="F2765" s="13">
        <v>0</v>
      </c>
      <c r="G2765" s="13">
        <v>0</v>
      </c>
      <c r="H2765" s="13">
        <v>0</v>
      </c>
      <c r="I2765" s="13">
        <v>0</v>
      </c>
      <c r="J2765" s="13">
        <v>0</v>
      </c>
      <c r="K2765" s="13">
        <v>0</v>
      </c>
      <c r="L2765" s="13">
        <v>0</v>
      </c>
      <c r="M2765" s="13">
        <v>0</v>
      </c>
      <c r="N2765" s="13">
        <v>0</v>
      </c>
      <c r="O2765" s="13">
        <v>0</v>
      </c>
      <c r="P2765" s="13">
        <v>0</v>
      </c>
      <c r="Q2765" s="13">
        <v>0</v>
      </c>
      <c r="R2765" s="13">
        <v>0</v>
      </c>
      <c r="S2765" s="13">
        <v>0</v>
      </c>
      <c r="T2765" s="13">
        <v>0</v>
      </c>
      <c r="U2765" s="13">
        <v>0</v>
      </c>
      <c r="V2765" s="13">
        <v>0</v>
      </c>
      <c r="W2765" s="13">
        <v>0</v>
      </c>
      <c r="X2765" s="13">
        <v>0</v>
      </c>
      <c r="Y2765" s="13">
        <v>0</v>
      </c>
      <c r="Z2765" s="13">
        <v>0</v>
      </c>
      <c r="AA2765" s="13">
        <v>0</v>
      </c>
      <c r="AB2765" s="13"/>
      <c r="AC2765" s="13"/>
      <c r="AD2765" s="13"/>
      <c r="AE2765" s="13"/>
      <c r="AF2765" s="13"/>
      <c r="AG2765" s="13"/>
      <c r="AH2765" s="13"/>
      <c r="AI2765" s="13"/>
      <c r="AJ2765" s="13"/>
      <c r="AK2765" s="13"/>
      <c r="AL2765" s="13"/>
      <c r="AM2765" s="13"/>
      <c r="AN2765" s="13"/>
      <c r="AO2765" s="13"/>
      <c r="AP2765" s="13"/>
      <c r="AQ2765" s="13"/>
      <c r="AR2765" s="13"/>
      <c r="AS2765" s="13"/>
      <c r="AT2765" s="13"/>
      <c r="AU2765" s="13"/>
      <c r="AV2765" s="13"/>
      <c r="AW2765" s="13"/>
      <c r="AX2765" s="13"/>
      <c r="AY2765" s="14" t="str">
        <f t="shared" si="434"/>
        <v/>
      </c>
      <c r="AZ2765" s="14">
        <f t="shared" si="442"/>
        <v>23</v>
      </c>
      <c r="BA2765" s="19">
        <f t="shared" si="435"/>
        <v>0</v>
      </c>
      <c r="BB2765" s="20" t="e">
        <f t="shared" si="443"/>
        <v>#DIV/0!</v>
      </c>
      <c r="BC2765">
        <f t="shared" si="436"/>
        <v>23</v>
      </c>
      <c r="BD2765" s="14">
        <f t="shared" si="437"/>
        <v>1</v>
      </c>
      <c r="BE2765" s="14" t="str">
        <f t="shared" si="438"/>
        <v/>
      </c>
      <c r="BF2765" s="14" t="str">
        <f t="shared" si="439"/>
        <v/>
      </c>
      <c r="BG2765" s="14" t="str">
        <f t="shared" si="440"/>
        <v/>
      </c>
    </row>
    <row r="2766" spans="1:59" x14ac:dyDescent="0.2">
      <c r="A2766" t="str">
        <f t="shared" si="441"/>
        <v>Jack Steven_2018</v>
      </c>
      <c r="B2766" t="s">
        <v>658</v>
      </c>
      <c r="C2766" t="s">
        <v>399</v>
      </c>
      <c r="D2766">
        <v>2018</v>
      </c>
      <c r="E2766" s="13">
        <v>498600</v>
      </c>
      <c r="F2766" s="13">
        <v>498600</v>
      </c>
      <c r="G2766" s="13">
        <v>498600</v>
      </c>
      <c r="H2766" s="13">
        <v>502000</v>
      </c>
      <c r="I2766" s="13">
        <v>479600</v>
      </c>
      <c r="J2766" s="13">
        <v>473900</v>
      </c>
      <c r="K2766" s="13">
        <v>481100</v>
      </c>
      <c r="L2766" s="13">
        <v>496600</v>
      </c>
      <c r="M2766" s="13">
        <v>492100</v>
      </c>
      <c r="N2766" s="13">
        <v>490200</v>
      </c>
      <c r="O2766" s="13">
        <v>494600</v>
      </c>
      <c r="P2766" s="13">
        <v>500000</v>
      </c>
      <c r="Q2766" s="13">
        <v>476800</v>
      </c>
      <c r="R2766" s="13">
        <v>459200</v>
      </c>
      <c r="S2766" s="13">
        <v>459200</v>
      </c>
      <c r="T2766" s="13">
        <v>446700</v>
      </c>
      <c r="U2766" s="13">
        <v>447700</v>
      </c>
      <c r="V2766" s="13">
        <v>461400</v>
      </c>
      <c r="W2766" s="13">
        <v>450000</v>
      </c>
      <c r="X2766" s="13">
        <v>457300</v>
      </c>
      <c r="Y2766" s="13">
        <v>428700</v>
      </c>
      <c r="Z2766" s="13">
        <v>417100</v>
      </c>
      <c r="AA2766" s="13">
        <v>424400</v>
      </c>
      <c r="AB2766" s="13">
        <v>135</v>
      </c>
      <c r="AC2766" s="13">
        <v>98</v>
      </c>
      <c r="AD2766" s="13">
        <v>71</v>
      </c>
      <c r="AE2766" s="13">
        <v>76</v>
      </c>
      <c r="AF2766" s="13">
        <v>121</v>
      </c>
      <c r="AG2766" s="13">
        <v>100</v>
      </c>
      <c r="AH2766" s="13">
        <v>101</v>
      </c>
      <c r="AI2766" s="13">
        <v>88</v>
      </c>
      <c r="AJ2766" s="13">
        <v>104</v>
      </c>
      <c r="AK2766" s="13">
        <v>112</v>
      </c>
      <c r="AL2766" s="13">
        <v>93</v>
      </c>
      <c r="AM2766" s="13">
        <v>46</v>
      </c>
      <c r="AN2766" s="13">
        <v>108</v>
      </c>
      <c r="AO2766" s="13"/>
      <c r="AP2766" s="13">
        <v>99</v>
      </c>
      <c r="AQ2766" s="13">
        <v>69</v>
      </c>
      <c r="AR2766" s="13">
        <v>136</v>
      </c>
      <c r="AS2766" s="13">
        <v>52</v>
      </c>
      <c r="AT2766" s="13">
        <v>104</v>
      </c>
      <c r="AU2766" s="13">
        <v>61</v>
      </c>
      <c r="AV2766" s="13">
        <v>73</v>
      </c>
      <c r="AW2766" s="13">
        <v>80</v>
      </c>
      <c r="AX2766" s="13">
        <v>154</v>
      </c>
      <c r="AY2766" s="14">
        <f t="shared" si="434"/>
        <v>94.590909090909093</v>
      </c>
      <c r="AZ2766" s="14">
        <f t="shared" si="442"/>
        <v>23</v>
      </c>
      <c r="BA2766" s="19">
        <f t="shared" si="435"/>
        <v>1</v>
      </c>
      <c r="BB2766" s="20">
        <f t="shared" si="443"/>
        <v>27.534669212794412</v>
      </c>
      <c r="BC2766">
        <f t="shared" si="436"/>
        <v>0</v>
      </c>
      <c r="BD2766" s="14">
        <f t="shared" si="437"/>
        <v>22</v>
      </c>
      <c r="BE2766" s="14">
        <f t="shared" si="438"/>
        <v>100.16666666666667</v>
      </c>
      <c r="BF2766" s="14">
        <f t="shared" si="439"/>
        <v>90.666666666666671</v>
      </c>
      <c r="BG2766" s="14">
        <f t="shared" si="440"/>
        <v>92</v>
      </c>
    </row>
    <row r="2767" spans="1:59" x14ac:dyDescent="0.2">
      <c r="A2767" t="str">
        <f t="shared" si="441"/>
        <v>Jack Steven_2017</v>
      </c>
      <c r="B2767" t="s">
        <v>658</v>
      </c>
      <c r="C2767" t="s">
        <v>399</v>
      </c>
      <c r="D2767">
        <v>2017</v>
      </c>
      <c r="E2767" s="13">
        <v>560600</v>
      </c>
      <c r="F2767" s="13">
        <v>560600</v>
      </c>
      <c r="G2767" s="13">
        <v>560600</v>
      </c>
      <c r="H2767" s="13">
        <v>560600</v>
      </c>
      <c r="I2767" s="13">
        <v>560600</v>
      </c>
      <c r="J2767" s="13">
        <v>515300</v>
      </c>
      <c r="K2767" s="13">
        <v>495400</v>
      </c>
      <c r="L2767" s="13">
        <v>506700</v>
      </c>
      <c r="M2767" s="13">
        <v>523800</v>
      </c>
      <c r="N2767" s="13">
        <v>530700</v>
      </c>
      <c r="O2767" s="13">
        <v>512800</v>
      </c>
      <c r="P2767" s="13">
        <v>512800</v>
      </c>
      <c r="Q2767" s="13">
        <v>483400</v>
      </c>
      <c r="R2767" s="13">
        <v>457600</v>
      </c>
      <c r="S2767" s="13">
        <v>449700</v>
      </c>
      <c r="T2767" s="13">
        <v>444200</v>
      </c>
      <c r="U2767" s="13">
        <v>453700</v>
      </c>
      <c r="V2767" s="13">
        <v>461400</v>
      </c>
      <c r="W2767" s="13">
        <v>465200</v>
      </c>
      <c r="X2767" s="13">
        <v>455200</v>
      </c>
      <c r="Y2767" s="13">
        <v>440200</v>
      </c>
      <c r="Z2767" s="13">
        <v>426900</v>
      </c>
      <c r="AA2767" s="13">
        <v>446300</v>
      </c>
      <c r="AB2767" s="13">
        <v>75</v>
      </c>
      <c r="AC2767" s="13">
        <v>63</v>
      </c>
      <c r="AD2767" s="13"/>
      <c r="AE2767" s="13"/>
      <c r="AF2767" s="13">
        <v>88</v>
      </c>
      <c r="AG2767" s="13">
        <v>107</v>
      </c>
      <c r="AH2767" s="13">
        <v>120</v>
      </c>
      <c r="AI2767" s="13">
        <v>110</v>
      </c>
      <c r="AJ2767" s="13">
        <v>93</v>
      </c>
      <c r="AK2767" s="13">
        <v>69</v>
      </c>
      <c r="AL2767" s="13"/>
      <c r="AM2767" s="13">
        <v>73</v>
      </c>
      <c r="AN2767" s="13">
        <v>84</v>
      </c>
      <c r="AO2767" s="13">
        <v>94</v>
      </c>
      <c r="AP2767" s="13">
        <v>77</v>
      </c>
      <c r="AQ2767" s="13">
        <v>115</v>
      </c>
      <c r="AR2767" s="13">
        <v>96</v>
      </c>
      <c r="AS2767" s="13">
        <v>74</v>
      </c>
      <c r="AT2767" s="13">
        <v>87</v>
      </c>
      <c r="AU2767" s="13">
        <v>80</v>
      </c>
      <c r="AV2767" s="13">
        <v>69</v>
      </c>
      <c r="AW2767" s="13">
        <v>153</v>
      </c>
      <c r="AX2767" s="13">
        <v>87</v>
      </c>
      <c r="AY2767" s="14">
        <f t="shared" si="434"/>
        <v>90.7</v>
      </c>
      <c r="AZ2767" s="14">
        <f t="shared" si="442"/>
        <v>23</v>
      </c>
      <c r="BA2767" s="19">
        <f t="shared" si="435"/>
        <v>0.90909090909090906</v>
      </c>
      <c r="BB2767" s="20">
        <f t="shared" si="443"/>
        <v>21.694287387770046</v>
      </c>
      <c r="BC2767">
        <f t="shared" si="436"/>
        <v>0</v>
      </c>
      <c r="BD2767" s="14">
        <f t="shared" si="437"/>
        <v>22</v>
      </c>
      <c r="BE2767" s="14">
        <f t="shared" si="438"/>
        <v>83.25</v>
      </c>
      <c r="BF2767" s="14">
        <f t="shared" si="439"/>
        <v>93</v>
      </c>
      <c r="BG2767" s="14">
        <f t="shared" si="440"/>
        <v>93.111111111111114</v>
      </c>
    </row>
    <row r="2768" spans="1:59" x14ac:dyDescent="0.2">
      <c r="A2768" t="str">
        <f t="shared" si="441"/>
        <v>Jack Steven_2016</v>
      </c>
      <c r="B2768" t="s">
        <v>658</v>
      </c>
      <c r="C2768" t="s">
        <v>399</v>
      </c>
      <c r="D2768">
        <v>2016</v>
      </c>
      <c r="E2768" s="13">
        <v>562700</v>
      </c>
      <c r="F2768" s="13">
        <v>562700</v>
      </c>
      <c r="G2768" s="13">
        <v>562700</v>
      </c>
      <c r="H2768" s="13">
        <v>549900</v>
      </c>
      <c r="I2768" s="13">
        <v>539900</v>
      </c>
      <c r="J2768" s="13">
        <v>538600</v>
      </c>
      <c r="K2768" s="13">
        <v>535900</v>
      </c>
      <c r="L2768" s="13">
        <v>514500</v>
      </c>
      <c r="M2768" s="13">
        <v>500700</v>
      </c>
      <c r="N2768" s="13">
        <v>505300</v>
      </c>
      <c r="O2768" s="13">
        <v>542600</v>
      </c>
      <c r="P2768" s="13">
        <v>569200</v>
      </c>
      <c r="Q2768" s="13">
        <v>595100</v>
      </c>
      <c r="R2768" s="13">
        <v>595100</v>
      </c>
      <c r="S2768" s="13">
        <v>586500</v>
      </c>
      <c r="T2768" s="13">
        <v>561500</v>
      </c>
      <c r="U2768" s="13">
        <v>544800</v>
      </c>
      <c r="V2768" s="13">
        <v>535000</v>
      </c>
      <c r="W2768" s="13">
        <v>569900</v>
      </c>
      <c r="X2768" s="13">
        <v>553900</v>
      </c>
      <c r="Y2768" s="13">
        <v>527600</v>
      </c>
      <c r="Z2768" s="13">
        <v>476800</v>
      </c>
      <c r="AA2768" s="13">
        <v>439900</v>
      </c>
      <c r="AB2768" s="13">
        <v>101</v>
      </c>
      <c r="AC2768" s="13">
        <v>81</v>
      </c>
      <c r="AD2768" s="13">
        <v>120</v>
      </c>
      <c r="AE2768" s="13">
        <v>100</v>
      </c>
      <c r="AF2768" s="13">
        <v>93</v>
      </c>
      <c r="AG2768" s="13">
        <v>117</v>
      </c>
      <c r="AH2768" s="13">
        <v>60</v>
      </c>
      <c r="AI2768" s="13">
        <v>102</v>
      </c>
      <c r="AJ2768" s="13">
        <v>148</v>
      </c>
      <c r="AK2768" s="13">
        <v>138</v>
      </c>
      <c r="AL2768" s="13">
        <v>99</v>
      </c>
      <c r="AM2768" s="13">
        <v>164</v>
      </c>
      <c r="AN2768" s="13"/>
      <c r="AO2768" s="13">
        <v>79</v>
      </c>
      <c r="AP2768" s="13">
        <v>52</v>
      </c>
      <c r="AQ2768" s="13">
        <v>170</v>
      </c>
      <c r="AR2768" s="13">
        <v>89</v>
      </c>
      <c r="AS2768" s="13">
        <v>150</v>
      </c>
      <c r="AT2768" s="13">
        <v>77</v>
      </c>
      <c r="AU2768" s="13">
        <v>56</v>
      </c>
      <c r="AV2768" s="13">
        <v>78</v>
      </c>
      <c r="AW2768" s="13">
        <v>77</v>
      </c>
      <c r="AX2768" s="13">
        <v>116</v>
      </c>
      <c r="AY2768" s="14">
        <f t="shared" si="434"/>
        <v>103.04545454545455</v>
      </c>
      <c r="AZ2768" s="14">
        <f t="shared" si="442"/>
        <v>23</v>
      </c>
      <c r="BA2768" s="19">
        <f t="shared" si="435"/>
        <v>1</v>
      </c>
      <c r="BB2768" s="20">
        <f t="shared" si="443"/>
        <v>34.048253255982907</v>
      </c>
      <c r="BC2768">
        <f t="shared" si="436"/>
        <v>0</v>
      </c>
      <c r="BD2768" s="14">
        <f t="shared" si="437"/>
        <v>23</v>
      </c>
      <c r="BE2768" s="14">
        <f t="shared" si="438"/>
        <v>102</v>
      </c>
      <c r="BF2768" s="14">
        <f t="shared" si="439"/>
        <v>118.5</v>
      </c>
      <c r="BG2768" s="14">
        <f t="shared" si="440"/>
        <v>96.111111111111114</v>
      </c>
    </row>
    <row r="2769" spans="1:59" x14ac:dyDescent="0.2">
      <c r="A2769" t="str">
        <f t="shared" si="441"/>
        <v>Jack Steven_2015</v>
      </c>
      <c r="B2769" t="s">
        <v>658</v>
      </c>
      <c r="C2769" t="s">
        <v>399</v>
      </c>
      <c r="D2769">
        <v>2015</v>
      </c>
      <c r="E2769" s="13">
        <v>455900</v>
      </c>
      <c r="F2769" s="13">
        <v>455900</v>
      </c>
      <c r="G2769" s="13">
        <v>455900</v>
      </c>
      <c r="H2769" s="13">
        <v>466000</v>
      </c>
      <c r="I2769" s="13">
        <v>473700</v>
      </c>
      <c r="J2769" s="13">
        <v>492800</v>
      </c>
      <c r="K2769" s="13">
        <v>510800</v>
      </c>
      <c r="L2769" s="13">
        <v>521200</v>
      </c>
      <c r="M2769" s="13">
        <v>555400</v>
      </c>
      <c r="N2769" s="13">
        <v>570500</v>
      </c>
      <c r="O2769" s="13">
        <v>593400</v>
      </c>
      <c r="P2769" s="13">
        <v>578100</v>
      </c>
      <c r="Q2769" s="13">
        <v>578100</v>
      </c>
      <c r="R2769" s="13">
        <v>557900</v>
      </c>
      <c r="S2769" s="13">
        <v>545900</v>
      </c>
      <c r="T2769" s="13">
        <v>545600</v>
      </c>
      <c r="U2769" s="13">
        <v>549900</v>
      </c>
      <c r="V2769" s="13">
        <v>535400</v>
      </c>
      <c r="W2769" s="13">
        <v>521100</v>
      </c>
      <c r="X2769" s="13">
        <v>514800</v>
      </c>
      <c r="Y2769" s="13">
        <v>503900</v>
      </c>
      <c r="Z2769" s="13">
        <v>488800</v>
      </c>
      <c r="AA2769" s="13">
        <v>479200</v>
      </c>
      <c r="AB2769" s="13">
        <v>100</v>
      </c>
      <c r="AC2769" s="13">
        <v>80</v>
      </c>
      <c r="AD2769" s="13">
        <v>113</v>
      </c>
      <c r="AE2769" s="13">
        <v>102</v>
      </c>
      <c r="AF2769" s="13">
        <v>112</v>
      </c>
      <c r="AG2769" s="13">
        <v>122</v>
      </c>
      <c r="AH2769" s="13">
        <v>95</v>
      </c>
      <c r="AI2769" s="13">
        <v>171</v>
      </c>
      <c r="AJ2769" s="13">
        <v>99</v>
      </c>
      <c r="AK2769" s="13">
        <v>119</v>
      </c>
      <c r="AL2769" s="13">
        <v>99</v>
      </c>
      <c r="AM2769" s="13"/>
      <c r="AN2769" s="13">
        <v>80</v>
      </c>
      <c r="AO2769" s="13">
        <v>123</v>
      </c>
      <c r="AP2769" s="13">
        <v>119</v>
      </c>
      <c r="AQ2769" s="13">
        <v>91</v>
      </c>
      <c r="AR2769" s="13">
        <v>90</v>
      </c>
      <c r="AS2769" s="13">
        <v>110</v>
      </c>
      <c r="AT2769" s="13">
        <v>101</v>
      </c>
      <c r="AU2769" s="13">
        <v>77</v>
      </c>
      <c r="AV2769" s="13">
        <v>97</v>
      </c>
      <c r="AW2769" s="13">
        <v>104</v>
      </c>
      <c r="AX2769" s="13">
        <v>90</v>
      </c>
      <c r="AY2769" s="14">
        <f t="shared" si="434"/>
        <v>104.27272727272727</v>
      </c>
      <c r="AZ2769" s="14">
        <f t="shared" si="442"/>
        <v>23</v>
      </c>
      <c r="BA2769" s="19">
        <f t="shared" si="435"/>
        <v>1</v>
      </c>
      <c r="BB2769" s="20">
        <f t="shared" si="443"/>
        <v>20.064614239719265</v>
      </c>
      <c r="BC2769">
        <f t="shared" si="436"/>
        <v>0</v>
      </c>
      <c r="BD2769" s="14">
        <f t="shared" si="437"/>
        <v>1</v>
      </c>
      <c r="BE2769" s="14">
        <f t="shared" si="438"/>
        <v>104.83333333333333</v>
      </c>
      <c r="BF2769" s="14">
        <f t="shared" si="439"/>
        <v>116.6</v>
      </c>
      <c r="BG2769" s="14">
        <f t="shared" si="440"/>
        <v>97.666666666666671</v>
      </c>
    </row>
    <row r="2770" spans="1:59" x14ac:dyDescent="0.2">
      <c r="A2770" t="str">
        <f t="shared" si="441"/>
        <v>James Stewart_2018</v>
      </c>
      <c r="B2770" t="s">
        <v>688</v>
      </c>
      <c r="C2770" t="s">
        <v>150</v>
      </c>
      <c r="D2770">
        <v>2018</v>
      </c>
      <c r="E2770" s="13">
        <v>367300</v>
      </c>
      <c r="F2770" s="13">
        <v>367300</v>
      </c>
      <c r="G2770" s="13">
        <v>367300</v>
      </c>
      <c r="H2770" s="13">
        <v>369000</v>
      </c>
      <c r="I2770" s="13">
        <v>361900</v>
      </c>
      <c r="J2770" s="13">
        <v>353400</v>
      </c>
      <c r="K2770" s="13">
        <v>349500</v>
      </c>
      <c r="L2770" s="13">
        <v>347800</v>
      </c>
      <c r="M2770" s="13">
        <v>346700</v>
      </c>
      <c r="N2770" s="13">
        <v>356800</v>
      </c>
      <c r="O2770" s="13">
        <v>341600</v>
      </c>
      <c r="P2770" s="13">
        <v>326400</v>
      </c>
      <c r="Q2770" s="13">
        <v>326400</v>
      </c>
      <c r="R2770" s="13">
        <v>326400</v>
      </c>
      <c r="S2770" s="13">
        <v>326400</v>
      </c>
      <c r="T2770" s="13">
        <v>326400</v>
      </c>
      <c r="U2770" s="13">
        <v>326400</v>
      </c>
      <c r="V2770" s="13">
        <v>326400</v>
      </c>
      <c r="W2770" s="13">
        <v>326400</v>
      </c>
      <c r="X2770" s="13">
        <v>326400</v>
      </c>
      <c r="Y2770" s="13">
        <v>326400</v>
      </c>
      <c r="Z2770" s="13">
        <v>326400</v>
      </c>
      <c r="AA2770" s="13">
        <v>326400</v>
      </c>
      <c r="AB2770" s="13">
        <v>112</v>
      </c>
      <c r="AC2770" s="13">
        <v>59</v>
      </c>
      <c r="AD2770" s="13">
        <v>51</v>
      </c>
      <c r="AE2770" s="13">
        <v>91</v>
      </c>
      <c r="AF2770" s="13">
        <v>51</v>
      </c>
      <c r="AG2770" s="13">
        <v>59</v>
      </c>
      <c r="AH2770" s="13">
        <v>95</v>
      </c>
      <c r="AI2770" s="13">
        <v>53</v>
      </c>
      <c r="AJ2770" s="13">
        <v>84</v>
      </c>
      <c r="AK2770" s="13">
        <v>43</v>
      </c>
      <c r="AL2770" s="13">
        <v>44</v>
      </c>
      <c r="AM2770" s="13"/>
      <c r="AN2770" s="13"/>
      <c r="AO2770" s="13"/>
      <c r="AP2770" s="13"/>
      <c r="AQ2770" s="13"/>
      <c r="AR2770" s="13"/>
      <c r="AS2770" s="13"/>
      <c r="AT2770" s="13"/>
      <c r="AU2770" s="13"/>
      <c r="AV2770" s="13"/>
      <c r="AW2770" s="13"/>
      <c r="AX2770" s="13"/>
      <c r="AY2770" s="14">
        <f t="shared" si="434"/>
        <v>67.454545454545453</v>
      </c>
      <c r="AZ2770" s="14">
        <f t="shared" si="442"/>
        <v>23</v>
      </c>
      <c r="BA2770" s="19">
        <f t="shared" si="435"/>
        <v>0.5</v>
      </c>
      <c r="BB2770" s="20">
        <f t="shared" si="443"/>
        <v>23.691195142346182</v>
      </c>
      <c r="BC2770">
        <f t="shared" si="436"/>
        <v>0</v>
      </c>
      <c r="BD2770" s="14">
        <f t="shared" si="437"/>
        <v>12</v>
      </c>
      <c r="BE2770" s="14">
        <f t="shared" si="438"/>
        <v>70.5</v>
      </c>
      <c r="BF2770" s="14">
        <f t="shared" si="439"/>
        <v>63.8</v>
      </c>
      <c r="BG2770" s="14" t="str">
        <f t="shared" si="440"/>
        <v/>
      </c>
    </row>
    <row r="2771" spans="1:59" x14ac:dyDescent="0.2">
      <c r="A2771" t="str">
        <f t="shared" si="441"/>
        <v>James Stewart_2017</v>
      </c>
      <c r="B2771" t="s">
        <v>688</v>
      </c>
      <c r="C2771" t="s">
        <v>150</v>
      </c>
      <c r="D2771">
        <v>2017</v>
      </c>
      <c r="E2771" s="13">
        <v>169800</v>
      </c>
      <c r="F2771" s="13">
        <v>169800</v>
      </c>
      <c r="G2771" s="13">
        <v>169800</v>
      </c>
      <c r="H2771" s="13">
        <v>169800</v>
      </c>
      <c r="I2771" s="13">
        <v>169800</v>
      </c>
      <c r="J2771" s="13">
        <v>169800</v>
      </c>
      <c r="K2771" s="13">
        <v>169800</v>
      </c>
      <c r="L2771" s="13">
        <v>169800</v>
      </c>
      <c r="M2771" s="13">
        <v>169800</v>
      </c>
      <c r="N2771" s="13">
        <v>169800</v>
      </c>
      <c r="O2771" s="13">
        <v>210900</v>
      </c>
      <c r="P2771" s="13">
        <v>215900</v>
      </c>
      <c r="Q2771" s="13">
        <v>244200</v>
      </c>
      <c r="R2771" s="13">
        <v>244200</v>
      </c>
      <c r="S2771" s="13">
        <v>265400</v>
      </c>
      <c r="T2771" s="13">
        <v>290800</v>
      </c>
      <c r="U2771" s="13">
        <v>296100</v>
      </c>
      <c r="V2771" s="13">
        <v>314000</v>
      </c>
      <c r="W2771" s="13">
        <v>330300</v>
      </c>
      <c r="X2771" s="13">
        <v>342000</v>
      </c>
      <c r="Y2771" s="13">
        <v>333700</v>
      </c>
      <c r="Z2771" s="13">
        <v>325300</v>
      </c>
      <c r="AA2771" s="13">
        <v>312500</v>
      </c>
      <c r="AB2771" s="13"/>
      <c r="AC2771" s="13"/>
      <c r="AD2771" s="13"/>
      <c r="AE2771" s="13"/>
      <c r="AF2771" s="13"/>
      <c r="AG2771" s="13"/>
      <c r="AH2771" s="13"/>
      <c r="AI2771" s="13">
        <v>91</v>
      </c>
      <c r="AJ2771" s="13">
        <v>51</v>
      </c>
      <c r="AK2771" s="13">
        <v>50</v>
      </c>
      <c r="AL2771" s="13">
        <v>35</v>
      </c>
      <c r="AM2771" s="13">
        <v>105</v>
      </c>
      <c r="AN2771" s="13"/>
      <c r="AO2771" s="13">
        <v>51</v>
      </c>
      <c r="AP2771" s="13">
        <v>59</v>
      </c>
      <c r="AQ2771" s="13">
        <v>75</v>
      </c>
      <c r="AR2771" s="13">
        <v>83</v>
      </c>
      <c r="AS2771" s="13">
        <v>67</v>
      </c>
      <c r="AT2771" s="13">
        <v>75</v>
      </c>
      <c r="AU2771" s="13">
        <v>46</v>
      </c>
      <c r="AV2771" s="13">
        <v>62</v>
      </c>
      <c r="AW2771" s="13">
        <v>60</v>
      </c>
      <c r="AX2771" s="13">
        <v>92</v>
      </c>
      <c r="AY2771" s="14">
        <f t="shared" si="434"/>
        <v>66.8</v>
      </c>
      <c r="AZ2771" s="14">
        <f t="shared" si="442"/>
        <v>23</v>
      </c>
      <c r="BA2771" s="19">
        <f t="shared" si="435"/>
        <v>0.68181818181818177</v>
      </c>
      <c r="BB2771" s="20">
        <f t="shared" si="443"/>
        <v>19.698440837502115</v>
      </c>
      <c r="BC2771">
        <f t="shared" si="436"/>
        <v>0</v>
      </c>
      <c r="BD2771" s="14">
        <f t="shared" si="437"/>
        <v>1</v>
      </c>
      <c r="BE2771" s="14" t="str">
        <f t="shared" si="438"/>
        <v/>
      </c>
      <c r="BF2771" s="14">
        <f t="shared" si="439"/>
        <v>66.400000000000006</v>
      </c>
      <c r="BG2771" s="14">
        <f t="shared" si="440"/>
        <v>68.777777777777771</v>
      </c>
    </row>
    <row r="2772" spans="1:59" x14ac:dyDescent="0.2">
      <c r="A2772" t="str">
        <f t="shared" si="441"/>
        <v>James Stewart_2016</v>
      </c>
      <c r="B2772" t="s">
        <v>688</v>
      </c>
      <c r="C2772" t="s">
        <v>150</v>
      </c>
      <c r="D2772">
        <v>2016</v>
      </c>
      <c r="E2772" s="13">
        <v>280600</v>
      </c>
      <c r="F2772" s="13">
        <v>280600</v>
      </c>
      <c r="G2772" s="13">
        <v>280600</v>
      </c>
      <c r="H2772" s="13">
        <v>280600</v>
      </c>
      <c r="I2772" s="13">
        <v>280600</v>
      </c>
      <c r="J2772" s="13">
        <v>280600</v>
      </c>
      <c r="K2772" s="13">
        <v>280600</v>
      </c>
      <c r="L2772" s="13">
        <v>280600</v>
      </c>
      <c r="M2772" s="13">
        <v>280600</v>
      </c>
      <c r="N2772" s="13">
        <v>280600</v>
      </c>
      <c r="O2772" s="13">
        <v>280600</v>
      </c>
      <c r="P2772" s="13">
        <v>280600</v>
      </c>
      <c r="Q2772" s="13">
        <v>280600</v>
      </c>
      <c r="R2772" s="13">
        <v>280600</v>
      </c>
      <c r="S2772" s="13">
        <v>280600</v>
      </c>
      <c r="T2772" s="13">
        <v>280600</v>
      </c>
      <c r="U2772" s="13">
        <v>280600</v>
      </c>
      <c r="V2772" s="13">
        <v>280600</v>
      </c>
      <c r="W2772" s="13">
        <v>280600</v>
      </c>
      <c r="X2772" s="13">
        <v>280600</v>
      </c>
      <c r="Y2772" s="13">
        <v>280600</v>
      </c>
      <c r="Z2772" s="13">
        <v>280600</v>
      </c>
      <c r="AA2772" s="13">
        <v>280600</v>
      </c>
      <c r="AB2772" s="13">
        <v>8</v>
      </c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  <c r="AP2772" s="13"/>
      <c r="AQ2772" s="13"/>
      <c r="AR2772" s="13"/>
      <c r="AS2772" s="13"/>
      <c r="AT2772" s="13"/>
      <c r="AU2772" s="13"/>
      <c r="AV2772" s="13"/>
      <c r="AW2772" s="13"/>
      <c r="AX2772" s="13"/>
      <c r="AY2772" s="14">
        <f t="shared" si="434"/>
        <v>8</v>
      </c>
      <c r="AZ2772" s="14">
        <f t="shared" si="442"/>
        <v>23</v>
      </c>
      <c r="BA2772" s="19">
        <f t="shared" si="435"/>
        <v>4.5454545454545456E-2</v>
      </c>
      <c r="BB2772" s="20" t="e">
        <f t="shared" si="443"/>
        <v>#DIV/0!</v>
      </c>
      <c r="BC2772">
        <f t="shared" si="436"/>
        <v>0</v>
      </c>
      <c r="BD2772" s="14">
        <f t="shared" si="437"/>
        <v>1</v>
      </c>
      <c r="BE2772" s="14">
        <f t="shared" si="438"/>
        <v>8</v>
      </c>
      <c r="BF2772" s="14" t="str">
        <f t="shared" si="439"/>
        <v/>
      </c>
      <c r="BG2772" s="14" t="str">
        <f t="shared" si="440"/>
        <v/>
      </c>
    </row>
    <row r="2773" spans="1:59" x14ac:dyDescent="0.2">
      <c r="A2773" t="str">
        <f t="shared" si="441"/>
        <v>James Stewart_2015</v>
      </c>
      <c r="B2773" t="s">
        <v>688</v>
      </c>
      <c r="C2773" t="s">
        <v>150</v>
      </c>
      <c r="D2773">
        <v>2015</v>
      </c>
      <c r="E2773" s="13">
        <v>216800</v>
      </c>
      <c r="F2773" s="13">
        <v>216800</v>
      </c>
      <c r="G2773" s="13">
        <v>216800</v>
      </c>
      <c r="H2773" s="13">
        <v>216800</v>
      </c>
      <c r="I2773" s="13">
        <v>216800</v>
      </c>
      <c r="J2773" s="13">
        <v>216800</v>
      </c>
      <c r="K2773" s="13">
        <v>222200</v>
      </c>
      <c r="L2773" s="13">
        <v>232000</v>
      </c>
      <c r="M2773" s="13">
        <v>246000</v>
      </c>
      <c r="N2773" s="13">
        <v>268200</v>
      </c>
      <c r="O2773" s="13">
        <v>279000</v>
      </c>
      <c r="P2773" s="13">
        <v>286400</v>
      </c>
      <c r="Q2773" s="13">
        <v>285800</v>
      </c>
      <c r="R2773" s="13">
        <v>285800</v>
      </c>
      <c r="S2773" s="13">
        <v>259900</v>
      </c>
      <c r="T2773" s="13">
        <v>259900</v>
      </c>
      <c r="U2773" s="13">
        <v>259900</v>
      </c>
      <c r="V2773" s="13">
        <v>259900</v>
      </c>
      <c r="W2773" s="13">
        <v>236600</v>
      </c>
      <c r="X2773" s="13">
        <v>236600</v>
      </c>
      <c r="Y2773" s="13">
        <v>236600</v>
      </c>
      <c r="Z2773" s="13">
        <v>236600</v>
      </c>
      <c r="AA2773" s="13">
        <v>219000</v>
      </c>
      <c r="AB2773" s="13"/>
      <c r="AC2773" s="13"/>
      <c r="AD2773" s="13"/>
      <c r="AE2773" s="13">
        <v>65</v>
      </c>
      <c r="AF2773" s="13">
        <v>31</v>
      </c>
      <c r="AG2773" s="13">
        <v>46</v>
      </c>
      <c r="AH2773" s="13">
        <v>78</v>
      </c>
      <c r="AI2773" s="13">
        <v>46</v>
      </c>
      <c r="AJ2773" s="13">
        <v>73</v>
      </c>
      <c r="AK2773" s="13">
        <v>64</v>
      </c>
      <c r="AL2773" s="13">
        <v>45</v>
      </c>
      <c r="AM2773" s="13">
        <v>60</v>
      </c>
      <c r="AN2773" s="13"/>
      <c r="AO2773" s="13">
        <v>5</v>
      </c>
      <c r="AP2773" s="13"/>
      <c r="AQ2773" s="13"/>
      <c r="AR2773" s="13"/>
      <c r="AS2773" s="13">
        <v>39</v>
      </c>
      <c r="AT2773" s="13"/>
      <c r="AU2773" s="13"/>
      <c r="AV2773" s="13"/>
      <c r="AW2773" s="13">
        <v>61</v>
      </c>
      <c r="AX2773" s="13">
        <v>63</v>
      </c>
      <c r="AY2773" s="14">
        <f t="shared" si="434"/>
        <v>52</v>
      </c>
      <c r="AZ2773" s="14">
        <f t="shared" si="442"/>
        <v>23</v>
      </c>
      <c r="BA2773" s="19">
        <f t="shared" si="435"/>
        <v>0.59090909090909094</v>
      </c>
      <c r="BB2773" s="20">
        <f t="shared" si="443"/>
        <v>19.655363983740756</v>
      </c>
      <c r="BC2773">
        <f t="shared" si="436"/>
        <v>0</v>
      </c>
      <c r="BD2773" s="14">
        <f t="shared" si="437"/>
        <v>1</v>
      </c>
      <c r="BE2773" s="14">
        <f t="shared" si="438"/>
        <v>47.333333333333336</v>
      </c>
      <c r="BF2773" s="14">
        <f t="shared" si="439"/>
        <v>61</v>
      </c>
      <c r="BG2773" s="14">
        <f t="shared" si="440"/>
        <v>54.333333333333336</v>
      </c>
    </row>
    <row r="2774" spans="1:59" x14ac:dyDescent="0.2">
      <c r="A2774" t="str">
        <f t="shared" si="441"/>
        <v>Thomas Stewart_2018</v>
      </c>
      <c r="B2774" t="s">
        <v>2727</v>
      </c>
      <c r="C2774" t="s">
        <v>235</v>
      </c>
      <c r="D2774">
        <v>2018</v>
      </c>
      <c r="E2774" s="13">
        <v>370800</v>
      </c>
      <c r="F2774" s="13">
        <v>370800</v>
      </c>
      <c r="G2774" s="13">
        <v>370800</v>
      </c>
      <c r="H2774" s="13">
        <v>402400</v>
      </c>
      <c r="I2774" s="13">
        <v>421600</v>
      </c>
      <c r="J2774" s="13">
        <v>414500</v>
      </c>
      <c r="K2774" s="13">
        <v>400200</v>
      </c>
      <c r="L2774" s="13">
        <v>393900</v>
      </c>
      <c r="M2774" s="13">
        <v>415700</v>
      </c>
      <c r="N2774" s="13">
        <v>421100</v>
      </c>
      <c r="O2774" s="13">
        <v>448900</v>
      </c>
      <c r="P2774" s="13">
        <v>457200</v>
      </c>
      <c r="Q2774" s="13">
        <v>481200</v>
      </c>
      <c r="R2774" s="13">
        <v>476600</v>
      </c>
      <c r="S2774" s="13">
        <v>476600</v>
      </c>
      <c r="T2774" s="13">
        <v>474400</v>
      </c>
      <c r="U2774" s="13">
        <v>470500</v>
      </c>
      <c r="V2774" s="13">
        <v>460600</v>
      </c>
      <c r="W2774" s="13">
        <v>452500</v>
      </c>
      <c r="X2774" s="13">
        <v>412300</v>
      </c>
      <c r="Y2774" s="13">
        <v>412300</v>
      </c>
      <c r="Z2774" s="13">
        <v>381600</v>
      </c>
      <c r="AA2774" s="13">
        <v>343700</v>
      </c>
      <c r="AB2774" s="13">
        <v>84</v>
      </c>
      <c r="AC2774" s="13">
        <v>110</v>
      </c>
      <c r="AD2774" s="13">
        <v>97</v>
      </c>
      <c r="AE2774" s="13">
        <v>72</v>
      </c>
      <c r="AF2774" s="13">
        <v>62</v>
      </c>
      <c r="AG2774" s="13">
        <v>80</v>
      </c>
      <c r="AH2774" s="13">
        <v>83</v>
      </c>
      <c r="AI2774" s="13">
        <v>123</v>
      </c>
      <c r="AJ2774" s="13">
        <v>57</v>
      </c>
      <c r="AK2774" s="13">
        <v>135</v>
      </c>
      <c r="AL2774" s="13">
        <v>96</v>
      </c>
      <c r="AM2774" s="13">
        <v>100</v>
      </c>
      <c r="AN2774" s="13">
        <v>83</v>
      </c>
      <c r="AO2774" s="13"/>
      <c r="AP2774" s="13">
        <v>104</v>
      </c>
      <c r="AQ2774" s="13">
        <v>95</v>
      </c>
      <c r="AR2774" s="13">
        <v>66</v>
      </c>
      <c r="AS2774" s="13">
        <v>103</v>
      </c>
      <c r="AT2774" s="13">
        <v>18</v>
      </c>
      <c r="AU2774" s="13"/>
      <c r="AV2774" s="13">
        <v>64</v>
      </c>
      <c r="AW2774" s="13">
        <v>55</v>
      </c>
      <c r="AX2774" s="13">
        <v>104</v>
      </c>
      <c r="AY2774" s="14">
        <f t="shared" si="434"/>
        <v>85.285714285714292</v>
      </c>
      <c r="AZ2774" s="14">
        <f t="shared" si="442"/>
        <v>23</v>
      </c>
      <c r="BA2774" s="19">
        <f t="shared" si="435"/>
        <v>0.95454545454545459</v>
      </c>
      <c r="BB2774" s="20">
        <f t="shared" si="443"/>
        <v>26.372604833695998</v>
      </c>
      <c r="BC2774">
        <f t="shared" si="436"/>
        <v>0</v>
      </c>
      <c r="BD2774" s="14">
        <f t="shared" si="437"/>
        <v>23</v>
      </c>
      <c r="BE2774" s="14">
        <f t="shared" si="438"/>
        <v>84.166666666666671</v>
      </c>
      <c r="BF2774" s="14">
        <f t="shared" si="439"/>
        <v>99</v>
      </c>
      <c r="BG2774" s="14">
        <f t="shared" si="440"/>
        <v>76.125</v>
      </c>
    </row>
    <row r="2775" spans="1:59" x14ac:dyDescent="0.2">
      <c r="A2775" t="str">
        <f t="shared" si="441"/>
        <v>Thomas Stewart_2017</v>
      </c>
      <c r="B2775" t="s">
        <v>2727</v>
      </c>
      <c r="C2775" t="s">
        <v>235</v>
      </c>
      <c r="D2775">
        <v>2017</v>
      </c>
      <c r="E2775" s="13">
        <v>117300</v>
      </c>
      <c r="F2775" s="13">
        <v>117300</v>
      </c>
      <c r="G2775" s="13">
        <v>117300</v>
      </c>
      <c r="H2775" s="13">
        <v>148900</v>
      </c>
      <c r="I2775" s="13">
        <v>170300</v>
      </c>
      <c r="J2775" s="13">
        <v>190700</v>
      </c>
      <c r="K2775" s="13">
        <v>225900</v>
      </c>
      <c r="L2775" s="13">
        <v>225900</v>
      </c>
      <c r="M2775" s="13">
        <v>248700</v>
      </c>
      <c r="N2775" s="13">
        <v>257600</v>
      </c>
      <c r="O2775" s="13">
        <v>274400</v>
      </c>
      <c r="P2775" s="13">
        <v>298300</v>
      </c>
      <c r="Q2775" s="13">
        <v>298300</v>
      </c>
      <c r="R2775" s="13">
        <v>326300</v>
      </c>
      <c r="S2775" s="13">
        <v>327800</v>
      </c>
      <c r="T2775" s="13">
        <v>327800</v>
      </c>
      <c r="U2775" s="13">
        <v>327800</v>
      </c>
      <c r="V2775" s="13">
        <v>327800</v>
      </c>
      <c r="W2775" s="13">
        <v>320000</v>
      </c>
      <c r="X2775" s="13">
        <v>323800</v>
      </c>
      <c r="Y2775" s="13">
        <v>334600</v>
      </c>
      <c r="Z2775" s="13">
        <v>351300</v>
      </c>
      <c r="AA2775" s="13">
        <v>365800</v>
      </c>
      <c r="AB2775" s="13">
        <v>57</v>
      </c>
      <c r="AC2775" s="13">
        <v>60</v>
      </c>
      <c r="AD2775" s="13">
        <v>22</v>
      </c>
      <c r="AE2775" s="13">
        <v>53</v>
      </c>
      <c r="AF2775" s="13">
        <v>70</v>
      </c>
      <c r="AG2775" s="13">
        <v>68</v>
      </c>
      <c r="AH2775" s="13"/>
      <c r="AI2775" s="13">
        <v>46</v>
      </c>
      <c r="AJ2775" s="13">
        <v>52</v>
      </c>
      <c r="AK2775" s="13">
        <v>91</v>
      </c>
      <c r="AL2775" s="13">
        <v>73</v>
      </c>
      <c r="AM2775" s="13"/>
      <c r="AN2775" s="13">
        <v>74</v>
      </c>
      <c r="AO2775" s="13">
        <v>48</v>
      </c>
      <c r="AP2775" s="13"/>
      <c r="AQ2775" s="13"/>
      <c r="AR2775" s="13"/>
      <c r="AS2775" s="13">
        <v>57</v>
      </c>
      <c r="AT2775" s="13">
        <v>96</v>
      </c>
      <c r="AU2775" s="13">
        <v>67</v>
      </c>
      <c r="AV2775" s="13">
        <v>77</v>
      </c>
      <c r="AW2775" s="13">
        <v>101</v>
      </c>
      <c r="AX2775" s="13">
        <v>102</v>
      </c>
      <c r="AY2775" s="14">
        <f t="shared" si="434"/>
        <v>67.444444444444443</v>
      </c>
      <c r="AZ2775" s="14">
        <f t="shared" si="442"/>
        <v>23</v>
      </c>
      <c r="BA2775" s="19">
        <f t="shared" si="435"/>
        <v>0.81818181818181823</v>
      </c>
      <c r="BB2775" s="20">
        <f t="shared" si="443"/>
        <v>20.985211101328474</v>
      </c>
      <c r="BC2775">
        <f t="shared" si="436"/>
        <v>0</v>
      </c>
      <c r="BD2775" s="14">
        <f t="shared" si="437"/>
        <v>1</v>
      </c>
      <c r="BE2775" s="14">
        <f t="shared" si="438"/>
        <v>55</v>
      </c>
      <c r="BF2775" s="14">
        <f t="shared" si="439"/>
        <v>65.5</v>
      </c>
      <c r="BG2775" s="14">
        <f t="shared" si="440"/>
        <v>83.333333333333329</v>
      </c>
    </row>
    <row r="2776" spans="1:59" x14ac:dyDescent="0.2">
      <c r="A2776" t="str">
        <f t="shared" si="441"/>
        <v>Thomas Stewart_2016</v>
      </c>
      <c r="B2776" t="s">
        <v>2727</v>
      </c>
      <c r="C2776" t="s">
        <v>235</v>
      </c>
      <c r="D2776">
        <v>2016</v>
      </c>
      <c r="E2776" s="13">
        <v>0</v>
      </c>
      <c r="F2776" s="13">
        <v>0</v>
      </c>
      <c r="G2776" s="13">
        <v>0</v>
      </c>
      <c r="H2776" s="13">
        <v>0</v>
      </c>
      <c r="I2776" s="13">
        <v>0</v>
      </c>
      <c r="J2776" s="13">
        <v>0</v>
      </c>
      <c r="K2776" s="13">
        <v>0</v>
      </c>
      <c r="L2776" s="13">
        <v>0</v>
      </c>
      <c r="M2776" s="13">
        <v>0</v>
      </c>
      <c r="N2776" s="13">
        <v>0</v>
      </c>
      <c r="O2776" s="13">
        <v>0</v>
      </c>
      <c r="P2776" s="13">
        <v>0</v>
      </c>
      <c r="Q2776" s="13">
        <v>0</v>
      </c>
      <c r="R2776" s="13">
        <v>0</v>
      </c>
      <c r="S2776" s="13">
        <v>0</v>
      </c>
      <c r="T2776" s="13">
        <v>0</v>
      </c>
      <c r="U2776" s="13">
        <v>0</v>
      </c>
      <c r="V2776" s="13">
        <v>0</v>
      </c>
      <c r="W2776" s="13">
        <v>0</v>
      </c>
      <c r="X2776" s="13">
        <v>0</v>
      </c>
      <c r="Y2776" s="13">
        <v>0</v>
      </c>
      <c r="Z2776" s="13">
        <v>0</v>
      </c>
      <c r="AA2776" s="13">
        <v>0</v>
      </c>
      <c r="AB2776" s="13"/>
      <c r="AC2776" s="13"/>
      <c r="AD2776" s="13"/>
      <c r="AE2776" s="13"/>
      <c r="AF2776" s="13"/>
      <c r="AG2776" s="13"/>
      <c r="AH2776" s="13"/>
      <c r="AI2776" s="13"/>
      <c r="AJ2776" s="13"/>
      <c r="AK2776" s="13"/>
      <c r="AL2776" s="13"/>
      <c r="AM2776" s="13"/>
      <c r="AN2776" s="13"/>
      <c r="AO2776" s="13"/>
      <c r="AP2776" s="13"/>
      <c r="AQ2776" s="13"/>
      <c r="AR2776" s="13"/>
      <c r="AS2776" s="13"/>
      <c r="AT2776" s="13"/>
      <c r="AU2776" s="13"/>
      <c r="AV2776" s="13"/>
      <c r="AW2776" s="13"/>
      <c r="AX2776" s="13"/>
      <c r="AY2776" s="14" t="str">
        <f t="shared" si="434"/>
        <v/>
      </c>
      <c r="AZ2776" s="14">
        <f t="shared" si="442"/>
        <v>23</v>
      </c>
      <c r="BA2776" s="19">
        <f t="shared" si="435"/>
        <v>0</v>
      </c>
      <c r="BB2776" s="20" t="e">
        <f t="shared" si="443"/>
        <v>#DIV/0!</v>
      </c>
      <c r="BC2776">
        <f t="shared" si="436"/>
        <v>23</v>
      </c>
      <c r="BD2776" s="14">
        <f t="shared" si="437"/>
        <v>1</v>
      </c>
      <c r="BE2776" s="14" t="str">
        <f t="shared" si="438"/>
        <v/>
      </c>
      <c r="BF2776" s="14" t="str">
        <f t="shared" si="439"/>
        <v/>
      </c>
      <c r="BG2776" s="14" t="str">
        <f t="shared" si="440"/>
        <v/>
      </c>
    </row>
    <row r="2777" spans="1:59" x14ac:dyDescent="0.2">
      <c r="A2777" t="str">
        <f t="shared" si="441"/>
        <v>Thomas Stewart_2015</v>
      </c>
      <c r="B2777" t="s">
        <v>2727</v>
      </c>
      <c r="C2777" t="s">
        <v>235</v>
      </c>
      <c r="D2777">
        <v>2015</v>
      </c>
      <c r="E2777" s="13">
        <v>0</v>
      </c>
      <c r="F2777" s="13">
        <v>0</v>
      </c>
      <c r="G2777" s="13">
        <v>0</v>
      </c>
      <c r="H2777" s="13">
        <v>0</v>
      </c>
      <c r="I2777" s="13">
        <v>0</v>
      </c>
      <c r="J2777" s="13">
        <v>0</v>
      </c>
      <c r="K2777" s="13">
        <v>0</v>
      </c>
      <c r="L2777" s="13">
        <v>0</v>
      </c>
      <c r="M2777" s="13">
        <v>0</v>
      </c>
      <c r="N2777" s="13">
        <v>0</v>
      </c>
      <c r="O2777" s="13">
        <v>0</v>
      </c>
      <c r="P2777" s="13">
        <v>0</v>
      </c>
      <c r="Q2777" s="13">
        <v>0</v>
      </c>
      <c r="R2777" s="13">
        <v>0</v>
      </c>
      <c r="S2777" s="13">
        <v>0</v>
      </c>
      <c r="T2777" s="13">
        <v>0</v>
      </c>
      <c r="U2777" s="13">
        <v>0</v>
      </c>
      <c r="V2777" s="13">
        <v>0</v>
      </c>
      <c r="W2777" s="13">
        <v>0</v>
      </c>
      <c r="X2777" s="13">
        <v>0</v>
      </c>
      <c r="Y2777" s="13">
        <v>0</v>
      </c>
      <c r="Z2777" s="13">
        <v>0</v>
      </c>
      <c r="AA2777" s="13">
        <v>0</v>
      </c>
      <c r="AB2777" s="13"/>
      <c r="AC2777" s="13"/>
      <c r="AD2777" s="13"/>
      <c r="AE2777" s="13"/>
      <c r="AF2777" s="13"/>
      <c r="AG2777" s="13"/>
      <c r="AH2777" s="13"/>
      <c r="AI2777" s="13"/>
      <c r="AJ2777" s="13"/>
      <c r="AK2777" s="13"/>
      <c r="AL2777" s="13"/>
      <c r="AM2777" s="13"/>
      <c r="AN2777" s="13"/>
      <c r="AO2777" s="13"/>
      <c r="AP2777" s="13"/>
      <c r="AQ2777" s="13"/>
      <c r="AR2777" s="13"/>
      <c r="AS2777" s="13"/>
      <c r="AT2777" s="13"/>
      <c r="AU2777" s="13"/>
      <c r="AV2777" s="13"/>
      <c r="AW2777" s="13"/>
      <c r="AX2777" s="13"/>
      <c r="AY2777" s="14" t="str">
        <f t="shared" si="434"/>
        <v/>
      </c>
      <c r="AZ2777" s="14">
        <f t="shared" si="442"/>
        <v>23</v>
      </c>
      <c r="BA2777" s="19">
        <f t="shared" si="435"/>
        <v>0</v>
      </c>
      <c r="BB2777" s="20" t="e">
        <f t="shared" si="443"/>
        <v>#DIV/0!</v>
      </c>
      <c r="BC2777">
        <f t="shared" si="436"/>
        <v>23</v>
      </c>
      <c r="BD2777" s="14">
        <f t="shared" si="437"/>
        <v>1</v>
      </c>
      <c r="BE2777" s="14" t="str">
        <f t="shared" si="438"/>
        <v/>
      </c>
      <c r="BF2777" s="14" t="str">
        <f t="shared" si="439"/>
        <v/>
      </c>
      <c r="BG2777" s="14" t="str">
        <f t="shared" si="440"/>
        <v/>
      </c>
    </row>
    <row r="2778" spans="1:59" x14ac:dyDescent="0.2">
      <c r="A2778" t="str">
        <f t="shared" si="441"/>
        <v>Liam Stocker_2018</v>
      </c>
      <c r="B2778" t="s">
        <v>2728</v>
      </c>
      <c r="C2778" t="s">
        <v>84</v>
      </c>
      <c r="D2778">
        <v>2018</v>
      </c>
      <c r="E2778" s="13">
        <v>0</v>
      </c>
      <c r="F2778" s="13">
        <v>0</v>
      </c>
      <c r="G2778" s="13">
        <v>0</v>
      </c>
      <c r="H2778" s="13">
        <v>0</v>
      </c>
      <c r="I2778" s="13">
        <v>0</v>
      </c>
      <c r="J2778" s="13">
        <v>0</v>
      </c>
      <c r="K2778" s="13">
        <v>0</v>
      </c>
      <c r="L2778" s="13">
        <v>0</v>
      </c>
      <c r="M2778" s="13">
        <v>0</v>
      </c>
      <c r="N2778" s="13">
        <v>0</v>
      </c>
      <c r="O2778" s="13">
        <v>0</v>
      </c>
      <c r="P2778" s="13">
        <v>0</v>
      </c>
      <c r="Q2778" s="13">
        <v>0</v>
      </c>
      <c r="R2778" s="13">
        <v>0</v>
      </c>
      <c r="S2778" s="13">
        <v>0</v>
      </c>
      <c r="T2778" s="13">
        <v>0</v>
      </c>
      <c r="U2778" s="13">
        <v>0</v>
      </c>
      <c r="V2778" s="13">
        <v>0</v>
      </c>
      <c r="W2778" s="13">
        <v>0</v>
      </c>
      <c r="X2778" s="13">
        <v>0</v>
      </c>
      <c r="Y2778" s="13">
        <v>0</v>
      </c>
      <c r="Z2778" s="13">
        <v>0</v>
      </c>
      <c r="AA2778" s="13">
        <v>0</v>
      </c>
      <c r="AB2778" s="13"/>
      <c r="AC2778" s="13"/>
      <c r="AD2778" s="13"/>
      <c r="AE2778" s="13"/>
      <c r="AF2778" s="13"/>
      <c r="AG2778" s="13"/>
      <c r="AH2778" s="13"/>
      <c r="AI2778" s="13"/>
      <c r="AJ2778" s="13"/>
      <c r="AK2778" s="13"/>
      <c r="AL2778" s="13"/>
      <c r="AM2778" s="13"/>
      <c r="AN2778" s="13"/>
      <c r="AO2778" s="13"/>
      <c r="AP2778" s="13"/>
      <c r="AQ2778" s="13"/>
      <c r="AR2778" s="13"/>
      <c r="AS2778" s="13"/>
      <c r="AT2778" s="13"/>
      <c r="AU2778" s="13"/>
      <c r="AV2778" s="13"/>
      <c r="AW2778" s="13"/>
      <c r="AX2778" s="13"/>
      <c r="AY2778" s="14" t="str">
        <f t="shared" si="434"/>
        <v/>
      </c>
      <c r="AZ2778" s="14">
        <f t="shared" si="442"/>
        <v>23</v>
      </c>
      <c r="BA2778" s="19">
        <f t="shared" si="435"/>
        <v>0</v>
      </c>
      <c r="BB2778" s="20" t="e">
        <f t="shared" si="443"/>
        <v>#DIV/0!</v>
      </c>
      <c r="BC2778">
        <f t="shared" si="436"/>
        <v>23</v>
      </c>
      <c r="BD2778" s="14">
        <f t="shared" si="437"/>
        <v>1</v>
      </c>
      <c r="BE2778" s="14" t="str">
        <f t="shared" si="438"/>
        <v/>
      </c>
      <c r="BF2778" s="14" t="str">
        <f t="shared" si="439"/>
        <v/>
      </c>
      <c r="BG2778" s="14" t="str">
        <f t="shared" si="440"/>
        <v/>
      </c>
    </row>
    <row r="2779" spans="1:59" x14ac:dyDescent="0.2">
      <c r="A2779" t="str">
        <f t="shared" si="441"/>
        <v>Liam Stocker_2017</v>
      </c>
      <c r="B2779" t="s">
        <v>2728</v>
      </c>
      <c r="C2779" t="s">
        <v>84</v>
      </c>
      <c r="D2779">
        <v>2017</v>
      </c>
      <c r="E2779" s="13">
        <v>0</v>
      </c>
      <c r="F2779" s="13">
        <v>0</v>
      </c>
      <c r="G2779" s="13">
        <v>0</v>
      </c>
      <c r="H2779" s="13">
        <v>0</v>
      </c>
      <c r="I2779" s="13">
        <v>0</v>
      </c>
      <c r="J2779" s="13">
        <v>0</v>
      </c>
      <c r="K2779" s="13">
        <v>0</v>
      </c>
      <c r="L2779" s="13">
        <v>0</v>
      </c>
      <c r="M2779" s="13">
        <v>0</v>
      </c>
      <c r="N2779" s="13">
        <v>0</v>
      </c>
      <c r="O2779" s="13">
        <v>0</v>
      </c>
      <c r="P2779" s="13">
        <v>0</v>
      </c>
      <c r="Q2779" s="13">
        <v>0</v>
      </c>
      <c r="R2779" s="13">
        <v>0</v>
      </c>
      <c r="S2779" s="13">
        <v>0</v>
      </c>
      <c r="T2779" s="13">
        <v>0</v>
      </c>
      <c r="U2779" s="13">
        <v>0</v>
      </c>
      <c r="V2779" s="13">
        <v>0</v>
      </c>
      <c r="W2779" s="13">
        <v>0</v>
      </c>
      <c r="X2779" s="13">
        <v>0</v>
      </c>
      <c r="Y2779" s="13">
        <v>0</v>
      </c>
      <c r="Z2779" s="13">
        <v>0</v>
      </c>
      <c r="AA2779" s="13">
        <v>0</v>
      </c>
      <c r="AB2779" s="13"/>
      <c r="AC2779" s="13"/>
      <c r="AD2779" s="13"/>
      <c r="AE2779" s="13"/>
      <c r="AF2779" s="13"/>
      <c r="AG2779" s="13"/>
      <c r="AH2779" s="13"/>
      <c r="AI2779" s="13"/>
      <c r="AJ2779" s="13"/>
      <c r="AK2779" s="13"/>
      <c r="AL2779" s="13"/>
      <c r="AM2779" s="13"/>
      <c r="AN2779" s="13"/>
      <c r="AO2779" s="13"/>
      <c r="AP2779" s="13"/>
      <c r="AQ2779" s="13"/>
      <c r="AR2779" s="13"/>
      <c r="AS2779" s="13"/>
      <c r="AT2779" s="13"/>
      <c r="AU2779" s="13"/>
      <c r="AV2779" s="13"/>
      <c r="AW2779" s="13"/>
      <c r="AX2779" s="13"/>
      <c r="AY2779" s="14" t="str">
        <f t="shared" si="434"/>
        <v/>
      </c>
      <c r="AZ2779" s="14">
        <f t="shared" si="442"/>
        <v>23</v>
      </c>
      <c r="BA2779" s="19">
        <f t="shared" si="435"/>
        <v>0</v>
      </c>
      <c r="BB2779" s="20" t="e">
        <f t="shared" si="443"/>
        <v>#DIV/0!</v>
      </c>
      <c r="BC2779">
        <f t="shared" si="436"/>
        <v>23</v>
      </c>
      <c r="BD2779" s="14">
        <f t="shared" si="437"/>
        <v>1</v>
      </c>
      <c r="BE2779" s="14" t="str">
        <f t="shared" si="438"/>
        <v/>
      </c>
      <c r="BF2779" s="14" t="str">
        <f t="shared" si="439"/>
        <v/>
      </c>
      <c r="BG2779" s="14" t="str">
        <f t="shared" si="440"/>
        <v/>
      </c>
    </row>
    <row r="2780" spans="1:59" x14ac:dyDescent="0.2">
      <c r="A2780" t="str">
        <f t="shared" si="441"/>
        <v>Liam Stocker_2016</v>
      </c>
      <c r="B2780" t="s">
        <v>2728</v>
      </c>
      <c r="C2780" t="s">
        <v>84</v>
      </c>
      <c r="D2780">
        <v>2016</v>
      </c>
      <c r="E2780" s="13">
        <v>0</v>
      </c>
      <c r="F2780" s="13">
        <v>0</v>
      </c>
      <c r="G2780" s="13">
        <v>0</v>
      </c>
      <c r="H2780" s="13">
        <v>0</v>
      </c>
      <c r="I2780" s="13">
        <v>0</v>
      </c>
      <c r="J2780" s="13">
        <v>0</v>
      </c>
      <c r="K2780" s="13">
        <v>0</v>
      </c>
      <c r="L2780" s="13">
        <v>0</v>
      </c>
      <c r="M2780" s="13">
        <v>0</v>
      </c>
      <c r="N2780" s="13">
        <v>0</v>
      </c>
      <c r="O2780" s="13">
        <v>0</v>
      </c>
      <c r="P2780" s="13">
        <v>0</v>
      </c>
      <c r="Q2780" s="13">
        <v>0</v>
      </c>
      <c r="R2780" s="13">
        <v>0</v>
      </c>
      <c r="S2780" s="13">
        <v>0</v>
      </c>
      <c r="T2780" s="13">
        <v>0</v>
      </c>
      <c r="U2780" s="13">
        <v>0</v>
      </c>
      <c r="V2780" s="13">
        <v>0</v>
      </c>
      <c r="W2780" s="13">
        <v>0</v>
      </c>
      <c r="X2780" s="13">
        <v>0</v>
      </c>
      <c r="Y2780" s="13">
        <v>0</v>
      </c>
      <c r="Z2780" s="13">
        <v>0</v>
      </c>
      <c r="AA2780" s="13">
        <v>0</v>
      </c>
      <c r="AB2780" s="13"/>
      <c r="AC2780" s="13"/>
      <c r="AD2780" s="13"/>
      <c r="AE2780" s="13"/>
      <c r="AF2780" s="13"/>
      <c r="AG2780" s="13"/>
      <c r="AH2780" s="13"/>
      <c r="AI2780" s="13"/>
      <c r="AJ2780" s="13"/>
      <c r="AK2780" s="13"/>
      <c r="AL2780" s="13"/>
      <c r="AM2780" s="13"/>
      <c r="AN2780" s="13"/>
      <c r="AO2780" s="13"/>
      <c r="AP2780" s="13"/>
      <c r="AQ2780" s="13"/>
      <c r="AR2780" s="13"/>
      <c r="AS2780" s="13"/>
      <c r="AT2780" s="13"/>
      <c r="AU2780" s="13"/>
      <c r="AV2780" s="13"/>
      <c r="AW2780" s="13"/>
      <c r="AX2780" s="13"/>
      <c r="AY2780" s="14" t="str">
        <f t="shared" si="434"/>
        <v/>
      </c>
      <c r="AZ2780" s="14">
        <f t="shared" si="442"/>
        <v>23</v>
      </c>
      <c r="BA2780" s="19">
        <f t="shared" si="435"/>
        <v>0</v>
      </c>
      <c r="BB2780" s="20" t="e">
        <f t="shared" si="443"/>
        <v>#DIV/0!</v>
      </c>
      <c r="BC2780">
        <f t="shared" si="436"/>
        <v>23</v>
      </c>
      <c r="BD2780" s="14">
        <f t="shared" si="437"/>
        <v>1</v>
      </c>
      <c r="BE2780" s="14" t="str">
        <f t="shared" si="438"/>
        <v/>
      </c>
      <c r="BF2780" s="14" t="str">
        <f t="shared" si="439"/>
        <v/>
      </c>
      <c r="BG2780" s="14" t="str">
        <f t="shared" si="440"/>
        <v/>
      </c>
    </row>
    <row r="2781" spans="1:59" x14ac:dyDescent="0.2">
      <c r="A2781" t="str">
        <f t="shared" si="441"/>
        <v>Liam Stocker_2015</v>
      </c>
      <c r="B2781" t="s">
        <v>2728</v>
      </c>
      <c r="C2781" t="s">
        <v>84</v>
      </c>
      <c r="D2781">
        <v>2015</v>
      </c>
      <c r="E2781" s="13">
        <v>0</v>
      </c>
      <c r="F2781" s="13">
        <v>0</v>
      </c>
      <c r="G2781" s="13">
        <v>0</v>
      </c>
      <c r="H2781" s="13">
        <v>0</v>
      </c>
      <c r="I2781" s="13">
        <v>0</v>
      </c>
      <c r="J2781" s="13">
        <v>0</v>
      </c>
      <c r="K2781" s="13">
        <v>0</v>
      </c>
      <c r="L2781" s="13">
        <v>0</v>
      </c>
      <c r="M2781" s="13">
        <v>0</v>
      </c>
      <c r="N2781" s="13">
        <v>0</v>
      </c>
      <c r="O2781" s="13">
        <v>0</v>
      </c>
      <c r="P2781" s="13">
        <v>0</v>
      </c>
      <c r="Q2781" s="13">
        <v>0</v>
      </c>
      <c r="R2781" s="13">
        <v>0</v>
      </c>
      <c r="S2781" s="13">
        <v>0</v>
      </c>
      <c r="T2781" s="13">
        <v>0</v>
      </c>
      <c r="U2781" s="13">
        <v>0</v>
      </c>
      <c r="V2781" s="13">
        <v>0</v>
      </c>
      <c r="W2781" s="13">
        <v>0</v>
      </c>
      <c r="X2781" s="13">
        <v>0</v>
      </c>
      <c r="Y2781" s="13">
        <v>0</v>
      </c>
      <c r="Z2781" s="13">
        <v>0</v>
      </c>
      <c r="AA2781" s="13">
        <v>0</v>
      </c>
      <c r="AB2781" s="13"/>
      <c r="AC2781" s="13"/>
      <c r="AD2781" s="13"/>
      <c r="AE2781" s="13"/>
      <c r="AF2781" s="13"/>
      <c r="AG2781" s="13"/>
      <c r="AH2781" s="13"/>
      <c r="AI2781" s="13"/>
      <c r="AJ2781" s="13"/>
      <c r="AK2781" s="13"/>
      <c r="AL2781" s="13"/>
      <c r="AM2781" s="13"/>
      <c r="AN2781" s="13"/>
      <c r="AO2781" s="13"/>
      <c r="AP2781" s="13"/>
      <c r="AQ2781" s="13"/>
      <c r="AR2781" s="13"/>
      <c r="AS2781" s="13"/>
      <c r="AT2781" s="13"/>
      <c r="AU2781" s="13"/>
      <c r="AV2781" s="13"/>
      <c r="AW2781" s="13"/>
      <c r="AX2781" s="13"/>
      <c r="AY2781" s="14" t="str">
        <f t="shared" si="434"/>
        <v/>
      </c>
      <c r="AZ2781" s="14">
        <f t="shared" si="442"/>
        <v>23</v>
      </c>
      <c r="BA2781" s="19">
        <f t="shared" si="435"/>
        <v>0</v>
      </c>
      <c r="BB2781" s="20" t="e">
        <f t="shared" si="443"/>
        <v>#DIV/0!</v>
      </c>
      <c r="BC2781">
        <f t="shared" si="436"/>
        <v>23</v>
      </c>
      <c r="BD2781" s="14">
        <f t="shared" si="437"/>
        <v>1</v>
      </c>
      <c r="BE2781" s="14" t="str">
        <f t="shared" si="438"/>
        <v/>
      </c>
      <c r="BF2781" s="14" t="str">
        <f t="shared" si="439"/>
        <v/>
      </c>
      <c r="BG2781" s="14" t="str">
        <f t="shared" si="440"/>
        <v/>
      </c>
    </row>
    <row r="2782" spans="1:59" x14ac:dyDescent="0.2">
      <c r="A2782" t="str">
        <f t="shared" si="441"/>
        <v>Ryley Stoddart_2018</v>
      </c>
      <c r="B2782" t="s">
        <v>1696</v>
      </c>
      <c r="C2782" t="s">
        <v>423</v>
      </c>
      <c r="D2782">
        <v>2018</v>
      </c>
      <c r="E2782" s="13">
        <v>117300</v>
      </c>
      <c r="F2782" s="13">
        <v>117300</v>
      </c>
      <c r="G2782" s="13">
        <v>117300</v>
      </c>
      <c r="H2782" s="13">
        <v>117300</v>
      </c>
      <c r="I2782" s="13">
        <v>117300</v>
      </c>
      <c r="J2782" s="13">
        <v>117300</v>
      </c>
      <c r="K2782" s="13">
        <v>117300</v>
      </c>
      <c r="L2782" s="13">
        <v>117300</v>
      </c>
      <c r="M2782" s="13">
        <v>117300</v>
      </c>
      <c r="N2782" s="13">
        <v>117300</v>
      </c>
      <c r="O2782" s="13">
        <v>117300</v>
      </c>
      <c r="P2782" s="13">
        <v>117300</v>
      </c>
      <c r="Q2782" s="13">
        <v>117300</v>
      </c>
      <c r="R2782" s="13">
        <v>117300</v>
      </c>
      <c r="S2782" s="13">
        <v>117300</v>
      </c>
      <c r="T2782" s="13">
        <v>117300</v>
      </c>
      <c r="U2782" s="13">
        <v>117300</v>
      </c>
      <c r="V2782" s="13">
        <v>117300</v>
      </c>
      <c r="W2782" s="13">
        <v>117300</v>
      </c>
      <c r="X2782" s="13">
        <v>117300</v>
      </c>
      <c r="Y2782" s="13">
        <v>117300</v>
      </c>
      <c r="Z2782" s="13">
        <v>117300</v>
      </c>
      <c r="AA2782" s="13">
        <v>117300</v>
      </c>
      <c r="AB2782" s="13"/>
      <c r="AC2782" s="13"/>
      <c r="AD2782" s="13"/>
      <c r="AE2782" s="13"/>
      <c r="AF2782" s="13"/>
      <c r="AG2782" s="13"/>
      <c r="AH2782" s="13"/>
      <c r="AI2782" s="13"/>
      <c r="AJ2782" s="13"/>
      <c r="AK2782" s="13">
        <v>35</v>
      </c>
      <c r="AL2782" s="13">
        <v>21</v>
      </c>
      <c r="AM2782" s="13"/>
      <c r="AN2782" s="13"/>
      <c r="AO2782" s="13"/>
      <c r="AP2782" s="13"/>
      <c r="AQ2782" s="13"/>
      <c r="AR2782" s="13"/>
      <c r="AS2782" s="13"/>
      <c r="AT2782" s="13"/>
      <c r="AU2782" s="13"/>
      <c r="AV2782" s="13"/>
      <c r="AW2782" s="13"/>
      <c r="AX2782" s="13"/>
      <c r="AY2782" s="14">
        <f t="shared" si="434"/>
        <v>28</v>
      </c>
      <c r="AZ2782" s="14">
        <f t="shared" si="442"/>
        <v>23</v>
      </c>
      <c r="BA2782" s="19">
        <f t="shared" si="435"/>
        <v>9.0909090909090912E-2</v>
      </c>
      <c r="BB2782" s="20">
        <f t="shared" si="443"/>
        <v>9.8994949366116654</v>
      </c>
      <c r="BC2782">
        <f t="shared" si="436"/>
        <v>0</v>
      </c>
      <c r="BD2782" s="14">
        <f t="shared" si="437"/>
        <v>1</v>
      </c>
      <c r="BE2782" s="14" t="str">
        <f t="shared" si="438"/>
        <v/>
      </c>
      <c r="BF2782" s="14">
        <f t="shared" si="439"/>
        <v>28</v>
      </c>
      <c r="BG2782" s="14" t="str">
        <f t="shared" si="440"/>
        <v/>
      </c>
    </row>
    <row r="2783" spans="1:59" x14ac:dyDescent="0.2">
      <c r="A2783" t="str">
        <f t="shared" si="441"/>
        <v>Ryley Stoddart_2017</v>
      </c>
      <c r="B2783" t="s">
        <v>1696</v>
      </c>
      <c r="C2783" t="s">
        <v>423</v>
      </c>
      <c r="D2783">
        <v>2017</v>
      </c>
      <c r="E2783" s="13">
        <v>0</v>
      </c>
      <c r="F2783" s="13">
        <v>0</v>
      </c>
      <c r="G2783" s="13">
        <v>0</v>
      </c>
      <c r="H2783" s="13">
        <v>0</v>
      </c>
      <c r="I2783" s="13">
        <v>0</v>
      </c>
      <c r="J2783" s="13">
        <v>0</v>
      </c>
      <c r="K2783" s="13">
        <v>0</v>
      </c>
      <c r="L2783" s="13">
        <v>0</v>
      </c>
      <c r="M2783" s="13">
        <v>0</v>
      </c>
      <c r="N2783" s="13">
        <v>0</v>
      </c>
      <c r="O2783" s="13">
        <v>0</v>
      </c>
      <c r="P2783" s="13">
        <v>0</v>
      </c>
      <c r="Q2783" s="13">
        <v>0</v>
      </c>
      <c r="R2783" s="13">
        <v>0</v>
      </c>
      <c r="S2783" s="13">
        <v>0</v>
      </c>
      <c r="T2783" s="13">
        <v>0</v>
      </c>
      <c r="U2783" s="13">
        <v>0</v>
      </c>
      <c r="V2783" s="13">
        <v>0</v>
      </c>
      <c r="W2783" s="13">
        <v>0</v>
      </c>
      <c r="X2783" s="13">
        <v>0</v>
      </c>
      <c r="Y2783" s="13">
        <v>0</v>
      </c>
      <c r="Z2783" s="13">
        <v>0</v>
      </c>
      <c r="AA2783" s="13">
        <v>0</v>
      </c>
      <c r="AB2783" s="13"/>
      <c r="AC2783" s="13"/>
      <c r="AD2783" s="13"/>
      <c r="AE2783" s="13"/>
      <c r="AF2783" s="13"/>
      <c r="AG2783" s="13"/>
      <c r="AH2783" s="13"/>
      <c r="AI2783" s="13"/>
      <c r="AJ2783" s="13"/>
      <c r="AK2783" s="13"/>
      <c r="AL2783" s="13"/>
      <c r="AM2783" s="13"/>
      <c r="AN2783" s="13"/>
      <c r="AO2783" s="13"/>
      <c r="AP2783" s="13"/>
      <c r="AQ2783" s="13"/>
      <c r="AR2783" s="13"/>
      <c r="AS2783" s="13"/>
      <c r="AT2783" s="13"/>
      <c r="AU2783" s="13"/>
      <c r="AV2783" s="13"/>
      <c r="AW2783" s="13"/>
      <c r="AX2783" s="13"/>
      <c r="AY2783" s="14" t="str">
        <f t="shared" si="434"/>
        <v/>
      </c>
      <c r="AZ2783" s="14">
        <f t="shared" si="442"/>
        <v>23</v>
      </c>
      <c r="BA2783" s="19">
        <f t="shared" si="435"/>
        <v>0</v>
      </c>
      <c r="BB2783" s="20" t="e">
        <f t="shared" si="443"/>
        <v>#DIV/0!</v>
      </c>
      <c r="BC2783">
        <f t="shared" si="436"/>
        <v>23</v>
      </c>
      <c r="BD2783" s="14">
        <f t="shared" si="437"/>
        <v>1</v>
      </c>
      <c r="BE2783" s="14" t="str">
        <f t="shared" si="438"/>
        <v/>
      </c>
      <c r="BF2783" s="14" t="str">
        <f t="shared" si="439"/>
        <v/>
      </c>
      <c r="BG2783" s="14" t="str">
        <f t="shared" si="440"/>
        <v/>
      </c>
    </row>
    <row r="2784" spans="1:59" x14ac:dyDescent="0.2">
      <c r="A2784" t="str">
        <f t="shared" si="441"/>
        <v>Ryley Stoddart_2016</v>
      </c>
      <c r="B2784" t="s">
        <v>1696</v>
      </c>
      <c r="C2784" t="s">
        <v>423</v>
      </c>
      <c r="D2784">
        <v>2016</v>
      </c>
      <c r="E2784" s="13">
        <v>0</v>
      </c>
      <c r="F2784" s="13">
        <v>0</v>
      </c>
      <c r="G2784" s="13">
        <v>0</v>
      </c>
      <c r="H2784" s="13">
        <v>0</v>
      </c>
      <c r="I2784" s="13">
        <v>0</v>
      </c>
      <c r="J2784" s="13">
        <v>0</v>
      </c>
      <c r="K2784" s="13">
        <v>0</v>
      </c>
      <c r="L2784" s="13">
        <v>0</v>
      </c>
      <c r="M2784" s="13">
        <v>0</v>
      </c>
      <c r="N2784" s="13">
        <v>0</v>
      </c>
      <c r="O2784" s="13">
        <v>0</v>
      </c>
      <c r="P2784" s="13">
        <v>0</v>
      </c>
      <c r="Q2784" s="13">
        <v>0</v>
      </c>
      <c r="R2784" s="13">
        <v>0</v>
      </c>
      <c r="S2784" s="13">
        <v>0</v>
      </c>
      <c r="T2784" s="13">
        <v>0</v>
      </c>
      <c r="U2784" s="13">
        <v>0</v>
      </c>
      <c r="V2784" s="13">
        <v>0</v>
      </c>
      <c r="W2784" s="13">
        <v>0</v>
      </c>
      <c r="X2784" s="13">
        <v>0</v>
      </c>
      <c r="Y2784" s="13">
        <v>0</v>
      </c>
      <c r="Z2784" s="13">
        <v>0</v>
      </c>
      <c r="AA2784" s="13">
        <v>0</v>
      </c>
      <c r="AB2784" s="13"/>
      <c r="AC2784" s="13"/>
      <c r="AD2784" s="13"/>
      <c r="AE2784" s="13"/>
      <c r="AF2784" s="13"/>
      <c r="AG2784" s="13"/>
      <c r="AH2784" s="13"/>
      <c r="AI2784" s="13"/>
      <c r="AJ2784" s="13"/>
      <c r="AK2784" s="13"/>
      <c r="AL2784" s="13"/>
      <c r="AM2784" s="13"/>
      <c r="AN2784" s="13"/>
      <c r="AO2784" s="13"/>
      <c r="AP2784" s="13"/>
      <c r="AQ2784" s="13"/>
      <c r="AR2784" s="13"/>
      <c r="AS2784" s="13"/>
      <c r="AT2784" s="13"/>
      <c r="AU2784" s="13"/>
      <c r="AV2784" s="13"/>
      <c r="AW2784" s="13"/>
      <c r="AX2784" s="13"/>
      <c r="AY2784" s="14" t="str">
        <f t="shared" si="434"/>
        <v/>
      </c>
      <c r="AZ2784" s="14">
        <f t="shared" si="442"/>
        <v>23</v>
      </c>
      <c r="BA2784" s="19">
        <f t="shared" si="435"/>
        <v>0</v>
      </c>
      <c r="BB2784" s="20" t="e">
        <f t="shared" si="443"/>
        <v>#DIV/0!</v>
      </c>
      <c r="BC2784">
        <f t="shared" si="436"/>
        <v>23</v>
      </c>
      <c r="BD2784" s="14">
        <f t="shared" si="437"/>
        <v>1</v>
      </c>
      <c r="BE2784" s="14" t="str">
        <f t="shared" si="438"/>
        <v/>
      </c>
      <c r="BF2784" s="14" t="str">
        <f t="shared" si="439"/>
        <v/>
      </c>
      <c r="BG2784" s="14" t="str">
        <f t="shared" si="440"/>
        <v/>
      </c>
    </row>
    <row r="2785" spans="1:59" x14ac:dyDescent="0.2">
      <c r="A2785" t="str">
        <f t="shared" si="441"/>
        <v>Ryley Stoddart_2015</v>
      </c>
      <c r="B2785" t="s">
        <v>1696</v>
      </c>
      <c r="C2785" t="s">
        <v>423</v>
      </c>
      <c r="D2785">
        <v>2015</v>
      </c>
      <c r="E2785" s="13">
        <v>0</v>
      </c>
      <c r="F2785" s="13">
        <v>0</v>
      </c>
      <c r="G2785" s="13">
        <v>0</v>
      </c>
      <c r="H2785" s="13">
        <v>0</v>
      </c>
      <c r="I2785" s="13">
        <v>0</v>
      </c>
      <c r="J2785" s="13">
        <v>0</v>
      </c>
      <c r="K2785" s="13">
        <v>0</v>
      </c>
      <c r="L2785" s="13">
        <v>0</v>
      </c>
      <c r="M2785" s="13">
        <v>0</v>
      </c>
      <c r="N2785" s="13">
        <v>0</v>
      </c>
      <c r="O2785" s="13">
        <v>0</v>
      </c>
      <c r="P2785" s="13">
        <v>0</v>
      </c>
      <c r="Q2785" s="13">
        <v>0</v>
      </c>
      <c r="R2785" s="13">
        <v>0</v>
      </c>
      <c r="S2785" s="13">
        <v>0</v>
      </c>
      <c r="T2785" s="13">
        <v>0</v>
      </c>
      <c r="U2785" s="13">
        <v>0</v>
      </c>
      <c r="V2785" s="13">
        <v>0</v>
      </c>
      <c r="W2785" s="13">
        <v>0</v>
      </c>
      <c r="X2785" s="13">
        <v>0</v>
      </c>
      <c r="Y2785" s="13">
        <v>0</v>
      </c>
      <c r="Z2785" s="13">
        <v>0</v>
      </c>
      <c r="AA2785" s="13">
        <v>0</v>
      </c>
      <c r="AB2785" s="13"/>
      <c r="AC2785" s="13"/>
      <c r="AD2785" s="13"/>
      <c r="AE2785" s="13"/>
      <c r="AF2785" s="13"/>
      <c r="AG2785" s="13"/>
      <c r="AH2785" s="13"/>
      <c r="AI2785" s="13"/>
      <c r="AJ2785" s="13"/>
      <c r="AK2785" s="13"/>
      <c r="AL2785" s="13"/>
      <c r="AM2785" s="13"/>
      <c r="AN2785" s="13"/>
      <c r="AO2785" s="13"/>
      <c r="AP2785" s="13"/>
      <c r="AQ2785" s="13"/>
      <c r="AR2785" s="13"/>
      <c r="AS2785" s="13"/>
      <c r="AT2785" s="13"/>
      <c r="AU2785" s="13"/>
      <c r="AV2785" s="13"/>
      <c r="AW2785" s="13"/>
      <c r="AX2785" s="13"/>
      <c r="AY2785" s="14" t="str">
        <f t="shared" si="434"/>
        <v/>
      </c>
      <c r="AZ2785" s="14">
        <f t="shared" si="442"/>
        <v>23</v>
      </c>
      <c r="BA2785" s="19">
        <f t="shared" si="435"/>
        <v>0</v>
      </c>
      <c r="BB2785" s="20" t="e">
        <f t="shared" si="443"/>
        <v>#DIV/0!</v>
      </c>
      <c r="BC2785">
        <f t="shared" si="436"/>
        <v>23</v>
      </c>
      <c r="BD2785" s="14">
        <f t="shared" si="437"/>
        <v>1</v>
      </c>
      <c r="BE2785" s="14" t="str">
        <f t="shared" si="438"/>
        <v/>
      </c>
      <c r="BF2785" s="14" t="str">
        <f t="shared" si="439"/>
        <v/>
      </c>
      <c r="BG2785" s="14" t="str">
        <f t="shared" si="440"/>
        <v/>
      </c>
    </row>
    <row r="2786" spans="1:59" x14ac:dyDescent="0.2">
      <c r="A2786" t="str">
        <f t="shared" si="441"/>
        <v>Kieran Strachan_2018</v>
      </c>
      <c r="B2786" t="s">
        <v>2729</v>
      </c>
      <c r="C2786" t="s">
        <v>1</v>
      </c>
      <c r="D2786">
        <v>2018</v>
      </c>
      <c r="E2786" s="13">
        <v>0</v>
      </c>
      <c r="F2786" s="13">
        <v>0</v>
      </c>
      <c r="G2786" s="13">
        <v>0</v>
      </c>
      <c r="H2786" s="13">
        <v>0</v>
      </c>
      <c r="I2786" s="13">
        <v>0</v>
      </c>
      <c r="J2786" s="13">
        <v>0</v>
      </c>
      <c r="K2786" s="13">
        <v>0</v>
      </c>
      <c r="L2786" s="13">
        <v>0</v>
      </c>
      <c r="M2786" s="13">
        <v>0</v>
      </c>
      <c r="N2786" s="13">
        <v>0</v>
      </c>
      <c r="O2786" s="13">
        <v>0</v>
      </c>
      <c r="P2786" s="13">
        <v>0</v>
      </c>
      <c r="Q2786" s="13">
        <v>0</v>
      </c>
      <c r="R2786" s="13">
        <v>0</v>
      </c>
      <c r="S2786" s="13">
        <v>0</v>
      </c>
      <c r="T2786" s="13">
        <v>0</v>
      </c>
      <c r="U2786" s="13">
        <v>0</v>
      </c>
      <c r="V2786" s="13">
        <v>0</v>
      </c>
      <c r="W2786" s="13">
        <v>0</v>
      </c>
      <c r="X2786" s="13">
        <v>0</v>
      </c>
      <c r="Y2786" s="13">
        <v>0</v>
      </c>
      <c r="Z2786" s="13">
        <v>0</v>
      </c>
      <c r="AA2786" s="13">
        <v>0</v>
      </c>
      <c r="AB2786" s="13"/>
      <c r="AC2786" s="13"/>
      <c r="AD2786" s="13"/>
      <c r="AE2786" s="13"/>
      <c r="AF2786" s="13"/>
      <c r="AG2786" s="13"/>
      <c r="AH2786" s="13"/>
      <c r="AI2786" s="13"/>
      <c r="AJ2786" s="13"/>
      <c r="AK2786" s="13"/>
      <c r="AL2786" s="13"/>
      <c r="AM2786" s="13"/>
      <c r="AN2786" s="13"/>
      <c r="AO2786" s="13"/>
      <c r="AP2786" s="13"/>
      <c r="AQ2786" s="13"/>
      <c r="AR2786" s="13"/>
      <c r="AS2786" s="13"/>
      <c r="AT2786" s="13"/>
      <c r="AU2786" s="13"/>
      <c r="AV2786" s="13"/>
      <c r="AW2786" s="13"/>
      <c r="AX2786" s="13"/>
      <c r="AY2786" s="14" t="str">
        <f t="shared" si="434"/>
        <v/>
      </c>
      <c r="AZ2786" s="14">
        <f t="shared" si="442"/>
        <v>23</v>
      </c>
      <c r="BA2786" s="19">
        <f t="shared" si="435"/>
        <v>0</v>
      </c>
      <c r="BB2786" s="20" t="e">
        <f t="shared" si="443"/>
        <v>#DIV/0!</v>
      </c>
      <c r="BC2786">
        <f t="shared" si="436"/>
        <v>23</v>
      </c>
      <c r="BD2786" s="14">
        <f t="shared" si="437"/>
        <v>1</v>
      </c>
      <c r="BE2786" s="14" t="str">
        <f t="shared" si="438"/>
        <v/>
      </c>
      <c r="BF2786" s="14" t="str">
        <f t="shared" si="439"/>
        <v/>
      </c>
      <c r="BG2786" s="14" t="str">
        <f t="shared" si="440"/>
        <v/>
      </c>
    </row>
    <row r="2787" spans="1:59" x14ac:dyDescent="0.2">
      <c r="A2787" t="str">
        <f t="shared" si="441"/>
        <v>Kieran Strachan_2017</v>
      </c>
      <c r="B2787" t="s">
        <v>2729</v>
      </c>
      <c r="C2787" t="s">
        <v>1</v>
      </c>
      <c r="D2787">
        <v>2017</v>
      </c>
      <c r="E2787" s="13">
        <v>0</v>
      </c>
      <c r="F2787" s="13">
        <v>0</v>
      </c>
      <c r="G2787" s="13">
        <v>0</v>
      </c>
      <c r="H2787" s="13">
        <v>0</v>
      </c>
      <c r="I2787" s="13">
        <v>0</v>
      </c>
      <c r="J2787" s="13">
        <v>0</v>
      </c>
      <c r="K2787" s="13">
        <v>0</v>
      </c>
      <c r="L2787" s="13">
        <v>0</v>
      </c>
      <c r="M2787" s="13">
        <v>0</v>
      </c>
      <c r="N2787" s="13">
        <v>0</v>
      </c>
      <c r="O2787" s="13">
        <v>0</v>
      </c>
      <c r="P2787" s="13">
        <v>0</v>
      </c>
      <c r="Q2787" s="13">
        <v>0</v>
      </c>
      <c r="R2787" s="13">
        <v>0</v>
      </c>
      <c r="S2787" s="13">
        <v>0</v>
      </c>
      <c r="T2787" s="13">
        <v>0</v>
      </c>
      <c r="U2787" s="13">
        <v>0</v>
      </c>
      <c r="V2787" s="13">
        <v>0</v>
      </c>
      <c r="W2787" s="13">
        <v>0</v>
      </c>
      <c r="X2787" s="13">
        <v>0</v>
      </c>
      <c r="Y2787" s="13">
        <v>0</v>
      </c>
      <c r="Z2787" s="13">
        <v>0</v>
      </c>
      <c r="AA2787" s="13">
        <v>0</v>
      </c>
      <c r="AB2787" s="13"/>
      <c r="AC2787" s="13"/>
      <c r="AD2787" s="13"/>
      <c r="AE2787" s="13"/>
      <c r="AF2787" s="13"/>
      <c r="AG2787" s="13"/>
      <c r="AH2787" s="13"/>
      <c r="AI2787" s="13"/>
      <c r="AJ2787" s="13"/>
      <c r="AK2787" s="13"/>
      <c r="AL2787" s="13"/>
      <c r="AM2787" s="13"/>
      <c r="AN2787" s="13"/>
      <c r="AO2787" s="13"/>
      <c r="AP2787" s="13"/>
      <c r="AQ2787" s="13"/>
      <c r="AR2787" s="13"/>
      <c r="AS2787" s="13"/>
      <c r="AT2787" s="13"/>
      <c r="AU2787" s="13"/>
      <c r="AV2787" s="13"/>
      <c r="AW2787" s="13"/>
      <c r="AX2787" s="13"/>
      <c r="AY2787" s="14" t="str">
        <f t="shared" si="434"/>
        <v/>
      </c>
      <c r="AZ2787" s="14">
        <f t="shared" si="442"/>
        <v>23</v>
      </c>
      <c r="BA2787" s="19">
        <f t="shared" si="435"/>
        <v>0</v>
      </c>
      <c r="BB2787" s="20" t="e">
        <f t="shared" si="443"/>
        <v>#DIV/0!</v>
      </c>
      <c r="BC2787">
        <f t="shared" si="436"/>
        <v>23</v>
      </c>
      <c r="BD2787" s="14">
        <f t="shared" si="437"/>
        <v>1</v>
      </c>
      <c r="BE2787" s="14" t="str">
        <f t="shared" si="438"/>
        <v/>
      </c>
      <c r="BF2787" s="14" t="str">
        <f t="shared" si="439"/>
        <v/>
      </c>
      <c r="BG2787" s="14" t="str">
        <f t="shared" si="440"/>
        <v/>
      </c>
    </row>
    <row r="2788" spans="1:59" x14ac:dyDescent="0.2">
      <c r="A2788" t="str">
        <f t="shared" si="441"/>
        <v>Kieran Strachan_2016</v>
      </c>
      <c r="B2788" t="s">
        <v>2729</v>
      </c>
      <c r="C2788" t="s">
        <v>1</v>
      </c>
      <c r="D2788">
        <v>2016</v>
      </c>
      <c r="E2788" s="13">
        <v>0</v>
      </c>
      <c r="F2788" s="13">
        <v>0</v>
      </c>
      <c r="G2788" s="13">
        <v>0</v>
      </c>
      <c r="H2788" s="13">
        <v>0</v>
      </c>
      <c r="I2788" s="13">
        <v>0</v>
      </c>
      <c r="J2788" s="13">
        <v>0</v>
      </c>
      <c r="K2788" s="13">
        <v>0</v>
      </c>
      <c r="L2788" s="13">
        <v>0</v>
      </c>
      <c r="M2788" s="13">
        <v>0</v>
      </c>
      <c r="N2788" s="13">
        <v>0</v>
      </c>
      <c r="O2788" s="13">
        <v>0</v>
      </c>
      <c r="P2788" s="13">
        <v>0</v>
      </c>
      <c r="Q2788" s="13">
        <v>0</v>
      </c>
      <c r="R2788" s="13">
        <v>0</v>
      </c>
      <c r="S2788" s="13">
        <v>0</v>
      </c>
      <c r="T2788" s="13">
        <v>0</v>
      </c>
      <c r="U2788" s="13">
        <v>0</v>
      </c>
      <c r="V2788" s="13">
        <v>0</v>
      </c>
      <c r="W2788" s="13">
        <v>0</v>
      </c>
      <c r="X2788" s="13">
        <v>0</v>
      </c>
      <c r="Y2788" s="13">
        <v>0</v>
      </c>
      <c r="Z2788" s="13">
        <v>0</v>
      </c>
      <c r="AA2788" s="13">
        <v>0</v>
      </c>
      <c r="AB2788" s="13"/>
      <c r="AC2788" s="13"/>
      <c r="AD2788" s="13"/>
      <c r="AE2788" s="13"/>
      <c r="AF2788" s="13"/>
      <c r="AG2788" s="13"/>
      <c r="AH2788" s="13"/>
      <c r="AI2788" s="13"/>
      <c r="AJ2788" s="13"/>
      <c r="AK2788" s="13"/>
      <c r="AL2788" s="13"/>
      <c r="AM2788" s="13"/>
      <c r="AN2788" s="13"/>
      <c r="AO2788" s="13"/>
      <c r="AP2788" s="13"/>
      <c r="AQ2788" s="13"/>
      <c r="AR2788" s="13"/>
      <c r="AS2788" s="13"/>
      <c r="AT2788" s="13"/>
      <c r="AU2788" s="13"/>
      <c r="AV2788" s="13"/>
      <c r="AW2788" s="13"/>
      <c r="AX2788" s="13"/>
      <c r="AY2788" s="14" t="str">
        <f t="shared" si="434"/>
        <v/>
      </c>
      <c r="AZ2788" s="14">
        <f t="shared" si="442"/>
        <v>23</v>
      </c>
      <c r="BA2788" s="19">
        <f t="shared" si="435"/>
        <v>0</v>
      </c>
      <c r="BB2788" s="20" t="e">
        <f t="shared" si="443"/>
        <v>#DIV/0!</v>
      </c>
      <c r="BC2788">
        <f t="shared" si="436"/>
        <v>23</v>
      </c>
      <c r="BD2788" s="14">
        <f t="shared" si="437"/>
        <v>1</v>
      </c>
      <c r="BE2788" s="14" t="str">
        <f t="shared" si="438"/>
        <v/>
      </c>
      <c r="BF2788" s="14" t="str">
        <f t="shared" si="439"/>
        <v/>
      </c>
      <c r="BG2788" s="14" t="str">
        <f t="shared" si="440"/>
        <v/>
      </c>
    </row>
    <row r="2789" spans="1:59" x14ac:dyDescent="0.2">
      <c r="A2789" t="str">
        <f t="shared" si="441"/>
        <v>Kieran Strachan_2015</v>
      </c>
      <c r="B2789" t="s">
        <v>2729</v>
      </c>
      <c r="C2789" t="s">
        <v>1</v>
      </c>
      <c r="D2789">
        <v>2015</v>
      </c>
      <c r="E2789" s="13">
        <v>0</v>
      </c>
      <c r="F2789" s="13">
        <v>0</v>
      </c>
      <c r="G2789" s="13">
        <v>0</v>
      </c>
      <c r="H2789" s="13">
        <v>0</v>
      </c>
      <c r="I2789" s="13">
        <v>0</v>
      </c>
      <c r="J2789" s="13">
        <v>0</v>
      </c>
      <c r="K2789" s="13">
        <v>0</v>
      </c>
      <c r="L2789" s="13">
        <v>0</v>
      </c>
      <c r="M2789" s="13">
        <v>0</v>
      </c>
      <c r="N2789" s="13">
        <v>0</v>
      </c>
      <c r="O2789" s="13">
        <v>0</v>
      </c>
      <c r="P2789" s="13">
        <v>0</v>
      </c>
      <c r="Q2789" s="13">
        <v>0</v>
      </c>
      <c r="R2789" s="13">
        <v>0</v>
      </c>
      <c r="S2789" s="13">
        <v>0</v>
      </c>
      <c r="T2789" s="13">
        <v>0</v>
      </c>
      <c r="U2789" s="13">
        <v>0</v>
      </c>
      <c r="V2789" s="13">
        <v>0</v>
      </c>
      <c r="W2789" s="13">
        <v>0</v>
      </c>
      <c r="X2789" s="13">
        <v>0</v>
      </c>
      <c r="Y2789" s="13">
        <v>0</v>
      </c>
      <c r="Z2789" s="13">
        <v>0</v>
      </c>
      <c r="AA2789" s="13">
        <v>0</v>
      </c>
      <c r="AB2789" s="13"/>
      <c r="AC2789" s="13"/>
      <c r="AD2789" s="13"/>
      <c r="AE2789" s="13"/>
      <c r="AF2789" s="13"/>
      <c r="AG2789" s="13"/>
      <c r="AH2789" s="13"/>
      <c r="AI2789" s="13"/>
      <c r="AJ2789" s="13"/>
      <c r="AK2789" s="13"/>
      <c r="AL2789" s="13"/>
      <c r="AM2789" s="13"/>
      <c r="AN2789" s="13"/>
      <c r="AO2789" s="13"/>
      <c r="AP2789" s="13"/>
      <c r="AQ2789" s="13"/>
      <c r="AR2789" s="13"/>
      <c r="AS2789" s="13"/>
      <c r="AT2789" s="13"/>
      <c r="AU2789" s="13"/>
      <c r="AV2789" s="13"/>
      <c r="AW2789" s="13"/>
      <c r="AX2789" s="13"/>
      <c r="AY2789" s="14" t="str">
        <f t="shared" si="434"/>
        <v/>
      </c>
      <c r="AZ2789" s="14">
        <f t="shared" si="442"/>
        <v>23</v>
      </c>
      <c r="BA2789" s="19">
        <f t="shared" si="435"/>
        <v>0</v>
      </c>
      <c r="BB2789" s="20" t="e">
        <f t="shared" si="443"/>
        <v>#DIV/0!</v>
      </c>
      <c r="BC2789">
        <f t="shared" si="436"/>
        <v>23</v>
      </c>
      <c r="BD2789" s="14">
        <f t="shared" si="437"/>
        <v>1</v>
      </c>
      <c r="BE2789" s="14" t="str">
        <f t="shared" si="438"/>
        <v/>
      </c>
      <c r="BF2789" s="14" t="str">
        <f t="shared" si="439"/>
        <v/>
      </c>
      <c r="BG2789" s="14" t="str">
        <f t="shared" si="440"/>
        <v/>
      </c>
    </row>
    <row r="2790" spans="1:59" x14ac:dyDescent="0.2">
      <c r="A2790" t="str">
        <f t="shared" si="441"/>
        <v>Benjamin Stratton_2018</v>
      </c>
      <c r="B2790" t="s">
        <v>1988</v>
      </c>
      <c r="C2790" t="s">
        <v>260</v>
      </c>
      <c r="D2790">
        <v>2018</v>
      </c>
      <c r="E2790" s="13">
        <v>307900</v>
      </c>
      <c r="F2790" s="13">
        <v>307900</v>
      </c>
      <c r="G2790" s="13">
        <v>307900</v>
      </c>
      <c r="H2790" s="13">
        <v>311100</v>
      </c>
      <c r="I2790" s="13">
        <v>305000</v>
      </c>
      <c r="J2790" s="13">
        <v>307000</v>
      </c>
      <c r="K2790" s="13">
        <v>285400</v>
      </c>
      <c r="L2790" s="13">
        <v>268200</v>
      </c>
      <c r="M2790" s="13">
        <v>265300</v>
      </c>
      <c r="N2790" s="13">
        <v>265600</v>
      </c>
      <c r="O2790" s="13">
        <v>266400</v>
      </c>
      <c r="P2790" s="13">
        <v>269200</v>
      </c>
      <c r="Q2790" s="13">
        <v>269200</v>
      </c>
      <c r="R2790" s="13">
        <v>280900</v>
      </c>
      <c r="S2790" s="13">
        <v>300100</v>
      </c>
      <c r="T2790" s="13">
        <v>307300</v>
      </c>
      <c r="U2790" s="13">
        <v>308900</v>
      </c>
      <c r="V2790" s="13">
        <v>302900</v>
      </c>
      <c r="W2790" s="13">
        <v>294600</v>
      </c>
      <c r="X2790" s="13">
        <v>301100</v>
      </c>
      <c r="Y2790" s="13">
        <v>331600</v>
      </c>
      <c r="Z2790" s="13">
        <v>345200</v>
      </c>
      <c r="AA2790" s="13">
        <v>303200</v>
      </c>
      <c r="AB2790" s="13">
        <v>62</v>
      </c>
      <c r="AC2790" s="13">
        <v>41</v>
      </c>
      <c r="AD2790" s="13">
        <v>87</v>
      </c>
      <c r="AE2790" s="13">
        <v>41</v>
      </c>
      <c r="AF2790" s="13">
        <v>55</v>
      </c>
      <c r="AG2790" s="13">
        <v>38</v>
      </c>
      <c r="AH2790" s="13">
        <v>39</v>
      </c>
      <c r="AI2790" s="13">
        <v>78</v>
      </c>
      <c r="AJ2790" s="13">
        <v>44</v>
      </c>
      <c r="AK2790" s="13">
        <v>39</v>
      </c>
      <c r="AL2790" s="13">
        <v>83</v>
      </c>
      <c r="AM2790" s="13"/>
      <c r="AN2790" s="13">
        <v>66</v>
      </c>
      <c r="AO2790" s="13">
        <v>64</v>
      </c>
      <c r="AP2790" s="13">
        <v>70</v>
      </c>
      <c r="AQ2790" s="13">
        <v>58</v>
      </c>
      <c r="AR2790" s="13">
        <v>47</v>
      </c>
      <c r="AS2790" s="13">
        <v>62</v>
      </c>
      <c r="AT2790" s="13">
        <v>86</v>
      </c>
      <c r="AU2790" s="13">
        <v>106</v>
      </c>
      <c r="AV2790" s="13">
        <v>43</v>
      </c>
      <c r="AW2790" s="13">
        <v>47</v>
      </c>
      <c r="AX2790" s="13">
        <v>42</v>
      </c>
      <c r="AY2790" s="14">
        <f t="shared" si="434"/>
        <v>59</v>
      </c>
      <c r="AZ2790" s="14">
        <f t="shared" si="442"/>
        <v>23</v>
      </c>
      <c r="BA2790" s="19">
        <f t="shared" si="435"/>
        <v>1</v>
      </c>
      <c r="BB2790" s="20">
        <f t="shared" si="443"/>
        <v>19.316905993011851</v>
      </c>
      <c r="BC2790">
        <f t="shared" si="436"/>
        <v>0</v>
      </c>
      <c r="BD2790" s="14">
        <f t="shared" si="437"/>
        <v>9</v>
      </c>
      <c r="BE2790" s="14">
        <f t="shared" si="438"/>
        <v>54</v>
      </c>
      <c r="BF2790" s="14">
        <f t="shared" si="439"/>
        <v>56.6</v>
      </c>
      <c r="BG2790" s="14">
        <f t="shared" si="440"/>
        <v>62.333333333333336</v>
      </c>
    </row>
    <row r="2791" spans="1:59" x14ac:dyDescent="0.2">
      <c r="A2791" t="str">
        <f t="shared" si="441"/>
        <v>Benjamin Stratton_2017</v>
      </c>
      <c r="B2791" t="s">
        <v>1988</v>
      </c>
      <c r="C2791" t="s">
        <v>260</v>
      </c>
      <c r="D2791">
        <v>2017</v>
      </c>
      <c r="E2791" s="13">
        <v>328400</v>
      </c>
      <c r="F2791" s="13">
        <v>328400</v>
      </c>
      <c r="G2791" s="13">
        <v>328400</v>
      </c>
      <c r="H2791" s="13">
        <v>314300</v>
      </c>
      <c r="I2791" s="13">
        <v>317000</v>
      </c>
      <c r="J2791" s="13">
        <v>324100</v>
      </c>
      <c r="K2791" s="13">
        <v>328800</v>
      </c>
      <c r="L2791" s="13">
        <v>329100</v>
      </c>
      <c r="M2791" s="13">
        <v>303700</v>
      </c>
      <c r="N2791" s="13">
        <v>303700</v>
      </c>
      <c r="O2791" s="13">
        <v>303700</v>
      </c>
      <c r="P2791" s="13">
        <v>303700</v>
      </c>
      <c r="Q2791" s="13">
        <v>303700</v>
      </c>
      <c r="R2791" s="13">
        <v>303700</v>
      </c>
      <c r="S2791" s="13">
        <v>303700</v>
      </c>
      <c r="T2791" s="13">
        <v>303700</v>
      </c>
      <c r="U2791" s="13">
        <v>303700</v>
      </c>
      <c r="V2791" s="13">
        <v>303700</v>
      </c>
      <c r="W2791" s="13">
        <v>303700</v>
      </c>
      <c r="X2791" s="13">
        <v>303700</v>
      </c>
      <c r="Y2791" s="13">
        <v>303700</v>
      </c>
      <c r="Z2791" s="13">
        <v>303700</v>
      </c>
      <c r="AA2791" s="13">
        <v>303700</v>
      </c>
      <c r="AB2791" s="13">
        <v>44</v>
      </c>
      <c r="AC2791" s="13">
        <v>66</v>
      </c>
      <c r="AD2791" s="13">
        <v>50</v>
      </c>
      <c r="AE2791" s="13">
        <v>74</v>
      </c>
      <c r="AF2791" s="13">
        <v>77</v>
      </c>
      <c r="AG2791" s="13">
        <v>50</v>
      </c>
      <c r="AH2791" s="13">
        <v>66</v>
      </c>
      <c r="AI2791" s="13">
        <v>21</v>
      </c>
      <c r="AJ2791" s="13"/>
      <c r="AK2791" s="13"/>
      <c r="AL2791" s="13"/>
      <c r="AM2791" s="13"/>
      <c r="AN2791" s="13"/>
      <c r="AO2791" s="13"/>
      <c r="AP2791" s="13"/>
      <c r="AQ2791" s="13"/>
      <c r="AR2791" s="13"/>
      <c r="AS2791" s="13"/>
      <c r="AT2791" s="13"/>
      <c r="AU2791" s="13"/>
      <c r="AV2791" s="13"/>
      <c r="AW2791" s="13"/>
      <c r="AX2791" s="13"/>
      <c r="AY2791" s="14">
        <f t="shared" si="434"/>
        <v>56</v>
      </c>
      <c r="AZ2791" s="14">
        <f t="shared" si="442"/>
        <v>23</v>
      </c>
      <c r="BA2791" s="19">
        <f t="shared" si="435"/>
        <v>0.36363636363636365</v>
      </c>
      <c r="BB2791" s="20">
        <f t="shared" si="443"/>
        <v>18.539533050060502</v>
      </c>
      <c r="BC2791">
        <f t="shared" si="436"/>
        <v>0</v>
      </c>
      <c r="BD2791" s="14">
        <f t="shared" si="437"/>
        <v>9</v>
      </c>
      <c r="BE2791" s="14">
        <f t="shared" si="438"/>
        <v>60.166666666666664</v>
      </c>
      <c r="BF2791" s="14">
        <f t="shared" si="439"/>
        <v>43.5</v>
      </c>
      <c r="BG2791" s="14" t="str">
        <f t="shared" si="440"/>
        <v/>
      </c>
    </row>
    <row r="2792" spans="1:59" x14ac:dyDescent="0.2">
      <c r="A2792" t="str">
        <f t="shared" si="441"/>
        <v>Benjamin Stratton_2016</v>
      </c>
      <c r="B2792" t="s">
        <v>1988</v>
      </c>
      <c r="C2792" t="s">
        <v>260</v>
      </c>
      <c r="D2792">
        <v>2016</v>
      </c>
      <c r="E2792" s="13">
        <v>292900</v>
      </c>
      <c r="F2792" s="13">
        <v>292900</v>
      </c>
      <c r="G2792" s="13">
        <v>292900</v>
      </c>
      <c r="H2792" s="13">
        <v>296800</v>
      </c>
      <c r="I2792" s="13">
        <v>308900</v>
      </c>
      <c r="J2792" s="13">
        <v>313000</v>
      </c>
      <c r="K2792" s="13">
        <v>322100</v>
      </c>
      <c r="L2792" s="13">
        <v>334400</v>
      </c>
      <c r="M2792" s="13">
        <v>349700</v>
      </c>
      <c r="N2792" s="13">
        <v>352700</v>
      </c>
      <c r="O2792" s="13">
        <v>350600</v>
      </c>
      <c r="P2792" s="13">
        <v>343600</v>
      </c>
      <c r="Q2792" s="13">
        <v>331900</v>
      </c>
      <c r="R2792" s="13">
        <v>314100</v>
      </c>
      <c r="S2792" s="13">
        <v>304500</v>
      </c>
      <c r="T2792" s="13">
        <v>304500</v>
      </c>
      <c r="U2792" s="13">
        <v>301100</v>
      </c>
      <c r="V2792" s="13">
        <v>301100</v>
      </c>
      <c r="W2792" s="13">
        <v>289500</v>
      </c>
      <c r="X2792" s="13">
        <v>285100</v>
      </c>
      <c r="Y2792" s="13">
        <v>266900</v>
      </c>
      <c r="Z2792" s="13">
        <v>266900</v>
      </c>
      <c r="AA2792" s="13">
        <v>266900</v>
      </c>
      <c r="AB2792" s="13">
        <v>36</v>
      </c>
      <c r="AC2792" s="13">
        <v>84</v>
      </c>
      <c r="AD2792" s="13">
        <v>61</v>
      </c>
      <c r="AE2792" s="13">
        <v>57</v>
      </c>
      <c r="AF2792" s="13">
        <v>72</v>
      </c>
      <c r="AG2792" s="13">
        <v>75</v>
      </c>
      <c r="AH2792" s="13">
        <v>72</v>
      </c>
      <c r="AI2792" s="13">
        <v>86</v>
      </c>
      <c r="AJ2792" s="13">
        <v>58</v>
      </c>
      <c r="AK2792" s="13">
        <v>63</v>
      </c>
      <c r="AL2792" s="13">
        <v>73</v>
      </c>
      <c r="AM2792" s="13">
        <v>44</v>
      </c>
      <c r="AN2792" s="13">
        <v>47</v>
      </c>
      <c r="AO2792" s="13">
        <v>78</v>
      </c>
      <c r="AP2792" s="13"/>
      <c r="AQ2792" s="13">
        <v>51</v>
      </c>
      <c r="AR2792" s="13">
        <v>55</v>
      </c>
      <c r="AS2792" s="13">
        <v>53</v>
      </c>
      <c r="AT2792" s="13">
        <v>61</v>
      </c>
      <c r="AU2792" s="13">
        <v>21</v>
      </c>
      <c r="AV2792" s="13"/>
      <c r="AW2792" s="13"/>
      <c r="AX2792" s="13"/>
      <c r="AY2792" s="14">
        <f t="shared" si="434"/>
        <v>60.368421052631582</v>
      </c>
      <c r="AZ2792" s="14">
        <f t="shared" si="442"/>
        <v>23</v>
      </c>
      <c r="BA2792" s="19">
        <f t="shared" si="435"/>
        <v>0.86363636363636365</v>
      </c>
      <c r="BB2792" s="20">
        <f t="shared" si="443"/>
        <v>16.59387613386934</v>
      </c>
      <c r="BC2792">
        <f t="shared" si="436"/>
        <v>0</v>
      </c>
      <c r="BD2792" s="14">
        <f t="shared" si="437"/>
        <v>21</v>
      </c>
      <c r="BE2792" s="14">
        <f t="shared" si="438"/>
        <v>64.166666666666671</v>
      </c>
      <c r="BF2792" s="14">
        <f t="shared" si="439"/>
        <v>66</v>
      </c>
      <c r="BG2792" s="14">
        <f t="shared" si="440"/>
        <v>48.2</v>
      </c>
    </row>
    <row r="2793" spans="1:59" x14ac:dyDescent="0.2">
      <c r="A2793" t="str">
        <f t="shared" si="441"/>
        <v>Benjamin Stratton_2015</v>
      </c>
      <c r="B2793" t="s">
        <v>1988</v>
      </c>
      <c r="C2793" t="s">
        <v>260</v>
      </c>
      <c r="D2793">
        <v>2015</v>
      </c>
      <c r="E2793" s="13">
        <v>327000</v>
      </c>
      <c r="F2793" s="13">
        <v>327000</v>
      </c>
      <c r="G2793" s="13">
        <v>327000</v>
      </c>
      <c r="H2793" s="13">
        <v>333200</v>
      </c>
      <c r="I2793" s="13">
        <v>345300</v>
      </c>
      <c r="J2793" s="13">
        <v>349400</v>
      </c>
      <c r="K2793" s="13">
        <v>352900</v>
      </c>
      <c r="L2793" s="13">
        <v>345900</v>
      </c>
      <c r="M2793" s="13">
        <v>318600</v>
      </c>
      <c r="N2793" s="13">
        <v>301600</v>
      </c>
      <c r="O2793" s="13">
        <v>289500</v>
      </c>
      <c r="P2793" s="13">
        <v>289500</v>
      </c>
      <c r="Q2793" s="13">
        <v>292500</v>
      </c>
      <c r="R2793" s="13">
        <v>281000</v>
      </c>
      <c r="S2793" s="13">
        <v>269100</v>
      </c>
      <c r="T2793" s="13">
        <v>250100</v>
      </c>
      <c r="U2793" s="13">
        <v>234900</v>
      </c>
      <c r="V2793" s="13">
        <v>234900</v>
      </c>
      <c r="W2793" s="13">
        <v>219600</v>
      </c>
      <c r="X2793" s="13">
        <v>224000</v>
      </c>
      <c r="Y2793" s="13">
        <v>233600</v>
      </c>
      <c r="Z2793" s="13">
        <v>243500</v>
      </c>
      <c r="AA2793" s="13">
        <v>234600</v>
      </c>
      <c r="AB2793" s="13">
        <v>59</v>
      </c>
      <c r="AC2793" s="13">
        <v>90</v>
      </c>
      <c r="AD2793" s="13">
        <v>59</v>
      </c>
      <c r="AE2793" s="13">
        <v>76</v>
      </c>
      <c r="AF2793" s="13">
        <v>80</v>
      </c>
      <c r="AG2793" s="13">
        <v>60</v>
      </c>
      <c r="AH2793" s="13">
        <v>55</v>
      </c>
      <c r="AI2793" s="13">
        <v>29</v>
      </c>
      <c r="AJ2793" s="13">
        <v>67</v>
      </c>
      <c r="AK2793" s="13">
        <v>55</v>
      </c>
      <c r="AL2793" s="13"/>
      <c r="AM2793" s="13">
        <v>57</v>
      </c>
      <c r="AN2793" s="13">
        <v>36</v>
      </c>
      <c r="AO2793" s="13">
        <v>46</v>
      </c>
      <c r="AP2793" s="13">
        <v>34</v>
      </c>
      <c r="AQ2793" s="13">
        <v>34</v>
      </c>
      <c r="AR2793" s="13"/>
      <c r="AS2793" s="13">
        <v>39</v>
      </c>
      <c r="AT2793" s="13">
        <v>70</v>
      </c>
      <c r="AU2793" s="13">
        <v>49</v>
      </c>
      <c r="AV2793" s="13">
        <v>47</v>
      </c>
      <c r="AW2793" s="13">
        <v>33</v>
      </c>
      <c r="AX2793" s="13">
        <v>64</v>
      </c>
      <c r="AY2793" s="14">
        <f t="shared" si="434"/>
        <v>54.238095238095241</v>
      </c>
      <c r="AZ2793" s="14">
        <f t="shared" si="442"/>
        <v>23</v>
      </c>
      <c r="BA2793" s="19">
        <f t="shared" si="435"/>
        <v>0.95454545454545459</v>
      </c>
      <c r="BB2793" s="20">
        <f t="shared" si="443"/>
        <v>16.777677914135683</v>
      </c>
      <c r="BC2793">
        <f t="shared" si="436"/>
        <v>0</v>
      </c>
      <c r="BD2793" s="14">
        <f t="shared" si="437"/>
        <v>19</v>
      </c>
      <c r="BE2793" s="14">
        <f t="shared" si="438"/>
        <v>70.666666666666671</v>
      </c>
      <c r="BF2793" s="14">
        <f t="shared" si="439"/>
        <v>52.6</v>
      </c>
      <c r="BG2793" s="14">
        <f t="shared" si="440"/>
        <v>46.25</v>
      </c>
    </row>
    <row r="2794" spans="1:59" x14ac:dyDescent="0.2">
      <c r="A2794" t="str">
        <f t="shared" si="441"/>
        <v>Billy Stretch_2018</v>
      </c>
      <c r="B2794" t="s">
        <v>558</v>
      </c>
      <c r="C2794" t="s">
        <v>288</v>
      </c>
      <c r="D2794">
        <v>2018</v>
      </c>
      <c r="E2794" s="13">
        <v>392800</v>
      </c>
      <c r="F2794" s="13">
        <v>392800</v>
      </c>
      <c r="G2794" s="13">
        <v>392800</v>
      </c>
      <c r="H2794" s="13">
        <v>392800</v>
      </c>
      <c r="I2794" s="13">
        <v>392800</v>
      </c>
      <c r="J2794" s="13">
        <v>392800</v>
      </c>
      <c r="K2794" s="13">
        <v>392800</v>
      </c>
      <c r="L2794" s="13">
        <v>392800</v>
      </c>
      <c r="M2794" s="13">
        <v>392800</v>
      </c>
      <c r="N2794" s="13">
        <v>392800</v>
      </c>
      <c r="O2794" s="13">
        <v>392800</v>
      </c>
      <c r="P2794" s="13">
        <v>392800</v>
      </c>
      <c r="Q2794" s="13">
        <v>392800</v>
      </c>
      <c r="R2794" s="13">
        <v>392800</v>
      </c>
      <c r="S2794" s="13">
        <v>392800</v>
      </c>
      <c r="T2794" s="13">
        <v>392800</v>
      </c>
      <c r="U2794" s="13">
        <v>392800</v>
      </c>
      <c r="V2794" s="13">
        <v>392800</v>
      </c>
      <c r="W2794" s="13">
        <v>392800</v>
      </c>
      <c r="X2794" s="13">
        <v>392800</v>
      </c>
      <c r="Y2794" s="13">
        <v>392800</v>
      </c>
      <c r="Z2794" s="13">
        <v>392800</v>
      </c>
      <c r="AA2794" s="13">
        <v>392800</v>
      </c>
      <c r="AB2794" s="13"/>
      <c r="AC2794" s="13"/>
      <c r="AD2794" s="13"/>
      <c r="AE2794" s="13"/>
      <c r="AF2794" s="13">
        <v>57</v>
      </c>
      <c r="AG2794" s="13"/>
      <c r="AH2794" s="13"/>
      <c r="AI2794" s="13"/>
      <c r="AJ2794" s="13"/>
      <c r="AK2794" s="13"/>
      <c r="AL2794" s="13"/>
      <c r="AM2794" s="13"/>
      <c r="AN2794" s="13"/>
      <c r="AO2794" s="13"/>
      <c r="AP2794" s="13"/>
      <c r="AQ2794" s="13">
        <v>93</v>
      </c>
      <c r="AR2794" s="13"/>
      <c r="AS2794" s="13"/>
      <c r="AT2794" s="13"/>
      <c r="AU2794" s="13"/>
      <c r="AV2794" s="13"/>
      <c r="AW2794" s="13"/>
      <c r="AX2794" s="13"/>
      <c r="AY2794" s="14">
        <f t="shared" si="434"/>
        <v>75</v>
      </c>
      <c r="AZ2794" s="14">
        <f t="shared" si="442"/>
        <v>23</v>
      </c>
      <c r="BA2794" s="19">
        <f t="shared" si="435"/>
        <v>9.0909090909090912E-2</v>
      </c>
      <c r="BB2794" s="20">
        <f t="shared" si="443"/>
        <v>25.45584412271571</v>
      </c>
      <c r="BC2794">
        <f t="shared" si="436"/>
        <v>0</v>
      </c>
      <c r="BD2794" s="14">
        <f t="shared" si="437"/>
        <v>1</v>
      </c>
      <c r="BE2794" s="14">
        <f t="shared" si="438"/>
        <v>57</v>
      </c>
      <c r="BF2794" s="14" t="str">
        <f t="shared" si="439"/>
        <v/>
      </c>
      <c r="BG2794" s="14">
        <f t="shared" si="440"/>
        <v>93</v>
      </c>
    </row>
    <row r="2795" spans="1:59" x14ac:dyDescent="0.2">
      <c r="A2795" t="str">
        <f t="shared" si="441"/>
        <v>Billy Stretch_2017</v>
      </c>
      <c r="B2795" t="s">
        <v>558</v>
      </c>
      <c r="C2795" t="s">
        <v>288</v>
      </c>
      <c r="D2795">
        <v>2017</v>
      </c>
      <c r="E2795" s="13">
        <v>371000</v>
      </c>
      <c r="F2795" s="13">
        <v>371000</v>
      </c>
      <c r="G2795" s="13">
        <v>371000</v>
      </c>
      <c r="H2795" s="13">
        <v>397200</v>
      </c>
      <c r="I2795" s="13">
        <v>396500</v>
      </c>
      <c r="J2795" s="13">
        <v>394900</v>
      </c>
      <c r="K2795" s="13">
        <v>394900</v>
      </c>
      <c r="L2795" s="13">
        <v>394900</v>
      </c>
      <c r="M2795" s="13">
        <v>394900</v>
      </c>
      <c r="N2795" s="13">
        <v>394900</v>
      </c>
      <c r="O2795" s="13">
        <v>394900</v>
      </c>
      <c r="P2795" s="13">
        <v>394900</v>
      </c>
      <c r="Q2795" s="13">
        <v>394900</v>
      </c>
      <c r="R2795" s="13">
        <v>394900</v>
      </c>
      <c r="S2795" s="13">
        <v>400800</v>
      </c>
      <c r="T2795" s="13">
        <v>395700</v>
      </c>
      <c r="U2795" s="13">
        <v>375000</v>
      </c>
      <c r="V2795" s="13">
        <v>375000</v>
      </c>
      <c r="W2795" s="13">
        <v>375000</v>
      </c>
      <c r="X2795" s="13">
        <v>375000</v>
      </c>
      <c r="Y2795" s="13">
        <v>375000</v>
      </c>
      <c r="Z2795" s="13">
        <v>375000</v>
      </c>
      <c r="AA2795" s="13">
        <v>329000</v>
      </c>
      <c r="AB2795" s="13">
        <v>96</v>
      </c>
      <c r="AC2795" s="13">
        <v>87</v>
      </c>
      <c r="AD2795" s="13">
        <v>92</v>
      </c>
      <c r="AE2795" s="13">
        <v>52</v>
      </c>
      <c r="AF2795" s="13">
        <v>84</v>
      </c>
      <c r="AG2795" s="13"/>
      <c r="AH2795" s="13"/>
      <c r="AI2795" s="13"/>
      <c r="AJ2795" s="13"/>
      <c r="AK2795" s="13"/>
      <c r="AL2795" s="13"/>
      <c r="AM2795" s="13"/>
      <c r="AN2795" s="13"/>
      <c r="AO2795" s="13">
        <v>109</v>
      </c>
      <c r="AP2795" s="13">
        <v>34</v>
      </c>
      <c r="AQ2795" s="13">
        <v>46</v>
      </c>
      <c r="AR2795" s="13"/>
      <c r="AS2795" s="13"/>
      <c r="AT2795" s="13"/>
      <c r="AU2795" s="13"/>
      <c r="AV2795" s="13"/>
      <c r="AW2795" s="13">
        <v>43</v>
      </c>
      <c r="AX2795" s="13"/>
      <c r="AY2795" s="14">
        <f t="shared" si="434"/>
        <v>71.444444444444443</v>
      </c>
      <c r="AZ2795" s="14">
        <f t="shared" si="442"/>
        <v>23</v>
      </c>
      <c r="BA2795" s="19">
        <f t="shared" si="435"/>
        <v>0.40909090909090912</v>
      </c>
      <c r="BB2795" s="20">
        <f t="shared" si="443"/>
        <v>27.55045875802756</v>
      </c>
      <c r="BC2795">
        <f t="shared" si="436"/>
        <v>0</v>
      </c>
      <c r="BD2795" s="14">
        <f t="shared" si="437"/>
        <v>23</v>
      </c>
      <c r="BE2795" s="14">
        <f t="shared" si="438"/>
        <v>82.2</v>
      </c>
      <c r="BF2795" s="14" t="str">
        <f t="shared" si="439"/>
        <v/>
      </c>
      <c r="BG2795" s="14">
        <f t="shared" si="440"/>
        <v>41</v>
      </c>
    </row>
    <row r="2796" spans="1:59" x14ac:dyDescent="0.2">
      <c r="A2796" t="str">
        <f t="shared" si="441"/>
        <v>Billy Stretch_2016</v>
      </c>
      <c r="B2796" t="s">
        <v>558</v>
      </c>
      <c r="C2796" t="s">
        <v>288</v>
      </c>
      <c r="D2796">
        <v>2016</v>
      </c>
      <c r="E2796" s="13">
        <v>252100</v>
      </c>
      <c r="F2796" s="13">
        <v>252100</v>
      </c>
      <c r="G2796" s="13">
        <v>252100</v>
      </c>
      <c r="H2796" s="13">
        <v>252100</v>
      </c>
      <c r="I2796" s="13">
        <v>252100</v>
      </c>
      <c r="J2796" s="13">
        <v>252100</v>
      </c>
      <c r="K2796" s="13">
        <v>252100</v>
      </c>
      <c r="L2796" s="13">
        <v>252100</v>
      </c>
      <c r="M2796" s="13">
        <v>274900</v>
      </c>
      <c r="N2796" s="13">
        <v>317500</v>
      </c>
      <c r="O2796" s="13">
        <v>353400</v>
      </c>
      <c r="P2796" s="13">
        <v>370400</v>
      </c>
      <c r="Q2796" s="13">
        <v>361300</v>
      </c>
      <c r="R2796" s="13">
        <v>337800</v>
      </c>
      <c r="S2796" s="13">
        <v>337800</v>
      </c>
      <c r="T2796" s="13">
        <v>323900</v>
      </c>
      <c r="U2796" s="13">
        <v>312200</v>
      </c>
      <c r="V2796" s="13">
        <v>312200</v>
      </c>
      <c r="W2796" s="13">
        <v>322100</v>
      </c>
      <c r="X2796" s="13">
        <v>333400</v>
      </c>
      <c r="Y2796" s="13">
        <v>348400</v>
      </c>
      <c r="Z2796" s="13">
        <v>354900</v>
      </c>
      <c r="AA2796" s="13">
        <v>342700</v>
      </c>
      <c r="AB2796" s="13"/>
      <c r="AC2796" s="13"/>
      <c r="AD2796" s="13">
        <v>49</v>
      </c>
      <c r="AE2796" s="13"/>
      <c r="AF2796" s="13"/>
      <c r="AG2796" s="13"/>
      <c r="AH2796" s="13">
        <v>64</v>
      </c>
      <c r="AI2796" s="13">
        <v>88</v>
      </c>
      <c r="AJ2796" s="13">
        <v>109</v>
      </c>
      <c r="AK2796" s="13">
        <v>75</v>
      </c>
      <c r="AL2796" s="13">
        <v>66</v>
      </c>
      <c r="AM2796" s="13">
        <v>61</v>
      </c>
      <c r="AN2796" s="13">
        <v>42</v>
      </c>
      <c r="AO2796" s="13"/>
      <c r="AP2796" s="13">
        <v>68</v>
      </c>
      <c r="AQ2796" s="13">
        <v>59</v>
      </c>
      <c r="AR2796" s="13"/>
      <c r="AS2796" s="13">
        <v>88</v>
      </c>
      <c r="AT2796" s="13">
        <v>78</v>
      </c>
      <c r="AU2796" s="13">
        <v>75</v>
      </c>
      <c r="AV2796" s="13">
        <v>78</v>
      </c>
      <c r="AW2796" s="13">
        <v>39</v>
      </c>
      <c r="AX2796" s="13">
        <v>52</v>
      </c>
      <c r="AY2796" s="14">
        <f t="shared" si="434"/>
        <v>68.1875</v>
      </c>
      <c r="AZ2796" s="14">
        <f t="shared" si="442"/>
        <v>23</v>
      </c>
      <c r="BA2796" s="19">
        <f t="shared" si="435"/>
        <v>0.72727272727272729</v>
      </c>
      <c r="BB2796" s="20">
        <f t="shared" si="443"/>
        <v>18.371059668220919</v>
      </c>
      <c r="BC2796">
        <f t="shared" si="436"/>
        <v>0</v>
      </c>
      <c r="BD2796" s="14">
        <f t="shared" si="437"/>
        <v>1</v>
      </c>
      <c r="BE2796" s="14">
        <f t="shared" si="438"/>
        <v>49</v>
      </c>
      <c r="BF2796" s="14">
        <f t="shared" si="439"/>
        <v>77.166666666666671</v>
      </c>
      <c r="BG2796" s="14">
        <f t="shared" si="440"/>
        <v>67.125</v>
      </c>
    </row>
    <row r="2797" spans="1:59" x14ac:dyDescent="0.2">
      <c r="A2797" t="str">
        <f t="shared" si="441"/>
        <v>Billy Stretch_2015</v>
      </c>
      <c r="B2797" t="s">
        <v>558</v>
      </c>
      <c r="C2797" t="s">
        <v>288</v>
      </c>
      <c r="D2797">
        <v>2015</v>
      </c>
      <c r="E2797" s="13">
        <v>117300</v>
      </c>
      <c r="F2797" s="13">
        <v>117300</v>
      </c>
      <c r="G2797" s="13">
        <v>117300</v>
      </c>
      <c r="H2797" s="13">
        <v>117300</v>
      </c>
      <c r="I2797" s="13">
        <v>117300</v>
      </c>
      <c r="J2797" s="13">
        <v>117300</v>
      </c>
      <c r="K2797" s="13">
        <v>117300</v>
      </c>
      <c r="L2797" s="13">
        <v>117300</v>
      </c>
      <c r="M2797" s="13">
        <v>117300</v>
      </c>
      <c r="N2797" s="13">
        <v>117300</v>
      </c>
      <c r="O2797" s="13">
        <v>117300</v>
      </c>
      <c r="P2797" s="13">
        <v>135600</v>
      </c>
      <c r="Q2797" s="13">
        <v>151200</v>
      </c>
      <c r="R2797" s="13">
        <v>151200</v>
      </c>
      <c r="S2797" s="13">
        <v>178900</v>
      </c>
      <c r="T2797" s="13">
        <v>194000</v>
      </c>
      <c r="U2797" s="13">
        <v>205900</v>
      </c>
      <c r="V2797" s="13">
        <v>207400</v>
      </c>
      <c r="W2797" s="13">
        <v>207400</v>
      </c>
      <c r="X2797" s="13">
        <v>207400</v>
      </c>
      <c r="Y2797" s="13">
        <v>207400</v>
      </c>
      <c r="Z2797" s="13">
        <v>219900</v>
      </c>
      <c r="AA2797" s="13">
        <v>219000</v>
      </c>
      <c r="AB2797" s="13"/>
      <c r="AC2797" s="13"/>
      <c r="AD2797" s="13"/>
      <c r="AE2797" s="13"/>
      <c r="AF2797" s="13"/>
      <c r="AG2797" s="13">
        <v>51</v>
      </c>
      <c r="AH2797" s="13">
        <v>14</v>
      </c>
      <c r="AI2797" s="13"/>
      <c r="AJ2797" s="13"/>
      <c r="AK2797" s="13"/>
      <c r="AL2797" s="13">
        <v>46</v>
      </c>
      <c r="AM2797" s="13">
        <v>56</v>
      </c>
      <c r="AN2797" s="13"/>
      <c r="AO2797" s="13">
        <v>50</v>
      </c>
      <c r="AP2797" s="13">
        <v>34</v>
      </c>
      <c r="AQ2797" s="13">
        <v>58</v>
      </c>
      <c r="AR2797" s="13">
        <v>36</v>
      </c>
      <c r="AS2797" s="13"/>
      <c r="AT2797" s="13"/>
      <c r="AU2797" s="13"/>
      <c r="AV2797" s="13">
        <v>62</v>
      </c>
      <c r="AW2797" s="13">
        <v>35</v>
      </c>
      <c r="AX2797" s="13">
        <v>72</v>
      </c>
      <c r="AY2797" s="14">
        <f t="shared" si="434"/>
        <v>46.727272727272727</v>
      </c>
      <c r="AZ2797" s="14">
        <f t="shared" si="442"/>
        <v>23</v>
      </c>
      <c r="BA2797" s="19">
        <f t="shared" si="435"/>
        <v>0.5</v>
      </c>
      <c r="BB2797" s="20">
        <f t="shared" si="443"/>
        <v>16.125079280989038</v>
      </c>
      <c r="BC2797">
        <f t="shared" si="436"/>
        <v>0</v>
      </c>
      <c r="BD2797" s="14">
        <f t="shared" si="437"/>
        <v>1</v>
      </c>
      <c r="BE2797" s="14">
        <f t="shared" si="438"/>
        <v>51</v>
      </c>
      <c r="BF2797" s="14">
        <f t="shared" si="439"/>
        <v>38.666666666666664</v>
      </c>
      <c r="BG2797" s="14">
        <f t="shared" si="440"/>
        <v>49.5</v>
      </c>
    </row>
    <row r="2798" spans="1:59" x14ac:dyDescent="0.2">
      <c r="A2798" t="str">
        <f t="shared" si="441"/>
        <v>Jake Stringer_2018</v>
      </c>
      <c r="B2798" t="s">
        <v>682</v>
      </c>
      <c r="C2798" t="s">
        <v>150</v>
      </c>
      <c r="D2798">
        <v>2018</v>
      </c>
      <c r="E2798" s="13">
        <v>356000</v>
      </c>
      <c r="F2798" s="13">
        <v>356000</v>
      </c>
      <c r="G2798" s="13">
        <v>356000</v>
      </c>
      <c r="H2798" s="13">
        <v>338700</v>
      </c>
      <c r="I2798" s="13">
        <v>332900</v>
      </c>
      <c r="J2798" s="13">
        <v>341100</v>
      </c>
      <c r="K2798" s="13">
        <v>355300</v>
      </c>
      <c r="L2798" s="13">
        <v>349000</v>
      </c>
      <c r="M2798" s="13">
        <v>329200</v>
      </c>
      <c r="N2798" s="13">
        <v>323100</v>
      </c>
      <c r="O2798" s="13">
        <v>338400</v>
      </c>
      <c r="P2798" s="13">
        <v>360700</v>
      </c>
      <c r="Q2798" s="13">
        <v>377900</v>
      </c>
      <c r="R2798" s="13">
        <v>377900</v>
      </c>
      <c r="S2798" s="13">
        <v>390500</v>
      </c>
      <c r="T2798" s="13">
        <v>406000</v>
      </c>
      <c r="U2798" s="13">
        <v>402500</v>
      </c>
      <c r="V2798" s="13">
        <v>402500</v>
      </c>
      <c r="W2798" s="13">
        <v>402500</v>
      </c>
      <c r="X2798" s="13">
        <v>395600</v>
      </c>
      <c r="Y2798" s="13">
        <v>386900</v>
      </c>
      <c r="Z2798" s="13">
        <v>380000</v>
      </c>
      <c r="AA2798" s="13">
        <v>339800</v>
      </c>
      <c r="AB2798" s="13">
        <v>64</v>
      </c>
      <c r="AC2798" s="13">
        <v>48</v>
      </c>
      <c r="AD2798" s="13">
        <v>61</v>
      </c>
      <c r="AE2798" s="13">
        <v>77</v>
      </c>
      <c r="AF2798" s="13">
        <v>75</v>
      </c>
      <c r="AG2798" s="13">
        <v>82</v>
      </c>
      <c r="AH2798" s="13">
        <v>41</v>
      </c>
      <c r="AI2798" s="13">
        <v>43</v>
      </c>
      <c r="AJ2798" s="13">
        <v>101</v>
      </c>
      <c r="AK2798" s="13">
        <v>84</v>
      </c>
      <c r="AL2798" s="13">
        <v>68</v>
      </c>
      <c r="AM2798" s="13">
        <v>105</v>
      </c>
      <c r="AN2798" s="13"/>
      <c r="AO2798" s="13">
        <v>84</v>
      </c>
      <c r="AP2798" s="13">
        <v>85</v>
      </c>
      <c r="AQ2798" s="13">
        <v>72</v>
      </c>
      <c r="AR2798" s="13"/>
      <c r="AS2798" s="13"/>
      <c r="AT2798" s="13">
        <v>74</v>
      </c>
      <c r="AU2798" s="13">
        <v>78</v>
      </c>
      <c r="AV2798" s="13">
        <v>71</v>
      </c>
      <c r="AW2798" s="13">
        <v>49</v>
      </c>
      <c r="AX2798" s="13">
        <v>52</v>
      </c>
      <c r="AY2798" s="14">
        <f t="shared" si="434"/>
        <v>70.7</v>
      </c>
      <c r="AZ2798" s="14">
        <f t="shared" si="442"/>
        <v>23</v>
      </c>
      <c r="BA2798" s="19">
        <f t="shared" si="435"/>
        <v>0.90909090909090906</v>
      </c>
      <c r="BB2798" s="20">
        <f t="shared" si="443"/>
        <v>17.823993291126012</v>
      </c>
      <c r="BC2798">
        <f t="shared" si="436"/>
        <v>0</v>
      </c>
      <c r="BD2798" s="14">
        <f t="shared" si="437"/>
        <v>10</v>
      </c>
      <c r="BE2798" s="14">
        <f t="shared" si="438"/>
        <v>67.833333333333329</v>
      </c>
      <c r="BF2798" s="14">
        <f t="shared" si="439"/>
        <v>73.666666666666671</v>
      </c>
      <c r="BG2798" s="14">
        <f t="shared" si="440"/>
        <v>68.714285714285708</v>
      </c>
    </row>
    <row r="2799" spans="1:59" x14ac:dyDescent="0.2">
      <c r="A2799" t="str">
        <f t="shared" si="441"/>
        <v>Jake Stringer_2017</v>
      </c>
      <c r="B2799" t="s">
        <v>682</v>
      </c>
      <c r="C2799" t="s">
        <v>150</v>
      </c>
      <c r="D2799">
        <v>2017</v>
      </c>
      <c r="E2799" s="13">
        <v>410100</v>
      </c>
      <c r="F2799" s="13">
        <v>410100</v>
      </c>
      <c r="G2799" s="13">
        <v>410100</v>
      </c>
      <c r="H2799" s="13">
        <v>401500</v>
      </c>
      <c r="I2799" s="13">
        <v>415300</v>
      </c>
      <c r="J2799" s="13">
        <v>429900</v>
      </c>
      <c r="K2799" s="13">
        <v>431800</v>
      </c>
      <c r="L2799" s="13">
        <v>402900</v>
      </c>
      <c r="M2799" s="13">
        <v>402900</v>
      </c>
      <c r="N2799" s="13">
        <v>402900</v>
      </c>
      <c r="O2799" s="13">
        <v>390900</v>
      </c>
      <c r="P2799" s="13">
        <v>390900</v>
      </c>
      <c r="Q2799" s="13">
        <v>367200</v>
      </c>
      <c r="R2799" s="13">
        <v>350900</v>
      </c>
      <c r="S2799" s="13">
        <v>341600</v>
      </c>
      <c r="T2799" s="13">
        <v>343400</v>
      </c>
      <c r="U2799" s="13">
        <v>369800</v>
      </c>
      <c r="V2799" s="13">
        <v>351200</v>
      </c>
      <c r="W2799" s="13">
        <v>351200</v>
      </c>
      <c r="X2799" s="13">
        <v>351200</v>
      </c>
      <c r="Y2799" s="13">
        <v>351200</v>
      </c>
      <c r="Z2799" s="13">
        <v>333300</v>
      </c>
      <c r="AA2799" s="13">
        <v>283100</v>
      </c>
      <c r="AB2799" s="13">
        <v>51</v>
      </c>
      <c r="AC2799" s="13">
        <v>81</v>
      </c>
      <c r="AD2799" s="13">
        <v>88</v>
      </c>
      <c r="AE2799" s="13">
        <v>97</v>
      </c>
      <c r="AF2799" s="13">
        <v>90</v>
      </c>
      <c r="AG2799" s="13">
        <v>70</v>
      </c>
      <c r="AH2799" s="13">
        <v>28</v>
      </c>
      <c r="AI2799" s="13"/>
      <c r="AJ2799" s="13"/>
      <c r="AK2799" s="13">
        <v>112</v>
      </c>
      <c r="AL2799" s="13"/>
      <c r="AM2799" s="13">
        <v>36</v>
      </c>
      <c r="AN2799" s="13">
        <v>31</v>
      </c>
      <c r="AO2799" s="13">
        <v>118</v>
      </c>
      <c r="AP2799" s="13">
        <v>58</v>
      </c>
      <c r="AQ2799" s="13">
        <v>88</v>
      </c>
      <c r="AR2799" s="13">
        <v>33</v>
      </c>
      <c r="AS2799" s="13"/>
      <c r="AT2799" s="13"/>
      <c r="AU2799" s="13"/>
      <c r="AV2799" s="13">
        <v>51</v>
      </c>
      <c r="AW2799" s="13">
        <v>4</v>
      </c>
      <c r="AX2799" s="13"/>
      <c r="AY2799" s="14">
        <f t="shared" ref="AY2799:AY2862" si="444">IFERROR(AVERAGEIFS(AB2799:AX2799,AB2799:AX2799,"&lt;&gt;"),"")</f>
        <v>64.75</v>
      </c>
      <c r="AZ2799" s="14">
        <f t="shared" si="442"/>
        <v>23</v>
      </c>
      <c r="BA2799" s="19">
        <f t="shared" ref="BA2799:BA2862" si="445">COUNTIF(AB2799:AX2799,"&lt;&gt;")/22</f>
        <v>0.72727272727272729</v>
      </c>
      <c r="BB2799" s="20">
        <f t="shared" si="443"/>
        <v>33.22348566902636</v>
      </c>
      <c r="BC2799">
        <f t="shared" ref="BC2799:BC2862" si="446">COUNTIFS(E2799:AA2799,0)</f>
        <v>0</v>
      </c>
      <c r="BD2799" s="14">
        <f t="shared" ref="BD2799:BD2862" si="447">MATCH(MIN(E2799:AA2799),E2799:AA2799,0)</f>
        <v>23</v>
      </c>
      <c r="BE2799" s="14">
        <f t="shared" ref="BE2799:BE2862" si="448">IFERROR(AVERAGE(AB2799:AG2799),"")</f>
        <v>79.5</v>
      </c>
      <c r="BF2799" s="14">
        <f t="shared" ref="BF2799:BF2862" si="449">IFERROR(AVERAGE(AH2799:AM2799),"")</f>
        <v>58.666666666666664</v>
      </c>
      <c r="BG2799" s="14">
        <f t="shared" ref="BG2799:BG2862" si="450">IFERROR(AVERAGE(AP2799:AX2799),"")</f>
        <v>46.8</v>
      </c>
    </row>
    <row r="2800" spans="1:59" x14ac:dyDescent="0.2">
      <c r="A2800" t="str">
        <f t="shared" si="441"/>
        <v>Jake Stringer_2016</v>
      </c>
      <c r="B2800" t="s">
        <v>682</v>
      </c>
      <c r="C2800" t="s">
        <v>150</v>
      </c>
      <c r="D2800">
        <v>2016</v>
      </c>
      <c r="E2800" s="13">
        <v>425000</v>
      </c>
      <c r="F2800" s="13">
        <v>425000</v>
      </c>
      <c r="G2800" s="13">
        <v>425000</v>
      </c>
      <c r="H2800" s="13">
        <v>434400</v>
      </c>
      <c r="I2800" s="13">
        <v>426500</v>
      </c>
      <c r="J2800" s="13">
        <v>420800</v>
      </c>
      <c r="K2800" s="13">
        <v>408900</v>
      </c>
      <c r="L2800" s="13">
        <v>417400</v>
      </c>
      <c r="M2800" s="13">
        <v>421100</v>
      </c>
      <c r="N2800" s="13">
        <v>418400</v>
      </c>
      <c r="O2800" s="13">
        <v>379500</v>
      </c>
      <c r="P2800" s="13">
        <v>353800</v>
      </c>
      <c r="Q2800" s="13">
        <v>347700</v>
      </c>
      <c r="R2800" s="13">
        <v>355400</v>
      </c>
      <c r="S2800" s="13">
        <v>355400</v>
      </c>
      <c r="T2800" s="13">
        <v>355400</v>
      </c>
      <c r="U2800" s="13">
        <v>365300</v>
      </c>
      <c r="V2800" s="13">
        <v>377000</v>
      </c>
      <c r="W2800" s="13">
        <v>377000</v>
      </c>
      <c r="X2800" s="13">
        <v>381800</v>
      </c>
      <c r="Y2800" s="13">
        <v>362300</v>
      </c>
      <c r="Z2800" s="13">
        <v>344000</v>
      </c>
      <c r="AA2800" s="13">
        <v>344000</v>
      </c>
      <c r="AB2800" s="13">
        <v>104</v>
      </c>
      <c r="AC2800" s="13">
        <v>91</v>
      </c>
      <c r="AD2800" s="13">
        <v>76</v>
      </c>
      <c r="AE2800" s="13">
        <v>71</v>
      </c>
      <c r="AF2800" s="13">
        <v>90</v>
      </c>
      <c r="AG2800" s="13">
        <v>59</v>
      </c>
      <c r="AH2800" s="13">
        <v>113</v>
      </c>
      <c r="AI2800" s="13">
        <v>84</v>
      </c>
      <c r="AJ2800" s="13">
        <v>49</v>
      </c>
      <c r="AK2800" s="13">
        <v>30</v>
      </c>
      <c r="AL2800" s="13">
        <v>90</v>
      </c>
      <c r="AM2800" s="13">
        <v>79</v>
      </c>
      <c r="AN2800" s="13">
        <v>63</v>
      </c>
      <c r="AO2800" s="13"/>
      <c r="AP2800" s="13">
        <v>71</v>
      </c>
      <c r="AQ2800" s="13">
        <v>103</v>
      </c>
      <c r="AR2800" s="13">
        <v>76</v>
      </c>
      <c r="AS2800" s="13"/>
      <c r="AT2800" s="13">
        <v>65</v>
      </c>
      <c r="AU2800" s="13">
        <v>51</v>
      </c>
      <c r="AV2800" s="13">
        <v>67</v>
      </c>
      <c r="AW2800" s="13"/>
      <c r="AX2800" s="13"/>
      <c r="AY2800" s="14">
        <f t="shared" si="444"/>
        <v>75.368421052631575</v>
      </c>
      <c r="AZ2800" s="14">
        <f t="shared" si="442"/>
        <v>23</v>
      </c>
      <c r="BA2800" s="19">
        <f t="shared" si="445"/>
        <v>0.86363636363636365</v>
      </c>
      <c r="BB2800" s="20">
        <f t="shared" si="443"/>
        <v>20.742362788146565</v>
      </c>
      <c r="BC2800">
        <f t="shared" si="446"/>
        <v>0</v>
      </c>
      <c r="BD2800" s="14">
        <f t="shared" si="447"/>
        <v>22</v>
      </c>
      <c r="BE2800" s="14">
        <f t="shared" si="448"/>
        <v>81.833333333333329</v>
      </c>
      <c r="BF2800" s="14">
        <f t="shared" si="449"/>
        <v>74.166666666666671</v>
      </c>
      <c r="BG2800" s="14">
        <f t="shared" si="450"/>
        <v>72.166666666666671</v>
      </c>
    </row>
    <row r="2801" spans="1:59" x14ac:dyDescent="0.2">
      <c r="A2801" t="str">
        <f t="shared" si="441"/>
        <v>Jake Stringer_2015</v>
      </c>
      <c r="B2801" t="s">
        <v>682</v>
      </c>
      <c r="C2801" t="s">
        <v>150</v>
      </c>
      <c r="D2801">
        <v>2015</v>
      </c>
      <c r="E2801" s="13">
        <v>372400</v>
      </c>
      <c r="F2801" s="13">
        <v>372400</v>
      </c>
      <c r="G2801" s="13">
        <v>372400</v>
      </c>
      <c r="H2801" s="13">
        <v>358400</v>
      </c>
      <c r="I2801" s="13">
        <v>362200</v>
      </c>
      <c r="J2801" s="13">
        <v>372000</v>
      </c>
      <c r="K2801" s="13">
        <v>394200</v>
      </c>
      <c r="L2801" s="13">
        <v>371000</v>
      </c>
      <c r="M2801" s="13">
        <v>352100</v>
      </c>
      <c r="N2801" s="13">
        <v>352100</v>
      </c>
      <c r="O2801" s="13">
        <v>340100</v>
      </c>
      <c r="P2801" s="13">
        <v>340100</v>
      </c>
      <c r="Q2801" s="13">
        <v>364200</v>
      </c>
      <c r="R2801" s="13">
        <v>371400</v>
      </c>
      <c r="S2801" s="13">
        <v>373900</v>
      </c>
      <c r="T2801" s="13">
        <v>357500</v>
      </c>
      <c r="U2801" s="13">
        <v>350500</v>
      </c>
      <c r="V2801" s="13">
        <v>352600</v>
      </c>
      <c r="W2801" s="13">
        <v>368400</v>
      </c>
      <c r="X2801" s="13">
        <v>398100</v>
      </c>
      <c r="Y2801" s="13">
        <v>417800</v>
      </c>
      <c r="Z2801" s="13">
        <v>435500</v>
      </c>
      <c r="AA2801" s="13">
        <v>448900</v>
      </c>
      <c r="AB2801" s="13">
        <v>95</v>
      </c>
      <c r="AC2801" s="13">
        <v>55</v>
      </c>
      <c r="AD2801" s="13">
        <v>39</v>
      </c>
      <c r="AE2801" s="13">
        <v>128</v>
      </c>
      <c r="AF2801" s="13">
        <v>72</v>
      </c>
      <c r="AG2801" s="13">
        <v>73</v>
      </c>
      <c r="AH2801" s="13">
        <v>38</v>
      </c>
      <c r="AI2801" s="13">
        <v>67</v>
      </c>
      <c r="AJ2801" s="13"/>
      <c r="AK2801" s="13">
        <v>76</v>
      </c>
      <c r="AL2801" s="13"/>
      <c r="AM2801" s="13">
        <v>114</v>
      </c>
      <c r="AN2801" s="13">
        <v>43</v>
      </c>
      <c r="AO2801" s="13">
        <v>68</v>
      </c>
      <c r="AP2801" s="13">
        <v>73</v>
      </c>
      <c r="AQ2801" s="13">
        <v>55</v>
      </c>
      <c r="AR2801" s="13">
        <v>89</v>
      </c>
      <c r="AS2801" s="13">
        <v>105</v>
      </c>
      <c r="AT2801" s="13">
        <v>97</v>
      </c>
      <c r="AU2801" s="13">
        <v>85</v>
      </c>
      <c r="AV2801" s="13">
        <v>115</v>
      </c>
      <c r="AW2801" s="13">
        <v>98</v>
      </c>
      <c r="AX2801" s="13">
        <v>69</v>
      </c>
      <c r="AY2801" s="14">
        <f t="shared" si="444"/>
        <v>78.761904761904759</v>
      </c>
      <c r="AZ2801" s="14">
        <f t="shared" si="442"/>
        <v>23</v>
      </c>
      <c r="BA2801" s="19">
        <f t="shared" si="445"/>
        <v>0.95454545454545459</v>
      </c>
      <c r="BB2801" s="20">
        <f t="shared" si="443"/>
        <v>25.394693858963457</v>
      </c>
      <c r="BC2801">
        <f t="shared" si="446"/>
        <v>0</v>
      </c>
      <c r="BD2801" s="14">
        <f t="shared" si="447"/>
        <v>11</v>
      </c>
      <c r="BE2801" s="14">
        <f t="shared" si="448"/>
        <v>77</v>
      </c>
      <c r="BF2801" s="14">
        <f t="shared" si="449"/>
        <v>73.75</v>
      </c>
      <c r="BG2801" s="14">
        <f t="shared" si="450"/>
        <v>87.333333333333329</v>
      </c>
    </row>
    <row r="2802" spans="1:59" x14ac:dyDescent="0.2">
      <c r="A2802" t="str">
        <f t="shared" si="441"/>
        <v>Sam Sturt_2018</v>
      </c>
      <c r="B2802" t="s">
        <v>2730</v>
      </c>
      <c r="C2802" t="s">
        <v>184</v>
      </c>
      <c r="D2802">
        <v>2018</v>
      </c>
      <c r="E2802" s="13">
        <v>0</v>
      </c>
      <c r="F2802" s="13">
        <v>0</v>
      </c>
      <c r="G2802" s="13">
        <v>0</v>
      </c>
      <c r="H2802" s="13">
        <v>0</v>
      </c>
      <c r="I2802" s="13">
        <v>0</v>
      </c>
      <c r="J2802" s="13">
        <v>0</v>
      </c>
      <c r="K2802" s="13">
        <v>0</v>
      </c>
      <c r="L2802" s="13">
        <v>0</v>
      </c>
      <c r="M2802" s="13">
        <v>0</v>
      </c>
      <c r="N2802" s="13">
        <v>0</v>
      </c>
      <c r="O2802" s="13">
        <v>0</v>
      </c>
      <c r="P2802" s="13">
        <v>0</v>
      </c>
      <c r="Q2802" s="13">
        <v>0</v>
      </c>
      <c r="R2802" s="13">
        <v>0</v>
      </c>
      <c r="S2802" s="13">
        <v>0</v>
      </c>
      <c r="T2802" s="13">
        <v>0</v>
      </c>
      <c r="U2802" s="13">
        <v>0</v>
      </c>
      <c r="V2802" s="13">
        <v>0</v>
      </c>
      <c r="W2802" s="13">
        <v>0</v>
      </c>
      <c r="X2802" s="13">
        <v>0</v>
      </c>
      <c r="Y2802" s="13">
        <v>0</v>
      </c>
      <c r="Z2802" s="13">
        <v>0</v>
      </c>
      <c r="AA2802" s="13">
        <v>0</v>
      </c>
      <c r="AB2802" s="13"/>
      <c r="AC2802" s="13"/>
      <c r="AD2802" s="13"/>
      <c r="AE2802" s="13"/>
      <c r="AF2802" s="13"/>
      <c r="AG2802" s="13"/>
      <c r="AH2802" s="13"/>
      <c r="AI2802" s="13"/>
      <c r="AJ2802" s="13"/>
      <c r="AK2802" s="13"/>
      <c r="AL2802" s="13"/>
      <c r="AM2802" s="13"/>
      <c r="AN2802" s="13"/>
      <c r="AO2802" s="13"/>
      <c r="AP2802" s="13"/>
      <c r="AQ2802" s="13"/>
      <c r="AR2802" s="13"/>
      <c r="AS2802" s="13"/>
      <c r="AT2802" s="13"/>
      <c r="AU2802" s="13"/>
      <c r="AV2802" s="13"/>
      <c r="AW2802" s="13"/>
      <c r="AX2802" s="13"/>
      <c r="AY2802" s="14" t="str">
        <f t="shared" si="444"/>
        <v/>
      </c>
      <c r="AZ2802" s="14">
        <f t="shared" si="442"/>
        <v>23</v>
      </c>
      <c r="BA2802" s="19">
        <f t="shared" si="445"/>
        <v>0</v>
      </c>
      <c r="BB2802" s="20" t="e">
        <f t="shared" si="443"/>
        <v>#DIV/0!</v>
      </c>
      <c r="BC2802">
        <f t="shared" si="446"/>
        <v>23</v>
      </c>
      <c r="BD2802" s="14">
        <f t="shared" si="447"/>
        <v>1</v>
      </c>
      <c r="BE2802" s="14" t="str">
        <f t="shared" si="448"/>
        <v/>
      </c>
      <c r="BF2802" s="14" t="str">
        <f t="shared" si="449"/>
        <v/>
      </c>
      <c r="BG2802" s="14" t="str">
        <f t="shared" si="450"/>
        <v/>
      </c>
    </row>
    <row r="2803" spans="1:59" x14ac:dyDescent="0.2">
      <c r="A2803" t="str">
        <f t="shared" si="441"/>
        <v>Sam Sturt_2017</v>
      </c>
      <c r="B2803" t="s">
        <v>2730</v>
      </c>
      <c r="C2803" t="s">
        <v>184</v>
      </c>
      <c r="D2803">
        <v>2017</v>
      </c>
      <c r="E2803" s="13">
        <v>0</v>
      </c>
      <c r="F2803" s="13">
        <v>0</v>
      </c>
      <c r="G2803" s="13">
        <v>0</v>
      </c>
      <c r="H2803" s="13">
        <v>0</v>
      </c>
      <c r="I2803" s="13">
        <v>0</v>
      </c>
      <c r="J2803" s="13">
        <v>0</v>
      </c>
      <c r="K2803" s="13">
        <v>0</v>
      </c>
      <c r="L2803" s="13">
        <v>0</v>
      </c>
      <c r="M2803" s="13">
        <v>0</v>
      </c>
      <c r="N2803" s="13">
        <v>0</v>
      </c>
      <c r="O2803" s="13">
        <v>0</v>
      </c>
      <c r="P2803" s="13">
        <v>0</v>
      </c>
      <c r="Q2803" s="13">
        <v>0</v>
      </c>
      <c r="R2803" s="13">
        <v>0</v>
      </c>
      <c r="S2803" s="13">
        <v>0</v>
      </c>
      <c r="T2803" s="13">
        <v>0</v>
      </c>
      <c r="U2803" s="13">
        <v>0</v>
      </c>
      <c r="V2803" s="13">
        <v>0</v>
      </c>
      <c r="W2803" s="13">
        <v>0</v>
      </c>
      <c r="X2803" s="13">
        <v>0</v>
      </c>
      <c r="Y2803" s="13">
        <v>0</v>
      </c>
      <c r="Z2803" s="13">
        <v>0</v>
      </c>
      <c r="AA2803" s="13">
        <v>0</v>
      </c>
      <c r="AB2803" s="13"/>
      <c r="AC2803" s="13"/>
      <c r="AD2803" s="13"/>
      <c r="AE2803" s="13"/>
      <c r="AF2803" s="13"/>
      <c r="AG2803" s="13"/>
      <c r="AH2803" s="13"/>
      <c r="AI2803" s="13"/>
      <c r="AJ2803" s="13"/>
      <c r="AK2803" s="13"/>
      <c r="AL2803" s="13"/>
      <c r="AM2803" s="13"/>
      <c r="AN2803" s="13"/>
      <c r="AO2803" s="13"/>
      <c r="AP2803" s="13"/>
      <c r="AQ2803" s="13"/>
      <c r="AR2803" s="13"/>
      <c r="AS2803" s="13"/>
      <c r="AT2803" s="13"/>
      <c r="AU2803" s="13"/>
      <c r="AV2803" s="13"/>
      <c r="AW2803" s="13"/>
      <c r="AX2803" s="13"/>
      <c r="AY2803" s="14" t="str">
        <f t="shared" si="444"/>
        <v/>
      </c>
      <c r="AZ2803" s="14">
        <f t="shared" si="442"/>
        <v>23</v>
      </c>
      <c r="BA2803" s="19">
        <f t="shared" si="445"/>
        <v>0</v>
      </c>
      <c r="BB2803" s="20" t="e">
        <f t="shared" si="443"/>
        <v>#DIV/0!</v>
      </c>
      <c r="BC2803">
        <f t="shared" si="446"/>
        <v>23</v>
      </c>
      <c r="BD2803" s="14">
        <f t="shared" si="447"/>
        <v>1</v>
      </c>
      <c r="BE2803" s="14" t="str">
        <f t="shared" si="448"/>
        <v/>
      </c>
      <c r="BF2803" s="14" t="str">
        <f t="shared" si="449"/>
        <v/>
      </c>
      <c r="BG2803" s="14" t="str">
        <f t="shared" si="450"/>
        <v/>
      </c>
    </row>
    <row r="2804" spans="1:59" x14ac:dyDescent="0.2">
      <c r="A2804" t="str">
        <f t="shared" si="441"/>
        <v>Sam Sturt_2016</v>
      </c>
      <c r="B2804" t="s">
        <v>2730</v>
      </c>
      <c r="C2804" t="s">
        <v>184</v>
      </c>
      <c r="D2804">
        <v>2016</v>
      </c>
      <c r="E2804" s="13">
        <v>0</v>
      </c>
      <c r="F2804" s="13">
        <v>0</v>
      </c>
      <c r="G2804" s="13">
        <v>0</v>
      </c>
      <c r="H2804" s="13">
        <v>0</v>
      </c>
      <c r="I2804" s="13">
        <v>0</v>
      </c>
      <c r="J2804" s="13">
        <v>0</v>
      </c>
      <c r="K2804" s="13">
        <v>0</v>
      </c>
      <c r="L2804" s="13">
        <v>0</v>
      </c>
      <c r="M2804" s="13">
        <v>0</v>
      </c>
      <c r="N2804" s="13">
        <v>0</v>
      </c>
      <c r="O2804" s="13">
        <v>0</v>
      </c>
      <c r="P2804" s="13">
        <v>0</v>
      </c>
      <c r="Q2804" s="13">
        <v>0</v>
      </c>
      <c r="R2804" s="13">
        <v>0</v>
      </c>
      <c r="S2804" s="13">
        <v>0</v>
      </c>
      <c r="T2804" s="13">
        <v>0</v>
      </c>
      <c r="U2804" s="13">
        <v>0</v>
      </c>
      <c r="V2804" s="13">
        <v>0</v>
      </c>
      <c r="W2804" s="13">
        <v>0</v>
      </c>
      <c r="X2804" s="13">
        <v>0</v>
      </c>
      <c r="Y2804" s="13">
        <v>0</v>
      </c>
      <c r="Z2804" s="13">
        <v>0</v>
      </c>
      <c r="AA2804" s="13">
        <v>0</v>
      </c>
      <c r="AB2804" s="13"/>
      <c r="AC2804" s="13"/>
      <c r="AD2804" s="13"/>
      <c r="AE2804" s="13"/>
      <c r="AF2804" s="13"/>
      <c r="AG2804" s="13"/>
      <c r="AH2804" s="13"/>
      <c r="AI2804" s="13"/>
      <c r="AJ2804" s="13"/>
      <c r="AK2804" s="13"/>
      <c r="AL2804" s="13"/>
      <c r="AM2804" s="13"/>
      <c r="AN2804" s="13"/>
      <c r="AO2804" s="13"/>
      <c r="AP2804" s="13"/>
      <c r="AQ2804" s="13"/>
      <c r="AR2804" s="13"/>
      <c r="AS2804" s="13"/>
      <c r="AT2804" s="13"/>
      <c r="AU2804" s="13"/>
      <c r="AV2804" s="13"/>
      <c r="AW2804" s="13"/>
      <c r="AX2804" s="13"/>
      <c r="AY2804" s="14" t="str">
        <f t="shared" si="444"/>
        <v/>
      </c>
      <c r="AZ2804" s="14">
        <f t="shared" si="442"/>
        <v>23</v>
      </c>
      <c r="BA2804" s="19">
        <f t="shared" si="445"/>
        <v>0</v>
      </c>
      <c r="BB2804" s="20" t="e">
        <f t="shared" si="443"/>
        <v>#DIV/0!</v>
      </c>
      <c r="BC2804">
        <f t="shared" si="446"/>
        <v>23</v>
      </c>
      <c r="BD2804" s="14">
        <f t="shared" si="447"/>
        <v>1</v>
      </c>
      <c r="BE2804" s="14" t="str">
        <f t="shared" si="448"/>
        <v/>
      </c>
      <c r="BF2804" s="14" t="str">
        <f t="shared" si="449"/>
        <v/>
      </c>
      <c r="BG2804" s="14" t="str">
        <f t="shared" si="450"/>
        <v/>
      </c>
    </row>
    <row r="2805" spans="1:59" x14ac:dyDescent="0.2">
      <c r="A2805" t="str">
        <f t="shared" si="441"/>
        <v>Sam Sturt_2015</v>
      </c>
      <c r="B2805" t="s">
        <v>2730</v>
      </c>
      <c r="C2805" t="s">
        <v>184</v>
      </c>
      <c r="D2805">
        <v>2015</v>
      </c>
      <c r="E2805" s="13">
        <v>0</v>
      </c>
      <c r="F2805" s="13">
        <v>0</v>
      </c>
      <c r="G2805" s="13">
        <v>0</v>
      </c>
      <c r="H2805" s="13">
        <v>0</v>
      </c>
      <c r="I2805" s="13">
        <v>0</v>
      </c>
      <c r="J2805" s="13">
        <v>0</v>
      </c>
      <c r="K2805" s="13">
        <v>0</v>
      </c>
      <c r="L2805" s="13">
        <v>0</v>
      </c>
      <c r="M2805" s="13">
        <v>0</v>
      </c>
      <c r="N2805" s="13">
        <v>0</v>
      </c>
      <c r="O2805" s="13">
        <v>0</v>
      </c>
      <c r="P2805" s="13">
        <v>0</v>
      </c>
      <c r="Q2805" s="13">
        <v>0</v>
      </c>
      <c r="R2805" s="13">
        <v>0</v>
      </c>
      <c r="S2805" s="13">
        <v>0</v>
      </c>
      <c r="T2805" s="13">
        <v>0</v>
      </c>
      <c r="U2805" s="13">
        <v>0</v>
      </c>
      <c r="V2805" s="13">
        <v>0</v>
      </c>
      <c r="W2805" s="13">
        <v>0</v>
      </c>
      <c r="X2805" s="13">
        <v>0</v>
      </c>
      <c r="Y2805" s="13">
        <v>0</v>
      </c>
      <c r="Z2805" s="13">
        <v>0</v>
      </c>
      <c r="AA2805" s="13">
        <v>0</v>
      </c>
      <c r="AB2805" s="13"/>
      <c r="AC2805" s="13"/>
      <c r="AD2805" s="13"/>
      <c r="AE2805" s="13"/>
      <c r="AF2805" s="13"/>
      <c r="AG2805" s="13"/>
      <c r="AH2805" s="13"/>
      <c r="AI2805" s="13"/>
      <c r="AJ2805" s="13"/>
      <c r="AK2805" s="13"/>
      <c r="AL2805" s="13"/>
      <c r="AM2805" s="13"/>
      <c r="AN2805" s="13"/>
      <c r="AO2805" s="13"/>
      <c r="AP2805" s="13"/>
      <c r="AQ2805" s="13"/>
      <c r="AR2805" s="13"/>
      <c r="AS2805" s="13"/>
      <c r="AT2805" s="13"/>
      <c r="AU2805" s="13"/>
      <c r="AV2805" s="13"/>
      <c r="AW2805" s="13"/>
      <c r="AX2805" s="13"/>
      <c r="AY2805" s="14" t="str">
        <f t="shared" si="444"/>
        <v/>
      </c>
      <c r="AZ2805" s="14">
        <f t="shared" si="442"/>
        <v>23</v>
      </c>
      <c r="BA2805" s="19">
        <f t="shared" si="445"/>
        <v>0</v>
      </c>
      <c r="BB2805" s="20" t="e">
        <f t="shared" si="443"/>
        <v>#DIV/0!</v>
      </c>
      <c r="BC2805">
        <f t="shared" si="446"/>
        <v>23</v>
      </c>
      <c r="BD2805" s="14">
        <f t="shared" si="447"/>
        <v>1</v>
      </c>
      <c r="BE2805" s="14" t="str">
        <f t="shared" si="448"/>
        <v/>
      </c>
      <c r="BF2805" s="14" t="str">
        <f t="shared" si="449"/>
        <v/>
      </c>
      <c r="BG2805" s="14" t="str">
        <f t="shared" si="450"/>
        <v/>
      </c>
    </row>
    <row r="2806" spans="1:59" x14ac:dyDescent="0.2">
      <c r="A2806" t="str">
        <f t="shared" si="441"/>
        <v>Matthew Suckling_2018</v>
      </c>
      <c r="B2806" t="s">
        <v>2028</v>
      </c>
      <c r="C2806" t="s">
        <v>443</v>
      </c>
      <c r="D2806">
        <v>2018</v>
      </c>
      <c r="E2806" s="13">
        <v>427300</v>
      </c>
      <c r="F2806" s="13">
        <v>427300</v>
      </c>
      <c r="G2806" s="13">
        <v>427300</v>
      </c>
      <c r="H2806" s="13">
        <v>421500</v>
      </c>
      <c r="I2806" s="13">
        <v>435600</v>
      </c>
      <c r="J2806" s="13">
        <v>449100</v>
      </c>
      <c r="K2806" s="13">
        <v>462400</v>
      </c>
      <c r="L2806" s="13">
        <v>449800</v>
      </c>
      <c r="M2806" s="13">
        <v>449800</v>
      </c>
      <c r="N2806" s="13">
        <v>442800</v>
      </c>
      <c r="O2806" s="13">
        <v>456300</v>
      </c>
      <c r="P2806" s="13">
        <v>464900</v>
      </c>
      <c r="Q2806" s="13">
        <v>464900</v>
      </c>
      <c r="R2806" s="13">
        <v>464900</v>
      </c>
      <c r="S2806" s="13">
        <v>464900</v>
      </c>
      <c r="T2806" s="13">
        <v>464900</v>
      </c>
      <c r="U2806" s="13">
        <v>464900</v>
      </c>
      <c r="V2806" s="13">
        <v>464900</v>
      </c>
      <c r="W2806" s="13">
        <v>464900</v>
      </c>
      <c r="X2806" s="13">
        <v>464900</v>
      </c>
      <c r="Y2806" s="13">
        <v>464900</v>
      </c>
      <c r="Z2806" s="13">
        <v>464900</v>
      </c>
      <c r="AA2806" s="13">
        <v>464900</v>
      </c>
      <c r="AB2806" s="13">
        <v>85</v>
      </c>
      <c r="AC2806" s="13">
        <v>73</v>
      </c>
      <c r="AD2806" s="13">
        <v>83</v>
      </c>
      <c r="AE2806" s="13">
        <v>123</v>
      </c>
      <c r="AF2806" s="13">
        <v>79</v>
      </c>
      <c r="AG2806" s="13">
        <v>94</v>
      </c>
      <c r="AH2806" s="13">
        <v>75</v>
      </c>
      <c r="AI2806" s="13">
        <v>102</v>
      </c>
      <c r="AJ2806" s="13">
        <v>79</v>
      </c>
      <c r="AK2806" s="13">
        <v>115</v>
      </c>
      <c r="AL2806" s="13">
        <v>99</v>
      </c>
      <c r="AM2806" s="13"/>
      <c r="AN2806" s="13"/>
      <c r="AO2806" s="13"/>
      <c r="AP2806" s="13"/>
      <c r="AQ2806" s="13"/>
      <c r="AR2806" s="13"/>
      <c r="AS2806" s="13"/>
      <c r="AT2806" s="13"/>
      <c r="AU2806" s="13"/>
      <c r="AV2806" s="13"/>
      <c r="AW2806" s="13"/>
      <c r="AX2806" s="13"/>
      <c r="AY2806" s="14">
        <f t="shared" si="444"/>
        <v>91.545454545454547</v>
      </c>
      <c r="AZ2806" s="14">
        <f t="shared" si="442"/>
        <v>23</v>
      </c>
      <c r="BA2806" s="19">
        <f t="shared" si="445"/>
        <v>0.5</v>
      </c>
      <c r="BB2806" s="20">
        <f t="shared" si="443"/>
        <v>16.609416825184681</v>
      </c>
      <c r="BC2806">
        <f t="shared" si="446"/>
        <v>0</v>
      </c>
      <c r="BD2806" s="14">
        <f t="shared" si="447"/>
        <v>4</v>
      </c>
      <c r="BE2806" s="14">
        <f t="shared" si="448"/>
        <v>89.5</v>
      </c>
      <c r="BF2806" s="14">
        <f t="shared" si="449"/>
        <v>94</v>
      </c>
      <c r="BG2806" s="14" t="str">
        <f t="shared" si="450"/>
        <v/>
      </c>
    </row>
    <row r="2807" spans="1:59" x14ac:dyDescent="0.2">
      <c r="A2807" t="str">
        <f t="shared" si="441"/>
        <v>Matthew Suckling_2017</v>
      </c>
      <c r="B2807" t="s">
        <v>2028</v>
      </c>
      <c r="C2807" t="s">
        <v>443</v>
      </c>
      <c r="D2807">
        <v>2017</v>
      </c>
      <c r="E2807" s="13">
        <v>413500</v>
      </c>
      <c r="F2807" s="13">
        <v>413500</v>
      </c>
      <c r="G2807" s="13">
        <v>413500</v>
      </c>
      <c r="H2807" s="13">
        <v>426000</v>
      </c>
      <c r="I2807" s="13">
        <v>442800</v>
      </c>
      <c r="J2807" s="13">
        <v>443500</v>
      </c>
      <c r="K2807" s="13">
        <v>436600</v>
      </c>
      <c r="L2807" s="13">
        <v>419900</v>
      </c>
      <c r="M2807" s="13">
        <v>411800</v>
      </c>
      <c r="N2807" s="13">
        <v>397200</v>
      </c>
      <c r="O2807" s="13">
        <v>383600</v>
      </c>
      <c r="P2807" s="13">
        <v>383600</v>
      </c>
      <c r="Q2807" s="13">
        <v>374700</v>
      </c>
      <c r="R2807" s="13">
        <v>382300</v>
      </c>
      <c r="S2807" s="13">
        <v>388800</v>
      </c>
      <c r="T2807" s="13">
        <v>391400</v>
      </c>
      <c r="U2807" s="13">
        <v>389100</v>
      </c>
      <c r="V2807" s="13">
        <v>399200</v>
      </c>
      <c r="W2807" s="13">
        <v>403000</v>
      </c>
      <c r="X2807" s="13">
        <v>397600</v>
      </c>
      <c r="Y2807" s="13">
        <v>379300</v>
      </c>
      <c r="Z2807" s="13">
        <v>372000</v>
      </c>
      <c r="AA2807" s="13">
        <v>372900</v>
      </c>
      <c r="AB2807" s="13">
        <v>81</v>
      </c>
      <c r="AC2807" s="13">
        <v>90</v>
      </c>
      <c r="AD2807" s="13">
        <v>98</v>
      </c>
      <c r="AE2807" s="13">
        <v>99</v>
      </c>
      <c r="AF2807" s="13">
        <v>63</v>
      </c>
      <c r="AG2807" s="13">
        <v>83</v>
      </c>
      <c r="AH2807" s="13">
        <v>72</v>
      </c>
      <c r="AI2807" s="13">
        <v>74</v>
      </c>
      <c r="AJ2807" s="13">
        <v>63</v>
      </c>
      <c r="AK2807" s="13">
        <v>66</v>
      </c>
      <c r="AL2807" s="13"/>
      <c r="AM2807" s="13">
        <v>76</v>
      </c>
      <c r="AN2807" s="13">
        <v>95</v>
      </c>
      <c r="AO2807" s="13">
        <v>68</v>
      </c>
      <c r="AP2807" s="13">
        <v>74</v>
      </c>
      <c r="AQ2807" s="13">
        <v>86</v>
      </c>
      <c r="AR2807" s="13">
        <v>95</v>
      </c>
      <c r="AS2807" s="13">
        <v>67</v>
      </c>
      <c r="AT2807" s="13">
        <v>68</v>
      </c>
      <c r="AU2807" s="13">
        <v>64</v>
      </c>
      <c r="AV2807" s="13">
        <v>81</v>
      </c>
      <c r="AW2807" s="13">
        <v>82</v>
      </c>
      <c r="AX2807" s="13">
        <v>65</v>
      </c>
      <c r="AY2807" s="14">
        <f t="shared" si="444"/>
        <v>77.727272727272734</v>
      </c>
      <c r="AZ2807" s="14">
        <f t="shared" si="442"/>
        <v>23</v>
      </c>
      <c r="BA2807" s="19">
        <f t="shared" si="445"/>
        <v>1</v>
      </c>
      <c r="BB2807" s="20">
        <f t="shared" si="443"/>
        <v>12.024506001859082</v>
      </c>
      <c r="BC2807">
        <f t="shared" si="446"/>
        <v>0</v>
      </c>
      <c r="BD2807" s="14">
        <f t="shared" si="447"/>
        <v>22</v>
      </c>
      <c r="BE2807" s="14">
        <f t="shared" si="448"/>
        <v>85.666666666666671</v>
      </c>
      <c r="BF2807" s="14">
        <f t="shared" si="449"/>
        <v>70.2</v>
      </c>
      <c r="BG2807" s="14">
        <f t="shared" si="450"/>
        <v>75.777777777777771</v>
      </c>
    </row>
    <row r="2808" spans="1:59" x14ac:dyDescent="0.2">
      <c r="A2808" t="str">
        <f t="shared" si="441"/>
        <v>Matthew Suckling_2016</v>
      </c>
      <c r="B2808" t="s">
        <v>2028</v>
      </c>
      <c r="C2808" t="s">
        <v>443</v>
      </c>
      <c r="D2808">
        <v>2016</v>
      </c>
      <c r="E2808" s="13">
        <v>396500</v>
      </c>
      <c r="F2808" s="13">
        <v>396500</v>
      </c>
      <c r="G2808" s="13">
        <v>396500</v>
      </c>
      <c r="H2808" s="13">
        <v>398200</v>
      </c>
      <c r="I2808" s="13">
        <v>419400</v>
      </c>
      <c r="J2808" s="13">
        <v>412900</v>
      </c>
      <c r="K2808" s="13">
        <v>412900</v>
      </c>
      <c r="L2808" s="13">
        <v>412900</v>
      </c>
      <c r="M2808" s="13">
        <v>412900</v>
      </c>
      <c r="N2808" s="13">
        <v>412900</v>
      </c>
      <c r="O2808" s="13">
        <v>407200</v>
      </c>
      <c r="P2808" s="13">
        <v>398100</v>
      </c>
      <c r="Q2808" s="13">
        <v>406700</v>
      </c>
      <c r="R2808" s="13">
        <v>419400</v>
      </c>
      <c r="S2808" s="13">
        <v>419400</v>
      </c>
      <c r="T2808" s="13">
        <v>399800</v>
      </c>
      <c r="U2808" s="13">
        <v>397000</v>
      </c>
      <c r="V2808" s="13">
        <v>383000</v>
      </c>
      <c r="W2808" s="13">
        <v>382200</v>
      </c>
      <c r="X2808" s="13">
        <v>382200</v>
      </c>
      <c r="Y2808" s="13">
        <v>382200</v>
      </c>
      <c r="Z2808" s="13">
        <v>366800</v>
      </c>
      <c r="AA2808" s="13">
        <v>366800</v>
      </c>
      <c r="AB2808" s="13">
        <v>77</v>
      </c>
      <c r="AC2808" s="13">
        <v>68</v>
      </c>
      <c r="AD2808" s="13">
        <v>92</v>
      </c>
      <c r="AE2808" s="13">
        <v>122</v>
      </c>
      <c r="AF2808" s="13">
        <v>17</v>
      </c>
      <c r="AG2808" s="13"/>
      <c r="AH2808" s="13"/>
      <c r="AI2808" s="13"/>
      <c r="AJ2808" s="13"/>
      <c r="AK2808" s="13">
        <v>96</v>
      </c>
      <c r="AL2808" s="13">
        <v>110</v>
      </c>
      <c r="AM2808" s="13">
        <v>53</v>
      </c>
      <c r="AN2808" s="13">
        <v>117</v>
      </c>
      <c r="AO2808" s="13"/>
      <c r="AP2808" s="13">
        <v>37</v>
      </c>
      <c r="AQ2808" s="13">
        <v>81</v>
      </c>
      <c r="AR2808" s="13">
        <v>93</v>
      </c>
      <c r="AS2808" s="13">
        <v>60</v>
      </c>
      <c r="AT2808" s="13"/>
      <c r="AU2808" s="13"/>
      <c r="AV2808" s="13">
        <v>49</v>
      </c>
      <c r="AW2808" s="13"/>
      <c r="AX2808" s="13">
        <v>68</v>
      </c>
      <c r="AY2808" s="14">
        <f t="shared" si="444"/>
        <v>76</v>
      </c>
      <c r="AZ2808" s="14">
        <f t="shared" si="442"/>
        <v>23</v>
      </c>
      <c r="BA2808" s="19">
        <f t="shared" si="445"/>
        <v>0.68181818181818177</v>
      </c>
      <c r="BB2808" s="20">
        <f t="shared" si="443"/>
        <v>29.961880543688938</v>
      </c>
      <c r="BC2808">
        <f t="shared" si="446"/>
        <v>0</v>
      </c>
      <c r="BD2808" s="14">
        <f t="shared" si="447"/>
        <v>22</v>
      </c>
      <c r="BE2808" s="14">
        <f t="shared" si="448"/>
        <v>75.2</v>
      </c>
      <c r="BF2808" s="14">
        <f t="shared" si="449"/>
        <v>86.333333333333329</v>
      </c>
      <c r="BG2808" s="14">
        <f t="shared" si="450"/>
        <v>64.666666666666671</v>
      </c>
    </row>
    <row r="2809" spans="1:59" x14ac:dyDescent="0.2">
      <c r="A2809" t="str">
        <f t="shared" si="441"/>
        <v>Matthew Suckling_2015</v>
      </c>
      <c r="B2809" t="s">
        <v>2028</v>
      </c>
      <c r="C2809" t="s">
        <v>443</v>
      </c>
      <c r="D2809">
        <v>2015</v>
      </c>
      <c r="E2809" s="13">
        <v>413600</v>
      </c>
      <c r="F2809" s="13">
        <v>413600</v>
      </c>
      <c r="G2809" s="13">
        <v>413600</v>
      </c>
      <c r="H2809" s="13">
        <v>399400</v>
      </c>
      <c r="I2809" s="13">
        <v>396000</v>
      </c>
      <c r="J2809" s="13">
        <v>395200</v>
      </c>
      <c r="K2809" s="13">
        <v>394600</v>
      </c>
      <c r="L2809" s="13">
        <v>392900</v>
      </c>
      <c r="M2809" s="13">
        <v>381400</v>
      </c>
      <c r="N2809" s="13">
        <v>373900</v>
      </c>
      <c r="O2809" s="13">
        <v>362500</v>
      </c>
      <c r="P2809" s="13">
        <v>362500</v>
      </c>
      <c r="Q2809" s="13">
        <v>379800</v>
      </c>
      <c r="R2809" s="13">
        <v>385500</v>
      </c>
      <c r="S2809" s="13">
        <v>378200</v>
      </c>
      <c r="T2809" s="13">
        <v>355400</v>
      </c>
      <c r="U2809" s="13">
        <v>340500</v>
      </c>
      <c r="V2809" s="13">
        <v>358800</v>
      </c>
      <c r="W2809" s="13">
        <v>358800</v>
      </c>
      <c r="X2809" s="13">
        <v>366100</v>
      </c>
      <c r="Y2809" s="13">
        <v>372900</v>
      </c>
      <c r="Z2809" s="13">
        <v>358900</v>
      </c>
      <c r="AA2809" s="13">
        <v>357000</v>
      </c>
      <c r="AB2809" s="13">
        <v>63</v>
      </c>
      <c r="AC2809" s="13">
        <v>70</v>
      </c>
      <c r="AD2809" s="13">
        <v>80</v>
      </c>
      <c r="AE2809" s="13">
        <v>79</v>
      </c>
      <c r="AF2809" s="13">
        <v>75</v>
      </c>
      <c r="AG2809" s="13">
        <v>80</v>
      </c>
      <c r="AH2809" s="13">
        <v>77</v>
      </c>
      <c r="AI2809" s="13">
        <v>51</v>
      </c>
      <c r="AJ2809" s="13">
        <v>82</v>
      </c>
      <c r="AK2809" s="13">
        <v>62</v>
      </c>
      <c r="AL2809" s="13"/>
      <c r="AM2809" s="13">
        <v>111</v>
      </c>
      <c r="AN2809" s="13">
        <v>66</v>
      </c>
      <c r="AO2809" s="13">
        <v>34</v>
      </c>
      <c r="AP2809" s="13">
        <v>72</v>
      </c>
      <c r="AQ2809" s="13">
        <v>71</v>
      </c>
      <c r="AR2809" s="13">
        <v>105</v>
      </c>
      <c r="AS2809" s="13"/>
      <c r="AT2809" s="13">
        <v>58</v>
      </c>
      <c r="AU2809" s="13">
        <v>75</v>
      </c>
      <c r="AV2809" s="13">
        <v>64</v>
      </c>
      <c r="AW2809" s="13">
        <v>77</v>
      </c>
      <c r="AX2809" s="13">
        <v>90</v>
      </c>
      <c r="AY2809" s="14">
        <f t="shared" si="444"/>
        <v>73.428571428571431</v>
      </c>
      <c r="AZ2809" s="14">
        <f t="shared" si="442"/>
        <v>23</v>
      </c>
      <c r="BA2809" s="19">
        <f t="shared" si="445"/>
        <v>0.95454545454545459</v>
      </c>
      <c r="BB2809" s="20">
        <f t="shared" si="443"/>
        <v>16.737895413018411</v>
      </c>
      <c r="BC2809">
        <f t="shared" si="446"/>
        <v>0</v>
      </c>
      <c r="BD2809" s="14">
        <f t="shared" si="447"/>
        <v>17</v>
      </c>
      <c r="BE2809" s="14">
        <f t="shared" si="448"/>
        <v>74.5</v>
      </c>
      <c r="BF2809" s="14">
        <f t="shared" si="449"/>
        <v>76.599999999999994</v>
      </c>
      <c r="BG2809" s="14">
        <f t="shared" si="450"/>
        <v>76.5</v>
      </c>
    </row>
    <row r="2810" spans="1:59" x14ac:dyDescent="0.2">
      <c r="A2810" t="str">
        <f t="shared" si="441"/>
        <v>David Swallow_2018</v>
      </c>
      <c r="B2810" t="s">
        <v>925</v>
      </c>
      <c r="C2810" t="s">
        <v>144</v>
      </c>
      <c r="D2810">
        <v>2018</v>
      </c>
      <c r="E2810" s="13">
        <v>468500</v>
      </c>
      <c r="F2810" s="13">
        <v>468500</v>
      </c>
      <c r="G2810" s="13">
        <v>468500</v>
      </c>
      <c r="H2810" s="13">
        <v>483500</v>
      </c>
      <c r="I2810" s="13">
        <v>504700</v>
      </c>
      <c r="J2810" s="13">
        <v>501800</v>
      </c>
      <c r="K2810" s="13">
        <v>508300</v>
      </c>
      <c r="L2810" s="13">
        <v>488400</v>
      </c>
      <c r="M2810" s="13">
        <v>461000</v>
      </c>
      <c r="N2810" s="13">
        <v>435400</v>
      </c>
      <c r="O2810" s="13">
        <v>435400</v>
      </c>
      <c r="P2810" s="13">
        <v>422800</v>
      </c>
      <c r="Q2810" s="13">
        <v>419100</v>
      </c>
      <c r="R2810" s="13">
        <v>425900</v>
      </c>
      <c r="S2810" s="13">
        <v>429500</v>
      </c>
      <c r="T2810" s="13">
        <v>451300</v>
      </c>
      <c r="U2810" s="13">
        <v>449300</v>
      </c>
      <c r="V2810" s="13">
        <v>442500</v>
      </c>
      <c r="W2810" s="13">
        <v>442500</v>
      </c>
      <c r="X2810" s="13">
        <v>404700</v>
      </c>
      <c r="Y2810" s="13">
        <v>404700</v>
      </c>
      <c r="Z2810" s="13">
        <v>393400</v>
      </c>
      <c r="AA2810" s="13">
        <v>419000</v>
      </c>
      <c r="AB2810" s="13">
        <v>110</v>
      </c>
      <c r="AC2810" s="13">
        <v>121</v>
      </c>
      <c r="AD2810" s="13">
        <v>81</v>
      </c>
      <c r="AE2810" s="13">
        <v>129</v>
      </c>
      <c r="AF2810" s="13">
        <v>79</v>
      </c>
      <c r="AG2810" s="13">
        <v>104</v>
      </c>
      <c r="AH2810" s="13">
        <v>76</v>
      </c>
      <c r="AI2810" s="13">
        <v>53</v>
      </c>
      <c r="AJ2810" s="13">
        <v>92</v>
      </c>
      <c r="AK2810" s="13"/>
      <c r="AL2810" s="13">
        <v>88</v>
      </c>
      <c r="AM2810" s="13">
        <v>68</v>
      </c>
      <c r="AN2810" s="13">
        <v>111</v>
      </c>
      <c r="AO2810" s="13">
        <v>87</v>
      </c>
      <c r="AP2810" s="13">
        <v>114</v>
      </c>
      <c r="AQ2810" s="13">
        <v>71</v>
      </c>
      <c r="AR2810" s="13">
        <v>74</v>
      </c>
      <c r="AS2810" s="13"/>
      <c r="AT2810" s="13">
        <v>41</v>
      </c>
      <c r="AU2810" s="13"/>
      <c r="AV2810" s="13">
        <v>109</v>
      </c>
      <c r="AW2810" s="13">
        <v>100</v>
      </c>
      <c r="AX2810" s="13">
        <v>88</v>
      </c>
      <c r="AY2810" s="14">
        <f t="shared" si="444"/>
        <v>89.8</v>
      </c>
      <c r="AZ2810" s="14">
        <f t="shared" si="442"/>
        <v>23</v>
      </c>
      <c r="BA2810" s="19">
        <f t="shared" si="445"/>
        <v>0.90909090909090906</v>
      </c>
      <c r="BB2810" s="20">
        <f t="shared" si="443"/>
        <v>22.763313050885898</v>
      </c>
      <c r="BC2810">
        <f t="shared" si="446"/>
        <v>0</v>
      </c>
      <c r="BD2810" s="14">
        <f t="shared" si="447"/>
        <v>22</v>
      </c>
      <c r="BE2810" s="14">
        <f t="shared" si="448"/>
        <v>104</v>
      </c>
      <c r="BF2810" s="14">
        <f t="shared" si="449"/>
        <v>75.400000000000006</v>
      </c>
      <c r="BG2810" s="14">
        <f t="shared" si="450"/>
        <v>85.285714285714292</v>
      </c>
    </row>
    <row r="2811" spans="1:59" x14ac:dyDescent="0.2">
      <c r="A2811" t="str">
        <f t="shared" si="441"/>
        <v>David Swallow_2017</v>
      </c>
      <c r="B2811" t="s">
        <v>925</v>
      </c>
      <c r="C2811" t="s">
        <v>144</v>
      </c>
      <c r="D2811">
        <v>2017</v>
      </c>
      <c r="E2811" s="13">
        <v>280200</v>
      </c>
      <c r="F2811" s="13">
        <v>280200</v>
      </c>
      <c r="G2811" s="13">
        <v>280200</v>
      </c>
      <c r="H2811" s="13">
        <v>280200</v>
      </c>
      <c r="I2811" s="13">
        <v>319100</v>
      </c>
      <c r="J2811" s="13">
        <v>333300</v>
      </c>
      <c r="K2811" s="13">
        <v>333300</v>
      </c>
      <c r="L2811" s="13">
        <v>334200</v>
      </c>
      <c r="M2811" s="13">
        <v>334200</v>
      </c>
      <c r="N2811" s="13">
        <v>334200</v>
      </c>
      <c r="O2811" s="13">
        <v>344700</v>
      </c>
      <c r="P2811" s="13">
        <v>359500</v>
      </c>
      <c r="Q2811" s="13">
        <v>368600</v>
      </c>
      <c r="R2811" s="13">
        <v>383100</v>
      </c>
      <c r="S2811" s="13">
        <v>387700</v>
      </c>
      <c r="T2811" s="13">
        <v>394600</v>
      </c>
      <c r="U2811" s="13">
        <v>419500</v>
      </c>
      <c r="V2811" s="13">
        <v>451800</v>
      </c>
      <c r="W2811" s="13">
        <v>463000</v>
      </c>
      <c r="X2811" s="13">
        <v>447000</v>
      </c>
      <c r="Y2811" s="13">
        <v>447000</v>
      </c>
      <c r="Z2811" s="13">
        <v>448100</v>
      </c>
      <c r="AA2811" s="13">
        <v>455200</v>
      </c>
      <c r="AB2811" s="13"/>
      <c r="AC2811" s="13">
        <v>88</v>
      </c>
      <c r="AD2811" s="13">
        <v>117</v>
      </c>
      <c r="AE2811" s="13">
        <v>46</v>
      </c>
      <c r="AF2811" s="13">
        <v>55</v>
      </c>
      <c r="AG2811" s="13"/>
      <c r="AH2811" s="13">
        <v>96</v>
      </c>
      <c r="AI2811" s="13"/>
      <c r="AJ2811" s="13"/>
      <c r="AK2811" s="13">
        <v>69</v>
      </c>
      <c r="AL2811" s="13">
        <v>72</v>
      </c>
      <c r="AM2811" s="13">
        <v>90</v>
      </c>
      <c r="AN2811" s="13">
        <v>87</v>
      </c>
      <c r="AO2811" s="13">
        <v>58</v>
      </c>
      <c r="AP2811" s="13">
        <v>101</v>
      </c>
      <c r="AQ2811" s="13">
        <v>132</v>
      </c>
      <c r="AR2811" s="13">
        <v>90</v>
      </c>
      <c r="AS2811" s="13">
        <v>74</v>
      </c>
      <c r="AT2811" s="13">
        <v>78</v>
      </c>
      <c r="AU2811" s="13"/>
      <c r="AV2811" s="13">
        <v>121</v>
      </c>
      <c r="AW2811" s="13">
        <v>88</v>
      </c>
      <c r="AX2811" s="13">
        <v>72</v>
      </c>
      <c r="AY2811" s="14">
        <f t="shared" si="444"/>
        <v>85.222222222222229</v>
      </c>
      <c r="AZ2811" s="14">
        <f t="shared" si="442"/>
        <v>23</v>
      </c>
      <c r="BA2811" s="19">
        <f t="shared" si="445"/>
        <v>0.81818181818181823</v>
      </c>
      <c r="BB2811" s="20">
        <f t="shared" si="443"/>
        <v>22.86933615013152</v>
      </c>
      <c r="BC2811">
        <f t="shared" si="446"/>
        <v>0</v>
      </c>
      <c r="BD2811" s="14">
        <f t="shared" si="447"/>
        <v>1</v>
      </c>
      <c r="BE2811" s="14">
        <f t="shared" si="448"/>
        <v>76.5</v>
      </c>
      <c r="BF2811" s="14">
        <f t="shared" si="449"/>
        <v>81.75</v>
      </c>
      <c r="BG2811" s="14">
        <f t="shared" si="450"/>
        <v>94.5</v>
      </c>
    </row>
    <row r="2812" spans="1:59" x14ac:dyDescent="0.2">
      <c r="A2812" t="str">
        <f t="shared" si="441"/>
        <v>David Swallow_2016</v>
      </c>
      <c r="B2812" t="s">
        <v>925</v>
      </c>
      <c r="C2812" t="s">
        <v>144</v>
      </c>
      <c r="D2812">
        <v>2016</v>
      </c>
      <c r="E2812" s="13">
        <v>416800</v>
      </c>
      <c r="F2812" s="13">
        <v>416800</v>
      </c>
      <c r="G2812" s="13">
        <v>416800</v>
      </c>
      <c r="H2812" s="13">
        <v>416800</v>
      </c>
      <c r="I2812" s="13">
        <v>416800</v>
      </c>
      <c r="J2812" s="13">
        <v>416800</v>
      </c>
      <c r="K2812" s="13">
        <v>416800</v>
      </c>
      <c r="L2812" s="13">
        <v>416800</v>
      </c>
      <c r="M2812" s="13">
        <v>416800</v>
      </c>
      <c r="N2812" s="13">
        <v>416800</v>
      </c>
      <c r="O2812" s="13">
        <v>416800</v>
      </c>
      <c r="P2812" s="13">
        <v>416800</v>
      </c>
      <c r="Q2812" s="13">
        <v>416800</v>
      </c>
      <c r="R2812" s="13">
        <v>416800</v>
      </c>
      <c r="S2812" s="13">
        <v>416800</v>
      </c>
      <c r="T2812" s="13">
        <v>416800</v>
      </c>
      <c r="U2812" s="13">
        <v>416800</v>
      </c>
      <c r="V2812" s="13">
        <v>416800</v>
      </c>
      <c r="W2812" s="13">
        <v>416800</v>
      </c>
      <c r="X2812" s="13">
        <v>416800</v>
      </c>
      <c r="Y2812" s="13">
        <v>416800</v>
      </c>
      <c r="Z2812" s="13">
        <v>416800</v>
      </c>
      <c r="AA2812" s="13">
        <v>416800</v>
      </c>
      <c r="AB2812" s="13"/>
      <c r="AC2812" s="13"/>
      <c r="AD2812" s="13"/>
      <c r="AE2812" s="13"/>
      <c r="AF2812" s="13"/>
      <c r="AG2812" s="13"/>
      <c r="AH2812" s="13"/>
      <c r="AI2812" s="13"/>
      <c r="AJ2812" s="13"/>
      <c r="AK2812" s="13"/>
      <c r="AL2812" s="13"/>
      <c r="AM2812" s="13"/>
      <c r="AN2812" s="13"/>
      <c r="AO2812" s="13"/>
      <c r="AP2812" s="13"/>
      <c r="AQ2812" s="13"/>
      <c r="AR2812" s="13"/>
      <c r="AS2812" s="13"/>
      <c r="AT2812" s="13"/>
      <c r="AU2812" s="13"/>
      <c r="AV2812" s="13"/>
      <c r="AW2812" s="13"/>
      <c r="AX2812" s="13"/>
      <c r="AY2812" s="14" t="str">
        <f t="shared" si="444"/>
        <v/>
      </c>
      <c r="AZ2812" s="14">
        <f t="shared" si="442"/>
        <v>23</v>
      </c>
      <c r="BA2812" s="19">
        <f t="shared" si="445"/>
        <v>0</v>
      </c>
      <c r="BB2812" s="20" t="e">
        <f t="shared" si="443"/>
        <v>#DIV/0!</v>
      </c>
      <c r="BC2812">
        <f t="shared" si="446"/>
        <v>0</v>
      </c>
      <c r="BD2812" s="14">
        <f t="shared" si="447"/>
        <v>1</v>
      </c>
      <c r="BE2812" s="14" t="str">
        <f t="shared" si="448"/>
        <v/>
      </c>
      <c r="BF2812" s="14" t="str">
        <f t="shared" si="449"/>
        <v/>
      </c>
      <c r="BG2812" s="14" t="str">
        <f t="shared" si="450"/>
        <v/>
      </c>
    </row>
    <row r="2813" spans="1:59" x14ac:dyDescent="0.2">
      <c r="A2813" t="str">
        <f t="shared" si="441"/>
        <v>David Swallow_2015</v>
      </c>
      <c r="B2813" t="s">
        <v>925</v>
      </c>
      <c r="C2813" t="s">
        <v>144</v>
      </c>
      <c r="D2813">
        <v>2015</v>
      </c>
      <c r="E2813" s="13">
        <v>554600</v>
      </c>
      <c r="F2813" s="13">
        <v>554600</v>
      </c>
      <c r="G2813" s="13">
        <v>554600</v>
      </c>
      <c r="H2813" s="13">
        <v>517200</v>
      </c>
      <c r="I2813" s="13">
        <v>499600</v>
      </c>
      <c r="J2813" s="13">
        <v>499600</v>
      </c>
      <c r="K2813" s="13">
        <v>499600</v>
      </c>
      <c r="L2813" s="13">
        <v>499600</v>
      </c>
      <c r="M2813" s="13">
        <v>499600</v>
      </c>
      <c r="N2813" s="13">
        <v>499600</v>
      </c>
      <c r="O2813" s="13">
        <v>499600</v>
      </c>
      <c r="P2813" s="13">
        <v>499600</v>
      </c>
      <c r="Q2813" s="13">
        <v>499600</v>
      </c>
      <c r="R2813" s="13">
        <v>499600</v>
      </c>
      <c r="S2813" s="13">
        <v>491700</v>
      </c>
      <c r="T2813" s="13">
        <v>483100</v>
      </c>
      <c r="U2813" s="13">
        <v>483100</v>
      </c>
      <c r="V2813" s="13">
        <v>483100</v>
      </c>
      <c r="W2813" s="13">
        <v>483100</v>
      </c>
      <c r="X2813" s="13">
        <v>483100</v>
      </c>
      <c r="Y2813" s="13">
        <v>483100</v>
      </c>
      <c r="Z2813" s="13">
        <v>483100</v>
      </c>
      <c r="AA2813" s="13">
        <v>483100</v>
      </c>
      <c r="AB2813" s="13">
        <v>79</v>
      </c>
      <c r="AC2813" s="13">
        <v>96</v>
      </c>
      <c r="AD2813" s="13">
        <v>69</v>
      </c>
      <c r="AE2813" s="13">
        <v>103</v>
      </c>
      <c r="AF2813" s="13"/>
      <c r="AG2813" s="13"/>
      <c r="AH2813" s="13"/>
      <c r="AI2813" s="13"/>
      <c r="AJ2813" s="13"/>
      <c r="AK2813" s="13"/>
      <c r="AL2813" s="13"/>
      <c r="AM2813" s="13"/>
      <c r="AN2813" s="13"/>
      <c r="AO2813" s="13">
        <v>105</v>
      </c>
      <c r="AP2813" s="13">
        <v>63</v>
      </c>
      <c r="AQ2813" s="13"/>
      <c r="AR2813" s="13"/>
      <c r="AS2813" s="13"/>
      <c r="AT2813" s="13"/>
      <c r="AU2813" s="13"/>
      <c r="AV2813" s="13"/>
      <c r="AW2813" s="13"/>
      <c r="AX2813" s="13"/>
      <c r="AY2813" s="14">
        <f t="shared" si="444"/>
        <v>85.833333333333329</v>
      </c>
      <c r="AZ2813" s="14">
        <f t="shared" si="442"/>
        <v>23</v>
      </c>
      <c r="BA2813" s="19">
        <f t="shared" si="445"/>
        <v>0.27272727272727271</v>
      </c>
      <c r="BB2813" s="20">
        <f t="shared" si="443"/>
        <v>17.982398801791355</v>
      </c>
      <c r="BC2813">
        <f t="shared" si="446"/>
        <v>0</v>
      </c>
      <c r="BD2813" s="14">
        <f t="shared" si="447"/>
        <v>16</v>
      </c>
      <c r="BE2813" s="14">
        <f t="shared" si="448"/>
        <v>86.75</v>
      </c>
      <c r="BF2813" s="14" t="str">
        <f t="shared" si="449"/>
        <v/>
      </c>
      <c r="BG2813" s="14">
        <f t="shared" si="450"/>
        <v>63</v>
      </c>
    </row>
    <row r="2814" spans="1:59" x14ac:dyDescent="0.2">
      <c r="A2814" t="str">
        <f t="shared" si="441"/>
        <v>Jordon Sweet_2018</v>
      </c>
      <c r="B2814" t="s">
        <v>2731</v>
      </c>
      <c r="C2814" t="s">
        <v>443</v>
      </c>
      <c r="D2814">
        <v>2018</v>
      </c>
      <c r="E2814" s="13">
        <v>0</v>
      </c>
      <c r="F2814" s="13">
        <v>0</v>
      </c>
      <c r="G2814" s="13">
        <v>0</v>
      </c>
      <c r="H2814" s="13">
        <v>0</v>
      </c>
      <c r="I2814" s="13">
        <v>0</v>
      </c>
      <c r="J2814" s="13">
        <v>0</v>
      </c>
      <c r="K2814" s="13">
        <v>0</v>
      </c>
      <c r="L2814" s="13">
        <v>0</v>
      </c>
      <c r="M2814" s="13">
        <v>0</v>
      </c>
      <c r="N2814" s="13">
        <v>0</v>
      </c>
      <c r="O2814" s="13">
        <v>0</v>
      </c>
      <c r="P2814" s="13">
        <v>0</v>
      </c>
      <c r="Q2814" s="13">
        <v>0</v>
      </c>
      <c r="R2814" s="13">
        <v>0</v>
      </c>
      <c r="S2814" s="13">
        <v>0</v>
      </c>
      <c r="T2814" s="13">
        <v>0</v>
      </c>
      <c r="U2814" s="13">
        <v>0</v>
      </c>
      <c r="V2814" s="13">
        <v>0</v>
      </c>
      <c r="W2814" s="13">
        <v>0</v>
      </c>
      <c r="X2814" s="13">
        <v>0</v>
      </c>
      <c r="Y2814" s="13">
        <v>0</v>
      </c>
      <c r="Z2814" s="13">
        <v>0</v>
      </c>
      <c r="AA2814" s="13">
        <v>0</v>
      </c>
      <c r="AB2814" s="13"/>
      <c r="AC2814" s="13"/>
      <c r="AD2814" s="13"/>
      <c r="AE2814" s="13"/>
      <c r="AF2814" s="13"/>
      <c r="AG2814" s="13"/>
      <c r="AH2814" s="13"/>
      <c r="AI2814" s="13"/>
      <c r="AJ2814" s="13"/>
      <c r="AK2814" s="13"/>
      <c r="AL2814" s="13"/>
      <c r="AM2814" s="13"/>
      <c r="AN2814" s="13"/>
      <c r="AO2814" s="13"/>
      <c r="AP2814" s="13"/>
      <c r="AQ2814" s="13"/>
      <c r="AR2814" s="13"/>
      <c r="AS2814" s="13"/>
      <c r="AT2814" s="13"/>
      <c r="AU2814" s="13"/>
      <c r="AV2814" s="13"/>
      <c r="AW2814" s="13"/>
      <c r="AX2814" s="13"/>
      <c r="AY2814" s="14" t="str">
        <f t="shared" si="444"/>
        <v/>
      </c>
      <c r="AZ2814" s="14">
        <f t="shared" si="442"/>
        <v>23</v>
      </c>
      <c r="BA2814" s="19">
        <f t="shared" si="445"/>
        <v>0</v>
      </c>
      <c r="BB2814" s="20" t="e">
        <f t="shared" si="443"/>
        <v>#DIV/0!</v>
      </c>
      <c r="BC2814">
        <f t="shared" si="446"/>
        <v>23</v>
      </c>
      <c r="BD2814" s="14">
        <f t="shared" si="447"/>
        <v>1</v>
      </c>
      <c r="BE2814" s="14" t="str">
        <f t="shared" si="448"/>
        <v/>
      </c>
      <c r="BF2814" s="14" t="str">
        <f t="shared" si="449"/>
        <v/>
      </c>
      <c r="BG2814" s="14" t="str">
        <f t="shared" si="450"/>
        <v/>
      </c>
    </row>
    <row r="2815" spans="1:59" x14ac:dyDescent="0.2">
      <c r="A2815" t="str">
        <f t="shared" si="441"/>
        <v>Jordon Sweet_2017</v>
      </c>
      <c r="B2815" t="s">
        <v>2731</v>
      </c>
      <c r="C2815" t="s">
        <v>443</v>
      </c>
      <c r="D2815">
        <v>2017</v>
      </c>
      <c r="E2815" s="13">
        <v>0</v>
      </c>
      <c r="F2815" s="13">
        <v>0</v>
      </c>
      <c r="G2815" s="13">
        <v>0</v>
      </c>
      <c r="H2815" s="13">
        <v>0</v>
      </c>
      <c r="I2815" s="13">
        <v>0</v>
      </c>
      <c r="J2815" s="13">
        <v>0</v>
      </c>
      <c r="K2815" s="13">
        <v>0</v>
      </c>
      <c r="L2815" s="13">
        <v>0</v>
      </c>
      <c r="M2815" s="13">
        <v>0</v>
      </c>
      <c r="N2815" s="13">
        <v>0</v>
      </c>
      <c r="O2815" s="13">
        <v>0</v>
      </c>
      <c r="P2815" s="13">
        <v>0</v>
      </c>
      <c r="Q2815" s="13">
        <v>0</v>
      </c>
      <c r="R2815" s="13">
        <v>0</v>
      </c>
      <c r="S2815" s="13">
        <v>0</v>
      </c>
      <c r="T2815" s="13">
        <v>0</v>
      </c>
      <c r="U2815" s="13">
        <v>0</v>
      </c>
      <c r="V2815" s="13">
        <v>0</v>
      </c>
      <c r="W2815" s="13">
        <v>0</v>
      </c>
      <c r="X2815" s="13">
        <v>0</v>
      </c>
      <c r="Y2815" s="13">
        <v>0</v>
      </c>
      <c r="Z2815" s="13">
        <v>0</v>
      </c>
      <c r="AA2815" s="13">
        <v>0</v>
      </c>
      <c r="AB2815" s="13"/>
      <c r="AC2815" s="13"/>
      <c r="AD2815" s="13"/>
      <c r="AE2815" s="13"/>
      <c r="AF2815" s="13"/>
      <c r="AG2815" s="13"/>
      <c r="AH2815" s="13"/>
      <c r="AI2815" s="13"/>
      <c r="AJ2815" s="13"/>
      <c r="AK2815" s="13"/>
      <c r="AL2815" s="13"/>
      <c r="AM2815" s="13"/>
      <c r="AN2815" s="13"/>
      <c r="AO2815" s="13"/>
      <c r="AP2815" s="13"/>
      <c r="AQ2815" s="13"/>
      <c r="AR2815" s="13"/>
      <c r="AS2815" s="13"/>
      <c r="AT2815" s="13"/>
      <c r="AU2815" s="13"/>
      <c r="AV2815" s="13"/>
      <c r="AW2815" s="13"/>
      <c r="AX2815" s="13"/>
      <c r="AY2815" s="14" t="str">
        <f t="shared" si="444"/>
        <v/>
      </c>
      <c r="AZ2815" s="14">
        <f t="shared" si="442"/>
        <v>23</v>
      </c>
      <c r="BA2815" s="19">
        <f t="shared" si="445"/>
        <v>0</v>
      </c>
      <c r="BB2815" s="20" t="e">
        <f t="shared" si="443"/>
        <v>#DIV/0!</v>
      </c>
      <c r="BC2815">
        <f t="shared" si="446"/>
        <v>23</v>
      </c>
      <c r="BD2815" s="14">
        <f t="shared" si="447"/>
        <v>1</v>
      </c>
      <c r="BE2815" s="14" t="str">
        <f t="shared" si="448"/>
        <v/>
      </c>
      <c r="BF2815" s="14" t="str">
        <f t="shared" si="449"/>
        <v/>
      </c>
      <c r="BG2815" s="14" t="str">
        <f t="shared" si="450"/>
        <v/>
      </c>
    </row>
    <row r="2816" spans="1:59" x14ac:dyDescent="0.2">
      <c r="A2816" t="str">
        <f t="shared" si="441"/>
        <v>Jordon Sweet_2016</v>
      </c>
      <c r="B2816" t="s">
        <v>2731</v>
      </c>
      <c r="C2816" t="s">
        <v>443</v>
      </c>
      <c r="D2816">
        <v>2016</v>
      </c>
      <c r="E2816" s="13">
        <v>0</v>
      </c>
      <c r="F2816" s="13">
        <v>0</v>
      </c>
      <c r="G2816" s="13">
        <v>0</v>
      </c>
      <c r="H2816" s="13">
        <v>0</v>
      </c>
      <c r="I2816" s="13">
        <v>0</v>
      </c>
      <c r="J2816" s="13">
        <v>0</v>
      </c>
      <c r="K2816" s="13">
        <v>0</v>
      </c>
      <c r="L2816" s="13">
        <v>0</v>
      </c>
      <c r="M2816" s="13">
        <v>0</v>
      </c>
      <c r="N2816" s="13">
        <v>0</v>
      </c>
      <c r="O2816" s="13">
        <v>0</v>
      </c>
      <c r="P2816" s="13">
        <v>0</v>
      </c>
      <c r="Q2816" s="13">
        <v>0</v>
      </c>
      <c r="R2816" s="13">
        <v>0</v>
      </c>
      <c r="S2816" s="13">
        <v>0</v>
      </c>
      <c r="T2816" s="13">
        <v>0</v>
      </c>
      <c r="U2816" s="13">
        <v>0</v>
      </c>
      <c r="V2816" s="13">
        <v>0</v>
      </c>
      <c r="W2816" s="13">
        <v>0</v>
      </c>
      <c r="X2816" s="13">
        <v>0</v>
      </c>
      <c r="Y2816" s="13">
        <v>0</v>
      </c>
      <c r="Z2816" s="13">
        <v>0</v>
      </c>
      <c r="AA2816" s="13">
        <v>0</v>
      </c>
      <c r="AB2816" s="13"/>
      <c r="AC2816" s="13"/>
      <c r="AD2816" s="13"/>
      <c r="AE2816" s="13"/>
      <c r="AF2816" s="13"/>
      <c r="AG2816" s="13"/>
      <c r="AH2816" s="13"/>
      <c r="AI2816" s="13"/>
      <c r="AJ2816" s="13"/>
      <c r="AK2816" s="13"/>
      <c r="AL2816" s="13"/>
      <c r="AM2816" s="13"/>
      <c r="AN2816" s="13"/>
      <c r="AO2816" s="13"/>
      <c r="AP2816" s="13"/>
      <c r="AQ2816" s="13"/>
      <c r="AR2816" s="13"/>
      <c r="AS2816" s="13"/>
      <c r="AT2816" s="13"/>
      <c r="AU2816" s="13"/>
      <c r="AV2816" s="13"/>
      <c r="AW2816" s="13"/>
      <c r="AX2816" s="13"/>
      <c r="AY2816" s="14" t="str">
        <f t="shared" si="444"/>
        <v/>
      </c>
      <c r="AZ2816" s="14">
        <f t="shared" si="442"/>
        <v>23</v>
      </c>
      <c r="BA2816" s="19">
        <f t="shared" si="445"/>
        <v>0</v>
      </c>
      <c r="BB2816" s="20" t="e">
        <f t="shared" si="443"/>
        <v>#DIV/0!</v>
      </c>
      <c r="BC2816">
        <f t="shared" si="446"/>
        <v>23</v>
      </c>
      <c r="BD2816" s="14">
        <f t="shared" si="447"/>
        <v>1</v>
      </c>
      <c r="BE2816" s="14" t="str">
        <f t="shared" si="448"/>
        <v/>
      </c>
      <c r="BF2816" s="14" t="str">
        <f t="shared" si="449"/>
        <v/>
      </c>
      <c r="BG2816" s="14" t="str">
        <f t="shared" si="450"/>
        <v/>
      </c>
    </row>
    <row r="2817" spans="1:59" x14ac:dyDescent="0.2">
      <c r="A2817" t="str">
        <f t="shared" si="441"/>
        <v>Jordon Sweet_2015</v>
      </c>
      <c r="B2817" t="s">
        <v>2731</v>
      </c>
      <c r="C2817" t="s">
        <v>443</v>
      </c>
      <c r="D2817">
        <v>2015</v>
      </c>
      <c r="E2817" s="13">
        <v>0</v>
      </c>
      <c r="F2817" s="13">
        <v>0</v>
      </c>
      <c r="G2817" s="13">
        <v>0</v>
      </c>
      <c r="H2817" s="13">
        <v>0</v>
      </c>
      <c r="I2817" s="13">
        <v>0</v>
      </c>
      <c r="J2817" s="13">
        <v>0</v>
      </c>
      <c r="K2817" s="13">
        <v>0</v>
      </c>
      <c r="L2817" s="13">
        <v>0</v>
      </c>
      <c r="M2817" s="13">
        <v>0</v>
      </c>
      <c r="N2817" s="13">
        <v>0</v>
      </c>
      <c r="O2817" s="13">
        <v>0</v>
      </c>
      <c r="P2817" s="13">
        <v>0</v>
      </c>
      <c r="Q2817" s="13">
        <v>0</v>
      </c>
      <c r="R2817" s="13">
        <v>0</v>
      </c>
      <c r="S2817" s="13">
        <v>0</v>
      </c>
      <c r="T2817" s="13">
        <v>0</v>
      </c>
      <c r="U2817" s="13">
        <v>0</v>
      </c>
      <c r="V2817" s="13">
        <v>0</v>
      </c>
      <c r="W2817" s="13">
        <v>0</v>
      </c>
      <c r="X2817" s="13">
        <v>0</v>
      </c>
      <c r="Y2817" s="13">
        <v>0</v>
      </c>
      <c r="Z2817" s="13">
        <v>0</v>
      </c>
      <c r="AA2817" s="13">
        <v>0</v>
      </c>
      <c r="AB2817" s="13"/>
      <c r="AC2817" s="13"/>
      <c r="AD2817" s="13"/>
      <c r="AE2817" s="13"/>
      <c r="AF2817" s="13"/>
      <c r="AG2817" s="13"/>
      <c r="AH2817" s="13"/>
      <c r="AI2817" s="13"/>
      <c r="AJ2817" s="13"/>
      <c r="AK2817" s="13"/>
      <c r="AL2817" s="13"/>
      <c r="AM2817" s="13"/>
      <c r="AN2817" s="13"/>
      <c r="AO2817" s="13"/>
      <c r="AP2817" s="13"/>
      <c r="AQ2817" s="13"/>
      <c r="AR2817" s="13"/>
      <c r="AS2817" s="13"/>
      <c r="AT2817" s="13"/>
      <c r="AU2817" s="13"/>
      <c r="AV2817" s="13"/>
      <c r="AW2817" s="13"/>
      <c r="AX2817" s="13"/>
      <c r="AY2817" s="14" t="str">
        <f t="shared" si="444"/>
        <v/>
      </c>
      <c r="AZ2817" s="14">
        <f t="shared" si="442"/>
        <v>23</v>
      </c>
      <c r="BA2817" s="19">
        <f t="shared" si="445"/>
        <v>0</v>
      </c>
      <c r="BB2817" s="20" t="e">
        <f t="shared" si="443"/>
        <v>#DIV/0!</v>
      </c>
      <c r="BC2817">
        <f t="shared" si="446"/>
        <v>23</v>
      </c>
      <c r="BD2817" s="14">
        <f t="shared" si="447"/>
        <v>1</v>
      </c>
      <c r="BE2817" s="14" t="str">
        <f t="shared" si="448"/>
        <v/>
      </c>
      <c r="BF2817" s="14" t="str">
        <f t="shared" si="449"/>
        <v/>
      </c>
      <c r="BG2817" s="14" t="str">
        <f t="shared" si="450"/>
        <v/>
      </c>
    </row>
    <row r="2818" spans="1:59" x14ac:dyDescent="0.2">
      <c r="A2818" t="str">
        <f t="shared" ref="A2818:A2881" si="451">B2818&amp;"_"&amp;D2818</f>
        <v>Sam Switkowski_2018</v>
      </c>
      <c r="B2818" t="s">
        <v>1643</v>
      </c>
      <c r="C2818" t="s">
        <v>184</v>
      </c>
      <c r="D2818">
        <v>2018</v>
      </c>
      <c r="E2818" s="13">
        <v>117300</v>
      </c>
      <c r="F2818" s="13">
        <v>117300</v>
      </c>
      <c r="G2818" s="13">
        <v>117300</v>
      </c>
      <c r="H2818" s="13">
        <v>117300</v>
      </c>
      <c r="I2818" s="13">
        <v>117300</v>
      </c>
      <c r="J2818" s="13">
        <v>117300</v>
      </c>
      <c r="K2818" s="13">
        <v>117300</v>
      </c>
      <c r="L2818" s="13">
        <v>117300</v>
      </c>
      <c r="M2818" s="13">
        <v>117300</v>
      </c>
      <c r="N2818" s="13">
        <v>117300</v>
      </c>
      <c r="O2818" s="13">
        <v>117300</v>
      </c>
      <c r="P2818" s="13">
        <v>117300</v>
      </c>
      <c r="Q2818" s="13">
        <v>117300</v>
      </c>
      <c r="R2818" s="13">
        <v>117300</v>
      </c>
      <c r="S2818" s="13">
        <v>117300</v>
      </c>
      <c r="T2818" s="13">
        <v>117300</v>
      </c>
      <c r="U2818" s="13">
        <v>117300</v>
      </c>
      <c r="V2818" s="13">
        <v>117300</v>
      </c>
      <c r="W2818" s="13">
        <v>117300</v>
      </c>
      <c r="X2818" s="13">
        <v>117300</v>
      </c>
      <c r="Y2818" s="13">
        <v>117300</v>
      </c>
      <c r="Z2818" s="13">
        <v>117300</v>
      </c>
      <c r="AA2818" s="13">
        <v>117300</v>
      </c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  <c r="AP2818" s="13"/>
      <c r="AQ2818" s="13"/>
      <c r="AR2818" s="13"/>
      <c r="AS2818" s="13"/>
      <c r="AT2818" s="13"/>
      <c r="AU2818" s="13"/>
      <c r="AV2818" s="13">
        <v>59</v>
      </c>
      <c r="AW2818" s="13"/>
      <c r="AX2818" s="13">
        <v>90</v>
      </c>
      <c r="AY2818" s="14">
        <f t="shared" si="444"/>
        <v>74.5</v>
      </c>
      <c r="AZ2818" s="14">
        <f t="shared" si="442"/>
        <v>23</v>
      </c>
      <c r="BA2818" s="19">
        <f t="shared" si="445"/>
        <v>9.0909090909090912E-2</v>
      </c>
      <c r="BB2818" s="20">
        <f t="shared" si="443"/>
        <v>21.920310216782973</v>
      </c>
      <c r="BC2818">
        <f t="shared" si="446"/>
        <v>0</v>
      </c>
      <c r="BD2818" s="14">
        <f t="shared" si="447"/>
        <v>1</v>
      </c>
      <c r="BE2818" s="14" t="str">
        <f t="shared" si="448"/>
        <v/>
      </c>
      <c r="BF2818" s="14" t="str">
        <f t="shared" si="449"/>
        <v/>
      </c>
      <c r="BG2818" s="14">
        <f t="shared" si="450"/>
        <v>74.5</v>
      </c>
    </row>
    <row r="2819" spans="1:59" x14ac:dyDescent="0.2">
      <c r="A2819" t="str">
        <f t="shared" si="451"/>
        <v>Sam Switkowski_2017</v>
      </c>
      <c r="B2819" t="s">
        <v>1643</v>
      </c>
      <c r="C2819" t="s">
        <v>184</v>
      </c>
      <c r="D2819">
        <v>2017</v>
      </c>
      <c r="E2819" s="13">
        <v>0</v>
      </c>
      <c r="F2819" s="13">
        <v>0</v>
      </c>
      <c r="G2819" s="13">
        <v>0</v>
      </c>
      <c r="H2819" s="13">
        <v>0</v>
      </c>
      <c r="I2819" s="13">
        <v>0</v>
      </c>
      <c r="J2819" s="13">
        <v>0</v>
      </c>
      <c r="K2819" s="13">
        <v>0</v>
      </c>
      <c r="L2819" s="13">
        <v>0</v>
      </c>
      <c r="M2819" s="13">
        <v>0</v>
      </c>
      <c r="N2819" s="13">
        <v>0</v>
      </c>
      <c r="O2819" s="13">
        <v>0</v>
      </c>
      <c r="P2819" s="13">
        <v>0</v>
      </c>
      <c r="Q2819" s="13">
        <v>0</v>
      </c>
      <c r="R2819" s="13">
        <v>0</v>
      </c>
      <c r="S2819" s="13">
        <v>0</v>
      </c>
      <c r="T2819" s="13">
        <v>0</v>
      </c>
      <c r="U2819" s="13">
        <v>0</v>
      </c>
      <c r="V2819" s="13">
        <v>0</v>
      </c>
      <c r="W2819" s="13">
        <v>0</v>
      </c>
      <c r="X2819" s="13">
        <v>0</v>
      </c>
      <c r="Y2819" s="13">
        <v>0</v>
      </c>
      <c r="Z2819" s="13">
        <v>0</v>
      </c>
      <c r="AA2819" s="13">
        <v>0</v>
      </c>
      <c r="AB2819" s="13"/>
      <c r="AC2819" s="13"/>
      <c r="AD2819" s="13"/>
      <c r="AE2819" s="13"/>
      <c r="AF2819" s="13"/>
      <c r="AG2819" s="13"/>
      <c r="AH2819" s="13"/>
      <c r="AI2819" s="13"/>
      <c r="AJ2819" s="13"/>
      <c r="AK2819" s="13"/>
      <c r="AL2819" s="13"/>
      <c r="AM2819" s="13"/>
      <c r="AN2819" s="13"/>
      <c r="AO2819" s="13"/>
      <c r="AP2819" s="13"/>
      <c r="AQ2819" s="13"/>
      <c r="AR2819" s="13"/>
      <c r="AS2819" s="13"/>
      <c r="AT2819" s="13"/>
      <c r="AU2819" s="13"/>
      <c r="AV2819" s="13"/>
      <c r="AW2819" s="13"/>
      <c r="AX2819" s="13"/>
      <c r="AY2819" s="14" t="str">
        <f t="shared" si="444"/>
        <v/>
      </c>
      <c r="AZ2819" s="14">
        <f t="shared" si="442"/>
        <v>23</v>
      </c>
      <c r="BA2819" s="19">
        <f t="shared" si="445"/>
        <v>0</v>
      </c>
      <c r="BB2819" s="20" t="e">
        <f t="shared" si="443"/>
        <v>#DIV/0!</v>
      </c>
      <c r="BC2819">
        <f t="shared" si="446"/>
        <v>23</v>
      </c>
      <c r="BD2819" s="14">
        <f t="shared" si="447"/>
        <v>1</v>
      </c>
      <c r="BE2819" s="14" t="str">
        <f t="shared" si="448"/>
        <v/>
      </c>
      <c r="BF2819" s="14" t="str">
        <f t="shared" si="449"/>
        <v/>
      </c>
      <c r="BG2819" s="14" t="str">
        <f t="shared" si="450"/>
        <v/>
      </c>
    </row>
    <row r="2820" spans="1:59" x14ac:dyDescent="0.2">
      <c r="A2820" t="str">
        <f t="shared" si="451"/>
        <v>Sam Switkowski_2016</v>
      </c>
      <c r="B2820" t="s">
        <v>1643</v>
      </c>
      <c r="C2820" t="s">
        <v>184</v>
      </c>
      <c r="D2820">
        <v>2016</v>
      </c>
      <c r="E2820" s="13">
        <v>0</v>
      </c>
      <c r="F2820" s="13">
        <v>0</v>
      </c>
      <c r="G2820" s="13">
        <v>0</v>
      </c>
      <c r="H2820" s="13">
        <v>0</v>
      </c>
      <c r="I2820" s="13">
        <v>0</v>
      </c>
      <c r="J2820" s="13">
        <v>0</v>
      </c>
      <c r="K2820" s="13">
        <v>0</v>
      </c>
      <c r="L2820" s="13">
        <v>0</v>
      </c>
      <c r="M2820" s="13">
        <v>0</v>
      </c>
      <c r="N2820" s="13">
        <v>0</v>
      </c>
      <c r="O2820" s="13">
        <v>0</v>
      </c>
      <c r="P2820" s="13">
        <v>0</v>
      </c>
      <c r="Q2820" s="13">
        <v>0</v>
      </c>
      <c r="R2820" s="13">
        <v>0</v>
      </c>
      <c r="S2820" s="13">
        <v>0</v>
      </c>
      <c r="T2820" s="13">
        <v>0</v>
      </c>
      <c r="U2820" s="13">
        <v>0</v>
      </c>
      <c r="V2820" s="13">
        <v>0</v>
      </c>
      <c r="W2820" s="13">
        <v>0</v>
      </c>
      <c r="X2820" s="13">
        <v>0</v>
      </c>
      <c r="Y2820" s="13">
        <v>0</v>
      </c>
      <c r="Z2820" s="13">
        <v>0</v>
      </c>
      <c r="AA2820" s="13">
        <v>0</v>
      </c>
      <c r="AB2820" s="13"/>
      <c r="AC2820" s="13"/>
      <c r="AD2820" s="13"/>
      <c r="AE2820" s="13"/>
      <c r="AF2820" s="13"/>
      <c r="AG2820" s="13"/>
      <c r="AH2820" s="13"/>
      <c r="AI2820" s="13"/>
      <c r="AJ2820" s="13"/>
      <c r="AK2820" s="13"/>
      <c r="AL2820" s="13"/>
      <c r="AM2820" s="13"/>
      <c r="AN2820" s="13"/>
      <c r="AO2820" s="13"/>
      <c r="AP2820" s="13"/>
      <c r="AQ2820" s="13"/>
      <c r="AR2820" s="13"/>
      <c r="AS2820" s="13"/>
      <c r="AT2820" s="13"/>
      <c r="AU2820" s="13"/>
      <c r="AV2820" s="13"/>
      <c r="AW2820" s="13"/>
      <c r="AX2820" s="13"/>
      <c r="AY2820" s="14" t="str">
        <f t="shared" si="444"/>
        <v/>
      </c>
      <c r="AZ2820" s="14">
        <f t="shared" si="442"/>
        <v>23</v>
      </c>
      <c r="BA2820" s="19">
        <f t="shared" si="445"/>
        <v>0</v>
      </c>
      <c r="BB2820" s="20" t="e">
        <f t="shared" si="443"/>
        <v>#DIV/0!</v>
      </c>
      <c r="BC2820">
        <f t="shared" si="446"/>
        <v>23</v>
      </c>
      <c r="BD2820" s="14">
        <f t="shared" si="447"/>
        <v>1</v>
      </c>
      <c r="BE2820" s="14" t="str">
        <f t="shared" si="448"/>
        <v/>
      </c>
      <c r="BF2820" s="14" t="str">
        <f t="shared" si="449"/>
        <v/>
      </c>
      <c r="BG2820" s="14" t="str">
        <f t="shared" si="450"/>
        <v/>
      </c>
    </row>
    <row r="2821" spans="1:59" x14ac:dyDescent="0.2">
      <c r="A2821" t="str">
        <f t="shared" si="451"/>
        <v>Sam Switkowski_2015</v>
      </c>
      <c r="B2821" t="s">
        <v>1643</v>
      </c>
      <c r="C2821" t="s">
        <v>184</v>
      </c>
      <c r="D2821">
        <v>2015</v>
      </c>
      <c r="E2821" s="13">
        <v>0</v>
      </c>
      <c r="F2821" s="13">
        <v>0</v>
      </c>
      <c r="G2821" s="13">
        <v>0</v>
      </c>
      <c r="H2821" s="13">
        <v>0</v>
      </c>
      <c r="I2821" s="13">
        <v>0</v>
      </c>
      <c r="J2821" s="13">
        <v>0</v>
      </c>
      <c r="K2821" s="13">
        <v>0</v>
      </c>
      <c r="L2821" s="13">
        <v>0</v>
      </c>
      <c r="M2821" s="13">
        <v>0</v>
      </c>
      <c r="N2821" s="13">
        <v>0</v>
      </c>
      <c r="O2821" s="13">
        <v>0</v>
      </c>
      <c r="P2821" s="13">
        <v>0</v>
      </c>
      <c r="Q2821" s="13">
        <v>0</v>
      </c>
      <c r="R2821" s="13">
        <v>0</v>
      </c>
      <c r="S2821" s="13">
        <v>0</v>
      </c>
      <c r="T2821" s="13">
        <v>0</v>
      </c>
      <c r="U2821" s="13">
        <v>0</v>
      </c>
      <c r="V2821" s="13">
        <v>0</v>
      </c>
      <c r="W2821" s="13">
        <v>0</v>
      </c>
      <c r="X2821" s="13">
        <v>0</v>
      </c>
      <c r="Y2821" s="13">
        <v>0</v>
      </c>
      <c r="Z2821" s="13">
        <v>0</v>
      </c>
      <c r="AA2821" s="13">
        <v>0</v>
      </c>
      <c r="AB2821" s="13"/>
      <c r="AC2821" s="13"/>
      <c r="AD2821" s="13"/>
      <c r="AE2821" s="13"/>
      <c r="AF2821" s="13"/>
      <c r="AG2821" s="13"/>
      <c r="AH2821" s="13"/>
      <c r="AI2821" s="13"/>
      <c r="AJ2821" s="13"/>
      <c r="AK2821" s="13"/>
      <c r="AL2821" s="13"/>
      <c r="AM2821" s="13"/>
      <c r="AN2821" s="13"/>
      <c r="AO2821" s="13"/>
      <c r="AP2821" s="13"/>
      <c r="AQ2821" s="13"/>
      <c r="AR2821" s="13"/>
      <c r="AS2821" s="13"/>
      <c r="AT2821" s="13"/>
      <c r="AU2821" s="13"/>
      <c r="AV2821" s="13"/>
      <c r="AW2821" s="13"/>
      <c r="AX2821" s="13"/>
      <c r="AY2821" s="14" t="str">
        <f t="shared" si="444"/>
        <v/>
      </c>
      <c r="AZ2821" s="14">
        <f t="shared" si="442"/>
        <v>23</v>
      </c>
      <c r="BA2821" s="19">
        <f t="shared" si="445"/>
        <v>0</v>
      </c>
      <c r="BB2821" s="20" t="e">
        <f t="shared" si="443"/>
        <v>#DIV/0!</v>
      </c>
      <c r="BC2821">
        <f t="shared" si="446"/>
        <v>23</v>
      </c>
      <c r="BD2821" s="14">
        <f t="shared" si="447"/>
        <v>1</v>
      </c>
      <c r="BE2821" s="14" t="str">
        <f t="shared" si="448"/>
        <v/>
      </c>
      <c r="BF2821" s="14" t="str">
        <f t="shared" si="449"/>
        <v/>
      </c>
      <c r="BG2821" s="14" t="str">
        <f t="shared" si="450"/>
        <v/>
      </c>
    </row>
    <row r="2822" spans="1:59" x14ac:dyDescent="0.2">
      <c r="A2822" t="str">
        <f t="shared" si="451"/>
        <v>Matthew Taberner_2018</v>
      </c>
      <c r="B2822" t="s">
        <v>784</v>
      </c>
      <c r="C2822" t="s">
        <v>184</v>
      </c>
      <c r="D2822">
        <v>2018</v>
      </c>
      <c r="E2822" s="13">
        <v>325100</v>
      </c>
      <c r="F2822" s="13">
        <v>325100</v>
      </c>
      <c r="G2822" s="13">
        <v>325100</v>
      </c>
      <c r="H2822" s="13">
        <v>349600</v>
      </c>
      <c r="I2822" s="13">
        <v>363400</v>
      </c>
      <c r="J2822" s="13">
        <v>353200</v>
      </c>
      <c r="K2822" s="13">
        <v>353200</v>
      </c>
      <c r="L2822" s="13">
        <v>353200</v>
      </c>
      <c r="M2822" s="13">
        <v>353200</v>
      </c>
      <c r="N2822" s="13">
        <v>353200</v>
      </c>
      <c r="O2822" s="13">
        <v>353200</v>
      </c>
      <c r="P2822" s="13">
        <v>353200</v>
      </c>
      <c r="Q2822" s="13">
        <v>353200</v>
      </c>
      <c r="R2822" s="13">
        <v>353200</v>
      </c>
      <c r="S2822" s="13">
        <v>353200</v>
      </c>
      <c r="T2822" s="13">
        <v>353200</v>
      </c>
      <c r="U2822" s="13">
        <v>353200</v>
      </c>
      <c r="V2822" s="13">
        <v>353200</v>
      </c>
      <c r="W2822" s="13">
        <v>353200</v>
      </c>
      <c r="X2822" s="13">
        <v>353200</v>
      </c>
      <c r="Y2822" s="13">
        <v>320600</v>
      </c>
      <c r="Z2822" s="13">
        <v>306500</v>
      </c>
      <c r="AA2822" s="13">
        <v>297900</v>
      </c>
      <c r="AB2822" s="13">
        <v>72</v>
      </c>
      <c r="AC2822" s="13">
        <v>100</v>
      </c>
      <c r="AD2822" s="13">
        <v>76</v>
      </c>
      <c r="AE2822" s="13">
        <v>60</v>
      </c>
      <c r="AF2822" s="13">
        <v>54</v>
      </c>
      <c r="AG2822" s="13"/>
      <c r="AH2822" s="13"/>
      <c r="AI2822" s="13"/>
      <c r="AJ2822" s="13"/>
      <c r="AK2822" s="13"/>
      <c r="AL2822" s="13"/>
      <c r="AM2822" s="13"/>
      <c r="AN2822" s="13"/>
      <c r="AO2822" s="13"/>
      <c r="AP2822" s="13"/>
      <c r="AQ2822" s="13"/>
      <c r="AR2822" s="13"/>
      <c r="AS2822" s="13"/>
      <c r="AT2822" s="13"/>
      <c r="AU2822" s="13">
        <v>30</v>
      </c>
      <c r="AV2822" s="13">
        <v>82</v>
      </c>
      <c r="AW2822" s="13">
        <v>44</v>
      </c>
      <c r="AX2822" s="13">
        <v>69</v>
      </c>
      <c r="AY2822" s="14">
        <f t="shared" si="444"/>
        <v>65.222222222222229</v>
      </c>
      <c r="AZ2822" s="14">
        <f t="shared" si="442"/>
        <v>23</v>
      </c>
      <c r="BA2822" s="19">
        <f t="shared" si="445"/>
        <v>0.40909090909090912</v>
      </c>
      <c r="BB2822" s="20">
        <f t="shared" si="443"/>
        <v>20.95100103681073</v>
      </c>
      <c r="BC2822">
        <f t="shared" si="446"/>
        <v>0</v>
      </c>
      <c r="BD2822" s="14">
        <f t="shared" si="447"/>
        <v>23</v>
      </c>
      <c r="BE2822" s="14">
        <f t="shared" si="448"/>
        <v>72.400000000000006</v>
      </c>
      <c r="BF2822" s="14" t="str">
        <f t="shared" si="449"/>
        <v/>
      </c>
      <c r="BG2822" s="14">
        <f t="shared" si="450"/>
        <v>56.25</v>
      </c>
    </row>
    <row r="2823" spans="1:59" x14ac:dyDescent="0.2">
      <c r="A2823" t="str">
        <f t="shared" si="451"/>
        <v>Matthew Taberner_2017</v>
      </c>
      <c r="B2823" t="s">
        <v>784</v>
      </c>
      <c r="C2823" t="s">
        <v>184</v>
      </c>
      <c r="D2823">
        <v>2017</v>
      </c>
      <c r="E2823" s="13">
        <v>336000</v>
      </c>
      <c r="F2823" s="13">
        <v>336000</v>
      </c>
      <c r="G2823" s="13">
        <v>336000</v>
      </c>
      <c r="H2823" s="13">
        <v>336000</v>
      </c>
      <c r="I2823" s="13">
        <v>336000</v>
      </c>
      <c r="J2823" s="13">
        <v>336000</v>
      </c>
      <c r="K2823" s="13">
        <v>336000</v>
      </c>
      <c r="L2823" s="13">
        <v>336000</v>
      </c>
      <c r="M2823" s="13">
        <v>336000</v>
      </c>
      <c r="N2823" s="13">
        <v>339000</v>
      </c>
      <c r="O2823" s="13">
        <v>294700</v>
      </c>
      <c r="P2823" s="13">
        <v>246100</v>
      </c>
      <c r="Q2823" s="13">
        <v>246100</v>
      </c>
      <c r="R2823" s="13">
        <v>246100</v>
      </c>
      <c r="S2823" s="13">
        <v>246100</v>
      </c>
      <c r="T2823" s="13">
        <v>246100</v>
      </c>
      <c r="U2823" s="13">
        <v>246100</v>
      </c>
      <c r="V2823" s="13">
        <v>246100</v>
      </c>
      <c r="W2823" s="13">
        <v>246100</v>
      </c>
      <c r="X2823" s="13">
        <v>246100</v>
      </c>
      <c r="Y2823" s="13">
        <v>246100</v>
      </c>
      <c r="Z2823" s="13">
        <v>246100</v>
      </c>
      <c r="AA2823" s="13">
        <v>268800</v>
      </c>
      <c r="AB2823" s="13"/>
      <c r="AC2823" s="13"/>
      <c r="AD2823" s="13"/>
      <c r="AE2823" s="13"/>
      <c r="AF2823" s="13"/>
      <c r="AG2823" s="13"/>
      <c r="AH2823" s="13">
        <v>119</v>
      </c>
      <c r="AI2823" s="13">
        <v>66</v>
      </c>
      <c r="AJ2823" s="13">
        <v>19</v>
      </c>
      <c r="AK2823" s="13">
        <v>15</v>
      </c>
      <c r="AL2823" s="13">
        <v>31</v>
      </c>
      <c r="AM2823" s="13"/>
      <c r="AN2823" s="13"/>
      <c r="AO2823" s="13"/>
      <c r="AP2823" s="13"/>
      <c r="AQ2823" s="13"/>
      <c r="AR2823" s="13"/>
      <c r="AS2823" s="13"/>
      <c r="AT2823" s="13"/>
      <c r="AU2823" s="13"/>
      <c r="AV2823" s="13">
        <v>103</v>
      </c>
      <c r="AW2823" s="13">
        <v>66</v>
      </c>
      <c r="AX2823" s="13">
        <v>54</v>
      </c>
      <c r="AY2823" s="14">
        <f t="shared" si="444"/>
        <v>59.125</v>
      </c>
      <c r="AZ2823" s="14">
        <f t="shared" ref="AZ2823:AZ2886" si="452">COUNTIF(AB2823:AX2823,"&lt;&gt;0")</f>
        <v>23</v>
      </c>
      <c r="BA2823" s="19">
        <f t="shared" si="445"/>
        <v>0.36363636363636365</v>
      </c>
      <c r="BB2823" s="20">
        <f t="shared" ref="BB2823:BB2886" si="453">STDEV(AB2823:AX2823)</f>
        <v>37.756503697092654</v>
      </c>
      <c r="BC2823">
        <f t="shared" si="446"/>
        <v>0</v>
      </c>
      <c r="BD2823" s="14">
        <f t="shared" si="447"/>
        <v>12</v>
      </c>
      <c r="BE2823" s="14" t="str">
        <f t="shared" si="448"/>
        <v/>
      </c>
      <c r="BF2823" s="14">
        <f t="shared" si="449"/>
        <v>50</v>
      </c>
      <c r="BG2823" s="14">
        <f t="shared" si="450"/>
        <v>74.333333333333329</v>
      </c>
    </row>
    <row r="2824" spans="1:59" x14ac:dyDescent="0.2">
      <c r="A2824" t="str">
        <f t="shared" si="451"/>
        <v>Matthew Taberner_2016</v>
      </c>
      <c r="B2824" t="s">
        <v>784</v>
      </c>
      <c r="C2824" t="s">
        <v>184</v>
      </c>
      <c r="D2824">
        <v>2016</v>
      </c>
      <c r="E2824" s="13">
        <v>242400</v>
      </c>
      <c r="F2824" s="13">
        <v>242400</v>
      </c>
      <c r="G2824" s="13">
        <v>242400</v>
      </c>
      <c r="H2824" s="13">
        <v>242400</v>
      </c>
      <c r="I2824" s="13">
        <v>242400</v>
      </c>
      <c r="J2824" s="13">
        <v>237600</v>
      </c>
      <c r="K2824" s="13">
        <v>261800</v>
      </c>
      <c r="L2824" s="13">
        <v>282400</v>
      </c>
      <c r="M2824" s="13">
        <v>297200</v>
      </c>
      <c r="N2824" s="13">
        <v>296800</v>
      </c>
      <c r="O2824" s="13">
        <v>304200</v>
      </c>
      <c r="P2824" s="13">
        <v>318300</v>
      </c>
      <c r="Q2824" s="13">
        <v>356900</v>
      </c>
      <c r="R2824" s="13">
        <v>389600</v>
      </c>
      <c r="S2824" s="13">
        <v>396300</v>
      </c>
      <c r="T2824" s="13">
        <v>396300</v>
      </c>
      <c r="U2824" s="13">
        <v>368500</v>
      </c>
      <c r="V2824" s="13">
        <v>341200</v>
      </c>
      <c r="W2824" s="13">
        <v>324100</v>
      </c>
      <c r="X2824" s="13">
        <v>307300</v>
      </c>
      <c r="Y2824" s="13">
        <v>307300</v>
      </c>
      <c r="Z2824" s="13">
        <v>307300</v>
      </c>
      <c r="AA2824" s="13">
        <v>278700</v>
      </c>
      <c r="AB2824" s="13">
        <v>26</v>
      </c>
      <c r="AC2824" s="13"/>
      <c r="AD2824" s="13"/>
      <c r="AE2824" s="13">
        <v>44</v>
      </c>
      <c r="AF2824" s="13">
        <v>61</v>
      </c>
      <c r="AG2824" s="13">
        <v>89</v>
      </c>
      <c r="AH2824" s="13">
        <v>52</v>
      </c>
      <c r="AI2824" s="13">
        <v>60</v>
      </c>
      <c r="AJ2824" s="13">
        <v>65</v>
      </c>
      <c r="AK2824" s="13">
        <v>70</v>
      </c>
      <c r="AL2824" s="13">
        <v>79</v>
      </c>
      <c r="AM2824" s="13">
        <v>130</v>
      </c>
      <c r="AN2824" s="13">
        <v>86</v>
      </c>
      <c r="AO2824" s="13">
        <v>36</v>
      </c>
      <c r="AP2824" s="13"/>
      <c r="AQ2824" s="13">
        <v>54</v>
      </c>
      <c r="AR2824" s="13">
        <v>73</v>
      </c>
      <c r="AS2824" s="13">
        <v>44</v>
      </c>
      <c r="AT2824" s="13">
        <v>45</v>
      </c>
      <c r="AU2824" s="13"/>
      <c r="AV2824" s="13"/>
      <c r="AW2824" s="13">
        <v>36</v>
      </c>
      <c r="AX2824" s="13"/>
      <c r="AY2824" s="14">
        <f t="shared" si="444"/>
        <v>61.764705882352942</v>
      </c>
      <c r="AZ2824" s="14">
        <f t="shared" si="452"/>
        <v>23</v>
      </c>
      <c r="BA2824" s="19">
        <f t="shared" si="445"/>
        <v>0.77272727272727271</v>
      </c>
      <c r="BB2824" s="20">
        <f t="shared" si="453"/>
        <v>25.205479096232001</v>
      </c>
      <c r="BC2824">
        <f t="shared" si="446"/>
        <v>0</v>
      </c>
      <c r="BD2824" s="14">
        <f t="shared" si="447"/>
        <v>6</v>
      </c>
      <c r="BE2824" s="14">
        <f t="shared" si="448"/>
        <v>55</v>
      </c>
      <c r="BF2824" s="14">
        <f t="shared" si="449"/>
        <v>76</v>
      </c>
      <c r="BG2824" s="14">
        <f t="shared" si="450"/>
        <v>50.4</v>
      </c>
    </row>
    <row r="2825" spans="1:59" x14ac:dyDescent="0.2">
      <c r="A2825" t="str">
        <f t="shared" si="451"/>
        <v>Matthew Taberner_2015</v>
      </c>
      <c r="B2825" t="s">
        <v>784</v>
      </c>
      <c r="C2825" t="s">
        <v>184</v>
      </c>
      <c r="D2825">
        <v>2015</v>
      </c>
      <c r="E2825" s="13">
        <v>317900</v>
      </c>
      <c r="F2825" s="13">
        <v>317900</v>
      </c>
      <c r="G2825" s="13">
        <v>317900</v>
      </c>
      <c r="H2825" s="13">
        <v>317900</v>
      </c>
      <c r="I2825" s="13">
        <v>295800</v>
      </c>
      <c r="J2825" s="13">
        <v>288300</v>
      </c>
      <c r="K2825" s="13">
        <v>263800</v>
      </c>
      <c r="L2825" s="13">
        <v>255600</v>
      </c>
      <c r="M2825" s="13">
        <v>246300</v>
      </c>
      <c r="N2825" s="13">
        <v>230600</v>
      </c>
      <c r="O2825" s="13">
        <v>221200</v>
      </c>
      <c r="P2825" s="13">
        <v>205300</v>
      </c>
      <c r="Q2825" s="13">
        <v>205300</v>
      </c>
      <c r="R2825" s="13">
        <v>205300</v>
      </c>
      <c r="S2825" s="13">
        <v>197300</v>
      </c>
      <c r="T2825" s="13">
        <v>197300</v>
      </c>
      <c r="U2825" s="13">
        <v>188500</v>
      </c>
      <c r="V2825" s="13">
        <v>191900</v>
      </c>
      <c r="W2825" s="13">
        <v>191900</v>
      </c>
      <c r="X2825" s="13">
        <v>191900</v>
      </c>
      <c r="Y2825" s="13">
        <v>191900</v>
      </c>
      <c r="Z2825" s="13">
        <v>191900</v>
      </c>
      <c r="AA2825" s="13">
        <v>191900</v>
      </c>
      <c r="AB2825" s="13"/>
      <c r="AC2825" s="13">
        <v>35</v>
      </c>
      <c r="AD2825" s="13">
        <v>79</v>
      </c>
      <c r="AE2825" s="13">
        <v>25</v>
      </c>
      <c r="AF2825" s="13">
        <v>56</v>
      </c>
      <c r="AG2825" s="13">
        <v>36</v>
      </c>
      <c r="AH2825" s="13">
        <v>47</v>
      </c>
      <c r="AI2825" s="13">
        <v>48</v>
      </c>
      <c r="AJ2825" s="13">
        <v>16</v>
      </c>
      <c r="AK2825" s="13">
        <v>51</v>
      </c>
      <c r="AL2825" s="13">
        <v>28</v>
      </c>
      <c r="AM2825" s="13"/>
      <c r="AN2825" s="13"/>
      <c r="AO2825" s="13">
        <v>24</v>
      </c>
      <c r="AP2825" s="13"/>
      <c r="AQ2825" s="13">
        <v>45</v>
      </c>
      <c r="AR2825" s="13">
        <v>53</v>
      </c>
      <c r="AS2825" s="13"/>
      <c r="AT2825" s="13"/>
      <c r="AU2825" s="13"/>
      <c r="AV2825" s="13"/>
      <c r="AW2825" s="13"/>
      <c r="AX2825" s="13">
        <v>86</v>
      </c>
      <c r="AY2825" s="14">
        <f t="shared" si="444"/>
        <v>44.928571428571431</v>
      </c>
      <c r="AZ2825" s="14">
        <f t="shared" si="452"/>
        <v>23</v>
      </c>
      <c r="BA2825" s="19">
        <f t="shared" si="445"/>
        <v>0.63636363636363635</v>
      </c>
      <c r="BB2825" s="20">
        <f t="shared" si="453"/>
        <v>20.044044907745949</v>
      </c>
      <c r="BC2825">
        <f t="shared" si="446"/>
        <v>0</v>
      </c>
      <c r="BD2825" s="14">
        <f t="shared" si="447"/>
        <v>17</v>
      </c>
      <c r="BE2825" s="14">
        <f t="shared" si="448"/>
        <v>46.2</v>
      </c>
      <c r="BF2825" s="14">
        <f t="shared" si="449"/>
        <v>38</v>
      </c>
      <c r="BG2825" s="14">
        <f t="shared" si="450"/>
        <v>61.333333333333336</v>
      </c>
    </row>
    <row r="2826" spans="1:59" x14ac:dyDescent="0.2">
      <c r="A2826" t="str">
        <f t="shared" si="451"/>
        <v>Daniel Talia_2018</v>
      </c>
      <c r="B2826" t="s">
        <v>596</v>
      </c>
      <c r="C2826" t="s">
        <v>1</v>
      </c>
      <c r="D2826">
        <v>2018</v>
      </c>
      <c r="E2826" s="13">
        <v>360800</v>
      </c>
      <c r="F2826" s="13">
        <v>360800</v>
      </c>
      <c r="G2826" s="13">
        <v>360800</v>
      </c>
      <c r="H2826" s="13">
        <v>368200</v>
      </c>
      <c r="I2826" s="13">
        <v>381200</v>
      </c>
      <c r="J2826" s="13">
        <v>375300</v>
      </c>
      <c r="K2826" s="13">
        <v>374200</v>
      </c>
      <c r="L2826" s="13">
        <v>365500</v>
      </c>
      <c r="M2826" s="13">
        <v>347600</v>
      </c>
      <c r="N2826" s="13">
        <v>328900</v>
      </c>
      <c r="O2826" s="13">
        <v>329600</v>
      </c>
      <c r="P2826" s="13">
        <v>351200</v>
      </c>
      <c r="Q2826" s="13">
        <v>372200</v>
      </c>
      <c r="R2826" s="13">
        <v>378600</v>
      </c>
      <c r="S2826" s="13">
        <v>378600</v>
      </c>
      <c r="T2826" s="13">
        <v>378600</v>
      </c>
      <c r="U2826" s="13">
        <v>375100</v>
      </c>
      <c r="V2826" s="13">
        <v>375100</v>
      </c>
      <c r="W2826" s="13">
        <v>360500</v>
      </c>
      <c r="X2826" s="13">
        <v>353400</v>
      </c>
      <c r="Y2826" s="13">
        <v>324300</v>
      </c>
      <c r="Z2826" s="13">
        <v>324300</v>
      </c>
      <c r="AA2826" s="13">
        <v>324300</v>
      </c>
      <c r="AB2826" s="13">
        <v>68</v>
      </c>
      <c r="AC2826" s="13">
        <v>83</v>
      </c>
      <c r="AD2826" s="13">
        <v>80</v>
      </c>
      <c r="AE2826" s="13">
        <v>82</v>
      </c>
      <c r="AF2826" s="13">
        <v>48</v>
      </c>
      <c r="AG2826" s="13">
        <v>90</v>
      </c>
      <c r="AH2826" s="13">
        <v>66</v>
      </c>
      <c r="AI2826" s="13">
        <v>24</v>
      </c>
      <c r="AJ2826" s="13">
        <v>78</v>
      </c>
      <c r="AK2826" s="13">
        <v>97</v>
      </c>
      <c r="AL2826" s="13">
        <v>71</v>
      </c>
      <c r="AM2826" s="13">
        <v>92</v>
      </c>
      <c r="AN2826" s="13">
        <v>75</v>
      </c>
      <c r="AO2826" s="13"/>
      <c r="AP2826" s="13">
        <v>65</v>
      </c>
      <c r="AQ2826" s="13">
        <v>84</v>
      </c>
      <c r="AR2826" s="13"/>
      <c r="AS2826" s="13">
        <v>48</v>
      </c>
      <c r="AT2826" s="13">
        <v>73</v>
      </c>
      <c r="AU2826" s="13">
        <v>31</v>
      </c>
      <c r="AV2826" s="13"/>
      <c r="AW2826" s="13"/>
      <c r="AX2826" s="13"/>
      <c r="AY2826" s="14">
        <f t="shared" si="444"/>
        <v>69.722222222222229</v>
      </c>
      <c r="AZ2826" s="14">
        <f t="shared" si="452"/>
        <v>23</v>
      </c>
      <c r="BA2826" s="19">
        <f t="shared" si="445"/>
        <v>0.81818181818181823</v>
      </c>
      <c r="BB2826" s="20">
        <f t="shared" si="453"/>
        <v>20.247891845399767</v>
      </c>
      <c r="BC2826">
        <f t="shared" si="446"/>
        <v>0</v>
      </c>
      <c r="BD2826" s="14">
        <f t="shared" si="447"/>
        <v>21</v>
      </c>
      <c r="BE2826" s="14">
        <f t="shared" si="448"/>
        <v>75.166666666666671</v>
      </c>
      <c r="BF2826" s="14">
        <f t="shared" si="449"/>
        <v>71.333333333333329</v>
      </c>
      <c r="BG2826" s="14">
        <f t="shared" si="450"/>
        <v>60.2</v>
      </c>
    </row>
    <row r="2827" spans="1:59" x14ac:dyDescent="0.2">
      <c r="A2827" t="str">
        <f t="shared" si="451"/>
        <v>Daniel Talia_2017</v>
      </c>
      <c r="B2827" t="s">
        <v>596</v>
      </c>
      <c r="C2827" t="s">
        <v>1</v>
      </c>
      <c r="D2827">
        <v>2017</v>
      </c>
      <c r="E2827" s="13">
        <v>427300</v>
      </c>
      <c r="F2827" s="13">
        <v>427300</v>
      </c>
      <c r="G2827" s="13">
        <v>427300</v>
      </c>
      <c r="H2827" s="13">
        <v>387100</v>
      </c>
      <c r="I2827" s="13">
        <v>376100</v>
      </c>
      <c r="J2827" s="13">
        <v>335600</v>
      </c>
      <c r="K2827" s="13">
        <v>321200</v>
      </c>
      <c r="L2827" s="13">
        <v>329800</v>
      </c>
      <c r="M2827" s="13">
        <v>367100</v>
      </c>
      <c r="N2827" s="13">
        <v>383400</v>
      </c>
      <c r="O2827" s="13">
        <v>381500</v>
      </c>
      <c r="P2827" s="13">
        <v>356800</v>
      </c>
      <c r="Q2827" s="13">
        <v>339300</v>
      </c>
      <c r="R2827" s="13">
        <v>339300</v>
      </c>
      <c r="S2827" s="13">
        <v>338700</v>
      </c>
      <c r="T2827" s="13">
        <v>343900</v>
      </c>
      <c r="U2827" s="13">
        <v>348000</v>
      </c>
      <c r="V2827" s="13">
        <v>354400</v>
      </c>
      <c r="W2827" s="13">
        <v>373800</v>
      </c>
      <c r="X2827" s="13">
        <v>377500</v>
      </c>
      <c r="Y2827" s="13">
        <v>360700</v>
      </c>
      <c r="Z2827" s="13">
        <v>338000</v>
      </c>
      <c r="AA2827" s="13">
        <v>329400</v>
      </c>
      <c r="AB2827" s="13">
        <v>19</v>
      </c>
      <c r="AC2827" s="13">
        <v>78</v>
      </c>
      <c r="AD2827" s="13">
        <v>62</v>
      </c>
      <c r="AE2827" s="13">
        <v>62</v>
      </c>
      <c r="AF2827" s="13">
        <v>5</v>
      </c>
      <c r="AG2827" s="13">
        <v>98</v>
      </c>
      <c r="AH2827" s="13">
        <v>104</v>
      </c>
      <c r="AI2827" s="13">
        <v>76</v>
      </c>
      <c r="AJ2827" s="13">
        <v>72</v>
      </c>
      <c r="AK2827" s="13">
        <v>73</v>
      </c>
      <c r="AL2827" s="13">
        <v>25</v>
      </c>
      <c r="AM2827" s="13">
        <v>72</v>
      </c>
      <c r="AN2827" s="13"/>
      <c r="AO2827" s="13">
        <v>101</v>
      </c>
      <c r="AP2827" s="13">
        <v>40</v>
      </c>
      <c r="AQ2827" s="13">
        <v>73</v>
      </c>
      <c r="AR2827" s="13">
        <v>109</v>
      </c>
      <c r="AS2827" s="13">
        <v>74</v>
      </c>
      <c r="AT2827" s="13">
        <v>50</v>
      </c>
      <c r="AU2827" s="13">
        <v>66</v>
      </c>
      <c r="AV2827" s="13">
        <v>51</v>
      </c>
      <c r="AW2827" s="13">
        <v>68</v>
      </c>
      <c r="AX2827" s="13"/>
      <c r="AY2827" s="14">
        <f t="shared" si="444"/>
        <v>65.61904761904762</v>
      </c>
      <c r="AZ2827" s="14">
        <f t="shared" si="452"/>
        <v>23</v>
      </c>
      <c r="BA2827" s="19">
        <f t="shared" si="445"/>
        <v>0.95454545454545459</v>
      </c>
      <c r="BB2827" s="20">
        <f t="shared" si="453"/>
        <v>27.222189828293004</v>
      </c>
      <c r="BC2827">
        <f t="shared" si="446"/>
        <v>0</v>
      </c>
      <c r="BD2827" s="14">
        <f t="shared" si="447"/>
        <v>7</v>
      </c>
      <c r="BE2827" s="14">
        <f t="shared" si="448"/>
        <v>54</v>
      </c>
      <c r="BF2827" s="14">
        <f t="shared" si="449"/>
        <v>70.333333333333329</v>
      </c>
      <c r="BG2827" s="14">
        <f t="shared" si="450"/>
        <v>66.375</v>
      </c>
    </row>
    <row r="2828" spans="1:59" x14ac:dyDescent="0.2">
      <c r="A2828" t="str">
        <f t="shared" si="451"/>
        <v>Daniel Talia_2016</v>
      </c>
      <c r="B2828" t="s">
        <v>596</v>
      </c>
      <c r="C2828" t="s">
        <v>1</v>
      </c>
      <c r="D2828">
        <v>2016</v>
      </c>
      <c r="E2828" s="13">
        <v>265800</v>
      </c>
      <c r="F2828" s="13">
        <v>265800</v>
      </c>
      <c r="G2828" s="13">
        <v>265800</v>
      </c>
      <c r="H2828" s="13">
        <v>297100</v>
      </c>
      <c r="I2828" s="13">
        <v>303800</v>
      </c>
      <c r="J2828" s="13">
        <v>311000</v>
      </c>
      <c r="K2828" s="13">
        <v>317400</v>
      </c>
      <c r="L2828" s="13">
        <v>330800</v>
      </c>
      <c r="M2828" s="13">
        <v>335100</v>
      </c>
      <c r="N2828" s="13">
        <v>345000</v>
      </c>
      <c r="O2828" s="13">
        <v>364300</v>
      </c>
      <c r="P2828" s="13">
        <v>401800</v>
      </c>
      <c r="Q2828" s="13">
        <v>426200</v>
      </c>
      <c r="R2828" s="13">
        <v>426200</v>
      </c>
      <c r="S2828" s="13">
        <v>425300</v>
      </c>
      <c r="T2828" s="13">
        <v>396600</v>
      </c>
      <c r="U2828" s="13">
        <v>391600</v>
      </c>
      <c r="V2828" s="13">
        <v>395300</v>
      </c>
      <c r="W2828" s="13">
        <v>393300</v>
      </c>
      <c r="X2828" s="13">
        <v>383100</v>
      </c>
      <c r="Y2828" s="13">
        <v>401700</v>
      </c>
      <c r="Z2828" s="13">
        <v>430000</v>
      </c>
      <c r="AA2828" s="13">
        <v>428000</v>
      </c>
      <c r="AB2828" s="13">
        <v>84</v>
      </c>
      <c r="AC2828" s="13">
        <v>73</v>
      </c>
      <c r="AD2828" s="13">
        <v>70</v>
      </c>
      <c r="AE2828" s="13">
        <v>47</v>
      </c>
      <c r="AF2828" s="13">
        <v>77</v>
      </c>
      <c r="AG2828" s="13">
        <v>73</v>
      </c>
      <c r="AH2828" s="13">
        <v>69</v>
      </c>
      <c r="AI2828" s="13">
        <v>64</v>
      </c>
      <c r="AJ2828" s="13">
        <v>90</v>
      </c>
      <c r="AK2828" s="13">
        <v>97</v>
      </c>
      <c r="AL2828" s="13">
        <v>116</v>
      </c>
      <c r="AM2828" s="13">
        <v>84</v>
      </c>
      <c r="AN2828" s="13"/>
      <c r="AO2828" s="13">
        <v>57</v>
      </c>
      <c r="AP2828" s="13">
        <v>49</v>
      </c>
      <c r="AQ2828" s="13">
        <v>122</v>
      </c>
      <c r="AR2828" s="13">
        <v>77</v>
      </c>
      <c r="AS2828" s="13">
        <v>40</v>
      </c>
      <c r="AT2828" s="13">
        <v>103</v>
      </c>
      <c r="AU2828" s="13">
        <v>137</v>
      </c>
      <c r="AV2828" s="13">
        <v>74</v>
      </c>
      <c r="AW2828" s="13">
        <v>51</v>
      </c>
      <c r="AX2828" s="13">
        <v>74</v>
      </c>
      <c r="AY2828" s="14">
        <f t="shared" si="444"/>
        <v>78.545454545454547</v>
      </c>
      <c r="AZ2828" s="14">
        <f t="shared" si="452"/>
        <v>23</v>
      </c>
      <c r="BA2828" s="19">
        <f t="shared" si="445"/>
        <v>1</v>
      </c>
      <c r="BB2828" s="20">
        <f t="shared" si="453"/>
        <v>24.782342547961498</v>
      </c>
      <c r="BC2828">
        <f t="shared" si="446"/>
        <v>0</v>
      </c>
      <c r="BD2828" s="14">
        <f t="shared" si="447"/>
        <v>1</v>
      </c>
      <c r="BE2828" s="14">
        <f t="shared" si="448"/>
        <v>70.666666666666671</v>
      </c>
      <c r="BF2828" s="14">
        <f t="shared" si="449"/>
        <v>86.666666666666671</v>
      </c>
      <c r="BG2828" s="14">
        <f t="shared" si="450"/>
        <v>80.777777777777771</v>
      </c>
    </row>
    <row r="2829" spans="1:59" x14ac:dyDescent="0.2">
      <c r="A2829" t="str">
        <f t="shared" si="451"/>
        <v>Daniel Talia_2015</v>
      </c>
      <c r="B2829" t="s">
        <v>596</v>
      </c>
      <c r="C2829" t="s">
        <v>1</v>
      </c>
      <c r="D2829">
        <v>2015</v>
      </c>
      <c r="E2829" s="13">
        <v>313200</v>
      </c>
      <c r="F2829" s="13">
        <v>313200</v>
      </c>
      <c r="G2829" s="13">
        <v>313200</v>
      </c>
      <c r="H2829" s="13">
        <v>319100</v>
      </c>
      <c r="I2829" s="13">
        <v>315100</v>
      </c>
      <c r="J2829" s="13">
        <v>299000</v>
      </c>
      <c r="K2829" s="13">
        <v>278700</v>
      </c>
      <c r="L2829" s="13">
        <v>269200</v>
      </c>
      <c r="M2829" s="13">
        <v>258500</v>
      </c>
      <c r="N2829" s="13">
        <v>250100</v>
      </c>
      <c r="O2829" s="13">
        <v>228500</v>
      </c>
      <c r="P2829" s="13">
        <v>228500</v>
      </c>
      <c r="Q2829" s="13">
        <v>239100</v>
      </c>
      <c r="R2829" s="13">
        <v>248200</v>
      </c>
      <c r="S2829" s="13">
        <v>248200</v>
      </c>
      <c r="T2829" s="13">
        <v>263300</v>
      </c>
      <c r="U2829" s="13">
        <v>242900</v>
      </c>
      <c r="V2829" s="13">
        <v>242900</v>
      </c>
      <c r="W2829" s="13">
        <v>229000</v>
      </c>
      <c r="X2829" s="13">
        <v>212900</v>
      </c>
      <c r="Y2829" s="13">
        <v>221500</v>
      </c>
      <c r="Z2829" s="13">
        <v>218900</v>
      </c>
      <c r="AA2829" s="13">
        <v>227000</v>
      </c>
      <c r="AB2829" s="13">
        <v>75</v>
      </c>
      <c r="AC2829" s="13">
        <v>59</v>
      </c>
      <c r="AD2829" s="13">
        <v>65</v>
      </c>
      <c r="AE2829" s="13">
        <v>57</v>
      </c>
      <c r="AF2829" s="13">
        <v>30</v>
      </c>
      <c r="AG2829" s="13">
        <v>46</v>
      </c>
      <c r="AH2829" s="13">
        <v>69</v>
      </c>
      <c r="AI2829" s="13">
        <v>21</v>
      </c>
      <c r="AJ2829" s="13">
        <v>45</v>
      </c>
      <c r="AK2829" s="13">
        <v>33</v>
      </c>
      <c r="AL2829" s="13"/>
      <c r="AM2829" s="13">
        <v>82</v>
      </c>
      <c r="AN2829" s="13">
        <v>48</v>
      </c>
      <c r="AO2829" s="13"/>
      <c r="AP2829" s="13">
        <v>51</v>
      </c>
      <c r="AQ2829" s="13">
        <v>11</v>
      </c>
      <c r="AR2829" s="13"/>
      <c r="AS2829" s="13">
        <v>53</v>
      </c>
      <c r="AT2829" s="13">
        <v>38</v>
      </c>
      <c r="AU2829" s="13">
        <v>58</v>
      </c>
      <c r="AV2829" s="13">
        <v>34</v>
      </c>
      <c r="AW2829" s="13">
        <v>61</v>
      </c>
      <c r="AX2829" s="13">
        <v>49</v>
      </c>
      <c r="AY2829" s="14">
        <f t="shared" si="444"/>
        <v>49.25</v>
      </c>
      <c r="AZ2829" s="14">
        <f t="shared" si="452"/>
        <v>23</v>
      </c>
      <c r="BA2829" s="19">
        <f t="shared" si="445"/>
        <v>0.90909090909090906</v>
      </c>
      <c r="BB2829" s="20">
        <f t="shared" si="453"/>
        <v>17.838087577457756</v>
      </c>
      <c r="BC2829">
        <f t="shared" si="446"/>
        <v>0</v>
      </c>
      <c r="BD2829" s="14">
        <f t="shared" si="447"/>
        <v>20</v>
      </c>
      <c r="BE2829" s="14">
        <f t="shared" si="448"/>
        <v>55.333333333333336</v>
      </c>
      <c r="BF2829" s="14">
        <f t="shared" si="449"/>
        <v>50</v>
      </c>
      <c r="BG2829" s="14">
        <f t="shared" si="450"/>
        <v>44.375</v>
      </c>
    </row>
    <row r="2830" spans="1:59" x14ac:dyDescent="0.2">
      <c r="A2830" t="str">
        <f t="shared" si="451"/>
        <v>Tim Taranto_2018</v>
      </c>
      <c r="B2830" t="s">
        <v>971</v>
      </c>
      <c r="C2830" t="s">
        <v>490</v>
      </c>
      <c r="D2830">
        <v>2018</v>
      </c>
      <c r="E2830" s="13">
        <v>365600</v>
      </c>
      <c r="F2830" s="13">
        <v>365600</v>
      </c>
      <c r="G2830" s="13">
        <v>365600</v>
      </c>
      <c r="H2830" s="13">
        <v>385600</v>
      </c>
      <c r="I2830" s="13">
        <v>408800</v>
      </c>
      <c r="J2830" s="13">
        <v>415000</v>
      </c>
      <c r="K2830" s="13">
        <v>441800</v>
      </c>
      <c r="L2830" s="13">
        <v>444100</v>
      </c>
      <c r="M2830" s="13">
        <v>447900</v>
      </c>
      <c r="N2830" s="13">
        <v>442800</v>
      </c>
      <c r="O2830" s="13">
        <v>428100</v>
      </c>
      <c r="P2830" s="13">
        <v>415600</v>
      </c>
      <c r="Q2830" s="13">
        <v>400100</v>
      </c>
      <c r="R2830" s="13">
        <v>400100</v>
      </c>
      <c r="S2830" s="13">
        <v>401800</v>
      </c>
      <c r="T2830" s="13">
        <v>388400</v>
      </c>
      <c r="U2830" s="13">
        <v>392800</v>
      </c>
      <c r="V2830" s="13">
        <v>409800</v>
      </c>
      <c r="W2830" s="13">
        <v>438200</v>
      </c>
      <c r="X2830" s="13">
        <v>454400</v>
      </c>
      <c r="Y2830" s="13">
        <v>454400</v>
      </c>
      <c r="Z2830" s="13">
        <v>456600</v>
      </c>
      <c r="AA2830" s="13">
        <v>452700</v>
      </c>
      <c r="AB2830" s="13">
        <v>100</v>
      </c>
      <c r="AC2830" s="13">
        <v>113</v>
      </c>
      <c r="AD2830" s="13">
        <v>49</v>
      </c>
      <c r="AE2830" s="13">
        <v>116</v>
      </c>
      <c r="AF2830" s="13">
        <v>88</v>
      </c>
      <c r="AG2830" s="13">
        <v>102</v>
      </c>
      <c r="AH2830" s="13">
        <v>79</v>
      </c>
      <c r="AI2830" s="13">
        <v>95</v>
      </c>
      <c r="AJ2830" s="13">
        <v>85</v>
      </c>
      <c r="AK2830" s="13">
        <v>53</v>
      </c>
      <c r="AL2830" s="13">
        <v>91</v>
      </c>
      <c r="AM2830" s="13">
        <v>73</v>
      </c>
      <c r="AN2830" s="13"/>
      <c r="AO2830" s="13">
        <v>82</v>
      </c>
      <c r="AP2830" s="13">
        <v>61</v>
      </c>
      <c r="AQ2830" s="13">
        <v>105</v>
      </c>
      <c r="AR2830" s="13">
        <v>112</v>
      </c>
      <c r="AS2830" s="13">
        <v>98</v>
      </c>
      <c r="AT2830" s="13">
        <v>95</v>
      </c>
      <c r="AU2830" s="13"/>
      <c r="AV2830" s="13">
        <v>92</v>
      </c>
      <c r="AW2830" s="13">
        <v>107</v>
      </c>
      <c r="AX2830" s="13">
        <v>67</v>
      </c>
      <c r="AY2830" s="14">
        <f t="shared" si="444"/>
        <v>88.714285714285708</v>
      </c>
      <c r="AZ2830" s="14">
        <f t="shared" si="452"/>
        <v>23</v>
      </c>
      <c r="BA2830" s="19">
        <f t="shared" si="445"/>
        <v>0.95454545454545459</v>
      </c>
      <c r="BB2830" s="20">
        <f t="shared" si="453"/>
        <v>19.305809636331897</v>
      </c>
      <c r="BC2830">
        <f t="shared" si="446"/>
        <v>0</v>
      </c>
      <c r="BD2830" s="14">
        <f t="shared" si="447"/>
        <v>1</v>
      </c>
      <c r="BE2830" s="14">
        <f t="shared" si="448"/>
        <v>94.666666666666671</v>
      </c>
      <c r="BF2830" s="14">
        <f t="shared" si="449"/>
        <v>79.333333333333329</v>
      </c>
      <c r="BG2830" s="14">
        <f t="shared" si="450"/>
        <v>92.125</v>
      </c>
    </row>
    <row r="2831" spans="1:59" x14ac:dyDescent="0.2">
      <c r="A2831" t="str">
        <f t="shared" si="451"/>
        <v>Tim Taranto_2017</v>
      </c>
      <c r="B2831" t="s">
        <v>971</v>
      </c>
      <c r="C2831" t="s">
        <v>490</v>
      </c>
      <c r="D2831">
        <v>2017</v>
      </c>
      <c r="E2831" s="13">
        <v>207300</v>
      </c>
      <c r="F2831" s="13">
        <v>207300</v>
      </c>
      <c r="G2831" s="13">
        <v>207300</v>
      </c>
      <c r="H2831" s="13">
        <v>228300</v>
      </c>
      <c r="I2831" s="13">
        <v>250800</v>
      </c>
      <c r="J2831" s="13">
        <v>250800</v>
      </c>
      <c r="K2831" s="13">
        <v>272100</v>
      </c>
      <c r="L2831" s="13">
        <v>295700</v>
      </c>
      <c r="M2831" s="13">
        <v>322400</v>
      </c>
      <c r="N2831" s="13">
        <v>340100</v>
      </c>
      <c r="O2831" s="13">
        <v>355700</v>
      </c>
      <c r="P2831" s="13">
        <v>368100</v>
      </c>
      <c r="Q2831" s="13">
        <v>362000</v>
      </c>
      <c r="R2831" s="13">
        <v>362000</v>
      </c>
      <c r="S2831" s="13">
        <v>348900</v>
      </c>
      <c r="T2831" s="13">
        <v>348900</v>
      </c>
      <c r="U2831" s="13">
        <v>348900</v>
      </c>
      <c r="V2831" s="13">
        <v>348900</v>
      </c>
      <c r="W2831" s="13">
        <v>348900</v>
      </c>
      <c r="X2831" s="13">
        <v>348900</v>
      </c>
      <c r="Y2831" s="13">
        <v>348900</v>
      </c>
      <c r="Z2831" s="13">
        <v>348900</v>
      </c>
      <c r="AA2831" s="13">
        <v>348900</v>
      </c>
      <c r="AB2831" s="13">
        <v>44</v>
      </c>
      <c r="AC2831" s="13">
        <v>75</v>
      </c>
      <c r="AD2831" s="13">
        <v>49</v>
      </c>
      <c r="AE2831" s="13">
        <v>60</v>
      </c>
      <c r="AF2831" s="13"/>
      <c r="AG2831" s="13">
        <v>86</v>
      </c>
      <c r="AH2831" s="13">
        <v>66</v>
      </c>
      <c r="AI2831" s="13">
        <v>82</v>
      </c>
      <c r="AJ2831" s="13">
        <v>81</v>
      </c>
      <c r="AK2831" s="13">
        <v>72</v>
      </c>
      <c r="AL2831" s="13">
        <v>85</v>
      </c>
      <c r="AM2831" s="13">
        <v>45</v>
      </c>
      <c r="AN2831" s="13"/>
      <c r="AO2831" s="13">
        <v>53</v>
      </c>
      <c r="AP2831" s="13"/>
      <c r="AQ2831" s="13"/>
      <c r="AR2831" s="13"/>
      <c r="AS2831" s="13"/>
      <c r="AT2831" s="13"/>
      <c r="AU2831" s="13"/>
      <c r="AV2831" s="13"/>
      <c r="AW2831" s="13"/>
      <c r="AX2831" s="13"/>
      <c r="AY2831" s="14">
        <f t="shared" si="444"/>
        <v>66.5</v>
      </c>
      <c r="AZ2831" s="14">
        <f t="shared" si="452"/>
        <v>23</v>
      </c>
      <c r="BA2831" s="19">
        <f t="shared" si="445"/>
        <v>0.54545454545454541</v>
      </c>
      <c r="BB2831" s="20">
        <f t="shared" si="453"/>
        <v>15.883095645141953</v>
      </c>
      <c r="BC2831">
        <f t="shared" si="446"/>
        <v>0</v>
      </c>
      <c r="BD2831" s="14">
        <f t="shared" si="447"/>
        <v>1</v>
      </c>
      <c r="BE2831" s="14">
        <f t="shared" si="448"/>
        <v>62.8</v>
      </c>
      <c r="BF2831" s="14">
        <f t="shared" si="449"/>
        <v>71.833333333333329</v>
      </c>
      <c r="BG2831" s="14" t="str">
        <f t="shared" si="450"/>
        <v/>
      </c>
    </row>
    <row r="2832" spans="1:59" x14ac:dyDescent="0.2">
      <c r="A2832" t="str">
        <f t="shared" si="451"/>
        <v>Tim Taranto_2016</v>
      </c>
      <c r="B2832" t="s">
        <v>971</v>
      </c>
      <c r="C2832" t="s">
        <v>490</v>
      </c>
      <c r="D2832">
        <v>2016</v>
      </c>
      <c r="E2832" s="13">
        <v>0</v>
      </c>
      <c r="F2832" s="13">
        <v>0</v>
      </c>
      <c r="G2832" s="13">
        <v>0</v>
      </c>
      <c r="H2832" s="13">
        <v>0</v>
      </c>
      <c r="I2832" s="13">
        <v>0</v>
      </c>
      <c r="J2832" s="13">
        <v>0</v>
      </c>
      <c r="K2832" s="13">
        <v>0</v>
      </c>
      <c r="L2832" s="13">
        <v>0</v>
      </c>
      <c r="M2832" s="13">
        <v>0</v>
      </c>
      <c r="N2832" s="13">
        <v>0</v>
      </c>
      <c r="O2832" s="13">
        <v>0</v>
      </c>
      <c r="P2832" s="13">
        <v>0</v>
      </c>
      <c r="Q2832" s="13">
        <v>0</v>
      </c>
      <c r="R2832" s="13">
        <v>0</v>
      </c>
      <c r="S2832" s="13">
        <v>0</v>
      </c>
      <c r="T2832" s="13">
        <v>0</v>
      </c>
      <c r="U2832" s="13">
        <v>0</v>
      </c>
      <c r="V2832" s="13">
        <v>0</v>
      </c>
      <c r="W2832" s="13">
        <v>0</v>
      </c>
      <c r="X2832" s="13">
        <v>0</v>
      </c>
      <c r="Y2832" s="13">
        <v>0</v>
      </c>
      <c r="Z2832" s="13">
        <v>0</v>
      </c>
      <c r="AA2832" s="13">
        <v>0</v>
      </c>
      <c r="AB2832" s="13"/>
      <c r="AC2832" s="13"/>
      <c r="AD2832" s="13"/>
      <c r="AE2832" s="13"/>
      <c r="AF2832" s="13"/>
      <c r="AG2832" s="13"/>
      <c r="AH2832" s="13"/>
      <c r="AI2832" s="13"/>
      <c r="AJ2832" s="13"/>
      <c r="AK2832" s="13"/>
      <c r="AL2832" s="13"/>
      <c r="AM2832" s="13"/>
      <c r="AN2832" s="13"/>
      <c r="AO2832" s="13"/>
      <c r="AP2832" s="13"/>
      <c r="AQ2832" s="13"/>
      <c r="AR2832" s="13"/>
      <c r="AS2832" s="13"/>
      <c r="AT2832" s="13"/>
      <c r="AU2832" s="13"/>
      <c r="AV2832" s="13"/>
      <c r="AW2832" s="13"/>
      <c r="AX2832" s="13"/>
      <c r="AY2832" s="14" t="str">
        <f t="shared" si="444"/>
        <v/>
      </c>
      <c r="AZ2832" s="14">
        <f t="shared" si="452"/>
        <v>23</v>
      </c>
      <c r="BA2832" s="19">
        <f t="shared" si="445"/>
        <v>0</v>
      </c>
      <c r="BB2832" s="20" t="e">
        <f t="shared" si="453"/>
        <v>#DIV/0!</v>
      </c>
      <c r="BC2832">
        <f t="shared" si="446"/>
        <v>23</v>
      </c>
      <c r="BD2832" s="14">
        <f t="shared" si="447"/>
        <v>1</v>
      </c>
      <c r="BE2832" s="14" t="str">
        <f t="shared" si="448"/>
        <v/>
      </c>
      <c r="BF2832" s="14" t="str">
        <f t="shared" si="449"/>
        <v/>
      </c>
      <c r="BG2832" s="14" t="str">
        <f t="shared" si="450"/>
        <v/>
      </c>
    </row>
    <row r="2833" spans="1:59" x14ac:dyDescent="0.2">
      <c r="A2833" t="str">
        <f t="shared" si="451"/>
        <v>Tim Taranto_2015</v>
      </c>
      <c r="B2833" t="s">
        <v>971</v>
      </c>
      <c r="C2833" t="s">
        <v>490</v>
      </c>
      <c r="D2833">
        <v>2015</v>
      </c>
      <c r="E2833" s="13">
        <v>0</v>
      </c>
      <c r="F2833" s="13">
        <v>0</v>
      </c>
      <c r="G2833" s="13">
        <v>0</v>
      </c>
      <c r="H2833" s="13">
        <v>0</v>
      </c>
      <c r="I2833" s="13">
        <v>0</v>
      </c>
      <c r="J2833" s="13">
        <v>0</v>
      </c>
      <c r="K2833" s="13">
        <v>0</v>
      </c>
      <c r="L2833" s="13">
        <v>0</v>
      </c>
      <c r="M2833" s="13">
        <v>0</v>
      </c>
      <c r="N2833" s="13">
        <v>0</v>
      </c>
      <c r="O2833" s="13">
        <v>0</v>
      </c>
      <c r="P2833" s="13">
        <v>0</v>
      </c>
      <c r="Q2833" s="13">
        <v>0</v>
      </c>
      <c r="R2833" s="13">
        <v>0</v>
      </c>
      <c r="S2833" s="13">
        <v>0</v>
      </c>
      <c r="T2833" s="13">
        <v>0</v>
      </c>
      <c r="U2833" s="13">
        <v>0</v>
      </c>
      <c r="V2833" s="13">
        <v>0</v>
      </c>
      <c r="W2833" s="13">
        <v>0</v>
      </c>
      <c r="X2833" s="13">
        <v>0</v>
      </c>
      <c r="Y2833" s="13">
        <v>0</v>
      </c>
      <c r="Z2833" s="13">
        <v>0</v>
      </c>
      <c r="AA2833" s="13">
        <v>0</v>
      </c>
      <c r="AB2833" s="13"/>
      <c r="AC2833" s="13"/>
      <c r="AD2833" s="13"/>
      <c r="AE2833" s="13"/>
      <c r="AF2833" s="13"/>
      <c r="AG2833" s="13"/>
      <c r="AH2833" s="13"/>
      <c r="AI2833" s="13"/>
      <c r="AJ2833" s="13"/>
      <c r="AK2833" s="13"/>
      <c r="AL2833" s="13"/>
      <c r="AM2833" s="13"/>
      <c r="AN2833" s="13"/>
      <c r="AO2833" s="13"/>
      <c r="AP2833" s="13"/>
      <c r="AQ2833" s="13"/>
      <c r="AR2833" s="13"/>
      <c r="AS2833" s="13"/>
      <c r="AT2833" s="13"/>
      <c r="AU2833" s="13"/>
      <c r="AV2833" s="13"/>
      <c r="AW2833" s="13"/>
      <c r="AX2833" s="13"/>
      <c r="AY2833" s="14" t="str">
        <f t="shared" si="444"/>
        <v/>
      </c>
      <c r="AZ2833" s="14">
        <f t="shared" si="452"/>
        <v>23</v>
      </c>
      <c r="BA2833" s="19">
        <f t="shared" si="445"/>
        <v>0</v>
      </c>
      <c r="BB2833" s="20" t="e">
        <f t="shared" si="453"/>
        <v>#DIV/0!</v>
      </c>
      <c r="BC2833">
        <f t="shared" si="446"/>
        <v>23</v>
      </c>
      <c r="BD2833" s="14">
        <f t="shared" si="447"/>
        <v>1</v>
      </c>
      <c r="BE2833" s="14" t="str">
        <f t="shared" si="448"/>
        <v/>
      </c>
      <c r="BF2833" s="14" t="str">
        <f t="shared" si="449"/>
        <v/>
      </c>
      <c r="BG2833" s="14" t="str">
        <f t="shared" si="450"/>
        <v/>
      </c>
    </row>
    <row r="2834" spans="1:59" x14ac:dyDescent="0.2">
      <c r="A2834" t="str">
        <f t="shared" si="451"/>
        <v>Jake Tarca_2018</v>
      </c>
      <c r="B2834" t="s">
        <v>2732</v>
      </c>
      <c r="C2834" t="s">
        <v>235</v>
      </c>
      <c r="D2834">
        <v>2018</v>
      </c>
      <c r="E2834" s="13">
        <v>0</v>
      </c>
      <c r="F2834" s="13">
        <v>0</v>
      </c>
      <c r="G2834" s="13">
        <v>0</v>
      </c>
      <c r="H2834" s="13">
        <v>0</v>
      </c>
      <c r="I2834" s="13">
        <v>0</v>
      </c>
      <c r="J2834" s="13">
        <v>0</v>
      </c>
      <c r="K2834" s="13">
        <v>0</v>
      </c>
      <c r="L2834" s="13">
        <v>0</v>
      </c>
      <c r="M2834" s="13">
        <v>0</v>
      </c>
      <c r="N2834" s="13">
        <v>0</v>
      </c>
      <c r="O2834" s="13">
        <v>0</v>
      </c>
      <c r="P2834" s="13">
        <v>0</v>
      </c>
      <c r="Q2834" s="13">
        <v>0</v>
      </c>
      <c r="R2834" s="13">
        <v>0</v>
      </c>
      <c r="S2834" s="13">
        <v>0</v>
      </c>
      <c r="T2834" s="13">
        <v>0</v>
      </c>
      <c r="U2834" s="13">
        <v>0</v>
      </c>
      <c r="V2834" s="13">
        <v>0</v>
      </c>
      <c r="W2834" s="13">
        <v>0</v>
      </c>
      <c r="X2834" s="13">
        <v>0</v>
      </c>
      <c r="Y2834" s="13">
        <v>0</v>
      </c>
      <c r="Z2834" s="13">
        <v>0</v>
      </c>
      <c r="AA2834" s="13">
        <v>0</v>
      </c>
      <c r="AB2834" s="13"/>
      <c r="AC2834" s="13"/>
      <c r="AD2834" s="13"/>
      <c r="AE2834" s="13"/>
      <c r="AF2834" s="13"/>
      <c r="AG2834" s="13"/>
      <c r="AH2834" s="13"/>
      <c r="AI2834" s="13"/>
      <c r="AJ2834" s="13"/>
      <c r="AK2834" s="13"/>
      <c r="AL2834" s="13"/>
      <c r="AM2834" s="13"/>
      <c r="AN2834" s="13"/>
      <c r="AO2834" s="13"/>
      <c r="AP2834" s="13"/>
      <c r="AQ2834" s="13"/>
      <c r="AR2834" s="13"/>
      <c r="AS2834" s="13"/>
      <c r="AT2834" s="13"/>
      <c r="AU2834" s="13"/>
      <c r="AV2834" s="13"/>
      <c r="AW2834" s="13"/>
      <c r="AX2834" s="13"/>
      <c r="AY2834" s="14" t="str">
        <f t="shared" si="444"/>
        <v/>
      </c>
      <c r="AZ2834" s="14">
        <f t="shared" si="452"/>
        <v>23</v>
      </c>
      <c r="BA2834" s="19">
        <f t="shared" si="445"/>
        <v>0</v>
      </c>
      <c r="BB2834" s="20" t="e">
        <f t="shared" si="453"/>
        <v>#DIV/0!</v>
      </c>
      <c r="BC2834">
        <f t="shared" si="446"/>
        <v>23</v>
      </c>
      <c r="BD2834" s="14">
        <f t="shared" si="447"/>
        <v>1</v>
      </c>
      <c r="BE2834" s="14" t="str">
        <f t="shared" si="448"/>
        <v/>
      </c>
      <c r="BF2834" s="14" t="str">
        <f t="shared" si="449"/>
        <v/>
      </c>
      <c r="BG2834" s="14" t="str">
        <f t="shared" si="450"/>
        <v/>
      </c>
    </row>
    <row r="2835" spans="1:59" x14ac:dyDescent="0.2">
      <c r="A2835" t="str">
        <f t="shared" si="451"/>
        <v>Jake Tarca_2017</v>
      </c>
      <c r="B2835" t="s">
        <v>2732</v>
      </c>
      <c r="C2835" t="s">
        <v>235</v>
      </c>
      <c r="D2835">
        <v>2017</v>
      </c>
      <c r="E2835" s="13">
        <v>0</v>
      </c>
      <c r="F2835" s="13">
        <v>0</v>
      </c>
      <c r="G2835" s="13">
        <v>0</v>
      </c>
      <c r="H2835" s="13">
        <v>0</v>
      </c>
      <c r="I2835" s="13">
        <v>0</v>
      </c>
      <c r="J2835" s="13">
        <v>0</v>
      </c>
      <c r="K2835" s="13">
        <v>0</v>
      </c>
      <c r="L2835" s="13">
        <v>0</v>
      </c>
      <c r="M2835" s="13">
        <v>0</v>
      </c>
      <c r="N2835" s="13">
        <v>0</v>
      </c>
      <c r="O2835" s="13">
        <v>0</v>
      </c>
      <c r="P2835" s="13">
        <v>0</v>
      </c>
      <c r="Q2835" s="13">
        <v>0</v>
      </c>
      <c r="R2835" s="13">
        <v>0</v>
      </c>
      <c r="S2835" s="13">
        <v>0</v>
      </c>
      <c r="T2835" s="13">
        <v>0</v>
      </c>
      <c r="U2835" s="13">
        <v>0</v>
      </c>
      <c r="V2835" s="13">
        <v>0</v>
      </c>
      <c r="W2835" s="13">
        <v>0</v>
      </c>
      <c r="X2835" s="13">
        <v>0</v>
      </c>
      <c r="Y2835" s="13">
        <v>0</v>
      </c>
      <c r="Z2835" s="13">
        <v>0</v>
      </c>
      <c r="AA2835" s="13">
        <v>0</v>
      </c>
      <c r="AB2835" s="13"/>
      <c r="AC2835" s="13"/>
      <c r="AD2835" s="13"/>
      <c r="AE2835" s="13"/>
      <c r="AF2835" s="13"/>
      <c r="AG2835" s="13"/>
      <c r="AH2835" s="13"/>
      <c r="AI2835" s="13"/>
      <c r="AJ2835" s="13"/>
      <c r="AK2835" s="13"/>
      <c r="AL2835" s="13"/>
      <c r="AM2835" s="13"/>
      <c r="AN2835" s="13"/>
      <c r="AO2835" s="13"/>
      <c r="AP2835" s="13"/>
      <c r="AQ2835" s="13"/>
      <c r="AR2835" s="13"/>
      <c r="AS2835" s="13"/>
      <c r="AT2835" s="13"/>
      <c r="AU2835" s="13"/>
      <c r="AV2835" s="13"/>
      <c r="AW2835" s="13"/>
      <c r="AX2835" s="13"/>
      <c r="AY2835" s="14" t="str">
        <f t="shared" si="444"/>
        <v/>
      </c>
      <c r="AZ2835" s="14">
        <f t="shared" si="452"/>
        <v>23</v>
      </c>
      <c r="BA2835" s="19">
        <f t="shared" si="445"/>
        <v>0</v>
      </c>
      <c r="BB2835" s="20" t="e">
        <f t="shared" si="453"/>
        <v>#DIV/0!</v>
      </c>
      <c r="BC2835">
        <f t="shared" si="446"/>
        <v>23</v>
      </c>
      <c r="BD2835" s="14">
        <f t="shared" si="447"/>
        <v>1</v>
      </c>
      <c r="BE2835" s="14" t="str">
        <f t="shared" si="448"/>
        <v/>
      </c>
      <c r="BF2835" s="14" t="str">
        <f t="shared" si="449"/>
        <v/>
      </c>
      <c r="BG2835" s="14" t="str">
        <f t="shared" si="450"/>
        <v/>
      </c>
    </row>
    <row r="2836" spans="1:59" x14ac:dyDescent="0.2">
      <c r="A2836" t="str">
        <f t="shared" si="451"/>
        <v>Jake Tarca_2016</v>
      </c>
      <c r="B2836" t="s">
        <v>2732</v>
      </c>
      <c r="C2836" t="s">
        <v>235</v>
      </c>
      <c r="D2836">
        <v>2016</v>
      </c>
      <c r="E2836" s="13">
        <v>0</v>
      </c>
      <c r="F2836" s="13">
        <v>0</v>
      </c>
      <c r="G2836" s="13">
        <v>0</v>
      </c>
      <c r="H2836" s="13">
        <v>0</v>
      </c>
      <c r="I2836" s="13">
        <v>0</v>
      </c>
      <c r="J2836" s="13">
        <v>0</v>
      </c>
      <c r="K2836" s="13">
        <v>0</v>
      </c>
      <c r="L2836" s="13">
        <v>0</v>
      </c>
      <c r="M2836" s="13">
        <v>0</v>
      </c>
      <c r="N2836" s="13">
        <v>0</v>
      </c>
      <c r="O2836" s="13">
        <v>0</v>
      </c>
      <c r="P2836" s="13">
        <v>0</v>
      </c>
      <c r="Q2836" s="13">
        <v>0</v>
      </c>
      <c r="R2836" s="13">
        <v>0</v>
      </c>
      <c r="S2836" s="13">
        <v>0</v>
      </c>
      <c r="T2836" s="13">
        <v>0</v>
      </c>
      <c r="U2836" s="13">
        <v>0</v>
      </c>
      <c r="V2836" s="13">
        <v>0</v>
      </c>
      <c r="W2836" s="13">
        <v>0</v>
      </c>
      <c r="X2836" s="13">
        <v>0</v>
      </c>
      <c r="Y2836" s="13">
        <v>0</v>
      </c>
      <c r="Z2836" s="13">
        <v>0</v>
      </c>
      <c r="AA2836" s="13">
        <v>0</v>
      </c>
      <c r="AB2836" s="13"/>
      <c r="AC2836" s="13"/>
      <c r="AD2836" s="13"/>
      <c r="AE2836" s="13"/>
      <c r="AF2836" s="13"/>
      <c r="AG2836" s="13"/>
      <c r="AH2836" s="13"/>
      <c r="AI2836" s="13"/>
      <c r="AJ2836" s="13"/>
      <c r="AK2836" s="13"/>
      <c r="AL2836" s="13"/>
      <c r="AM2836" s="13"/>
      <c r="AN2836" s="13"/>
      <c r="AO2836" s="13"/>
      <c r="AP2836" s="13"/>
      <c r="AQ2836" s="13"/>
      <c r="AR2836" s="13"/>
      <c r="AS2836" s="13"/>
      <c r="AT2836" s="13"/>
      <c r="AU2836" s="13"/>
      <c r="AV2836" s="13"/>
      <c r="AW2836" s="13"/>
      <c r="AX2836" s="13"/>
      <c r="AY2836" s="14" t="str">
        <f t="shared" si="444"/>
        <v/>
      </c>
      <c r="AZ2836" s="14">
        <f t="shared" si="452"/>
        <v>23</v>
      </c>
      <c r="BA2836" s="19">
        <f t="shared" si="445"/>
        <v>0</v>
      </c>
      <c r="BB2836" s="20" t="e">
        <f t="shared" si="453"/>
        <v>#DIV/0!</v>
      </c>
      <c r="BC2836">
        <f t="shared" si="446"/>
        <v>23</v>
      </c>
      <c r="BD2836" s="14">
        <f t="shared" si="447"/>
        <v>1</v>
      </c>
      <c r="BE2836" s="14" t="str">
        <f t="shared" si="448"/>
        <v/>
      </c>
      <c r="BF2836" s="14" t="str">
        <f t="shared" si="449"/>
        <v/>
      </c>
      <c r="BG2836" s="14" t="str">
        <f t="shared" si="450"/>
        <v/>
      </c>
    </row>
    <row r="2837" spans="1:59" x14ac:dyDescent="0.2">
      <c r="A2837" t="str">
        <f t="shared" si="451"/>
        <v>Jake Tarca_2015</v>
      </c>
      <c r="B2837" t="s">
        <v>2732</v>
      </c>
      <c r="C2837" t="s">
        <v>235</v>
      </c>
      <c r="D2837">
        <v>2015</v>
      </c>
      <c r="E2837" s="13">
        <v>0</v>
      </c>
      <c r="F2837" s="13">
        <v>0</v>
      </c>
      <c r="G2837" s="13">
        <v>0</v>
      </c>
      <c r="H2837" s="13">
        <v>0</v>
      </c>
      <c r="I2837" s="13">
        <v>0</v>
      </c>
      <c r="J2837" s="13">
        <v>0</v>
      </c>
      <c r="K2837" s="13">
        <v>0</v>
      </c>
      <c r="L2837" s="13">
        <v>0</v>
      </c>
      <c r="M2837" s="13">
        <v>0</v>
      </c>
      <c r="N2837" s="13">
        <v>0</v>
      </c>
      <c r="O2837" s="13">
        <v>0</v>
      </c>
      <c r="P2837" s="13">
        <v>0</v>
      </c>
      <c r="Q2837" s="13">
        <v>0</v>
      </c>
      <c r="R2837" s="13">
        <v>0</v>
      </c>
      <c r="S2837" s="13">
        <v>0</v>
      </c>
      <c r="T2837" s="13">
        <v>0</v>
      </c>
      <c r="U2837" s="13">
        <v>0</v>
      </c>
      <c r="V2837" s="13">
        <v>0</v>
      </c>
      <c r="W2837" s="13">
        <v>0</v>
      </c>
      <c r="X2837" s="13">
        <v>0</v>
      </c>
      <c r="Y2837" s="13">
        <v>0</v>
      </c>
      <c r="Z2837" s="13">
        <v>0</v>
      </c>
      <c r="AA2837" s="13">
        <v>0</v>
      </c>
      <c r="AB2837" s="13"/>
      <c r="AC2837" s="13"/>
      <c r="AD2837" s="13"/>
      <c r="AE2837" s="13"/>
      <c r="AF2837" s="13"/>
      <c r="AG2837" s="13"/>
      <c r="AH2837" s="13"/>
      <c r="AI2837" s="13"/>
      <c r="AJ2837" s="13"/>
      <c r="AK2837" s="13"/>
      <c r="AL2837" s="13"/>
      <c r="AM2837" s="13"/>
      <c r="AN2837" s="13"/>
      <c r="AO2837" s="13"/>
      <c r="AP2837" s="13"/>
      <c r="AQ2837" s="13"/>
      <c r="AR2837" s="13"/>
      <c r="AS2837" s="13"/>
      <c r="AT2837" s="13"/>
      <c r="AU2837" s="13"/>
      <c r="AV2837" s="13"/>
      <c r="AW2837" s="13"/>
      <c r="AX2837" s="13"/>
      <c r="AY2837" s="14" t="str">
        <f t="shared" si="444"/>
        <v/>
      </c>
      <c r="AZ2837" s="14">
        <f t="shared" si="452"/>
        <v>23</v>
      </c>
      <c r="BA2837" s="19">
        <f t="shared" si="445"/>
        <v>0</v>
      </c>
      <c r="BB2837" s="20" t="e">
        <f t="shared" si="453"/>
        <v>#DIV/0!</v>
      </c>
      <c r="BC2837">
        <f t="shared" si="446"/>
        <v>23</v>
      </c>
      <c r="BD2837" s="14">
        <f t="shared" si="447"/>
        <v>1</v>
      </c>
      <c r="BE2837" s="14" t="str">
        <f t="shared" si="448"/>
        <v/>
      </c>
      <c r="BF2837" s="14" t="str">
        <f t="shared" si="449"/>
        <v/>
      </c>
      <c r="BG2837" s="14" t="str">
        <f t="shared" si="450"/>
        <v/>
      </c>
    </row>
    <row r="2838" spans="1:59" x14ac:dyDescent="0.2">
      <c r="A2838" t="str">
        <f t="shared" si="451"/>
        <v>Robbie Tarrant_2018</v>
      </c>
      <c r="B2838" t="s">
        <v>833</v>
      </c>
      <c r="C2838" t="s">
        <v>316</v>
      </c>
      <c r="D2838">
        <v>2018</v>
      </c>
      <c r="E2838" s="13">
        <v>435400</v>
      </c>
      <c r="F2838" s="13">
        <v>435400</v>
      </c>
      <c r="G2838" s="13">
        <v>435400</v>
      </c>
      <c r="H2838" s="13">
        <v>435400</v>
      </c>
      <c r="I2838" s="13">
        <v>423000</v>
      </c>
      <c r="J2838" s="13">
        <v>438400</v>
      </c>
      <c r="K2838" s="13">
        <v>432600</v>
      </c>
      <c r="L2838" s="13">
        <v>424400</v>
      </c>
      <c r="M2838" s="13">
        <v>387000</v>
      </c>
      <c r="N2838" s="13">
        <v>363000</v>
      </c>
      <c r="O2838" s="13">
        <v>336200</v>
      </c>
      <c r="P2838" s="13">
        <v>335000</v>
      </c>
      <c r="Q2838" s="13">
        <v>342200</v>
      </c>
      <c r="R2838" s="13">
        <v>342200</v>
      </c>
      <c r="S2838" s="13">
        <v>360400</v>
      </c>
      <c r="T2838" s="13">
        <v>362300</v>
      </c>
      <c r="U2838" s="13">
        <v>379200</v>
      </c>
      <c r="V2838" s="13">
        <v>373200</v>
      </c>
      <c r="W2838" s="13">
        <v>391100</v>
      </c>
      <c r="X2838" s="13">
        <v>386800</v>
      </c>
      <c r="Y2838" s="13">
        <v>389800</v>
      </c>
      <c r="Z2838" s="13">
        <v>371400</v>
      </c>
      <c r="AA2838" s="13">
        <v>364600</v>
      </c>
      <c r="AB2838" s="13">
        <v>58</v>
      </c>
      <c r="AC2838" s="13">
        <v>86</v>
      </c>
      <c r="AD2838" s="13"/>
      <c r="AE2838" s="13">
        <v>84</v>
      </c>
      <c r="AF2838" s="13">
        <v>112</v>
      </c>
      <c r="AG2838" s="13">
        <v>51</v>
      </c>
      <c r="AH2838" s="13">
        <v>77</v>
      </c>
      <c r="AI2838" s="13">
        <v>44</v>
      </c>
      <c r="AJ2838" s="13">
        <v>59</v>
      </c>
      <c r="AK2838" s="13">
        <v>55</v>
      </c>
      <c r="AL2838" s="13">
        <v>85</v>
      </c>
      <c r="AM2838" s="13">
        <v>79</v>
      </c>
      <c r="AN2838" s="13"/>
      <c r="AO2838" s="13">
        <v>84</v>
      </c>
      <c r="AP2838" s="13">
        <v>62</v>
      </c>
      <c r="AQ2838" s="13">
        <v>114</v>
      </c>
      <c r="AR2838" s="13">
        <v>42</v>
      </c>
      <c r="AS2838" s="13">
        <v>113</v>
      </c>
      <c r="AT2838" s="13">
        <v>75</v>
      </c>
      <c r="AU2838" s="13">
        <v>57</v>
      </c>
      <c r="AV2838" s="13">
        <v>67</v>
      </c>
      <c r="AW2838" s="13">
        <v>96</v>
      </c>
      <c r="AX2838" s="13">
        <v>59</v>
      </c>
      <c r="AY2838" s="14">
        <f t="shared" si="444"/>
        <v>74.238095238095241</v>
      </c>
      <c r="AZ2838" s="14">
        <f t="shared" si="452"/>
        <v>23</v>
      </c>
      <c r="BA2838" s="19">
        <f t="shared" si="445"/>
        <v>0.95454545454545459</v>
      </c>
      <c r="BB2838" s="20">
        <f t="shared" si="453"/>
        <v>21.85155546386747</v>
      </c>
      <c r="BC2838">
        <f t="shared" si="446"/>
        <v>0</v>
      </c>
      <c r="BD2838" s="14">
        <f t="shared" si="447"/>
        <v>12</v>
      </c>
      <c r="BE2838" s="14">
        <f t="shared" si="448"/>
        <v>78.2</v>
      </c>
      <c r="BF2838" s="14">
        <f t="shared" si="449"/>
        <v>66.5</v>
      </c>
      <c r="BG2838" s="14">
        <f t="shared" si="450"/>
        <v>76.111111111111114</v>
      </c>
    </row>
    <row r="2839" spans="1:59" x14ac:dyDescent="0.2">
      <c r="A2839" t="str">
        <f t="shared" si="451"/>
        <v>Robbie Tarrant_2017</v>
      </c>
      <c r="B2839" t="s">
        <v>833</v>
      </c>
      <c r="C2839" t="s">
        <v>316</v>
      </c>
      <c r="D2839">
        <v>2017</v>
      </c>
      <c r="E2839" s="13">
        <v>458500</v>
      </c>
      <c r="F2839" s="13">
        <v>458500</v>
      </c>
      <c r="G2839" s="13">
        <v>458500</v>
      </c>
      <c r="H2839" s="13">
        <v>454800</v>
      </c>
      <c r="I2839" s="13">
        <v>466700</v>
      </c>
      <c r="J2839" s="13">
        <v>454000</v>
      </c>
      <c r="K2839" s="13">
        <v>454200</v>
      </c>
      <c r="L2839" s="13">
        <v>441900</v>
      </c>
      <c r="M2839" s="13">
        <v>426100</v>
      </c>
      <c r="N2839" s="13">
        <v>416200</v>
      </c>
      <c r="O2839" s="13">
        <v>411400</v>
      </c>
      <c r="P2839" s="13">
        <v>417100</v>
      </c>
      <c r="Q2839" s="13">
        <v>417100</v>
      </c>
      <c r="R2839" s="13">
        <v>410900</v>
      </c>
      <c r="S2839" s="13">
        <v>398300</v>
      </c>
      <c r="T2839" s="13">
        <v>383300</v>
      </c>
      <c r="U2839" s="13">
        <v>368000</v>
      </c>
      <c r="V2839" s="13">
        <v>367200</v>
      </c>
      <c r="W2839" s="13">
        <v>367200</v>
      </c>
      <c r="X2839" s="13">
        <v>356300</v>
      </c>
      <c r="Y2839" s="13">
        <v>353600</v>
      </c>
      <c r="Z2839" s="13">
        <v>362000</v>
      </c>
      <c r="AA2839" s="13">
        <v>381100</v>
      </c>
      <c r="AB2839" s="13">
        <v>59</v>
      </c>
      <c r="AC2839" s="13">
        <v>124</v>
      </c>
      <c r="AD2839" s="13">
        <v>76</v>
      </c>
      <c r="AE2839" s="13">
        <v>93</v>
      </c>
      <c r="AF2839" s="13">
        <v>75</v>
      </c>
      <c r="AG2839" s="13">
        <v>99</v>
      </c>
      <c r="AH2839" s="13">
        <v>64</v>
      </c>
      <c r="AI2839" s="13">
        <v>62</v>
      </c>
      <c r="AJ2839" s="13">
        <v>102</v>
      </c>
      <c r="AK2839" s="13">
        <v>70</v>
      </c>
      <c r="AL2839" s="13">
        <v>84</v>
      </c>
      <c r="AM2839" s="13"/>
      <c r="AN2839" s="13">
        <v>77</v>
      </c>
      <c r="AO2839" s="13">
        <v>52</v>
      </c>
      <c r="AP2839" s="13">
        <v>74</v>
      </c>
      <c r="AQ2839" s="13">
        <v>68</v>
      </c>
      <c r="AR2839" s="13">
        <v>76</v>
      </c>
      <c r="AS2839" s="13"/>
      <c r="AT2839" s="13">
        <v>52</v>
      </c>
      <c r="AU2839" s="13">
        <v>81</v>
      </c>
      <c r="AV2839" s="13">
        <v>100</v>
      </c>
      <c r="AW2839" s="13">
        <v>81</v>
      </c>
      <c r="AX2839" s="13">
        <v>94</v>
      </c>
      <c r="AY2839" s="14">
        <f t="shared" si="444"/>
        <v>79.19047619047619</v>
      </c>
      <c r="AZ2839" s="14">
        <f t="shared" si="452"/>
        <v>23</v>
      </c>
      <c r="BA2839" s="19">
        <f t="shared" si="445"/>
        <v>0.95454545454545459</v>
      </c>
      <c r="BB2839" s="20">
        <f t="shared" si="453"/>
        <v>18.007273662659358</v>
      </c>
      <c r="BC2839">
        <f t="shared" si="446"/>
        <v>0</v>
      </c>
      <c r="BD2839" s="14">
        <f t="shared" si="447"/>
        <v>21</v>
      </c>
      <c r="BE2839" s="14">
        <f t="shared" si="448"/>
        <v>87.666666666666671</v>
      </c>
      <c r="BF2839" s="14">
        <f t="shared" si="449"/>
        <v>76.400000000000006</v>
      </c>
      <c r="BG2839" s="14">
        <f t="shared" si="450"/>
        <v>78.25</v>
      </c>
    </row>
    <row r="2840" spans="1:59" x14ac:dyDescent="0.2">
      <c r="A2840" t="str">
        <f t="shared" si="451"/>
        <v>Robbie Tarrant_2016</v>
      </c>
      <c r="B2840" t="s">
        <v>833</v>
      </c>
      <c r="C2840" t="s">
        <v>316</v>
      </c>
      <c r="D2840">
        <v>2016</v>
      </c>
      <c r="E2840" s="13">
        <v>379900</v>
      </c>
      <c r="F2840" s="13">
        <v>379900</v>
      </c>
      <c r="G2840" s="13">
        <v>379900</v>
      </c>
      <c r="H2840" s="13">
        <v>389000</v>
      </c>
      <c r="I2840" s="13">
        <v>371800</v>
      </c>
      <c r="J2840" s="13">
        <v>367500</v>
      </c>
      <c r="K2840" s="13">
        <v>367700</v>
      </c>
      <c r="L2840" s="13">
        <v>375900</v>
      </c>
      <c r="M2840" s="13">
        <v>392200</v>
      </c>
      <c r="N2840" s="13">
        <v>410000</v>
      </c>
      <c r="O2840" s="13">
        <v>414300</v>
      </c>
      <c r="P2840" s="13">
        <v>404700</v>
      </c>
      <c r="Q2840" s="13">
        <v>407600</v>
      </c>
      <c r="R2840" s="13">
        <v>444100</v>
      </c>
      <c r="S2840" s="13">
        <v>452100</v>
      </c>
      <c r="T2840" s="13">
        <v>452100</v>
      </c>
      <c r="U2840" s="13">
        <v>443800</v>
      </c>
      <c r="V2840" s="13">
        <v>412900</v>
      </c>
      <c r="W2840" s="13">
        <v>407500</v>
      </c>
      <c r="X2840" s="13">
        <v>408300</v>
      </c>
      <c r="Y2840" s="13">
        <v>414500</v>
      </c>
      <c r="Z2840" s="13">
        <v>432700</v>
      </c>
      <c r="AA2840" s="13">
        <v>443100</v>
      </c>
      <c r="AB2840" s="13">
        <v>103</v>
      </c>
      <c r="AC2840" s="13">
        <v>69</v>
      </c>
      <c r="AD2840" s="13">
        <v>72</v>
      </c>
      <c r="AE2840" s="13">
        <v>49</v>
      </c>
      <c r="AF2840" s="13">
        <v>87</v>
      </c>
      <c r="AG2840" s="13">
        <v>80</v>
      </c>
      <c r="AH2840" s="13">
        <v>70</v>
      </c>
      <c r="AI2840" s="13">
        <v>110</v>
      </c>
      <c r="AJ2840" s="13">
        <v>95</v>
      </c>
      <c r="AK2840" s="13">
        <v>51</v>
      </c>
      <c r="AL2840" s="13">
        <v>80</v>
      </c>
      <c r="AM2840" s="13">
        <v>119</v>
      </c>
      <c r="AN2840" s="13">
        <v>136</v>
      </c>
      <c r="AO2840" s="13">
        <v>33</v>
      </c>
      <c r="AP2840" s="13"/>
      <c r="AQ2840" s="13">
        <v>85</v>
      </c>
      <c r="AR2840" s="13">
        <v>83</v>
      </c>
      <c r="AS2840" s="13">
        <v>74</v>
      </c>
      <c r="AT2840" s="13">
        <v>97</v>
      </c>
      <c r="AU2840" s="13">
        <v>96</v>
      </c>
      <c r="AV2840" s="13">
        <v>106</v>
      </c>
      <c r="AW2840" s="13">
        <v>90</v>
      </c>
      <c r="AX2840" s="13">
        <v>69</v>
      </c>
      <c r="AY2840" s="14">
        <f t="shared" si="444"/>
        <v>84.272727272727266</v>
      </c>
      <c r="AZ2840" s="14">
        <f t="shared" si="452"/>
        <v>23</v>
      </c>
      <c r="BA2840" s="19">
        <f t="shared" si="445"/>
        <v>1</v>
      </c>
      <c r="BB2840" s="20">
        <f t="shared" si="453"/>
        <v>23.670720950216765</v>
      </c>
      <c r="BC2840">
        <f t="shared" si="446"/>
        <v>0</v>
      </c>
      <c r="BD2840" s="14">
        <f t="shared" si="447"/>
        <v>6</v>
      </c>
      <c r="BE2840" s="14">
        <f t="shared" si="448"/>
        <v>76.666666666666671</v>
      </c>
      <c r="BF2840" s="14">
        <f t="shared" si="449"/>
        <v>87.5</v>
      </c>
      <c r="BG2840" s="14">
        <f t="shared" si="450"/>
        <v>87.5</v>
      </c>
    </row>
    <row r="2841" spans="1:59" x14ac:dyDescent="0.2">
      <c r="A2841" t="str">
        <f t="shared" si="451"/>
        <v>Robbie Tarrant_2015</v>
      </c>
      <c r="B2841" t="s">
        <v>833</v>
      </c>
      <c r="C2841" t="s">
        <v>316</v>
      </c>
      <c r="D2841">
        <v>2015</v>
      </c>
      <c r="E2841" s="13">
        <v>144700</v>
      </c>
      <c r="F2841" s="13">
        <v>144700</v>
      </c>
      <c r="G2841" s="13">
        <v>144700</v>
      </c>
      <c r="H2841" s="13">
        <v>144700</v>
      </c>
      <c r="I2841" s="13">
        <v>144700</v>
      </c>
      <c r="J2841" s="13">
        <v>241200</v>
      </c>
      <c r="K2841" s="13">
        <v>299600</v>
      </c>
      <c r="L2841" s="13">
        <v>323700</v>
      </c>
      <c r="M2841" s="13">
        <v>323400</v>
      </c>
      <c r="N2841" s="13">
        <v>318800</v>
      </c>
      <c r="O2841" s="13">
        <v>304500</v>
      </c>
      <c r="P2841" s="13">
        <v>304300</v>
      </c>
      <c r="Q2841" s="13">
        <v>290200</v>
      </c>
      <c r="R2841" s="13">
        <v>290200</v>
      </c>
      <c r="S2841" s="13">
        <v>279500</v>
      </c>
      <c r="T2841" s="13">
        <v>264900</v>
      </c>
      <c r="U2841" s="13">
        <v>257800</v>
      </c>
      <c r="V2841" s="13">
        <v>251100</v>
      </c>
      <c r="W2841" s="13">
        <v>266600</v>
      </c>
      <c r="X2841" s="13">
        <v>287500</v>
      </c>
      <c r="Y2841" s="13">
        <v>302500</v>
      </c>
      <c r="Z2841" s="13">
        <v>310500</v>
      </c>
      <c r="AA2841" s="13">
        <v>342200</v>
      </c>
      <c r="AB2841" s="13"/>
      <c r="AC2841" s="13"/>
      <c r="AD2841" s="13">
        <v>107</v>
      </c>
      <c r="AE2841" s="13">
        <v>121</v>
      </c>
      <c r="AF2841" s="13">
        <v>78</v>
      </c>
      <c r="AG2841" s="13">
        <v>78</v>
      </c>
      <c r="AH2841" s="13">
        <v>78</v>
      </c>
      <c r="AI2841" s="13">
        <v>36</v>
      </c>
      <c r="AJ2841" s="13">
        <v>68</v>
      </c>
      <c r="AK2841" s="13">
        <v>52</v>
      </c>
      <c r="AL2841" s="13">
        <v>60</v>
      </c>
      <c r="AM2841" s="13">
        <v>37</v>
      </c>
      <c r="AN2841" s="13"/>
      <c r="AO2841" s="13">
        <v>50</v>
      </c>
      <c r="AP2841" s="13">
        <v>45</v>
      </c>
      <c r="AQ2841" s="13">
        <v>46</v>
      </c>
      <c r="AR2841" s="13">
        <v>50</v>
      </c>
      <c r="AS2841" s="13">
        <v>91</v>
      </c>
      <c r="AT2841" s="13">
        <v>68</v>
      </c>
      <c r="AU2841" s="13">
        <v>50</v>
      </c>
      <c r="AV2841" s="13">
        <v>86</v>
      </c>
      <c r="AW2841" s="13">
        <v>127</v>
      </c>
      <c r="AX2841" s="13">
        <v>80</v>
      </c>
      <c r="AY2841" s="14">
        <f t="shared" si="444"/>
        <v>70.400000000000006</v>
      </c>
      <c r="AZ2841" s="14">
        <f t="shared" si="452"/>
        <v>23</v>
      </c>
      <c r="BA2841" s="19">
        <f t="shared" si="445"/>
        <v>0.90909090909090906</v>
      </c>
      <c r="BB2841" s="20">
        <f t="shared" si="453"/>
        <v>26.440399710331636</v>
      </c>
      <c r="BC2841">
        <f t="shared" si="446"/>
        <v>0</v>
      </c>
      <c r="BD2841" s="14">
        <f t="shared" si="447"/>
        <v>1</v>
      </c>
      <c r="BE2841" s="14">
        <f t="shared" si="448"/>
        <v>96</v>
      </c>
      <c r="BF2841" s="14">
        <f t="shared" si="449"/>
        <v>55.166666666666664</v>
      </c>
      <c r="BG2841" s="14">
        <f t="shared" si="450"/>
        <v>71.444444444444443</v>
      </c>
    </row>
    <row r="2842" spans="1:59" x14ac:dyDescent="0.2">
      <c r="A2842" t="str">
        <f t="shared" si="451"/>
        <v>Curtis Taylor_2018</v>
      </c>
      <c r="B2842" t="s">
        <v>2733</v>
      </c>
      <c r="C2842" t="s">
        <v>316</v>
      </c>
      <c r="D2842">
        <v>2018</v>
      </c>
      <c r="E2842" s="13">
        <v>0</v>
      </c>
      <c r="F2842" s="13">
        <v>0</v>
      </c>
      <c r="G2842" s="13">
        <v>0</v>
      </c>
      <c r="H2842" s="13">
        <v>0</v>
      </c>
      <c r="I2842" s="13">
        <v>0</v>
      </c>
      <c r="J2842" s="13">
        <v>0</v>
      </c>
      <c r="K2842" s="13">
        <v>0</v>
      </c>
      <c r="L2842" s="13">
        <v>0</v>
      </c>
      <c r="M2842" s="13">
        <v>0</v>
      </c>
      <c r="N2842" s="13">
        <v>0</v>
      </c>
      <c r="O2842" s="13">
        <v>0</v>
      </c>
      <c r="P2842" s="13">
        <v>0</v>
      </c>
      <c r="Q2842" s="13">
        <v>0</v>
      </c>
      <c r="R2842" s="13">
        <v>0</v>
      </c>
      <c r="S2842" s="13">
        <v>0</v>
      </c>
      <c r="T2842" s="13">
        <v>0</v>
      </c>
      <c r="U2842" s="13">
        <v>0</v>
      </c>
      <c r="V2842" s="13">
        <v>0</v>
      </c>
      <c r="W2842" s="13">
        <v>0</v>
      </c>
      <c r="X2842" s="13">
        <v>0</v>
      </c>
      <c r="Y2842" s="13">
        <v>0</v>
      </c>
      <c r="Z2842" s="13">
        <v>0</v>
      </c>
      <c r="AA2842" s="13">
        <v>0</v>
      </c>
      <c r="AB2842" s="13"/>
      <c r="AC2842" s="13"/>
      <c r="AD2842" s="13"/>
      <c r="AE2842" s="13"/>
      <c r="AF2842" s="13"/>
      <c r="AG2842" s="13"/>
      <c r="AH2842" s="13"/>
      <c r="AI2842" s="13"/>
      <c r="AJ2842" s="13"/>
      <c r="AK2842" s="13"/>
      <c r="AL2842" s="13"/>
      <c r="AM2842" s="13"/>
      <c r="AN2842" s="13"/>
      <c r="AO2842" s="13"/>
      <c r="AP2842" s="13"/>
      <c r="AQ2842" s="13"/>
      <c r="AR2842" s="13"/>
      <c r="AS2842" s="13"/>
      <c r="AT2842" s="13"/>
      <c r="AU2842" s="13"/>
      <c r="AV2842" s="13"/>
      <c r="AW2842" s="13"/>
      <c r="AX2842" s="13"/>
      <c r="AY2842" s="14" t="str">
        <f t="shared" si="444"/>
        <v/>
      </c>
      <c r="AZ2842" s="14">
        <f t="shared" si="452"/>
        <v>23</v>
      </c>
      <c r="BA2842" s="19">
        <f t="shared" si="445"/>
        <v>0</v>
      </c>
      <c r="BB2842" s="20" t="e">
        <f t="shared" si="453"/>
        <v>#DIV/0!</v>
      </c>
      <c r="BC2842">
        <f t="shared" si="446"/>
        <v>23</v>
      </c>
      <c r="BD2842" s="14">
        <f t="shared" si="447"/>
        <v>1</v>
      </c>
      <c r="BE2842" s="14" t="str">
        <f t="shared" si="448"/>
        <v/>
      </c>
      <c r="BF2842" s="14" t="str">
        <f t="shared" si="449"/>
        <v/>
      </c>
      <c r="BG2842" s="14" t="str">
        <f t="shared" si="450"/>
        <v/>
      </c>
    </row>
    <row r="2843" spans="1:59" x14ac:dyDescent="0.2">
      <c r="A2843" t="str">
        <f t="shared" si="451"/>
        <v>Curtis Taylor_2017</v>
      </c>
      <c r="B2843" t="s">
        <v>2733</v>
      </c>
      <c r="C2843" t="s">
        <v>316</v>
      </c>
      <c r="D2843">
        <v>2017</v>
      </c>
      <c r="E2843" s="13">
        <v>0</v>
      </c>
      <c r="F2843" s="13">
        <v>0</v>
      </c>
      <c r="G2843" s="13">
        <v>0</v>
      </c>
      <c r="H2843" s="13">
        <v>0</v>
      </c>
      <c r="I2843" s="13">
        <v>0</v>
      </c>
      <c r="J2843" s="13">
        <v>0</v>
      </c>
      <c r="K2843" s="13">
        <v>0</v>
      </c>
      <c r="L2843" s="13">
        <v>0</v>
      </c>
      <c r="M2843" s="13">
        <v>0</v>
      </c>
      <c r="N2843" s="13">
        <v>0</v>
      </c>
      <c r="O2843" s="13">
        <v>0</v>
      </c>
      <c r="P2843" s="13">
        <v>0</v>
      </c>
      <c r="Q2843" s="13">
        <v>0</v>
      </c>
      <c r="R2843" s="13">
        <v>0</v>
      </c>
      <c r="S2843" s="13">
        <v>0</v>
      </c>
      <c r="T2843" s="13">
        <v>0</v>
      </c>
      <c r="U2843" s="13">
        <v>0</v>
      </c>
      <c r="V2843" s="13">
        <v>0</v>
      </c>
      <c r="W2843" s="13">
        <v>0</v>
      </c>
      <c r="X2843" s="13">
        <v>0</v>
      </c>
      <c r="Y2843" s="13">
        <v>0</v>
      </c>
      <c r="Z2843" s="13">
        <v>0</v>
      </c>
      <c r="AA2843" s="13">
        <v>0</v>
      </c>
      <c r="AB2843" s="13"/>
      <c r="AC2843" s="13"/>
      <c r="AD2843" s="13"/>
      <c r="AE2843" s="13"/>
      <c r="AF2843" s="13"/>
      <c r="AG2843" s="13"/>
      <c r="AH2843" s="13"/>
      <c r="AI2843" s="13"/>
      <c r="AJ2843" s="13"/>
      <c r="AK2843" s="13"/>
      <c r="AL2843" s="13"/>
      <c r="AM2843" s="13"/>
      <c r="AN2843" s="13"/>
      <c r="AO2843" s="13"/>
      <c r="AP2843" s="13"/>
      <c r="AQ2843" s="13"/>
      <c r="AR2843" s="13"/>
      <c r="AS2843" s="13"/>
      <c r="AT2843" s="13"/>
      <c r="AU2843" s="13"/>
      <c r="AV2843" s="13"/>
      <c r="AW2843" s="13"/>
      <c r="AX2843" s="13"/>
      <c r="AY2843" s="14" t="str">
        <f t="shared" si="444"/>
        <v/>
      </c>
      <c r="AZ2843" s="14">
        <f t="shared" si="452"/>
        <v>23</v>
      </c>
      <c r="BA2843" s="19">
        <f t="shared" si="445"/>
        <v>0</v>
      </c>
      <c r="BB2843" s="20" t="e">
        <f t="shared" si="453"/>
        <v>#DIV/0!</v>
      </c>
      <c r="BC2843">
        <f t="shared" si="446"/>
        <v>23</v>
      </c>
      <c r="BD2843" s="14">
        <f t="shared" si="447"/>
        <v>1</v>
      </c>
      <c r="BE2843" s="14" t="str">
        <f t="shared" si="448"/>
        <v/>
      </c>
      <c r="BF2843" s="14" t="str">
        <f t="shared" si="449"/>
        <v/>
      </c>
      <c r="BG2843" s="14" t="str">
        <f t="shared" si="450"/>
        <v/>
      </c>
    </row>
    <row r="2844" spans="1:59" x14ac:dyDescent="0.2">
      <c r="A2844" t="str">
        <f t="shared" si="451"/>
        <v>Curtis Taylor_2016</v>
      </c>
      <c r="B2844" t="s">
        <v>2733</v>
      </c>
      <c r="C2844" t="s">
        <v>316</v>
      </c>
      <c r="D2844">
        <v>2016</v>
      </c>
      <c r="E2844" s="13">
        <v>0</v>
      </c>
      <c r="F2844" s="13">
        <v>0</v>
      </c>
      <c r="G2844" s="13">
        <v>0</v>
      </c>
      <c r="H2844" s="13">
        <v>0</v>
      </c>
      <c r="I2844" s="13">
        <v>0</v>
      </c>
      <c r="J2844" s="13">
        <v>0</v>
      </c>
      <c r="K2844" s="13">
        <v>0</v>
      </c>
      <c r="L2844" s="13">
        <v>0</v>
      </c>
      <c r="M2844" s="13">
        <v>0</v>
      </c>
      <c r="N2844" s="13">
        <v>0</v>
      </c>
      <c r="O2844" s="13">
        <v>0</v>
      </c>
      <c r="P2844" s="13">
        <v>0</v>
      </c>
      <c r="Q2844" s="13">
        <v>0</v>
      </c>
      <c r="R2844" s="13">
        <v>0</v>
      </c>
      <c r="S2844" s="13">
        <v>0</v>
      </c>
      <c r="T2844" s="13">
        <v>0</v>
      </c>
      <c r="U2844" s="13">
        <v>0</v>
      </c>
      <c r="V2844" s="13">
        <v>0</v>
      </c>
      <c r="W2844" s="13">
        <v>0</v>
      </c>
      <c r="X2844" s="13">
        <v>0</v>
      </c>
      <c r="Y2844" s="13">
        <v>0</v>
      </c>
      <c r="Z2844" s="13">
        <v>0</v>
      </c>
      <c r="AA2844" s="13">
        <v>0</v>
      </c>
      <c r="AB2844" s="13"/>
      <c r="AC2844" s="13"/>
      <c r="AD2844" s="13"/>
      <c r="AE2844" s="13"/>
      <c r="AF2844" s="13"/>
      <c r="AG2844" s="13"/>
      <c r="AH2844" s="13"/>
      <c r="AI2844" s="13"/>
      <c r="AJ2844" s="13"/>
      <c r="AK2844" s="13"/>
      <c r="AL2844" s="13"/>
      <c r="AM2844" s="13"/>
      <c r="AN2844" s="13"/>
      <c r="AO2844" s="13"/>
      <c r="AP2844" s="13"/>
      <c r="AQ2844" s="13"/>
      <c r="AR2844" s="13"/>
      <c r="AS2844" s="13"/>
      <c r="AT2844" s="13"/>
      <c r="AU2844" s="13"/>
      <c r="AV2844" s="13"/>
      <c r="AW2844" s="13"/>
      <c r="AX2844" s="13"/>
      <c r="AY2844" s="14" t="str">
        <f t="shared" si="444"/>
        <v/>
      </c>
      <c r="AZ2844" s="14">
        <f t="shared" si="452"/>
        <v>23</v>
      </c>
      <c r="BA2844" s="19">
        <f t="shared" si="445"/>
        <v>0</v>
      </c>
      <c r="BB2844" s="20" t="e">
        <f t="shared" si="453"/>
        <v>#DIV/0!</v>
      </c>
      <c r="BC2844">
        <f t="shared" si="446"/>
        <v>23</v>
      </c>
      <c r="BD2844" s="14">
        <f t="shared" si="447"/>
        <v>1</v>
      </c>
      <c r="BE2844" s="14" t="str">
        <f t="shared" si="448"/>
        <v/>
      </c>
      <c r="BF2844" s="14" t="str">
        <f t="shared" si="449"/>
        <v/>
      </c>
      <c r="BG2844" s="14" t="str">
        <f t="shared" si="450"/>
        <v/>
      </c>
    </row>
    <row r="2845" spans="1:59" x14ac:dyDescent="0.2">
      <c r="A2845" t="str">
        <f t="shared" si="451"/>
        <v>Curtis Taylor_2015</v>
      </c>
      <c r="B2845" t="s">
        <v>2733</v>
      </c>
      <c r="C2845" t="s">
        <v>316</v>
      </c>
      <c r="D2845">
        <v>2015</v>
      </c>
      <c r="E2845" s="13">
        <v>0</v>
      </c>
      <c r="F2845" s="13">
        <v>0</v>
      </c>
      <c r="G2845" s="13">
        <v>0</v>
      </c>
      <c r="H2845" s="13">
        <v>0</v>
      </c>
      <c r="I2845" s="13">
        <v>0</v>
      </c>
      <c r="J2845" s="13">
        <v>0</v>
      </c>
      <c r="K2845" s="13">
        <v>0</v>
      </c>
      <c r="L2845" s="13">
        <v>0</v>
      </c>
      <c r="M2845" s="13">
        <v>0</v>
      </c>
      <c r="N2845" s="13">
        <v>0</v>
      </c>
      <c r="O2845" s="13">
        <v>0</v>
      </c>
      <c r="P2845" s="13">
        <v>0</v>
      </c>
      <c r="Q2845" s="13">
        <v>0</v>
      </c>
      <c r="R2845" s="13">
        <v>0</v>
      </c>
      <c r="S2845" s="13">
        <v>0</v>
      </c>
      <c r="T2845" s="13">
        <v>0</v>
      </c>
      <c r="U2845" s="13">
        <v>0</v>
      </c>
      <c r="V2845" s="13">
        <v>0</v>
      </c>
      <c r="W2845" s="13">
        <v>0</v>
      </c>
      <c r="X2845" s="13">
        <v>0</v>
      </c>
      <c r="Y2845" s="13">
        <v>0</v>
      </c>
      <c r="Z2845" s="13">
        <v>0</v>
      </c>
      <c r="AA2845" s="13">
        <v>0</v>
      </c>
      <c r="AB2845" s="13"/>
      <c r="AC2845" s="13"/>
      <c r="AD2845" s="13"/>
      <c r="AE2845" s="13"/>
      <c r="AF2845" s="13"/>
      <c r="AG2845" s="13"/>
      <c r="AH2845" s="13"/>
      <c r="AI2845" s="13"/>
      <c r="AJ2845" s="13"/>
      <c r="AK2845" s="13"/>
      <c r="AL2845" s="13"/>
      <c r="AM2845" s="13"/>
      <c r="AN2845" s="13"/>
      <c r="AO2845" s="13"/>
      <c r="AP2845" s="13"/>
      <c r="AQ2845" s="13"/>
      <c r="AR2845" s="13"/>
      <c r="AS2845" s="13"/>
      <c r="AT2845" s="13"/>
      <c r="AU2845" s="13"/>
      <c r="AV2845" s="13"/>
      <c r="AW2845" s="13"/>
      <c r="AX2845" s="13"/>
      <c r="AY2845" s="14" t="str">
        <f t="shared" si="444"/>
        <v/>
      </c>
      <c r="AZ2845" s="14">
        <f t="shared" si="452"/>
        <v>23</v>
      </c>
      <c r="BA2845" s="19">
        <f t="shared" si="445"/>
        <v>0</v>
      </c>
      <c r="BB2845" s="20" t="e">
        <f t="shared" si="453"/>
        <v>#DIV/0!</v>
      </c>
      <c r="BC2845">
        <f t="shared" si="446"/>
        <v>23</v>
      </c>
      <c r="BD2845" s="14">
        <f t="shared" si="447"/>
        <v>1</v>
      </c>
      <c r="BE2845" s="14" t="str">
        <f t="shared" si="448"/>
        <v/>
      </c>
      <c r="BF2845" s="14" t="str">
        <f t="shared" si="449"/>
        <v/>
      </c>
      <c r="BG2845" s="14" t="str">
        <f t="shared" si="450"/>
        <v/>
      </c>
    </row>
    <row r="2846" spans="1:59" x14ac:dyDescent="0.2">
      <c r="A2846" t="str">
        <f t="shared" si="451"/>
        <v>Harry Taylor_2018</v>
      </c>
      <c r="B2846" t="s">
        <v>648</v>
      </c>
      <c r="C2846" t="s">
        <v>235</v>
      </c>
      <c r="D2846">
        <v>2018</v>
      </c>
      <c r="E2846" s="13">
        <v>404800</v>
      </c>
      <c r="F2846" s="13">
        <v>404800</v>
      </c>
      <c r="G2846" s="13">
        <v>404800</v>
      </c>
      <c r="H2846" s="13">
        <v>404800</v>
      </c>
      <c r="I2846" s="13">
        <v>404800</v>
      </c>
      <c r="J2846" s="13">
        <v>404800</v>
      </c>
      <c r="K2846" s="13">
        <v>404800</v>
      </c>
      <c r="L2846" s="13">
        <v>404800</v>
      </c>
      <c r="M2846" s="13">
        <v>404800</v>
      </c>
      <c r="N2846" s="13">
        <v>356900</v>
      </c>
      <c r="O2846" s="13">
        <v>356900</v>
      </c>
      <c r="P2846" s="13">
        <v>356900</v>
      </c>
      <c r="Q2846" s="13">
        <v>356900</v>
      </c>
      <c r="R2846" s="13">
        <v>356900</v>
      </c>
      <c r="S2846" s="13">
        <v>356900</v>
      </c>
      <c r="T2846" s="13">
        <v>354900</v>
      </c>
      <c r="U2846" s="13">
        <v>350700</v>
      </c>
      <c r="V2846" s="13">
        <v>350700</v>
      </c>
      <c r="W2846" s="13">
        <v>350700</v>
      </c>
      <c r="X2846" s="13">
        <v>350700</v>
      </c>
      <c r="Y2846" s="13">
        <v>350700</v>
      </c>
      <c r="Z2846" s="13">
        <v>350700</v>
      </c>
      <c r="AA2846" s="13">
        <v>345400</v>
      </c>
      <c r="AB2846" s="13">
        <v>19</v>
      </c>
      <c r="AC2846" s="13"/>
      <c r="AD2846" s="13"/>
      <c r="AE2846" s="13"/>
      <c r="AF2846" s="13"/>
      <c r="AG2846" s="13"/>
      <c r="AH2846" s="13"/>
      <c r="AI2846" s="13">
        <v>72</v>
      </c>
      <c r="AJ2846" s="13">
        <v>46</v>
      </c>
      <c r="AK2846" s="13"/>
      <c r="AL2846" s="13"/>
      <c r="AM2846" s="13"/>
      <c r="AN2846" s="13"/>
      <c r="AO2846" s="13"/>
      <c r="AP2846" s="13">
        <v>96</v>
      </c>
      <c r="AQ2846" s="13">
        <v>66</v>
      </c>
      <c r="AR2846" s="13"/>
      <c r="AS2846" s="13"/>
      <c r="AT2846" s="13"/>
      <c r="AU2846" s="13"/>
      <c r="AV2846" s="13"/>
      <c r="AW2846" s="13">
        <v>60</v>
      </c>
      <c r="AX2846" s="13">
        <v>76</v>
      </c>
      <c r="AY2846" s="14">
        <f t="shared" si="444"/>
        <v>62.142857142857146</v>
      </c>
      <c r="AZ2846" s="14">
        <f t="shared" si="452"/>
        <v>23</v>
      </c>
      <c r="BA2846" s="19">
        <f t="shared" si="445"/>
        <v>0.31818181818181818</v>
      </c>
      <c r="BB2846" s="20">
        <f t="shared" si="453"/>
        <v>24.416036884450698</v>
      </c>
      <c r="BC2846">
        <f t="shared" si="446"/>
        <v>0</v>
      </c>
      <c r="BD2846" s="14">
        <f t="shared" si="447"/>
        <v>23</v>
      </c>
      <c r="BE2846" s="14">
        <f t="shared" si="448"/>
        <v>19</v>
      </c>
      <c r="BF2846" s="14">
        <f t="shared" si="449"/>
        <v>59</v>
      </c>
      <c r="BG2846" s="14">
        <f t="shared" si="450"/>
        <v>74.5</v>
      </c>
    </row>
    <row r="2847" spans="1:59" x14ac:dyDescent="0.2">
      <c r="A2847" t="str">
        <f t="shared" si="451"/>
        <v>Harry Taylor_2017</v>
      </c>
      <c r="B2847" t="s">
        <v>648</v>
      </c>
      <c r="C2847" t="s">
        <v>235</v>
      </c>
      <c r="D2847">
        <v>2017</v>
      </c>
      <c r="E2847" s="13">
        <v>413000</v>
      </c>
      <c r="F2847" s="13">
        <v>413000</v>
      </c>
      <c r="G2847" s="13">
        <v>413000</v>
      </c>
      <c r="H2847" s="13">
        <v>357700</v>
      </c>
      <c r="I2847" s="13">
        <v>334700</v>
      </c>
      <c r="J2847" s="13">
        <v>321100</v>
      </c>
      <c r="K2847" s="13">
        <v>338700</v>
      </c>
      <c r="L2847" s="13">
        <v>342200</v>
      </c>
      <c r="M2847" s="13">
        <v>357100</v>
      </c>
      <c r="N2847" s="13">
        <v>379600</v>
      </c>
      <c r="O2847" s="13">
        <v>386200</v>
      </c>
      <c r="P2847" s="13">
        <v>406600</v>
      </c>
      <c r="Q2847" s="13">
        <v>406600</v>
      </c>
      <c r="R2847" s="13">
        <v>404400</v>
      </c>
      <c r="S2847" s="13">
        <v>423500</v>
      </c>
      <c r="T2847" s="13">
        <v>427600</v>
      </c>
      <c r="U2847" s="13">
        <v>430900</v>
      </c>
      <c r="V2847" s="13">
        <v>425000</v>
      </c>
      <c r="W2847" s="13">
        <v>414000</v>
      </c>
      <c r="X2847" s="13">
        <v>407000</v>
      </c>
      <c r="Y2847" s="13">
        <v>394700</v>
      </c>
      <c r="Z2847" s="13">
        <v>397100</v>
      </c>
      <c r="AA2847" s="13">
        <v>377100</v>
      </c>
      <c r="AB2847" s="13">
        <v>48</v>
      </c>
      <c r="AC2847" s="13">
        <v>45</v>
      </c>
      <c r="AD2847" s="13">
        <v>24</v>
      </c>
      <c r="AE2847" s="13">
        <v>89</v>
      </c>
      <c r="AF2847" s="13">
        <v>52</v>
      </c>
      <c r="AG2847" s="13">
        <v>87</v>
      </c>
      <c r="AH2847" s="13">
        <v>67</v>
      </c>
      <c r="AI2847" s="13">
        <v>81</v>
      </c>
      <c r="AJ2847" s="13">
        <v>112</v>
      </c>
      <c r="AK2847" s="13">
        <v>45</v>
      </c>
      <c r="AL2847" s="13">
        <v>117</v>
      </c>
      <c r="AM2847" s="13"/>
      <c r="AN2847" s="13">
        <v>72</v>
      </c>
      <c r="AO2847" s="13">
        <v>91</v>
      </c>
      <c r="AP2847" s="13">
        <v>98</v>
      </c>
      <c r="AQ2847" s="13">
        <v>73</v>
      </c>
      <c r="AR2847" s="13">
        <v>73</v>
      </c>
      <c r="AS2847" s="13">
        <v>84</v>
      </c>
      <c r="AT2847" s="13">
        <v>76</v>
      </c>
      <c r="AU2847" s="13">
        <v>58</v>
      </c>
      <c r="AV2847" s="13">
        <v>110</v>
      </c>
      <c r="AW2847" s="13">
        <v>27</v>
      </c>
      <c r="AX2847" s="13">
        <v>91</v>
      </c>
      <c r="AY2847" s="14">
        <f t="shared" si="444"/>
        <v>73.63636363636364</v>
      </c>
      <c r="AZ2847" s="14">
        <f t="shared" si="452"/>
        <v>23</v>
      </c>
      <c r="BA2847" s="19">
        <f t="shared" si="445"/>
        <v>1</v>
      </c>
      <c r="BB2847" s="20">
        <f t="shared" si="453"/>
        <v>25.957007411607254</v>
      </c>
      <c r="BC2847">
        <f t="shared" si="446"/>
        <v>0</v>
      </c>
      <c r="BD2847" s="14">
        <f t="shared" si="447"/>
        <v>6</v>
      </c>
      <c r="BE2847" s="14">
        <f t="shared" si="448"/>
        <v>57.5</v>
      </c>
      <c r="BF2847" s="14">
        <f t="shared" si="449"/>
        <v>84.4</v>
      </c>
      <c r="BG2847" s="14">
        <f t="shared" si="450"/>
        <v>76.666666666666671</v>
      </c>
    </row>
    <row r="2848" spans="1:59" x14ac:dyDescent="0.2">
      <c r="A2848" t="str">
        <f t="shared" si="451"/>
        <v>Harry Taylor_2016</v>
      </c>
      <c r="B2848" t="s">
        <v>648</v>
      </c>
      <c r="C2848" t="s">
        <v>235</v>
      </c>
      <c r="D2848">
        <v>2016</v>
      </c>
      <c r="E2848" s="13">
        <v>442700</v>
      </c>
      <c r="F2848" s="13">
        <v>442700</v>
      </c>
      <c r="G2848" s="13">
        <v>442700</v>
      </c>
      <c r="H2848" s="13">
        <v>417300</v>
      </c>
      <c r="I2848" s="13">
        <v>407300</v>
      </c>
      <c r="J2848" s="13">
        <v>423500</v>
      </c>
      <c r="K2848" s="13">
        <v>440100</v>
      </c>
      <c r="L2848" s="13">
        <v>435900</v>
      </c>
      <c r="M2848" s="13">
        <v>420100</v>
      </c>
      <c r="N2848" s="13">
        <v>390000</v>
      </c>
      <c r="O2848" s="13">
        <v>365200</v>
      </c>
      <c r="P2848" s="13">
        <v>335000</v>
      </c>
      <c r="Q2848" s="13">
        <v>341500</v>
      </c>
      <c r="R2848" s="13">
        <v>339500</v>
      </c>
      <c r="S2848" s="13">
        <v>355700</v>
      </c>
      <c r="T2848" s="13">
        <v>355700</v>
      </c>
      <c r="U2848" s="13">
        <v>361200</v>
      </c>
      <c r="V2848" s="13">
        <v>375700</v>
      </c>
      <c r="W2848" s="13">
        <v>368100</v>
      </c>
      <c r="X2848" s="13">
        <v>341600</v>
      </c>
      <c r="Y2848" s="13">
        <v>342600</v>
      </c>
      <c r="Z2848" s="13">
        <v>355900</v>
      </c>
      <c r="AA2848" s="13">
        <v>383600</v>
      </c>
      <c r="AB2848" s="13">
        <v>84</v>
      </c>
      <c r="AC2848" s="13">
        <v>53</v>
      </c>
      <c r="AD2848" s="13">
        <v>66</v>
      </c>
      <c r="AE2848" s="13">
        <v>104</v>
      </c>
      <c r="AF2848" s="13">
        <v>105</v>
      </c>
      <c r="AG2848" s="13">
        <v>77</v>
      </c>
      <c r="AH2848" s="13">
        <v>70</v>
      </c>
      <c r="AI2848" s="13">
        <v>76</v>
      </c>
      <c r="AJ2848" s="13">
        <v>37</v>
      </c>
      <c r="AK2848" s="13">
        <v>65</v>
      </c>
      <c r="AL2848" s="13">
        <v>48</v>
      </c>
      <c r="AM2848" s="13">
        <v>103</v>
      </c>
      <c r="AN2848" s="13">
        <v>55</v>
      </c>
      <c r="AO2848" s="13">
        <v>85</v>
      </c>
      <c r="AP2848" s="13"/>
      <c r="AQ2848" s="13">
        <v>87</v>
      </c>
      <c r="AR2848" s="13">
        <v>82</v>
      </c>
      <c r="AS2848" s="13">
        <v>45</v>
      </c>
      <c r="AT2848" s="13">
        <v>40</v>
      </c>
      <c r="AU2848" s="13">
        <v>129</v>
      </c>
      <c r="AV2848" s="13">
        <v>74</v>
      </c>
      <c r="AW2848" s="13">
        <v>81</v>
      </c>
      <c r="AX2848" s="13">
        <v>104</v>
      </c>
      <c r="AY2848" s="14">
        <f t="shared" si="444"/>
        <v>75.909090909090907</v>
      </c>
      <c r="AZ2848" s="14">
        <f t="shared" si="452"/>
        <v>23</v>
      </c>
      <c r="BA2848" s="19">
        <f t="shared" si="445"/>
        <v>1</v>
      </c>
      <c r="BB2848" s="20">
        <f t="shared" si="453"/>
        <v>23.972025543495661</v>
      </c>
      <c r="BC2848">
        <f t="shared" si="446"/>
        <v>0</v>
      </c>
      <c r="BD2848" s="14">
        <f t="shared" si="447"/>
        <v>12</v>
      </c>
      <c r="BE2848" s="14">
        <f t="shared" si="448"/>
        <v>81.5</v>
      </c>
      <c r="BF2848" s="14">
        <f t="shared" si="449"/>
        <v>66.5</v>
      </c>
      <c r="BG2848" s="14">
        <f t="shared" si="450"/>
        <v>80.25</v>
      </c>
    </row>
    <row r="2849" spans="1:59" x14ac:dyDescent="0.2">
      <c r="A2849" t="str">
        <f t="shared" si="451"/>
        <v>Harry Taylor_2015</v>
      </c>
      <c r="B2849" t="s">
        <v>648</v>
      </c>
      <c r="C2849" t="s">
        <v>235</v>
      </c>
      <c r="D2849">
        <v>2015</v>
      </c>
      <c r="E2849" s="13">
        <v>446900</v>
      </c>
      <c r="F2849" s="13">
        <v>446900</v>
      </c>
      <c r="G2849" s="13">
        <v>446900</v>
      </c>
      <c r="H2849" s="13">
        <v>437700</v>
      </c>
      <c r="I2849" s="13">
        <v>457300</v>
      </c>
      <c r="J2849" s="13">
        <v>486000</v>
      </c>
      <c r="K2849" s="13">
        <v>502800</v>
      </c>
      <c r="L2849" s="13">
        <v>495100</v>
      </c>
      <c r="M2849" s="13">
        <v>464300</v>
      </c>
      <c r="N2849" s="13">
        <v>435500</v>
      </c>
      <c r="O2849" s="13">
        <v>445400</v>
      </c>
      <c r="P2849" s="13">
        <v>446000</v>
      </c>
      <c r="Q2849" s="13">
        <v>438400</v>
      </c>
      <c r="R2849" s="13">
        <v>438400</v>
      </c>
      <c r="S2849" s="13">
        <v>438400</v>
      </c>
      <c r="T2849" s="13">
        <v>409600</v>
      </c>
      <c r="U2849" s="13">
        <v>395600</v>
      </c>
      <c r="V2849" s="13">
        <v>390500</v>
      </c>
      <c r="W2849" s="13">
        <v>379100</v>
      </c>
      <c r="X2849" s="13">
        <v>378000</v>
      </c>
      <c r="Y2849" s="13">
        <v>365900</v>
      </c>
      <c r="Z2849" s="13">
        <v>372600</v>
      </c>
      <c r="AA2849" s="13">
        <v>367500</v>
      </c>
      <c r="AB2849" s="13">
        <v>53</v>
      </c>
      <c r="AC2849" s="13">
        <v>97</v>
      </c>
      <c r="AD2849" s="13">
        <v>94</v>
      </c>
      <c r="AE2849" s="13">
        <v>114</v>
      </c>
      <c r="AF2849" s="13">
        <v>131</v>
      </c>
      <c r="AG2849" s="13">
        <v>84</v>
      </c>
      <c r="AH2849" s="13">
        <v>68</v>
      </c>
      <c r="AI2849" s="13">
        <v>73</v>
      </c>
      <c r="AJ2849" s="13">
        <v>70</v>
      </c>
      <c r="AK2849" s="13">
        <v>137</v>
      </c>
      <c r="AL2849" s="13">
        <v>58</v>
      </c>
      <c r="AM2849" s="13">
        <v>53</v>
      </c>
      <c r="AN2849" s="13"/>
      <c r="AO2849" s="13"/>
      <c r="AP2849" s="13">
        <v>83</v>
      </c>
      <c r="AQ2849" s="13">
        <v>75</v>
      </c>
      <c r="AR2849" s="13">
        <v>70</v>
      </c>
      <c r="AS2849" s="13">
        <v>65</v>
      </c>
      <c r="AT2849" s="13">
        <v>92</v>
      </c>
      <c r="AU2849" s="13">
        <v>45</v>
      </c>
      <c r="AV2849" s="13">
        <v>103</v>
      </c>
      <c r="AW2849" s="13">
        <v>69</v>
      </c>
      <c r="AX2849" s="13">
        <v>89</v>
      </c>
      <c r="AY2849" s="14">
        <f t="shared" si="444"/>
        <v>82.047619047619051</v>
      </c>
      <c r="AZ2849" s="14">
        <f t="shared" si="452"/>
        <v>23</v>
      </c>
      <c r="BA2849" s="19">
        <f t="shared" si="445"/>
        <v>0.95454545454545459</v>
      </c>
      <c r="BB2849" s="20">
        <f t="shared" si="453"/>
        <v>24.60990896057152</v>
      </c>
      <c r="BC2849">
        <f t="shared" si="446"/>
        <v>0</v>
      </c>
      <c r="BD2849" s="14">
        <f t="shared" si="447"/>
        <v>21</v>
      </c>
      <c r="BE2849" s="14">
        <f t="shared" si="448"/>
        <v>95.5</v>
      </c>
      <c r="BF2849" s="14">
        <f t="shared" si="449"/>
        <v>76.5</v>
      </c>
      <c r="BG2849" s="14">
        <f t="shared" si="450"/>
        <v>76.777777777777771</v>
      </c>
    </row>
    <row r="2850" spans="1:59" x14ac:dyDescent="0.2">
      <c r="A2850" t="str">
        <f t="shared" si="451"/>
        <v>Lewis Taylor_2018</v>
      </c>
      <c r="B2850" t="s">
        <v>751</v>
      </c>
      <c r="C2850" t="s">
        <v>514</v>
      </c>
      <c r="D2850">
        <v>2018</v>
      </c>
      <c r="E2850" s="13">
        <v>437800</v>
      </c>
      <c r="F2850" s="13">
        <v>437800</v>
      </c>
      <c r="G2850" s="13">
        <v>437800</v>
      </c>
      <c r="H2850" s="13">
        <v>427900</v>
      </c>
      <c r="I2850" s="13">
        <v>412100</v>
      </c>
      <c r="J2850" s="13">
        <v>389900</v>
      </c>
      <c r="K2850" s="13">
        <v>374600</v>
      </c>
      <c r="L2850" s="13">
        <v>378300</v>
      </c>
      <c r="M2850" s="13">
        <v>369400</v>
      </c>
      <c r="N2850" s="13">
        <v>357300</v>
      </c>
      <c r="O2850" s="13">
        <v>335600</v>
      </c>
      <c r="P2850" s="13">
        <v>334600</v>
      </c>
      <c r="Q2850" s="13">
        <v>339600</v>
      </c>
      <c r="R2850" s="13">
        <v>339600</v>
      </c>
      <c r="S2850" s="13">
        <v>349600</v>
      </c>
      <c r="T2850" s="13">
        <v>368300</v>
      </c>
      <c r="U2850" s="13">
        <v>375100</v>
      </c>
      <c r="V2850" s="13">
        <v>367600</v>
      </c>
      <c r="W2850" s="13">
        <v>342200</v>
      </c>
      <c r="X2850" s="13">
        <v>341900</v>
      </c>
      <c r="Y2850" s="13">
        <v>331500</v>
      </c>
      <c r="Z2850" s="13">
        <v>331700</v>
      </c>
      <c r="AA2850" s="13">
        <v>352500</v>
      </c>
      <c r="AB2850" s="13">
        <v>94</v>
      </c>
      <c r="AC2850" s="13">
        <v>85</v>
      </c>
      <c r="AD2850" s="13">
        <v>59</v>
      </c>
      <c r="AE2850" s="13">
        <v>72</v>
      </c>
      <c r="AF2850" s="13">
        <v>61</v>
      </c>
      <c r="AG2850" s="13">
        <v>64</v>
      </c>
      <c r="AH2850" s="13">
        <v>107</v>
      </c>
      <c r="AI2850" s="13">
        <v>37</v>
      </c>
      <c r="AJ2850" s="13">
        <v>52</v>
      </c>
      <c r="AK2850" s="13">
        <v>77</v>
      </c>
      <c r="AL2850" s="13">
        <v>70</v>
      </c>
      <c r="AM2850" s="13">
        <v>67</v>
      </c>
      <c r="AN2850" s="13"/>
      <c r="AO2850" s="13">
        <v>91</v>
      </c>
      <c r="AP2850" s="13">
        <v>98</v>
      </c>
      <c r="AQ2850" s="13">
        <v>52</v>
      </c>
      <c r="AR2850" s="13">
        <v>62</v>
      </c>
      <c r="AS2850" s="13">
        <v>54</v>
      </c>
      <c r="AT2850" s="13">
        <v>93</v>
      </c>
      <c r="AU2850" s="13">
        <v>40</v>
      </c>
      <c r="AV2850" s="13">
        <v>72</v>
      </c>
      <c r="AW2850" s="13">
        <v>101</v>
      </c>
      <c r="AX2850" s="13">
        <v>74</v>
      </c>
      <c r="AY2850" s="14">
        <f t="shared" si="444"/>
        <v>71.909090909090907</v>
      </c>
      <c r="AZ2850" s="14">
        <f t="shared" si="452"/>
        <v>23</v>
      </c>
      <c r="BA2850" s="19">
        <f t="shared" si="445"/>
        <v>1</v>
      </c>
      <c r="BB2850" s="20">
        <f t="shared" si="453"/>
        <v>19.617555526835769</v>
      </c>
      <c r="BC2850">
        <f t="shared" si="446"/>
        <v>0</v>
      </c>
      <c r="BD2850" s="14">
        <f t="shared" si="447"/>
        <v>21</v>
      </c>
      <c r="BE2850" s="14">
        <f t="shared" si="448"/>
        <v>72.5</v>
      </c>
      <c r="BF2850" s="14">
        <f t="shared" si="449"/>
        <v>68.333333333333329</v>
      </c>
      <c r="BG2850" s="14">
        <f t="shared" si="450"/>
        <v>71.777777777777771</v>
      </c>
    </row>
    <row r="2851" spans="1:59" x14ac:dyDescent="0.2">
      <c r="A2851" t="str">
        <f t="shared" si="451"/>
        <v>Lewis Taylor_2017</v>
      </c>
      <c r="B2851" t="s">
        <v>751</v>
      </c>
      <c r="C2851" t="s">
        <v>514</v>
      </c>
      <c r="D2851">
        <v>2017</v>
      </c>
      <c r="E2851" s="13">
        <v>320100</v>
      </c>
      <c r="F2851" s="13">
        <v>320100</v>
      </c>
      <c r="G2851" s="13">
        <v>320100</v>
      </c>
      <c r="H2851" s="13">
        <v>344400</v>
      </c>
      <c r="I2851" s="13">
        <v>354400</v>
      </c>
      <c r="J2851" s="13">
        <v>364200</v>
      </c>
      <c r="K2851" s="13">
        <v>378000</v>
      </c>
      <c r="L2851" s="13">
        <v>387800</v>
      </c>
      <c r="M2851" s="13">
        <v>373300</v>
      </c>
      <c r="N2851" s="13">
        <v>355900</v>
      </c>
      <c r="O2851" s="13">
        <v>334900</v>
      </c>
      <c r="P2851" s="13">
        <v>334900</v>
      </c>
      <c r="Q2851" s="13">
        <v>354800</v>
      </c>
      <c r="R2851" s="13">
        <v>364900</v>
      </c>
      <c r="S2851" s="13">
        <v>388000</v>
      </c>
      <c r="T2851" s="13">
        <v>403300</v>
      </c>
      <c r="U2851" s="13">
        <v>406700</v>
      </c>
      <c r="V2851" s="13">
        <v>409000</v>
      </c>
      <c r="W2851" s="13">
        <v>401000</v>
      </c>
      <c r="X2851" s="13">
        <v>412200</v>
      </c>
      <c r="Y2851" s="13">
        <v>420200</v>
      </c>
      <c r="Z2851" s="13">
        <v>444000</v>
      </c>
      <c r="AA2851" s="13">
        <v>452700</v>
      </c>
      <c r="AB2851" s="13">
        <v>86</v>
      </c>
      <c r="AC2851" s="13">
        <v>73</v>
      </c>
      <c r="AD2851" s="13">
        <v>82</v>
      </c>
      <c r="AE2851" s="13">
        <v>69</v>
      </c>
      <c r="AF2851" s="13">
        <v>78</v>
      </c>
      <c r="AG2851" s="13">
        <v>98</v>
      </c>
      <c r="AH2851" s="13">
        <v>67</v>
      </c>
      <c r="AI2851" s="13">
        <v>31</v>
      </c>
      <c r="AJ2851" s="13">
        <v>82</v>
      </c>
      <c r="AK2851" s="13">
        <v>49</v>
      </c>
      <c r="AL2851" s="13"/>
      <c r="AM2851" s="13">
        <v>110</v>
      </c>
      <c r="AN2851" s="13">
        <v>72</v>
      </c>
      <c r="AO2851" s="13">
        <v>84</v>
      </c>
      <c r="AP2851" s="13">
        <v>109</v>
      </c>
      <c r="AQ2851" s="13">
        <v>55</v>
      </c>
      <c r="AR2851" s="13">
        <v>84</v>
      </c>
      <c r="AS2851" s="13">
        <v>88</v>
      </c>
      <c r="AT2851" s="13">
        <v>94</v>
      </c>
      <c r="AU2851" s="13">
        <v>85</v>
      </c>
      <c r="AV2851" s="13">
        <v>129</v>
      </c>
      <c r="AW2851" s="13">
        <v>74</v>
      </c>
      <c r="AX2851" s="13">
        <v>53</v>
      </c>
      <c r="AY2851" s="14">
        <f t="shared" si="444"/>
        <v>79.63636363636364</v>
      </c>
      <c r="AZ2851" s="14">
        <f t="shared" si="452"/>
        <v>23</v>
      </c>
      <c r="BA2851" s="19">
        <f t="shared" si="445"/>
        <v>1</v>
      </c>
      <c r="BB2851" s="20">
        <f t="shared" si="453"/>
        <v>21.803331887243324</v>
      </c>
      <c r="BC2851">
        <f t="shared" si="446"/>
        <v>0</v>
      </c>
      <c r="BD2851" s="14">
        <f t="shared" si="447"/>
        <v>1</v>
      </c>
      <c r="BE2851" s="14">
        <f t="shared" si="448"/>
        <v>81</v>
      </c>
      <c r="BF2851" s="14">
        <f t="shared" si="449"/>
        <v>67.8</v>
      </c>
      <c r="BG2851" s="14">
        <f t="shared" si="450"/>
        <v>85.666666666666671</v>
      </c>
    </row>
    <row r="2852" spans="1:59" x14ac:dyDescent="0.2">
      <c r="A2852" t="str">
        <f t="shared" si="451"/>
        <v>Lewis Taylor_2016</v>
      </c>
      <c r="B2852" t="s">
        <v>751</v>
      </c>
      <c r="C2852" t="s">
        <v>514</v>
      </c>
      <c r="D2852">
        <v>2016</v>
      </c>
      <c r="E2852" s="13">
        <v>387500</v>
      </c>
      <c r="F2852" s="13">
        <v>387500</v>
      </c>
      <c r="G2852" s="13">
        <v>387500</v>
      </c>
      <c r="H2852" s="13">
        <v>385400</v>
      </c>
      <c r="I2852" s="13">
        <v>378800</v>
      </c>
      <c r="J2852" s="13">
        <v>354000</v>
      </c>
      <c r="K2852" s="13">
        <v>329400</v>
      </c>
      <c r="L2852" s="13">
        <v>329400</v>
      </c>
      <c r="M2852" s="13">
        <v>299600</v>
      </c>
      <c r="N2852" s="13">
        <v>285000</v>
      </c>
      <c r="O2852" s="13">
        <v>298600</v>
      </c>
      <c r="P2852" s="13">
        <v>306200</v>
      </c>
      <c r="Q2852" s="13">
        <v>304400</v>
      </c>
      <c r="R2852" s="13">
        <v>299200</v>
      </c>
      <c r="S2852" s="13">
        <v>314200</v>
      </c>
      <c r="T2852" s="13">
        <v>314200</v>
      </c>
      <c r="U2852" s="13">
        <v>320900</v>
      </c>
      <c r="V2852" s="13">
        <v>320900</v>
      </c>
      <c r="W2852" s="13">
        <v>320900</v>
      </c>
      <c r="X2852" s="13">
        <v>301400</v>
      </c>
      <c r="Y2852" s="13">
        <v>273600</v>
      </c>
      <c r="Z2852" s="13">
        <v>254900</v>
      </c>
      <c r="AA2852" s="13">
        <v>254500</v>
      </c>
      <c r="AB2852" s="13">
        <v>69</v>
      </c>
      <c r="AC2852" s="13">
        <v>99</v>
      </c>
      <c r="AD2852" s="13">
        <v>55</v>
      </c>
      <c r="AE2852" s="13">
        <v>58</v>
      </c>
      <c r="AF2852" s="13">
        <v>53</v>
      </c>
      <c r="AG2852" s="13">
        <v>41</v>
      </c>
      <c r="AH2852" s="13"/>
      <c r="AI2852" s="13">
        <v>34</v>
      </c>
      <c r="AJ2852" s="13">
        <v>71</v>
      </c>
      <c r="AK2852" s="13">
        <v>97</v>
      </c>
      <c r="AL2852" s="13">
        <v>28</v>
      </c>
      <c r="AM2852" s="13">
        <v>55</v>
      </c>
      <c r="AN2852" s="13">
        <v>93</v>
      </c>
      <c r="AO2852" s="13">
        <v>68</v>
      </c>
      <c r="AP2852" s="13"/>
      <c r="AQ2852" s="13">
        <v>44</v>
      </c>
      <c r="AR2852" s="13"/>
      <c r="AS2852" s="13"/>
      <c r="AT2852" s="13">
        <v>42</v>
      </c>
      <c r="AU2852" s="13">
        <v>37</v>
      </c>
      <c r="AV2852" s="13">
        <v>48</v>
      </c>
      <c r="AW2852" s="13">
        <v>72</v>
      </c>
      <c r="AX2852" s="13">
        <v>54</v>
      </c>
      <c r="AY2852" s="14">
        <f t="shared" si="444"/>
        <v>58.842105263157897</v>
      </c>
      <c r="AZ2852" s="14">
        <f t="shared" si="452"/>
        <v>23</v>
      </c>
      <c r="BA2852" s="19">
        <f t="shared" si="445"/>
        <v>0.86363636363636365</v>
      </c>
      <c r="BB2852" s="20">
        <f t="shared" si="453"/>
        <v>20.83870106288548</v>
      </c>
      <c r="BC2852">
        <f t="shared" si="446"/>
        <v>0</v>
      </c>
      <c r="BD2852" s="14">
        <f t="shared" si="447"/>
        <v>23</v>
      </c>
      <c r="BE2852" s="14">
        <f t="shared" si="448"/>
        <v>62.5</v>
      </c>
      <c r="BF2852" s="14">
        <f t="shared" si="449"/>
        <v>57</v>
      </c>
      <c r="BG2852" s="14">
        <f t="shared" si="450"/>
        <v>49.5</v>
      </c>
    </row>
    <row r="2853" spans="1:59" x14ac:dyDescent="0.2">
      <c r="A2853" t="str">
        <f t="shared" si="451"/>
        <v>Lewis Taylor_2015</v>
      </c>
      <c r="B2853" t="s">
        <v>751</v>
      </c>
      <c r="C2853" t="s">
        <v>514</v>
      </c>
      <c r="D2853">
        <v>2015</v>
      </c>
      <c r="E2853" s="13">
        <v>341100</v>
      </c>
      <c r="F2853" s="13">
        <v>341100</v>
      </c>
      <c r="G2853" s="13">
        <v>341100</v>
      </c>
      <c r="H2853" s="13">
        <v>335700</v>
      </c>
      <c r="I2853" s="13">
        <v>321200</v>
      </c>
      <c r="J2853" s="13">
        <v>291100</v>
      </c>
      <c r="K2853" s="13">
        <v>291000</v>
      </c>
      <c r="L2853" s="13">
        <v>303800</v>
      </c>
      <c r="M2853" s="13">
        <v>322300</v>
      </c>
      <c r="N2853" s="13">
        <v>348400</v>
      </c>
      <c r="O2853" s="13">
        <v>373200</v>
      </c>
      <c r="P2853" s="13">
        <v>373200</v>
      </c>
      <c r="Q2853" s="13">
        <v>401000</v>
      </c>
      <c r="R2853" s="13">
        <v>411800</v>
      </c>
      <c r="S2853" s="13">
        <v>410000</v>
      </c>
      <c r="T2853" s="13">
        <v>391700</v>
      </c>
      <c r="U2853" s="13">
        <v>384500</v>
      </c>
      <c r="V2853" s="13">
        <v>378400</v>
      </c>
      <c r="W2853" s="13">
        <v>375400</v>
      </c>
      <c r="X2853" s="13">
        <v>369200</v>
      </c>
      <c r="Y2853" s="13">
        <v>348500</v>
      </c>
      <c r="Z2853" s="13">
        <v>333600</v>
      </c>
      <c r="AA2853" s="13">
        <v>308800</v>
      </c>
      <c r="AB2853" s="13">
        <v>86</v>
      </c>
      <c r="AC2853" s="13">
        <v>84</v>
      </c>
      <c r="AD2853" s="13">
        <v>20</v>
      </c>
      <c r="AE2853" s="13">
        <v>63</v>
      </c>
      <c r="AF2853" s="13">
        <v>41</v>
      </c>
      <c r="AG2853" s="13">
        <v>70</v>
      </c>
      <c r="AH2853" s="13">
        <v>92</v>
      </c>
      <c r="AI2853" s="13">
        <v>61</v>
      </c>
      <c r="AJ2853" s="13">
        <v>98</v>
      </c>
      <c r="AK2853" s="13">
        <v>103</v>
      </c>
      <c r="AL2853" s="13"/>
      <c r="AM2853" s="13">
        <v>84</v>
      </c>
      <c r="AN2853" s="13">
        <v>76</v>
      </c>
      <c r="AO2853" s="13">
        <v>79</v>
      </c>
      <c r="AP2853" s="13">
        <v>46</v>
      </c>
      <c r="AQ2853" s="13">
        <v>91</v>
      </c>
      <c r="AR2853" s="13">
        <v>82</v>
      </c>
      <c r="AS2853" s="13">
        <v>49</v>
      </c>
      <c r="AT2853" s="13">
        <v>82</v>
      </c>
      <c r="AU2853" s="13">
        <v>46</v>
      </c>
      <c r="AV2853" s="13">
        <v>52</v>
      </c>
      <c r="AW2853" s="13">
        <v>50</v>
      </c>
      <c r="AX2853" s="13">
        <v>125</v>
      </c>
      <c r="AY2853" s="14">
        <f t="shared" si="444"/>
        <v>71.818181818181813</v>
      </c>
      <c r="AZ2853" s="14">
        <f t="shared" si="452"/>
        <v>23</v>
      </c>
      <c r="BA2853" s="19">
        <f t="shared" si="445"/>
        <v>1</v>
      </c>
      <c r="BB2853" s="20">
        <f t="shared" si="453"/>
        <v>24.486412877030709</v>
      </c>
      <c r="BC2853">
        <f t="shared" si="446"/>
        <v>0</v>
      </c>
      <c r="BD2853" s="14">
        <f t="shared" si="447"/>
        <v>7</v>
      </c>
      <c r="BE2853" s="14">
        <f t="shared" si="448"/>
        <v>60.666666666666664</v>
      </c>
      <c r="BF2853" s="14">
        <f t="shared" si="449"/>
        <v>87.6</v>
      </c>
      <c r="BG2853" s="14">
        <f t="shared" si="450"/>
        <v>69.222222222222229</v>
      </c>
    </row>
    <row r="2854" spans="1:59" x14ac:dyDescent="0.2">
      <c r="A2854" t="str">
        <f t="shared" si="451"/>
        <v>Sam Taylor_2018</v>
      </c>
      <c r="B2854" t="s">
        <v>1660</v>
      </c>
      <c r="C2854" t="s">
        <v>490</v>
      </c>
      <c r="D2854">
        <v>2018</v>
      </c>
      <c r="E2854" s="13">
        <v>117300</v>
      </c>
      <c r="F2854" s="13">
        <v>117300</v>
      </c>
      <c r="G2854" s="13">
        <v>117300</v>
      </c>
      <c r="H2854" s="13">
        <v>117300</v>
      </c>
      <c r="I2854" s="13">
        <v>117300</v>
      </c>
      <c r="J2854" s="13">
        <v>117300</v>
      </c>
      <c r="K2854" s="13">
        <v>117300</v>
      </c>
      <c r="L2854" s="13">
        <v>117300</v>
      </c>
      <c r="M2854" s="13">
        <v>117300</v>
      </c>
      <c r="N2854" s="13">
        <v>117300</v>
      </c>
      <c r="O2854" s="13">
        <v>117300</v>
      </c>
      <c r="P2854" s="13">
        <v>117300</v>
      </c>
      <c r="Q2854" s="13">
        <v>117300</v>
      </c>
      <c r="R2854" s="13">
        <v>117300</v>
      </c>
      <c r="S2854" s="13">
        <v>157900</v>
      </c>
      <c r="T2854" s="13">
        <v>177600</v>
      </c>
      <c r="U2854" s="13">
        <v>185700</v>
      </c>
      <c r="V2854" s="13">
        <v>202500</v>
      </c>
      <c r="W2854" s="13">
        <v>202500</v>
      </c>
      <c r="X2854" s="13">
        <v>226100</v>
      </c>
      <c r="Y2854" s="13">
        <v>231800</v>
      </c>
      <c r="Z2854" s="13">
        <v>231800</v>
      </c>
      <c r="AA2854" s="13">
        <v>231800</v>
      </c>
      <c r="AB2854" s="13"/>
      <c r="AC2854" s="13"/>
      <c r="AD2854" s="13"/>
      <c r="AE2854" s="13"/>
      <c r="AF2854" s="13"/>
      <c r="AG2854" s="13"/>
      <c r="AH2854" s="13"/>
      <c r="AI2854" s="13"/>
      <c r="AJ2854" s="13"/>
      <c r="AK2854" s="13"/>
      <c r="AL2854" s="13">
        <v>57</v>
      </c>
      <c r="AM2854" s="13">
        <v>59</v>
      </c>
      <c r="AN2854" s="13"/>
      <c r="AO2854" s="13">
        <v>46</v>
      </c>
      <c r="AP2854" s="13">
        <v>36</v>
      </c>
      <c r="AQ2854" s="13">
        <v>45</v>
      </c>
      <c r="AR2854" s="13">
        <v>70</v>
      </c>
      <c r="AS2854" s="13"/>
      <c r="AT2854" s="13">
        <v>62</v>
      </c>
      <c r="AU2854" s="13">
        <v>20</v>
      </c>
      <c r="AV2854" s="13"/>
      <c r="AW2854" s="13"/>
      <c r="AX2854" s="13"/>
      <c r="AY2854" s="14">
        <f t="shared" si="444"/>
        <v>49.375</v>
      </c>
      <c r="AZ2854" s="14">
        <f t="shared" si="452"/>
        <v>23</v>
      </c>
      <c r="BA2854" s="19">
        <f t="shared" si="445"/>
        <v>0.36363636363636365</v>
      </c>
      <c r="BB2854" s="20">
        <f t="shared" si="453"/>
        <v>16.070714269840565</v>
      </c>
      <c r="BC2854">
        <f t="shared" si="446"/>
        <v>0</v>
      </c>
      <c r="BD2854" s="14">
        <f t="shared" si="447"/>
        <v>1</v>
      </c>
      <c r="BE2854" s="14" t="str">
        <f t="shared" si="448"/>
        <v/>
      </c>
      <c r="BF2854" s="14">
        <f t="shared" si="449"/>
        <v>58</v>
      </c>
      <c r="BG2854" s="14">
        <f t="shared" si="450"/>
        <v>46.6</v>
      </c>
    </row>
    <row r="2855" spans="1:59" x14ac:dyDescent="0.2">
      <c r="A2855" t="str">
        <f t="shared" si="451"/>
        <v>Sam Taylor_2017</v>
      </c>
      <c r="B2855" t="s">
        <v>1660</v>
      </c>
      <c r="C2855" t="s">
        <v>490</v>
      </c>
      <c r="D2855">
        <v>2017</v>
      </c>
      <c r="E2855" s="13">
        <v>0</v>
      </c>
      <c r="F2855" s="13">
        <v>0</v>
      </c>
      <c r="G2855" s="13">
        <v>0</v>
      </c>
      <c r="H2855" s="13">
        <v>0</v>
      </c>
      <c r="I2855" s="13">
        <v>0</v>
      </c>
      <c r="J2855" s="13">
        <v>0</v>
      </c>
      <c r="K2855" s="13">
        <v>0</v>
      </c>
      <c r="L2855" s="13">
        <v>0</v>
      </c>
      <c r="M2855" s="13">
        <v>0</v>
      </c>
      <c r="N2855" s="13">
        <v>0</v>
      </c>
      <c r="O2855" s="13">
        <v>0</v>
      </c>
      <c r="P2855" s="13">
        <v>0</v>
      </c>
      <c r="Q2855" s="13">
        <v>0</v>
      </c>
      <c r="R2855" s="13">
        <v>0</v>
      </c>
      <c r="S2855" s="13">
        <v>0</v>
      </c>
      <c r="T2855" s="13">
        <v>0</v>
      </c>
      <c r="U2855" s="13">
        <v>0</v>
      </c>
      <c r="V2855" s="13">
        <v>0</v>
      </c>
      <c r="W2855" s="13">
        <v>0</v>
      </c>
      <c r="X2855" s="13">
        <v>0</v>
      </c>
      <c r="Y2855" s="13">
        <v>0</v>
      </c>
      <c r="Z2855" s="13">
        <v>0</v>
      </c>
      <c r="AA2855" s="13">
        <v>0</v>
      </c>
      <c r="AB2855" s="13"/>
      <c r="AC2855" s="13"/>
      <c r="AD2855" s="13"/>
      <c r="AE2855" s="13"/>
      <c r="AF2855" s="13"/>
      <c r="AG2855" s="13"/>
      <c r="AH2855" s="13"/>
      <c r="AI2855" s="13"/>
      <c r="AJ2855" s="13"/>
      <c r="AK2855" s="13"/>
      <c r="AL2855" s="13"/>
      <c r="AM2855" s="13"/>
      <c r="AN2855" s="13"/>
      <c r="AO2855" s="13"/>
      <c r="AP2855" s="13"/>
      <c r="AQ2855" s="13"/>
      <c r="AR2855" s="13"/>
      <c r="AS2855" s="13"/>
      <c r="AT2855" s="13"/>
      <c r="AU2855" s="13"/>
      <c r="AV2855" s="13"/>
      <c r="AW2855" s="13"/>
      <c r="AX2855" s="13"/>
      <c r="AY2855" s="14" t="str">
        <f t="shared" si="444"/>
        <v/>
      </c>
      <c r="AZ2855" s="14">
        <f t="shared" si="452"/>
        <v>23</v>
      </c>
      <c r="BA2855" s="19">
        <f t="shared" si="445"/>
        <v>0</v>
      </c>
      <c r="BB2855" s="20" t="e">
        <f t="shared" si="453"/>
        <v>#DIV/0!</v>
      </c>
      <c r="BC2855">
        <f t="shared" si="446"/>
        <v>23</v>
      </c>
      <c r="BD2855" s="14">
        <f t="shared" si="447"/>
        <v>1</v>
      </c>
      <c r="BE2855" s="14" t="str">
        <f t="shared" si="448"/>
        <v/>
      </c>
      <c r="BF2855" s="14" t="str">
        <f t="shared" si="449"/>
        <v/>
      </c>
      <c r="BG2855" s="14" t="str">
        <f t="shared" si="450"/>
        <v/>
      </c>
    </row>
    <row r="2856" spans="1:59" x14ac:dyDescent="0.2">
      <c r="A2856" t="str">
        <f t="shared" si="451"/>
        <v>Sam Taylor_2016</v>
      </c>
      <c r="B2856" t="s">
        <v>1660</v>
      </c>
      <c r="C2856" t="s">
        <v>490</v>
      </c>
      <c r="D2856">
        <v>2016</v>
      </c>
      <c r="E2856" s="13">
        <v>0</v>
      </c>
      <c r="F2856" s="13">
        <v>0</v>
      </c>
      <c r="G2856" s="13">
        <v>0</v>
      </c>
      <c r="H2856" s="13">
        <v>0</v>
      </c>
      <c r="I2856" s="13">
        <v>0</v>
      </c>
      <c r="J2856" s="13">
        <v>0</v>
      </c>
      <c r="K2856" s="13">
        <v>0</v>
      </c>
      <c r="L2856" s="13">
        <v>0</v>
      </c>
      <c r="M2856" s="13">
        <v>0</v>
      </c>
      <c r="N2856" s="13">
        <v>0</v>
      </c>
      <c r="O2856" s="13">
        <v>0</v>
      </c>
      <c r="P2856" s="13">
        <v>0</v>
      </c>
      <c r="Q2856" s="13">
        <v>0</v>
      </c>
      <c r="R2856" s="13">
        <v>0</v>
      </c>
      <c r="S2856" s="13">
        <v>0</v>
      </c>
      <c r="T2856" s="13">
        <v>0</v>
      </c>
      <c r="U2856" s="13">
        <v>0</v>
      </c>
      <c r="V2856" s="13">
        <v>0</v>
      </c>
      <c r="W2856" s="13">
        <v>0</v>
      </c>
      <c r="X2856" s="13">
        <v>0</v>
      </c>
      <c r="Y2856" s="13">
        <v>0</v>
      </c>
      <c r="Z2856" s="13">
        <v>0</v>
      </c>
      <c r="AA2856" s="13">
        <v>0</v>
      </c>
      <c r="AB2856" s="13"/>
      <c r="AC2856" s="13"/>
      <c r="AD2856" s="13"/>
      <c r="AE2856" s="13"/>
      <c r="AF2856" s="13"/>
      <c r="AG2856" s="13"/>
      <c r="AH2856" s="13"/>
      <c r="AI2856" s="13"/>
      <c r="AJ2856" s="13"/>
      <c r="AK2856" s="13"/>
      <c r="AL2856" s="13"/>
      <c r="AM2856" s="13"/>
      <c r="AN2856" s="13"/>
      <c r="AO2856" s="13"/>
      <c r="AP2856" s="13"/>
      <c r="AQ2856" s="13"/>
      <c r="AR2856" s="13"/>
      <c r="AS2856" s="13"/>
      <c r="AT2856" s="13"/>
      <c r="AU2856" s="13"/>
      <c r="AV2856" s="13"/>
      <c r="AW2856" s="13"/>
      <c r="AX2856" s="13"/>
      <c r="AY2856" s="14" t="str">
        <f t="shared" si="444"/>
        <v/>
      </c>
      <c r="AZ2856" s="14">
        <f t="shared" si="452"/>
        <v>23</v>
      </c>
      <c r="BA2856" s="19">
        <f t="shared" si="445"/>
        <v>0</v>
      </c>
      <c r="BB2856" s="20" t="e">
        <f t="shared" si="453"/>
        <v>#DIV/0!</v>
      </c>
      <c r="BC2856">
        <f t="shared" si="446"/>
        <v>23</v>
      </c>
      <c r="BD2856" s="14">
        <f t="shared" si="447"/>
        <v>1</v>
      </c>
      <c r="BE2856" s="14" t="str">
        <f t="shared" si="448"/>
        <v/>
      </c>
      <c r="BF2856" s="14" t="str">
        <f t="shared" si="449"/>
        <v/>
      </c>
      <c r="BG2856" s="14" t="str">
        <f t="shared" si="450"/>
        <v/>
      </c>
    </row>
    <row r="2857" spans="1:59" x14ac:dyDescent="0.2">
      <c r="A2857" t="str">
        <f t="shared" si="451"/>
        <v>Sam Taylor_2015</v>
      </c>
      <c r="B2857" t="s">
        <v>1660</v>
      </c>
      <c r="C2857" t="s">
        <v>490</v>
      </c>
      <c r="D2857">
        <v>2015</v>
      </c>
      <c r="E2857" s="13">
        <v>0</v>
      </c>
      <c r="F2857" s="13">
        <v>0</v>
      </c>
      <c r="G2857" s="13">
        <v>0</v>
      </c>
      <c r="H2857" s="13">
        <v>0</v>
      </c>
      <c r="I2857" s="13">
        <v>0</v>
      </c>
      <c r="J2857" s="13">
        <v>0</v>
      </c>
      <c r="K2857" s="13">
        <v>0</v>
      </c>
      <c r="L2857" s="13">
        <v>0</v>
      </c>
      <c r="M2857" s="13">
        <v>0</v>
      </c>
      <c r="N2857" s="13">
        <v>0</v>
      </c>
      <c r="O2857" s="13">
        <v>0</v>
      </c>
      <c r="P2857" s="13">
        <v>0</v>
      </c>
      <c r="Q2857" s="13">
        <v>0</v>
      </c>
      <c r="R2857" s="13">
        <v>0</v>
      </c>
      <c r="S2857" s="13">
        <v>0</v>
      </c>
      <c r="T2857" s="13">
        <v>0</v>
      </c>
      <c r="U2857" s="13">
        <v>0</v>
      </c>
      <c r="V2857" s="13">
        <v>0</v>
      </c>
      <c r="W2857" s="13">
        <v>0</v>
      </c>
      <c r="X2857" s="13">
        <v>0</v>
      </c>
      <c r="Y2857" s="13">
        <v>0</v>
      </c>
      <c r="Z2857" s="13">
        <v>0</v>
      </c>
      <c r="AA2857" s="13">
        <v>0</v>
      </c>
      <c r="AB2857" s="13"/>
      <c r="AC2857" s="13"/>
      <c r="AD2857" s="13"/>
      <c r="AE2857" s="13"/>
      <c r="AF2857" s="13"/>
      <c r="AG2857" s="13"/>
      <c r="AH2857" s="13"/>
      <c r="AI2857" s="13"/>
      <c r="AJ2857" s="13"/>
      <c r="AK2857" s="13"/>
      <c r="AL2857" s="13"/>
      <c r="AM2857" s="13"/>
      <c r="AN2857" s="13"/>
      <c r="AO2857" s="13"/>
      <c r="AP2857" s="13"/>
      <c r="AQ2857" s="13"/>
      <c r="AR2857" s="13"/>
      <c r="AS2857" s="13"/>
      <c r="AT2857" s="13"/>
      <c r="AU2857" s="13"/>
      <c r="AV2857" s="13"/>
      <c r="AW2857" s="13"/>
      <c r="AX2857" s="13"/>
      <c r="AY2857" s="14" t="str">
        <f t="shared" si="444"/>
        <v/>
      </c>
      <c r="AZ2857" s="14">
        <f t="shared" si="452"/>
        <v>23</v>
      </c>
      <c r="BA2857" s="19">
        <f t="shared" si="445"/>
        <v>0</v>
      </c>
      <c r="BB2857" s="20" t="e">
        <f t="shared" si="453"/>
        <v>#DIV/0!</v>
      </c>
      <c r="BC2857">
        <f t="shared" si="446"/>
        <v>23</v>
      </c>
      <c r="BD2857" s="14">
        <f t="shared" si="447"/>
        <v>1</v>
      </c>
      <c r="BE2857" s="14" t="str">
        <f t="shared" si="448"/>
        <v/>
      </c>
      <c r="BF2857" s="14" t="str">
        <f t="shared" si="449"/>
        <v/>
      </c>
      <c r="BG2857" s="14" t="str">
        <f t="shared" si="450"/>
        <v/>
      </c>
    </row>
    <row r="2858" spans="1:59" x14ac:dyDescent="0.2">
      <c r="A2858" t="str">
        <f t="shared" si="451"/>
        <v>Dale Thomas_2018</v>
      </c>
      <c r="B2858" t="s">
        <v>592</v>
      </c>
      <c r="C2858" t="s">
        <v>84</v>
      </c>
      <c r="D2858">
        <v>2018</v>
      </c>
      <c r="E2858" s="13">
        <v>358600</v>
      </c>
      <c r="F2858" s="13">
        <v>358600</v>
      </c>
      <c r="G2858" s="13">
        <v>358600</v>
      </c>
      <c r="H2858" s="13">
        <v>346500</v>
      </c>
      <c r="I2858" s="13">
        <v>341300</v>
      </c>
      <c r="J2858" s="13">
        <v>360800</v>
      </c>
      <c r="K2858" s="13">
        <v>392700</v>
      </c>
      <c r="L2858" s="13">
        <v>426900</v>
      </c>
      <c r="M2858" s="13">
        <v>458100</v>
      </c>
      <c r="N2858" s="13">
        <v>468100</v>
      </c>
      <c r="O2858" s="13">
        <v>461900</v>
      </c>
      <c r="P2858" s="13">
        <v>425200</v>
      </c>
      <c r="Q2858" s="13">
        <v>425200</v>
      </c>
      <c r="R2858" s="13">
        <v>400300</v>
      </c>
      <c r="S2858" s="13">
        <v>388900</v>
      </c>
      <c r="T2858" s="13">
        <v>388900</v>
      </c>
      <c r="U2858" s="13">
        <v>408700</v>
      </c>
      <c r="V2858" s="13">
        <v>432900</v>
      </c>
      <c r="W2858" s="13">
        <v>432900</v>
      </c>
      <c r="X2858" s="13">
        <v>447000</v>
      </c>
      <c r="Y2858" s="13">
        <v>431900</v>
      </c>
      <c r="Z2858" s="13">
        <v>426000</v>
      </c>
      <c r="AA2858" s="13">
        <v>439900</v>
      </c>
      <c r="AB2858" s="13">
        <v>73</v>
      </c>
      <c r="AC2858" s="13">
        <v>49</v>
      </c>
      <c r="AD2858" s="13">
        <v>64</v>
      </c>
      <c r="AE2858" s="13">
        <v>79</v>
      </c>
      <c r="AF2858" s="13">
        <v>100</v>
      </c>
      <c r="AG2858" s="13">
        <v>106</v>
      </c>
      <c r="AH2858" s="13">
        <v>105</v>
      </c>
      <c r="AI2858" s="13">
        <v>116</v>
      </c>
      <c r="AJ2858" s="13">
        <v>78</v>
      </c>
      <c r="AK2858" s="13">
        <v>73</v>
      </c>
      <c r="AL2858" s="13">
        <v>44</v>
      </c>
      <c r="AM2858" s="13"/>
      <c r="AN2858" s="13">
        <v>83</v>
      </c>
      <c r="AO2858" s="13">
        <v>90</v>
      </c>
      <c r="AP2858" s="13"/>
      <c r="AQ2858" s="13">
        <v>110</v>
      </c>
      <c r="AR2858" s="13">
        <v>104</v>
      </c>
      <c r="AS2858" s="13"/>
      <c r="AT2858" s="13">
        <v>83</v>
      </c>
      <c r="AU2858" s="13">
        <v>54</v>
      </c>
      <c r="AV2858" s="13">
        <v>116</v>
      </c>
      <c r="AW2858" s="13">
        <v>100</v>
      </c>
      <c r="AX2858" s="13">
        <v>75</v>
      </c>
      <c r="AY2858" s="14">
        <f t="shared" si="444"/>
        <v>85.1</v>
      </c>
      <c r="AZ2858" s="14">
        <f t="shared" si="452"/>
        <v>23</v>
      </c>
      <c r="BA2858" s="19">
        <f t="shared" si="445"/>
        <v>0.90909090909090906</v>
      </c>
      <c r="BB2858" s="20">
        <f t="shared" si="453"/>
        <v>21.865377582884424</v>
      </c>
      <c r="BC2858">
        <f t="shared" si="446"/>
        <v>0</v>
      </c>
      <c r="BD2858" s="14">
        <f t="shared" si="447"/>
        <v>5</v>
      </c>
      <c r="BE2858" s="14">
        <f t="shared" si="448"/>
        <v>78.5</v>
      </c>
      <c r="BF2858" s="14">
        <f t="shared" si="449"/>
        <v>83.2</v>
      </c>
      <c r="BG2858" s="14">
        <f t="shared" si="450"/>
        <v>91.714285714285708</v>
      </c>
    </row>
    <row r="2859" spans="1:59" x14ac:dyDescent="0.2">
      <c r="A2859" t="str">
        <f t="shared" si="451"/>
        <v>Dale Thomas_2017</v>
      </c>
      <c r="B2859" t="s">
        <v>592</v>
      </c>
      <c r="C2859" t="s">
        <v>84</v>
      </c>
      <c r="D2859">
        <v>2017</v>
      </c>
      <c r="E2859" s="13">
        <v>407100</v>
      </c>
      <c r="F2859" s="13">
        <v>407100</v>
      </c>
      <c r="G2859" s="13">
        <v>407100</v>
      </c>
      <c r="H2859" s="13">
        <v>373800</v>
      </c>
      <c r="I2859" s="13">
        <v>353300</v>
      </c>
      <c r="J2859" s="13">
        <v>353300</v>
      </c>
      <c r="K2859" s="13">
        <v>353300</v>
      </c>
      <c r="L2859" s="13">
        <v>347600</v>
      </c>
      <c r="M2859" s="13">
        <v>343700</v>
      </c>
      <c r="N2859" s="13">
        <v>329100</v>
      </c>
      <c r="O2859" s="13">
        <v>329100</v>
      </c>
      <c r="P2859" s="13">
        <v>329100</v>
      </c>
      <c r="Q2859" s="13">
        <v>315700</v>
      </c>
      <c r="R2859" s="13">
        <v>327600</v>
      </c>
      <c r="S2859" s="13">
        <v>359100</v>
      </c>
      <c r="T2859" s="13">
        <v>374000</v>
      </c>
      <c r="U2859" s="13">
        <v>371400</v>
      </c>
      <c r="V2859" s="13">
        <v>371400</v>
      </c>
      <c r="W2859" s="13">
        <v>347100</v>
      </c>
      <c r="X2859" s="13">
        <v>326900</v>
      </c>
      <c r="Y2859" s="13">
        <v>321400</v>
      </c>
      <c r="Z2859" s="13">
        <v>324700</v>
      </c>
      <c r="AA2859" s="13">
        <v>332600</v>
      </c>
      <c r="AB2859" s="13">
        <v>51</v>
      </c>
      <c r="AC2859" s="13">
        <v>65</v>
      </c>
      <c r="AD2859" s="13">
        <v>47</v>
      </c>
      <c r="AE2859" s="13">
        <v>61</v>
      </c>
      <c r="AF2859" s="13"/>
      <c r="AG2859" s="13"/>
      <c r="AH2859" s="13">
        <v>86</v>
      </c>
      <c r="AI2859" s="13">
        <v>49</v>
      </c>
      <c r="AJ2859" s="13">
        <v>34</v>
      </c>
      <c r="AK2859" s="13"/>
      <c r="AL2859" s="13"/>
      <c r="AM2859" s="13">
        <v>80</v>
      </c>
      <c r="AN2859" s="13">
        <v>98</v>
      </c>
      <c r="AO2859" s="13">
        <v>85</v>
      </c>
      <c r="AP2859" s="13">
        <v>64</v>
      </c>
      <c r="AQ2859" s="13">
        <v>68</v>
      </c>
      <c r="AR2859" s="13"/>
      <c r="AS2859" s="13">
        <v>36</v>
      </c>
      <c r="AT2859" s="13">
        <v>59</v>
      </c>
      <c r="AU2859" s="13">
        <v>90</v>
      </c>
      <c r="AV2859" s="13">
        <v>53</v>
      </c>
      <c r="AW2859" s="13">
        <v>71</v>
      </c>
      <c r="AX2859" s="13">
        <v>77</v>
      </c>
      <c r="AY2859" s="14">
        <f t="shared" si="444"/>
        <v>65.222222222222229</v>
      </c>
      <c r="AZ2859" s="14">
        <f t="shared" si="452"/>
        <v>23</v>
      </c>
      <c r="BA2859" s="19">
        <f t="shared" si="445"/>
        <v>0.81818181818181823</v>
      </c>
      <c r="BB2859" s="20">
        <f t="shared" si="453"/>
        <v>18.38015411685868</v>
      </c>
      <c r="BC2859">
        <f t="shared" si="446"/>
        <v>0</v>
      </c>
      <c r="BD2859" s="14">
        <f t="shared" si="447"/>
        <v>13</v>
      </c>
      <c r="BE2859" s="14">
        <f t="shared" si="448"/>
        <v>56</v>
      </c>
      <c r="BF2859" s="14">
        <f t="shared" si="449"/>
        <v>62.25</v>
      </c>
      <c r="BG2859" s="14">
        <f t="shared" si="450"/>
        <v>64.75</v>
      </c>
    </row>
    <row r="2860" spans="1:59" x14ac:dyDescent="0.2">
      <c r="A2860" t="str">
        <f t="shared" si="451"/>
        <v>Dale Thomas_2016</v>
      </c>
      <c r="B2860" t="s">
        <v>592</v>
      </c>
      <c r="C2860" t="s">
        <v>84</v>
      </c>
      <c r="D2860">
        <v>2016</v>
      </c>
      <c r="E2860" s="13">
        <v>308700</v>
      </c>
      <c r="F2860" s="13">
        <v>308700</v>
      </c>
      <c r="G2860" s="13">
        <v>308700</v>
      </c>
      <c r="H2860" s="13">
        <v>308700</v>
      </c>
      <c r="I2860" s="13">
        <v>335900</v>
      </c>
      <c r="J2860" s="13">
        <v>345400</v>
      </c>
      <c r="K2860" s="13">
        <v>389500</v>
      </c>
      <c r="L2860" s="13">
        <v>423800</v>
      </c>
      <c r="M2860" s="13">
        <v>435100</v>
      </c>
      <c r="N2860" s="13">
        <v>421300</v>
      </c>
      <c r="O2860" s="13">
        <v>400600</v>
      </c>
      <c r="P2860" s="13">
        <v>388800</v>
      </c>
      <c r="Q2860" s="13">
        <v>386200</v>
      </c>
      <c r="R2860" s="13">
        <v>386200</v>
      </c>
      <c r="S2860" s="13">
        <v>382400</v>
      </c>
      <c r="T2860" s="13">
        <v>391500</v>
      </c>
      <c r="U2860" s="13">
        <v>373300</v>
      </c>
      <c r="V2860" s="13">
        <v>373300</v>
      </c>
      <c r="W2860" s="13">
        <v>373300</v>
      </c>
      <c r="X2860" s="13">
        <v>373300</v>
      </c>
      <c r="Y2860" s="13">
        <v>360100</v>
      </c>
      <c r="Z2860" s="13">
        <v>342500</v>
      </c>
      <c r="AA2860" s="13">
        <v>330100</v>
      </c>
      <c r="AB2860" s="13"/>
      <c r="AC2860" s="13">
        <v>111</v>
      </c>
      <c r="AD2860" s="13">
        <v>57</v>
      </c>
      <c r="AE2860" s="13">
        <v>75</v>
      </c>
      <c r="AF2860" s="13">
        <v>86</v>
      </c>
      <c r="AG2860" s="13">
        <v>141</v>
      </c>
      <c r="AH2860" s="13">
        <v>82</v>
      </c>
      <c r="AI2860" s="13">
        <v>54</v>
      </c>
      <c r="AJ2860" s="13">
        <v>93</v>
      </c>
      <c r="AK2860" s="13">
        <v>59</v>
      </c>
      <c r="AL2860" s="13">
        <v>61</v>
      </c>
      <c r="AM2860" s="13">
        <v>108</v>
      </c>
      <c r="AN2860" s="13"/>
      <c r="AO2860" s="13">
        <v>57</v>
      </c>
      <c r="AP2860" s="13">
        <v>85</v>
      </c>
      <c r="AQ2860" s="13">
        <v>53</v>
      </c>
      <c r="AR2860" s="13"/>
      <c r="AS2860" s="13"/>
      <c r="AT2860" s="13"/>
      <c r="AU2860" s="13">
        <v>63</v>
      </c>
      <c r="AV2860" s="13">
        <v>67</v>
      </c>
      <c r="AW2860" s="13">
        <v>54</v>
      </c>
      <c r="AX2860" s="13">
        <v>41</v>
      </c>
      <c r="AY2860" s="14">
        <f t="shared" si="444"/>
        <v>74.833333333333329</v>
      </c>
      <c r="AZ2860" s="14">
        <f t="shared" si="452"/>
        <v>23</v>
      </c>
      <c r="BA2860" s="19">
        <f t="shared" si="445"/>
        <v>0.81818181818181823</v>
      </c>
      <c r="BB2860" s="20">
        <f t="shared" si="453"/>
        <v>25.626847135721693</v>
      </c>
      <c r="BC2860">
        <f t="shared" si="446"/>
        <v>0</v>
      </c>
      <c r="BD2860" s="14">
        <f t="shared" si="447"/>
        <v>1</v>
      </c>
      <c r="BE2860" s="14">
        <f t="shared" si="448"/>
        <v>94</v>
      </c>
      <c r="BF2860" s="14">
        <f t="shared" si="449"/>
        <v>76.166666666666671</v>
      </c>
      <c r="BG2860" s="14">
        <f t="shared" si="450"/>
        <v>60.5</v>
      </c>
    </row>
    <row r="2861" spans="1:59" x14ac:dyDescent="0.2">
      <c r="A2861" t="str">
        <f t="shared" si="451"/>
        <v>Dale Thomas_2015</v>
      </c>
      <c r="B2861" t="s">
        <v>592</v>
      </c>
      <c r="C2861" t="s">
        <v>84</v>
      </c>
      <c r="D2861">
        <v>2015</v>
      </c>
      <c r="E2861" s="13">
        <v>406600</v>
      </c>
      <c r="F2861" s="13">
        <v>406600</v>
      </c>
      <c r="G2861" s="13">
        <v>406600</v>
      </c>
      <c r="H2861" s="13">
        <v>406600</v>
      </c>
      <c r="I2861" s="13">
        <v>406600</v>
      </c>
      <c r="J2861" s="13">
        <v>406600</v>
      </c>
      <c r="K2861" s="13">
        <v>406600</v>
      </c>
      <c r="L2861" s="13">
        <v>362200</v>
      </c>
      <c r="M2861" s="13">
        <v>361100</v>
      </c>
      <c r="N2861" s="13">
        <v>357600</v>
      </c>
      <c r="O2861" s="13">
        <v>357600</v>
      </c>
      <c r="P2861" s="13">
        <v>357600</v>
      </c>
      <c r="Q2861" s="13">
        <v>357600</v>
      </c>
      <c r="R2861" s="13">
        <v>357600</v>
      </c>
      <c r="S2861" s="13">
        <v>357600</v>
      </c>
      <c r="T2861" s="13">
        <v>357600</v>
      </c>
      <c r="U2861" s="13">
        <v>357600</v>
      </c>
      <c r="V2861" s="13">
        <v>357600</v>
      </c>
      <c r="W2861" s="13">
        <v>357600</v>
      </c>
      <c r="X2861" s="13">
        <v>357600</v>
      </c>
      <c r="Y2861" s="13">
        <v>357600</v>
      </c>
      <c r="Z2861" s="13">
        <v>357600</v>
      </c>
      <c r="AA2861" s="13">
        <v>357600</v>
      </c>
      <c r="AB2861" s="13">
        <v>4</v>
      </c>
      <c r="AC2861" s="13"/>
      <c r="AD2861" s="13"/>
      <c r="AE2861" s="13"/>
      <c r="AF2861" s="13"/>
      <c r="AG2861" s="13">
        <v>75</v>
      </c>
      <c r="AH2861" s="13">
        <v>63</v>
      </c>
      <c r="AI2861" s="13">
        <v>75</v>
      </c>
      <c r="AJ2861" s="13">
        <v>69</v>
      </c>
      <c r="AK2861" s="13"/>
      <c r="AL2861" s="13"/>
      <c r="AM2861" s="13"/>
      <c r="AN2861" s="13"/>
      <c r="AO2861" s="13"/>
      <c r="AP2861" s="13"/>
      <c r="AQ2861" s="13"/>
      <c r="AR2861" s="13"/>
      <c r="AS2861" s="13"/>
      <c r="AT2861" s="13"/>
      <c r="AU2861" s="13"/>
      <c r="AV2861" s="13"/>
      <c r="AW2861" s="13"/>
      <c r="AX2861" s="13"/>
      <c r="AY2861" s="14">
        <f t="shared" si="444"/>
        <v>57.2</v>
      </c>
      <c r="AZ2861" s="14">
        <f t="shared" si="452"/>
        <v>23</v>
      </c>
      <c r="BA2861" s="19">
        <f t="shared" si="445"/>
        <v>0.22727272727272727</v>
      </c>
      <c r="BB2861" s="20">
        <f t="shared" si="453"/>
        <v>30.152943471575039</v>
      </c>
      <c r="BC2861">
        <f t="shared" si="446"/>
        <v>0</v>
      </c>
      <c r="BD2861" s="14">
        <f t="shared" si="447"/>
        <v>10</v>
      </c>
      <c r="BE2861" s="14">
        <f t="shared" si="448"/>
        <v>39.5</v>
      </c>
      <c r="BF2861" s="14">
        <f t="shared" si="449"/>
        <v>69</v>
      </c>
      <c r="BG2861" s="14" t="str">
        <f t="shared" si="450"/>
        <v/>
      </c>
    </row>
    <row r="2862" spans="1:59" x14ac:dyDescent="0.2">
      <c r="A2862" t="str">
        <f t="shared" si="451"/>
        <v>Josh Thomas_2018</v>
      </c>
      <c r="B2862" t="s">
        <v>1559</v>
      </c>
      <c r="C2862" t="s">
        <v>116</v>
      </c>
      <c r="D2862">
        <v>2018</v>
      </c>
      <c r="E2862" s="13">
        <v>357400</v>
      </c>
      <c r="F2862" s="13">
        <v>357400</v>
      </c>
      <c r="G2862" s="13">
        <v>357400</v>
      </c>
      <c r="H2862" s="13">
        <v>371500</v>
      </c>
      <c r="I2862" s="13">
        <v>392100</v>
      </c>
      <c r="J2862" s="13">
        <v>405800</v>
      </c>
      <c r="K2862" s="13">
        <v>393000</v>
      </c>
      <c r="L2862" s="13">
        <v>392800</v>
      </c>
      <c r="M2862" s="13">
        <v>396100</v>
      </c>
      <c r="N2862" s="13">
        <v>401400</v>
      </c>
      <c r="O2862" s="13">
        <v>393400</v>
      </c>
      <c r="P2862" s="13">
        <v>400000</v>
      </c>
      <c r="Q2862" s="13">
        <v>403000</v>
      </c>
      <c r="R2862" s="13">
        <v>403000</v>
      </c>
      <c r="S2862" s="13">
        <v>374400</v>
      </c>
      <c r="T2862" s="13">
        <v>359600</v>
      </c>
      <c r="U2862" s="13">
        <v>338600</v>
      </c>
      <c r="V2862" s="13">
        <v>346300</v>
      </c>
      <c r="W2862" s="13">
        <v>340400</v>
      </c>
      <c r="X2862" s="13">
        <v>365500</v>
      </c>
      <c r="Y2862" s="13">
        <v>390400</v>
      </c>
      <c r="Z2862" s="13">
        <v>398900</v>
      </c>
      <c r="AA2862" s="13">
        <v>361000</v>
      </c>
      <c r="AB2862" s="13">
        <v>71</v>
      </c>
      <c r="AC2862" s="13">
        <v>61</v>
      </c>
      <c r="AD2862" s="13">
        <v>112</v>
      </c>
      <c r="AE2862" s="13">
        <v>91</v>
      </c>
      <c r="AF2862" s="13">
        <v>57</v>
      </c>
      <c r="AG2862" s="13">
        <v>64</v>
      </c>
      <c r="AH2862" s="13">
        <v>113</v>
      </c>
      <c r="AI2862" s="13">
        <v>67</v>
      </c>
      <c r="AJ2862" s="13">
        <v>71</v>
      </c>
      <c r="AK2862" s="13">
        <v>85</v>
      </c>
      <c r="AL2862" s="13">
        <v>95</v>
      </c>
      <c r="AM2862" s="13">
        <v>69</v>
      </c>
      <c r="AN2862" s="13"/>
      <c r="AO2862" s="13">
        <v>16</v>
      </c>
      <c r="AP2862" s="13">
        <v>111</v>
      </c>
      <c r="AQ2862" s="13">
        <v>46</v>
      </c>
      <c r="AR2862" s="13">
        <v>67</v>
      </c>
      <c r="AS2862" s="13">
        <v>86</v>
      </c>
      <c r="AT2862" s="13">
        <v>112</v>
      </c>
      <c r="AU2862" s="13">
        <v>83</v>
      </c>
      <c r="AV2862" s="13">
        <v>65</v>
      </c>
      <c r="AW2862" s="13">
        <v>46</v>
      </c>
      <c r="AX2862" s="13">
        <v>89</v>
      </c>
      <c r="AY2862" s="14">
        <f t="shared" si="444"/>
        <v>76.227272727272734</v>
      </c>
      <c r="AZ2862" s="14">
        <f t="shared" si="452"/>
        <v>23</v>
      </c>
      <c r="BA2862" s="19">
        <f t="shared" si="445"/>
        <v>1</v>
      </c>
      <c r="BB2862" s="20">
        <f t="shared" si="453"/>
        <v>24.574341667647339</v>
      </c>
      <c r="BC2862">
        <f t="shared" si="446"/>
        <v>0</v>
      </c>
      <c r="BD2862" s="14">
        <f t="shared" si="447"/>
        <v>17</v>
      </c>
      <c r="BE2862" s="14">
        <f t="shared" si="448"/>
        <v>76</v>
      </c>
      <c r="BF2862" s="14">
        <f t="shared" si="449"/>
        <v>83.333333333333329</v>
      </c>
      <c r="BG2862" s="14">
        <f t="shared" si="450"/>
        <v>78.333333333333329</v>
      </c>
    </row>
    <row r="2863" spans="1:59" x14ac:dyDescent="0.2">
      <c r="A2863" t="str">
        <f t="shared" si="451"/>
        <v>Josh Thomas_2017</v>
      </c>
      <c r="B2863" t="s">
        <v>1559</v>
      </c>
      <c r="C2863" t="s">
        <v>116</v>
      </c>
      <c r="D2863">
        <v>2017</v>
      </c>
      <c r="E2863" s="13">
        <v>193100</v>
      </c>
      <c r="F2863" s="13">
        <v>193100</v>
      </c>
      <c r="G2863" s="13">
        <v>193100</v>
      </c>
      <c r="H2863" s="13">
        <v>193100</v>
      </c>
      <c r="I2863" s="13">
        <v>193100</v>
      </c>
      <c r="J2863" s="13">
        <v>193100</v>
      </c>
      <c r="K2863" s="13">
        <v>193100</v>
      </c>
      <c r="L2863" s="13">
        <v>193100</v>
      </c>
      <c r="M2863" s="13">
        <v>193100</v>
      </c>
      <c r="N2863" s="13">
        <v>193100</v>
      </c>
      <c r="O2863" s="13">
        <v>193100</v>
      </c>
      <c r="P2863" s="13">
        <v>193100</v>
      </c>
      <c r="Q2863" s="13">
        <v>193100</v>
      </c>
      <c r="R2863" s="13">
        <v>193100</v>
      </c>
      <c r="S2863" s="13">
        <v>193100</v>
      </c>
      <c r="T2863" s="13">
        <v>193100</v>
      </c>
      <c r="U2863" s="13">
        <v>193100</v>
      </c>
      <c r="V2863" s="13">
        <v>239200</v>
      </c>
      <c r="W2863" s="13">
        <v>263000</v>
      </c>
      <c r="X2863" s="13">
        <v>278900</v>
      </c>
      <c r="Y2863" s="13">
        <v>287100</v>
      </c>
      <c r="Z2863" s="13">
        <v>298400</v>
      </c>
      <c r="AA2863" s="13">
        <v>306600</v>
      </c>
      <c r="AB2863" s="13"/>
      <c r="AC2863" s="13"/>
      <c r="AD2863" s="13"/>
      <c r="AE2863" s="13"/>
      <c r="AF2863" s="13"/>
      <c r="AG2863" s="13"/>
      <c r="AH2863" s="13"/>
      <c r="AI2863" s="13"/>
      <c r="AJ2863" s="13"/>
      <c r="AK2863" s="13"/>
      <c r="AL2863" s="13"/>
      <c r="AM2863" s="13"/>
      <c r="AN2863" s="13"/>
      <c r="AO2863" s="13"/>
      <c r="AP2863" s="13">
        <v>77</v>
      </c>
      <c r="AQ2863" s="13">
        <v>46</v>
      </c>
      <c r="AR2863" s="13">
        <v>96</v>
      </c>
      <c r="AS2863" s="13">
        <v>55</v>
      </c>
      <c r="AT2863" s="13">
        <v>43</v>
      </c>
      <c r="AU2863" s="13">
        <v>89</v>
      </c>
      <c r="AV2863" s="13">
        <v>67</v>
      </c>
      <c r="AW2863" s="13">
        <v>43</v>
      </c>
      <c r="AX2863" s="13">
        <v>69</v>
      </c>
      <c r="AY2863" s="14">
        <f t="shared" ref="AY2863:AY2926" si="454">IFERROR(AVERAGEIFS(AB2863:AX2863,AB2863:AX2863,"&lt;&gt;"),"")</f>
        <v>65</v>
      </c>
      <c r="AZ2863" s="14">
        <f t="shared" si="452"/>
        <v>23</v>
      </c>
      <c r="BA2863" s="19">
        <f t="shared" ref="BA2863:BA2926" si="455">COUNTIF(AB2863:AX2863,"&lt;&gt;")/22</f>
        <v>0.40909090909090912</v>
      </c>
      <c r="BB2863" s="20">
        <f t="shared" si="453"/>
        <v>19.780040444852482</v>
      </c>
      <c r="BC2863">
        <f t="shared" ref="BC2863:BC2926" si="456">COUNTIFS(E2863:AA2863,0)</f>
        <v>0</v>
      </c>
      <c r="BD2863" s="14">
        <f t="shared" ref="BD2863:BD2926" si="457">MATCH(MIN(E2863:AA2863),E2863:AA2863,0)</f>
        <v>1</v>
      </c>
      <c r="BE2863" s="14" t="str">
        <f t="shared" ref="BE2863:BE2926" si="458">IFERROR(AVERAGE(AB2863:AG2863),"")</f>
        <v/>
      </c>
      <c r="BF2863" s="14" t="str">
        <f t="shared" ref="BF2863:BF2926" si="459">IFERROR(AVERAGE(AH2863:AM2863),"")</f>
        <v/>
      </c>
      <c r="BG2863" s="14">
        <f t="shared" ref="BG2863:BG2926" si="460">IFERROR(AVERAGE(AP2863:AX2863),"")</f>
        <v>65</v>
      </c>
    </row>
    <row r="2864" spans="1:59" x14ac:dyDescent="0.2">
      <c r="A2864" t="str">
        <f t="shared" si="451"/>
        <v>Josh Thomas_2016</v>
      </c>
      <c r="B2864" t="s">
        <v>1559</v>
      </c>
      <c r="C2864" t="s">
        <v>116</v>
      </c>
      <c r="D2864">
        <v>2016</v>
      </c>
      <c r="E2864" s="13">
        <v>385400</v>
      </c>
      <c r="F2864" s="13">
        <v>385400</v>
      </c>
      <c r="G2864" s="13">
        <v>385400</v>
      </c>
      <c r="H2864" s="13">
        <v>385400</v>
      </c>
      <c r="I2864" s="13">
        <v>385400</v>
      </c>
      <c r="J2864" s="13">
        <v>385400</v>
      </c>
      <c r="K2864" s="13">
        <v>385400</v>
      </c>
      <c r="L2864" s="13">
        <v>385400</v>
      </c>
      <c r="M2864" s="13">
        <v>385400</v>
      </c>
      <c r="N2864" s="13">
        <v>385400</v>
      </c>
      <c r="O2864" s="13">
        <v>385400</v>
      </c>
      <c r="P2864" s="13">
        <v>385400</v>
      </c>
      <c r="Q2864" s="13">
        <v>385400</v>
      </c>
      <c r="R2864" s="13">
        <v>385400</v>
      </c>
      <c r="S2864" s="13">
        <v>385400</v>
      </c>
      <c r="T2864" s="13">
        <v>385400</v>
      </c>
      <c r="U2864" s="13">
        <v>385400</v>
      </c>
      <c r="V2864" s="13">
        <v>385400</v>
      </c>
      <c r="W2864" s="13">
        <v>385400</v>
      </c>
      <c r="X2864" s="13">
        <v>385400</v>
      </c>
      <c r="Y2864" s="13">
        <v>385400</v>
      </c>
      <c r="Z2864" s="13">
        <v>385400</v>
      </c>
      <c r="AA2864" s="13">
        <v>385400</v>
      </c>
      <c r="AB2864" s="13"/>
      <c r="AC2864" s="13"/>
      <c r="AD2864" s="13"/>
      <c r="AE2864" s="13"/>
      <c r="AF2864" s="13"/>
      <c r="AG2864" s="13"/>
      <c r="AH2864" s="13"/>
      <c r="AI2864" s="13"/>
      <c r="AJ2864" s="13"/>
      <c r="AK2864" s="13"/>
      <c r="AL2864" s="13"/>
      <c r="AM2864" s="13"/>
      <c r="AN2864" s="13"/>
      <c r="AO2864" s="13"/>
      <c r="AP2864" s="13"/>
      <c r="AQ2864" s="13"/>
      <c r="AR2864" s="13"/>
      <c r="AS2864" s="13"/>
      <c r="AT2864" s="13"/>
      <c r="AU2864" s="13"/>
      <c r="AV2864" s="13"/>
      <c r="AW2864" s="13"/>
      <c r="AX2864" s="13"/>
      <c r="AY2864" s="14" t="str">
        <f t="shared" si="454"/>
        <v/>
      </c>
      <c r="AZ2864" s="14">
        <f t="shared" si="452"/>
        <v>23</v>
      </c>
      <c r="BA2864" s="19">
        <f t="shared" si="455"/>
        <v>0</v>
      </c>
      <c r="BB2864" s="20" t="e">
        <f t="shared" si="453"/>
        <v>#DIV/0!</v>
      </c>
      <c r="BC2864">
        <f t="shared" si="456"/>
        <v>0</v>
      </c>
      <c r="BD2864" s="14">
        <f t="shared" si="457"/>
        <v>1</v>
      </c>
      <c r="BE2864" s="14" t="str">
        <f t="shared" si="458"/>
        <v/>
      </c>
      <c r="BF2864" s="14" t="str">
        <f t="shared" si="459"/>
        <v/>
      </c>
      <c r="BG2864" s="14" t="str">
        <f t="shared" si="460"/>
        <v/>
      </c>
    </row>
    <row r="2865" spans="1:59" x14ac:dyDescent="0.2">
      <c r="A2865" t="str">
        <f t="shared" si="451"/>
        <v>Josh Thomas_2015</v>
      </c>
      <c r="B2865" t="s">
        <v>1559</v>
      </c>
      <c r="C2865" t="s">
        <v>116</v>
      </c>
      <c r="D2865">
        <v>2015</v>
      </c>
      <c r="E2865" s="13">
        <v>425800</v>
      </c>
      <c r="F2865" s="13">
        <v>425800</v>
      </c>
      <c r="G2865" s="13">
        <v>425800</v>
      </c>
      <c r="H2865" s="13">
        <v>425800</v>
      </c>
      <c r="I2865" s="13">
        <v>425800</v>
      </c>
      <c r="J2865" s="13">
        <v>425800</v>
      </c>
      <c r="K2865" s="13">
        <v>372300</v>
      </c>
      <c r="L2865" s="13">
        <v>363100</v>
      </c>
      <c r="M2865" s="13">
        <v>363100</v>
      </c>
      <c r="N2865" s="13">
        <v>363100</v>
      </c>
      <c r="O2865" s="13">
        <v>363100</v>
      </c>
      <c r="P2865" s="13">
        <v>381700</v>
      </c>
      <c r="Q2865" s="13">
        <v>405300</v>
      </c>
      <c r="R2865" s="13">
        <v>422800</v>
      </c>
      <c r="S2865" s="13">
        <v>403700</v>
      </c>
      <c r="T2865" s="13">
        <v>384600</v>
      </c>
      <c r="U2865" s="13">
        <v>363300</v>
      </c>
      <c r="V2865" s="13">
        <v>357900</v>
      </c>
      <c r="W2865" s="13">
        <v>357900</v>
      </c>
      <c r="X2865" s="13">
        <v>357900</v>
      </c>
      <c r="Y2865" s="13">
        <v>357900</v>
      </c>
      <c r="Z2865" s="13">
        <v>357900</v>
      </c>
      <c r="AA2865" s="13">
        <v>378700</v>
      </c>
      <c r="AB2865" s="13"/>
      <c r="AC2865" s="13"/>
      <c r="AD2865" s="13"/>
      <c r="AE2865" s="13">
        <v>22</v>
      </c>
      <c r="AF2865" s="13">
        <v>53</v>
      </c>
      <c r="AG2865" s="13">
        <v>60</v>
      </c>
      <c r="AH2865" s="13">
        <v>87</v>
      </c>
      <c r="AI2865" s="13"/>
      <c r="AJ2865" s="13"/>
      <c r="AK2865" s="13"/>
      <c r="AL2865" s="13">
        <v>113</v>
      </c>
      <c r="AM2865" s="13">
        <v>82</v>
      </c>
      <c r="AN2865" s="13">
        <v>86</v>
      </c>
      <c r="AO2865" s="13">
        <v>39</v>
      </c>
      <c r="AP2865" s="13">
        <v>72</v>
      </c>
      <c r="AQ2865" s="13">
        <v>70</v>
      </c>
      <c r="AR2865" s="13">
        <v>64</v>
      </c>
      <c r="AS2865" s="13"/>
      <c r="AT2865" s="13"/>
      <c r="AU2865" s="13"/>
      <c r="AV2865" s="13"/>
      <c r="AW2865" s="13">
        <v>131</v>
      </c>
      <c r="AX2865" s="13">
        <v>53</v>
      </c>
      <c r="AY2865" s="14">
        <f t="shared" si="454"/>
        <v>71.692307692307693</v>
      </c>
      <c r="AZ2865" s="14">
        <f t="shared" si="452"/>
        <v>23</v>
      </c>
      <c r="BA2865" s="19">
        <f t="shared" si="455"/>
        <v>0.59090909090909094</v>
      </c>
      <c r="BB2865" s="20">
        <f t="shared" si="453"/>
        <v>29.161574647083722</v>
      </c>
      <c r="BC2865">
        <f t="shared" si="456"/>
        <v>0</v>
      </c>
      <c r="BD2865" s="14">
        <f t="shared" si="457"/>
        <v>18</v>
      </c>
      <c r="BE2865" s="14">
        <f t="shared" si="458"/>
        <v>45</v>
      </c>
      <c r="BF2865" s="14">
        <f t="shared" si="459"/>
        <v>94</v>
      </c>
      <c r="BG2865" s="14">
        <f t="shared" si="460"/>
        <v>78</v>
      </c>
    </row>
    <row r="2866" spans="1:59" x14ac:dyDescent="0.2">
      <c r="A2866" t="str">
        <f t="shared" si="451"/>
        <v>Tarryn Thomas_2018</v>
      </c>
      <c r="B2866" t="s">
        <v>2734</v>
      </c>
      <c r="C2866" t="s">
        <v>316</v>
      </c>
      <c r="D2866">
        <v>2018</v>
      </c>
      <c r="E2866" s="13">
        <v>0</v>
      </c>
      <c r="F2866" s="13">
        <v>0</v>
      </c>
      <c r="G2866" s="13">
        <v>0</v>
      </c>
      <c r="H2866" s="13">
        <v>0</v>
      </c>
      <c r="I2866" s="13">
        <v>0</v>
      </c>
      <c r="J2866" s="13">
        <v>0</v>
      </c>
      <c r="K2866" s="13">
        <v>0</v>
      </c>
      <c r="L2866" s="13">
        <v>0</v>
      </c>
      <c r="M2866" s="13">
        <v>0</v>
      </c>
      <c r="N2866" s="13">
        <v>0</v>
      </c>
      <c r="O2866" s="13">
        <v>0</v>
      </c>
      <c r="P2866" s="13">
        <v>0</v>
      </c>
      <c r="Q2866" s="13">
        <v>0</v>
      </c>
      <c r="R2866" s="13">
        <v>0</v>
      </c>
      <c r="S2866" s="13">
        <v>0</v>
      </c>
      <c r="T2866" s="13">
        <v>0</v>
      </c>
      <c r="U2866" s="13">
        <v>0</v>
      </c>
      <c r="V2866" s="13">
        <v>0</v>
      </c>
      <c r="W2866" s="13">
        <v>0</v>
      </c>
      <c r="X2866" s="13">
        <v>0</v>
      </c>
      <c r="Y2866" s="13">
        <v>0</v>
      </c>
      <c r="Z2866" s="13">
        <v>0</v>
      </c>
      <c r="AA2866" s="13">
        <v>0</v>
      </c>
      <c r="AB2866" s="13"/>
      <c r="AC2866" s="13"/>
      <c r="AD2866" s="13"/>
      <c r="AE2866" s="13"/>
      <c r="AF2866" s="13"/>
      <c r="AG2866" s="13"/>
      <c r="AH2866" s="13"/>
      <c r="AI2866" s="13"/>
      <c r="AJ2866" s="13"/>
      <c r="AK2866" s="13"/>
      <c r="AL2866" s="13"/>
      <c r="AM2866" s="13"/>
      <c r="AN2866" s="13"/>
      <c r="AO2866" s="13"/>
      <c r="AP2866" s="13"/>
      <c r="AQ2866" s="13"/>
      <c r="AR2866" s="13"/>
      <c r="AS2866" s="13"/>
      <c r="AT2866" s="13"/>
      <c r="AU2866" s="13"/>
      <c r="AV2866" s="13"/>
      <c r="AW2866" s="13"/>
      <c r="AX2866" s="13"/>
      <c r="AY2866" s="14" t="str">
        <f t="shared" si="454"/>
        <v/>
      </c>
      <c r="AZ2866" s="14">
        <f t="shared" si="452"/>
        <v>23</v>
      </c>
      <c r="BA2866" s="19">
        <f t="shared" si="455"/>
        <v>0</v>
      </c>
      <c r="BB2866" s="20" t="e">
        <f t="shared" si="453"/>
        <v>#DIV/0!</v>
      </c>
      <c r="BC2866">
        <f t="shared" si="456"/>
        <v>23</v>
      </c>
      <c r="BD2866" s="14">
        <f t="shared" si="457"/>
        <v>1</v>
      </c>
      <c r="BE2866" s="14" t="str">
        <f t="shared" si="458"/>
        <v/>
      </c>
      <c r="BF2866" s="14" t="str">
        <f t="shared" si="459"/>
        <v/>
      </c>
      <c r="BG2866" s="14" t="str">
        <f t="shared" si="460"/>
        <v/>
      </c>
    </row>
    <row r="2867" spans="1:59" x14ac:dyDescent="0.2">
      <c r="A2867" t="str">
        <f t="shared" si="451"/>
        <v>Tarryn Thomas_2017</v>
      </c>
      <c r="B2867" t="s">
        <v>2734</v>
      </c>
      <c r="C2867" t="s">
        <v>316</v>
      </c>
      <c r="D2867">
        <v>2017</v>
      </c>
      <c r="E2867" s="13">
        <v>0</v>
      </c>
      <c r="F2867" s="13">
        <v>0</v>
      </c>
      <c r="G2867" s="13">
        <v>0</v>
      </c>
      <c r="H2867" s="13">
        <v>0</v>
      </c>
      <c r="I2867" s="13">
        <v>0</v>
      </c>
      <c r="J2867" s="13">
        <v>0</v>
      </c>
      <c r="K2867" s="13">
        <v>0</v>
      </c>
      <c r="L2867" s="13">
        <v>0</v>
      </c>
      <c r="M2867" s="13">
        <v>0</v>
      </c>
      <c r="N2867" s="13">
        <v>0</v>
      </c>
      <c r="O2867" s="13">
        <v>0</v>
      </c>
      <c r="P2867" s="13">
        <v>0</v>
      </c>
      <c r="Q2867" s="13">
        <v>0</v>
      </c>
      <c r="R2867" s="13">
        <v>0</v>
      </c>
      <c r="S2867" s="13">
        <v>0</v>
      </c>
      <c r="T2867" s="13">
        <v>0</v>
      </c>
      <c r="U2867" s="13">
        <v>0</v>
      </c>
      <c r="V2867" s="13">
        <v>0</v>
      </c>
      <c r="W2867" s="13">
        <v>0</v>
      </c>
      <c r="X2867" s="13">
        <v>0</v>
      </c>
      <c r="Y2867" s="13">
        <v>0</v>
      </c>
      <c r="Z2867" s="13">
        <v>0</v>
      </c>
      <c r="AA2867" s="13">
        <v>0</v>
      </c>
      <c r="AB2867" s="13"/>
      <c r="AC2867" s="13"/>
      <c r="AD2867" s="13"/>
      <c r="AE2867" s="13"/>
      <c r="AF2867" s="13"/>
      <c r="AG2867" s="13"/>
      <c r="AH2867" s="13"/>
      <c r="AI2867" s="13"/>
      <c r="AJ2867" s="13"/>
      <c r="AK2867" s="13"/>
      <c r="AL2867" s="13"/>
      <c r="AM2867" s="13"/>
      <c r="AN2867" s="13"/>
      <c r="AO2867" s="13"/>
      <c r="AP2867" s="13"/>
      <c r="AQ2867" s="13"/>
      <c r="AR2867" s="13"/>
      <c r="AS2867" s="13"/>
      <c r="AT2867" s="13"/>
      <c r="AU2867" s="13"/>
      <c r="AV2867" s="13"/>
      <c r="AW2867" s="13"/>
      <c r="AX2867" s="13"/>
      <c r="AY2867" s="14" t="str">
        <f t="shared" si="454"/>
        <v/>
      </c>
      <c r="AZ2867" s="14">
        <f t="shared" si="452"/>
        <v>23</v>
      </c>
      <c r="BA2867" s="19">
        <f t="shared" si="455"/>
        <v>0</v>
      </c>
      <c r="BB2867" s="20" t="e">
        <f t="shared" si="453"/>
        <v>#DIV/0!</v>
      </c>
      <c r="BC2867">
        <f t="shared" si="456"/>
        <v>23</v>
      </c>
      <c r="BD2867" s="14">
        <f t="shared" si="457"/>
        <v>1</v>
      </c>
      <c r="BE2867" s="14" t="str">
        <f t="shared" si="458"/>
        <v/>
      </c>
      <c r="BF2867" s="14" t="str">
        <f t="shared" si="459"/>
        <v/>
      </c>
      <c r="BG2867" s="14" t="str">
        <f t="shared" si="460"/>
        <v/>
      </c>
    </row>
    <row r="2868" spans="1:59" x14ac:dyDescent="0.2">
      <c r="A2868" t="str">
        <f t="shared" si="451"/>
        <v>Tarryn Thomas_2016</v>
      </c>
      <c r="B2868" t="s">
        <v>2734</v>
      </c>
      <c r="C2868" t="s">
        <v>316</v>
      </c>
      <c r="D2868">
        <v>2016</v>
      </c>
      <c r="E2868" s="13">
        <v>0</v>
      </c>
      <c r="F2868" s="13">
        <v>0</v>
      </c>
      <c r="G2868" s="13">
        <v>0</v>
      </c>
      <c r="H2868" s="13">
        <v>0</v>
      </c>
      <c r="I2868" s="13">
        <v>0</v>
      </c>
      <c r="J2868" s="13">
        <v>0</v>
      </c>
      <c r="K2868" s="13">
        <v>0</v>
      </c>
      <c r="L2868" s="13">
        <v>0</v>
      </c>
      <c r="M2868" s="13">
        <v>0</v>
      </c>
      <c r="N2868" s="13">
        <v>0</v>
      </c>
      <c r="O2868" s="13">
        <v>0</v>
      </c>
      <c r="P2868" s="13">
        <v>0</v>
      </c>
      <c r="Q2868" s="13">
        <v>0</v>
      </c>
      <c r="R2868" s="13">
        <v>0</v>
      </c>
      <c r="S2868" s="13">
        <v>0</v>
      </c>
      <c r="T2868" s="13">
        <v>0</v>
      </c>
      <c r="U2868" s="13">
        <v>0</v>
      </c>
      <c r="V2868" s="13">
        <v>0</v>
      </c>
      <c r="W2868" s="13">
        <v>0</v>
      </c>
      <c r="X2868" s="13">
        <v>0</v>
      </c>
      <c r="Y2868" s="13">
        <v>0</v>
      </c>
      <c r="Z2868" s="13">
        <v>0</v>
      </c>
      <c r="AA2868" s="13">
        <v>0</v>
      </c>
      <c r="AB2868" s="13"/>
      <c r="AC2868" s="13"/>
      <c r="AD2868" s="13"/>
      <c r="AE2868" s="13"/>
      <c r="AF2868" s="13"/>
      <c r="AG2868" s="13"/>
      <c r="AH2868" s="13"/>
      <c r="AI2868" s="13"/>
      <c r="AJ2868" s="13"/>
      <c r="AK2868" s="13"/>
      <c r="AL2868" s="13"/>
      <c r="AM2868" s="13"/>
      <c r="AN2868" s="13"/>
      <c r="AO2868" s="13"/>
      <c r="AP2868" s="13"/>
      <c r="AQ2868" s="13"/>
      <c r="AR2868" s="13"/>
      <c r="AS2868" s="13"/>
      <c r="AT2868" s="13"/>
      <c r="AU2868" s="13"/>
      <c r="AV2868" s="13"/>
      <c r="AW2868" s="13"/>
      <c r="AX2868" s="13"/>
      <c r="AY2868" s="14" t="str">
        <f t="shared" si="454"/>
        <v/>
      </c>
      <c r="AZ2868" s="14">
        <f t="shared" si="452"/>
        <v>23</v>
      </c>
      <c r="BA2868" s="19">
        <f t="shared" si="455"/>
        <v>0</v>
      </c>
      <c r="BB2868" s="20" t="e">
        <f t="shared" si="453"/>
        <v>#DIV/0!</v>
      </c>
      <c r="BC2868">
        <f t="shared" si="456"/>
        <v>23</v>
      </c>
      <c r="BD2868" s="14">
        <f t="shared" si="457"/>
        <v>1</v>
      </c>
      <c r="BE2868" s="14" t="str">
        <f t="shared" si="458"/>
        <v/>
      </c>
      <c r="BF2868" s="14" t="str">
        <f t="shared" si="459"/>
        <v/>
      </c>
      <c r="BG2868" s="14" t="str">
        <f t="shared" si="460"/>
        <v/>
      </c>
    </row>
    <row r="2869" spans="1:59" x14ac:dyDescent="0.2">
      <c r="A2869" t="str">
        <f t="shared" si="451"/>
        <v>Tarryn Thomas_2015</v>
      </c>
      <c r="B2869" t="s">
        <v>2734</v>
      </c>
      <c r="C2869" t="s">
        <v>316</v>
      </c>
      <c r="D2869">
        <v>2015</v>
      </c>
      <c r="E2869" s="13">
        <v>0</v>
      </c>
      <c r="F2869" s="13">
        <v>0</v>
      </c>
      <c r="G2869" s="13">
        <v>0</v>
      </c>
      <c r="H2869" s="13">
        <v>0</v>
      </c>
      <c r="I2869" s="13">
        <v>0</v>
      </c>
      <c r="J2869" s="13">
        <v>0</v>
      </c>
      <c r="K2869" s="13">
        <v>0</v>
      </c>
      <c r="L2869" s="13">
        <v>0</v>
      </c>
      <c r="M2869" s="13">
        <v>0</v>
      </c>
      <c r="N2869" s="13">
        <v>0</v>
      </c>
      <c r="O2869" s="13">
        <v>0</v>
      </c>
      <c r="P2869" s="13">
        <v>0</v>
      </c>
      <c r="Q2869" s="13">
        <v>0</v>
      </c>
      <c r="R2869" s="13">
        <v>0</v>
      </c>
      <c r="S2869" s="13">
        <v>0</v>
      </c>
      <c r="T2869" s="13">
        <v>0</v>
      </c>
      <c r="U2869" s="13">
        <v>0</v>
      </c>
      <c r="V2869" s="13">
        <v>0</v>
      </c>
      <c r="W2869" s="13">
        <v>0</v>
      </c>
      <c r="X2869" s="13">
        <v>0</v>
      </c>
      <c r="Y2869" s="13">
        <v>0</v>
      </c>
      <c r="Z2869" s="13">
        <v>0</v>
      </c>
      <c r="AA2869" s="13">
        <v>0</v>
      </c>
      <c r="AB2869" s="13"/>
      <c r="AC2869" s="13"/>
      <c r="AD2869" s="13"/>
      <c r="AE2869" s="13"/>
      <c r="AF2869" s="13"/>
      <c r="AG2869" s="13"/>
      <c r="AH2869" s="13"/>
      <c r="AI2869" s="13"/>
      <c r="AJ2869" s="13"/>
      <c r="AK2869" s="13"/>
      <c r="AL2869" s="13"/>
      <c r="AM2869" s="13"/>
      <c r="AN2869" s="13"/>
      <c r="AO2869" s="13"/>
      <c r="AP2869" s="13"/>
      <c r="AQ2869" s="13"/>
      <c r="AR2869" s="13"/>
      <c r="AS2869" s="13"/>
      <c r="AT2869" s="13"/>
      <c r="AU2869" s="13"/>
      <c r="AV2869" s="13"/>
      <c r="AW2869" s="13"/>
      <c r="AX2869" s="13"/>
      <c r="AY2869" s="14" t="str">
        <f t="shared" si="454"/>
        <v/>
      </c>
      <c r="AZ2869" s="14">
        <f t="shared" si="452"/>
        <v>23</v>
      </c>
      <c r="BA2869" s="19">
        <f t="shared" si="455"/>
        <v>0</v>
      </c>
      <c r="BB2869" s="20" t="e">
        <f t="shared" si="453"/>
        <v>#DIV/0!</v>
      </c>
      <c r="BC2869">
        <f t="shared" si="456"/>
        <v>23</v>
      </c>
      <c r="BD2869" s="14">
        <f t="shared" si="457"/>
        <v>1</v>
      </c>
      <c r="BE2869" s="14" t="str">
        <f t="shared" si="458"/>
        <v/>
      </c>
      <c r="BF2869" s="14" t="str">
        <f t="shared" si="459"/>
        <v/>
      </c>
      <c r="BG2869" s="14" t="str">
        <f t="shared" si="460"/>
        <v/>
      </c>
    </row>
    <row r="2870" spans="1:59" x14ac:dyDescent="0.2">
      <c r="A2870" t="str">
        <f t="shared" si="451"/>
        <v>Rory Thompson_2018</v>
      </c>
      <c r="B2870" t="s">
        <v>836</v>
      </c>
      <c r="C2870" t="s">
        <v>144</v>
      </c>
      <c r="D2870">
        <v>2018</v>
      </c>
      <c r="E2870" s="13">
        <v>294100</v>
      </c>
      <c r="F2870" s="13">
        <v>294100</v>
      </c>
      <c r="G2870" s="13">
        <v>294100</v>
      </c>
      <c r="H2870" s="13">
        <v>290100</v>
      </c>
      <c r="I2870" s="13">
        <v>294900</v>
      </c>
      <c r="J2870" s="13">
        <v>302300</v>
      </c>
      <c r="K2870" s="13">
        <v>287900</v>
      </c>
      <c r="L2870" s="13">
        <v>275400</v>
      </c>
      <c r="M2870" s="13">
        <v>255400</v>
      </c>
      <c r="N2870" s="13">
        <v>253500</v>
      </c>
      <c r="O2870" s="13">
        <v>253500</v>
      </c>
      <c r="P2870" s="13">
        <v>263700</v>
      </c>
      <c r="Q2870" s="13">
        <v>272700</v>
      </c>
      <c r="R2870" s="13">
        <v>252600</v>
      </c>
      <c r="S2870" s="13">
        <v>252600</v>
      </c>
      <c r="T2870" s="13">
        <v>215800</v>
      </c>
      <c r="U2870" s="13">
        <v>205900</v>
      </c>
      <c r="V2870" s="13">
        <v>230500</v>
      </c>
      <c r="W2870" s="13">
        <v>239700</v>
      </c>
      <c r="X2870" s="13">
        <v>238900</v>
      </c>
      <c r="Y2870" s="13">
        <v>238900</v>
      </c>
      <c r="Z2870" s="13">
        <v>238900</v>
      </c>
      <c r="AA2870" s="13">
        <v>238900</v>
      </c>
      <c r="AB2870" s="13">
        <v>49</v>
      </c>
      <c r="AC2870" s="13">
        <v>37</v>
      </c>
      <c r="AD2870" s="13">
        <v>80</v>
      </c>
      <c r="AE2870" s="13">
        <v>64</v>
      </c>
      <c r="AF2870" s="13">
        <v>45</v>
      </c>
      <c r="AG2870" s="13">
        <v>38</v>
      </c>
      <c r="AH2870" s="13">
        <v>61</v>
      </c>
      <c r="AI2870" s="13">
        <v>22</v>
      </c>
      <c r="AJ2870" s="13">
        <v>67</v>
      </c>
      <c r="AK2870" s="13"/>
      <c r="AL2870" s="13">
        <v>86</v>
      </c>
      <c r="AM2870" s="13">
        <v>27</v>
      </c>
      <c r="AN2870" s="13">
        <v>6</v>
      </c>
      <c r="AO2870" s="13"/>
      <c r="AP2870" s="13">
        <v>39</v>
      </c>
      <c r="AQ2870" s="13">
        <v>65</v>
      </c>
      <c r="AR2870" s="13">
        <v>77</v>
      </c>
      <c r="AS2870" s="13">
        <v>20</v>
      </c>
      <c r="AT2870" s="13">
        <v>48</v>
      </c>
      <c r="AU2870" s="13"/>
      <c r="AV2870" s="13"/>
      <c r="AW2870" s="13"/>
      <c r="AX2870" s="13"/>
      <c r="AY2870" s="14">
        <f t="shared" si="454"/>
        <v>48.882352941176471</v>
      </c>
      <c r="AZ2870" s="14">
        <f t="shared" si="452"/>
        <v>23</v>
      </c>
      <c r="BA2870" s="19">
        <f t="shared" si="455"/>
        <v>0.77272727272727271</v>
      </c>
      <c r="BB2870" s="20">
        <f t="shared" si="453"/>
        <v>22.841525652146068</v>
      </c>
      <c r="BC2870">
        <f t="shared" si="456"/>
        <v>0</v>
      </c>
      <c r="BD2870" s="14">
        <f t="shared" si="457"/>
        <v>17</v>
      </c>
      <c r="BE2870" s="14">
        <f t="shared" si="458"/>
        <v>52.166666666666664</v>
      </c>
      <c r="BF2870" s="14">
        <f t="shared" si="459"/>
        <v>52.6</v>
      </c>
      <c r="BG2870" s="14">
        <f t="shared" si="460"/>
        <v>49.8</v>
      </c>
    </row>
    <row r="2871" spans="1:59" x14ac:dyDescent="0.2">
      <c r="A2871" t="str">
        <f t="shared" si="451"/>
        <v>Rory Thompson_2017</v>
      </c>
      <c r="B2871" t="s">
        <v>836</v>
      </c>
      <c r="C2871" t="s">
        <v>144</v>
      </c>
      <c r="D2871">
        <v>2017</v>
      </c>
      <c r="E2871" s="13">
        <v>303900</v>
      </c>
      <c r="F2871" s="13">
        <v>303900</v>
      </c>
      <c r="G2871" s="13">
        <v>303900</v>
      </c>
      <c r="H2871" s="13">
        <v>319900</v>
      </c>
      <c r="I2871" s="13">
        <v>319900</v>
      </c>
      <c r="J2871" s="13">
        <v>319900</v>
      </c>
      <c r="K2871" s="13">
        <v>319900</v>
      </c>
      <c r="L2871" s="13">
        <v>319900</v>
      </c>
      <c r="M2871" s="13">
        <v>319900</v>
      </c>
      <c r="N2871" s="13">
        <v>319900</v>
      </c>
      <c r="O2871" s="13">
        <v>319900</v>
      </c>
      <c r="P2871" s="13">
        <v>319900</v>
      </c>
      <c r="Q2871" s="13">
        <v>319900</v>
      </c>
      <c r="R2871" s="13">
        <v>319900</v>
      </c>
      <c r="S2871" s="13">
        <v>325400</v>
      </c>
      <c r="T2871" s="13">
        <v>307000</v>
      </c>
      <c r="U2871" s="13">
        <v>291500</v>
      </c>
      <c r="V2871" s="13">
        <v>279900</v>
      </c>
      <c r="W2871" s="13">
        <v>279900</v>
      </c>
      <c r="X2871" s="13">
        <v>279900</v>
      </c>
      <c r="Y2871" s="13">
        <v>279900</v>
      </c>
      <c r="Z2871" s="13">
        <v>279900</v>
      </c>
      <c r="AA2871" s="13">
        <v>279900</v>
      </c>
      <c r="AB2871" s="13">
        <v>68</v>
      </c>
      <c r="AC2871" s="13">
        <v>80</v>
      </c>
      <c r="AD2871" s="13">
        <v>65</v>
      </c>
      <c r="AE2871" s="13"/>
      <c r="AF2871" s="13"/>
      <c r="AG2871" s="13"/>
      <c r="AH2871" s="13"/>
      <c r="AI2871" s="13"/>
      <c r="AJ2871" s="13"/>
      <c r="AK2871" s="13"/>
      <c r="AL2871" s="13"/>
      <c r="AM2871" s="13"/>
      <c r="AN2871" s="13"/>
      <c r="AO2871" s="13">
        <v>55</v>
      </c>
      <c r="AP2871" s="13">
        <v>32</v>
      </c>
      <c r="AQ2871" s="13">
        <v>61</v>
      </c>
      <c r="AR2871" s="13">
        <v>55</v>
      </c>
      <c r="AS2871" s="13"/>
      <c r="AT2871" s="13"/>
      <c r="AU2871" s="13"/>
      <c r="AV2871" s="13"/>
      <c r="AW2871" s="13"/>
      <c r="AX2871" s="13"/>
      <c r="AY2871" s="14">
        <f t="shared" si="454"/>
        <v>59.428571428571431</v>
      </c>
      <c r="AZ2871" s="14">
        <f t="shared" si="452"/>
        <v>23</v>
      </c>
      <c r="BA2871" s="19">
        <f t="shared" si="455"/>
        <v>0.31818181818181818</v>
      </c>
      <c r="BB2871" s="20">
        <f t="shared" si="453"/>
        <v>14.842025275740315</v>
      </c>
      <c r="BC2871">
        <f t="shared" si="456"/>
        <v>0</v>
      </c>
      <c r="BD2871" s="14">
        <f t="shared" si="457"/>
        <v>18</v>
      </c>
      <c r="BE2871" s="14">
        <f t="shared" si="458"/>
        <v>71</v>
      </c>
      <c r="BF2871" s="14" t="str">
        <f t="shared" si="459"/>
        <v/>
      </c>
      <c r="BG2871" s="14">
        <f t="shared" si="460"/>
        <v>49.333333333333336</v>
      </c>
    </row>
    <row r="2872" spans="1:59" x14ac:dyDescent="0.2">
      <c r="A2872" t="str">
        <f t="shared" si="451"/>
        <v>Rory Thompson_2016</v>
      </c>
      <c r="B2872" t="s">
        <v>836</v>
      </c>
      <c r="C2872" t="s">
        <v>144</v>
      </c>
      <c r="D2872">
        <v>2016</v>
      </c>
      <c r="E2872" s="13">
        <v>257700</v>
      </c>
      <c r="F2872" s="13">
        <v>257700</v>
      </c>
      <c r="G2872" s="13">
        <v>257700</v>
      </c>
      <c r="H2872" s="13">
        <v>255700</v>
      </c>
      <c r="I2872" s="13">
        <v>255700</v>
      </c>
      <c r="J2872" s="13">
        <v>255700</v>
      </c>
      <c r="K2872" s="13">
        <v>255700</v>
      </c>
      <c r="L2872" s="13">
        <v>255700</v>
      </c>
      <c r="M2872" s="13">
        <v>255700</v>
      </c>
      <c r="N2872" s="13">
        <v>255700</v>
      </c>
      <c r="O2872" s="13">
        <v>255700</v>
      </c>
      <c r="P2872" s="13">
        <v>255700</v>
      </c>
      <c r="Q2872" s="13">
        <v>232900</v>
      </c>
      <c r="R2872" s="13">
        <v>232900</v>
      </c>
      <c r="S2872" s="13">
        <v>216900</v>
      </c>
      <c r="T2872" s="13">
        <v>226200</v>
      </c>
      <c r="U2872" s="13">
        <v>245300</v>
      </c>
      <c r="V2872" s="13">
        <v>260700</v>
      </c>
      <c r="W2872" s="13">
        <v>256100</v>
      </c>
      <c r="X2872" s="13">
        <v>259000</v>
      </c>
      <c r="Y2872" s="13">
        <v>282400</v>
      </c>
      <c r="Z2872" s="13">
        <v>303700</v>
      </c>
      <c r="AA2872" s="13">
        <v>308000</v>
      </c>
      <c r="AB2872" s="13">
        <v>75</v>
      </c>
      <c r="AC2872" s="13">
        <v>38</v>
      </c>
      <c r="AD2872" s="13">
        <v>34</v>
      </c>
      <c r="AE2872" s="13"/>
      <c r="AF2872" s="13"/>
      <c r="AG2872" s="13"/>
      <c r="AH2872" s="13"/>
      <c r="AI2872" s="13"/>
      <c r="AJ2872" s="13"/>
      <c r="AK2872" s="13"/>
      <c r="AL2872" s="13"/>
      <c r="AM2872" s="13">
        <v>30</v>
      </c>
      <c r="AN2872" s="13"/>
      <c r="AO2872" s="13">
        <v>41</v>
      </c>
      <c r="AP2872" s="13">
        <v>80</v>
      </c>
      <c r="AQ2872" s="13">
        <v>59</v>
      </c>
      <c r="AR2872" s="13">
        <v>46</v>
      </c>
      <c r="AS2872" s="13">
        <v>45</v>
      </c>
      <c r="AT2872" s="13">
        <v>74</v>
      </c>
      <c r="AU2872" s="13">
        <v>95</v>
      </c>
      <c r="AV2872" s="13">
        <v>55</v>
      </c>
      <c r="AW2872" s="13">
        <v>48</v>
      </c>
      <c r="AX2872" s="13">
        <v>62</v>
      </c>
      <c r="AY2872" s="14">
        <f t="shared" si="454"/>
        <v>55.857142857142854</v>
      </c>
      <c r="AZ2872" s="14">
        <f t="shared" si="452"/>
        <v>23</v>
      </c>
      <c r="BA2872" s="19">
        <f t="shared" si="455"/>
        <v>0.63636363636363635</v>
      </c>
      <c r="BB2872" s="20">
        <f t="shared" si="453"/>
        <v>19.258792768527798</v>
      </c>
      <c r="BC2872">
        <f t="shared" si="456"/>
        <v>0</v>
      </c>
      <c r="BD2872" s="14">
        <f t="shared" si="457"/>
        <v>15</v>
      </c>
      <c r="BE2872" s="14">
        <f t="shared" si="458"/>
        <v>49</v>
      </c>
      <c r="BF2872" s="14">
        <f t="shared" si="459"/>
        <v>30</v>
      </c>
      <c r="BG2872" s="14">
        <f t="shared" si="460"/>
        <v>62.666666666666664</v>
      </c>
    </row>
    <row r="2873" spans="1:59" x14ac:dyDescent="0.2">
      <c r="A2873" t="str">
        <f t="shared" si="451"/>
        <v>Rory Thompson_2015</v>
      </c>
      <c r="B2873" t="s">
        <v>836</v>
      </c>
      <c r="C2873" t="s">
        <v>144</v>
      </c>
      <c r="D2873">
        <v>2015</v>
      </c>
      <c r="E2873" s="13">
        <v>313700</v>
      </c>
      <c r="F2873" s="13">
        <v>313700</v>
      </c>
      <c r="G2873" s="13">
        <v>313700</v>
      </c>
      <c r="H2873" s="13">
        <v>290800</v>
      </c>
      <c r="I2873" s="13">
        <v>280100</v>
      </c>
      <c r="J2873" s="13">
        <v>280100</v>
      </c>
      <c r="K2873" s="13">
        <v>284200</v>
      </c>
      <c r="L2873" s="13">
        <v>284200</v>
      </c>
      <c r="M2873" s="13">
        <v>284200</v>
      </c>
      <c r="N2873" s="13">
        <v>284200</v>
      </c>
      <c r="O2873" s="13">
        <v>284200</v>
      </c>
      <c r="P2873" s="13">
        <v>284200</v>
      </c>
      <c r="Q2873" s="13">
        <v>284200</v>
      </c>
      <c r="R2873" s="13">
        <v>284200</v>
      </c>
      <c r="S2873" s="13">
        <v>284200</v>
      </c>
      <c r="T2873" s="13">
        <v>297000</v>
      </c>
      <c r="U2873" s="13">
        <v>293400</v>
      </c>
      <c r="V2873" s="13">
        <v>274600</v>
      </c>
      <c r="W2873" s="13">
        <v>239900</v>
      </c>
      <c r="X2873" s="13">
        <v>239900</v>
      </c>
      <c r="Y2873" s="13">
        <v>239900</v>
      </c>
      <c r="Z2873" s="13">
        <v>218300</v>
      </c>
      <c r="AA2873" s="13">
        <v>208200</v>
      </c>
      <c r="AB2873" s="13">
        <v>56</v>
      </c>
      <c r="AC2873" s="13">
        <v>31</v>
      </c>
      <c r="AD2873" s="13">
        <v>47</v>
      </c>
      <c r="AE2873" s="13">
        <v>71</v>
      </c>
      <c r="AF2873" s="13"/>
      <c r="AG2873" s="13">
        <v>59</v>
      </c>
      <c r="AH2873" s="13"/>
      <c r="AI2873" s="13"/>
      <c r="AJ2873" s="13"/>
      <c r="AK2873" s="13"/>
      <c r="AL2873" s="13"/>
      <c r="AM2873" s="13"/>
      <c r="AN2873" s="13"/>
      <c r="AO2873" s="13"/>
      <c r="AP2873" s="13">
        <v>67</v>
      </c>
      <c r="AQ2873" s="13">
        <v>42</v>
      </c>
      <c r="AR2873" s="13">
        <v>26</v>
      </c>
      <c r="AS2873" s="13">
        <v>19</v>
      </c>
      <c r="AT2873" s="13"/>
      <c r="AU2873" s="13"/>
      <c r="AV2873" s="13">
        <v>53</v>
      </c>
      <c r="AW2873" s="13">
        <v>39</v>
      </c>
      <c r="AX2873" s="13">
        <v>63</v>
      </c>
      <c r="AY2873" s="14">
        <f t="shared" si="454"/>
        <v>47.75</v>
      </c>
      <c r="AZ2873" s="14">
        <f t="shared" si="452"/>
        <v>23</v>
      </c>
      <c r="BA2873" s="19">
        <f t="shared" si="455"/>
        <v>0.54545454545454541</v>
      </c>
      <c r="BB2873" s="20">
        <f t="shared" si="453"/>
        <v>16.668560498462639</v>
      </c>
      <c r="BC2873">
        <f t="shared" si="456"/>
        <v>0</v>
      </c>
      <c r="BD2873" s="14">
        <f t="shared" si="457"/>
        <v>23</v>
      </c>
      <c r="BE2873" s="14">
        <f t="shared" si="458"/>
        <v>52.8</v>
      </c>
      <c r="BF2873" s="14" t="str">
        <f t="shared" si="459"/>
        <v/>
      </c>
      <c r="BG2873" s="14">
        <f t="shared" si="460"/>
        <v>44.142857142857146</v>
      </c>
    </row>
    <row r="2874" spans="1:59" x14ac:dyDescent="0.2">
      <c r="A2874" t="str">
        <f t="shared" si="451"/>
        <v>Scott Thompson_2018</v>
      </c>
      <c r="B2874" t="s">
        <v>857</v>
      </c>
      <c r="C2874" t="s">
        <v>316</v>
      </c>
      <c r="D2874">
        <v>2018</v>
      </c>
      <c r="E2874" s="13">
        <v>384300</v>
      </c>
      <c r="F2874" s="13">
        <v>384300</v>
      </c>
      <c r="G2874" s="13">
        <v>384300</v>
      </c>
      <c r="H2874" s="13">
        <v>399400</v>
      </c>
      <c r="I2874" s="13">
        <v>409500</v>
      </c>
      <c r="J2874" s="13">
        <v>437100</v>
      </c>
      <c r="K2874" s="13">
        <v>459900</v>
      </c>
      <c r="L2874" s="13">
        <v>462300</v>
      </c>
      <c r="M2874" s="13">
        <v>427300</v>
      </c>
      <c r="N2874" s="13">
        <v>396500</v>
      </c>
      <c r="O2874" s="13">
        <v>379000</v>
      </c>
      <c r="P2874" s="13">
        <v>373500</v>
      </c>
      <c r="Q2874" s="13">
        <v>363600</v>
      </c>
      <c r="R2874" s="13">
        <v>363600</v>
      </c>
      <c r="S2874" s="13">
        <v>359500</v>
      </c>
      <c r="T2874" s="13">
        <v>367900</v>
      </c>
      <c r="U2874" s="13">
        <v>409900</v>
      </c>
      <c r="V2874" s="13">
        <v>431600</v>
      </c>
      <c r="W2874" s="13">
        <v>428700</v>
      </c>
      <c r="X2874" s="13">
        <v>385800</v>
      </c>
      <c r="Y2874" s="13">
        <v>344300</v>
      </c>
      <c r="Z2874" s="13">
        <v>326900</v>
      </c>
      <c r="AA2874" s="13">
        <v>326100</v>
      </c>
      <c r="AB2874" s="13">
        <v>110</v>
      </c>
      <c r="AC2874" s="13">
        <v>81</v>
      </c>
      <c r="AD2874" s="13">
        <v>71</v>
      </c>
      <c r="AE2874" s="13">
        <v>105</v>
      </c>
      <c r="AF2874" s="13">
        <v>125</v>
      </c>
      <c r="AG2874" s="13">
        <v>80</v>
      </c>
      <c r="AH2874" s="13">
        <v>75</v>
      </c>
      <c r="AI2874" s="13">
        <v>45</v>
      </c>
      <c r="AJ2874" s="13">
        <v>69</v>
      </c>
      <c r="AK2874" s="13">
        <v>85</v>
      </c>
      <c r="AL2874" s="13">
        <v>61</v>
      </c>
      <c r="AM2874" s="13">
        <v>58</v>
      </c>
      <c r="AN2874" s="13"/>
      <c r="AO2874" s="13">
        <v>92</v>
      </c>
      <c r="AP2874" s="13">
        <v>89</v>
      </c>
      <c r="AQ2874" s="13">
        <v>139</v>
      </c>
      <c r="AR2874" s="13">
        <v>71</v>
      </c>
      <c r="AS2874" s="13">
        <v>48</v>
      </c>
      <c r="AT2874" s="13">
        <v>47</v>
      </c>
      <c r="AU2874" s="13">
        <v>49</v>
      </c>
      <c r="AV2874" s="13">
        <v>77</v>
      </c>
      <c r="AW2874" s="13">
        <v>80</v>
      </c>
      <c r="AX2874" s="13">
        <v>41</v>
      </c>
      <c r="AY2874" s="14">
        <f t="shared" si="454"/>
        <v>77.181818181818187</v>
      </c>
      <c r="AZ2874" s="14">
        <f t="shared" si="452"/>
        <v>23</v>
      </c>
      <c r="BA2874" s="19">
        <f t="shared" si="455"/>
        <v>1</v>
      </c>
      <c r="BB2874" s="20">
        <f t="shared" si="453"/>
        <v>25.90208001141508</v>
      </c>
      <c r="BC2874">
        <f t="shared" si="456"/>
        <v>0</v>
      </c>
      <c r="BD2874" s="14">
        <f t="shared" si="457"/>
        <v>23</v>
      </c>
      <c r="BE2874" s="14">
        <f t="shared" si="458"/>
        <v>95.333333333333329</v>
      </c>
      <c r="BF2874" s="14">
        <f t="shared" si="459"/>
        <v>65.5</v>
      </c>
      <c r="BG2874" s="14">
        <f t="shared" si="460"/>
        <v>71.222222222222229</v>
      </c>
    </row>
    <row r="2875" spans="1:59" x14ac:dyDescent="0.2">
      <c r="A2875" t="str">
        <f t="shared" si="451"/>
        <v>Scott Thompson_2017</v>
      </c>
      <c r="B2875" t="s">
        <v>857</v>
      </c>
      <c r="C2875" t="s">
        <v>316</v>
      </c>
      <c r="D2875">
        <v>2017</v>
      </c>
      <c r="E2875" s="13">
        <v>386300</v>
      </c>
      <c r="F2875" s="13">
        <v>386300</v>
      </c>
      <c r="G2875" s="13">
        <v>386300</v>
      </c>
      <c r="H2875" s="13">
        <v>386300</v>
      </c>
      <c r="I2875" s="13">
        <v>367000</v>
      </c>
      <c r="J2875" s="13">
        <v>338300</v>
      </c>
      <c r="K2875" s="13">
        <v>329500</v>
      </c>
      <c r="L2875" s="13">
        <v>356400</v>
      </c>
      <c r="M2875" s="13">
        <v>379100</v>
      </c>
      <c r="N2875" s="13">
        <v>398500</v>
      </c>
      <c r="O2875" s="13">
        <v>391200</v>
      </c>
      <c r="P2875" s="13">
        <v>389800</v>
      </c>
      <c r="Q2875" s="13">
        <v>389800</v>
      </c>
      <c r="R2875" s="13">
        <v>377800</v>
      </c>
      <c r="S2875" s="13">
        <v>353800</v>
      </c>
      <c r="T2875" s="13">
        <v>314500</v>
      </c>
      <c r="U2875" s="13">
        <v>305500</v>
      </c>
      <c r="V2875" s="13">
        <v>306300</v>
      </c>
      <c r="W2875" s="13">
        <v>327800</v>
      </c>
      <c r="X2875" s="13">
        <v>335800</v>
      </c>
      <c r="Y2875" s="13">
        <v>342500</v>
      </c>
      <c r="Z2875" s="13">
        <v>343800</v>
      </c>
      <c r="AA2875" s="13">
        <v>344300</v>
      </c>
      <c r="AB2875" s="13">
        <v>88</v>
      </c>
      <c r="AC2875" s="13">
        <v>46</v>
      </c>
      <c r="AD2875" s="13"/>
      <c r="AE2875" s="13">
        <v>49</v>
      </c>
      <c r="AF2875" s="13">
        <v>55</v>
      </c>
      <c r="AG2875" s="13">
        <v>75</v>
      </c>
      <c r="AH2875" s="13">
        <v>123</v>
      </c>
      <c r="AI2875" s="13">
        <v>63</v>
      </c>
      <c r="AJ2875" s="13">
        <v>80</v>
      </c>
      <c r="AK2875" s="13">
        <v>75</v>
      </c>
      <c r="AL2875" s="13">
        <v>73</v>
      </c>
      <c r="AM2875" s="13"/>
      <c r="AN2875" s="13">
        <v>54</v>
      </c>
      <c r="AO2875" s="13">
        <v>41</v>
      </c>
      <c r="AP2875" s="13">
        <v>27</v>
      </c>
      <c r="AQ2875" s="13">
        <v>99</v>
      </c>
      <c r="AR2875" s="13">
        <v>58</v>
      </c>
      <c r="AS2875" s="13">
        <v>75</v>
      </c>
      <c r="AT2875" s="13">
        <v>82</v>
      </c>
      <c r="AU2875" s="13">
        <v>61</v>
      </c>
      <c r="AV2875" s="13">
        <v>67</v>
      </c>
      <c r="AW2875" s="13">
        <v>81</v>
      </c>
      <c r="AX2875" s="13">
        <v>96</v>
      </c>
      <c r="AY2875" s="14">
        <f t="shared" si="454"/>
        <v>69.904761904761898</v>
      </c>
      <c r="AZ2875" s="14">
        <f t="shared" si="452"/>
        <v>23</v>
      </c>
      <c r="BA2875" s="19">
        <f t="shared" si="455"/>
        <v>0.95454545454545459</v>
      </c>
      <c r="BB2875" s="20">
        <f t="shared" si="453"/>
        <v>21.874425162515159</v>
      </c>
      <c r="BC2875">
        <f t="shared" si="456"/>
        <v>0</v>
      </c>
      <c r="BD2875" s="14">
        <f t="shared" si="457"/>
        <v>17</v>
      </c>
      <c r="BE2875" s="14">
        <f t="shared" si="458"/>
        <v>62.6</v>
      </c>
      <c r="BF2875" s="14">
        <f t="shared" si="459"/>
        <v>82.8</v>
      </c>
      <c r="BG2875" s="14">
        <f t="shared" si="460"/>
        <v>71.777777777777771</v>
      </c>
    </row>
    <row r="2876" spans="1:59" x14ac:dyDescent="0.2">
      <c r="A2876" t="str">
        <f t="shared" si="451"/>
        <v>Scott Thompson_2016</v>
      </c>
      <c r="B2876" t="s">
        <v>857</v>
      </c>
      <c r="C2876" t="s">
        <v>316</v>
      </c>
      <c r="D2876">
        <v>2016</v>
      </c>
      <c r="E2876" s="13">
        <v>396700</v>
      </c>
      <c r="F2876" s="13">
        <v>396700</v>
      </c>
      <c r="G2876" s="13">
        <v>396700</v>
      </c>
      <c r="H2876" s="13">
        <v>396700</v>
      </c>
      <c r="I2876" s="13">
        <v>387200</v>
      </c>
      <c r="J2876" s="13">
        <v>392200</v>
      </c>
      <c r="K2876" s="13">
        <v>420100</v>
      </c>
      <c r="L2876" s="13">
        <v>440200</v>
      </c>
      <c r="M2876" s="13">
        <v>456500</v>
      </c>
      <c r="N2876" s="13">
        <v>437500</v>
      </c>
      <c r="O2876" s="13">
        <v>421800</v>
      </c>
      <c r="P2876" s="13">
        <v>399600</v>
      </c>
      <c r="Q2876" s="13">
        <v>392400</v>
      </c>
      <c r="R2876" s="13">
        <v>376600</v>
      </c>
      <c r="S2876" s="13">
        <v>372300</v>
      </c>
      <c r="T2876" s="13">
        <v>372300</v>
      </c>
      <c r="U2876" s="13">
        <v>357900</v>
      </c>
      <c r="V2876" s="13">
        <v>341300</v>
      </c>
      <c r="W2876" s="13">
        <v>327200</v>
      </c>
      <c r="X2876" s="13">
        <v>325700</v>
      </c>
      <c r="Y2876" s="13">
        <v>335400</v>
      </c>
      <c r="Z2876" s="13">
        <v>335400</v>
      </c>
      <c r="AA2876" s="13">
        <v>309200</v>
      </c>
      <c r="AB2876" s="13">
        <v>66</v>
      </c>
      <c r="AC2876" s="13"/>
      <c r="AD2876" s="13">
        <v>70</v>
      </c>
      <c r="AE2876" s="13">
        <v>76</v>
      </c>
      <c r="AF2876" s="13">
        <v>92</v>
      </c>
      <c r="AG2876" s="13">
        <v>125</v>
      </c>
      <c r="AH2876" s="13">
        <v>78</v>
      </c>
      <c r="AI2876" s="13">
        <v>95</v>
      </c>
      <c r="AJ2876" s="13">
        <v>57</v>
      </c>
      <c r="AK2876" s="13">
        <v>75</v>
      </c>
      <c r="AL2876" s="13">
        <v>70</v>
      </c>
      <c r="AM2876" s="13">
        <v>79</v>
      </c>
      <c r="AN2876" s="13">
        <v>57</v>
      </c>
      <c r="AO2876" s="13">
        <v>83</v>
      </c>
      <c r="AP2876" s="13"/>
      <c r="AQ2876" s="13">
        <v>52</v>
      </c>
      <c r="AR2876" s="13">
        <v>46</v>
      </c>
      <c r="AS2876" s="13">
        <v>80</v>
      </c>
      <c r="AT2876" s="13">
        <v>73</v>
      </c>
      <c r="AU2876" s="13">
        <v>71</v>
      </c>
      <c r="AV2876" s="13"/>
      <c r="AW2876" s="13">
        <v>4</v>
      </c>
      <c r="AX2876" s="13"/>
      <c r="AY2876" s="14">
        <f t="shared" si="454"/>
        <v>71</v>
      </c>
      <c r="AZ2876" s="14">
        <f t="shared" si="452"/>
        <v>23</v>
      </c>
      <c r="BA2876" s="19">
        <f t="shared" si="455"/>
        <v>0.86363636363636365</v>
      </c>
      <c r="BB2876" s="20">
        <f t="shared" si="453"/>
        <v>23.816427570528333</v>
      </c>
      <c r="BC2876">
        <f t="shared" si="456"/>
        <v>0</v>
      </c>
      <c r="BD2876" s="14">
        <f t="shared" si="457"/>
        <v>23</v>
      </c>
      <c r="BE2876" s="14">
        <f t="shared" si="458"/>
        <v>85.8</v>
      </c>
      <c r="BF2876" s="14">
        <f t="shared" si="459"/>
        <v>75.666666666666671</v>
      </c>
      <c r="BG2876" s="14">
        <f t="shared" si="460"/>
        <v>54.333333333333336</v>
      </c>
    </row>
    <row r="2877" spans="1:59" x14ac:dyDescent="0.2">
      <c r="A2877" t="str">
        <f t="shared" si="451"/>
        <v>Scott Thompson_2015</v>
      </c>
      <c r="B2877" t="s">
        <v>857</v>
      </c>
      <c r="C2877" t="s">
        <v>316</v>
      </c>
      <c r="D2877">
        <v>2015</v>
      </c>
      <c r="E2877" s="13">
        <v>422300</v>
      </c>
      <c r="F2877" s="13">
        <v>422300</v>
      </c>
      <c r="G2877" s="13">
        <v>422300</v>
      </c>
      <c r="H2877" s="13">
        <v>381100</v>
      </c>
      <c r="I2877" s="13">
        <v>373700</v>
      </c>
      <c r="J2877" s="13">
        <v>371700</v>
      </c>
      <c r="K2877" s="13">
        <v>400100</v>
      </c>
      <c r="L2877" s="13">
        <v>400500</v>
      </c>
      <c r="M2877" s="13">
        <v>411700</v>
      </c>
      <c r="N2877" s="13">
        <v>396700</v>
      </c>
      <c r="O2877" s="13">
        <v>393400</v>
      </c>
      <c r="P2877" s="13">
        <v>377500</v>
      </c>
      <c r="Q2877" s="13">
        <v>366700</v>
      </c>
      <c r="R2877" s="13">
        <v>366700</v>
      </c>
      <c r="S2877" s="13">
        <v>348000</v>
      </c>
      <c r="T2877" s="13">
        <v>343700</v>
      </c>
      <c r="U2877" s="13">
        <v>333600</v>
      </c>
      <c r="V2877" s="13">
        <v>335700</v>
      </c>
      <c r="W2877" s="13">
        <v>342800</v>
      </c>
      <c r="X2877" s="13">
        <v>354900</v>
      </c>
      <c r="Y2877" s="13">
        <v>368600</v>
      </c>
      <c r="Z2877" s="13">
        <v>377600</v>
      </c>
      <c r="AA2877" s="13">
        <v>395600</v>
      </c>
      <c r="AB2877" s="13">
        <v>61</v>
      </c>
      <c r="AC2877" s="13">
        <v>51</v>
      </c>
      <c r="AD2877" s="13">
        <v>45</v>
      </c>
      <c r="AE2877" s="13">
        <v>114</v>
      </c>
      <c r="AF2877" s="13">
        <v>60</v>
      </c>
      <c r="AG2877" s="13">
        <v>113</v>
      </c>
      <c r="AH2877" s="13">
        <v>67</v>
      </c>
      <c r="AI2877" s="13">
        <v>84</v>
      </c>
      <c r="AJ2877" s="13">
        <v>60</v>
      </c>
      <c r="AK2877" s="13">
        <v>83</v>
      </c>
      <c r="AL2877" s="13">
        <v>54</v>
      </c>
      <c r="AM2877" s="13">
        <v>63</v>
      </c>
      <c r="AN2877" s="13"/>
      <c r="AO2877" s="13">
        <v>57</v>
      </c>
      <c r="AP2877" s="13">
        <v>76</v>
      </c>
      <c r="AQ2877" s="13">
        <v>48</v>
      </c>
      <c r="AR2877" s="13">
        <v>83</v>
      </c>
      <c r="AS2877" s="13">
        <v>88</v>
      </c>
      <c r="AT2877" s="13">
        <v>64</v>
      </c>
      <c r="AU2877" s="13">
        <v>95</v>
      </c>
      <c r="AV2877" s="13">
        <v>88</v>
      </c>
      <c r="AW2877" s="13">
        <v>90</v>
      </c>
      <c r="AX2877" s="13"/>
      <c r="AY2877" s="14">
        <f t="shared" si="454"/>
        <v>73.523809523809518</v>
      </c>
      <c r="AZ2877" s="14">
        <f t="shared" si="452"/>
        <v>23</v>
      </c>
      <c r="BA2877" s="19">
        <f t="shared" si="455"/>
        <v>0.95454545454545459</v>
      </c>
      <c r="BB2877" s="20">
        <f t="shared" si="453"/>
        <v>20.046493577728366</v>
      </c>
      <c r="BC2877">
        <f t="shared" si="456"/>
        <v>0</v>
      </c>
      <c r="BD2877" s="14">
        <f t="shared" si="457"/>
        <v>17</v>
      </c>
      <c r="BE2877" s="14">
        <f t="shared" si="458"/>
        <v>74</v>
      </c>
      <c r="BF2877" s="14">
        <f t="shared" si="459"/>
        <v>68.5</v>
      </c>
      <c r="BG2877" s="14">
        <f t="shared" si="460"/>
        <v>79</v>
      </c>
    </row>
    <row r="2878" spans="1:59" x14ac:dyDescent="0.2">
      <c r="A2878" t="str">
        <f t="shared" si="451"/>
        <v>Jackson Thurlow_2018</v>
      </c>
      <c r="B2878" t="s">
        <v>929</v>
      </c>
      <c r="C2878" t="s">
        <v>423</v>
      </c>
      <c r="D2878">
        <v>2018</v>
      </c>
      <c r="E2878" s="13">
        <v>298500</v>
      </c>
      <c r="F2878" s="13">
        <v>298500</v>
      </c>
      <c r="G2878" s="13">
        <v>298500</v>
      </c>
      <c r="H2878" s="13">
        <v>298500</v>
      </c>
      <c r="I2878" s="13">
        <v>298500</v>
      </c>
      <c r="J2878" s="13">
        <v>298500</v>
      </c>
      <c r="K2878" s="13">
        <v>298500</v>
      </c>
      <c r="L2878" s="13">
        <v>298000</v>
      </c>
      <c r="M2878" s="13">
        <v>315200</v>
      </c>
      <c r="N2878" s="13">
        <v>317700</v>
      </c>
      <c r="O2878" s="13">
        <v>317700</v>
      </c>
      <c r="P2878" s="13">
        <v>317700</v>
      </c>
      <c r="Q2878" s="13">
        <v>317700</v>
      </c>
      <c r="R2878" s="13">
        <v>317700</v>
      </c>
      <c r="S2878" s="13">
        <v>317700</v>
      </c>
      <c r="T2878" s="13">
        <v>317700</v>
      </c>
      <c r="U2878" s="13">
        <v>317700</v>
      </c>
      <c r="V2878" s="13">
        <v>317700</v>
      </c>
      <c r="W2878" s="13">
        <v>317700</v>
      </c>
      <c r="X2878" s="13">
        <v>317700</v>
      </c>
      <c r="Y2878" s="13">
        <v>294800</v>
      </c>
      <c r="Z2878" s="13">
        <v>294800</v>
      </c>
      <c r="AA2878" s="13">
        <v>285300</v>
      </c>
      <c r="AB2878" s="13"/>
      <c r="AC2878" s="13"/>
      <c r="AD2878" s="13"/>
      <c r="AE2878" s="13"/>
      <c r="AF2878" s="13">
        <v>36</v>
      </c>
      <c r="AG2878" s="13">
        <v>61</v>
      </c>
      <c r="AH2878" s="13">
        <v>80</v>
      </c>
      <c r="AI2878" s="13">
        <v>77</v>
      </c>
      <c r="AJ2878" s="13">
        <v>39</v>
      </c>
      <c r="AK2878" s="13"/>
      <c r="AL2878" s="13"/>
      <c r="AM2878" s="13"/>
      <c r="AN2878" s="13"/>
      <c r="AO2878" s="13"/>
      <c r="AP2878" s="13"/>
      <c r="AQ2878" s="13"/>
      <c r="AR2878" s="13"/>
      <c r="AS2878" s="13"/>
      <c r="AT2878" s="13"/>
      <c r="AU2878" s="13">
        <v>28</v>
      </c>
      <c r="AV2878" s="13"/>
      <c r="AW2878" s="13">
        <v>94</v>
      </c>
      <c r="AX2878" s="13"/>
      <c r="AY2878" s="14">
        <f t="shared" si="454"/>
        <v>59.285714285714285</v>
      </c>
      <c r="AZ2878" s="14">
        <f t="shared" si="452"/>
        <v>23</v>
      </c>
      <c r="BA2878" s="19">
        <f t="shared" si="455"/>
        <v>0.31818181818181818</v>
      </c>
      <c r="BB2878" s="20">
        <f t="shared" si="453"/>
        <v>25.440874498296935</v>
      </c>
      <c r="BC2878">
        <f t="shared" si="456"/>
        <v>0</v>
      </c>
      <c r="BD2878" s="14">
        <f t="shared" si="457"/>
        <v>23</v>
      </c>
      <c r="BE2878" s="14">
        <f t="shared" si="458"/>
        <v>48.5</v>
      </c>
      <c r="BF2878" s="14">
        <f t="shared" si="459"/>
        <v>65.333333333333329</v>
      </c>
      <c r="BG2878" s="14">
        <f t="shared" si="460"/>
        <v>61</v>
      </c>
    </row>
    <row r="2879" spans="1:59" x14ac:dyDescent="0.2">
      <c r="A2879" t="str">
        <f t="shared" si="451"/>
        <v>Jackson Thurlow_2017</v>
      </c>
      <c r="B2879" t="s">
        <v>929</v>
      </c>
      <c r="C2879" t="s">
        <v>423</v>
      </c>
      <c r="D2879">
        <v>2017</v>
      </c>
      <c r="E2879" s="13">
        <v>267600</v>
      </c>
      <c r="F2879" s="13">
        <v>267600</v>
      </c>
      <c r="G2879" s="13">
        <v>267600</v>
      </c>
      <c r="H2879" s="13">
        <v>262200</v>
      </c>
      <c r="I2879" s="13">
        <v>258800</v>
      </c>
      <c r="J2879" s="13">
        <v>252500</v>
      </c>
      <c r="K2879" s="13">
        <v>252500</v>
      </c>
      <c r="L2879" s="13">
        <v>252100</v>
      </c>
      <c r="M2879" s="13">
        <v>252100</v>
      </c>
      <c r="N2879" s="13">
        <v>252100</v>
      </c>
      <c r="O2879" s="13">
        <v>252100</v>
      </c>
      <c r="P2879" s="13">
        <v>252100</v>
      </c>
      <c r="Q2879" s="13">
        <v>252100</v>
      </c>
      <c r="R2879" s="13">
        <v>252100</v>
      </c>
      <c r="S2879" s="13">
        <v>252100</v>
      </c>
      <c r="T2879" s="13">
        <v>252100</v>
      </c>
      <c r="U2879" s="13">
        <v>252100</v>
      </c>
      <c r="V2879" s="13">
        <v>252100</v>
      </c>
      <c r="W2879" s="13">
        <v>252100</v>
      </c>
      <c r="X2879" s="13">
        <v>260400</v>
      </c>
      <c r="Y2879" s="13">
        <v>277600</v>
      </c>
      <c r="Z2879" s="13">
        <v>290500</v>
      </c>
      <c r="AA2879" s="13">
        <v>296400</v>
      </c>
      <c r="AB2879" s="13">
        <v>38</v>
      </c>
      <c r="AC2879" s="13">
        <v>62</v>
      </c>
      <c r="AD2879" s="13">
        <v>44</v>
      </c>
      <c r="AE2879" s="13">
        <v>40</v>
      </c>
      <c r="AF2879" s="13">
        <v>53</v>
      </c>
      <c r="AG2879" s="13"/>
      <c r="AH2879" s="13">
        <v>54</v>
      </c>
      <c r="AI2879" s="13"/>
      <c r="AJ2879" s="13"/>
      <c r="AK2879" s="13"/>
      <c r="AL2879" s="13"/>
      <c r="AM2879" s="13"/>
      <c r="AN2879" s="13"/>
      <c r="AO2879" s="13"/>
      <c r="AP2879" s="13"/>
      <c r="AQ2879" s="13"/>
      <c r="AR2879" s="13"/>
      <c r="AS2879" s="13"/>
      <c r="AT2879" s="13">
        <v>63</v>
      </c>
      <c r="AU2879" s="13">
        <v>79</v>
      </c>
      <c r="AV2879" s="13">
        <v>55</v>
      </c>
      <c r="AW2879" s="13">
        <v>55</v>
      </c>
      <c r="AX2879" s="13"/>
      <c r="AY2879" s="14">
        <f t="shared" si="454"/>
        <v>54.3</v>
      </c>
      <c r="AZ2879" s="14">
        <f t="shared" si="452"/>
        <v>23</v>
      </c>
      <c r="BA2879" s="19">
        <f t="shared" si="455"/>
        <v>0.45454545454545453</v>
      </c>
      <c r="BB2879" s="20">
        <f t="shared" si="453"/>
        <v>12.12939496521661</v>
      </c>
      <c r="BC2879">
        <f t="shared" si="456"/>
        <v>0</v>
      </c>
      <c r="BD2879" s="14">
        <f t="shared" si="457"/>
        <v>8</v>
      </c>
      <c r="BE2879" s="14">
        <f t="shared" si="458"/>
        <v>47.4</v>
      </c>
      <c r="BF2879" s="14">
        <f t="shared" si="459"/>
        <v>54</v>
      </c>
      <c r="BG2879" s="14">
        <f t="shared" si="460"/>
        <v>63</v>
      </c>
    </row>
    <row r="2880" spans="1:59" x14ac:dyDescent="0.2">
      <c r="A2880" t="str">
        <f t="shared" si="451"/>
        <v>Jackson Thurlow_2016</v>
      </c>
      <c r="B2880" t="s">
        <v>929</v>
      </c>
      <c r="C2880" t="s">
        <v>423</v>
      </c>
      <c r="D2880">
        <v>2016</v>
      </c>
      <c r="E2880" s="13">
        <v>379100</v>
      </c>
      <c r="F2880" s="13">
        <v>379100</v>
      </c>
      <c r="G2880" s="13">
        <v>379100</v>
      </c>
      <c r="H2880" s="13">
        <v>379100</v>
      </c>
      <c r="I2880" s="13">
        <v>379100</v>
      </c>
      <c r="J2880" s="13">
        <v>379100</v>
      </c>
      <c r="K2880" s="13">
        <v>379100</v>
      </c>
      <c r="L2880" s="13">
        <v>379100</v>
      </c>
      <c r="M2880" s="13">
        <v>379100</v>
      </c>
      <c r="N2880" s="13">
        <v>379100</v>
      </c>
      <c r="O2880" s="13">
        <v>379100</v>
      </c>
      <c r="P2880" s="13">
        <v>379100</v>
      </c>
      <c r="Q2880" s="13">
        <v>379100</v>
      </c>
      <c r="R2880" s="13">
        <v>379100</v>
      </c>
      <c r="S2880" s="13">
        <v>379100</v>
      </c>
      <c r="T2880" s="13">
        <v>379100</v>
      </c>
      <c r="U2880" s="13">
        <v>379100</v>
      </c>
      <c r="V2880" s="13">
        <v>379100</v>
      </c>
      <c r="W2880" s="13">
        <v>379100</v>
      </c>
      <c r="X2880" s="13">
        <v>379100</v>
      </c>
      <c r="Y2880" s="13">
        <v>379100</v>
      </c>
      <c r="Z2880" s="13">
        <v>379100</v>
      </c>
      <c r="AA2880" s="13">
        <v>379100</v>
      </c>
      <c r="AB2880" s="13"/>
      <c r="AC2880" s="13"/>
      <c r="AD2880" s="13"/>
      <c r="AE2880" s="13"/>
      <c r="AF2880" s="13"/>
      <c r="AG2880" s="13"/>
      <c r="AH2880" s="13"/>
      <c r="AI2880" s="13"/>
      <c r="AJ2880" s="13"/>
      <c r="AK2880" s="13"/>
      <c r="AL2880" s="13"/>
      <c r="AM2880" s="13"/>
      <c r="AN2880" s="13"/>
      <c r="AO2880" s="13"/>
      <c r="AP2880" s="13"/>
      <c r="AQ2880" s="13"/>
      <c r="AR2880" s="13"/>
      <c r="AS2880" s="13"/>
      <c r="AT2880" s="13"/>
      <c r="AU2880" s="13"/>
      <c r="AV2880" s="13"/>
      <c r="AW2880" s="13"/>
      <c r="AX2880" s="13"/>
      <c r="AY2880" s="14" t="str">
        <f t="shared" si="454"/>
        <v/>
      </c>
      <c r="AZ2880" s="14">
        <f t="shared" si="452"/>
        <v>23</v>
      </c>
      <c r="BA2880" s="19">
        <f t="shared" si="455"/>
        <v>0</v>
      </c>
      <c r="BB2880" s="20" t="e">
        <f t="shared" si="453"/>
        <v>#DIV/0!</v>
      </c>
      <c r="BC2880">
        <f t="shared" si="456"/>
        <v>0</v>
      </c>
      <c r="BD2880" s="14">
        <f t="shared" si="457"/>
        <v>1</v>
      </c>
      <c r="BE2880" s="14" t="str">
        <f t="shared" si="458"/>
        <v/>
      </c>
      <c r="BF2880" s="14" t="str">
        <f t="shared" si="459"/>
        <v/>
      </c>
      <c r="BG2880" s="14" t="str">
        <f t="shared" si="460"/>
        <v/>
      </c>
    </row>
    <row r="2881" spans="1:59" x14ac:dyDescent="0.2">
      <c r="A2881" t="str">
        <f t="shared" si="451"/>
        <v>Jackson Thurlow_2015</v>
      </c>
      <c r="B2881" t="s">
        <v>929</v>
      </c>
      <c r="C2881" t="s">
        <v>423</v>
      </c>
      <c r="D2881">
        <v>2015</v>
      </c>
      <c r="E2881" s="13">
        <v>305000</v>
      </c>
      <c r="F2881" s="13">
        <v>305000</v>
      </c>
      <c r="G2881" s="13">
        <v>305000</v>
      </c>
      <c r="H2881" s="13">
        <v>305000</v>
      </c>
      <c r="I2881" s="13">
        <v>305000</v>
      </c>
      <c r="J2881" s="13">
        <v>331100</v>
      </c>
      <c r="K2881" s="13">
        <v>357400</v>
      </c>
      <c r="L2881" s="13">
        <v>406400</v>
      </c>
      <c r="M2881" s="13">
        <v>432400</v>
      </c>
      <c r="N2881" s="13">
        <v>435800</v>
      </c>
      <c r="O2881" s="13">
        <v>421400</v>
      </c>
      <c r="P2881" s="13">
        <v>417600</v>
      </c>
      <c r="Q2881" s="13">
        <v>410800</v>
      </c>
      <c r="R2881" s="13">
        <v>410800</v>
      </c>
      <c r="S2881" s="13">
        <v>410800</v>
      </c>
      <c r="T2881" s="13">
        <v>393700</v>
      </c>
      <c r="U2881" s="13">
        <v>365700</v>
      </c>
      <c r="V2881" s="13">
        <v>333000</v>
      </c>
      <c r="W2881" s="13">
        <v>319300</v>
      </c>
      <c r="X2881" s="13">
        <v>306900</v>
      </c>
      <c r="Y2881" s="13">
        <v>308900</v>
      </c>
      <c r="Z2881" s="13">
        <v>306800</v>
      </c>
      <c r="AA2881" s="13">
        <v>295700</v>
      </c>
      <c r="AB2881" s="13"/>
      <c r="AC2881" s="13"/>
      <c r="AD2881" s="13">
        <v>88</v>
      </c>
      <c r="AE2881" s="13">
        <v>52</v>
      </c>
      <c r="AF2881" s="13">
        <v>102</v>
      </c>
      <c r="AG2881" s="13">
        <v>104</v>
      </c>
      <c r="AH2881" s="13">
        <v>119</v>
      </c>
      <c r="AI2881" s="13">
        <v>78</v>
      </c>
      <c r="AJ2881" s="13">
        <v>68</v>
      </c>
      <c r="AK2881" s="13">
        <v>79</v>
      </c>
      <c r="AL2881" s="13">
        <v>94</v>
      </c>
      <c r="AM2881" s="13">
        <v>60</v>
      </c>
      <c r="AN2881" s="13"/>
      <c r="AO2881" s="13"/>
      <c r="AP2881" s="13">
        <v>50</v>
      </c>
      <c r="AQ2881" s="13">
        <v>60</v>
      </c>
      <c r="AR2881" s="13">
        <v>37</v>
      </c>
      <c r="AS2881" s="13">
        <v>73</v>
      </c>
      <c r="AT2881" s="13">
        <v>55</v>
      </c>
      <c r="AU2881" s="13">
        <v>63</v>
      </c>
      <c r="AV2881" s="13">
        <v>67</v>
      </c>
      <c r="AW2881" s="13">
        <v>33</v>
      </c>
      <c r="AX2881" s="13">
        <v>53</v>
      </c>
      <c r="AY2881" s="14">
        <f t="shared" si="454"/>
        <v>70.263157894736835</v>
      </c>
      <c r="AZ2881" s="14">
        <f t="shared" si="452"/>
        <v>23</v>
      </c>
      <c r="BA2881" s="19">
        <f t="shared" si="455"/>
        <v>0.86363636363636365</v>
      </c>
      <c r="BB2881" s="20">
        <f t="shared" si="453"/>
        <v>23.084006260379503</v>
      </c>
      <c r="BC2881">
        <f t="shared" si="456"/>
        <v>0</v>
      </c>
      <c r="BD2881" s="14">
        <f t="shared" si="457"/>
        <v>23</v>
      </c>
      <c r="BE2881" s="14">
        <f t="shared" si="458"/>
        <v>86.5</v>
      </c>
      <c r="BF2881" s="14">
        <f t="shared" si="459"/>
        <v>83</v>
      </c>
      <c r="BG2881" s="14">
        <f t="shared" si="460"/>
        <v>54.555555555555557</v>
      </c>
    </row>
    <row r="2882" spans="1:59" x14ac:dyDescent="0.2">
      <c r="A2882" t="str">
        <f t="shared" ref="A2882:A2945" si="461">B2882&amp;"_"&amp;D2882</f>
        <v>Anton Tohill_2018</v>
      </c>
      <c r="B2882" t="s">
        <v>2735</v>
      </c>
      <c r="C2882" t="s">
        <v>116</v>
      </c>
      <c r="D2882">
        <v>2018</v>
      </c>
      <c r="E2882" s="13">
        <v>0</v>
      </c>
      <c r="F2882" s="13">
        <v>0</v>
      </c>
      <c r="G2882" s="13">
        <v>0</v>
      </c>
      <c r="H2882" s="13">
        <v>0</v>
      </c>
      <c r="I2882" s="13">
        <v>0</v>
      </c>
      <c r="J2882" s="13">
        <v>0</v>
      </c>
      <c r="K2882" s="13">
        <v>0</v>
      </c>
      <c r="L2882" s="13">
        <v>0</v>
      </c>
      <c r="M2882" s="13">
        <v>0</v>
      </c>
      <c r="N2882" s="13">
        <v>0</v>
      </c>
      <c r="O2882" s="13">
        <v>0</v>
      </c>
      <c r="P2882" s="13">
        <v>0</v>
      </c>
      <c r="Q2882" s="13">
        <v>0</v>
      </c>
      <c r="R2882" s="13">
        <v>0</v>
      </c>
      <c r="S2882" s="13">
        <v>0</v>
      </c>
      <c r="T2882" s="13">
        <v>0</v>
      </c>
      <c r="U2882" s="13">
        <v>0</v>
      </c>
      <c r="V2882" s="13">
        <v>0</v>
      </c>
      <c r="W2882" s="13">
        <v>0</v>
      </c>
      <c r="X2882" s="13">
        <v>0</v>
      </c>
      <c r="Y2882" s="13">
        <v>0</v>
      </c>
      <c r="Z2882" s="13">
        <v>0</v>
      </c>
      <c r="AA2882" s="13">
        <v>0</v>
      </c>
      <c r="AB2882" s="13"/>
      <c r="AC2882" s="13"/>
      <c r="AD2882" s="13"/>
      <c r="AE2882" s="13"/>
      <c r="AF2882" s="13"/>
      <c r="AG2882" s="13"/>
      <c r="AH2882" s="13"/>
      <c r="AI2882" s="13"/>
      <c r="AJ2882" s="13"/>
      <c r="AK2882" s="13"/>
      <c r="AL2882" s="13"/>
      <c r="AM2882" s="13"/>
      <c r="AN2882" s="13"/>
      <c r="AO2882" s="13"/>
      <c r="AP2882" s="13"/>
      <c r="AQ2882" s="13"/>
      <c r="AR2882" s="13"/>
      <c r="AS2882" s="13"/>
      <c r="AT2882" s="13"/>
      <c r="AU2882" s="13"/>
      <c r="AV2882" s="13"/>
      <c r="AW2882" s="13"/>
      <c r="AX2882" s="13"/>
      <c r="AY2882" s="14" t="str">
        <f t="shared" si="454"/>
        <v/>
      </c>
      <c r="AZ2882" s="14">
        <f t="shared" si="452"/>
        <v>23</v>
      </c>
      <c r="BA2882" s="19">
        <f t="shared" si="455"/>
        <v>0</v>
      </c>
      <c r="BB2882" s="20" t="e">
        <f t="shared" si="453"/>
        <v>#DIV/0!</v>
      </c>
      <c r="BC2882">
        <f t="shared" si="456"/>
        <v>23</v>
      </c>
      <c r="BD2882" s="14">
        <f t="shared" si="457"/>
        <v>1</v>
      </c>
      <c r="BE2882" s="14" t="str">
        <f t="shared" si="458"/>
        <v/>
      </c>
      <c r="BF2882" s="14" t="str">
        <f t="shared" si="459"/>
        <v/>
      </c>
      <c r="BG2882" s="14" t="str">
        <f t="shared" si="460"/>
        <v/>
      </c>
    </row>
    <row r="2883" spans="1:59" x14ac:dyDescent="0.2">
      <c r="A2883" t="str">
        <f t="shared" si="461"/>
        <v>Anton Tohill_2017</v>
      </c>
      <c r="B2883" t="s">
        <v>2735</v>
      </c>
      <c r="C2883" t="s">
        <v>116</v>
      </c>
      <c r="D2883">
        <v>2017</v>
      </c>
      <c r="E2883" s="13">
        <v>0</v>
      </c>
      <c r="F2883" s="13">
        <v>0</v>
      </c>
      <c r="G2883" s="13">
        <v>0</v>
      </c>
      <c r="H2883" s="13">
        <v>0</v>
      </c>
      <c r="I2883" s="13">
        <v>0</v>
      </c>
      <c r="J2883" s="13">
        <v>0</v>
      </c>
      <c r="K2883" s="13">
        <v>0</v>
      </c>
      <c r="L2883" s="13">
        <v>0</v>
      </c>
      <c r="M2883" s="13">
        <v>0</v>
      </c>
      <c r="N2883" s="13">
        <v>0</v>
      </c>
      <c r="O2883" s="13">
        <v>0</v>
      </c>
      <c r="P2883" s="13">
        <v>0</v>
      </c>
      <c r="Q2883" s="13">
        <v>0</v>
      </c>
      <c r="R2883" s="13">
        <v>0</v>
      </c>
      <c r="S2883" s="13">
        <v>0</v>
      </c>
      <c r="T2883" s="13">
        <v>0</v>
      </c>
      <c r="U2883" s="13">
        <v>0</v>
      </c>
      <c r="V2883" s="13">
        <v>0</v>
      </c>
      <c r="W2883" s="13">
        <v>0</v>
      </c>
      <c r="X2883" s="13">
        <v>0</v>
      </c>
      <c r="Y2883" s="13">
        <v>0</v>
      </c>
      <c r="Z2883" s="13">
        <v>0</v>
      </c>
      <c r="AA2883" s="13">
        <v>0</v>
      </c>
      <c r="AB2883" s="13"/>
      <c r="AC2883" s="13"/>
      <c r="AD2883" s="13"/>
      <c r="AE2883" s="13"/>
      <c r="AF2883" s="13"/>
      <c r="AG2883" s="13"/>
      <c r="AH2883" s="13"/>
      <c r="AI2883" s="13"/>
      <c r="AJ2883" s="13"/>
      <c r="AK2883" s="13"/>
      <c r="AL2883" s="13"/>
      <c r="AM2883" s="13"/>
      <c r="AN2883" s="13"/>
      <c r="AO2883" s="13"/>
      <c r="AP2883" s="13"/>
      <c r="AQ2883" s="13"/>
      <c r="AR2883" s="13"/>
      <c r="AS2883" s="13"/>
      <c r="AT2883" s="13"/>
      <c r="AU2883" s="13"/>
      <c r="AV2883" s="13"/>
      <c r="AW2883" s="13"/>
      <c r="AX2883" s="13"/>
      <c r="AY2883" s="14" t="str">
        <f t="shared" si="454"/>
        <v/>
      </c>
      <c r="AZ2883" s="14">
        <f t="shared" si="452"/>
        <v>23</v>
      </c>
      <c r="BA2883" s="19">
        <f t="shared" si="455"/>
        <v>0</v>
      </c>
      <c r="BB2883" s="20" t="e">
        <f t="shared" si="453"/>
        <v>#DIV/0!</v>
      </c>
      <c r="BC2883">
        <f t="shared" si="456"/>
        <v>23</v>
      </c>
      <c r="BD2883" s="14">
        <f t="shared" si="457"/>
        <v>1</v>
      </c>
      <c r="BE2883" s="14" t="str">
        <f t="shared" si="458"/>
        <v/>
      </c>
      <c r="BF2883" s="14" t="str">
        <f t="shared" si="459"/>
        <v/>
      </c>
      <c r="BG2883" s="14" t="str">
        <f t="shared" si="460"/>
        <v/>
      </c>
    </row>
    <row r="2884" spans="1:59" x14ac:dyDescent="0.2">
      <c r="A2884" t="str">
        <f t="shared" si="461"/>
        <v>Anton Tohill_2016</v>
      </c>
      <c r="B2884" t="s">
        <v>2735</v>
      </c>
      <c r="C2884" t="s">
        <v>116</v>
      </c>
      <c r="D2884">
        <v>2016</v>
      </c>
      <c r="E2884" s="13">
        <v>0</v>
      </c>
      <c r="F2884" s="13">
        <v>0</v>
      </c>
      <c r="G2884" s="13">
        <v>0</v>
      </c>
      <c r="H2884" s="13">
        <v>0</v>
      </c>
      <c r="I2884" s="13">
        <v>0</v>
      </c>
      <c r="J2884" s="13">
        <v>0</v>
      </c>
      <c r="K2884" s="13">
        <v>0</v>
      </c>
      <c r="L2884" s="13">
        <v>0</v>
      </c>
      <c r="M2884" s="13">
        <v>0</v>
      </c>
      <c r="N2884" s="13">
        <v>0</v>
      </c>
      <c r="O2884" s="13">
        <v>0</v>
      </c>
      <c r="P2884" s="13">
        <v>0</v>
      </c>
      <c r="Q2884" s="13">
        <v>0</v>
      </c>
      <c r="R2884" s="13">
        <v>0</v>
      </c>
      <c r="S2884" s="13">
        <v>0</v>
      </c>
      <c r="T2884" s="13">
        <v>0</v>
      </c>
      <c r="U2884" s="13">
        <v>0</v>
      </c>
      <c r="V2884" s="13">
        <v>0</v>
      </c>
      <c r="W2884" s="13">
        <v>0</v>
      </c>
      <c r="X2884" s="13">
        <v>0</v>
      </c>
      <c r="Y2884" s="13">
        <v>0</v>
      </c>
      <c r="Z2884" s="13">
        <v>0</v>
      </c>
      <c r="AA2884" s="13">
        <v>0</v>
      </c>
      <c r="AB2884" s="13"/>
      <c r="AC2884" s="13"/>
      <c r="AD2884" s="13"/>
      <c r="AE2884" s="13"/>
      <c r="AF2884" s="13"/>
      <c r="AG2884" s="13"/>
      <c r="AH2884" s="13"/>
      <c r="AI2884" s="13"/>
      <c r="AJ2884" s="13"/>
      <c r="AK2884" s="13"/>
      <c r="AL2884" s="13"/>
      <c r="AM2884" s="13"/>
      <c r="AN2884" s="13"/>
      <c r="AO2884" s="13"/>
      <c r="AP2884" s="13"/>
      <c r="AQ2884" s="13"/>
      <c r="AR2884" s="13"/>
      <c r="AS2884" s="13"/>
      <c r="AT2884" s="13"/>
      <c r="AU2884" s="13"/>
      <c r="AV2884" s="13"/>
      <c r="AW2884" s="13"/>
      <c r="AX2884" s="13"/>
      <c r="AY2884" s="14" t="str">
        <f t="shared" si="454"/>
        <v/>
      </c>
      <c r="AZ2884" s="14">
        <f t="shared" si="452"/>
        <v>23</v>
      </c>
      <c r="BA2884" s="19">
        <f t="shared" si="455"/>
        <v>0</v>
      </c>
      <c r="BB2884" s="20" t="e">
        <f t="shared" si="453"/>
        <v>#DIV/0!</v>
      </c>
      <c r="BC2884">
        <f t="shared" si="456"/>
        <v>23</v>
      </c>
      <c r="BD2884" s="14">
        <f t="shared" si="457"/>
        <v>1</v>
      </c>
      <c r="BE2884" s="14" t="str">
        <f t="shared" si="458"/>
        <v/>
      </c>
      <c r="BF2884" s="14" t="str">
        <f t="shared" si="459"/>
        <v/>
      </c>
      <c r="BG2884" s="14" t="str">
        <f t="shared" si="460"/>
        <v/>
      </c>
    </row>
    <row r="2885" spans="1:59" x14ac:dyDescent="0.2">
      <c r="A2885" t="str">
        <f t="shared" si="461"/>
        <v>Anton Tohill_2015</v>
      </c>
      <c r="B2885" t="s">
        <v>2735</v>
      </c>
      <c r="C2885" t="s">
        <v>116</v>
      </c>
      <c r="D2885">
        <v>2015</v>
      </c>
      <c r="E2885" s="13">
        <v>0</v>
      </c>
      <c r="F2885" s="13">
        <v>0</v>
      </c>
      <c r="G2885" s="13">
        <v>0</v>
      </c>
      <c r="H2885" s="13">
        <v>0</v>
      </c>
      <c r="I2885" s="13">
        <v>0</v>
      </c>
      <c r="J2885" s="13">
        <v>0</v>
      </c>
      <c r="K2885" s="13">
        <v>0</v>
      </c>
      <c r="L2885" s="13">
        <v>0</v>
      </c>
      <c r="M2885" s="13">
        <v>0</v>
      </c>
      <c r="N2885" s="13">
        <v>0</v>
      </c>
      <c r="O2885" s="13">
        <v>0</v>
      </c>
      <c r="P2885" s="13">
        <v>0</v>
      </c>
      <c r="Q2885" s="13">
        <v>0</v>
      </c>
      <c r="R2885" s="13">
        <v>0</v>
      </c>
      <c r="S2885" s="13">
        <v>0</v>
      </c>
      <c r="T2885" s="13">
        <v>0</v>
      </c>
      <c r="U2885" s="13">
        <v>0</v>
      </c>
      <c r="V2885" s="13">
        <v>0</v>
      </c>
      <c r="W2885" s="13">
        <v>0</v>
      </c>
      <c r="X2885" s="13">
        <v>0</v>
      </c>
      <c r="Y2885" s="13">
        <v>0</v>
      </c>
      <c r="Z2885" s="13">
        <v>0</v>
      </c>
      <c r="AA2885" s="13">
        <v>0</v>
      </c>
      <c r="AB2885" s="13"/>
      <c r="AC2885" s="13"/>
      <c r="AD2885" s="13"/>
      <c r="AE2885" s="13"/>
      <c r="AF2885" s="13"/>
      <c r="AG2885" s="13"/>
      <c r="AH2885" s="13"/>
      <c r="AI2885" s="13"/>
      <c r="AJ2885" s="13"/>
      <c r="AK2885" s="13"/>
      <c r="AL2885" s="13"/>
      <c r="AM2885" s="13"/>
      <c r="AN2885" s="13"/>
      <c r="AO2885" s="13"/>
      <c r="AP2885" s="13"/>
      <c r="AQ2885" s="13"/>
      <c r="AR2885" s="13"/>
      <c r="AS2885" s="13"/>
      <c r="AT2885" s="13"/>
      <c r="AU2885" s="13"/>
      <c r="AV2885" s="13"/>
      <c r="AW2885" s="13"/>
      <c r="AX2885" s="13"/>
      <c r="AY2885" s="14" t="str">
        <f t="shared" si="454"/>
        <v/>
      </c>
      <c r="AZ2885" s="14">
        <f t="shared" si="452"/>
        <v>23</v>
      </c>
      <c r="BA2885" s="19">
        <f t="shared" si="455"/>
        <v>0</v>
      </c>
      <c r="BB2885" s="20" t="e">
        <f t="shared" si="453"/>
        <v>#DIV/0!</v>
      </c>
      <c r="BC2885">
        <f t="shared" si="456"/>
        <v>23</v>
      </c>
      <c r="BD2885" s="14">
        <f t="shared" si="457"/>
        <v>1</v>
      </c>
      <c r="BE2885" s="14" t="str">
        <f t="shared" si="458"/>
        <v/>
      </c>
      <c r="BF2885" s="14" t="str">
        <f t="shared" si="459"/>
        <v/>
      </c>
      <c r="BG2885" s="14" t="str">
        <f t="shared" si="460"/>
        <v/>
      </c>
    </row>
    <row r="2886" spans="1:59" x14ac:dyDescent="0.2">
      <c r="A2886" t="str">
        <f t="shared" si="461"/>
        <v>Adam Tomlinson_2018</v>
      </c>
      <c r="B2886" t="s">
        <v>531</v>
      </c>
      <c r="C2886" t="s">
        <v>490</v>
      </c>
      <c r="D2886">
        <v>2018</v>
      </c>
      <c r="E2886" s="13">
        <v>321000</v>
      </c>
      <c r="F2886" s="13">
        <v>321000</v>
      </c>
      <c r="G2886" s="13">
        <v>321000</v>
      </c>
      <c r="H2886" s="13">
        <v>331400</v>
      </c>
      <c r="I2886" s="13">
        <v>335200</v>
      </c>
      <c r="J2886" s="13">
        <v>327500</v>
      </c>
      <c r="K2886" s="13">
        <v>345300</v>
      </c>
      <c r="L2886" s="13">
        <v>347400</v>
      </c>
      <c r="M2886" s="13">
        <v>353100</v>
      </c>
      <c r="N2886" s="13">
        <v>343600</v>
      </c>
      <c r="O2886" s="13">
        <v>335000</v>
      </c>
      <c r="P2886" s="13">
        <v>328300</v>
      </c>
      <c r="Q2886" s="13">
        <v>324300</v>
      </c>
      <c r="R2886" s="13">
        <v>324300</v>
      </c>
      <c r="S2886" s="13">
        <v>330300</v>
      </c>
      <c r="T2886" s="13">
        <v>328900</v>
      </c>
      <c r="U2886" s="13">
        <v>338000</v>
      </c>
      <c r="V2886" s="13">
        <v>342300</v>
      </c>
      <c r="W2886" s="13">
        <v>342000</v>
      </c>
      <c r="X2886" s="13">
        <v>330200</v>
      </c>
      <c r="Y2886" s="13">
        <v>345200</v>
      </c>
      <c r="Z2886" s="13">
        <v>356300</v>
      </c>
      <c r="AA2886" s="13">
        <v>362800</v>
      </c>
      <c r="AB2886" s="13">
        <v>76</v>
      </c>
      <c r="AC2886" s="13">
        <v>88</v>
      </c>
      <c r="AD2886" s="13">
        <v>50</v>
      </c>
      <c r="AE2886" s="13">
        <v>65</v>
      </c>
      <c r="AF2886" s="13">
        <v>64</v>
      </c>
      <c r="AG2886" s="13">
        <v>105</v>
      </c>
      <c r="AH2886" s="13">
        <v>42</v>
      </c>
      <c r="AI2886" s="13">
        <v>75</v>
      </c>
      <c r="AJ2886" s="13">
        <v>75</v>
      </c>
      <c r="AK2886" s="13">
        <v>37</v>
      </c>
      <c r="AL2886" s="13">
        <v>74</v>
      </c>
      <c r="AM2886" s="13">
        <v>79</v>
      </c>
      <c r="AN2886" s="13"/>
      <c r="AO2886" s="13">
        <v>57</v>
      </c>
      <c r="AP2886" s="13">
        <v>63</v>
      </c>
      <c r="AQ2886" s="13">
        <v>102</v>
      </c>
      <c r="AR2886" s="13">
        <v>51</v>
      </c>
      <c r="AS2886" s="13">
        <v>56</v>
      </c>
      <c r="AT2886" s="13">
        <v>76</v>
      </c>
      <c r="AU2886" s="13">
        <v>105</v>
      </c>
      <c r="AV2886" s="13">
        <v>57</v>
      </c>
      <c r="AW2886" s="13">
        <v>77</v>
      </c>
      <c r="AX2886" s="13">
        <v>88</v>
      </c>
      <c r="AY2886" s="14">
        <f t="shared" si="454"/>
        <v>71</v>
      </c>
      <c r="AZ2886" s="14">
        <f t="shared" si="452"/>
        <v>23</v>
      </c>
      <c r="BA2886" s="19">
        <f t="shared" si="455"/>
        <v>1</v>
      </c>
      <c r="BB2886" s="20">
        <f t="shared" si="453"/>
        <v>19.081279781378345</v>
      </c>
      <c r="BC2886">
        <f t="shared" si="456"/>
        <v>0</v>
      </c>
      <c r="BD2886" s="14">
        <f t="shared" si="457"/>
        <v>1</v>
      </c>
      <c r="BE2886" s="14">
        <f t="shared" si="458"/>
        <v>74.666666666666671</v>
      </c>
      <c r="BF2886" s="14">
        <f t="shared" si="459"/>
        <v>63.666666666666664</v>
      </c>
      <c r="BG2886" s="14">
        <f t="shared" si="460"/>
        <v>75</v>
      </c>
    </row>
    <row r="2887" spans="1:59" x14ac:dyDescent="0.2">
      <c r="A2887" t="str">
        <f t="shared" si="461"/>
        <v>Adam Tomlinson_2017</v>
      </c>
      <c r="B2887" t="s">
        <v>531</v>
      </c>
      <c r="C2887" t="s">
        <v>490</v>
      </c>
      <c r="D2887">
        <v>2017</v>
      </c>
      <c r="E2887" s="13">
        <v>316900</v>
      </c>
      <c r="F2887" s="13">
        <v>316900</v>
      </c>
      <c r="G2887" s="13">
        <v>316900</v>
      </c>
      <c r="H2887" s="13">
        <v>305800</v>
      </c>
      <c r="I2887" s="13">
        <v>306700</v>
      </c>
      <c r="J2887" s="13">
        <v>312900</v>
      </c>
      <c r="K2887" s="13">
        <v>322300</v>
      </c>
      <c r="L2887" s="13">
        <v>313100</v>
      </c>
      <c r="M2887" s="13">
        <v>300500</v>
      </c>
      <c r="N2887" s="13">
        <v>300400</v>
      </c>
      <c r="O2887" s="13">
        <v>302400</v>
      </c>
      <c r="P2887" s="13">
        <v>306500</v>
      </c>
      <c r="Q2887" s="13">
        <v>299900</v>
      </c>
      <c r="R2887" s="13">
        <v>299900</v>
      </c>
      <c r="S2887" s="13">
        <v>290000</v>
      </c>
      <c r="T2887" s="13">
        <v>289800</v>
      </c>
      <c r="U2887" s="13">
        <v>309100</v>
      </c>
      <c r="V2887" s="13">
        <v>336000</v>
      </c>
      <c r="W2887" s="13">
        <v>347800</v>
      </c>
      <c r="X2887" s="13">
        <v>335000</v>
      </c>
      <c r="Y2887" s="13">
        <v>310500</v>
      </c>
      <c r="Z2887" s="13">
        <v>310500</v>
      </c>
      <c r="AA2887" s="13">
        <v>279600</v>
      </c>
      <c r="AB2887" s="13">
        <v>60</v>
      </c>
      <c r="AC2887" s="13">
        <v>61</v>
      </c>
      <c r="AD2887" s="13">
        <v>39</v>
      </c>
      <c r="AE2887" s="13">
        <v>81</v>
      </c>
      <c r="AF2887" s="13">
        <v>73</v>
      </c>
      <c r="AG2887" s="13">
        <v>51</v>
      </c>
      <c r="AH2887" s="13">
        <v>44</v>
      </c>
      <c r="AI2887" s="13">
        <v>61</v>
      </c>
      <c r="AJ2887" s="13">
        <v>71</v>
      </c>
      <c r="AK2887" s="13">
        <v>49</v>
      </c>
      <c r="AL2887" s="13">
        <v>68</v>
      </c>
      <c r="AM2887" s="13">
        <v>48</v>
      </c>
      <c r="AN2887" s="13"/>
      <c r="AO2887" s="13">
        <v>38</v>
      </c>
      <c r="AP2887" s="13">
        <v>86</v>
      </c>
      <c r="AQ2887" s="13">
        <v>92</v>
      </c>
      <c r="AR2887" s="13">
        <v>67</v>
      </c>
      <c r="AS2887" s="13">
        <v>69</v>
      </c>
      <c r="AT2887" s="13">
        <v>44</v>
      </c>
      <c r="AU2887" s="13">
        <v>34</v>
      </c>
      <c r="AV2887" s="13"/>
      <c r="AW2887" s="13">
        <v>40</v>
      </c>
      <c r="AX2887" s="13">
        <v>50</v>
      </c>
      <c r="AY2887" s="14">
        <f t="shared" si="454"/>
        <v>58.38095238095238</v>
      </c>
      <c r="AZ2887" s="14">
        <f t="shared" ref="AZ2887:AZ2949" si="462">COUNTIF(AB2887:AX2887,"&lt;&gt;0")</f>
        <v>23</v>
      </c>
      <c r="BA2887" s="19">
        <f t="shared" si="455"/>
        <v>0.95454545454545459</v>
      </c>
      <c r="BB2887" s="20">
        <f t="shared" ref="BB2887:BB2949" si="463">STDEV(AB2887:AX2887)</f>
        <v>16.629720955194021</v>
      </c>
      <c r="BC2887">
        <f t="shared" si="456"/>
        <v>0</v>
      </c>
      <c r="BD2887" s="14">
        <f t="shared" si="457"/>
        <v>23</v>
      </c>
      <c r="BE2887" s="14">
        <f t="shared" si="458"/>
        <v>60.833333333333336</v>
      </c>
      <c r="BF2887" s="14">
        <f t="shared" si="459"/>
        <v>56.833333333333336</v>
      </c>
      <c r="BG2887" s="14">
        <f t="shared" si="460"/>
        <v>60.25</v>
      </c>
    </row>
    <row r="2888" spans="1:59" x14ac:dyDescent="0.2">
      <c r="A2888" t="str">
        <f t="shared" si="461"/>
        <v>Adam Tomlinson_2016</v>
      </c>
      <c r="B2888" t="s">
        <v>531</v>
      </c>
      <c r="C2888" t="s">
        <v>490</v>
      </c>
      <c r="D2888">
        <v>2016</v>
      </c>
      <c r="E2888" s="13">
        <v>320400</v>
      </c>
      <c r="F2888" s="13">
        <v>320400</v>
      </c>
      <c r="G2888" s="13">
        <v>320400</v>
      </c>
      <c r="H2888" s="13">
        <v>320400</v>
      </c>
      <c r="I2888" s="13">
        <v>320400</v>
      </c>
      <c r="J2888" s="13">
        <v>320400</v>
      </c>
      <c r="K2888" s="13">
        <v>320400</v>
      </c>
      <c r="L2888" s="13">
        <v>320400</v>
      </c>
      <c r="M2888" s="13">
        <v>320400</v>
      </c>
      <c r="N2888" s="13">
        <v>320400</v>
      </c>
      <c r="O2888" s="13">
        <v>315400</v>
      </c>
      <c r="P2888" s="13">
        <v>315100</v>
      </c>
      <c r="Q2888" s="13">
        <v>315100</v>
      </c>
      <c r="R2888" s="13">
        <v>315100</v>
      </c>
      <c r="S2888" s="13">
        <v>315100</v>
      </c>
      <c r="T2888" s="13">
        <v>315100</v>
      </c>
      <c r="U2888" s="13">
        <v>311500</v>
      </c>
      <c r="V2888" s="13">
        <v>301200</v>
      </c>
      <c r="W2888" s="13">
        <v>294400</v>
      </c>
      <c r="X2888" s="13">
        <v>286900</v>
      </c>
      <c r="Y2888" s="13">
        <v>274400</v>
      </c>
      <c r="Z2888" s="13">
        <v>265100</v>
      </c>
      <c r="AA2888" s="13">
        <v>275500</v>
      </c>
      <c r="AB2888" s="13">
        <v>48</v>
      </c>
      <c r="AC2888" s="13"/>
      <c r="AD2888" s="13"/>
      <c r="AE2888" s="13">
        <v>54</v>
      </c>
      <c r="AF2888" s="13"/>
      <c r="AG2888" s="13"/>
      <c r="AH2888" s="13"/>
      <c r="AI2888" s="13"/>
      <c r="AJ2888" s="13"/>
      <c r="AK2888" s="13">
        <v>79</v>
      </c>
      <c r="AL2888" s="13">
        <v>55</v>
      </c>
      <c r="AM2888" s="13"/>
      <c r="AN2888" s="13"/>
      <c r="AO2888" s="13"/>
      <c r="AP2888" s="13"/>
      <c r="AQ2888" s="13">
        <v>48</v>
      </c>
      <c r="AR2888" s="13">
        <v>64</v>
      </c>
      <c r="AS2888" s="13">
        <v>58</v>
      </c>
      <c r="AT2888" s="13">
        <v>43</v>
      </c>
      <c r="AU2888" s="13">
        <v>48</v>
      </c>
      <c r="AV2888" s="13">
        <v>58</v>
      </c>
      <c r="AW2888" s="13">
        <v>82</v>
      </c>
      <c r="AX2888" s="13">
        <v>62</v>
      </c>
      <c r="AY2888" s="14">
        <f t="shared" si="454"/>
        <v>58.25</v>
      </c>
      <c r="AZ2888" s="14">
        <f t="shared" si="462"/>
        <v>23</v>
      </c>
      <c r="BA2888" s="19">
        <f t="shared" si="455"/>
        <v>0.54545454545454541</v>
      </c>
      <c r="BB2888" s="20">
        <f t="shared" si="463"/>
        <v>12.129041032317286</v>
      </c>
      <c r="BC2888">
        <f t="shared" si="456"/>
        <v>0</v>
      </c>
      <c r="BD2888" s="14">
        <f t="shared" si="457"/>
        <v>22</v>
      </c>
      <c r="BE2888" s="14">
        <f t="shared" si="458"/>
        <v>51</v>
      </c>
      <c r="BF2888" s="14">
        <f t="shared" si="459"/>
        <v>67</v>
      </c>
      <c r="BG2888" s="14">
        <f t="shared" si="460"/>
        <v>57.875</v>
      </c>
    </row>
    <row r="2889" spans="1:59" x14ac:dyDescent="0.2">
      <c r="A2889" t="str">
        <f t="shared" si="461"/>
        <v>Adam Tomlinson_2015</v>
      </c>
      <c r="B2889" t="s">
        <v>531</v>
      </c>
      <c r="C2889" t="s">
        <v>490</v>
      </c>
      <c r="D2889">
        <v>2015</v>
      </c>
      <c r="E2889" s="13">
        <v>371700</v>
      </c>
      <c r="F2889" s="13">
        <v>371700</v>
      </c>
      <c r="G2889" s="13">
        <v>371700</v>
      </c>
      <c r="H2889" s="13">
        <v>371700</v>
      </c>
      <c r="I2889" s="13">
        <v>371700</v>
      </c>
      <c r="J2889" s="13">
        <v>371700</v>
      </c>
      <c r="K2889" s="13">
        <v>371700</v>
      </c>
      <c r="L2889" s="13">
        <v>371700</v>
      </c>
      <c r="M2889" s="13">
        <v>371700</v>
      </c>
      <c r="N2889" s="13">
        <v>371700</v>
      </c>
      <c r="O2889" s="13">
        <v>371700</v>
      </c>
      <c r="P2889" s="13">
        <v>371700</v>
      </c>
      <c r="Q2889" s="13">
        <v>371700</v>
      </c>
      <c r="R2889" s="13">
        <v>371700</v>
      </c>
      <c r="S2889" s="13">
        <v>371700</v>
      </c>
      <c r="T2889" s="13">
        <v>329000</v>
      </c>
      <c r="U2889" s="13">
        <v>300300</v>
      </c>
      <c r="V2889" s="13">
        <v>302500</v>
      </c>
      <c r="W2889" s="13">
        <v>311000</v>
      </c>
      <c r="X2889" s="13">
        <v>311000</v>
      </c>
      <c r="Y2889" s="13">
        <v>311000</v>
      </c>
      <c r="Z2889" s="13">
        <v>311000</v>
      </c>
      <c r="AA2889" s="13">
        <v>318500</v>
      </c>
      <c r="AB2889" s="13">
        <v>73</v>
      </c>
      <c r="AC2889" s="13">
        <v>10</v>
      </c>
      <c r="AD2889" s="13"/>
      <c r="AE2889" s="13"/>
      <c r="AF2889" s="13"/>
      <c r="AG2889" s="13"/>
      <c r="AH2889" s="13"/>
      <c r="AI2889" s="13"/>
      <c r="AJ2889" s="13"/>
      <c r="AK2889" s="13"/>
      <c r="AL2889" s="13"/>
      <c r="AM2889" s="13"/>
      <c r="AN2889" s="13"/>
      <c r="AO2889" s="13"/>
      <c r="AP2889" s="13">
        <v>40</v>
      </c>
      <c r="AQ2889" s="13">
        <v>80</v>
      </c>
      <c r="AR2889" s="13">
        <v>67</v>
      </c>
      <c r="AS2889" s="13">
        <v>55</v>
      </c>
      <c r="AT2889" s="13"/>
      <c r="AU2889" s="13"/>
      <c r="AV2889" s="13"/>
      <c r="AW2889" s="13">
        <v>86</v>
      </c>
      <c r="AX2889" s="13">
        <v>64</v>
      </c>
      <c r="AY2889" s="14">
        <f t="shared" si="454"/>
        <v>59.375</v>
      </c>
      <c r="AZ2889" s="14">
        <f t="shared" si="462"/>
        <v>23</v>
      </c>
      <c r="BA2889" s="19">
        <f t="shared" si="455"/>
        <v>0.36363636363636365</v>
      </c>
      <c r="BB2889" s="20">
        <f t="shared" si="463"/>
        <v>24.587671126574218</v>
      </c>
      <c r="BC2889">
        <f t="shared" si="456"/>
        <v>0</v>
      </c>
      <c r="BD2889" s="14">
        <f t="shared" si="457"/>
        <v>17</v>
      </c>
      <c r="BE2889" s="14">
        <f t="shared" si="458"/>
        <v>41.5</v>
      </c>
      <c r="BF2889" s="14" t="str">
        <f t="shared" si="459"/>
        <v/>
      </c>
      <c r="BG2889" s="14">
        <f t="shared" si="460"/>
        <v>65.333333333333329</v>
      </c>
    </row>
    <row r="2890" spans="1:59" x14ac:dyDescent="0.2">
      <c r="A2890" t="str">
        <f t="shared" si="461"/>
        <v>Jacob Townsend_2018</v>
      </c>
      <c r="B2890" t="s">
        <v>678</v>
      </c>
      <c r="C2890" t="s">
        <v>369</v>
      </c>
      <c r="D2890">
        <v>2018</v>
      </c>
      <c r="E2890" s="13">
        <v>321600</v>
      </c>
      <c r="F2890" s="13">
        <v>321600</v>
      </c>
      <c r="G2890" s="13">
        <v>321600</v>
      </c>
      <c r="H2890" s="13">
        <v>300900</v>
      </c>
      <c r="I2890" s="13">
        <v>279500</v>
      </c>
      <c r="J2890" s="13">
        <v>259900</v>
      </c>
      <c r="K2890" s="13">
        <v>259900</v>
      </c>
      <c r="L2890" s="13">
        <v>269300</v>
      </c>
      <c r="M2890" s="13">
        <v>267000</v>
      </c>
      <c r="N2890" s="13">
        <v>275400</v>
      </c>
      <c r="O2890" s="13">
        <v>275400</v>
      </c>
      <c r="P2890" s="13">
        <v>275400</v>
      </c>
      <c r="Q2890" s="13">
        <v>275400</v>
      </c>
      <c r="R2890" s="13">
        <v>275400</v>
      </c>
      <c r="S2890" s="13">
        <v>275400</v>
      </c>
      <c r="T2890" s="13">
        <v>275400</v>
      </c>
      <c r="U2890" s="13">
        <v>275400</v>
      </c>
      <c r="V2890" s="13">
        <v>275400</v>
      </c>
      <c r="W2890" s="13">
        <v>275400</v>
      </c>
      <c r="X2890" s="13">
        <v>271900</v>
      </c>
      <c r="Y2890" s="13">
        <v>263800</v>
      </c>
      <c r="Z2890" s="13">
        <v>263800</v>
      </c>
      <c r="AA2890" s="13">
        <v>263800</v>
      </c>
      <c r="AB2890" s="13">
        <v>78</v>
      </c>
      <c r="AC2890" s="13">
        <v>41</v>
      </c>
      <c r="AD2890" s="13">
        <v>26</v>
      </c>
      <c r="AE2890" s="13">
        <v>62</v>
      </c>
      <c r="AF2890" s="13">
        <v>32</v>
      </c>
      <c r="AG2890" s="13"/>
      <c r="AH2890" s="13">
        <v>82</v>
      </c>
      <c r="AI2890" s="13">
        <v>43</v>
      </c>
      <c r="AJ2890" s="13">
        <v>55</v>
      </c>
      <c r="AK2890" s="13"/>
      <c r="AL2890" s="13"/>
      <c r="AM2890" s="13"/>
      <c r="AN2890" s="13"/>
      <c r="AO2890" s="13"/>
      <c r="AP2890" s="13"/>
      <c r="AQ2890" s="13"/>
      <c r="AR2890" s="13"/>
      <c r="AS2890" s="13"/>
      <c r="AT2890" s="13">
        <v>63</v>
      </c>
      <c r="AU2890" s="13">
        <v>31</v>
      </c>
      <c r="AV2890" s="13"/>
      <c r="AW2890" s="13"/>
      <c r="AX2890" s="13"/>
      <c r="AY2890" s="14">
        <f t="shared" si="454"/>
        <v>51.3</v>
      </c>
      <c r="AZ2890" s="14">
        <f t="shared" si="462"/>
        <v>23</v>
      </c>
      <c r="BA2890" s="19">
        <f t="shared" si="455"/>
        <v>0.45454545454545453</v>
      </c>
      <c r="BB2890" s="20">
        <f t="shared" si="463"/>
        <v>19.776810213536006</v>
      </c>
      <c r="BC2890">
        <f t="shared" si="456"/>
        <v>0</v>
      </c>
      <c r="BD2890" s="14">
        <f t="shared" si="457"/>
        <v>6</v>
      </c>
      <c r="BE2890" s="14">
        <f t="shared" si="458"/>
        <v>47.8</v>
      </c>
      <c r="BF2890" s="14">
        <f t="shared" si="459"/>
        <v>60</v>
      </c>
      <c r="BG2890" s="14">
        <f t="shared" si="460"/>
        <v>47</v>
      </c>
    </row>
    <row r="2891" spans="1:59" x14ac:dyDescent="0.2">
      <c r="A2891" t="str">
        <f t="shared" si="461"/>
        <v>Jacob Townsend_2017</v>
      </c>
      <c r="B2891" t="s">
        <v>678</v>
      </c>
      <c r="C2891" t="s">
        <v>369</v>
      </c>
      <c r="D2891">
        <v>2017</v>
      </c>
      <c r="E2891" s="13">
        <v>287700</v>
      </c>
      <c r="F2891" s="13">
        <v>287700</v>
      </c>
      <c r="G2891" s="13">
        <v>287700</v>
      </c>
      <c r="H2891" s="13">
        <v>287700</v>
      </c>
      <c r="I2891" s="13">
        <v>287700</v>
      </c>
      <c r="J2891" s="13">
        <v>287700</v>
      </c>
      <c r="K2891" s="13">
        <v>287700</v>
      </c>
      <c r="L2891" s="13">
        <v>287700</v>
      </c>
      <c r="M2891" s="13">
        <v>287700</v>
      </c>
      <c r="N2891" s="13">
        <v>287700</v>
      </c>
      <c r="O2891" s="13">
        <v>287700</v>
      </c>
      <c r="P2891" s="13">
        <v>287700</v>
      </c>
      <c r="Q2891" s="13">
        <v>287700</v>
      </c>
      <c r="R2891" s="13">
        <v>287700</v>
      </c>
      <c r="S2891" s="13">
        <v>287700</v>
      </c>
      <c r="T2891" s="13">
        <v>287700</v>
      </c>
      <c r="U2891" s="13">
        <v>287700</v>
      </c>
      <c r="V2891" s="13">
        <v>287700</v>
      </c>
      <c r="W2891" s="13">
        <v>287700</v>
      </c>
      <c r="X2891" s="13">
        <v>287700</v>
      </c>
      <c r="Y2891" s="13">
        <v>287700</v>
      </c>
      <c r="Z2891" s="13">
        <v>287700</v>
      </c>
      <c r="AA2891" s="13">
        <v>287700</v>
      </c>
      <c r="AB2891" s="13"/>
      <c r="AC2891" s="13"/>
      <c r="AD2891" s="13"/>
      <c r="AE2891" s="13"/>
      <c r="AF2891" s="13"/>
      <c r="AG2891" s="13"/>
      <c r="AH2891" s="13"/>
      <c r="AI2891" s="13"/>
      <c r="AJ2891" s="13"/>
      <c r="AK2891" s="13"/>
      <c r="AL2891" s="13"/>
      <c r="AM2891" s="13"/>
      <c r="AN2891" s="13"/>
      <c r="AO2891" s="13"/>
      <c r="AP2891" s="13"/>
      <c r="AQ2891" s="13"/>
      <c r="AR2891" s="13"/>
      <c r="AS2891" s="13"/>
      <c r="AT2891" s="13"/>
      <c r="AU2891" s="13"/>
      <c r="AV2891" s="13"/>
      <c r="AW2891" s="13">
        <v>118</v>
      </c>
      <c r="AX2891" s="13">
        <v>77</v>
      </c>
      <c r="AY2891" s="14">
        <f t="shared" si="454"/>
        <v>97.5</v>
      </c>
      <c r="AZ2891" s="14">
        <f t="shared" si="462"/>
        <v>23</v>
      </c>
      <c r="BA2891" s="19">
        <f t="shared" si="455"/>
        <v>9.0909090909090912E-2</v>
      </c>
      <c r="BB2891" s="20">
        <f t="shared" si="463"/>
        <v>28.991378028648448</v>
      </c>
      <c r="BC2891">
        <f t="shared" si="456"/>
        <v>0</v>
      </c>
      <c r="BD2891" s="14">
        <f t="shared" si="457"/>
        <v>1</v>
      </c>
      <c r="BE2891" s="14" t="str">
        <f t="shared" si="458"/>
        <v/>
      </c>
      <c r="BF2891" s="14" t="str">
        <f t="shared" si="459"/>
        <v/>
      </c>
      <c r="BG2891" s="14">
        <f t="shared" si="460"/>
        <v>97.5</v>
      </c>
    </row>
    <row r="2892" spans="1:59" x14ac:dyDescent="0.2">
      <c r="A2892" t="str">
        <f t="shared" si="461"/>
        <v>Jacob Townsend_2016</v>
      </c>
      <c r="B2892" t="s">
        <v>678</v>
      </c>
      <c r="C2892" t="s">
        <v>369</v>
      </c>
      <c r="D2892">
        <v>2016</v>
      </c>
      <c r="E2892" s="13">
        <v>302200</v>
      </c>
      <c r="F2892" s="13">
        <v>302200</v>
      </c>
      <c r="G2892" s="13">
        <v>302200</v>
      </c>
      <c r="H2892" s="13">
        <v>302200</v>
      </c>
      <c r="I2892" s="13">
        <v>302200</v>
      </c>
      <c r="J2892" s="13">
        <v>309800</v>
      </c>
      <c r="K2892" s="13">
        <v>309800</v>
      </c>
      <c r="L2892" s="13">
        <v>309800</v>
      </c>
      <c r="M2892" s="13">
        <v>309800</v>
      </c>
      <c r="N2892" s="13">
        <v>309800</v>
      </c>
      <c r="O2892" s="13">
        <v>309800</v>
      </c>
      <c r="P2892" s="13">
        <v>309800</v>
      </c>
      <c r="Q2892" s="13">
        <v>309800</v>
      </c>
      <c r="R2892" s="13">
        <v>309800</v>
      </c>
      <c r="S2892" s="13">
        <v>294800</v>
      </c>
      <c r="T2892" s="13">
        <v>294800</v>
      </c>
      <c r="U2892" s="13">
        <v>294800</v>
      </c>
      <c r="V2892" s="13">
        <v>294800</v>
      </c>
      <c r="W2892" s="13">
        <v>294800</v>
      </c>
      <c r="X2892" s="13">
        <v>294800</v>
      </c>
      <c r="Y2892" s="13">
        <v>294800</v>
      </c>
      <c r="Z2892" s="13">
        <v>294800</v>
      </c>
      <c r="AA2892" s="13">
        <v>294800</v>
      </c>
      <c r="AB2892" s="13">
        <v>81</v>
      </c>
      <c r="AC2892" s="13">
        <v>68</v>
      </c>
      <c r="AD2892" s="13"/>
      <c r="AE2892" s="13"/>
      <c r="AF2892" s="13">
        <v>45</v>
      </c>
      <c r="AG2892" s="13"/>
      <c r="AH2892" s="13"/>
      <c r="AI2892" s="13"/>
      <c r="AJ2892" s="13"/>
      <c r="AK2892" s="13"/>
      <c r="AL2892" s="13"/>
      <c r="AM2892" s="13"/>
      <c r="AN2892" s="13"/>
      <c r="AO2892" s="13">
        <v>41</v>
      </c>
      <c r="AP2892" s="13"/>
      <c r="AQ2892" s="13"/>
      <c r="AR2892" s="13"/>
      <c r="AS2892" s="13"/>
      <c r="AT2892" s="13"/>
      <c r="AU2892" s="13"/>
      <c r="AV2892" s="13"/>
      <c r="AW2892" s="13"/>
      <c r="AX2892" s="13"/>
      <c r="AY2892" s="14">
        <f t="shared" si="454"/>
        <v>58.75</v>
      </c>
      <c r="AZ2892" s="14">
        <f t="shared" si="462"/>
        <v>23</v>
      </c>
      <c r="BA2892" s="19">
        <f t="shared" si="455"/>
        <v>0.18181818181818182</v>
      </c>
      <c r="BB2892" s="20">
        <f t="shared" si="463"/>
        <v>19.015344680897407</v>
      </c>
      <c r="BC2892">
        <f t="shared" si="456"/>
        <v>0</v>
      </c>
      <c r="BD2892" s="14">
        <f t="shared" si="457"/>
        <v>15</v>
      </c>
      <c r="BE2892" s="14">
        <f t="shared" si="458"/>
        <v>64.666666666666671</v>
      </c>
      <c r="BF2892" s="14" t="str">
        <f t="shared" si="459"/>
        <v/>
      </c>
      <c r="BG2892" s="14" t="str">
        <f t="shared" si="460"/>
        <v/>
      </c>
    </row>
    <row r="2893" spans="1:59" x14ac:dyDescent="0.2">
      <c r="A2893" t="str">
        <f t="shared" si="461"/>
        <v>Jacob Townsend_2015</v>
      </c>
      <c r="B2893" t="s">
        <v>678</v>
      </c>
      <c r="C2893" t="s">
        <v>369</v>
      </c>
      <c r="D2893">
        <v>2015</v>
      </c>
      <c r="E2893" s="13">
        <v>272800</v>
      </c>
      <c r="F2893" s="13">
        <v>272800</v>
      </c>
      <c r="G2893" s="13">
        <v>272800</v>
      </c>
      <c r="H2893" s="13">
        <v>272800</v>
      </c>
      <c r="I2893" s="13">
        <v>272800</v>
      </c>
      <c r="J2893" s="13">
        <v>272800</v>
      </c>
      <c r="K2893" s="13">
        <v>272800</v>
      </c>
      <c r="L2893" s="13">
        <v>272800</v>
      </c>
      <c r="M2893" s="13">
        <v>272800</v>
      </c>
      <c r="N2893" s="13">
        <v>272800</v>
      </c>
      <c r="O2893" s="13">
        <v>272800</v>
      </c>
      <c r="P2893" s="13">
        <v>272800</v>
      </c>
      <c r="Q2893" s="13">
        <v>272800</v>
      </c>
      <c r="R2893" s="13">
        <v>272800</v>
      </c>
      <c r="S2893" s="13">
        <v>272800</v>
      </c>
      <c r="T2893" s="13">
        <v>272800</v>
      </c>
      <c r="U2893" s="13">
        <v>272800</v>
      </c>
      <c r="V2893" s="13">
        <v>272800</v>
      </c>
      <c r="W2893" s="13">
        <v>272800</v>
      </c>
      <c r="X2893" s="13">
        <v>272800</v>
      </c>
      <c r="Y2893" s="13">
        <v>272800</v>
      </c>
      <c r="Z2893" s="13">
        <v>272800</v>
      </c>
      <c r="AA2893" s="13">
        <v>272800</v>
      </c>
      <c r="AB2893" s="13"/>
      <c r="AC2893" s="13"/>
      <c r="AD2893" s="13"/>
      <c r="AE2893" s="13"/>
      <c r="AF2893" s="13"/>
      <c r="AG2893" s="13"/>
      <c r="AH2893" s="13"/>
      <c r="AI2893" s="13"/>
      <c r="AJ2893" s="13"/>
      <c r="AK2893" s="13"/>
      <c r="AL2893" s="13"/>
      <c r="AM2893" s="13"/>
      <c r="AN2893" s="13"/>
      <c r="AO2893" s="13"/>
      <c r="AP2893" s="13"/>
      <c r="AQ2893" s="13"/>
      <c r="AR2893" s="13"/>
      <c r="AS2893" s="13"/>
      <c r="AT2893" s="13"/>
      <c r="AU2893" s="13"/>
      <c r="AV2893" s="13"/>
      <c r="AW2893" s="13"/>
      <c r="AX2893" s="13">
        <v>80</v>
      </c>
      <c r="AY2893" s="14">
        <f t="shared" si="454"/>
        <v>80</v>
      </c>
      <c r="AZ2893" s="14">
        <f t="shared" si="462"/>
        <v>23</v>
      </c>
      <c r="BA2893" s="19">
        <f t="shared" si="455"/>
        <v>4.5454545454545456E-2</v>
      </c>
      <c r="BB2893" s="20" t="e">
        <f t="shared" si="463"/>
        <v>#DIV/0!</v>
      </c>
      <c r="BC2893">
        <f t="shared" si="456"/>
        <v>0</v>
      </c>
      <c r="BD2893" s="14">
        <f t="shared" si="457"/>
        <v>1</v>
      </c>
      <c r="BE2893" s="14" t="str">
        <f t="shared" si="458"/>
        <v/>
      </c>
      <c r="BF2893" s="14" t="str">
        <f t="shared" si="459"/>
        <v/>
      </c>
      <c r="BG2893" s="14">
        <f t="shared" si="460"/>
        <v>80</v>
      </c>
    </row>
    <row r="2894" spans="1:59" x14ac:dyDescent="0.2">
      <c r="A2894" t="str">
        <f t="shared" si="461"/>
        <v>Adam Treloar_2018</v>
      </c>
      <c r="B2894" t="s">
        <v>530</v>
      </c>
      <c r="C2894" t="s">
        <v>116</v>
      </c>
      <c r="D2894">
        <v>2018</v>
      </c>
      <c r="E2894" s="13">
        <v>557600</v>
      </c>
      <c r="F2894" s="13">
        <v>557600</v>
      </c>
      <c r="G2894" s="13">
        <v>557600</v>
      </c>
      <c r="H2894" s="13">
        <v>543500</v>
      </c>
      <c r="I2894" s="13">
        <v>549800</v>
      </c>
      <c r="J2894" s="13">
        <v>563400</v>
      </c>
      <c r="K2894" s="13">
        <v>591200</v>
      </c>
      <c r="L2894" s="13">
        <v>605900</v>
      </c>
      <c r="M2894" s="13">
        <v>605000</v>
      </c>
      <c r="N2894" s="13">
        <v>570000</v>
      </c>
      <c r="O2894" s="13">
        <v>555600</v>
      </c>
      <c r="P2894" s="13">
        <v>546500</v>
      </c>
      <c r="Q2894" s="13">
        <v>552600</v>
      </c>
      <c r="R2894" s="13">
        <v>552600</v>
      </c>
      <c r="S2894" s="13">
        <v>540300</v>
      </c>
      <c r="T2894" s="13">
        <v>540300</v>
      </c>
      <c r="U2894" s="13">
        <v>540300</v>
      </c>
      <c r="V2894" s="13">
        <v>540300</v>
      </c>
      <c r="W2894" s="13">
        <v>540300</v>
      </c>
      <c r="X2894" s="13">
        <v>540300</v>
      </c>
      <c r="Y2894" s="13">
        <v>540300</v>
      </c>
      <c r="Z2894" s="13">
        <v>540300</v>
      </c>
      <c r="AA2894" s="13">
        <v>540300</v>
      </c>
      <c r="AB2894" s="13">
        <v>87</v>
      </c>
      <c r="AC2894" s="13">
        <v>108</v>
      </c>
      <c r="AD2894" s="13">
        <v>105</v>
      </c>
      <c r="AE2894" s="13">
        <v>120</v>
      </c>
      <c r="AF2894" s="13">
        <v>127</v>
      </c>
      <c r="AG2894" s="13">
        <v>149</v>
      </c>
      <c r="AH2894" s="13">
        <v>110</v>
      </c>
      <c r="AI2894" s="13">
        <v>104</v>
      </c>
      <c r="AJ2894" s="13">
        <v>73</v>
      </c>
      <c r="AK2894" s="13">
        <v>133</v>
      </c>
      <c r="AL2894" s="13">
        <v>107</v>
      </c>
      <c r="AM2894" s="13">
        <v>105</v>
      </c>
      <c r="AN2894" s="13"/>
      <c r="AO2894" s="13">
        <v>95</v>
      </c>
      <c r="AP2894" s="13"/>
      <c r="AQ2894" s="13"/>
      <c r="AR2894" s="13"/>
      <c r="AS2894" s="13"/>
      <c r="AT2894" s="13"/>
      <c r="AU2894" s="13"/>
      <c r="AV2894" s="13"/>
      <c r="AW2894" s="13"/>
      <c r="AX2894" s="13"/>
      <c r="AY2894" s="14">
        <f t="shared" si="454"/>
        <v>109.46153846153847</v>
      </c>
      <c r="AZ2894" s="14">
        <f t="shared" si="462"/>
        <v>23</v>
      </c>
      <c r="BA2894" s="19">
        <f t="shared" si="455"/>
        <v>0.59090909090909094</v>
      </c>
      <c r="BB2894" s="20">
        <f t="shared" si="463"/>
        <v>19.700318883271027</v>
      </c>
      <c r="BC2894">
        <f t="shared" si="456"/>
        <v>0</v>
      </c>
      <c r="BD2894" s="14">
        <f t="shared" si="457"/>
        <v>15</v>
      </c>
      <c r="BE2894" s="14">
        <f t="shared" si="458"/>
        <v>116</v>
      </c>
      <c r="BF2894" s="14">
        <f t="shared" si="459"/>
        <v>105.33333333333333</v>
      </c>
      <c r="BG2894" s="14" t="str">
        <f t="shared" si="460"/>
        <v/>
      </c>
    </row>
    <row r="2895" spans="1:59" x14ac:dyDescent="0.2">
      <c r="A2895" t="str">
        <f t="shared" si="461"/>
        <v>Adam Treloar_2017</v>
      </c>
      <c r="B2895" t="s">
        <v>530</v>
      </c>
      <c r="C2895" t="s">
        <v>116</v>
      </c>
      <c r="D2895">
        <v>2017</v>
      </c>
      <c r="E2895" s="13">
        <v>605400</v>
      </c>
      <c r="F2895" s="13">
        <v>605400</v>
      </c>
      <c r="G2895" s="13">
        <v>605400</v>
      </c>
      <c r="H2895" s="13">
        <v>587100</v>
      </c>
      <c r="I2895" s="13">
        <v>562200</v>
      </c>
      <c r="J2895" s="13">
        <v>558900</v>
      </c>
      <c r="K2895" s="13">
        <v>539100</v>
      </c>
      <c r="L2895" s="13">
        <v>525500</v>
      </c>
      <c r="M2895" s="13">
        <v>525500</v>
      </c>
      <c r="N2895" s="13">
        <v>507900</v>
      </c>
      <c r="O2895" s="13">
        <v>525900</v>
      </c>
      <c r="P2895" s="13">
        <v>563000</v>
      </c>
      <c r="Q2895" s="13">
        <v>583500</v>
      </c>
      <c r="R2895" s="13">
        <v>583500</v>
      </c>
      <c r="S2895" s="13">
        <v>576100</v>
      </c>
      <c r="T2895" s="13">
        <v>557600</v>
      </c>
      <c r="U2895" s="13">
        <v>523300</v>
      </c>
      <c r="V2895" s="13">
        <v>508900</v>
      </c>
      <c r="W2895" s="13">
        <v>494200</v>
      </c>
      <c r="X2895" s="13">
        <v>494200</v>
      </c>
      <c r="Y2895" s="13">
        <v>493500</v>
      </c>
      <c r="Z2895" s="13">
        <v>497300</v>
      </c>
      <c r="AA2895" s="13">
        <v>502800</v>
      </c>
      <c r="AB2895" s="13">
        <v>96</v>
      </c>
      <c r="AC2895" s="13">
        <v>108</v>
      </c>
      <c r="AD2895" s="13">
        <v>108</v>
      </c>
      <c r="AE2895" s="13">
        <v>72</v>
      </c>
      <c r="AF2895" s="13">
        <v>141</v>
      </c>
      <c r="AG2895" s="13">
        <v>71</v>
      </c>
      <c r="AH2895" s="13">
        <v>73</v>
      </c>
      <c r="AI2895" s="13"/>
      <c r="AJ2895" s="13">
        <v>125</v>
      </c>
      <c r="AK2895" s="13">
        <v>141</v>
      </c>
      <c r="AL2895" s="13">
        <v>128</v>
      </c>
      <c r="AM2895" s="13">
        <v>107</v>
      </c>
      <c r="AN2895" s="13"/>
      <c r="AO2895" s="13">
        <v>91</v>
      </c>
      <c r="AP2895" s="13">
        <v>103</v>
      </c>
      <c r="AQ2895" s="13">
        <v>61</v>
      </c>
      <c r="AR2895" s="13">
        <v>116</v>
      </c>
      <c r="AS2895" s="13">
        <v>95</v>
      </c>
      <c r="AT2895" s="13">
        <v>86</v>
      </c>
      <c r="AU2895" s="13">
        <v>116</v>
      </c>
      <c r="AV2895" s="13">
        <v>105</v>
      </c>
      <c r="AW2895" s="13">
        <v>92</v>
      </c>
      <c r="AX2895" s="13">
        <v>95</v>
      </c>
      <c r="AY2895" s="14">
        <f t="shared" si="454"/>
        <v>101.42857142857143</v>
      </c>
      <c r="AZ2895" s="14">
        <f t="shared" si="462"/>
        <v>23</v>
      </c>
      <c r="BA2895" s="19">
        <f t="shared" si="455"/>
        <v>0.95454545454545459</v>
      </c>
      <c r="BB2895" s="20">
        <f t="shared" si="463"/>
        <v>22.060306952922108</v>
      </c>
      <c r="BC2895">
        <f t="shared" si="456"/>
        <v>0</v>
      </c>
      <c r="BD2895" s="14">
        <f t="shared" si="457"/>
        <v>21</v>
      </c>
      <c r="BE2895" s="14">
        <f t="shared" si="458"/>
        <v>99.333333333333329</v>
      </c>
      <c r="BF2895" s="14">
        <f t="shared" si="459"/>
        <v>114.8</v>
      </c>
      <c r="BG2895" s="14">
        <f t="shared" si="460"/>
        <v>96.555555555555557</v>
      </c>
    </row>
    <row r="2896" spans="1:59" x14ac:dyDescent="0.2">
      <c r="A2896" t="str">
        <f t="shared" si="461"/>
        <v>Adam Treloar_2016</v>
      </c>
      <c r="B2896" t="s">
        <v>530</v>
      </c>
      <c r="C2896" t="s">
        <v>116</v>
      </c>
      <c r="D2896">
        <v>2016</v>
      </c>
      <c r="E2896" s="13">
        <v>576400</v>
      </c>
      <c r="F2896" s="13">
        <v>576400</v>
      </c>
      <c r="G2896" s="13">
        <v>576400</v>
      </c>
      <c r="H2896" s="13">
        <v>564000</v>
      </c>
      <c r="I2896" s="13">
        <v>544100</v>
      </c>
      <c r="J2896" s="13">
        <v>543400</v>
      </c>
      <c r="K2896" s="13">
        <v>551000</v>
      </c>
      <c r="L2896" s="13">
        <v>557100</v>
      </c>
      <c r="M2896" s="13">
        <v>585500</v>
      </c>
      <c r="N2896" s="13">
        <v>603000</v>
      </c>
      <c r="O2896" s="13">
        <v>614100</v>
      </c>
      <c r="P2896" s="13">
        <v>587400</v>
      </c>
      <c r="Q2896" s="13">
        <v>548500</v>
      </c>
      <c r="R2896" s="13">
        <v>548500</v>
      </c>
      <c r="S2896" s="13">
        <v>525500</v>
      </c>
      <c r="T2896" s="13">
        <v>507000</v>
      </c>
      <c r="U2896" s="13">
        <v>498200</v>
      </c>
      <c r="V2896" s="13">
        <v>485200</v>
      </c>
      <c r="W2896" s="13">
        <v>484500</v>
      </c>
      <c r="X2896" s="13">
        <v>499100</v>
      </c>
      <c r="Y2896" s="13">
        <v>505200</v>
      </c>
      <c r="Z2896" s="13">
        <v>529000</v>
      </c>
      <c r="AA2896" s="13">
        <v>550500</v>
      </c>
      <c r="AB2896" s="13">
        <v>125</v>
      </c>
      <c r="AC2896" s="13">
        <v>85</v>
      </c>
      <c r="AD2896" s="13">
        <v>101</v>
      </c>
      <c r="AE2896" s="13">
        <v>101</v>
      </c>
      <c r="AF2896" s="13">
        <v>115</v>
      </c>
      <c r="AG2896" s="13">
        <v>120</v>
      </c>
      <c r="AH2896" s="13">
        <v>106</v>
      </c>
      <c r="AI2896" s="13">
        <v>169</v>
      </c>
      <c r="AJ2896" s="13">
        <v>115</v>
      </c>
      <c r="AK2896" s="13">
        <v>103</v>
      </c>
      <c r="AL2896" s="13">
        <v>89</v>
      </c>
      <c r="AM2896" s="13">
        <v>73</v>
      </c>
      <c r="AN2896" s="13"/>
      <c r="AO2896" s="13">
        <v>119</v>
      </c>
      <c r="AP2896" s="13">
        <v>81</v>
      </c>
      <c r="AQ2896" s="13">
        <v>86</v>
      </c>
      <c r="AR2896" s="13">
        <v>108</v>
      </c>
      <c r="AS2896" s="13">
        <v>103</v>
      </c>
      <c r="AT2896" s="13">
        <v>122</v>
      </c>
      <c r="AU2896" s="13">
        <v>98</v>
      </c>
      <c r="AV2896" s="13">
        <v>148</v>
      </c>
      <c r="AW2896" s="13">
        <v>131</v>
      </c>
      <c r="AX2896" s="13">
        <v>150</v>
      </c>
      <c r="AY2896" s="14">
        <f t="shared" si="454"/>
        <v>111.27272727272727</v>
      </c>
      <c r="AZ2896" s="14">
        <f t="shared" si="462"/>
        <v>23</v>
      </c>
      <c r="BA2896" s="19">
        <f t="shared" si="455"/>
        <v>1</v>
      </c>
      <c r="BB2896" s="20">
        <f t="shared" si="463"/>
        <v>23.710921369862302</v>
      </c>
      <c r="BC2896">
        <f t="shared" si="456"/>
        <v>0</v>
      </c>
      <c r="BD2896" s="14">
        <f t="shared" si="457"/>
        <v>19</v>
      </c>
      <c r="BE2896" s="14">
        <f t="shared" si="458"/>
        <v>107.83333333333333</v>
      </c>
      <c r="BF2896" s="14">
        <f t="shared" si="459"/>
        <v>109.16666666666667</v>
      </c>
      <c r="BG2896" s="14">
        <f t="shared" si="460"/>
        <v>114.11111111111111</v>
      </c>
    </row>
    <row r="2897" spans="1:59" x14ac:dyDescent="0.2">
      <c r="A2897" t="str">
        <f t="shared" si="461"/>
        <v>Adam Treloar_2015</v>
      </c>
      <c r="B2897" t="s">
        <v>530</v>
      </c>
      <c r="C2897" t="s">
        <v>116</v>
      </c>
      <c r="D2897">
        <v>2015</v>
      </c>
      <c r="E2897" s="13">
        <v>577800</v>
      </c>
      <c r="F2897" s="13">
        <v>577800</v>
      </c>
      <c r="G2897" s="13">
        <v>577800</v>
      </c>
      <c r="H2897" s="13">
        <v>581100</v>
      </c>
      <c r="I2897" s="13">
        <v>560000</v>
      </c>
      <c r="J2897" s="13">
        <v>517700</v>
      </c>
      <c r="K2897" s="13">
        <v>493100</v>
      </c>
      <c r="L2897" s="13">
        <v>490100</v>
      </c>
      <c r="M2897" s="13">
        <v>508200</v>
      </c>
      <c r="N2897" s="13">
        <v>519500</v>
      </c>
      <c r="O2897" s="13">
        <v>520300</v>
      </c>
      <c r="P2897" s="13">
        <v>522400</v>
      </c>
      <c r="Q2897" s="13">
        <v>535700</v>
      </c>
      <c r="R2897" s="13">
        <v>535700</v>
      </c>
      <c r="S2897" s="13">
        <v>536100</v>
      </c>
      <c r="T2897" s="13">
        <v>547600</v>
      </c>
      <c r="U2897" s="13">
        <v>535400</v>
      </c>
      <c r="V2897" s="13">
        <v>539200</v>
      </c>
      <c r="W2897" s="13">
        <v>537100</v>
      </c>
      <c r="X2897" s="13">
        <v>542300</v>
      </c>
      <c r="Y2897" s="13">
        <v>542300</v>
      </c>
      <c r="Z2897" s="13">
        <v>536100</v>
      </c>
      <c r="AA2897" s="13">
        <v>542700</v>
      </c>
      <c r="AB2897" s="13">
        <v>157</v>
      </c>
      <c r="AC2897" s="13">
        <v>107</v>
      </c>
      <c r="AD2897" s="13">
        <v>86</v>
      </c>
      <c r="AE2897" s="13">
        <v>105</v>
      </c>
      <c r="AF2897" s="13">
        <v>48</v>
      </c>
      <c r="AG2897" s="13">
        <v>101</v>
      </c>
      <c r="AH2897" s="13">
        <v>139</v>
      </c>
      <c r="AI2897" s="13">
        <v>93</v>
      </c>
      <c r="AJ2897" s="13">
        <v>96</v>
      </c>
      <c r="AK2897" s="13">
        <v>120</v>
      </c>
      <c r="AL2897" s="13">
        <v>97</v>
      </c>
      <c r="AM2897" s="13">
        <v>124</v>
      </c>
      <c r="AN2897" s="13"/>
      <c r="AO2897" s="13">
        <v>96</v>
      </c>
      <c r="AP2897" s="13">
        <v>123</v>
      </c>
      <c r="AQ2897" s="13">
        <v>78</v>
      </c>
      <c r="AR2897" s="13">
        <v>132</v>
      </c>
      <c r="AS2897" s="13">
        <v>111</v>
      </c>
      <c r="AT2897" s="13">
        <v>94</v>
      </c>
      <c r="AU2897" s="13"/>
      <c r="AV2897" s="13">
        <v>114</v>
      </c>
      <c r="AW2897" s="13">
        <v>136</v>
      </c>
      <c r="AX2897" s="13">
        <v>86</v>
      </c>
      <c r="AY2897" s="14">
        <f t="shared" si="454"/>
        <v>106.80952380952381</v>
      </c>
      <c r="AZ2897" s="14">
        <f t="shared" si="462"/>
        <v>23</v>
      </c>
      <c r="BA2897" s="19">
        <f t="shared" si="455"/>
        <v>0.95454545454545459</v>
      </c>
      <c r="BB2897" s="20">
        <f t="shared" si="463"/>
        <v>24.206650011141676</v>
      </c>
      <c r="BC2897">
        <f t="shared" si="456"/>
        <v>0</v>
      </c>
      <c r="BD2897" s="14">
        <f t="shared" si="457"/>
        <v>8</v>
      </c>
      <c r="BE2897" s="14">
        <f t="shared" si="458"/>
        <v>100.66666666666667</v>
      </c>
      <c r="BF2897" s="14">
        <f t="shared" si="459"/>
        <v>111.5</v>
      </c>
      <c r="BG2897" s="14">
        <f t="shared" si="460"/>
        <v>109.25</v>
      </c>
    </row>
    <row r="2898" spans="1:59" x14ac:dyDescent="0.2">
      <c r="A2898" t="str">
        <f t="shared" si="461"/>
        <v>Jack Trengove_2018</v>
      </c>
      <c r="B2898" t="s">
        <v>662</v>
      </c>
      <c r="C2898" t="s">
        <v>40</v>
      </c>
      <c r="D2898">
        <v>2018</v>
      </c>
      <c r="E2898" s="13">
        <v>162700</v>
      </c>
      <c r="F2898" s="13">
        <v>162700</v>
      </c>
      <c r="G2898" s="13">
        <v>162700</v>
      </c>
      <c r="H2898" s="13">
        <v>162700</v>
      </c>
      <c r="I2898" s="13">
        <v>162700</v>
      </c>
      <c r="J2898" s="13">
        <v>162700</v>
      </c>
      <c r="K2898" s="13">
        <v>162700</v>
      </c>
      <c r="L2898" s="13">
        <v>162700</v>
      </c>
      <c r="M2898" s="13">
        <v>162700</v>
      </c>
      <c r="N2898" s="13">
        <v>162700</v>
      </c>
      <c r="O2898" s="13">
        <v>162700</v>
      </c>
      <c r="P2898" s="13">
        <v>162700</v>
      </c>
      <c r="Q2898" s="13">
        <v>162700</v>
      </c>
      <c r="R2898" s="13">
        <v>162700</v>
      </c>
      <c r="S2898" s="13">
        <v>162700</v>
      </c>
      <c r="T2898" s="13">
        <v>162700</v>
      </c>
      <c r="U2898" s="13">
        <v>162700</v>
      </c>
      <c r="V2898" s="13">
        <v>162700</v>
      </c>
      <c r="W2898" s="13">
        <v>201000</v>
      </c>
      <c r="X2898" s="13">
        <v>201000</v>
      </c>
      <c r="Y2898" s="13">
        <v>201000</v>
      </c>
      <c r="Z2898" s="13">
        <v>201000</v>
      </c>
      <c r="AA2898" s="13">
        <v>201000</v>
      </c>
      <c r="AB2898" s="13"/>
      <c r="AC2898" s="13"/>
      <c r="AD2898" s="13"/>
      <c r="AE2898" s="13"/>
      <c r="AF2898" s="13"/>
      <c r="AG2898" s="13"/>
      <c r="AH2898" s="13"/>
      <c r="AI2898" s="13"/>
      <c r="AJ2898" s="13"/>
      <c r="AK2898" s="13"/>
      <c r="AL2898" s="13"/>
      <c r="AM2898" s="13"/>
      <c r="AN2898" s="13"/>
      <c r="AO2898" s="13"/>
      <c r="AP2898" s="13">
        <v>77</v>
      </c>
      <c r="AQ2898" s="13">
        <v>77</v>
      </c>
      <c r="AR2898" s="13"/>
      <c r="AS2898" s="13">
        <v>32</v>
      </c>
      <c r="AT2898" s="13"/>
      <c r="AU2898" s="13"/>
      <c r="AV2898" s="13"/>
      <c r="AW2898" s="13"/>
      <c r="AX2898" s="13"/>
      <c r="AY2898" s="14">
        <f t="shared" si="454"/>
        <v>62</v>
      </c>
      <c r="AZ2898" s="14">
        <f t="shared" si="462"/>
        <v>23</v>
      </c>
      <c r="BA2898" s="19">
        <f t="shared" si="455"/>
        <v>0.13636363636363635</v>
      </c>
      <c r="BB2898" s="20">
        <f t="shared" si="463"/>
        <v>25.98076211353316</v>
      </c>
      <c r="BC2898">
        <f t="shared" si="456"/>
        <v>0</v>
      </c>
      <c r="BD2898" s="14">
        <f t="shared" si="457"/>
        <v>1</v>
      </c>
      <c r="BE2898" s="14" t="str">
        <f t="shared" si="458"/>
        <v/>
      </c>
      <c r="BF2898" s="14" t="str">
        <f t="shared" si="459"/>
        <v/>
      </c>
      <c r="BG2898" s="14">
        <f t="shared" si="460"/>
        <v>62</v>
      </c>
    </row>
    <row r="2899" spans="1:59" x14ac:dyDescent="0.2">
      <c r="A2899" t="str">
        <f t="shared" si="461"/>
        <v>Jack Trengove_2017</v>
      </c>
      <c r="B2899" t="s">
        <v>662</v>
      </c>
      <c r="C2899" t="s">
        <v>40</v>
      </c>
      <c r="D2899">
        <v>2017</v>
      </c>
      <c r="E2899" s="13">
        <v>264100</v>
      </c>
      <c r="F2899" s="13">
        <v>264100</v>
      </c>
      <c r="G2899" s="13">
        <v>264100</v>
      </c>
      <c r="H2899" s="13">
        <v>264100</v>
      </c>
      <c r="I2899" s="13">
        <v>264100</v>
      </c>
      <c r="J2899" s="13">
        <v>264100</v>
      </c>
      <c r="K2899" s="13">
        <v>264100</v>
      </c>
      <c r="L2899" s="13">
        <v>264100</v>
      </c>
      <c r="M2899" s="13">
        <v>264100</v>
      </c>
      <c r="N2899" s="13">
        <v>264100</v>
      </c>
      <c r="O2899" s="13">
        <v>264100</v>
      </c>
      <c r="P2899" s="13">
        <v>264100</v>
      </c>
      <c r="Q2899" s="13">
        <v>264100</v>
      </c>
      <c r="R2899" s="13">
        <v>264100</v>
      </c>
      <c r="S2899" s="13">
        <v>264100</v>
      </c>
      <c r="T2899" s="13">
        <v>264100</v>
      </c>
      <c r="U2899" s="13">
        <v>264100</v>
      </c>
      <c r="V2899" s="13">
        <v>264100</v>
      </c>
      <c r="W2899" s="13">
        <v>264100</v>
      </c>
      <c r="X2899" s="13">
        <v>264100</v>
      </c>
      <c r="Y2899" s="13">
        <v>264100</v>
      </c>
      <c r="Z2899" s="13">
        <v>264100</v>
      </c>
      <c r="AA2899" s="13">
        <v>264100</v>
      </c>
      <c r="AB2899" s="13"/>
      <c r="AC2899" s="13"/>
      <c r="AD2899" s="13"/>
      <c r="AE2899" s="13"/>
      <c r="AF2899" s="13"/>
      <c r="AG2899" s="13"/>
      <c r="AH2899" s="13"/>
      <c r="AI2899" s="13"/>
      <c r="AJ2899" s="13"/>
      <c r="AK2899" s="13"/>
      <c r="AL2899" s="13"/>
      <c r="AM2899" s="13"/>
      <c r="AN2899" s="13"/>
      <c r="AO2899" s="13"/>
      <c r="AP2899" s="13"/>
      <c r="AQ2899" s="13"/>
      <c r="AR2899" s="13"/>
      <c r="AS2899" s="13">
        <v>54</v>
      </c>
      <c r="AT2899" s="13">
        <v>20</v>
      </c>
      <c r="AU2899" s="13"/>
      <c r="AV2899" s="13"/>
      <c r="AW2899" s="13"/>
      <c r="AX2899" s="13"/>
      <c r="AY2899" s="14">
        <f t="shared" si="454"/>
        <v>37</v>
      </c>
      <c r="AZ2899" s="14">
        <f t="shared" si="462"/>
        <v>23</v>
      </c>
      <c r="BA2899" s="19">
        <f t="shared" si="455"/>
        <v>9.0909090909090912E-2</v>
      </c>
      <c r="BB2899" s="20">
        <f t="shared" si="463"/>
        <v>24.041630560342615</v>
      </c>
      <c r="BC2899">
        <f t="shared" si="456"/>
        <v>0</v>
      </c>
      <c r="BD2899" s="14">
        <f t="shared" si="457"/>
        <v>1</v>
      </c>
      <c r="BE2899" s="14" t="str">
        <f t="shared" si="458"/>
        <v/>
      </c>
      <c r="BF2899" s="14" t="str">
        <f t="shared" si="459"/>
        <v/>
      </c>
      <c r="BG2899" s="14">
        <f t="shared" si="460"/>
        <v>37</v>
      </c>
    </row>
    <row r="2900" spans="1:59" x14ac:dyDescent="0.2">
      <c r="A2900" t="str">
        <f t="shared" si="461"/>
        <v>Jack Trengove_2016</v>
      </c>
      <c r="B2900" t="s">
        <v>662</v>
      </c>
      <c r="C2900" t="s">
        <v>40</v>
      </c>
      <c r="D2900">
        <v>2016</v>
      </c>
      <c r="E2900" s="13">
        <v>156500</v>
      </c>
      <c r="F2900" s="13">
        <v>156500</v>
      </c>
      <c r="G2900" s="13">
        <v>156500</v>
      </c>
      <c r="H2900" s="13">
        <v>156500</v>
      </c>
      <c r="I2900" s="13">
        <v>156500</v>
      </c>
      <c r="J2900" s="13">
        <v>156500</v>
      </c>
      <c r="K2900" s="13">
        <v>156500</v>
      </c>
      <c r="L2900" s="13">
        <v>156500</v>
      </c>
      <c r="M2900" s="13">
        <v>156500</v>
      </c>
      <c r="N2900" s="13">
        <v>156500</v>
      </c>
      <c r="O2900" s="13">
        <v>156500</v>
      </c>
      <c r="P2900" s="13">
        <v>156500</v>
      </c>
      <c r="Q2900" s="13">
        <v>156500</v>
      </c>
      <c r="R2900" s="13">
        <v>205300</v>
      </c>
      <c r="S2900" s="13">
        <v>205300</v>
      </c>
      <c r="T2900" s="13">
        <v>205300</v>
      </c>
      <c r="U2900" s="13">
        <v>205300</v>
      </c>
      <c r="V2900" s="13">
        <v>205300</v>
      </c>
      <c r="W2900" s="13">
        <v>205300</v>
      </c>
      <c r="X2900" s="13">
        <v>205300</v>
      </c>
      <c r="Y2900" s="13">
        <v>205300</v>
      </c>
      <c r="Z2900" s="13">
        <v>205300</v>
      </c>
      <c r="AA2900" s="13">
        <v>205300</v>
      </c>
      <c r="AB2900" s="13"/>
      <c r="AC2900" s="13"/>
      <c r="AD2900" s="13"/>
      <c r="AE2900" s="13"/>
      <c r="AF2900" s="13"/>
      <c r="AG2900" s="13"/>
      <c r="AH2900" s="13"/>
      <c r="AI2900" s="13"/>
      <c r="AJ2900" s="13"/>
      <c r="AK2900" s="13"/>
      <c r="AL2900" s="13">
        <v>60</v>
      </c>
      <c r="AM2900" s="13">
        <v>81</v>
      </c>
      <c r="AN2900" s="13">
        <v>67</v>
      </c>
      <c r="AO2900" s="13"/>
      <c r="AP2900" s="13"/>
      <c r="AQ2900" s="13"/>
      <c r="AR2900" s="13"/>
      <c r="AS2900" s="13"/>
      <c r="AT2900" s="13"/>
      <c r="AU2900" s="13"/>
      <c r="AV2900" s="13"/>
      <c r="AW2900" s="13"/>
      <c r="AX2900" s="13"/>
      <c r="AY2900" s="14">
        <f t="shared" si="454"/>
        <v>69.333333333333329</v>
      </c>
      <c r="AZ2900" s="14">
        <f t="shared" si="462"/>
        <v>23</v>
      </c>
      <c r="BA2900" s="19">
        <f t="shared" si="455"/>
        <v>0.13636363636363635</v>
      </c>
      <c r="BB2900" s="20">
        <f t="shared" si="463"/>
        <v>10.692676621563612</v>
      </c>
      <c r="BC2900">
        <f t="shared" si="456"/>
        <v>0</v>
      </c>
      <c r="BD2900" s="14">
        <f t="shared" si="457"/>
        <v>1</v>
      </c>
      <c r="BE2900" s="14" t="str">
        <f t="shared" si="458"/>
        <v/>
      </c>
      <c r="BF2900" s="14">
        <f t="shared" si="459"/>
        <v>70.5</v>
      </c>
      <c r="BG2900" s="14" t="str">
        <f t="shared" si="460"/>
        <v/>
      </c>
    </row>
    <row r="2901" spans="1:59" x14ac:dyDescent="0.2">
      <c r="A2901" t="str">
        <f t="shared" si="461"/>
        <v>Jack Trengove_2015</v>
      </c>
      <c r="B2901" t="s">
        <v>662</v>
      </c>
      <c r="C2901" t="s">
        <v>40</v>
      </c>
      <c r="D2901">
        <v>2015</v>
      </c>
      <c r="E2901" s="13">
        <v>272800</v>
      </c>
      <c r="F2901" s="13">
        <v>272800</v>
      </c>
      <c r="G2901" s="13">
        <v>272800</v>
      </c>
      <c r="H2901" s="13">
        <v>272800</v>
      </c>
      <c r="I2901" s="13">
        <v>272800</v>
      </c>
      <c r="J2901" s="13">
        <v>272800</v>
      </c>
      <c r="K2901" s="13">
        <v>272800</v>
      </c>
      <c r="L2901" s="13">
        <v>272800</v>
      </c>
      <c r="M2901" s="13">
        <v>272800</v>
      </c>
      <c r="N2901" s="13">
        <v>272800</v>
      </c>
      <c r="O2901" s="13">
        <v>272800</v>
      </c>
      <c r="P2901" s="13">
        <v>272800</v>
      </c>
      <c r="Q2901" s="13">
        <v>272800</v>
      </c>
      <c r="R2901" s="13">
        <v>272800</v>
      </c>
      <c r="S2901" s="13">
        <v>272800</v>
      </c>
      <c r="T2901" s="13">
        <v>272800</v>
      </c>
      <c r="U2901" s="13">
        <v>272800</v>
      </c>
      <c r="V2901" s="13">
        <v>272800</v>
      </c>
      <c r="W2901" s="13">
        <v>272800</v>
      </c>
      <c r="X2901" s="13">
        <v>272800</v>
      </c>
      <c r="Y2901" s="13">
        <v>272800</v>
      </c>
      <c r="Z2901" s="13">
        <v>272800</v>
      </c>
      <c r="AA2901" s="13">
        <v>272800</v>
      </c>
      <c r="AB2901" s="13"/>
      <c r="AC2901" s="13"/>
      <c r="AD2901" s="13"/>
      <c r="AE2901" s="13"/>
      <c r="AF2901" s="13"/>
      <c r="AG2901" s="13"/>
      <c r="AH2901" s="13"/>
      <c r="AI2901" s="13"/>
      <c r="AJ2901" s="13"/>
      <c r="AK2901" s="13"/>
      <c r="AL2901" s="13"/>
      <c r="AM2901" s="13"/>
      <c r="AN2901" s="13"/>
      <c r="AO2901" s="13"/>
      <c r="AP2901" s="13"/>
      <c r="AQ2901" s="13"/>
      <c r="AR2901" s="13"/>
      <c r="AS2901" s="13"/>
      <c r="AT2901" s="13"/>
      <c r="AU2901" s="13"/>
      <c r="AV2901" s="13"/>
      <c r="AW2901" s="13"/>
      <c r="AX2901" s="13"/>
      <c r="AY2901" s="14" t="str">
        <f t="shared" si="454"/>
        <v/>
      </c>
      <c r="AZ2901" s="14">
        <f t="shared" si="462"/>
        <v>23</v>
      </c>
      <c r="BA2901" s="19">
        <f t="shared" si="455"/>
        <v>0</v>
      </c>
      <c r="BB2901" s="20" t="e">
        <f t="shared" si="463"/>
        <v>#DIV/0!</v>
      </c>
      <c r="BC2901">
        <f t="shared" si="456"/>
        <v>0</v>
      </c>
      <c r="BD2901" s="14">
        <f t="shared" si="457"/>
        <v>1</v>
      </c>
      <c r="BE2901" s="14" t="str">
        <f t="shared" si="458"/>
        <v/>
      </c>
      <c r="BF2901" s="14" t="str">
        <f t="shared" si="459"/>
        <v/>
      </c>
      <c r="BG2901" s="14" t="str">
        <f t="shared" si="460"/>
        <v/>
      </c>
    </row>
    <row r="2902" spans="1:59" x14ac:dyDescent="0.2">
      <c r="A2902" t="str">
        <f t="shared" si="461"/>
        <v>Jackson Trengove_2018</v>
      </c>
      <c r="B2902" t="s">
        <v>676</v>
      </c>
      <c r="C2902" t="s">
        <v>443</v>
      </c>
      <c r="D2902">
        <v>2018</v>
      </c>
      <c r="E2902" s="13">
        <v>344900</v>
      </c>
      <c r="F2902" s="13">
        <v>344900</v>
      </c>
      <c r="G2902" s="13">
        <v>344900</v>
      </c>
      <c r="H2902" s="13">
        <v>344900</v>
      </c>
      <c r="I2902" s="13">
        <v>344900</v>
      </c>
      <c r="J2902" s="13">
        <v>344900</v>
      </c>
      <c r="K2902" s="13">
        <v>344900</v>
      </c>
      <c r="L2902" s="13">
        <v>344900</v>
      </c>
      <c r="M2902" s="13">
        <v>344900</v>
      </c>
      <c r="N2902" s="13">
        <v>330100</v>
      </c>
      <c r="O2902" s="13">
        <v>344800</v>
      </c>
      <c r="P2902" s="13">
        <v>360000</v>
      </c>
      <c r="Q2902" s="13">
        <v>360000</v>
      </c>
      <c r="R2902" s="13">
        <v>353500</v>
      </c>
      <c r="S2902" s="13">
        <v>328100</v>
      </c>
      <c r="T2902" s="13">
        <v>305000</v>
      </c>
      <c r="U2902" s="13">
        <v>310000</v>
      </c>
      <c r="V2902" s="13">
        <v>330800</v>
      </c>
      <c r="W2902" s="13">
        <v>335800</v>
      </c>
      <c r="X2902" s="13">
        <v>364800</v>
      </c>
      <c r="Y2902" s="13">
        <v>380100</v>
      </c>
      <c r="Z2902" s="13">
        <v>411400</v>
      </c>
      <c r="AA2902" s="13">
        <v>413200</v>
      </c>
      <c r="AB2902" s="13">
        <v>29</v>
      </c>
      <c r="AC2902" s="13">
        <v>57</v>
      </c>
      <c r="AD2902" s="13"/>
      <c r="AE2902" s="13"/>
      <c r="AF2902" s="13"/>
      <c r="AG2902" s="13"/>
      <c r="AH2902" s="13"/>
      <c r="AI2902" s="13"/>
      <c r="AJ2902" s="13">
        <v>89</v>
      </c>
      <c r="AK2902" s="13">
        <v>85</v>
      </c>
      <c r="AL2902" s="13">
        <v>67</v>
      </c>
      <c r="AM2902" s="13"/>
      <c r="AN2902" s="13">
        <v>50</v>
      </c>
      <c r="AO2902" s="13">
        <v>40</v>
      </c>
      <c r="AP2902" s="13">
        <v>59</v>
      </c>
      <c r="AQ2902" s="13">
        <v>99</v>
      </c>
      <c r="AR2902" s="13">
        <v>78</v>
      </c>
      <c r="AS2902" s="13">
        <v>37</v>
      </c>
      <c r="AT2902" s="13">
        <v>156</v>
      </c>
      <c r="AU2902" s="13">
        <v>66</v>
      </c>
      <c r="AV2902" s="13">
        <v>83</v>
      </c>
      <c r="AW2902" s="13">
        <v>95</v>
      </c>
      <c r="AX2902" s="13">
        <v>89</v>
      </c>
      <c r="AY2902" s="14">
        <f t="shared" si="454"/>
        <v>73.6875</v>
      </c>
      <c r="AZ2902" s="14">
        <f t="shared" si="462"/>
        <v>23</v>
      </c>
      <c r="BA2902" s="19">
        <f t="shared" si="455"/>
        <v>0.72727272727272729</v>
      </c>
      <c r="BB2902" s="20">
        <f t="shared" si="463"/>
        <v>30.778171377346858</v>
      </c>
      <c r="BC2902">
        <f t="shared" si="456"/>
        <v>0</v>
      </c>
      <c r="BD2902" s="14">
        <f t="shared" si="457"/>
        <v>16</v>
      </c>
      <c r="BE2902" s="14">
        <f t="shared" si="458"/>
        <v>43</v>
      </c>
      <c r="BF2902" s="14">
        <f t="shared" si="459"/>
        <v>80.333333333333329</v>
      </c>
      <c r="BG2902" s="14">
        <f t="shared" si="460"/>
        <v>84.666666666666671</v>
      </c>
    </row>
    <row r="2903" spans="1:59" x14ac:dyDescent="0.2">
      <c r="A2903" t="str">
        <f t="shared" si="461"/>
        <v>Jackson Trengove_2017</v>
      </c>
      <c r="B2903" t="s">
        <v>676</v>
      </c>
      <c r="C2903" t="s">
        <v>443</v>
      </c>
      <c r="D2903">
        <v>2017</v>
      </c>
      <c r="E2903" s="13">
        <v>400300</v>
      </c>
      <c r="F2903" s="13">
        <v>400300</v>
      </c>
      <c r="G2903" s="13">
        <v>400300</v>
      </c>
      <c r="H2903" s="13">
        <v>387200</v>
      </c>
      <c r="I2903" s="13">
        <v>378500</v>
      </c>
      <c r="J2903" s="13">
        <v>384300</v>
      </c>
      <c r="K2903" s="13">
        <v>399600</v>
      </c>
      <c r="L2903" s="13">
        <v>402400</v>
      </c>
      <c r="M2903" s="13">
        <v>389400</v>
      </c>
      <c r="N2903" s="13">
        <v>389400</v>
      </c>
      <c r="O2903" s="13">
        <v>357800</v>
      </c>
      <c r="P2903" s="13">
        <v>341100</v>
      </c>
      <c r="Q2903" s="13">
        <v>343400</v>
      </c>
      <c r="R2903" s="13">
        <v>345400</v>
      </c>
      <c r="S2903" s="13">
        <v>335700</v>
      </c>
      <c r="T2903" s="13">
        <v>309200</v>
      </c>
      <c r="U2903" s="13">
        <v>306400</v>
      </c>
      <c r="V2903" s="13">
        <v>309500</v>
      </c>
      <c r="W2903" s="13">
        <v>311500</v>
      </c>
      <c r="X2903" s="13">
        <v>295000</v>
      </c>
      <c r="Y2903" s="13">
        <v>271900</v>
      </c>
      <c r="Z2903" s="13">
        <v>271900</v>
      </c>
      <c r="AA2903" s="13">
        <v>271900</v>
      </c>
      <c r="AB2903" s="13">
        <v>74</v>
      </c>
      <c r="AC2903" s="13">
        <v>60</v>
      </c>
      <c r="AD2903" s="13">
        <v>70</v>
      </c>
      <c r="AE2903" s="13">
        <v>77</v>
      </c>
      <c r="AF2903" s="13">
        <v>87</v>
      </c>
      <c r="AG2903" s="13">
        <v>96</v>
      </c>
      <c r="AH2903" s="13">
        <v>57</v>
      </c>
      <c r="AI2903" s="13">
        <v>55</v>
      </c>
      <c r="AJ2903" s="13"/>
      <c r="AK2903" s="13">
        <v>46</v>
      </c>
      <c r="AL2903" s="13">
        <v>73</v>
      </c>
      <c r="AM2903" s="13">
        <v>86</v>
      </c>
      <c r="AN2903" s="13">
        <v>47</v>
      </c>
      <c r="AO2903" s="13">
        <v>48</v>
      </c>
      <c r="AP2903" s="13">
        <v>45</v>
      </c>
      <c r="AQ2903" s="13">
        <v>85</v>
      </c>
      <c r="AR2903" s="13">
        <v>60</v>
      </c>
      <c r="AS2903" s="13">
        <v>45</v>
      </c>
      <c r="AT2903" s="13">
        <v>45</v>
      </c>
      <c r="AU2903" s="13">
        <v>36</v>
      </c>
      <c r="AV2903" s="13"/>
      <c r="AW2903" s="13"/>
      <c r="AX2903" s="13"/>
      <c r="AY2903" s="14">
        <f t="shared" si="454"/>
        <v>62.736842105263158</v>
      </c>
      <c r="AZ2903" s="14">
        <f t="shared" si="462"/>
        <v>23</v>
      </c>
      <c r="BA2903" s="19">
        <f t="shared" si="455"/>
        <v>0.86363636363636365</v>
      </c>
      <c r="BB2903" s="20">
        <f t="shared" si="463"/>
        <v>17.844520183652897</v>
      </c>
      <c r="BC2903">
        <f t="shared" si="456"/>
        <v>0</v>
      </c>
      <c r="BD2903" s="14">
        <f t="shared" si="457"/>
        <v>21</v>
      </c>
      <c r="BE2903" s="14">
        <f t="shared" si="458"/>
        <v>77.333333333333329</v>
      </c>
      <c r="BF2903" s="14">
        <f t="shared" si="459"/>
        <v>63.4</v>
      </c>
      <c r="BG2903" s="14">
        <f t="shared" si="460"/>
        <v>52.666666666666664</v>
      </c>
    </row>
    <row r="2904" spans="1:59" x14ac:dyDescent="0.2">
      <c r="A2904" t="str">
        <f t="shared" si="461"/>
        <v>Jackson Trengove_2016</v>
      </c>
      <c r="B2904" t="s">
        <v>676</v>
      </c>
      <c r="C2904" t="s">
        <v>443</v>
      </c>
      <c r="D2904">
        <v>2016</v>
      </c>
      <c r="E2904" s="13">
        <v>304300</v>
      </c>
      <c r="F2904" s="13">
        <v>304300</v>
      </c>
      <c r="G2904" s="13">
        <v>304300</v>
      </c>
      <c r="H2904" s="13">
        <v>291900</v>
      </c>
      <c r="I2904" s="13">
        <v>271600</v>
      </c>
      <c r="J2904" s="13">
        <v>262300</v>
      </c>
      <c r="K2904" s="13">
        <v>262300</v>
      </c>
      <c r="L2904" s="13">
        <v>294700</v>
      </c>
      <c r="M2904" s="13">
        <v>326600</v>
      </c>
      <c r="N2904" s="13">
        <v>360800</v>
      </c>
      <c r="O2904" s="13">
        <v>360500</v>
      </c>
      <c r="P2904" s="13">
        <v>354400</v>
      </c>
      <c r="Q2904" s="13">
        <v>355700</v>
      </c>
      <c r="R2904" s="13">
        <v>367300</v>
      </c>
      <c r="S2904" s="13">
        <v>367300</v>
      </c>
      <c r="T2904" s="13">
        <v>389700</v>
      </c>
      <c r="U2904" s="13">
        <v>394500</v>
      </c>
      <c r="V2904" s="13">
        <v>398300</v>
      </c>
      <c r="W2904" s="13">
        <v>406500</v>
      </c>
      <c r="X2904" s="13">
        <v>441300</v>
      </c>
      <c r="Y2904" s="13">
        <v>439300</v>
      </c>
      <c r="Z2904" s="13">
        <v>425900</v>
      </c>
      <c r="AA2904" s="13">
        <v>383100</v>
      </c>
      <c r="AB2904" s="13">
        <v>88</v>
      </c>
      <c r="AC2904" s="13">
        <v>38</v>
      </c>
      <c r="AD2904" s="13">
        <v>25</v>
      </c>
      <c r="AE2904" s="13">
        <v>63</v>
      </c>
      <c r="AF2904" s="13">
        <v>50</v>
      </c>
      <c r="AG2904" s="13"/>
      <c r="AH2904" s="13">
        <v>116</v>
      </c>
      <c r="AI2904" s="13">
        <v>81</v>
      </c>
      <c r="AJ2904" s="13">
        <v>76</v>
      </c>
      <c r="AK2904" s="13">
        <v>59</v>
      </c>
      <c r="AL2904" s="13">
        <v>67</v>
      </c>
      <c r="AM2904" s="13">
        <v>90</v>
      </c>
      <c r="AN2904" s="13">
        <v>89</v>
      </c>
      <c r="AO2904" s="13"/>
      <c r="AP2904" s="13">
        <v>92</v>
      </c>
      <c r="AQ2904" s="13">
        <v>65</v>
      </c>
      <c r="AR2904" s="13">
        <v>93</v>
      </c>
      <c r="AS2904" s="13">
        <v>106</v>
      </c>
      <c r="AT2904" s="13">
        <v>132</v>
      </c>
      <c r="AU2904" s="13">
        <v>31</v>
      </c>
      <c r="AV2904" s="13">
        <v>79</v>
      </c>
      <c r="AW2904" s="13">
        <v>56</v>
      </c>
      <c r="AX2904" s="13">
        <v>49</v>
      </c>
      <c r="AY2904" s="14">
        <f t="shared" si="454"/>
        <v>73.571428571428569</v>
      </c>
      <c r="AZ2904" s="14">
        <f t="shared" si="462"/>
        <v>23</v>
      </c>
      <c r="BA2904" s="19">
        <f t="shared" si="455"/>
        <v>0.95454545454545459</v>
      </c>
      <c r="BB2904" s="20">
        <f t="shared" si="463"/>
        <v>27.509219233870358</v>
      </c>
      <c r="BC2904">
        <f t="shared" si="456"/>
        <v>0</v>
      </c>
      <c r="BD2904" s="14">
        <f t="shared" si="457"/>
        <v>6</v>
      </c>
      <c r="BE2904" s="14">
        <f t="shared" si="458"/>
        <v>52.8</v>
      </c>
      <c r="BF2904" s="14">
        <f t="shared" si="459"/>
        <v>81.5</v>
      </c>
      <c r="BG2904" s="14">
        <f t="shared" si="460"/>
        <v>78.111111111111114</v>
      </c>
    </row>
    <row r="2905" spans="1:59" x14ac:dyDescent="0.2">
      <c r="A2905" t="str">
        <f t="shared" si="461"/>
        <v>Jackson Trengove_2015</v>
      </c>
      <c r="B2905" t="s">
        <v>676</v>
      </c>
      <c r="C2905" t="s">
        <v>443</v>
      </c>
      <c r="D2905">
        <v>2015</v>
      </c>
      <c r="E2905" s="13">
        <v>369600</v>
      </c>
      <c r="F2905" s="13">
        <v>369600</v>
      </c>
      <c r="G2905" s="13">
        <v>369600</v>
      </c>
      <c r="H2905" s="13">
        <v>367800</v>
      </c>
      <c r="I2905" s="13">
        <v>348900</v>
      </c>
      <c r="J2905" s="13">
        <v>326100</v>
      </c>
      <c r="K2905" s="13">
        <v>326000</v>
      </c>
      <c r="L2905" s="13">
        <v>324700</v>
      </c>
      <c r="M2905" s="13">
        <v>307900</v>
      </c>
      <c r="N2905" s="13">
        <v>307900</v>
      </c>
      <c r="O2905" s="13">
        <v>307900</v>
      </c>
      <c r="P2905" s="13">
        <v>307900</v>
      </c>
      <c r="Q2905" s="13">
        <v>283100</v>
      </c>
      <c r="R2905" s="13">
        <v>283100</v>
      </c>
      <c r="S2905" s="13">
        <v>283100</v>
      </c>
      <c r="T2905" s="13">
        <v>275400</v>
      </c>
      <c r="U2905" s="13">
        <v>268600</v>
      </c>
      <c r="V2905" s="13">
        <v>257300</v>
      </c>
      <c r="W2905" s="13">
        <v>252300</v>
      </c>
      <c r="X2905" s="13">
        <v>259900</v>
      </c>
      <c r="Y2905" s="13">
        <v>266100</v>
      </c>
      <c r="Z2905" s="13">
        <v>266100</v>
      </c>
      <c r="AA2905" s="13">
        <v>266100</v>
      </c>
      <c r="AB2905" s="13">
        <v>78</v>
      </c>
      <c r="AC2905" s="13">
        <v>86</v>
      </c>
      <c r="AD2905" s="13">
        <v>51</v>
      </c>
      <c r="AE2905" s="13">
        <v>39</v>
      </c>
      <c r="AF2905" s="13">
        <v>67</v>
      </c>
      <c r="AG2905" s="13">
        <v>89</v>
      </c>
      <c r="AH2905" s="13">
        <v>36</v>
      </c>
      <c r="AI2905" s="13">
        <v>30</v>
      </c>
      <c r="AJ2905" s="13"/>
      <c r="AK2905" s="13"/>
      <c r="AL2905" s="13"/>
      <c r="AM2905" s="13">
        <v>61</v>
      </c>
      <c r="AN2905" s="13"/>
      <c r="AO2905" s="13"/>
      <c r="AP2905" s="13">
        <v>59</v>
      </c>
      <c r="AQ2905" s="13">
        <v>28</v>
      </c>
      <c r="AR2905" s="13">
        <v>50</v>
      </c>
      <c r="AS2905" s="13">
        <v>66</v>
      </c>
      <c r="AT2905" s="13">
        <v>54</v>
      </c>
      <c r="AU2905" s="13">
        <v>52</v>
      </c>
      <c r="AV2905" s="13"/>
      <c r="AW2905" s="13"/>
      <c r="AX2905" s="13"/>
      <c r="AY2905" s="14">
        <f t="shared" si="454"/>
        <v>56.4</v>
      </c>
      <c r="AZ2905" s="14">
        <f t="shared" si="462"/>
        <v>23</v>
      </c>
      <c r="BA2905" s="19">
        <f t="shared" si="455"/>
        <v>0.68181818181818177</v>
      </c>
      <c r="BB2905" s="20">
        <f t="shared" si="463"/>
        <v>18.814128429758007</v>
      </c>
      <c r="BC2905">
        <f t="shared" si="456"/>
        <v>0</v>
      </c>
      <c r="BD2905" s="14">
        <f t="shared" si="457"/>
        <v>19</v>
      </c>
      <c r="BE2905" s="14">
        <f t="shared" si="458"/>
        <v>68.333333333333329</v>
      </c>
      <c r="BF2905" s="14">
        <f t="shared" si="459"/>
        <v>42.333333333333336</v>
      </c>
      <c r="BG2905" s="14">
        <f t="shared" si="460"/>
        <v>51.5</v>
      </c>
    </row>
    <row r="2906" spans="1:59" x14ac:dyDescent="0.2">
      <c r="A2906" t="str">
        <f t="shared" si="461"/>
        <v>Darcy Tucker_2018</v>
      </c>
      <c r="B2906" t="s">
        <v>613</v>
      </c>
      <c r="C2906" t="s">
        <v>184</v>
      </c>
      <c r="D2906">
        <v>2018</v>
      </c>
      <c r="E2906" s="13">
        <v>295400</v>
      </c>
      <c r="F2906" s="13">
        <v>295400</v>
      </c>
      <c r="G2906" s="13">
        <v>295400</v>
      </c>
      <c r="H2906" s="13">
        <v>295400</v>
      </c>
      <c r="I2906" s="13">
        <v>295400</v>
      </c>
      <c r="J2906" s="13">
        <v>299100</v>
      </c>
      <c r="K2906" s="13">
        <v>314700</v>
      </c>
      <c r="L2906" s="13">
        <v>324200</v>
      </c>
      <c r="M2906" s="13">
        <v>320500</v>
      </c>
      <c r="N2906" s="13">
        <v>320300</v>
      </c>
      <c r="O2906" s="13">
        <v>327300</v>
      </c>
      <c r="P2906" s="13">
        <v>348100</v>
      </c>
      <c r="Q2906" s="13">
        <v>343700</v>
      </c>
      <c r="R2906" s="13">
        <v>336300</v>
      </c>
      <c r="S2906" s="13">
        <v>336300</v>
      </c>
      <c r="T2906" s="13">
        <v>319500</v>
      </c>
      <c r="U2906" s="13">
        <v>298200</v>
      </c>
      <c r="V2906" s="13">
        <v>298200</v>
      </c>
      <c r="W2906" s="13">
        <v>287200</v>
      </c>
      <c r="X2906" s="13">
        <v>280100</v>
      </c>
      <c r="Y2906" s="13">
        <v>282600</v>
      </c>
      <c r="Z2906" s="13">
        <v>282600</v>
      </c>
      <c r="AA2906" s="13">
        <v>273200</v>
      </c>
      <c r="AB2906" s="13">
        <v>55</v>
      </c>
      <c r="AC2906" s="13"/>
      <c r="AD2906" s="13"/>
      <c r="AE2906" s="13">
        <v>53</v>
      </c>
      <c r="AF2906" s="13">
        <v>73</v>
      </c>
      <c r="AG2906" s="13">
        <v>86</v>
      </c>
      <c r="AH2906" s="13">
        <v>50</v>
      </c>
      <c r="AI2906" s="13">
        <v>51</v>
      </c>
      <c r="AJ2906" s="13">
        <v>92</v>
      </c>
      <c r="AK2906" s="13">
        <v>65</v>
      </c>
      <c r="AL2906" s="13">
        <v>86</v>
      </c>
      <c r="AM2906" s="13">
        <v>50</v>
      </c>
      <c r="AN2906" s="13">
        <v>54</v>
      </c>
      <c r="AO2906" s="13"/>
      <c r="AP2906" s="13">
        <v>64</v>
      </c>
      <c r="AQ2906" s="13">
        <v>30</v>
      </c>
      <c r="AR2906" s="13"/>
      <c r="AS2906" s="13">
        <v>64</v>
      </c>
      <c r="AT2906" s="13">
        <v>66</v>
      </c>
      <c r="AU2906" s="13">
        <v>48</v>
      </c>
      <c r="AV2906" s="13"/>
      <c r="AW2906" s="13"/>
      <c r="AX2906" s="13">
        <v>40</v>
      </c>
      <c r="AY2906" s="14">
        <f t="shared" si="454"/>
        <v>60.411764705882355</v>
      </c>
      <c r="AZ2906" s="14">
        <f t="shared" si="462"/>
        <v>23</v>
      </c>
      <c r="BA2906" s="19">
        <f t="shared" si="455"/>
        <v>0.77272727272727271</v>
      </c>
      <c r="BB2906" s="20">
        <f t="shared" si="463"/>
        <v>16.714734605765553</v>
      </c>
      <c r="BC2906">
        <f t="shared" si="456"/>
        <v>0</v>
      </c>
      <c r="BD2906" s="14">
        <f t="shared" si="457"/>
        <v>23</v>
      </c>
      <c r="BE2906" s="14">
        <f t="shared" si="458"/>
        <v>66.75</v>
      </c>
      <c r="BF2906" s="14">
        <f t="shared" si="459"/>
        <v>65.666666666666671</v>
      </c>
      <c r="BG2906" s="14">
        <f t="shared" si="460"/>
        <v>52</v>
      </c>
    </row>
    <row r="2907" spans="1:59" x14ac:dyDescent="0.2">
      <c r="A2907" t="str">
        <f t="shared" si="461"/>
        <v>Darcy Tucker_2017</v>
      </c>
      <c r="B2907" t="s">
        <v>613</v>
      </c>
      <c r="C2907" t="s">
        <v>184</v>
      </c>
      <c r="D2907">
        <v>2017</v>
      </c>
      <c r="E2907" s="13">
        <v>311500</v>
      </c>
      <c r="F2907" s="13">
        <v>311500</v>
      </c>
      <c r="G2907" s="13">
        <v>311500</v>
      </c>
      <c r="H2907" s="13">
        <v>311500</v>
      </c>
      <c r="I2907" s="13">
        <v>311500</v>
      </c>
      <c r="J2907" s="13">
        <v>298600</v>
      </c>
      <c r="K2907" s="13">
        <v>286800</v>
      </c>
      <c r="L2907" s="13">
        <v>274800</v>
      </c>
      <c r="M2907" s="13">
        <v>263300</v>
      </c>
      <c r="N2907" s="13">
        <v>263300</v>
      </c>
      <c r="O2907" s="13">
        <v>274600</v>
      </c>
      <c r="P2907" s="13">
        <v>278000</v>
      </c>
      <c r="Q2907" s="13">
        <v>274500</v>
      </c>
      <c r="R2907" s="13">
        <v>274500</v>
      </c>
      <c r="S2907" s="13">
        <v>268200</v>
      </c>
      <c r="T2907" s="13">
        <v>263500</v>
      </c>
      <c r="U2907" s="13">
        <v>280400</v>
      </c>
      <c r="V2907" s="13">
        <v>284700</v>
      </c>
      <c r="W2907" s="13">
        <v>285300</v>
      </c>
      <c r="X2907" s="13">
        <v>296200</v>
      </c>
      <c r="Y2907" s="13">
        <v>294500</v>
      </c>
      <c r="Z2907" s="13">
        <v>302900</v>
      </c>
      <c r="AA2907" s="13">
        <v>284200</v>
      </c>
      <c r="AB2907" s="13">
        <v>42</v>
      </c>
      <c r="AC2907" s="13">
        <v>54</v>
      </c>
      <c r="AD2907" s="13"/>
      <c r="AE2907" s="13"/>
      <c r="AF2907" s="13">
        <v>57</v>
      </c>
      <c r="AG2907" s="13">
        <v>38</v>
      </c>
      <c r="AH2907" s="13">
        <v>46</v>
      </c>
      <c r="AI2907" s="13">
        <v>52</v>
      </c>
      <c r="AJ2907" s="13"/>
      <c r="AK2907" s="13">
        <v>82</v>
      </c>
      <c r="AL2907" s="13">
        <v>36</v>
      </c>
      <c r="AM2907" s="13">
        <v>37</v>
      </c>
      <c r="AN2907" s="13"/>
      <c r="AO2907" s="13">
        <v>74</v>
      </c>
      <c r="AP2907" s="13">
        <v>38</v>
      </c>
      <c r="AQ2907" s="13">
        <v>83</v>
      </c>
      <c r="AR2907" s="13">
        <v>56</v>
      </c>
      <c r="AS2907" s="13">
        <v>33</v>
      </c>
      <c r="AT2907" s="13">
        <v>107</v>
      </c>
      <c r="AU2907" s="13">
        <v>35</v>
      </c>
      <c r="AV2907" s="13">
        <v>55</v>
      </c>
      <c r="AW2907" s="13">
        <v>51</v>
      </c>
      <c r="AX2907" s="13">
        <v>45</v>
      </c>
      <c r="AY2907" s="14">
        <f t="shared" si="454"/>
        <v>53.736842105263158</v>
      </c>
      <c r="AZ2907" s="14">
        <f t="shared" si="462"/>
        <v>23</v>
      </c>
      <c r="BA2907" s="19">
        <f t="shared" si="455"/>
        <v>0.86363636363636365</v>
      </c>
      <c r="BB2907" s="20">
        <f t="shared" si="463"/>
        <v>19.826587382892242</v>
      </c>
      <c r="BC2907">
        <f t="shared" si="456"/>
        <v>0</v>
      </c>
      <c r="BD2907" s="14">
        <f t="shared" si="457"/>
        <v>9</v>
      </c>
      <c r="BE2907" s="14">
        <f t="shared" si="458"/>
        <v>47.75</v>
      </c>
      <c r="BF2907" s="14">
        <f t="shared" si="459"/>
        <v>50.6</v>
      </c>
      <c r="BG2907" s="14">
        <f t="shared" si="460"/>
        <v>55.888888888888886</v>
      </c>
    </row>
    <row r="2908" spans="1:59" x14ac:dyDescent="0.2">
      <c r="A2908" t="str">
        <f t="shared" si="461"/>
        <v>Darcy Tucker_2016</v>
      </c>
      <c r="B2908" t="s">
        <v>613</v>
      </c>
      <c r="C2908" t="s">
        <v>184</v>
      </c>
      <c r="D2908">
        <v>2016</v>
      </c>
      <c r="E2908" s="13">
        <v>117300</v>
      </c>
      <c r="F2908" s="13">
        <v>117300</v>
      </c>
      <c r="G2908" s="13">
        <v>117300</v>
      </c>
      <c r="H2908" s="13">
        <v>117300</v>
      </c>
      <c r="I2908" s="13">
        <v>117300</v>
      </c>
      <c r="J2908" s="13">
        <v>117300</v>
      </c>
      <c r="K2908" s="13">
        <v>117300</v>
      </c>
      <c r="L2908" s="13">
        <v>117300</v>
      </c>
      <c r="M2908" s="13">
        <v>117300</v>
      </c>
      <c r="N2908" s="13">
        <v>117300</v>
      </c>
      <c r="O2908" s="13">
        <v>117300</v>
      </c>
      <c r="P2908" s="13">
        <v>158700</v>
      </c>
      <c r="Q2908" s="13">
        <v>190700</v>
      </c>
      <c r="R2908" s="13">
        <v>218000</v>
      </c>
      <c r="S2908" s="13">
        <v>231000</v>
      </c>
      <c r="T2908" s="13">
        <v>231000</v>
      </c>
      <c r="U2908" s="13">
        <v>224700</v>
      </c>
      <c r="V2908" s="13">
        <v>224700</v>
      </c>
      <c r="W2908" s="13">
        <v>224700</v>
      </c>
      <c r="X2908" s="13">
        <v>224700</v>
      </c>
      <c r="Y2908" s="13">
        <v>230300</v>
      </c>
      <c r="Z2908" s="13">
        <v>248300</v>
      </c>
      <c r="AA2908" s="13">
        <v>259700</v>
      </c>
      <c r="AB2908" s="13"/>
      <c r="AC2908" s="13"/>
      <c r="AD2908" s="13"/>
      <c r="AE2908" s="13"/>
      <c r="AF2908" s="13">
        <v>67</v>
      </c>
      <c r="AG2908" s="13">
        <v>34</v>
      </c>
      <c r="AH2908" s="13"/>
      <c r="AI2908" s="13"/>
      <c r="AJ2908" s="13"/>
      <c r="AK2908" s="13"/>
      <c r="AL2908" s="13">
        <v>63</v>
      </c>
      <c r="AM2908" s="13">
        <v>71</v>
      </c>
      <c r="AN2908" s="13">
        <v>46</v>
      </c>
      <c r="AO2908" s="13">
        <v>45</v>
      </c>
      <c r="AP2908" s="13"/>
      <c r="AQ2908" s="13">
        <v>34</v>
      </c>
      <c r="AR2908" s="13"/>
      <c r="AS2908" s="13"/>
      <c r="AT2908" s="13">
        <v>60</v>
      </c>
      <c r="AU2908" s="13">
        <v>58</v>
      </c>
      <c r="AV2908" s="13">
        <v>66</v>
      </c>
      <c r="AW2908" s="13">
        <v>56</v>
      </c>
      <c r="AX2908" s="13">
        <v>87</v>
      </c>
      <c r="AY2908" s="14">
        <f t="shared" si="454"/>
        <v>57.25</v>
      </c>
      <c r="AZ2908" s="14">
        <f t="shared" si="462"/>
        <v>23</v>
      </c>
      <c r="BA2908" s="19">
        <f t="shared" si="455"/>
        <v>0.54545454545454541</v>
      </c>
      <c r="BB2908" s="20">
        <f t="shared" si="463"/>
        <v>15.51026053353656</v>
      </c>
      <c r="BC2908">
        <f t="shared" si="456"/>
        <v>0</v>
      </c>
      <c r="BD2908" s="14">
        <f t="shared" si="457"/>
        <v>1</v>
      </c>
      <c r="BE2908" s="14">
        <f t="shared" si="458"/>
        <v>50.5</v>
      </c>
      <c r="BF2908" s="14">
        <f t="shared" si="459"/>
        <v>67</v>
      </c>
      <c r="BG2908" s="14">
        <f t="shared" si="460"/>
        <v>60.166666666666664</v>
      </c>
    </row>
    <row r="2909" spans="1:59" x14ac:dyDescent="0.2">
      <c r="A2909" t="str">
        <f t="shared" si="461"/>
        <v>Darcy Tucker_2015</v>
      </c>
      <c r="B2909" t="s">
        <v>613</v>
      </c>
      <c r="C2909" t="s">
        <v>184</v>
      </c>
      <c r="D2909">
        <v>2015</v>
      </c>
      <c r="E2909" s="13">
        <v>0</v>
      </c>
      <c r="F2909" s="13">
        <v>0</v>
      </c>
      <c r="G2909" s="13">
        <v>0</v>
      </c>
      <c r="H2909" s="13">
        <v>0</v>
      </c>
      <c r="I2909" s="13">
        <v>0</v>
      </c>
      <c r="J2909" s="13">
        <v>0</v>
      </c>
      <c r="K2909" s="13">
        <v>0</v>
      </c>
      <c r="L2909" s="13">
        <v>0</v>
      </c>
      <c r="M2909" s="13">
        <v>0</v>
      </c>
      <c r="N2909" s="13">
        <v>0</v>
      </c>
      <c r="O2909" s="13">
        <v>0</v>
      </c>
      <c r="P2909" s="13">
        <v>0</v>
      </c>
      <c r="Q2909" s="13">
        <v>0</v>
      </c>
      <c r="R2909" s="13">
        <v>0</v>
      </c>
      <c r="S2909" s="13">
        <v>0</v>
      </c>
      <c r="T2909" s="13">
        <v>0</v>
      </c>
      <c r="U2909" s="13">
        <v>0</v>
      </c>
      <c r="V2909" s="13">
        <v>0</v>
      </c>
      <c r="W2909" s="13">
        <v>0</v>
      </c>
      <c r="X2909" s="13">
        <v>0</v>
      </c>
      <c r="Y2909" s="13">
        <v>0</v>
      </c>
      <c r="Z2909" s="13">
        <v>0</v>
      </c>
      <c r="AA2909" s="13">
        <v>0</v>
      </c>
      <c r="AB2909" s="13"/>
      <c r="AC2909" s="13"/>
      <c r="AD2909" s="13"/>
      <c r="AE2909" s="13"/>
      <c r="AF2909" s="13"/>
      <c r="AG2909" s="13"/>
      <c r="AH2909" s="13"/>
      <c r="AI2909" s="13"/>
      <c r="AJ2909" s="13"/>
      <c r="AK2909" s="13"/>
      <c r="AL2909" s="13"/>
      <c r="AM2909" s="13"/>
      <c r="AN2909" s="13"/>
      <c r="AO2909" s="13"/>
      <c r="AP2909" s="13"/>
      <c r="AQ2909" s="13"/>
      <c r="AR2909" s="13"/>
      <c r="AS2909" s="13"/>
      <c r="AT2909" s="13"/>
      <c r="AU2909" s="13"/>
      <c r="AV2909" s="13"/>
      <c r="AW2909" s="13"/>
      <c r="AX2909" s="13"/>
      <c r="AY2909" s="14" t="str">
        <f t="shared" si="454"/>
        <v/>
      </c>
      <c r="AZ2909" s="14">
        <f t="shared" si="462"/>
        <v>23</v>
      </c>
      <c r="BA2909" s="19">
        <f t="shared" si="455"/>
        <v>0</v>
      </c>
      <c r="BB2909" s="20" t="e">
        <f t="shared" si="463"/>
        <v>#DIV/0!</v>
      </c>
      <c r="BC2909">
        <f t="shared" si="456"/>
        <v>23</v>
      </c>
      <c r="BD2909" s="14">
        <f t="shared" si="457"/>
        <v>1</v>
      </c>
      <c r="BE2909" s="14" t="str">
        <f t="shared" si="458"/>
        <v/>
      </c>
      <c r="BF2909" s="14" t="str">
        <f t="shared" si="459"/>
        <v/>
      </c>
      <c r="BG2909" s="14" t="str">
        <f t="shared" si="460"/>
        <v/>
      </c>
    </row>
    <row r="2910" spans="1:59" x14ac:dyDescent="0.2">
      <c r="A2910" t="str">
        <f t="shared" si="461"/>
        <v>Durak Tucker_2018</v>
      </c>
      <c r="B2910" t="s">
        <v>2736</v>
      </c>
      <c r="C2910" t="s">
        <v>423</v>
      </c>
      <c r="D2910">
        <v>2018</v>
      </c>
      <c r="E2910" s="13">
        <v>0</v>
      </c>
      <c r="F2910" s="13">
        <v>0</v>
      </c>
      <c r="G2910" s="13">
        <v>0</v>
      </c>
      <c r="H2910" s="13">
        <v>0</v>
      </c>
      <c r="I2910" s="13">
        <v>0</v>
      </c>
      <c r="J2910" s="13">
        <v>0</v>
      </c>
      <c r="K2910" s="13">
        <v>0</v>
      </c>
      <c r="L2910" s="13">
        <v>0</v>
      </c>
      <c r="M2910" s="13">
        <v>0</v>
      </c>
      <c r="N2910" s="13">
        <v>0</v>
      </c>
      <c r="O2910" s="13">
        <v>0</v>
      </c>
      <c r="P2910" s="13">
        <v>0</v>
      </c>
      <c r="Q2910" s="13">
        <v>0</v>
      </c>
      <c r="R2910" s="13">
        <v>0</v>
      </c>
      <c r="S2910" s="13">
        <v>0</v>
      </c>
      <c r="T2910" s="13">
        <v>0</v>
      </c>
      <c r="U2910" s="13">
        <v>0</v>
      </c>
      <c r="V2910" s="13">
        <v>0</v>
      </c>
      <c r="W2910" s="13">
        <v>0</v>
      </c>
      <c r="X2910" s="13">
        <v>0</v>
      </c>
      <c r="Y2910" s="13">
        <v>0</v>
      </c>
      <c r="Z2910" s="13">
        <v>0</v>
      </c>
      <c r="AA2910" s="13">
        <v>0</v>
      </c>
      <c r="AB2910" s="13"/>
      <c r="AC2910" s="13"/>
      <c r="AD2910" s="13"/>
      <c r="AE2910" s="13"/>
      <c r="AF2910" s="13"/>
      <c r="AG2910" s="13"/>
      <c r="AH2910" s="13"/>
      <c r="AI2910" s="13"/>
      <c r="AJ2910" s="13"/>
      <c r="AK2910" s="13"/>
      <c r="AL2910" s="13"/>
      <c r="AM2910" s="13"/>
      <c r="AN2910" s="13"/>
      <c r="AO2910" s="13"/>
      <c r="AP2910" s="13"/>
      <c r="AQ2910" s="13"/>
      <c r="AR2910" s="13"/>
      <c r="AS2910" s="13"/>
      <c r="AT2910" s="13"/>
      <c r="AU2910" s="13"/>
      <c r="AV2910" s="13"/>
      <c r="AW2910" s="13"/>
      <c r="AX2910" s="13"/>
      <c r="AY2910" s="14" t="str">
        <f t="shared" si="454"/>
        <v/>
      </c>
      <c r="AZ2910" s="14">
        <f t="shared" si="462"/>
        <v>23</v>
      </c>
      <c r="BA2910" s="19">
        <f t="shared" si="455"/>
        <v>0</v>
      </c>
      <c r="BB2910" s="20" t="e">
        <f t="shared" si="463"/>
        <v>#DIV/0!</v>
      </c>
      <c r="BC2910">
        <f t="shared" si="456"/>
        <v>23</v>
      </c>
      <c r="BD2910" s="14">
        <f t="shared" si="457"/>
        <v>1</v>
      </c>
      <c r="BE2910" s="14" t="str">
        <f t="shared" si="458"/>
        <v/>
      </c>
      <c r="BF2910" s="14" t="str">
        <f t="shared" si="459"/>
        <v/>
      </c>
      <c r="BG2910" s="14" t="str">
        <f t="shared" si="460"/>
        <v/>
      </c>
    </row>
    <row r="2911" spans="1:59" x14ac:dyDescent="0.2">
      <c r="A2911" t="str">
        <f t="shared" si="461"/>
        <v>Durak Tucker_2017</v>
      </c>
      <c r="B2911" t="s">
        <v>2736</v>
      </c>
      <c r="C2911" t="s">
        <v>423</v>
      </c>
      <c r="D2911">
        <v>2017</v>
      </c>
      <c r="E2911" s="13">
        <v>0</v>
      </c>
      <c r="F2911" s="13">
        <v>0</v>
      </c>
      <c r="G2911" s="13">
        <v>0</v>
      </c>
      <c r="H2911" s="13">
        <v>0</v>
      </c>
      <c r="I2911" s="13">
        <v>0</v>
      </c>
      <c r="J2911" s="13">
        <v>0</v>
      </c>
      <c r="K2911" s="13">
        <v>0</v>
      </c>
      <c r="L2911" s="13">
        <v>0</v>
      </c>
      <c r="M2911" s="13">
        <v>0</v>
      </c>
      <c r="N2911" s="13">
        <v>0</v>
      </c>
      <c r="O2911" s="13">
        <v>0</v>
      </c>
      <c r="P2911" s="13">
        <v>0</v>
      </c>
      <c r="Q2911" s="13">
        <v>0</v>
      </c>
      <c r="R2911" s="13">
        <v>0</v>
      </c>
      <c r="S2911" s="13">
        <v>0</v>
      </c>
      <c r="T2911" s="13">
        <v>0</v>
      </c>
      <c r="U2911" s="13">
        <v>0</v>
      </c>
      <c r="V2911" s="13">
        <v>0</v>
      </c>
      <c r="W2911" s="13">
        <v>0</v>
      </c>
      <c r="X2911" s="13">
        <v>0</v>
      </c>
      <c r="Y2911" s="13">
        <v>0</v>
      </c>
      <c r="Z2911" s="13">
        <v>0</v>
      </c>
      <c r="AA2911" s="13">
        <v>0</v>
      </c>
      <c r="AB2911" s="13"/>
      <c r="AC2911" s="13"/>
      <c r="AD2911" s="13"/>
      <c r="AE2911" s="13"/>
      <c r="AF2911" s="13"/>
      <c r="AG2911" s="13"/>
      <c r="AH2911" s="13"/>
      <c r="AI2911" s="13"/>
      <c r="AJ2911" s="13"/>
      <c r="AK2911" s="13"/>
      <c r="AL2911" s="13"/>
      <c r="AM2911" s="13"/>
      <c r="AN2911" s="13"/>
      <c r="AO2911" s="13"/>
      <c r="AP2911" s="13"/>
      <c r="AQ2911" s="13"/>
      <c r="AR2911" s="13"/>
      <c r="AS2911" s="13"/>
      <c r="AT2911" s="13"/>
      <c r="AU2911" s="13"/>
      <c r="AV2911" s="13"/>
      <c r="AW2911" s="13"/>
      <c r="AX2911" s="13"/>
      <c r="AY2911" s="14" t="str">
        <f t="shared" si="454"/>
        <v/>
      </c>
      <c r="AZ2911" s="14">
        <f t="shared" si="462"/>
        <v>23</v>
      </c>
      <c r="BA2911" s="19">
        <f t="shared" si="455"/>
        <v>0</v>
      </c>
      <c r="BB2911" s="20" t="e">
        <f t="shared" si="463"/>
        <v>#DIV/0!</v>
      </c>
      <c r="BC2911">
        <f t="shared" si="456"/>
        <v>23</v>
      </c>
      <c r="BD2911" s="14">
        <f t="shared" si="457"/>
        <v>1</v>
      </c>
      <c r="BE2911" s="14" t="str">
        <f t="shared" si="458"/>
        <v/>
      </c>
      <c r="BF2911" s="14" t="str">
        <f t="shared" si="459"/>
        <v/>
      </c>
      <c r="BG2911" s="14" t="str">
        <f t="shared" si="460"/>
        <v/>
      </c>
    </row>
    <row r="2912" spans="1:59" x14ac:dyDescent="0.2">
      <c r="A2912" t="str">
        <f t="shared" si="461"/>
        <v>Durak Tucker_2016</v>
      </c>
      <c r="B2912" t="s">
        <v>2736</v>
      </c>
      <c r="C2912" t="s">
        <v>423</v>
      </c>
      <c r="D2912">
        <v>2016</v>
      </c>
      <c r="E2912" s="13">
        <v>0</v>
      </c>
      <c r="F2912" s="13">
        <v>0</v>
      </c>
      <c r="G2912" s="13">
        <v>0</v>
      </c>
      <c r="H2912" s="13">
        <v>0</v>
      </c>
      <c r="I2912" s="13">
        <v>0</v>
      </c>
      <c r="J2912" s="13">
        <v>0</v>
      </c>
      <c r="K2912" s="13">
        <v>0</v>
      </c>
      <c r="L2912" s="13">
        <v>0</v>
      </c>
      <c r="M2912" s="13">
        <v>0</v>
      </c>
      <c r="N2912" s="13">
        <v>0</v>
      </c>
      <c r="O2912" s="13">
        <v>0</v>
      </c>
      <c r="P2912" s="13">
        <v>0</v>
      </c>
      <c r="Q2912" s="13">
        <v>0</v>
      </c>
      <c r="R2912" s="13">
        <v>0</v>
      </c>
      <c r="S2912" s="13">
        <v>0</v>
      </c>
      <c r="T2912" s="13">
        <v>0</v>
      </c>
      <c r="U2912" s="13">
        <v>0</v>
      </c>
      <c r="V2912" s="13">
        <v>0</v>
      </c>
      <c r="W2912" s="13">
        <v>0</v>
      </c>
      <c r="X2912" s="13">
        <v>0</v>
      </c>
      <c r="Y2912" s="13">
        <v>0</v>
      </c>
      <c r="Z2912" s="13">
        <v>0</v>
      </c>
      <c r="AA2912" s="13">
        <v>0</v>
      </c>
      <c r="AB2912" s="13"/>
      <c r="AC2912" s="13"/>
      <c r="AD2912" s="13"/>
      <c r="AE2912" s="13"/>
      <c r="AF2912" s="13"/>
      <c r="AG2912" s="13"/>
      <c r="AH2912" s="13"/>
      <c r="AI2912" s="13"/>
      <c r="AJ2912" s="13"/>
      <c r="AK2912" s="13"/>
      <c r="AL2912" s="13"/>
      <c r="AM2912" s="13"/>
      <c r="AN2912" s="13"/>
      <c r="AO2912" s="13"/>
      <c r="AP2912" s="13"/>
      <c r="AQ2912" s="13"/>
      <c r="AR2912" s="13"/>
      <c r="AS2912" s="13"/>
      <c r="AT2912" s="13"/>
      <c r="AU2912" s="13"/>
      <c r="AV2912" s="13"/>
      <c r="AW2912" s="13"/>
      <c r="AX2912" s="13"/>
      <c r="AY2912" s="14" t="str">
        <f t="shared" si="454"/>
        <v/>
      </c>
      <c r="AZ2912" s="14">
        <f t="shared" si="462"/>
        <v>23</v>
      </c>
      <c r="BA2912" s="19">
        <f t="shared" si="455"/>
        <v>0</v>
      </c>
      <c r="BB2912" s="20" t="e">
        <f t="shared" si="463"/>
        <v>#DIV/0!</v>
      </c>
      <c r="BC2912">
        <f t="shared" si="456"/>
        <v>23</v>
      </c>
      <c r="BD2912" s="14">
        <f t="shared" si="457"/>
        <v>1</v>
      </c>
      <c r="BE2912" s="14" t="str">
        <f t="shared" si="458"/>
        <v/>
      </c>
      <c r="BF2912" s="14" t="str">
        <f t="shared" si="459"/>
        <v/>
      </c>
      <c r="BG2912" s="14" t="str">
        <f t="shared" si="460"/>
        <v/>
      </c>
    </row>
    <row r="2913" spans="1:59" x14ac:dyDescent="0.2">
      <c r="A2913" t="str">
        <f t="shared" si="461"/>
        <v>Durak Tucker_2015</v>
      </c>
      <c r="B2913" t="s">
        <v>2736</v>
      </c>
      <c r="C2913" t="s">
        <v>423</v>
      </c>
      <c r="D2913">
        <v>2015</v>
      </c>
      <c r="E2913" s="13">
        <v>0</v>
      </c>
      <c r="F2913" s="13">
        <v>0</v>
      </c>
      <c r="G2913" s="13">
        <v>0</v>
      </c>
      <c r="H2913" s="13">
        <v>0</v>
      </c>
      <c r="I2913" s="13">
        <v>0</v>
      </c>
      <c r="J2913" s="13">
        <v>0</v>
      </c>
      <c r="K2913" s="13">
        <v>0</v>
      </c>
      <c r="L2913" s="13">
        <v>0</v>
      </c>
      <c r="M2913" s="13">
        <v>0</v>
      </c>
      <c r="N2913" s="13">
        <v>0</v>
      </c>
      <c r="O2913" s="13">
        <v>0</v>
      </c>
      <c r="P2913" s="13">
        <v>0</v>
      </c>
      <c r="Q2913" s="13">
        <v>0</v>
      </c>
      <c r="R2913" s="13">
        <v>0</v>
      </c>
      <c r="S2913" s="13">
        <v>0</v>
      </c>
      <c r="T2913" s="13">
        <v>0</v>
      </c>
      <c r="U2913" s="13">
        <v>0</v>
      </c>
      <c r="V2913" s="13">
        <v>0</v>
      </c>
      <c r="W2913" s="13">
        <v>0</v>
      </c>
      <c r="X2913" s="13">
        <v>0</v>
      </c>
      <c r="Y2913" s="13">
        <v>0</v>
      </c>
      <c r="Z2913" s="13">
        <v>0</v>
      </c>
      <c r="AA2913" s="13">
        <v>0</v>
      </c>
      <c r="AB2913" s="13"/>
      <c r="AC2913" s="13"/>
      <c r="AD2913" s="13"/>
      <c r="AE2913" s="13"/>
      <c r="AF2913" s="13"/>
      <c r="AG2913" s="13"/>
      <c r="AH2913" s="13"/>
      <c r="AI2913" s="13"/>
      <c r="AJ2913" s="13"/>
      <c r="AK2913" s="13"/>
      <c r="AL2913" s="13"/>
      <c r="AM2913" s="13"/>
      <c r="AN2913" s="13"/>
      <c r="AO2913" s="13"/>
      <c r="AP2913" s="13"/>
      <c r="AQ2913" s="13"/>
      <c r="AR2913" s="13"/>
      <c r="AS2913" s="13"/>
      <c r="AT2913" s="13"/>
      <c r="AU2913" s="13"/>
      <c r="AV2913" s="13"/>
      <c r="AW2913" s="13"/>
      <c r="AX2913" s="13"/>
      <c r="AY2913" s="14" t="str">
        <f t="shared" si="454"/>
        <v/>
      </c>
      <c r="AZ2913" s="14">
        <f t="shared" si="462"/>
        <v>23</v>
      </c>
      <c r="BA2913" s="19">
        <f t="shared" si="455"/>
        <v>0</v>
      </c>
      <c r="BB2913" s="20" t="e">
        <f t="shared" si="463"/>
        <v>#DIV/0!</v>
      </c>
      <c r="BC2913">
        <f t="shared" si="456"/>
        <v>23</v>
      </c>
      <c r="BD2913" s="14">
        <f t="shared" si="457"/>
        <v>1</v>
      </c>
      <c r="BE2913" s="14" t="str">
        <f t="shared" si="458"/>
        <v/>
      </c>
      <c r="BF2913" s="14" t="str">
        <f t="shared" si="459"/>
        <v/>
      </c>
      <c r="BG2913" s="14" t="str">
        <f t="shared" si="460"/>
        <v/>
      </c>
    </row>
    <row r="2914" spans="1:59" x14ac:dyDescent="0.2">
      <c r="A2914" t="str">
        <f t="shared" si="461"/>
        <v>Zach Tuohy_2018</v>
      </c>
      <c r="B2914" t="s">
        <v>919</v>
      </c>
      <c r="C2914" t="s">
        <v>235</v>
      </c>
      <c r="D2914">
        <v>2018</v>
      </c>
      <c r="E2914" s="13">
        <v>484600</v>
      </c>
      <c r="F2914" s="13">
        <v>484600</v>
      </c>
      <c r="G2914" s="13">
        <v>484600</v>
      </c>
      <c r="H2914" s="13">
        <v>483200</v>
      </c>
      <c r="I2914" s="13">
        <v>486500</v>
      </c>
      <c r="J2914" s="13">
        <v>467700</v>
      </c>
      <c r="K2914" s="13">
        <v>418200</v>
      </c>
      <c r="L2914" s="13">
        <v>379900</v>
      </c>
      <c r="M2914" s="13">
        <v>361700</v>
      </c>
      <c r="N2914" s="13">
        <v>391400</v>
      </c>
      <c r="O2914" s="13">
        <v>414300</v>
      </c>
      <c r="P2914" s="13">
        <v>438600</v>
      </c>
      <c r="Q2914" s="13">
        <v>439200</v>
      </c>
      <c r="R2914" s="13">
        <v>431200</v>
      </c>
      <c r="S2914" s="13">
        <v>431200</v>
      </c>
      <c r="T2914" s="13">
        <v>421800</v>
      </c>
      <c r="U2914" s="13">
        <v>419400</v>
      </c>
      <c r="V2914" s="13">
        <v>423800</v>
      </c>
      <c r="W2914" s="13">
        <v>432400</v>
      </c>
      <c r="X2914" s="13">
        <v>437800</v>
      </c>
      <c r="Y2914" s="13">
        <v>445500</v>
      </c>
      <c r="Z2914" s="13">
        <v>430500</v>
      </c>
      <c r="AA2914" s="13">
        <v>411500</v>
      </c>
      <c r="AB2914" s="13">
        <v>85</v>
      </c>
      <c r="AC2914" s="13">
        <v>99</v>
      </c>
      <c r="AD2914" s="13">
        <v>101</v>
      </c>
      <c r="AE2914" s="13">
        <v>91</v>
      </c>
      <c r="AF2914" s="13">
        <v>51</v>
      </c>
      <c r="AG2914" s="13">
        <v>25</v>
      </c>
      <c r="AH2914" s="13">
        <v>88</v>
      </c>
      <c r="AI2914" s="13">
        <v>75</v>
      </c>
      <c r="AJ2914" s="13">
        <v>122</v>
      </c>
      <c r="AK2914" s="13">
        <v>89</v>
      </c>
      <c r="AL2914" s="13">
        <v>92</v>
      </c>
      <c r="AM2914" s="13">
        <v>86</v>
      </c>
      <c r="AN2914" s="13">
        <v>68</v>
      </c>
      <c r="AO2914" s="13"/>
      <c r="AP2914" s="13">
        <v>89</v>
      </c>
      <c r="AQ2914" s="13">
        <v>96</v>
      </c>
      <c r="AR2914" s="13">
        <v>81</v>
      </c>
      <c r="AS2914" s="13">
        <v>102</v>
      </c>
      <c r="AT2914" s="13">
        <v>94</v>
      </c>
      <c r="AU2914" s="13">
        <v>91</v>
      </c>
      <c r="AV2914" s="13">
        <v>56</v>
      </c>
      <c r="AW2914" s="13">
        <v>96</v>
      </c>
      <c r="AX2914" s="13">
        <v>89</v>
      </c>
      <c r="AY2914" s="14">
        <f t="shared" si="454"/>
        <v>84.818181818181813</v>
      </c>
      <c r="AZ2914" s="14">
        <f t="shared" si="462"/>
        <v>23</v>
      </c>
      <c r="BA2914" s="19">
        <f t="shared" si="455"/>
        <v>1</v>
      </c>
      <c r="BB2914" s="20">
        <f t="shared" si="463"/>
        <v>20.252304662824045</v>
      </c>
      <c r="BC2914">
        <f t="shared" si="456"/>
        <v>0</v>
      </c>
      <c r="BD2914" s="14">
        <f t="shared" si="457"/>
        <v>9</v>
      </c>
      <c r="BE2914" s="14">
        <f t="shared" si="458"/>
        <v>75.333333333333329</v>
      </c>
      <c r="BF2914" s="14">
        <f t="shared" si="459"/>
        <v>92</v>
      </c>
      <c r="BG2914" s="14">
        <f t="shared" si="460"/>
        <v>88.222222222222229</v>
      </c>
    </row>
    <row r="2915" spans="1:59" x14ac:dyDescent="0.2">
      <c r="A2915" t="str">
        <f t="shared" si="461"/>
        <v>Zach Tuohy_2017</v>
      </c>
      <c r="B2915" t="s">
        <v>919</v>
      </c>
      <c r="C2915" t="s">
        <v>235</v>
      </c>
      <c r="D2915">
        <v>2017</v>
      </c>
      <c r="E2915" s="13">
        <v>443200</v>
      </c>
      <c r="F2915" s="13">
        <v>443200</v>
      </c>
      <c r="G2915" s="13">
        <v>443200</v>
      </c>
      <c r="H2915" s="13">
        <v>438100</v>
      </c>
      <c r="I2915" s="13">
        <v>431100</v>
      </c>
      <c r="J2915" s="13">
        <v>442900</v>
      </c>
      <c r="K2915" s="13">
        <v>463300</v>
      </c>
      <c r="L2915" s="13">
        <v>480300</v>
      </c>
      <c r="M2915" s="13">
        <v>469700</v>
      </c>
      <c r="N2915" s="13">
        <v>472100</v>
      </c>
      <c r="O2915" s="13">
        <v>469600</v>
      </c>
      <c r="P2915" s="13">
        <v>471600</v>
      </c>
      <c r="Q2915" s="13">
        <v>471600</v>
      </c>
      <c r="R2915" s="13">
        <v>456900</v>
      </c>
      <c r="S2915" s="13">
        <v>445700</v>
      </c>
      <c r="T2915" s="13">
        <v>435500</v>
      </c>
      <c r="U2915" s="13">
        <v>425600</v>
      </c>
      <c r="V2915" s="13">
        <v>417600</v>
      </c>
      <c r="W2915" s="13">
        <v>422800</v>
      </c>
      <c r="X2915" s="13">
        <v>421500</v>
      </c>
      <c r="Y2915" s="13">
        <v>428300</v>
      </c>
      <c r="Z2915" s="13">
        <v>435000</v>
      </c>
      <c r="AA2915" s="13">
        <v>459300</v>
      </c>
      <c r="AB2915" s="13">
        <v>102</v>
      </c>
      <c r="AC2915" s="13">
        <v>79</v>
      </c>
      <c r="AD2915" s="13">
        <v>66</v>
      </c>
      <c r="AE2915" s="13">
        <v>96</v>
      </c>
      <c r="AF2915" s="13">
        <v>116</v>
      </c>
      <c r="AG2915" s="13">
        <v>94</v>
      </c>
      <c r="AH2915" s="13">
        <v>99</v>
      </c>
      <c r="AI2915" s="13">
        <v>66</v>
      </c>
      <c r="AJ2915" s="13">
        <v>116</v>
      </c>
      <c r="AK2915" s="13">
        <v>90</v>
      </c>
      <c r="AL2915" s="13">
        <v>76</v>
      </c>
      <c r="AM2915" s="13"/>
      <c r="AN2915" s="13">
        <v>78</v>
      </c>
      <c r="AO2915" s="13">
        <v>89</v>
      </c>
      <c r="AP2915" s="13">
        <v>75</v>
      </c>
      <c r="AQ2915" s="13">
        <v>73</v>
      </c>
      <c r="AR2915" s="13">
        <v>88</v>
      </c>
      <c r="AS2915" s="13">
        <v>101</v>
      </c>
      <c r="AT2915" s="13">
        <v>62</v>
      </c>
      <c r="AU2915" s="13">
        <v>107</v>
      </c>
      <c r="AV2915" s="13">
        <v>105</v>
      </c>
      <c r="AW2915" s="13">
        <v>106</v>
      </c>
      <c r="AX2915" s="13">
        <v>55</v>
      </c>
      <c r="AY2915" s="14">
        <f t="shared" si="454"/>
        <v>88.13636363636364</v>
      </c>
      <c r="AZ2915" s="14">
        <f t="shared" si="462"/>
        <v>23</v>
      </c>
      <c r="BA2915" s="19">
        <f t="shared" si="455"/>
        <v>1</v>
      </c>
      <c r="BB2915" s="20">
        <f t="shared" si="463"/>
        <v>17.707398116379157</v>
      </c>
      <c r="BC2915">
        <f t="shared" si="456"/>
        <v>0</v>
      </c>
      <c r="BD2915" s="14">
        <f t="shared" si="457"/>
        <v>18</v>
      </c>
      <c r="BE2915" s="14">
        <f t="shared" si="458"/>
        <v>92.166666666666671</v>
      </c>
      <c r="BF2915" s="14">
        <f t="shared" si="459"/>
        <v>89.4</v>
      </c>
      <c r="BG2915" s="14">
        <f t="shared" si="460"/>
        <v>85.777777777777771</v>
      </c>
    </row>
    <row r="2916" spans="1:59" x14ac:dyDescent="0.2">
      <c r="A2916" t="str">
        <f t="shared" si="461"/>
        <v>Zach Tuohy_2016</v>
      </c>
      <c r="B2916" t="s">
        <v>919</v>
      </c>
      <c r="C2916" t="s">
        <v>235</v>
      </c>
      <c r="D2916">
        <v>2016</v>
      </c>
      <c r="E2916" s="13">
        <v>428000</v>
      </c>
      <c r="F2916" s="13">
        <v>428000</v>
      </c>
      <c r="G2916" s="13">
        <v>428000</v>
      </c>
      <c r="H2916" s="13">
        <v>422400</v>
      </c>
      <c r="I2916" s="13">
        <v>403100</v>
      </c>
      <c r="J2916" s="13">
        <v>378300</v>
      </c>
      <c r="K2916" s="13">
        <v>361900</v>
      </c>
      <c r="L2916" s="13">
        <v>358400</v>
      </c>
      <c r="M2916" s="13">
        <v>378400</v>
      </c>
      <c r="N2916" s="13">
        <v>374700</v>
      </c>
      <c r="O2916" s="13">
        <v>383900</v>
      </c>
      <c r="P2916" s="13">
        <v>396800</v>
      </c>
      <c r="Q2916" s="13">
        <v>411100</v>
      </c>
      <c r="R2916" s="13">
        <v>411100</v>
      </c>
      <c r="S2916" s="13">
        <v>408100</v>
      </c>
      <c r="T2916" s="13">
        <v>373900</v>
      </c>
      <c r="U2916" s="13">
        <v>364400</v>
      </c>
      <c r="V2916" s="13">
        <v>359200</v>
      </c>
      <c r="W2916" s="13">
        <v>372300</v>
      </c>
      <c r="X2916" s="13">
        <v>386600</v>
      </c>
      <c r="Y2916" s="13">
        <v>414400</v>
      </c>
      <c r="Z2916" s="13">
        <v>451000</v>
      </c>
      <c r="AA2916" s="13">
        <v>460000</v>
      </c>
      <c r="AB2916" s="13">
        <v>86</v>
      </c>
      <c r="AC2916" s="13">
        <v>71</v>
      </c>
      <c r="AD2916" s="13">
        <v>82</v>
      </c>
      <c r="AE2916" s="13">
        <v>52</v>
      </c>
      <c r="AF2916" s="13">
        <v>46</v>
      </c>
      <c r="AG2916" s="13">
        <v>87</v>
      </c>
      <c r="AH2916" s="13">
        <v>74</v>
      </c>
      <c r="AI2916" s="13">
        <v>97</v>
      </c>
      <c r="AJ2916" s="13">
        <v>47</v>
      </c>
      <c r="AK2916" s="13">
        <v>102</v>
      </c>
      <c r="AL2916" s="13">
        <v>110</v>
      </c>
      <c r="AM2916" s="13">
        <v>59</v>
      </c>
      <c r="AN2916" s="13"/>
      <c r="AO2916" s="13">
        <v>74</v>
      </c>
      <c r="AP2916" s="13">
        <v>34</v>
      </c>
      <c r="AQ2916" s="13">
        <v>96</v>
      </c>
      <c r="AR2916" s="13">
        <v>81</v>
      </c>
      <c r="AS2916" s="13">
        <v>74</v>
      </c>
      <c r="AT2916" s="13">
        <v>108</v>
      </c>
      <c r="AU2916" s="13">
        <v>121</v>
      </c>
      <c r="AV2916" s="13">
        <v>112</v>
      </c>
      <c r="AW2916" s="13">
        <v>67</v>
      </c>
      <c r="AX2916" s="13">
        <v>112</v>
      </c>
      <c r="AY2916" s="14">
        <f t="shared" si="454"/>
        <v>81.454545454545453</v>
      </c>
      <c r="AZ2916" s="14">
        <f t="shared" si="462"/>
        <v>23</v>
      </c>
      <c r="BA2916" s="19">
        <f t="shared" si="455"/>
        <v>1</v>
      </c>
      <c r="BB2916" s="20">
        <f t="shared" si="463"/>
        <v>24.328559099930036</v>
      </c>
      <c r="BC2916">
        <f t="shared" si="456"/>
        <v>0</v>
      </c>
      <c r="BD2916" s="14">
        <f t="shared" si="457"/>
        <v>8</v>
      </c>
      <c r="BE2916" s="14">
        <f t="shared" si="458"/>
        <v>70.666666666666671</v>
      </c>
      <c r="BF2916" s="14">
        <f t="shared" si="459"/>
        <v>81.5</v>
      </c>
      <c r="BG2916" s="14">
        <f t="shared" si="460"/>
        <v>89.444444444444443</v>
      </c>
    </row>
    <row r="2917" spans="1:59" x14ac:dyDescent="0.2">
      <c r="A2917" t="str">
        <f t="shared" si="461"/>
        <v>Zach Tuohy_2015</v>
      </c>
      <c r="B2917" t="s">
        <v>919</v>
      </c>
      <c r="C2917" t="s">
        <v>235</v>
      </c>
      <c r="D2917">
        <v>2015</v>
      </c>
      <c r="E2917" s="13">
        <v>324900</v>
      </c>
      <c r="F2917" s="13">
        <v>324900</v>
      </c>
      <c r="G2917" s="13">
        <v>324900</v>
      </c>
      <c r="H2917" s="13">
        <v>343600</v>
      </c>
      <c r="I2917" s="13">
        <v>374200</v>
      </c>
      <c r="J2917" s="13">
        <v>371200</v>
      </c>
      <c r="K2917" s="13">
        <v>375500</v>
      </c>
      <c r="L2917" s="13">
        <v>372200</v>
      </c>
      <c r="M2917" s="13">
        <v>359200</v>
      </c>
      <c r="N2917" s="13">
        <v>346900</v>
      </c>
      <c r="O2917" s="13">
        <v>343300</v>
      </c>
      <c r="P2917" s="13">
        <v>343300</v>
      </c>
      <c r="Q2917" s="13">
        <v>346300</v>
      </c>
      <c r="R2917" s="13">
        <v>366100</v>
      </c>
      <c r="S2917" s="13">
        <v>397000</v>
      </c>
      <c r="T2917" s="13">
        <v>446100</v>
      </c>
      <c r="U2917" s="13">
        <v>467500</v>
      </c>
      <c r="V2917" s="13">
        <v>464800</v>
      </c>
      <c r="W2917" s="13">
        <v>440700</v>
      </c>
      <c r="X2917" s="13">
        <v>414400</v>
      </c>
      <c r="Y2917" s="13">
        <v>379400</v>
      </c>
      <c r="Z2917" s="13">
        <v>379000</v>
      </c>
      <c r="AA2917" s="13">
        <v>379200</v>
      </c>
      <c r="AB2917" s="13">
        <v>49</v>
      </c>
      <c r="AC2917" s="13">
        <v>124</v>
      </c>
      <c r="AD2917" s="13">
        <v>62</v>
      </c>
      <c r="AE2917" s="13">
        <v>88</v>
      </c>
      <c r="AF2917" s="13">
        <v>67</v>
      </c>
      <c r="AG2917" s="13">
        <v>77</v>
      </c>
      <c r="AH2917" s="13">
        <v>73</v>
      </c>
      <c r="AI2917" s="13">
        <v>42</v>
      </c>
      <c r="AJ2917" s="13">
        <v>71</v>
      </c>
      <c r="AK2917" s="13">
        <v>84</v>
      </c>
      <c r="AL2917" s="13"/>
      <c r="AM2917" s="13">
        <v>56</v>
      </c>
      <c r="AN2917" s="13">
        <v>111</v>
      </c>
      <c r="AO2917" s="13">
        <v>119</v>
      </c>
      <c r="AP2917" s="13">
        <v>116</v>
      </c>
      <c r="AQ2917" s="13">
        <v>78</v>
      </c>
      <c r="AR2917" s="13">
        <v>83</v>
      </c>
      <c r="AS2917" s="13">
        <v>65</v>
      </c>
      <c r="AT2917" s="13">
        <v>59</v>
      </c>
      <c r="AU2917" s="13">
        <v>48</v>
      </c>
      <c r="AV2917" s="13">
        <v>125</v>
      </c>
      <c r="AW2917" s="13">
        <v>60</v>
      </c>
      <c r="AX2917" s="13">
        <v>88</v>
      </c>
      <c r="AY2917" s="14">
        <f t="shared" si="454"/>
        <v>79.318181818181813</v>
      </c>
      <c r="AZ2917" s="14">
        <f t="shared" si="462"/>
        <v>23</v>
      </c>
      <c r="BA2917" s="19">
        <f t="shared" si="455"/>
        <v>1</v>
      </c>
      <c r="BB2917" s="20">
        <f t="shared" si="463"/>
        <v>25.437853989368207</v>
      </c>
      <c r="BC2917">
        <f t="shared" si="456"/>
        <v>0</v>
      </c>
      <c r="BD2917" s="14">
        <f t="shared" si="457"/>
        <v>1</v>
      </c>
      <c r="BE2917" s="14">
        <f t="shared" si="458"/>
        <v>77.833333333333329</v>
      </c>
      <c r="BF2917" s="14">
        <f t="shared" si="459"/>
        <v>65.2</v>
      </c>
      <c r="BG2917" s="14">
        <f t="shared" si="460"/>
        <v>80.222222222222229</v>
      </c>
    </row>
    <row r="2918" spans="1:59" x14ac:dyDescent="0.2">
      <c r="A2918" t="str">
        <f t="shared" si="461"/>
        <v>Fraser Turner_2018</v>
      </c>
      <c r="B2918" t="s">
        <v>2737</v>
      </c>
      <c r="C2918" t="s">
        <v>369</v>
      </c>
      <c r="D2918">
        <v>2018</v>
      </c>
      <c r="E2918" s="13">
        <v>0</v>
      </c>
      <c r="F2918" s="13">
        <v>0</v>
      </c>
      <c r="G2918" s="13">
        <v>0</v>
      </c>
      <c r="H2918" s="13">
        <v>0</v>
      </c>
      <c r="I2918" s="13">
        <v>0</v>
      </c>
      <c r="J2918" s="13">
        <v>0</v>
      </c>
      <c r="K2918" s="13">
        <v>0</v>
      </c>
      <c r="L2918" s="13">
        <v>0</v>
      </c>
      <c r="M2918" s="13">
        <v>0</v>
      </c>
      <c r="N2918" s="13">
        <v>0</v>
      </c>
      <c r="O2918" s="13">
        <v>0</v>
      </c>
      <c r="P2918" s="13">
        <v>0</v>
      </c>
      <c r="Q2918" s="13">
        <v>0</v>
      </c>
      <c r="R2918" s="13">
        <v>0</v>
      </c>
      <c r="S2918" s="13">
        <v>0</v>
      </c>
      <c r="T2918" s="13">
        <v>0</v>
      </c>
      <c r="U2918" s="13">
        <v>0</v>
      </c>
      <c r="V2918" s="13">
        <v>0</v>
      </c>
      <c r="W2918" s="13">
        <v>0</v>
      </c>
      <c r="X2918" s="13">
        <v>0</v>
      </c>
      <c r="Y2918" s="13">
        <v>0</v>
      </c>
      <c r="Z2918" s="13">
        <v>0</v>
      </c>
      <c r="AA2918" s="13">
        <v>0</v>
      </c>
      <c r="AB2918" s="13"/>
      <c r="AC2918" s="13"/>
      <c r="AD2918" s="13"/>
      <c r="AE2918" s="13"/>
      <c r="AF2918" s="13"/>
      <c r="AG2918" s="13"/>
      <c r="AH2918" s="13"/>
      <c r="AI2918" s="13"/>
      <c r="AJ2918" s="13"/>
      <c r="AK2918" s="13"/>
      <c r="AL2918" s="13"/>
      <c r="AM2918" s="13"/>
      <c r="AN2918" s="13"/>
      <c r="AO2918" s="13"/>
      <c r="AP2918" s="13"/>
      <c r="AQ2918" s="13"/>
      <c r="AR2918" s="13"/>
      <c r="AS2918" s="13"/>
      <c r="AT2918" s="13"/>
      <c r="AU2918" s="13"/>
      <c r="AV2918" s="13"/>
      <c r="AW2918" s="13"/>
      <c r="AX2918" s="13"/>
      <c r="AY2918" s="14" t="str">
        <f t="shared" si="454"/>
        <v/>
      </c>
      <c r="AZ2918" s="14">
        <f t="shared" si="462"/>
        <v>23</v>
      </c>
      <c r="BA2918" s="19">
        <f t="shared" si="455"/>
        <v>0</v>
      </c>
      <c r="BB2918" s="20" t="e">
        <f t="shared" si="463"/>
        <v>#DIV/0!</v>
      </c>
      <c r="BC2918">
        <f t="shared" si="456"/>
        <v>23</v>
      </c>
      <c r="BD2918" s="14">
        <f t="shared" si="457"/>
        <v>1</v>
      </c>
      <c r="BE2918" s="14" t="str">
        <f t="shared" si="458"/>
        <v/>
      </c>
      <c r="BF2918" s="14" t="str">
        <f t="shared" si="459"/>
        <v/>
      </c>
      <c r="BG2918" s="14" t="str">
        <f t="shared" si="460"/>
        <v/>
      </c>
    </row>
    <row r="2919" spans="1:59" x14ac:dyDescent="0.2">
      <c r="A2919" t="str">
        <f t="shared" si="461"/>
        <v>Fraser Turner_2017</v>
      </c>
      <c r="B2919" t="s">
        <v>2737</v>
      </c>
      <c r="C2919" t="s">
        <v>369</v>
      </c>
      <c r="D2919">
        <v>2017</v>
      </c>
      <c r="E2919" s="13">
        <v>0</v>
      </c>
      <c r="F2919" s="13">
        <v>0</v>
      </c>
      <c r="G2919" s="13">
        <v>0</v>
      </c>
      <c r="H2919" s="13">
        <v>0</v>
      </c>
      <c r="I2919" s="13">
        <v>0</v>
      </c>
      <c r="J2919" s="13">
        <v>0</v>
      </c>
      <c r="K2919" s="13">
        <v>0</v>
      </c>
      <c r="L2919" s="13">
        <v>0</v>
      </c>
      <c r="M2919" s="13">
        <v>0</v>
      </c>
      <c r="N2919" s="13">
        <v>0</v>
      </c>
      <c r="O2919" s="13">
        <v>0</v>
      </c>
      <c r="P2919" s="13">
        <v>0</v>
      </c>
      <c r="Q2919" s="13">
        <v>0</v>
      </c>
      <c r="R2919" s="13">
        <v>0</v>
      </c>
      <c r="S2919" s="13">
        <v>0</v>
      </c>
      <c r="T2919" s="13">
        <v>0</v>
      </c>
      <c r="U2919" s="13">
        <v>0</v>
      </c>
      <c r="V2919" s="13">
        <v>0</v>
      </c>
      <c r="W2919" s="13">
        <v>0</v>
      </c>
      <c r="X2919" s="13">
        <v>0</v>
      </c>
      <c r="Y2919" s="13">
        <v>0</v>
      </c>
      <c r="Z2919" s="13">
        <v>0</v>
      </c>
      <c r="AA2919" s="13">
        <v>0</v>
      </c>
      <c r="AB2919" s="13"/>
      <c r="AC2919" s="13"/>
      <c r="AD2919" s="13"/>
      <c r="AE2919" s="13"/>
      <c r="AF2919" s="13"/>
      <c r="AG2919" s="13"/>
      <c r="AH2919" s="13"/>
      <c r="AI2919" s="13"/>
      <c r="AJ2919" s="13"/>
      <c r="AK2919" s="13"/>
      <c r="AL2919" s="13"/>
      <c r="AM2919" s="13"/>
      <c r="AN2919" s="13"/>
      <c r="AO2919" s="13"/>
      <c r="AP2919" s="13"/>
      <c r="AQ2919" s="13"/>
      <c r="AR2919" s="13"/>
      <c r="AS2919" s="13"/>
      <c r="AT2919" s="13"/>
      <c r="AU2919" s="13"/>
      <c r="AV2919" s="13"/>
      <c r="AW2919" s="13"/>
      <c r="AX2919" s="13"/>
      <c r="AY2919" s="14" t="str">
        <f t="shared" si="454"/>
        <v/>
      </c>
      <c r="AZ2919" s="14">
        <f t="shared" si="462"/>
        <v>23</v>
      </c>
      <c r="BA2919" s="19">
        <f t="shared" si="455"/>
        <v>0</v>
      </c>
      <c r="BB2919" s="20" t="e">
        <f t="shared" si="463"/>
        <v>#DIV/0!</v>
      </c>
      <c r="BC2919">
        <f t="shared" si="456"/>
        <v>23</v>
      </c>
      <c r="BD2919" s="14">
        <f t="shared" si="457"/>
        <v>1</v>
      </c>
      <c r="BE2919" s="14" t="str">
        <f t="shared" si="458"/>
        <v/>
      </c>
      <c r="BF2919" s="14" t="str">
        <f t="shared" si="459"/>
        <v/>
      </c>
      <c r="BG2919" s="14" t="str">
        <f t="shared" si="460"/>
        <v/>
      </c>
    </row>
    <row r="2920" spans="1:59" x14ac:dyDescent="0.2">
      <c r="A2920" t="str">
        <f t="shared" si="461"/>
        <v>Fraser Turner_2016</v>
      </c>
      <c r="B2920" t="s">
        <v>2737</v>
      </c>
      <c r="C2920" t="s">
        <v>369</v>
      </c>
      <c r="D2920">
        <v>2016</v>
      </c>
      <c r="E2920" s="13">
        <v>0</v>
      </c>
      <c r="F2920" s="13">
        <v>0</v>
      </c>
      <c r="G2920" s="13">
        <v>0</v>
      </c>
      <c r="H2920" s="13">
        <v>0</v>
      </c>
      <c r="I2920" s="13">
        <v>0</v>
      </c>
      <c r="J2920" s="13">
        <v>0</v>
      </c>
      <c r="K2920" s="13">
        <v>0</v>
      </c>
      <c r="L2920" s="13">
        <v>0</v>
      </c>
      <c r="M2920" s="13">
        <v>0</v>
      </c>
      <c r="N2920" s="13">
        <v>0</v>
      </c>
      <c r="O2920" s="13">
        <v>0</v>
      </c>
      <c r="P2920" s="13">
        <v>0</v>
      </c>
      <c r="Q2920" s="13">
        <v>0</v>
      </c>
      <c r="R2920" s="13">
        <v>0</v>
      </c>
      <c r="S2920" s="13">
        <v>0</v>
      </c>
      <c r="T2920" s="13">
        <v>0</v>
      </c>
      <c r="U2920" s="13">
        <v>0</v>
      </c>
      <c r="V2920" s="13">
        <v>0</v>
      </c>
      <c r="W2920" s="13">
        <v>0</v>
      </c>
      <c r="X2920" s="13">
        <v>0</v>
      </c>
      <c r="Y2920" s="13">
        <v>0</v>
      </c>
      <c r="Z2920" s="13">
        <v>0</v>
      </c>
      <c r="AA2920" s="13">
        <v>0</v>
      </c>
      <c r="AB2920" s="13"/>
      <c r="AC2920" s="13"/>
      <c r="AD2920" s="13"/>
      <c r="AE2920" s="13"/>
      <c r="AF2920" s="13"/>
      <c r="AG2920" s="13"/>
      <c r="AH2920" s="13"/>
      <c r="AI2920" s="13"/>
      <c r="AJ2920" s="13"/>
      <c r="AK2920" s="13"/>
      <c r="AL2920" s="13"/>
      <c r="AM2920" s="13"/>
      <c r="AN2920" s="13"/>
      <c r="AO2920" s="13"/>
      <c r="AP2920" s="13"/>
      <c r="AQ2920" s="13"/>
      <c r="AR2920" s="13"/>
      <c r="AS2920" s="13"/>
      <c r="AT2920" s="13"/>
      <c r="AU2920" s="13"/>
      <c r="AV2920" s="13"/>
      <c r="AW2920" s="13"/>
      <c r="AX2920" s="13"/>
      <c r="AY2920" s="14" t="str">
        <f t="shared" si="454"/>
        <v/>
      </c>
      <c r="AZ2920" s="14">
        <f t="shared" si="462"/>
        <v>23</v>
      </c>
      <c r="BA2920" s="19">
        <f t="shared" si="455"/>
        <v>0</v>
      </c>
      <c r="BB2920" s="20" t="e">
        <f t="shared" si="463"/>
        <v>#DIV/0!</v>
      </c>
      <c r="BC2920">
        <f t="shared" si="456"/>
        <v>23</v>
      </c>
      <c r="BD2920" s="14">
        <f t="shared" si="457"/>
        <v>1</v>
      </c>
      <c r="BE2920" s="14" t="str">
        <f t="shared" si="458"/>
        <v/>
      </c>
      <c r="BF2920" s="14" t="str">
        <f t="shared" si="459"/>
        <v/>
      </c>
      <c r="BG2920" s="14" t="str">
        <f t="shared" si="460"/>
        <v/>
      </c>
    </row>
    <row r="2921" spans="1:59" x14ac:dyDescent="0.2">
      <c r="A2921" t="str">
        <f t="shared" si="461"/>
        <v>Fraser Turner_2015</v>
      </c>
      <c r="B2921" t="s">
        <v>2737</v>
      </c>
      <c r="C2921" t="s">
        <v>369</v>
      </c>
      <c r="D2921">
        <v>2015</v>
      </c>
      <c r="E2921" s="13">
        <v>0</v>
      </c>
      <c r="F2921" s="13">
        <v>0</v>
      </c>
      <c r="G2921" s="13">
        <v>0</v>
      </c>
      <c r="H2921" s="13">
        <v>0</v>
      </c>
      <c r="I2921" s="13">
        <v>0</v>
      </c>
      <c r="J2921" s="13">
        <v>0</v>
      </c>
      <c r="K2921" s="13">
        <v>0</v>
      </c>
      <c r="L2921" s="13">
        <v>0</v>
      </c>
      <c r="M2921" s="13">
        <v>0</v>
      </c>
      <c r="N2921" s="13">
        <v>0</v>
      </c>
      <c r="O2921" s="13">
        <v>0</v>
      </c>
      <c r="P2921" s="13">
        <v>0</v>
      </c>
      <c r="Q2921" s="13">
        <v>0</v>
      </c>
      <c r="R2921" s="13">
        <v>0</v>
      </c>
      <c r="S2921" s="13">
        <v>0</v>
      </c>
      <c r="T2921" s="13">
        <v>0</v>
      </c>
      <c r="U2921" s="13">
        <v>0</v>
      </c>
      <c r="V2921" s="13">
        <v>0</v>
      </c>
      <c r="W2921" s="13">
        <v>0</v>
      </c>
      <c r="X2921" s="13">
        <v>0</v>
      </c>
      <c r="Y2921" s="13">
        <v>0</v>
      </c>
      <c r="Z2921" s="13">
        <v>0</v>
      </c>
      <c r="AA2921" s="13">
        <v>0</v>
      </c>
      <c r="AB2921" s="13"/>
      <c r="AC2921" s="13"/>
      <c r="AD2921" s="13"/>
      <c r="AE2921" s="13"/>
      <c r="AF2921" s="13"/>
      <c r="AG2921" s="13"/>
      <c r="AH2921" s="13"/>
      <c r="AI2921" s="13"/>
      <c r="AJ2921" s="13"/>
      <c r="AK2921" s="13"/>
      <c r="AL2921" s="13"/>
      <c r="AM2921" s="13"/>
      <c r="AN2921" s="13"/>
      <c r="AO2921" s="13"/>
      <c r="AP2921" s="13"/>
      <c r="AQ2921" s="13"/>
      <c r="AR2921" s="13"/>
      <c r="AS2921" s="13"/>
      <c r="AT2921" s="13"/>
      <c r="AU2921" s="13"/>
      <c r="AV2921" s="13"/>
      <c r="AW2921" s="13"/>
      <c r="AX2921" s="13"/>
      <c r="AY2921" s="14" t="str">
        <f t="shared" si="454"/>
        <v/>
      </c>
      <c r="AZ2921" s="14">
        <f t="shared" si="462"/>
        <v>23</v>
      </c>
      <c r="BA2921" s="19">
        <f t="shared" si="455"/>
        <v>0</v>
      </c>
      <c r="BB2921" s="20" t="e">
        <f t="shared" si="463"/>
        <v>#DIV/0!</v>
      </c>
      <c r="BC2921">
        <f t="shared" si="456"/>
        <v>23</v>
      </c>
      <c r="BD2921" s="14">
        <f t="shared" si="457"/>
        <v>1</v>
      </c>
      <c r="BE2921" s="14" t="str">
        <f t="shared" si="458"/>
        <v/>
      </c>
      <c r="BF2921" s="14" t="str">
        <f t="shared" si="459"/>
        <v/>
      </c>
      <c r="BG2921" s="14" t="str">
        <f t="shared" si="460"/>
        <v/>
      </c>
    </row>
    <row r="2922" spans="1:59" x14ac:dyDescent="0.2">
      <c r="A2922" t="str">
        <f t="shared" si="461"/>
        <v>Kayne Turner_2018</v>
      </c>
      <c r="B2922" t="s">
        <v>738</v>
      </c>
      <c r="C2922" t="s">
        <v>316</v>
      </c>
      <c r="D2922">
        <v>2018</v>
      </c>
      <c r="E2922" s="13">
        <v>341600</v>
      </c>
      <c r="F2922" s="13">
        <v>341600</v>
      </c>
      <c r="G2922" s="13">
        <v>341600</v>
      </c>
      <c r="H2922" s="13">
        <v>310700</v>
      </c>
      <c r="I2922" s="13">
        <v>284900</v>
      </c>
      <c r="J2922" s="13">
        <v>263400</v>
      </c>
      <c r="K2922" s="13">
        <v>263300</v>
      </c>
      <c r="L2922" s="13">
        <v>269100</v>
      </c>
      <c r="M2922" s="13">
        <v>259300</v>
      </c>
      <c r="N2922" s="13">
        <v>252800</v>
      </c>
      <c r="O2922" s="13">
        <v>272600</v>
      </c>
      <c r="P2922" s="13">
        <v>300000</v>
      </c>
      <c r="Q2922" s="13">
        <v>309900</v>
      </c>
      <c r="R2922" s="13">
        <v>309900</v>
      </c>
      <c r="S2922" s="13">
        <v>282500</v>
      </c>
      <c r="T2922" s="13">
        <v>257200</v>
      </c>
      <c r="U2922" s="13">
        <v>245800</v>
      </c>
      <c r="V2922" s="13">
        <v>222600</v>
      </c>
      <c r="W2922" s="13">
        <v>197500</v>
      </c>
      <c r="X2922" s="13">
        <v>184600</v>
      </c>
      <c r="Y2922" s="13">
        <v>217200</v>
      </c>
      <c r="Z2922" s="13">
        <v>246100</v>
      </c>
      <c r="AA2922" s="13">
        <v>260100</v>
      </c>
      <c r="AB2922" s="13">
        <v>53</v>
      </c>
      <c r="AC2922" s="13">
        <v>59</v>
      </c>
      <c r="AD2922" s="13">
        <v>22</v>
      </c>
      <c r="AE2922" s="13">
        <v>44</v>
      </c>
      <c r="AF2922" s="13">
        <v>53</v>
      </c>
      <c r="AG2922" s="13">
        <v>59</v>
      </c>
      <c r="AH2922" s="13">
        <v>58</v>
      </c>
      <c r="AI2922" s="13">
        <v>23</v>
      </c>
      <c r="AJ2922" s="13">
        <v>61</v>
      </c>
      <c r="AK2922" s="13">
        <v>112</v>
      </c>
      <c r="AL2922" s="13">
        <v>52</v>
      </c>
      <c r="AM2922" s="13">
        <v>40</v>
      </c>
      <c r="AN2922" s="13"/>
      <c r="AO2922" s="13">
        <v>34</v>
      </c>
      <c r="AP2922" s="13">
        <v>42</v>
      </c>
      <c r="AQ2922" s="13">
        <v>56</v>
      </c>
      <c r="AR2922" s="13"/>
      <c r="AS2922" s="13">
        <v>24</v>
      </c>
      <c r="AT2922" s="13">
        <v>68</v>
      </c>
      <c r="AU2922" s="13">
        <v>95</v>
      </c>
      <c r="AV2922" s="13">
        <v>36</v>
      </c>
      <c r="AW2922" s="13">
        <v>60</v>
      </c>
      <c r="AX2922" s="13">
        <v>60</v>
      </c>
      <c r="AY2922" s="14">
        <f t="shared" si="454"/>
        <v>52.904761904761905</v>
      </c>
      <c r="AZ2922" s="14">
        <f t="shared" si="462"/>
        <v>23</v>
      </c>
      <c r="BA2922" s="19">
        <f t="shared" si="455"/>
        <v>0.95454545454545459</v>
      </c>
      <c r="BB2922" s="20">
        <f t="shared" si="463"/>
        <v>21.750643121307387</v>
      </c>
      <c r="BC2922">
        <f t="shared" si="456"/>
        <v>0</v>
      </c>
      <c r="BD2922" s="14">
        <f t="shared" si="457"/>
        <v>20</v>
      </c>
      <c r="BE2922" s="14">
        <f t="shared" si="458"/>
        <v>48.333333333333336</v>
      </c>
      <c r="BF2922" s="14">
        <f t="shared" si="459"/>
        <v>57.666666666666664</v>
      </c>
      <c r="BG2922" s="14">
        <f t="shared" si="460"/>
        <v>55.125</v>
      </c>
    </row>
    <row r="2923" spans="1:59" x14ac:dyDescent="0.2">
      <c r="A2923" t="str">
        <f t="shared" si="461"/>
        <v>Kayne Turner_2017</v>
      </c>
      <c r="B2923" t="s">
        <v>738</v>
      </c>
      <c r="C2923" t="s">
        <v>316</v>
      </c>
      <c r="D2923">
        <v>2017</v>
      </c>
      <c r="E2923" s="13">
        <v>171400</v>
      </c>
      <c r="F2923" s="13">
        <v>171400</v>
      </c>
      <c r="G2923" s="13">
        <v>171400</v>
      </c>
      <c r="H2923" s="13">
        <v>208100</v>
      </c>
      <c r="I2923" s="13">
        <v>231800</v>
      </c>
      <c r="J2923" s="13">
        <v>236100</v>
      </c>
      <c r="K2923" s="13">
        <v>241600</v>
      </c>
      <c r="L2923" s="13">
        <v>262400</v>
      </c>
      <c r="M2923" s="13">
        <v>291100</v>
      </c>
      <c r="N2923" s="13">
        <v>324200</v>
      </c>
      <c r="O2923" s="13">
        <v>345800</v>
      </c>
      <c r="P2923" s="13">
        <v>353600</v>
      </c>
      <c r="Q2923" s="13">
        <v>353600</v>
      </c>
      <c r="R2923" s="13">
        <v>340400</v>
      </c>
      <c r="S2923" s="13">
        <v>340400</v>
      </c>
      <c r="T2923" s="13">
        <v>340400</v>
      </c>
      <c r="U2923" s="13">
        <v>340400</v>
      </c>
      <c r="V2923" s="13">
        <v>340400</v>
      </c>
      <c r="W2923" s="13">
        <v>340400</v>
      </c>
      <c r="X2923" s="13">
        <v>340400</v>
      </c>
      <c r="Y2923" s="13">
        <v>340400</v>
      </c>
      <c r="Z2923" s="13">
        <v>314300</v>
      </c>
      <c r="AA2923" s="13">
        <v>303200</v>
      </c>
      <c r="AB2923" s="13">
        <v>56</v>
      </c>
      <c r="AC2923" s="13">
        <v>71</v>
      </c>
      <c r="AD2923" s="13">
        <v>55</v>
      </c>
      <c r="AE2923" s="13">
        <v>49</v>
      </c>
      <c r="AF2923" s="13">
        <v>41</v>
      </c>
      <c r="AG2923" s="13">
        <v>61</v>
      </c>
      <c r="AH2923" s="13">
        <v>86</v>
      </c>
      <c r="AI2923" s="13">
        <v>72</v>
      </c>
      <c r="AJ2923" s="13">
        <v>87</v>
      </c>
      <c r="AK2923" s="13">
        <v>80</v>
      </c>
      <c r="AL2923" s="13">
        <v>55</v>
      </c>
      <c r="AM2923" s="13"/>
      <c r="AN2923" s="13">
        <v>43</v>
      </c>
      <c r="AO2923" s="13"/>
      <c r="AP2923" s="13"/>
      <c r="AQ2923" s="13"/>
      <c r="AR2923" s="13"/>
      <c r="AS2923" s="13"/>
      <c r="AT2923" s="13"/>
      <c r="AU2923" s="13"/>
      <c r="AV2923" s="13">
        <v>49</v>
      </c>
      <c r="AW2923" s="13">
        <v>73</v>
      </c>
      <c r="AX2923" s="13">
        <v>54</v>
      </c>
      <c r="AY2923" s="14">
        <f t="shared" si="454"/>
        <v>62.133333333333333</v>
      </c>
      <c r="AZ2923" s="14">
        <f t="shared" si="462"/>
        <v>23</v>
      </c>
      <c r="BA2923" s="19">
        <f t="shared" si="455"/>
        <v>0.68181818181818177</v>
      </c>
      <c r="BB2923" s="20">
        <f t="shared" si="463"/>
        <v>15.037413658066646</v>
      </c>
      <c r="BC2923">
        <f t="shared" si="456"/>
        <v>0</v>
      </c>
      <c r="BD2923" s="14">
        <f t="shared" si="457"/>
        <v>1</v>
      </c>
      <c r="BE2923" s="14">
        <f t="shared" si="458"/>
        <v>55.5</v>
      </c>
      <c r="BF2923" s="14">
        <f t="shared" si="459"/>
        <v>76</v>
      </c>
      <c r="BG2923" s="14">
        <f t="shared" si="460"/>
        <v>58.666666666666664</v>
      </c>
    </row>
    <row r="2924" spans="1:59" x14ac:dyDescent="0.2">
      <c r="A2924" t="str">
        <f t="shared" si="461"/>
        <v>Kayne Turner_2016</v>
      </c>
      <c r="B2924" t="s">
        <v>738</v>
      </c>
      <c r="C2924" t="s">
        <v>316</v>
      </c>
      <c r="D2924">
        <v>2016</v>
      </c>
      <c r="E2924" s="13">
        <v>265900</v>
      </c>
      <c r="F2924" s="13">
        <v>265900</v>
      </c>
      <c r="G2924" s="13">
        <v>265900</v>
      </c>
      <c r="H2924" s="13">
        <v>265900</v>
      </c>
      <c r="I2924" s="13">
        <v>265900</v>
      </c>
      <c r="J2924" s="13">
        <v>265900</v>
      </c>
      <c r="K2924" s="13">
        <v>265900</v>
      </c>
      <c r="L2924" s="13">
        <v>265900</v>
      </c>
      <c r="M2924" s="13">
        <v>265900</v>
      </c>
      <c r="N2924" s="13">
        <v>265900</v>
      </c>
      <c r="O2924" s="13">
        <v>265900</v>
      </c>
      <c r="P2924" s="13">
        <v>265900</v>
      </c>
      <c r="Q2924" s="13">
        <v>265900</v>
      </c>
      <c r="R2924" s="13">
        <v>265900</v>
      </c>
      <c r="S2924" s="13">
        <v>265900</v>
      </c>
      <c r="T2924" s="13">
        <v>265900</v>
      </c>
      <c r="U2924" s="13">
        <v>265900</v>
      </c>
      <c r="V2924" s="13">
        <v>265900</v>
      </c>
      <c r="W2924" s="13">
        <v>265900</v>
      </c>
      <c r="X2924" s="13">
        <v>265900</v>
      </c>
      <c r="Y2924" s="13">
        <v>265900</v>
      </c>
      <c r="Z2924" s="13">
        <v>265900</v>
      </c>
      <c r="AA2924" s="13">
        <v>265900</v>
      </c>
      <c r="AB2924" s="13"/>
      <c r="AC2924" s="13"/>
      <c r="AD2924" s="13"/>
      <c r="AE2924" s="13"/>
      <c r="AF2924" s="13">
        <v>52</v>
      </c>
      <c r="AG2924" s="13">
        <v>11</v>
      </c>
      <c r="AH2924" s="13"/>
      <c r="AI2924" s="13"/>
      <c r="AJ2924" s="13"/>
      <c r="AK2924" s="13"/>
      <c r="AL2924" s="13"/>
      <c r="AM2924" s="13"/>
      <c r="AN2924" s="13"/>
      <c r="AO2924" s="13"/>
      <c r="AP2924" s="13"/>
      <c r="AQ2924" s="13"/>
      <c r="AR2924" s="13"/>
      <c r="AS2924" s="13"/>
      <c r="AT2924" s="13"/>
      <c r="AU2924" s="13"/>
      <c r="AV2924" s="13"/>
      <c r="AW2924" s="13"/>
      <c r="AX2924" s="13"/>
      <c r="AY2924" s="14">
        <f t="shared" si="454"/>
        <v>31.5</v>
      </c>
      <c r="AZ2924" s="14">
        <f t="shared" si="462"/>
        <v>23</v>
      </c>
      <c r="BA2924" s="19">
        <f t="shared" si="455"/>
        <v>9.0909090909090912E-2</v>
      </c>
      <c r="BB2924" s="20">
        <f t="shared" si="463"/>
        <v>28.991378028648448</v>
      </c>
      <c r="BC2924">
        <f t="shared" si="456"/>
        <v>0</v>
      </c>
      <c r="BD2924" s="14">
        <f t="shared" si="457"/>
        <v>1</v>
      </c>
      <c r="BE2924" s="14">
        <f t="shared" si="458"/>
        <v>31.5</v>
      </c>
      <c r="BF2924" s="14" t="str">
        <f t="shared" si="459"/>
        <v/>
      </c>
      <c r="BG2924" s="14" t="str">
        <f t="shared" si="460"/>
        <v/>
      </c>
    </row>
    <row r="2925" spans="1:59" x14ac:dyDescent="0.2">
      <c r="A2925" t="str">
        <f t="shared" si="461"/>
        <v>Kayne Turner_2015</v>
      </c>
      <c r="B2925" t="s">
        <v>738</v>
      </c>
      <c r="C2925" t="s">
        <v>316</v>
      </c>
      <c r="D2925">
        <v>2015</v>
      </c>
      <c r="E2925" s="13">
        <v>308500</v>
      </c>
      <c r="F2925" s="13">
        <v>308500</v>
      </c>
      <c r="G2925" s="13">
        <v>308500</v>
      </c>
      <c r="H2925" s="13">
        <v>289100</v>
      </c>
      <c r="I2925" s="13">
        <v>278900</v>
      </c>
      <c r="J2925" s="13">
        <v>248600</v>
      </c>
      <c r="K2925" s="13">
        <v>248600</v>
      </c>
      <c r="L2925" s="13">
        <v>248600</v>
      </c>
      <c r="M2925" s="13">
        <v>248600</v>
      </c>
      <c r="N2925" s="13">
        <v>218200</v>
      </c>
      <c r="O2925" s="13">
        <v>218200</v>
      </c>
      <c r="P2925" s="13">
        <v>218200</v>
      </c>
      <c r="Q2925" s="13">
        <v>218200</v>
      </c>
      <c r="R2925" s="13">
        <v>218200</v>
      </c>
      <c r="S2925" s="13">
        <v>218200</v>
      </c>
      <c r="T2925" s="13">
        <v>199300</v>
      </c>
      <c r="U2925" s="13">
        <v>209800</v>
      </c>
      <c r="V2925" s="13">
        <v>248800</v>
      </c>
      <c r="W2925" s="13">
        <v>261800</v>
      </c>
      <c r="X2925" s="13">
        <v>261800</v>
      </c>
      <c r="Y2925" s="13">
        <v>261800</v>
      </c>
      <c r="Z2925" s="13">
        <v>261800</v>
      </c>
      <c r="AA2925" s="13">
        <v>261800</v>
      </c>
      <c r="AB2925" s="13">
        <v>31</v>
      </c>
      <c r="AC2925" s="13">
        <v>62</v>
      </c>
      <c r="AD2925" s="13">
        <v>46</v>
      </c>
      <c r="AE2925" s="13">
        <v>41</v>
      </c>
      <c r="AF2925" s="13">
        <v>11</v>
      </c>
      <c r="AG2925" s="13"/>
      <c r="AH2925" s="13"/>
      <c r="AI2925" s="13"/>
      <c r="AJ2925" s="13">
        <v>27</v>
      </c>
      <c r="AK2925" s="13"/>
      <c r="AL2925" s="13"/>
      <c r="AM2925" s="13"/>
      <c r="AN2925" s="13"/>
      <c r="AO2925" s="13"/>
      <c r="AP2925" s="13">
        <v>48</v>
      </c>
      <c r="AQ2925" s="13">
        <v>67</v>
      </c>
      <c r="AR2925" s="13">
        <v>101</v>
      </c>
      <c r="AS2925" s="13">
        <v>12</v>
      </c>
      <c r="AT2925" s="13"/>
      <c r="AU2925" s="13"/>
      <c r="AV2925" s="13"/>
      <c r="AW2925" s="13"/>
      <c r="AX2925" s="13">
        <v>96</v>
      </c>
      <c r="AY2925" s="14">
        <f t="shared" si="454"/>
        <v>49.272727272727273</v>
      </c>
      <c r="AZ2925" s="14">
        <f t="shared" si="462"/>
        <v>23</v>
      </c>
      <c r="BA2925" s="19">
        <f t="shared" si="455"/>
        <v>0.5</v>
      </c>
      <c r="BB2925" s="20">
        <f t="shared" si="463"/>
        <v>30.166507617193311</v>
      </c>
      <c r="BC2925">
        <f t="shared" si="456"/>
        <v>0</v>
      </c>
      <c r="BD2925" s="14">
        <f t="shared" si="457"/>
        <v>16</v>
      </c>
      <c r="BE2925" s="14">
        <f t="shared" si="458"/>
        <v>38.200000000000003</v>
      </c>
      <c r="BF2925" s="14">
        <f t="shared" si="459"/>
        <v>27</v>
      </c>
      <c r="BG2925" s="14">
        <f t="shared" si="460"/>
        <v>64.8</v>
      </c>
    </row>
    <row r="2926" spans="1:59" x14ac:dyDescent="0.2">
      <c r="A2926" t="str">
        <f t="shared" si="461"/>
        <v>Dom Tyson_2018</v>
      </c>
      <c r="B2926" t="s">
        <v>624</v>
      </c>
      <c r="C2926" t="s">
        <v>316</v>
      </c>
      <c r="D2926">
        <v>2018</v>
      </c>
      <c r="E2926" s="13">
        <v>447100</v>
      </c>
      <c r="F2926" s="13">
        <v>447100</v>
      </c>
      <c r="G2926" s="13">
        <v>447100</v>
      </c>
      <c r="H2926" s="13">
        <v>447100</v>
      </c>
      <c r="I2926" s="13">
        <v>447100</v>
      </c>
      <c r="J2926" s="13">
        <v>444100</v>
      </c>
      <c r="K2926" s="13">
        <v>422400</v>
      </c>
      <c r="L2926" s="13">
        <v>403500</v>
      </c>
      <c r="M2926" s="13">
        <v>385600</v>
      </c>
      <c r="N2926" s="13">
        <v>385600</v>
      </c>
      <c r="O2926" s="13">
        <v>385600</v>
      </c>
      <c r="P2926" s="13">
        <v>385600</v>
      </c>
      <c r="Q2926" s="13">
        <v>385600</v>
      </c>
      <c r="R2926" s="13">
        <v>385600</v>
      </c>
      <c r="S2926" s="13">
        <v>375600</v>
      </c>
      <c r="T2926" s="13">
        <v>352100</v>
      </c>
      <c r="U2926" s="13">
        <v>352100</v>
      </c>
      <c r="V2926" s="13">
        <v>352100</v>
      </c>
      <c r="W2926" s="13">
        <v>328700</v>
      </c>
      <c r="X2926" s="13">
        <v>326300</v>
      </c>
      <c r="Y2926" s="13">
        <v>352500</v>
      </c>
      <c r="Z2926" s="13">
        <v>387800</v>
      </c>
      <c r="AA2926" s="13">
        <v>396400</v>
      </c>
      <c r="AB2926" s="13"/>
      <c r="AC2926" s="13">
        <v>98</v>
      </c>
      <c r="AD2926" s="13">
        <v>82</v>
      </c>
      <c r="AE2926" s="13"/>
      <c r="AF2926" s="13">
        <v>75</v>
      </c>
      <c r="AG2926" s="13">
        <v>58</v>
      </c>
      <c r="AH2926" s="13">
        <v>77</v>
      </c>
      <c r="AI2926" s="13">
        <v>68</v>
      </c>
      <c r="AJ2926" s="13"/>
      <c r="AK2926" s="13"/>
      <c r="AL2926" s="13"/>
      <c r="AM2926" s="13"/>
      <c r="AN2926" s="13"/>
      <c r="AO2926" s="13">
        <v>66</v>
      </c>
      <c r="AP2926" s="13">
        <v>43</v>
      </c>
      <c r="AQ2926" s="13"/>
      <c r="AR2926" s="13"/>
      <c r="AS2926" s="13">
        <v>54</v>
      </c>
      <c r="AT2926" s="13">
        <v>99</v>
      </c>
      <c r="AU2926" s="13">
        <v>107</v>
      </c>
      <c r="AV2926" s="13">
        <v>91</v>
      </c>
      <c r="AW2926" s="13">
        <v>79</v>
      </c>
      <c r="AX2926" s="13">
        <v>63</v>
      </c>
      <c r="AY2926" s="14">
        <f t="shared" si="454"/>
        <v>75.714285714285708</v>
      </c>
      <c r="AZ2926" s="14">
        <f t="shared" si="462"/>
        <v>23</v>
      </c>
      <c r="BA2926" s="19">
        <f t="shared" si="455"/>
        <v>0.63636363636363635</v>
      </c>
      <c r="BB2926" s="20">
        <f t="shared" si="463"/>
        <v>18.553160922597002</v>
      </c>
      <c r="BC2926">
        <f t="shared" si="456"/>
        <v>0</v>
      </c>
      <c r="BD2926" s="14">
        <f t="shared" si="457"/>
        <v>20</v>
      </c>
      <c r="BE2926" s="14">
        <f t="shared" si="458"/>
        <v>78.25</v>
      </c>
      <c r="BF2926" s="14">
        <f t="shared" si="459"/>
        <v>72.5</v>
      </c>
      <c r="BG2926" s="14">
        <f t="shared" si="460"/>
        <v>76.571428571428569</v>
      </c>
    </row>
    <row r="2927" spans="1:59" x14ac:dyDescent="0.2">
      <c r="A2927" t="str">
        <f t="shared" si="461"/>
        <v>Dom Tyson_2017</v>
      </c>
      <c r="B2927" t="s">
        <v>624</v>
      </c>
      <c r="C2927" t="s">
        <v>316</v>
      </c>
      <c r="D2927">
        <v>2017</v>
      </c>
      <c r="E2927" s="13">
        <v>493000</v>
      </c>
      <c r="F2927" s="13">
        <v>493000</v>
      </c>
      <c r="G2927" s="13">
        <v>493000</v>
      </c>
      <c r="H2927" s="13">
        <v>493000</v>
      </c>
      <c r="I2927" s="13">
        <v>465900</v>
      </c>
      <c r="J2927" s="13">
        <v>428400</v>
      </c>
      <c r="K2927" s="13">
        <v>417400</v>
      </c>
      <c r="L2927" s="13">
        <v>416800</v>
      </c>
      <c r="M2927" s="13">
        <v>417000</v>
      </c>
      <c r="N2927" s="13">
        <v>422000</v>
      </c>
      <c r="O2927" s="13">
        <v>418900</v>
      </c>
      <c r="P2927" s="13">
        <v>418900</v>
      </c>
      <c r="Q2927" s="13">
        <v>432900</v>
      </c>
      <c r="R2927" s="13">
        <v>437700</v>
      </c>
      <c r="S2927" s="13">
        <v>449400</v>
      </c>
      <c r="T2927" s="13">
        <v>447900</v>
      </c>
      <c r="U2927" s="13">
        <v>447900</v>
      </c>
      <c r="V2927" s="13">
        <v>447900</v>
      </c>
      <c r="W2927" s="13">
        <v>446800</v>
      </c>
      <c r="X2927" s="13">
        <v>441700</v>
      </c>
      <c r="Y2927" s="13">
        <v>433000</v>
      </c>
      <c r="Z2927" s="13">
        <v>426000</v>
      </c>
      <c r="AA2927" s="13">
        <v>410700</v>
      </c>
      <c r="AB2927" s="13"/>
      <c r="AC2927" s="13">
        <v>102</v>
      </c>
      <c r="AD2927" s="13">
        <v>43</v>
      </c>
      <c r="AE2927" s="13">
        <v>83</v>
      </c>
      <c r="AF2927" s="13">
        <v>62</v>
      </c>
      <c r="AG2927" s="13">
        <v>82</v>
      </c>
      <c r="AH2927" s="13">
        <v>99</v>
      </c>
      <c r="AI2927" s="13">
        <v>65</v>
      </c>
      <c r="AJ2927" s="13">
        <v>92</v>
      </c>
      <c r="AK2927" s="13">
        <v>84</v>
      </c>
      <c r="AL2927" s="13"/>
      <c r="AM2927" s="13">
        <v>101</v>
      </c>
      <c r="AN2927" s="13">
        <v>80</v>
      </c>
      <c r="AO2927" s="13">
        <v>102</v>
      </c>
      <c r="AP2927" s="13">
        <v>82</v>
      </c>
      <c r="AQ2927" s="13"/>
      <c r="AR2927" s="13"/>
      <c r="AS2927" s="13">
        <v>82</v>
      </c>
      <c r="AT2927" s="13">
        <v>93</v>
      </c>
      <c r="AU2927" s="13">
        <v>72</v>
      </c>
      <c r="AV2927" s="13">
        <v>81</v>
      </c>
      <c r="AW2927" s="13">
        <v>70</v>
      </c>
      <c r="AX2927" s="13">
        <v>70</v>
      </c>
      <c r="AY2927" s="14">
        <f t="shared" ref="AY2927:AY2990" si="464">IFERROR(AVERAGEIFS(AB2927:AX2927,AB2927:AX2927,"&lt;&gt;"),"")</f>
        <v>81.315789473684205</v>
      </c>
      <c r="AZ2927" s="14">
        <f t="shared" si="462"/>
        <v>23</v>
      </c>
      <c r="BA2927" s="19">
        <f t="shared" ref="BA2927:BA2990" si="465">COUNTIF(AB2927:AX2927,"&lt;&gt;")/22</f>
        <v>0.86363636363636365</v>
      </c>
      <c r="BB2927" s="20">
        <f t="shared" si="463"/>
        <v>15.402209912069063</v>
      </c>
      <c r="BC2927">
        <f t="shared" ref="BC2927:BC2990" si="466">COUNTIFS(E2927:AA2927,0)</f>
        <v>0</v>
      </c>
      <c r="BD2927" s="14">
        <f t="shared" ref="BD2927:BD2990" si="467">MATCH(MIN(E2927:AA2927),E2927:AA2927,0)</f>
        <v>23</v>
      </c>
      <c r="BE2927" s="14">
        <f t="shared" ref="BE2927:BE2990" si="468">IFERROR(AVERAGE(AB2927:AG2927),"")</f>
        <v>74.400000000000006</v>
      </c>
      <c r="BF2927" s="14">
        <f t="shared" ref="BF2927:BF2990" si="469">IFERROR(AVERAGE(AH2927:AM2927),"")</f>
        <v>88.2</v>
      </c>
      <c r="BG2927" s="14">
        <f t="shared" ref="BG2927:BG2990" si="470">IFERROR(AVERAGE(AP2927:AX2927),"")</f>
        <v>78.571428571428569</v>
      </c>
    </row>
    <row r="2928" spans="1:59" x14ac:dyDescent="0.2">
      <c r="A2928" t="str">
        <f t="shared" si="461"/>
        <v>Dom Tyson_2016</v>
      </c>
      <c r="B2928" t="s">
        <v>624</v>
      </c>
      <c r="C2928" t="s">
        <v>316</v>
      </c>
      <c r="D2928">
        <v>2016</v>
      </c>
      <c r="E2928" s="13">
        <v>431000</v>
      </c>
      <c r="F2928" s="13">
        <v>431000</v>
      </c>
      <c r="G2928" s="13">
        <v>431000</v>
      </c>
      <c r="H2928" s="13">
        <v>421900</v>
      </c>
      <c r="I2928" s="13">
        <v>433200</v>
      </c>
      <c r="J2928" s="13">
        <v>449400</v>
      </c>
      <c r="K2928" s="13">
        <v>456700</v>
      </c>
      <c r="L2928" s="13">
        <v>446000</v>
      </c>
      <c r="M2928" s="13">
        <v>433300</v>
      </c>
      <c r="N2928" s="13">
        <v>433300</v>
      </c>
      <c r="O2928" s="13">
        <v>413900</v>
      </c>
      <c r="P2928" s="13">
        <v>431600</v>
      </c>
      <c r="Q2928" s="13">
        <v>453900</v>
      </c>
      <c r="R2928" s="13">
        <v>467900</v>
      </c>
      <c r="S2928" s="13">
        <v>467900</v>
      </c>
      <c r="T2928" s="13">
        <v>456200</v>
      </c>
      <c r="U2928" s="13">
        <v>435400</v>
      </c>
      <c r="V2928" s="13">
        <v>425200</v>
      </c>
      <c r="W2928" s="13">
        <v>425700</v>
      </c>
      <c r="X2928" s="13">
        <v>428700</v>
      </c>
      <c r="Y2928" s="13">
        <v>451600</v>
      </c>
      <c r="Z2928" s="13">
        <v>486500</v>
      </c>
      <c r="AA2928" s="13">
        <v>508600</v>
      </c>
      <c r="AB2928" s="13">
        <v>62</v>
      </c>
      <c r="AC2928" s="13">
        <v>94</v>
      </c>
      <c r="AD2928" s="13">
        <v>77</v>
      </c>
      <c r="AE2928" s="13">
        <v>103</v>
      </c>
      <c r="AF2928" s="13">
        <v>110</v>
      </c>
      <c r="AG2928" s="13">
        <v>67</v>
      </c>
      <c r="AH2928" s="13">
        <v>70</v>
      </c>
      <c r="AI2928" s="13">
        <v>99</v>
      </c>
      <c r="AJ2928" s="13"/>
      <c r="AK2928" s="13">
        <v>47</v>
      </c>
      <c r="AL2928" s="13">
        <v>142</v>
      </c>
      <c r="AM2928" s="13">
        <v>121</v>
      </c>
      <c r="AN2928" s="13">
        <v>49</v>
      </c>
      <c r="AO2928" s="13"/>
      <c r="AP2928" s="13">
        <v>84</v>
      </c>
      <c r="AQ2928" s="13">
        <v>95</v>
      </c>
      <c r="AR2928" s="13">
        <v>64</v>
      </c>
      <c r="AS2928" s="13">
        <v>104</v>
      </c>
      <c r="AT2928" s="13">
        <v>102</v>
      </c>
      <c r="AU2928" s="13">
        <v>112</v>
      </c>
      <c r="AV2928" s="13">
        <v>146</v>
      </c>
      <c r="AW2928" s="13">
        <v>94</v>
      </c>
      <c r="AX2928" s="13">
        <v>61</v>
      </c>
      <c r="AY2928" s="14">
        <f t="shared" si="464"/>
        <v>90.61904761904762</v>
      </c>
      <c r="AZ2928" s="14">
        <f t="shared" si="462"/>
        <v>23</v>
      </c>
      <c r="BA2928" s="19">
        <f t="shared" si="465"/>
        <v>0.95454545454545459</v>
      </c>
      <c r="BB2928" s="20">
        <f t="shared" si="463"/>
        <v>27.648645880903793</v>
      </c>
      <c r="BC2928">
        <f t="shared" si="466"/>
        <v>0</v>
      </c>
      <c r="BD2928" s="14">
        <f t="shared" si="467"/>
        <v>11</v>
      </c>
      <c r="BE2928" s="14">
        <f t="shared" si="468"/>
        <v>85.5</v>
      </c>
      <c r="BF2928" s="14">
        <f t="shared" si="469"/>
        <v>95.8</v>
      </c>
      <c r="BG2928" s="14">
        <f t="shared" si="470"/>
        <v>95.777777777777771</v>
      </c>
    </row>
    <row r="2929" spans="1:59" x14ac:dyDescent="0.2">
      <c r="A2929" t="str">
        <f t="shared" si="461"/>
        <v>Dom Tyson_2015</v>
      </c>
      <c r="B2929" t="s">
        <v>624</v>
      </c>
      <c r="C2929" t="s">
        <v>316</v>
      </c>
      <c r="D2929">
        <v>2015</v>
      </c>
      <c r="E2929" s="13">
        <v>506200</v>
      </c>
      <c r="F2929" s="13">
        <v>506200</v>
      </c>
      <c r="G2929" s="13">
        <v>506200</v>
      </c>
      <c r="H2929" s="13">
        <v>467400</v>
      </c>
      <c r="I2929" s="13">
        <v>433400</v>
      </c>
      <c r="J2929" s="13">
        <v>417800</v>
      </c>
      <c r="K2929" s="13">
        <v>402400</v>
      </c>
      <c r="L2929" s="13">
        <v>389900</v>
      </c>
      <c r="M2929" s="13">
        <v>389900</v>
      </c>
      <c r="N2929" s="13">
        <v>389900</v>
      </c>
      <c r="O2929" s="13">
        <v>389900</v>
      </c>
      <c r="P2929" s="13">
        <v>388600</v>
      </c>
      <c r="Q2929" s="13">
        <v>396900</v>
      </c>
      <c r="R2929" s="13">
        <v>396900</v>
      </c>
      <c r="S2929" s="13">
        <v>416600</v>
      </c>
      <c r="T2929" s="13">
        <v>427500</v>
      </c>
      <c r="U2929" s="13">
        <v>428100</v>
      </c>
      <c r="V2929" s="13">
        <v>420900</v>
      </c>
      <c r="W2929" s="13">
        <v>422100</v>
      </c>
      <c r="X2929" s="13">
        <v>426600</v>
      </c>
      <c r="Y2929" s="13">
        <v>426600</v>
      </c>
      <c r="Z2929" s="13">
        <v>426600</v>
      </c>
      <c r="AA2929" s="13">
        <v>426600</v>
      </c>
      <c r="AB2929" s="13">
        <v>81</v>
      </c>
      <c r="AC2929" s="13">
        <v>45</v>
      </c>
      <c r="AD2929" s="13">
        <v>86</v>
      </c>
      <c r="AE2929" s="13">
        <v>70</v>
      </c>
      <c r="AF2929" s="13">
        <v>68</v>
      </c>
      <c r="AG2929" s="13">
        <v>77</v>
      </c>
      <c r="AH2929" s="13">
        <v>67</v>
      </c>
      <c r="AI2929" s="13"/>
      <c r="AJ2929" s="13"/>
      <c r="AK2929" s="13"/>
      <c r="AL2929" s="13">
        <v>84</v>
      </c>
      <c r="AM2929" s="13">
        <v>99</v>
      </c>
      <c r="AN2929" s="13"/>
      <c r="AO2929" s="13">
        <v>96</v>
      </c>
      <c r="AP2929" s="13">
        <v>76</v>
      </c>
      <c r="AQ2929" s="13">
        <v>83</v>
      </c>
      <c r="AR2929" s="13">
        <v>84</v>
      </c>
      <c r="AS2929" s="13">
        <v>90</v>
      </c>
      <c r="AT2929" s="13">
        <v>92</v>
      </c>
      <c r="AU2929" s="13"/>
      <c r="AV2929" s="13"/>
      <c r="AW2929" s="13"/>
      <c r="AX2929" s="13"/>
      <c r="AY2929" s="14">
        <f t="shared" si="464"/>
        <v>79.86666666666666</v>
      </c>
      <c r="AZ2929" s="14">
        <f t="shared" si="462"/>
        <v>23</v>
      </c>
      <c r="BA2929" s="19">
        <f t="shared" si="465"/>
        <v>0.68181818181818177</v>
      </c>
      <c r="BB2929" s="20">
        <f t="shared" si="463"/>
        <v>13.632244688168399</v>
      </c>
      <c r="BC2929">
        <f t="shared" si="466"/>
        <v>0</v>
      </c>
      <c r="BD2929" s="14">
        <f t="shared" si="467"/>
        <v>12</v>
      </c>
      <c r="BE2929" s="14">
        <f t="shared" si="468"/>
        <v>71.166666666666671</v>
      </c>
      <c r="BF2929" s="14">
        <f t="shared" si="469"/>
        <v>83.333333333333329</v>
      </c>
      <c r="BG2929" s="14">
        <f t="shared" si="470"/>
        <v>85</v>
      </c>
    </row>
    <row r="2930" spans="1:59" x14ac:dyDescent="0.2">
      <c r="A2930" t="str">
        <f t="shared" si="461"/>
        <v>Luke Valente_2018</v>
      </c>
      <c r="B2930" t="s">
        <v>2738</v>
      </c>
      <c r="C2930" t="s">
        <v>184</v>
      </c>
      <c r="D2930">
        <v>2018</v>
      </c>
      <c r="E2930" s="13">
        <v>0</v>
      </c>
      <c r="F2930" s="13">
        <v>0</v>
      </c>
      <c r="G2930" s="13">
        <v>0</v>
      </c>
      <c r="H2930" s="13">
        <v>0</v>
      </c>
      <c r="I2930" s="13">
        <v>0</v>
      </c>
      <c r="J2930" s="13">
        <v>0</v>
      </c>
      <c r="K2930" s="13">
        <v>0</v>
      </c>
      <c r="L2930" s="13">
        <v>0</v>
      </c>
      <c r="M2930" s="13">
        <v>0</v>
      </c>
      <c r="N2930" s="13">
        <v>0</v>
      </c>
      <c r="O2930" s="13">
        <v>0</v>
      </c>
      <c r="P2930" s="13">
        <v>0</v>
      </c>
      <c r="Q2930" s="13">
        <v>0</v>
      </c>
      <c r="R2930" s="13">
        <v>0</v>
      </c>
      <c r="S2930" s="13">
        <v>0</v>
      </c>
      <c r="T2930" s="13">
        <v>0</v>
      </c>
      <c r="U2930" s="13">
        <v>0</v>
      </c>
      <c r="V2930" s="13">
        <v>0</v>
      </c>
      <c r="W2930" s="13">
        <v>0</v>
      </c>
      <c r="X2930" s="13">
        <v>0</v>
      </c>
      <c r="Y2930" s="13">
        <v>0</v>
      </c>
      <c r="Z2930" s="13">
        <v>0</v>
      </c>
      <c r="AA2930" s="13">
        <v>0</v>
      </c>
      <c r="AB2930" s="13"/>
      <c r="AC2930" s="13"/>
      <c r="AD2930" s="13"/>
      <c r="AE2930" s="13"/>
      <c r="AF2930" s="13"/>
      <c r="AG2930" s="13"/>
      <c r="AH2930" s="13"/>
      <c r="AI2930" s="13"/>
      <c r="AJ2930" s="13"/>
      <c r="AK2930" s="13"/>
      <c r="AL2930" s="13"/>
      <c r="AM2930" s="13"/>
      <c r="AN2930" s="13"/>
      <c r="AO2930" s="13"/>
      <c r="AP2930" s="13"/>
      <c r="AQ2930" s="13"/>
      <c r="AR2930" s="13"/>
      <c r="AS2930" s="13"/>
      <c r="AT2930" s="13"/>
      <c r="AU2930" s="13"/>
      <c r="AV2930" s="13"/>
      <c r="AW2930" s="13"/>
      <c r="AX2930" s="13"/>
      <c r="AY2930" s="14" t="str">
        <f t="shared" si="464"/>
        <v/>
      </c>
      <c r="AZ2930" s="14">
        <f t="shared" si="462"/>
        <v>23</v>
      </c>
      <c r="BA2930" s="19">
        <f t="shared" si="465"/>
        <v>0</v>
      </c>
      <c r="BB2930" s="20" t="e">
        <f t="shared" si="463"/>
        <v>#DIV/0!</v>
      </c>
      <c r="BC2930">
        <f t="shared" si="466"/>
        <v>23</v>
      </c>
      <c r="BD2930" s="14">
        <f t="shared" si="467"/>
        <v>1</v>
      </c>
      <c r="BE2930" s="14" t="str">
        <f t="shared" si="468"/>
        <v/>
      </c>
      <c r="BF2930" s="14" t="str">
        <f t="shared" si="469"/>
        <v/>
      </c>
      <c r="BG2930" s="14" t="str">
        <f t="shared" si="470"/>
        <v/>
      </c>
    </row>
    <row r="2931" spans="1:59" x14ac:dyDescent="0.2">
      <c r="A2931" t="str">
        <f t="shared" si="461"/>
        <v>Luke Valente_2017</v>
      </c>
      <c r="B2931" t="s">
        <v>2738</v>
      </c>
      <c r="C2931" t="s">
        <v>184</v>
      </c>
      <c r="D2931">
        <v>2017</v>
      </c>
      <c r="E2931" s="13">
        <v>0</v>
      </c>
      <c r="F2931" s="13">
        <v>0</v>
      </c>
      <c r="G2931" s="13">
        <v>0</v>
      </c>
      <c r="H2931" s="13">
        <v>0</v>
      </c>
      <c r="I2931" s="13">
        <v>0</v>
      </c>
      <c r="J2931" s="13">
        <v>0</v>
      </c>
      <c r="K2931" s="13">
        <v>0</v>
      </c>
      <c r="L2931" s="13">
        <v>0</v>
      </c>
      <c r="M2931" s="13">
        <v>0</v>
      </c>
      <c r="N2931" s="13">
        <v>0</v>
      </c>
      <c r="O2931" s="13">
        <v>0</v>
      </c>
      <c r="P2931" s="13">
        <v>0</v>
      </c>
      <c r="Q2931" s="13">
        <v>0</v>
      </c>
      <c r="R2931" s="13">
        <v>0</v>
      </c>
      <c r="S2931" s="13">
        <v>0</v>
      </c>
      <c r="T2931" s="13">
        <v>0</v>
      </c>
      <c r="U2931" s="13">
        <v>0</v>
      </c>
      <c r="V2931" s="13">
        <v>0</v>
      </c>
      <c r="W2931" s="13">
        <v>0</v>
      </c>
      <c r="X2931" s="13">
        <v>0</v>
      </c>
      <c r="Y2931" s="13">
        <v>0</v>
      </c>
      <c r="Z2931" s="13">
        <v>0</v>
      </c>
      <c r="AA2931" s="13">
        <v>0</v>
      </c>
      <c r="AB2931" s="13"/>
      <c r="AC2931" s="13"/>
      <c r="AD2931" s="13"/>
      <c r="AE2931" s="13"/>
      <c r="AF2931" s="13"/>
      <c r="AG2931" s="13"/>
      <c r="AH2931" s="13"/>
      <c r="AI2931" s="13"/>
      <c r="AJ2931" s="13"/>
      <c r="AK2931" s="13"/>
      <c r="AL2931" s="13"/>
      <c r="AM2931" s="13"/>
      <c r="AN2931" s="13"/>
      <c r="AO2931" s="13"/>
      <c r="AP2931" s="13"/>
      <c r="AQ2931" s="13"/>
      <c r="AR2931" s="13"/>
      <c r="AS2931" s="13"/>
      <c r="AT2931" s="13"/>
      <c r="AU2931" s="13"/>
      <c r="AV2931" s="13"/>
      <c r="AW2931" s="13"/>
      <c r="AX2931" s="13"/>
      <c r="AY2931" s="14" t="str">
        <f t="shared" si="464"/>
        <v/>
      </c>
      <c r="AZ2931" s="14">
        <f t="shared" si="462"/>
        <v>23</v>
      </c>
      <c r="BA2931" s="19">
        <f t="shared" si="465"/>
        <v>0</v>
      </c>
      <c r="BB2931" s="20" t="e">
        <f t="shared" si="463"/>
        <v>#DIV/0!</v>
      </c>
      <c r="BC2931">
        <f t="shared" si="466"/>
        <v>23</v>
      </c>
      <c r="BD2931" s="14">
        <f t="shared" si="467"/>
        <v>1</v>
      </c>
      <c r="BE2931" s="14" t="str">
        <f t="shared" si="468"/>
        <v/>
      </c>
      <c r="BF2931" s="14" t="str">
        <f t="shared" si="469"/>
        <v/>
      </c>
      <c r="BG2931" s="14" t="str">
        <f t="shared" si="470"/>
        <v/>
      </c>
    </row>
    <row r="2932" spans="1:59" x14ac:dyDescent="0.2">
      <c r="A2932" t="str">
        <f t="shared" si="461"/>
        <v>Luke Valente_2016</v>
      </c>
      <c r="B2932" t="s">
        <v>2738</v>
      </c>
      <c r="C2932" t="s">
        <v>184</v>
      </c>
      <c r="D2932">
        <v>2016</v>
      </c>
      <c r="E2932" s="13">
        <v>0</v>
      </c>
      <c r="F2932" s="13">
        <v>0</v>
      </c>
      <c r="G2932" s="13">
        <v>0</v>
      </c>
      <c r="H2932" s="13">
        <v>0</v>
      </c>
      <c r="I2932" s="13">
        <v>0</v>
      </c>
      <c r="J2932" s="13">
        <v>0</v>
      </c>
      <c r="K2932" s="13">
        <v>0</v>
      </c>
      <c r="L2932" s="13">
        <v>0</v>
      </c>
      <c r="M2932" s="13">
        <v>0</v>
      </c>
      <c r="N2932" s="13">
        <v>0</v>
      </c>
      <c r="O2932" s="13">
        <v>0</v>
      </c>
      <c r="P2932" s="13">
        <v>0</v>
      </c>
      <c r="Q2932" s="13">
        <v>0</v>
      </c>
      <c r="R2932" s="13">
        <v>0</v>
      </c>
      <c r="S2932" s="13">
        <v>0</v>
      </c>
      <c r="T2932" s="13">
        <v>0</v>
      </c>
      <c r="U2932" s="13">
        <v>0</v>
      </c>
      <c r="V2932" s="13">
        <v>0</v>
      </c>
      <c r="W2932" s="13">
        <v>0</v>
      </c>
      <c r="X2932" s="13">
        <v>0</v>
      </c>
      <c r="Y2932" s="13">
        <v>0</v>
      </c>
      <c r="Z2932" s="13">
        <v>0</v>
      </c>
      <c r="AA2932" s="13">
        <v>0</v>
      </c>
      <c r="AB2932" s="13"/>
      <c r="AC2932" s="13"/>
      <c r="AD2932" s="13"/>
      <c r="AE2932" s="13"/>
      <c r="AF2932" s="13"/>
      <c r="AG2932" s="13"/>
      <c r="AH2932" s="13"/>
      <c r="AI2932" s="13"/>
      <c r="AJ2932" s="13"/>
      <c r="AK2932" s="13"/>
      <c r="AL2932" s="13"/>
      <c r="AM2932" s="13"/>
      <c r="AN2932" s="13"/>
      <c r="AO2932" s="13"/>
      <c r="AP2932" s="13"/>
      <c r="AQ2932" s="13"/>
      <c r="AR2932" s="13"/>
      <c r="AS2932" s="13"/>
      <c r="AT2932" s="13"/>
      <c r="AU2932" s="13"/>
      <c r="AV2932" s="13"/>
      <c r="AW2932" s="13"/>
      <c r="AX2932" s="13"/>
      <c r="AY2932" s="14" t="str">
        <f t="shared" si="464"/>
        <v/>
      </c>
      <c r="AZ2932" s="14">
        <f t="shared" si="462"/>
        <v>23</v>
      </c>
      <c r="BA2932" s="19">
        <f t="shared" si="465"/>
        <v>0</v>
      </c>
      <c r="BB2932" s="20" t="e">
        <f t="shared" si="463"/>
        <v>#DIV/0!</v>
      </c>
      <c r="BC2932">
        <f t="shared" si="466"/>
        <v>23</v>
      </c>
      <c r="BD2932" s="14">
        <f t="shared" si="467"/>
        <v>1</v>
      </c>
      <c r="BE2932" s="14" t="str">
        <f t="shared" si="468"/>
        <v/>
      </c>
      <c r="BF2932" s="14" t="str">
        <f t="shared" si="469"/>
        <v/>
      </c>
      <c r="BG2932" s="14" t="str">
        <f t="shared" si="470"/>
        <v/>
      </c>
    </row>
    <row r="2933" spans="1:59" x14ac:dyDescent="0.2">
      <c r="A2933" t="str">
        <f t="shared" si="461"/>
        <v>Luke Valente_2015</v>
      </c>
      <c r="B2933" t="s">
        <v>2738</v>
      </c>
      <c r="C2933" t="s">
        <v>184</v>
      </c>
      <c r="D2933">
        <v>2015</v>
      </c>
      <c r="E2933" s="13">
        <v>0</v>
      </c>
      <c r="F2933" s="13">
        <v>0</v>
      </c>
      <c r="G2933" s="13">
        <v>0</v>
      </c>
      <c r="H2933" s="13">
        <v>0</v>
      </c>
      <c r="I2933" s="13">
        <v>0</v>
      </c>
      <c r="J2933" s="13">
        <v>0</v>
      </c>
      <c r="K2933" s="13">
        <v>0</v>
      </c>
      <c r="L2933" s="13">
        <v>0</v>
      </c>
      <c r="M2933" s="13">
        <v>0</v>
      </c>
      <c r="N2933" s="13">
        <v>0</v>
      </c>
      <c r="O2933" s="13">
        <v>0</v>
      </c>
      <c r="P2933" s="13">
        <v>0</v>
      </c>
      <c r="Q2933" s="13">
        <v>0</v>
      </c>
      <c r="R2933" s="13">
        <v>0</v>
      </c>
      <c r="S2933" s="13">
        <v>0</v>
      </c>
      <c r="T2933" s="13">
        <v>0</v>
      </c>
      <c r="U2933" s="13">
        <v>0</v>
      </c>
      <c r="V2933" s="13">
        <v>0</v>
      </c>
      <c r="W2933" s="13">
        <v>0</v>
      </c>
      <c r="X2933" s="13">
        <v>0</v>
      </c>
      <c r="Y2933" s="13">
        <v>0</v>
      </c>
      <c r="Z2933" s="13">
        <v>0</v>
      </c>
      <c r="AA2933" s="13">
        <v>0</v>
      </c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  <c r="AP2933" s="13"/>
      <c r="AQ2933" s="13"/>
      <c r="AR2933" s="13"/>
      <c r="AS2933" s="13"/>
      <c r="AT2933" s="13"/>
      <c r="AU2933" s="13"/>
      <c r="AV2933" s="13"/>
      <c r="AW2933" s="13"/>
      <c r="AX2933" s="13"/>
      <c r="AY2933" s="14" t="str">
        <f t="shared" si="464"/>
        <v/>
      </c>
      <c r="AZ2933" s="14">
        <f t="shared" si="462"/>
        <v>23</v>
      </c>
      <c r="BA2933" s="19">
        <f t="shared" si="465"/>
        <v>0</v>
      </c>
      <c r="BB2933" s="20" t="e">
        <f t="shared" si="463"/>
        <v>#DIV/0!</v>
      </c>
      <c r="BC2933">
        <f t="shared" si="466"/>
        <v>23</v>
      </c>
      <c r="BD2933" s="14">
        <f t="shared" si="467"/>
        <v>1</v>
      </c>
      <c r="BE2933" s="14" t="str">
        <f t="shared" si="468"/>
        <v/>
      </c>
      <c r="BF2933" s="14" t="str">
        <f t="shared" si="469"/>
        <v/>
      </c>
      <c r="BG2933" s="14" t="str">
        <f t="shared" si="470"/>
        <v/>
      </c>
    </row>
    <row r="2934" spans="1:59" x14ac:dyDescent="0.2">
      <c r="A2934" t="str">
        <f t="shared" si="461"/>
        <v>Aaron Vandenberg_2018</v>
      </c>
      <c r="B2934" t="s">
        <v>529</v>
      </c>
      <c r="C2934" t="s">
        <v>288</v>
      </c>
      <c r="D2934">
        <v>2018</v>
      </c>
      <c r="E2934" s="13">
        <v>244400</v>
      </c>
      <c r="F2934" s="13">
        <v>244400</v>
      </c>
      <c r="G2934" s="13">
        <v>244400</v>
      </c>
      <c r="H2934" s="13">
        <v>244400</v>
      </c>
      <c r="I2934" s="13">
        <v>244400</v>
      </c>
      <c r="J2934" s="13">
        <v>244400</v>
      </c>
      <c r="K2934" s="13">
        <v>244400</v>
      </c>
      <c r="L2934" s="13">
        <v>244400</v>
      </c>
      <c r="M2934" s="13">
        <v>244400</v>
      </c>
      <c r="N2934" s="13">
        <v>244400</v>
      </c>
      <c r="O2934" s="13">
        <v>244400</v>
      </c>
      <c r="P2934" s="13">
        <v>244400</v>
      </c>
      <c r="Q2934" s="13">
        <v>244400</v>
      </c>
      <c r="R2934" s="13">
        <v>244400</v>
      </c>
      <c r="S2934" s="13">
        <v>244400</v>
      </c>
      <c r="T2934" s="13">
        <v>244400</v>
      </c>
      <c r="U2934" s="13">
        <v>244400</v>
      </c>
      <c r="V2934" s="13">
        <v>244400</v>
      </c>
      <c r="W2934" s="13">
        <v>244400</v>
      </c>
      <c r="X2934" s="13">
        <v>244400</v>
      </c>
      <c r="Y2934" s="13">
        <v>244400</v>
      </c>
      <c r="Z2934" s="13">
        <v>244400</v>
      </c>
      <c r="AA2934" s="13">
        <v>278300</v>
      </c>
      <c r="AB2934" s="13"/>
      <c r="AC2934" s="13"/>
      <c r="AD2934" s="13"/>
      <c r="AE2934" s="13"/>
      <c r="AF2934" s="13"/>
      <c r="AG2934" s="13"/>
      <c r="AH2934" s="13"/>
      <c r="AI2934" s="13"/>
      <c r="AJ2934" s="13"/>
      <c r="AK2934" s="13"/>
      <c r="AL2934" s="13"/>
      <c r="AM2934" s="13"/>
      <c r="AN2934" s="13"/>
      <c r="AO2934" s="13"/>
      <c r="AP2934" s="13"/>
      <c r="AQ2934" s="13"/>
      <c r="AR2934" s="13"/>
      <c r="AS2934" s="13"/>
      <c r="AT2934" s="13"/>
      <c r="AU2934" s="13">
        <v>50</v>
      </c>
      <c r="AV2934" s="13">
        <v>72</v>
      </c>
      <c r="AW2934" s="13">
        <v>53</v>
      </c>
      <c r="AX2934" s="13">
        <v>86</v>
      </c>
      <c r="AY2934" s="14">
        <f t="shared" si="464"/>
        <v>65.25</v>
      </c>
      <c r="AZ2934" s="14">
        <f t="shared" si="462"/>
        <v>23</v>
      </c>
      <c r="BA2934" s="19">
        <f t="shared" si="465"/>
        <v>0.18181818181818182</v>
      </c>
      <c r="BB2934" s="20">
        <f t="shared" si="463"/>
        <v>16.918924315688631</v>
      </c>
      <c r="BC2934">
        <f t="shared" si="466"/>
        <v>0</v>
      </c>
      <c r="BD2934" s="14">
        <f t="shared" si="467"/>
        <v>1</v>
      </c>
      <c r="BE2934" s="14" t="str">
        <f t="shared" si="468"/>
        <v/>
      </c>
      <c r="BF2934" s="14" t="str">
        <f t="shared" si="469"/>
        <v/>
      </c>
      <c r="BG2934" s="14">
        <f t="shared" si="470"/>
        <v>65.25</v>
      </c>
    </row>
    <row r="2935" spans="1:59" x14ac:dyDescent="0.2">
      <c r="A2935" t="str">
        <f t="shared" si="461"/>
        <v>Aaron Vandenberg_2017</v>
      </c>
      <c r="B2935" t="s">
        <v>529</v>
      </c>
      <c r="C2935" t="s">
        <v>288</v>
      </c>
      <c r="D2935">
        <v>2017</v>
      </c>
      <c r="E2935" s="13">
        <v>345500</v>
      </c>
      <c r="F2935" s="13">
        <v>345500</v>
      </c>
      <c r="G2935" s="13">
        <v>345500</v>
      </c>
      <c r="H2935" s="13">
        <v>345500</v>
      </c>
      <c r="I2935" s="13">
        <v>345500</v>
      </c>
      <c r="J2935" s="13">
        <v>345500</v>
      </c>
      <c r="K2935" s="13">
        <v>345500</v>
      </c>
      <c r="L2935" s="13">
        <v>345500</v>
      </c>
      <c r="M2935" s="13">
        <v>345500</v>
      </c>
      <c r="N2935" s="13">
        <v>345500</v>
      </c>
      <c r="O2935" s="13">
        <v>345500</v>
      </c>
      <c r="P2935" s="13">
        <v>345500</v>
      </c>
      <c r="Q2935" s="13">
        <v>345500</v>
      </c>
      <c r="R2935" s="13">
        <v>345500</v>
      </c>
      <c r="S2935" s="13">
        <v>345500</v>
      </c>
      <c r="T2935" s="13">
        <v>345500</v>
      </c>
      <c r="U2935" s="13">
        <v>345500</v>
      </c>
      <c r="V2935" s="13">
        <v>345500</v>
      </c>
      <c r="W2935" s="13">
        <v>345500</v>
      </c>
      <c r="X2935" s="13">
        <v>345500</v>
      </c>
      <c r="Y2935" s="13">
        <v>345500</v>
      </c>
      <c r="Z2935" s="13">
        <v>345500</v>
      </c>
      <c r="AA2935" s="13">
        <v>345500</v>
      </c>
      <c r="AB2935" s="13"/>
      <c r="AC2935" s="13"/>
      <c r="AD2935" s="13"/>
      <c r="AE2935" s="13"/>
      <c r="AF2935" s="13"/>
      <c r="AG2935" s="13"/>
      <c r="AH2935" s="13"/>
      <c r="AI2935" s="13"/>
      <c r="AJ2935" s="13"/>
      <c r="AK2935" s="13"/>
      <c r="AL2935" s="13"/>
      <c r="AM2935" s="13"/>
      <c r="AN2935" s="13"/>
      <c r="AO2935" s="13"/>
      <c r="AP2935" s="13"/>
      <c r="AQ2935" s="13"/>
      <c r="AR2935" s="13"/>
      <c r="AS2935" s="13"/>
      <c r="AT2935" s="13"/>
      <c r="AU2935" s="13"/>
      <c r="AV2935" s="13"/>
      <c r="AW2935" s="13"/>
      <c r="AX2935" s="13"/>
      <c r="AY2935" s="14" t="str">
        <f t="shared" si="464"/>
        <v/>
      </c>
      <c r="AZ2935" s="14">
        <f t="shared" si="462"/>
        <v>23</v>
      </c>
      <c r="BA2935" s="19">
        <f t="shared" si="465"/>
        <v>0</v>
      </c>
      <c r="BB2935" s="20" t="e">
        <f t="shared" si="463"/>
        <v>#DIV/0!</v>
      </c>
      <c r="BC2935">
        <f t="shared" si="466"/>
        <v>0</v>
      </c>
      <c r="BD2935" s="14">
        <f t="shared" si="467"/>
        <v>1</v>
      </c>
      <c r="BE2935" s="14" t="str">
        <f t="shared" si="468"/>
        <v/>
      </c>
      <c r="BF2935" s="14" t="str">
        <f t="shared" si="469"/>
        <v/>
      </c>
      <c r="BG2935" s="14" t="str">
        <f t="shared" si="470"/>
        <v/>
      </c>
    </row>
    <row r="2936" spans="1:59" x14ac:dyDescent="0.2">
      <c r="A2936" t="str">
        <f t="shared" si="461"/>
        <v>Aaron Vandenberg_2016</v>
      </c>
      <c r="B2936" t="s">
        <v>529</v>
      </c>
      <c r="C2936" t="s">
        <v>288</v>
      </c>
      <c r="D2936">
        <v>2016</v>
      </c>
      <c r="E2936" s="13">
        <v>406200</v>
      </c>
      <c r="F2936" s="13">
        <v>406200</v>
      </c>
      <c r="G2936" s="13">
        <v>406200</v>
      </c>
      <c r="H2936" s="13">
        <v>378400</v>
      </c>
      <c r="I2936" s="13">
        <v>378400</v>
      </c>
      <c r="J2936" s="13">
        <v>378400</v>
      </c>
      <c r="K2936" s="13">
        <v>378400</v>
      </c>
      <c r="L2936" s="13">
        <v>378400</v>
      </c>
      <c r="M2936" s="13">
        <v>378400</v>
      </c>
      <c r="N2936" s="13">
        <v>378400</v>
      </c>
      <c r="O2936" s="13">
        <v>378400</v>
      </c>
      <c r="P2936" s="13">
        <v>347300</v>
      </c>
      <c r="Q2936" s="13">
        <v>323100</v>
      </c>
      <c r="R2936" s="13">
        <v>302800</v>
      </c>
      <c r="S2936" s="13">
        <v>302800</v>
      </c>
      <c r="T2936" s="13">
        <v>295000</v>
      </c>
      <c r="U2936" s="13">
        <v>302400</v>
      </c>
      <c r="V2936" s="13">
        <v>309800</v>
      </c>
      <c r="W2936" s="13">
        <v>309800</v>
      </c>
      <c r="X2936" s="13">
        <v>335800</v>
      </c>
      <c r="Y2936" s="13">
        <v>344900</v>
      </c>
      <c r="Z2936" s="13">
        <v>346600</v>
      </c>
      <c r="AA2936" s="13">
        <v>335800</v>
      </c>
      <c r="AB2936" s="13">
        <v>65</v>
      </c>
      <c r="AC2936" s="13">
        <v>56</v>
      </c>
      <c r="AD2936" s="13">
        <v>55</v>
      </c>
      <c r="AE2936" s="13"/>
      <c r="AF2936" s="13"/>
      <c r="AG2936" s="13"/>
      <c r="AH2936" s="13"/>
      <c r="AI2936" s="13"/>
      <c r="AJ2936" s="13"/>
      <c r="AK2936" s="13"/>
      <c r="AL2936" s="13">
        <v>45</v>
      </c>
      <c r="AM2936" s="13">
        <v>54</v>
      </c>
      <c r="AN2936" s="13">
        <v>54</v>
      </c>
      <c r="AO2936" s="13"/>
      <c r="AP2936" s="13">
        <v>56</v>
      </c>
      <c r="AQ2936" s="13">
        <v>85</v>
      </c>
      <c r="AR2936" s="13">
        <v>61</v>
      </c>
      <c r="AS2936" s="13"/>
      <c r="AT2936" s="13">
        <v>105</v>
      </c>
      <c r="AU2936" s="13">
        <v>63</v>
      </c>
      <c r="AV2936" s="13">
        <v>50</v>
      </c>
      <c r="AW2936" s="13">
        <v>77</v>
      </c>
      <c r="AX2936" s="13">
        <v>63</v>
      </c>
      <c r="AY2936" s="14">
        <f t="shared" si="464"/>
        <v>63.5</v>
      </c>
      <c r="AZ2936" s="14">
        <f t="shared" si="462"/>
        <v>23</v>
      </c>
      <c r="BA2936" s="19">
        <f t="shared" si="465"/>
        <v>0.63636363636363635</v>
      </c>
      <c r="BB2936" s="20">
        <f t="shared" si="463"/>
        <v>15.849047532653428</v>
      </c>
      <c r="BC2936">
        <f t="shared" si="466"/>
        <v>0</v>
      </c>
      <c r="BD2936" s="14">
        <f t="shared" si="467"/>
        <v>16</v>
      </c>
      <c r="BE2936" s="14">
        <f t="shared" si="468"/>
        <v>58.666666666666664</v>
      </c>
      <c r="BF2936" s="14">
        <f t="shared" si="469"/>
        <v>49.5</v>
      </c>
      <c r="BG2936" s="14">
        <f t="shared" si="470"/>
        <v>70</v>
      </c>
    </row>
    <row r="2937" spans="1:59" x14ac:dyDescent="0.2">
      <c r="A2937" t="str">
        <f t="shared" si="461"/>
        <v>Aaron Vandenberg_2015</v>
      </c>
      <c r="B2937" t="s">
        <v>529</v>
      </c>
      <c r="C2937" t="s">
        <v>288</v>
      </c>
      <c r="D2937">
        <v>2015</v>
      </c>
      <c r="E2937" s="13">
        <v>127900</v>
      </c>
      <c r="F2937" s="13">
        <v>127900</v>
      </c>
      <c r="G2937" s="13">
        <v>127900</v>
      </c>
      <c r="H2937" s="13">
        <v>199900</v>
      </c>
      <c r="I2937" s="13">
        <v>257200</v>
      </c>
      <c r="J2937" s="13">
        <v>301300</v>
      </c>
      <c r="K2937" s="13">
        <v>329700</v>
      </c>
      <c r="L2937" s="13">
        <v>319100</v>
      </c>
      <c r="M2937" s="13">
        <v>334100</v>
      </c>
      <c r="N2937" s="13">
        <v>353100</v>
      </c>
      <c r="O2937" s="13">
        <v>369200</v>
      </c>
      <c r="P2937" s="13">
        <v>369200</v>
      </c>
      <c r="Q2937" s="13">
        <v>369200</v>
      </c>
      <c r="R2937" s="13">
        <v>369200</v>
      </c>
      <c r="S2937" s="13">
        <v>369200</v>
      </c>
      <c r="T2937" s="13">
        <v>366000</v>
      </c>
      <c r="U2937" s="13">
        <v>370400</v>
      </c>
      <c r="V2937" s="13">
        <v>362800</v>
      </c>
      <c r="W2937" s="13">
        <v>350400</v>
      </c>
      <c r="X2937" s="13">
        <v>350400</v>
      </c>
      <c r="Y2937" s="13">
        <v>350400</v>
      </c>
      <c r="Z2937" s="13">
        <v>350400</v>
      </c>
      <c r="AA2937" s="13">
        <v>350400</v>
      </c>
      <c r="AB2937" s="13">
        <v>99</v>
      </c>
      <c r="AC2937" s="13">
        <v>75</v>
      </c>
      <c r="AD2937" s="13">
        <v>65</v>
      </c>
      <c r="AE2937" s="13">
        <v>109</v>
      </c>
      <c r="AF2937" s="13">
        <v>80</v>
      </c>
      <c r="AG2937" s="13">
        <v>56</v>
      </c>
      <c r="AH2937" s="13">
        <v>37</v>
      </c>
      <c r="AI2937" s="13">
        <v>131</v>
      </c>
      <c r="AJ2937" s="13">
        <v>74</v>
      </c>
      <c r="AK2937" s="13">
        <v>40</v>
      </c>
      <c r="AL2937" s="13"/>
      <c r="AM2937" s="13"/>
      <c r="AN2937" s="13"/>
      <c r="AO2937" s="13"/>
      <c r="AP2937" s="13">
        <v>97</v>
      </c>
      <c r="AQ2937" s="13">
        <v>90</v>
      </c>
      <c r="AR2937" s="13">
        <v>20</v>
      </c>
      <c r="AS2937" s="13">
        <v>81</v>
      </c>
      <c r="AT2937" s="13"/>
      <c r="AU2937" s="13"/>
      <c r="AV2937" s="13"/>
      <c r="AW2937" s="13"/>
      <c r="AX2937" s="13"/>
      <c r="AY2937" s="14">
        <f t="shared" si="464"/>
        <v>75.285714285714292</v>
      </c>
      <c r="AZ2937" s="14">
        <f t="shared" si="462"/>
        <v>23</v>
      </c>
      <c r="BA2937" s="19">
        <f t="shared" si="465"/>
        <v>0.63636363636363635</v>
      </c>
      <c r="BB2937" s="20">
        <f t="shared" si="463"/>
        <v>30.118812346154311</v>
      </c>
      <c r="BC2937">
        <f t="shared" si="466"/>
        <v>0</v>
      </c>
      <c r="BD2937" s="14">
        <f t="shared" si="467"/>
        <v>1</v>
      </c>
      <c r="BE2937" s="14">
        <f t="shared" si="468"/>
        <v>80.666666666666671</v>
      </c>
      <c r="BF2937" s="14">
        <f t="shared" si="469"/>
        <v>70.5</v>
      </c>
      <c r="BG2937" s="14">
        <f t="shared" si="470"/>
        <v>72</v>
      </c>
    </row>
    <row r="2938" spans="1:59" x14ac:dyDescent="0.2">
      <c r="A2938" t="str">
        <f t="shared" si="461"/>
        <v>Laitham Vandermeer_2018</v>
      </c>
      <c r="B2938" t="s">
        <v>2739</v>
      </c>
      <c r="C2938" t="s">
        <v>443</v>
      </c>
      <c r="D2938">
        <v>2018</v>
      </c>
      <c r="E2938" s="13">
        <v>0</v>
      </c>
      <c r="F2938" s="13">
        <v>0</v>
      </c>
      <c r="G2938" s="13">
        <v>0</v>
      </c>
      <c r="H2938" s="13">
        <v>0</v>
      </c>
      <c r="I2938" s="13">
        <v>0</v>
      </c>
      <c r="J2938" s="13">
        <v>0</v>
      </c>
      <c r="K2938" s="13">
        <v>0</v>
      </c>
      <c r="L2938" s="13">
        <v>0</v>
      </c>
      <c r="M2938" s="13">
        <v>0</v>
      </c>
      <c r="N2938" s="13">
        <v>0</v>
      </c>
      <c r="O2938" s="13">
        <v>0</v>
      </c>
      <c r="P2938" s="13">
        <v>0</v>
      </c>
      <c r="Q2938" s="13">
        <v>0</v>
      </c>
      <c r="R2938" s="13">
        <v>0</v>
      </c>
      <c r="S2938" s="13">
        <v>0</v>
      </c>
      <c r="T2938" s="13">
        <v>0</v>
      </c>
      <c r="U2938" s="13">
        <v>0</v>
      </c>
      <c r="V2938" s="13">
        <v>0</v>
      </c>
      <c r="W2938" s="13">
        <v>0</v>
      </c>
      <c r="X2938" s="13">
        <v>0</v>
      </c>
      <c r="Y2938" s="13">
        <v>0</v>
      </c>
      <c r="Z2938" s="13">
        <v>0</v>
      </c>
      <c r="AA2938" s="13">
        <v>0</v>
      </c>
      <c r="AB2938" s="13"/>
      <c r="AC2938" s="13"/>
      <c r="AD2938" s="13"/>
      <c r="AE2938" s="13"/>
      <c r="AF2938" s="13"/>
      <c r="AG2938" s="13"/>
      <c r="AH2938" s="13"/>
      <c r="AI2938" s="13"/>
      <c r="AJ2938" s="13"/>
      <c r="AK2938" s="13"/>
      <c r="AL2938" s="13"/>
      <c r="AM2938" s="13"/>
      <c r="AN2938" s="13"/>
      <c r="AO2938" s="13"/>
      <c r="AP2938" s="13"/>
      <c r="AQ2938" s="13"/>
      <c r="AR2938" s="13"/>
      <c r="AS2938" s="13"/>
      <c r="AT2938" s="13"/>
      <c r="AU2938" s="13"/>
      <c r="AV2938" s="13"/>
      <c r="AW2938" s="13"/>
      <c r="AX2938" s="13"/>
      <c r="AY2938" s="14" t="str">
        <f t="shared" si="464"/>
        <v/>
      </c>
      <c r="AZ2938" s="14">
        <f t="shared" si="462"/>
        <v>23</v>
      </c>
      <c r="BA2938" s="19">
        <f t="shared" si="465"/>
        <v>0</v>
      </c>
      <c r="BB2938" s="20" t="e">
        <f t="shared" si="463"/>
        <v>#DIV/0!</v>
      </c>
      <c r="BC2938">
        <f t="shared" si="466"/>
        <v>23</v>
      </c>
      <c r="BD2938" s="14">
        <f t="shared" si="467"/>
        <v>1</v>
      </c>
      <c r="BE2938" s="14" t="str">
        <f t="shared" si="468"/>
        <v/>
      </c>
      <c r="BF2938" s="14" t="str">
        <f t="shared" si="469"/>
        <v/>
      </c>
      <c r="BG2938" s="14" t="str">
        <f t="shared" si="470"/>
        <v/>
      </c>
    </row>
    <row r="2939" spans="1:59" x14ac:dyDescent="0.2">
      <c r="A2939" t="str">
        <f t="shared" si="461"/>
        <v>Laitham Vandermeer_2017</v>
      </c>
      <c r="B2939" t="s">
        <v>2739</v>
      </c>
      <c r="C2939" t="s">
        <v>443</v>
      </c>
      <c r="D2939">
        <v>2017</v>
      </c>
      <c r="E2939" s="13">
        <v>0</v>
      </c>
      <c r="F2939" s="13">
        <v>0</v>
      </c>
      <c r="G2939" s="13">
        <v>0</v>
      </c>
      <c r="H2939" s="13">
        <v>0</v>
      </c>
      <c r="I2939" s="13">
        <v>0</v>
      </c>
      <c r="J2939" s="13">
        <v>0</v>
      </c>
      <c r="K2939" s="13">
        <v>0</v>
      </c>
      <c r="L2939" s="13">
        <v>0</v>
      </c>
      <c r="M2939" s="13">
        <v>0</v>
      </c>
      <c r="N2939" s="13">
        <v>0</v>
      </c>
      <c r="O2939" s="13">
        <v>0</v>
      </c>
      <c r="P2939" s="13">
        <v>0</v>
      </c>
      <c r="Q2939" s="13">
        <v>0</v>
      </c>
      <c r="R2939" s="13">
        <v>0</v>
      </c>
      <c r="S2939" s="13">
        <v>0</v>
      </c>
      <c r="T2939" s="13">
        <v>0</v>
      </c>
      <c r="U2939" s="13">
        <v>0</v>
      </c>
      <c r="V2939" s="13">
        <v>0</v>
      </c>
      <c r="W2939" s="13">
        <v>0</v>
      </c>
      <c r="X2939" s="13">
        <v>0</v>
      </c>
      <c r="Y2939" s="13">
        <v>0</v>
      </c>
      <c r="Z2939" s="13">
        <v>0</v>
      </c>
      <c r="AA2939" s="13">
        <v>0</v>
      </c>
      <c r="AB2939" s="13"/>
      <c r="AC2939" s="13"/>
      <c r="AD2939" s="13"/>
      <c r="AE2939" s="13"/>
      <c r="AF2939" s="13"/>
      <c r="AG2939" s="13"/>
      <c r="AH2939" s="13"/>
      <c r="AI2939" s="13"/>
      <c r="AJ2939" s="13"/>
      <c r="AK2939" s="13"/>
      <c r="AL2939" s="13"/>
      <c r="AM2939" s="13"/>
      <c r="AN2939" s="13"/>
      <c r="AO2939" s="13"/>
      <c r="AP2939" s="13"/>
      <c r="AQ2939" s="13"/>
      <c r="AR2939" s="13"/>
      <c r="AS2939" s="13"/>
      <c r="AT2939" s="13"/>
      <c r="AU2939" s="13"/>
      <c r="AV2939" s="13"/>
      <c r="AW2939" s="13"/>
      <c r="AX2939" s="13"/>
      <c r="AY2939" s="14" t="str">
        <f t="shared" si="464"/>
        <v/>
      </c>
      <c r="AZ2939" s="14">
        <f t="shared" si="462"/>
        <v>23</v>
      </c>
      <c r="BA2939" s="19">
        <f t="shared" si="465"/>
        <v>0</v>
      </c>
      <c r="BB2939" s="20" t="e">
        <f t="shared" si="463"/>
        <v>#DIV/0!</v>
      </c>
      <c r="BC2939">
        <f t="shared" si="466"/>
        <v>23</v>
      </c>
      <c r="BD2939" s="14">
        <f t="shared" si="467"/>
        <v>1</v>
      </c>
      <c r="BE2939" s="14" t="str">
        <f t="shared" si="468"/>
        <v/>
      </c>
      <c r="BF2939" s="14" t="str">
        <f t="shared" si="469"/>
        <v/>
      </c>
      <c r="BG2939" s="14" t="str">
        <f t="shared" si="470"/>
        <v/>
      </c>
    </row>
    <row r="2940" spans="1:59" x14ac:dyDescent="0.2">
      <c r="A2940" t="str">
        <f t="shared" si="461"/>
        <v>Laitham Vandermeer_2016</v>
      </c>
      <c r="B2940" t="s">
        <v>2739</v>
      </c>
      <c r="C2940" t="s">
        <v>443</v>
      </c>
      <c r="D2940">
        <v>2016</v>
      </c>
      <c r="E2940" s="13">
        <v>0</v>
      </c>
      <c r="F2940" s="13">
        <v>0</v>
      </c>
      <c r="G2940" s="13">
        <v>0</v>
      </c>
      <c r="H2940" s="13">
        <v>0</v>
      </c>
      <c r="I2940" s="13">
        <v>0</v>
      </c>
      <c r="J2940" s="13">
        <v>0</v>
      </c>
      <c r="K2940" s="13">
        <v>0</v>
      </c>
      <c r="L2940" s="13">
        <v>0</v>
      </c>
      <c r="M2940" s="13">
        <v>0</v>
      </c>
      <c r="N2940" s="13">
        <v>0</v>
      </c>
      <c r="O2940" s="13">
        <v>0</v>
      </c>
      <c r="P2940" s="13">
        <v>0</v>
      </c>
      <c r="Q2940" s="13">
        <v>0</v>
      </c>
      <c r="R2940" s="13">
        <v>0</v>
      </c>
      <c r="S2940" s="13">
        <v>0</v>
      </c>
      <c r="T2940" s="13">
        <v>0</v>
      </c>
      <c r="U2940" s="13">
        <v>0</v>
      </c>
      <c r="V2940" s="13">
        <v>0</v>
      </c>
      <c r="W2940" s="13">
        <v>0</v>
      </c>
      <c r="X2940" s="13">
        <v>0</v>
      </c>
      <c r="Y2940" s="13">
        <v>0</v>
      </c>
      <c r="Z2940" s="13">
        <v>0</v>
      </c>
      <c r="AA2940" s="13">
        <v>0</v>
      </c>
      <c r="AB2940" s="13"/>
      <c r="AC2940" s="13"/>
      <c r="AD2940" s="13"/>
      <c r="AE2940" s="13"/>
      <c r="AF2940" s="13"/>
      <c r="AG2940" s="13"/>
      <c r="AH2940" s="13"/>
      <c r="AI2940" s="13"/>
      <c r="AJ2940" s="13"/>
      <c r="AK2940" s="13"/>
      <c r="AL2940" s="13"/>
      <c r="AM2940" s="13"/>
      <c r="AN2940" s="13"/>
      <c r="AO2940" s="13"/>
      <c r="AP2940" s="13"/>
      <c r="AQ2940" s="13"/>
      <c r="AR2940" s="13"/>
      <c r="AS2940" s="13"/>
      <c r="AT2940" s="13"/>
      <c r="AU2940" s="13"/>
      <c r="AV2940" s="13"/>
      <c r="AW2940" s="13"/>
      <c r="AX2940" s="13"/>
      <c r="AY2940" s="14" t="str">
        <f t="shared" si="464"/>
        <v/>
      </c>
      <c r="AZ2940" s="14">
        <f t="shared" si="462"/>
        <v>23</v>
      </c>
      <c r="BA2940" s="19">
        <f t="shared" si="465"/>
        <v>0</v>
      </c>
      <c r="BB2940" s="20" t="e">
        <f t="shared" si="463"/>
        <v>#DIV/0!</v>
      </c>
      <c r="BC2940">
        <f t="shared" si="466"/>
        <v>23</v>
      </c>
      <c r="BD2940" s="14">
        <f t="shared" si="467"/>
        <v>1</v>
      </c>
      <c r="BE2940" s="14" t="str">
        <f t="shared" si="468"/>
        <v/>
      </c>
      <c r="BF2940" s="14" t="str">
        <f t="shared" si="469"/>
        <v/>
      </c>
      <c r="BG2940" s="14" t="str">
        <f t="shared" si="470"/>
        <v/>
      </c>
    </row>
    <row r="2941" spans="1:59" x14ac:dyDescent="0.2">
      <c r="A2941" t="str">
        <f t="shared" si="461"/>
        <v>Laitham Vandermeer_2015</v>
      </c>
      <c r="B2941" t="s">
        <v>2739</v>
      </c>
      <c r="C2941" t="s">
        <v>443</v>
      </c>
      <c r="D2941">
        <v>2015</v>
      </c>
      <c r="E2941" s="13">
        <v>0</v>
      </c>
      <c r="F2941" s="13">
        <v>0</v>
      </c>
      <c r="G2941" s="13">
        <v>0</v>
      </c>
      <c r="H2941" s="13">
        <v>0</v>
      </c>
      <c r="I2941" s="13">
        <v>0</v>
      </c>
      <c r="J2941" s="13">
        <v>0</v>
      </c>
      <c r="K2941" s="13">
        <v>0</v>
      </c>
      <c r="L2941" s="13">
        <v>0</v>
      </c>
      <c r="M2941" s="13">
        <v>0</v>
      </c>
      <c r="N2941" s="13">
        <v>0</v>
      </c>
      <c r="O2941" s="13">
        <v>0</v>
      </c>
      <c r="P2941" s="13">
        <v>0</v>
      </c>
      <c r="Q2941" s="13">
        <v>0</v>
      </c>
      <c r="R2941" s="13">
        <v>0</v>
      </c>
      <c r="S2941" s="13">
        <v>0</v>
      </c>
      <c r="T2941" s="13">
        <v>0</v>
      </c>
      <c r="U2941" s="13">
        <v>0</v>
      </c>
      <c r="V2941" s="13">
        <v>0</v>
      </c>
      <c r="W2941" s="13">
        <v>0</v>
      </c>
      <c r="X2941" s="13">
        <v>0</v>
      </c>
      <c r="Y2941" s="13">
        <v>0</v>
      </c>
      <c r="Z2941" s="13">
        <v>0</v>
      </c>
      <c r="AA2941" s="13">
        <v>0</v>
      </c>
      <c r="AB2941" s="13"/>
      <c r="AC2941" s="13"/>
      <c r="AD2941" s="13"/>
      <c r="AE2941" s="13"/>
      <c r="AF2941" s="13"/>
      <c r="AG2941" s="13"/>
      <c r="AH2941" s="13"/>
      <c r="AI2941" s="13"/>
      <c r="AJ2941" s="13"/>
      <c r="AK2941" s="13"/>
      <c r="AL2941" s="13"/>
      <c r="AM2941" s="13"/>
      <c r="AN2941" s="13"/>
      <c r="AO2941" s="13"/>
      <c r="AP2941" s="13"/>
      <c r="AQ2941" s="13"/>
      <c r="AR2941" s="13"/>
      <c r="AS2941" s="13"/>
      <c r="AT2941" s="13"/>
      <c r="AU2941" s="13"/>
      <c r="AV2941" s="13"/>
      <c r="AW2941" s="13"/>
      <c r="AX2941" s="13"/>
      <c r="AY2941" s="14" t="str">
        <f t="shared" si="464"/>
        <v/>
      </c>
      <c r="AZ2941" s="14">
        <f t="shared" si="462"/>
        <v>23</v>
      </c>
      <c r="BA2941" s="19">
        <f t="shared" si="465"/>
        <v>0</v>
      </c>
      <c r="BB2941" s="20" t="e">
        <f t="shared" si="463"/>
        <v>#DIV/0!</v>
      </c>
      <c r="BC2941">
        <f t="shared" si="466"/>
        <v>23</v>
      </c>
      <c r="BD2941" s="14">
        <f t="shared" si="467"/>
        <v>1</v>
      </c>
      <c r="BE2941" s="14" t="str">
        <f t="shared" si="468"/>
        <v/>
      </c>
      <c r="BF2941" s="14" t="str">
        <f t="shared" si="469"/>
        <v/>
      </c>
      <c r="BG2941" s="14" t="str">
        <f t="shared" si="470"/>
        <v/>
      </c>
    </row>
    <row r="2942" spans="1:59" x14ac:dyDescent="0.2">
      <c r="A2942" t="str">
        <f t="shared" si="461"/>
        <v>Travis Varcoe_2018</v>
      </c>
      <c r="B2942" t="s">
        <v>909</v>
      </c>
      <c r="C2942" t="s">
        <v>116</v>
      </c>
      <c r="D2942">
        <v>2018</v>
      </c>
      <c r="E2942" s="13">
        <v>307200</v>
      </c>
      <c r="F2942" s="13">
        <v>307200</v>
      </c>
      <c r="G2942" s="13">
        <v>307200</v>
      </c>
      <c r="H2942" s="13">
        <v>294400</v>
      </c>
      <c r="I2942" s="13">
        <v>303000</v>
      </c>
      <c r="J2942" s="13">
        <v>319500</v>
      </c>
      <c r="K2942" s="13">
        <v>319500</v>
      </c>
      <c r="L2942" s="13">
        <v>342900</v>
      </c>
      <c r="M2942" s="13">
        <v>348400</v>
      </c>
      <c r="N2942" s="13">
        <v>338000</v>
      </c>
      <c r="O2942" s="13">
        <v>313000</v>
      </c>
      <c r="P2942" s="13">
        <v>313000</v>
      </c>
      <c r="Q2942" s="13">
        <v>313000</v>
      </c>
      <c r="R2942" s="13">
        <v>313000</v>
      </c>
      <c r="S2942" s="13">
        <v>313000</v>
      </c>
      <c r="T2942" s="13">
        <v>313000</v>
      </c>
      <c r="U2942" s="13">
        <v>313000</v>
      </c>
      <c r="V2942" s="13">
        <v>295100</v>
      </c>
      <c r="W2942" s="13">
        <v>284600</v>
      </c>
      <c r="X2942" s="13">
        <v>281700</v>
      </c>
      <c r="Y2942" s="13">
        <v>288700</v>
      </c>
      <c r="Z2942" s="13">
        <v>305600</v>
      </c>
      <c r="AA2942" s="13">
        <v>315400</v>
      </c>
      <c r="AB2942" s="13">
        <v>38</v>
      </c>
      <c r="AC2942" s="13">
        <v>62</v>
      </c>
      <c r="AD2942" s="13">
        <v>54</v>
      </c>
      <c r="AE2942" s="13">
        <v>76</v>
      </c>
      <c r="AF2942" s="13">
        <v>84</v>
      </c>
      <c r="AG2942" s="13"/>
      <c r="AH2942" s="13">
        <v>83</v>
      </c>
      <c r="AI2942" s="13">
        <v>52</v>
      </c>
      <c r="AJ2942" s="13">
        <v>52</v>
      </c>
      <c r="AK2942" s="13">
        <v>43</v>
      </c>
      <c r="AL2942" s="13"/>
      <c r="AM2942" s="13"/>
      <c r="AN2942" s="13"/>
      <c r="AO2942" s="13"/>
      <c r="AP2942" s="13"/>
      <c r="AQ2942" s="13"/>
      <c r="AR2942" s="13">
        <v>56</v>
      </c>
      <c r="AS2942" s="13">
        <v>58</v>
      </c>
      <c r="AT2942" s="13">
        <v>54</v>
      </c>
      <c r="AU2942" s="13">
        <v>77</v>
      </c>
      <c r="AV2942" s="13">
        <v>85</v>
      </c>
      <c r="AW2942" s="13">
        <v>54</v>
      </c>
      <c r="AX2942" s="13">
        <v>53</v>
      </c>
      <c r="AY2942" s="14">
        <f t="shared" si="464"/>
        <v>61.3125</v>
      </c>
      <c r="AZ2942" s="14">
        <f t="shared" si="462"/>
        <v>23</v>
      </c>
      <c r="BA2942" s="19">
        <f t="shared" si="465"/>
        <v>0.72727272727272729</v>
      </c>
      <c r="BB2942" s="20">
        <f t="shared" si="463"/>
        <v>14.898405955000689</v>
      </c>
      <c r="BC2942">
        <f t="shared" si="466"/>
        <v>0</v>
      </c>
      <c r="BD2942" s="14">
        <f t="shared" si="467"/>
        <v>20</v>
      </c>
      <c r="BE2942" s="14">
        <f t="shared" si="468"/>
        <v>62.8</v>
      </c>
      <c r="BF2942" s="14">
        <f t="shared" si="469"/>
        <v>57.5</v>
      </c>
      <c r="BG2942" s="14">
        <f t="shared" si="470"/>
        <v>62.428571428571431</v>
      </c>
    </row>
    <row r="2943" spans="1:59" x14ac:dyDescent="0.2">
      <c r="A2943" t="str">
        <f t="shared" si="461"/>
        <v>Travis Varcoe_2017</v>
      </c>
      <c r="B2943" t="s">
        <v>909</v>
      </c>
      <c r="C2943" t="s">
        <v>116</v>
      </c>
      <c r="D2943">
        <v>2017</v>
      </c>
      <c r="E2943" s="13">
        <v>343700</v>
      </c>
      <c r="F2943" s="13">
        <v>343700</v>
      </c>
      <c r="G2943" s="13">
        <v>343700</v>
      </c>
      <c r="H2943" s="13">
        <v>343700</v>
      </c>
      <c r="I2943" s="13">
        <v>340900</v>
      </c>
      <c r="J2943" s="13">
        <v>339500</v>
      </c>
      <c r="K2943" s="13">
        <v>329500</v>
      </c>
      <c r="L2943" s="13">
        <v>329500</v>
      </c>
      <c r="M2943" s="13">
        <v>329500</v>
      </c>
      <c r="N2943" s="13">
        <v>329500</v>
      </c>
      <c r="O2943" s="13">
        <v>329500</v>
      </c>
      <c r="P2943" s="13">
        <v>329500</v>
      </c>
      <c r="Q2943" s="13">
        <v>329500</v>
      </c>
      <c r="R2943" s="13">
        <v>329500</v>
      </c>
      <c r="S2943" s="13">
        <v>329500</v>
      </c>
      <c r="T2943" s="13">
        <v>329500</v>
      </c>
      <c r="U2943" s="13">
        <v>315200</v>
      </c>
      <c r="V2943" s="13">
        <v>296500</v>
      </c>
      <c r="W2943" s="13">
        <v>280200</v>
      </c>
      <c r="X2943" s="13">
        <v>280200</v>
      </c>
      <c r="Y2943" s="13">
        <v>280200</v>
      </c>
      <c r="Z2943" s="13">
        <v>280200</v>
      </c>
      <c r="AA2943" s="13">
        <v>280200</v>
      </c>
      <c r="AB2943" s="13">
        <v>59</v>
      </c>
      <c r="AC2943" s="13"/>
      <c r="AD2943" s="13">
        <v>70</v>
      </c>
      <c r="AE2943" s="13">
        <v>66</v>
      </c>
      <c r="AF2943" s="13">
        <v>60</v>
      </c>
      <c r="AG2943" s="13">
        <v>51</v>
      </c>
      <c r="AH2943" s="13"/>
      <c r="AI2943" s="13"/>
      <c r="AJ2943" s="13"/>
      <c r="AK2943" s="13"/>
      <c r="AL2943" s="13"/>
      <c r="AM2943" s="13"/>
      <c r="AN2943" s="13"/>
      <c r="AO2943" s="13"/>
      <c r="AP2943" s="13"/>
      <c r="AQ2943" s="13">
        <v>53</v>
      </c>
      <c r="AR2943" s="13">
        <v>42</v>
      </c>
      <c r="AS2943" s="13">
        <v>46</v>
      </c>
      <c r="AT2943" s="13"/>
      <c r="AU2943" s="13"/>
      <c r="AV2943" s="13"/>
      <c r="AW2943" s="13"/>
      <c r="AX2943" s="13"/>
      <c r="AY2943" s="14">
        <f t="shared" si="464"/>
        <v>55.875</v>
      </c>
      <c r="AZ2943" s="14">
        <f t="shared" si="462"/>
        <v>23</v>
      </c>
      <c r="BA2943" s="19">
        <f t="shared" si="465"/>
        <v>0.36363636363636365</v>
      </c>
      <c r="BB2943" s="20">
        <f t="shared" si="463"/>
        <v>9.642724866817618</v>
      </c>
      <c r="BC2943">
        <f t="shared" si="466"/>
        <v>0</v>
      </c>
      <c r="BD2943" s="14">
        <f t="shared" si="467"/>
        <v>19</v>
      </c>
      <c r="BE2943" s="14">
        <f t="shared" si="468"/>
        <v>61.2</v>
      </c>
      <c r="BF2943" s="14" t="str">
        <f t="shared" si="469"/>
        <v/>
      </c>
      <c r="BG2943" s="14">
        <f t="shared" si="470"/>
        <v>47</v>
      </c>
    </row>
    <row r="2944" spans="1:59" x14ac:dyDescent="0.2">
      <c r="A2944" t="str">
        <f t="shared" si="461"/>
        <v>Travis Varcoe_2016</v>
      </c>
      <c r="B2944" t="s">
        <v>909</v>
      </c>
      <c r="C2944" t="s">
        <v>116</v>
      </c>
      <c r="D2944">
        <v>2016</v>
      </c>
      <c r="E2944" s="13">
        <v>412800</v>
      </c>
      <c r="F2944" s="13">
        <v>412800</v>
      </c>
      <c r="G2944" s="13">
        <v>412800</v>
      </c>
      <c r="H2944" s="13">
        <v>412800</v>
      </c>
      <c r="I2944" s="13">
        <v>412800</v>
      </c>
      <c r="J2944" s="13">
        <v>412800</v>
      </c>
      <c r="K2944" s="13">
        <v>412800</v>
      </c>
      <c r="L2944" s="13">
        <v>412800</v>
      </c>
      <c r="M2944" s="13">
        <v>365100</v>
      </c>
      <c r="N2944" s="13">
        <v>338000</v>
      </c>
      <c r="O2944" s="13">
        <v>323100</v>
      </c>
      <c r="P2944" s="13">
        <v>324700</v>
      </c>
      <c r="Q2944" s="13">
        <v>329900</v>
      </c>
      <c r="R2944" s="13">
        <v>329900</v>
      </c>
      <c r="S2944" s="13">
        <v>324000</v>
      </c>
      <c r="T2944" s="13">
        <v>322600</v>
      </c>
      <c r="U2944" s="13">
        <v>321400</v>
      </c>
      <c r="V2944" s="13">
        <v>324200</v>
      </c>
      <c r="W2944" s="13">
        <v>321700</v>
      </c>
      <c r="X2944" s="13">
        <v>323900</v>
      </c>
      <c r="Y2944" s="13">
        <v>331900</v>
      </c>
      <c r="Z2944" s="13">
        <v>339300</v>
      </c>
      <c r="AA2944" s="13">
        <v>338800</v>
      </c>
      <c r="AB2944" s="13"/>
      <c r="AC2944" s="13"/>
      <c r="AD2944" s="13"/>
      <c r="AE2944" s="13">
        <v>43</v>
      </c>
      <c r="AF2944" s="13">
        <v>49</v>
      </c>
      <c r="AG2944" s="13"/>
      <c r="AH2944" s="13"/>
      <c r="AI2944" s="13">
        <v>45</v>
      </c>
      <c r="AJ2944" s="13">
        <v>63</v>
      </c>
      <c r="AK2944" s="13">
        <v>61</v>
      </c>
      <c r="AL2944" s="13">
        <v>73</v>
      </c>
      <c r="AM2944" s="13">
        <v>73</v>
      </c>
      <c r="AN2944" s="13"/>
      <c r="AO2944" s="13">
        <v>41</v>
      </c>
      <c r="AP2944" s="13">
        <v>77</v>
      </c>
      <c r="AQ2944" s="13">
        <v>74</v>
      </c>
      <c r="AR2944" s="13">
        <v>52</v>
      </c>
      <c r="AS2944" s="13">
        <v>68</v>
      </c>
      <c r="AT2944" s="13">
        <v>84</v>
      </c>
      <c r="AU2944" s="13">
        <v>67</v>
      </c>
      <c r="AV2944" s="13">
        <v>72</v>
      </c>
      <c r="AW2944" s="13">
        <v>70</v>
      </c>
      <c r="AX2944" s="13">
        <v>62</v>
      </c>
      <c r="AY2944" s="14">
        <f t="shared" si="464"/>
        <v>63.176470588235297</v>
      </c>
      <c r="AZ2944" s="14">
        <f t="shared" si="462"/>
        <v>23</v>
      </c>
      <c r="BA2944" s="19">
        <f t="shared" si="465"/>
        <v>0.77272727272727271</v>
      </c>
      <c r="BB2944" s="20">
        <f t="shared" si="463"/>
        <v>12.890089672485072</v>
      </c>
      <c r="BC2944">
        <f t="shared" si="466"/>
        <v>0</v>
      </c>
      <c r="BD2944" s="14">
        <f t="shared" si="467"/>
        <v>17</v>
      </c>
      <c r="BE2944" s="14">
        <f t="shared" si="468"/>
        <v>46</v>
      </c>
      <c r="BF2944" s="14">
        <f t="shared" si="469"/>
        <v>63</v>
      </c>
      <c r="BG2944" s="14">
        <f t="shared" si="470"/>
        <v>69.555555555555557</v>
      </c>
    </row>
    <row r="2945" spans="1:59" x14ac:dyDescent="0.2">
      <c r="A2945" t="str">
        <f t="shared" si="461"/>
        <v>Travis Varcoe_2015</v>
      </c>
      <c r="B2945" t="s">
        <v>909</v>
      </c>
      <c r="C2945" t="s">
        <v>116</v>
      </c>
      <c r="D2945">
        <v>2015</v>
      </c>
      <c r="E2945" s="13">
        <v>357100</v>
      </c>
      <c r="F2945" s="13">
        <v>357100</v>
      </c>
      <c r="G2945" s="13">
        <v>357100</v>
      </c>
      <c r="H2945" s="13">
        <v>361700</v>
      </c>
      <c r="I2945" s="13">
        <v>362500</v>
      </c>
      <c r="J2945" s="13">
        <v>361700</v>
      </c>
      <c r="K2945" s="13">
        <v>353100</v>
      </c>
      <c r="L2945" s="13">
        <v>339500</v>
      </c>
      <c r="M2945" s="13">
        <v>372100</v>
      </c>
      <c r="N2945" s="13">
        <v>388100</v>
      </c>
      <c r="O2945" s="13">
        <v>409200</v>
      </c>
      <c r="P2945" s="13">
        <v>401000</v>
      </c>
      <c r="Q2945" s="13">
        <v>401000</v>
      </c>
      <c r="R2945" s="13">
        <v>395500</v>
      </c>
      <c r="S2945" s="13">
        <v>391800</v>
      </c>
      <c r="T2945" s="13">
        <v>383100</v>
      </c>
      <c r="U2945" s="13">
        <v>389600</v>
      </c>
      <c r="V2945" s="13">
        <v>390500</v>
      </c>
      <c r="W2945" s="13">
        <v>390900</v>
      </c>
      <c r="X2945" s="13">
        <v>373100</v>
      </c>
      <c r="Y2945" s="13">
        <v>363100</v>
      </c>
      <c r="Z2945" s="13">
        <v>353500</v>
      </c>
      <c r="AA2945" s="13">
        <v>359600</v>
      </c>
      <c r="AB2945" s="13">
        <v>71</v>
      </c>
      <c r="AC2945" s="13">
        <v>51</v>
      </c>
      <c r="AD2945" s="13">
        <v>100</v>
      </c>
      <c r="AE2945" s="13">
        <v>66</v>
      </c>
      <c r="AF2945" s="13">
        <v>49</v>
      </c>
      <c r="AG2945" s="13">
        <v>82</v>
      </c>
      <c r="AH2945" s="13">
        <v>49</v>
      </c>
      <c r="AI2945" s="13">
        <v>145</v>
      </c>
      <c r="AJ2945" s="13">
        <v>64</v>
      </c>
      <c r="AK2945" s="13">
        <v>68</v>
      </c>
      <c r="AL2945" s="13">
        <v>92</v>
      </c>
      <c r="AM2945" s="13"/>
      <c r="AN2945" s="13">
        <v>66</v>
      </c>
      <c r="AO2945" s="13">
        <v>67</v>
      </c>
      <c r="AP2945" s="13">
        <v>79</v>
      </c>
      <c r="AQ2945" s="13">
        <v>96</v>
      </c>
      <c r="AR2945" s="13">
        <v>63</v>
      </c>
      <c r="AS2945" s="13">
        <v>78</v>
      </c>
      <c r="AT2945" s="13">
        <v>55</v>
      </c>
      <c r="AU2945" s="13">
        <v>71</v>
      </c>
      <c r="AV2945" s="13">
        <v>75</v>
      </c>
      <c r="AW2945" s="13">
        <v>85</v>
      </c>
      <c r="AX2945" s="13">
        <v>111</v>
      </c>
      <c r="AY2945" s="14">
        <f t="shared" si="464"/>
        <v>76.5</v>
      </c>
      <c r="AZ2945" s="14">
        <f t="shared" si="462"/>
        <v>23</v>
      </c>
      <c r="BA2945" s="19">
        <f t="shared" si="465"/>
        <v>1</v>
      </c>
      <c r="BB2945" s="20">
        <f t="shared" si="463"/>
        <v>22.440927745867327</v>
      </c>
      <c r="BC2945">
        <f t="shared" si="466"/>
        <v>0</v>
      </c>
      <c r="BD2945" s="14">
        <f t="shared" si="467"/>
        <v>8</v>
      </c>
      <c r="BE2945" s="14">
        <f t="shared" si="468"/>
        <v>69.833333333333329</v>
      </c>
      <c r="BF2945" s="14">
        <f t="shared" si="469"/>
        <v>83.6</v>
      </c>
      <c r="BG2945" s="14">
        <f t="shared" si="470"/>
        <v>79.222222222222229</v>
      </c>
    </row>
    <row r="2946" spans="1:59" x14ac:dyDescent="0.2">
      <c r="A2946" t="str">
        <f t="shared" ref="A2946:A3009" si="471">B2946&amp;"_"&amp;D2946</f>
        <v>Nathan Vardy_2018</v>
      </c>
      <c r="B2946" t="s">
        <v>802</v>
      </c>
      <c r="C2946" t="s">
        <v>465</v>
      </c>
      <c r="D2946">
        <v>2018</v>
      </c>
      <c r="E2946" s="13">
        <v>373300</v>
      </c>
      <c r="F2946" s="13">
        <v>373300</v>
      </c>
      <c r="G2946" s="13">
        <v>373300</v>
      </c>
      <c r="H2946" s="13">
        <v>373300</v>
      </c>
      <c r="I2946" s="13">
        <v>373300</v>
      </c>
      <c r="J2946" s="13">
        <v>373300</v>
      </c>
      <c r="K2946" s="13">
        <v>373300</v>
      </c>
      <c r="L2946" s="13">
        <v>373300</v>
      </c>
      <c r="M2946" s="13">
        <v>373300</v>
      </c>
      <c r="N2946" s="13">
        <v>373300</v>
      </c>
      <c r="O2946" s="13">
        <v>373300</v>
      </c>
      <c r="P2946" s="13">
        <v>373300</v>
      </c>
      <c r="Q2946" s="13">
        <v>373300</v>
      </c>
      <c r="R2946" s="13">
        <v>373300</v>
      </c>
      <c r="S2946" s="13">
        <v>373300</v>
      </c>
      <c r="T2946" s="13">
        <v>373300</v>
      </c>
      <c r="U2946" s="13">
        <v>373300</v>
      </c>
      <c r="V2946" s="13">
        <v>373300</v>
      </c>
      <c r="W2946" s="13">
        <v>373300</v>
      </c>
      <c r="X2946" s="13">
        <v>347600</v>
      </c>
      <c r="Y2946" s="13">
        <v>341000</v>
      </c>
      <c r="Z2946" s="13">
        <v>336000</v>
      </c>
      <c r="AA2946" s="13">
        <v>338300</v>
      </c>
      <c r="AB2946" s="13"/>
      <c r="AC2946" s="13"/>
      <c r="AD2946" s="13"/>
      <c r="AE2946" s="13"/>
      <c r="AF2946" s="13"/>
      <c r="AG2946" s="13"/>
      <c r="AH2946" s="13"/>
      <c r="AI2946" s="13"/>
      <c r="AJ2946" s="13"/>
      <c r="AK2946" s="13"/>
      <c r="AL2946" s="13"/>
      <c r="AM2946" s="13"/>
      <c r="AN2946" s="13"/>
      <c r="AO2946" s="13"/>
      <c r="AP2946" s="13"/>
      <c r="AQ2946" s="13">
        <v>34</v>
      </c>
      <c r="AR2946" s="13"/>
      <c r="AS2946" s="13">
        <v>90</v>
      </c>
      <c r="AT2946" s="13">
        <v>47</v>
      </c>
      <c r="AU2946" s="13">
        <v>62</v>
      </c>
      <c r="AV2946" s="13">
        <v>90</v>
      </c>
      <c r="AW2946" s="13">
        <v>66</v>
      </c>
      <c r="AX2946" s="13">
        <v>50</v>
      </c>
      <c r="AY2946" s="14">
        <f t="shared" si="464"/>
        <v>62.714285714285715</v>
      </c>
      <c r="AZ2946" s="14">
        <f t="shared" si="462"/>
        <v>23</v>
      </c>
      <c r="BA2946" s="19">
        <f t="shared" si="465"/>
        <v>0.31818181818181818</v>
      </c>
      <c r="BB2946" s="20">
        <f t="shared" si="463"/>
        <v>21.344119297160724</v>
      </c>
      <c r="BC2946">
        <f t="shared" si="466"/>
        <v>0</v>
      </c>
      <c r="BD2946" s="14">
        <f t="shared" si="467"/>
        <v>22</v>
      </c>
      <c r="BE2946" s="14" t="str">
        <f t="shared" si="468"/>
        <v/>
      </c>
      <c r="BF2946" s="14" t="str">
        <f t="shared" si="469"/>
        <v/>
      </c>
      <c r="BG2946" s="14">
        <f t="shared" si="470"/>
        <v>62.714285714285715</v>
      </c>
    </row>
    <row r="2947" spans="1:59" x14ac:dyDescent="0.2">
      <c r="A2947" t="str">
        <f t="shared" si="471"/>
        <v>Nathan Vardy_2017</v>
      </c>
      <c r="B2947" t="s">
        <v>802</v>
      </c>
      <c r="C2947" t="s">
        <v>465</v>
      </c>
      <c r="D2947">
        <v>2017</v>
      </c>
      <c r="E2947" s="13">
        <v>265500</v>
      </c>
      <c r="F2947" s="13">
        <v>265500</v>
      </c>
      <c r="G2947" s="13">
        <v>265500</v>
      </c>
      <c r="H2947" s="13">
        <v>281300</v>
      </c>
      <c r="I2947" s="13">
        <v>294000</v>
      </c>
      <c r="J2947" s="13">
        <v>287900</v>
      </c>
      <c r="K2947" s="13">
        <v>265600</v>
      </c>
      <c r="L2947" s="13">
        <v>246200</v>
      </c>
      <c r="M2947" s="13">
        <v>241800</v>
      </c>
      <c r="N2947" s="13">
        <v>268600</v>
      </c>
      <c r="O2947" s="13">
        <v>302100</v>
      </c>
      <c r="P2947" s="13">
        <v>329000</v>
      </c>
      <c r="Q2947" s="13">
        <v>329000</v>
      </c>
      <c r="R2947" s="13">
        <v>366000</v>
      </c>
      <c r="S2947" s="13">
        <v>398700</v>
      </c>
      <c r="T2947" s="13">
        <v>430700</v>
      </c>
      <c r="U2947" s="13">
        <v>427300</v>
      </c>
      <c r="V2947" s="13">
        <v>405000</v>
      </c>
      <c r="W2947" s="13">
        <v>363000</v>
      </c>
      <c r="X2947" s="13">
        <v>363000</v>
      </c>
      <c r="Y2947" s="13">
        <v>363000</v>
      </c>
      <c r="Z2947" s="13">
        <v>349000</v>
      </c>
      <c r="AA2947" s="13">
        <v>338300</v>
      </c>
      <c r="AB2947" s="13">
        <v>51</v>
      </c>
      <c r="AC2947" s="13">
        <v>79</v>
      </c>
      <c r="AD2947" s="13">
        <v>60</v>
      </c>
      <c r="AE2947" s="13">
        <v>54</v>
      </c>
      <c r="AF2947" s="13">
        <v>44</v>
      </c>
      <c r="AG2947" s="13">
        <v>21</v>
      </c>
      <c r="AH2947" s="13">
        <v>47</v>
      </c>
      <c r="AI2947" s="13">
        <v>67</v>
      </c>
      <c r="AJ2947" s="13">
        <v>88</v>
      </c>
      <c r="AK2947" s="13">
        <v>78</v>
      </c>
      <c r="AL2947" s="13">
        <v>73</v>
      </c>
      <c r="AM2947" s="13"/>
      <c r="AN2947" s="13">
        <v>125</v>
      </c>
      <c r="AO2947" s="13">
        <v>90</v>
      </c>
      <c r="AP2947" s="13">
        <v>94</v>
      </c>
      <c r="AQ2947" s="13">
        <v>65</v>
      </c>
      <c r="AR2947" s="13">
        <v>46</v>
      </c>
      <c r="AS2947" s="13">
        <v>37</v>
      </c>
      <c r="AT2947" s="13"/>
      <c r="AU2947" s="13"/>
      <c r="AV2947" s="13">
        <v>105</v>
      </c>
      <c r="AW2947" s="13">
        <v>45</v>
      </c>
      <c r="AX2947" s="13">
        <v>89</v>
      </c>
      <c r="AY2947" s="14">
        <f t="shared" si="464"/>
        <v>67.900000000000006</v>
      </c>
      <c r="AZ2947" s="14">
        <f t="shared" si="462"/>
        <v>23</v>
      </c>
      <c r="BA2947" s="19">
        <f t="shared" si="465"/>
        <v>0.90909090909090906</v>
      </c>
      <c r="BB2947" s="20">
        <f t="shared" si="463"/>
        <v>25.776161977994118</v>
      </c>
      <c r="BC2947">
        <f t="shared" si="466"/>
        <v>0</v>
      </c>
      <c r="BD2947" s="14">
        <f t="shared" si="467"/>
        <v>9</v>
      </c>
      <c r="BE2947" s="14">
        <f t="shared" si="468"/>
        <v>51.5</v>
      </c>
      <c r="BF2947" s="14">
        <f t="shared" si="469"/>
        <v>70.599999999999994</v>
      </c>
      <c r="BG2947" s="14">
        <f t="shared" si="470"/>
        <v>68.714285714285708</v>
      </c>
    </row>
    <row r="2948" spans="1:59" x14ac:dyDescent="0.2">
      <c r="A2948" t="str">
        <f t="shared" si="471"/>
        <v>Nathan Vardy_2016</v>
      </c>
      <c r="B2948" t="s">
        <v>802</v>
      </c>
      <c r="C2948" t="s">
        <v>465</v>
      </c>
      <c r="D2948">
        <v>2016</v>
      </c>
      <c r="E2948" s="13">
        <v>293400</v>
      </c>
      <c r="F2948" s="13">
        <v>293400</v>
      </c>
      <c r="G2948" s="13">
        <v>293400</v>
      </c>
      <c r="H2948" s="13">
        <v>293400</v>
      </c>
      <c r="I2948" s="13">
        <v>293400</v>
      </c>
      <c r="J2948" s="13">
        <v>293400</v>
      </c>
      <c r="K2948" s="13">
        <v>293400</v>
      </c>
      <c r="L2948" s="13">
        <v>293400</v>
      </c>
      <c r="M2948" s="13">
        <v>293400</v>
      </c>
      <c r="N2948" s="13">
        <v>293400</v>
      </c>
      <c r="O2948" s="13">
        <v>293400</v>
      </c>
      <c r="P2948" s="13">
        <v>293400</v>
      </c>
      <c r="Q2948" s="13">
        <v>293400</v>
      </c>
      <c r="R2948" s="13">
        <v>293400</v>
      </c>
      <c r="S2948" s="13">
        <v>293400</v>
      </c>
      <c r="T2948" s="13">
        <v>293400</v>
      </c>
      <c r="U2948" s="13">
        <v>293400</v>
      </c>
      <c r="V2948" s="13">
        <v>293400</v>
      </c>
      <c r="W2948" s="13">
        <v>293400</v>
      </c>
      <c r="X2948" s="13">
        <v>293400</v>
      </c>
      <c r="Y2948" s="13">
        <v>293400</v>
      </c>
      <c r="Z2948" s="13">
        <v>293400</v>
      </c>
      <c r="AA2948" s="13">
        <v>293400</v>
      </c>
      <c r="AB2948" s="13"/>
      <c r="AC2948" s="13"/>
      <c r="AD2948" s="13"/>
      <c r="AE2948" s="13"/>
      <c r="AF2948" s="13"/>
      <c r="AG2948" s="13">
        <v>61</v>
      </c>
      <c r="AH2948" s="13"/>
      <c r="AI2948" s="13"/>
      <c r="AJ2948" s="13"/>
      <c r="AK2948" s="13"/>
      <c r="AL2948" s="13"/>
      <c r="AM2948" s="13"/>
      <c r="AN2948" s="13"/>
      <c r="AO2948" s="13"/>
      <c r="AP2948" s="13"/>
      <c r="AQ2948" s="13"/>
      <c r="AR2948" s="13"/>
      <c r="AS2948" s="13"/>
      <c r="AT2948" s="13"/>
      <c r="AU2948" s="13"/>
      <c r="AV2948" s="13"/>
      <c r="AW2948" s="13"/>
      <c r="AX2948" s="13"/>
      <c r="AY2948" s="14">
        <f t="shared" si="464"/>
        <v>61</v>
      </c>
      <c r="AZ2948" s="14">
        <f t="shared" si="462"/>
        <v>23</v>
      </c>
      <c r="BA2948" s="19">
        <f t="shared" si="465"/>
        <v>4.5454545454545456E-2</v>
      </c>
      <c r="BB2948" s="20" t="e">
        <f t="shared" si="463"/>
        <v>#DIV/0!</v>
      </c>
      <c r="BC2948">
        <f t="shared" si="466"/>
        <v>0</v>
      </c>
      <c r="BD2948" s="14">
        <f t="shared" si="467"/>
        <v>1</v>
      </c>
      <c r="BE2948" s="14">
        <f t="shared" si="468"/>
        <v>61</v>
      </c>
      <c r="BF2948" s="14" t="str">
        <f t="shared" si="469"/>
        <v/>
      </c>
      <c r="BG2948" s="14" t="str">
        <f t="shared" si="470"/>
        <v/>
      </c>
    </row>
    <row r="2949" spans="1:59" x14ac:dyDescent="0.2">
      <c r="A2949" t="str">
        <f t="shared" si="471"/>
        <v>Nathan Vardy_2015</v>
      </c>
      <c r="B2949" t="s">
        <v>802</v>
      </c>
      <c r="C2949" t="s">
        <v>465</v>
      </c>
      <c r="D2949">
        <v>2015</v>
      </c>
      <c r="E2949" s="13">
        <v>221600</v>
      </c>
      <c r="F2949" s="13">
        <v>221600</v>
      </c>
      <c r="G2949" s="13">
        <v>221600</v>
      </c>
      <c r="H2949" s="13">
        <v>221600</v>
      </c>
      <c r="I2949" s="13">
        <v>221600</v>
      </c>
      <c r="J2949" s="13">
        <v>221600</v>
      </c>
      <c r="K2949" s="13">
        <v>221600</v>
      </c>
      <c r="L2949" s="13">
        <v>221600</v>
      </c>
      <c r="M2949" s="13">
        <v>221600</v>
      </c>
      <c r="N2949" s="13">
        <v>221600</v>
      </c>
      <c r="O2949" s="13">
        <v>221600</v>
      </c>
      <c r="P2949" s="13">
        <v>221600</v>
      </c>
      <c r="Q2949" s="13">
        <v>221600</v>
      </c>
      <c r="R2949" s="13">
        <v>221600</v>
      </c>
      <c r="S2949" s="13">
        <v>221600</v>
      </c>
      <c r="T2949" s="13">
        <v>221600</v>
      </c>
      <c r="U2949" s="13">
        <v>221600</v>
      </c>
      <c r="V2949" s="13">
        <v>221600</v>
      </c>
      <c r="W2949" s="13">
        <v>221600</v>
      </c>
      <c r="X2949" s="13">
        <v>221600</v>
      </c>
      <c r="Y2949" s="13">
        <v>221600</v>
      </c>
      <c r="Z2949" s="13">
        <v>221600</v>
      </c>
      <c r="AA2949" s="13">
        <v>221600</v>
      </c>
      <c r="AB2949" s="13"/>
      <c r="AC2949" s="13"/>
      <c r="AD2949" s="13"/>
      <c r="AE2949" s="13"/>
      <c r="AF2949" s="13"/>
      <c r="AG2949" s="13"/>
      <c r="AH2949" s="13"/>
      <c r="AI2949" s="13"/>
      <c r="AJ2949" s="13"/>
      <c r="AK2949" s="13"/>
      <c r="AL2949" s="13"/>
      <c r="AM2949" s="13"/>
      <c r="AN2949" s="13"/>
      <c r="AO2949" s="13"/>
      <c r="AP2949" s="13"/>
      <c r="AQ2949" s="13"/>
      <c r="AR2949" s="13"/>
      <c r="AS2949" s="13"/>
      <c r="AT2949" s="13"/>
      <c r="AU2949" s="13"/>
      <c r="AV2949" s="13">
        <v>93</v>
      </c>
      <c r="AW2949" s="13">
        <v>35</v>
      </c>
      <c r="AX2949" s="13">
        <v>105</v>
      </c>
      <c r="AY2949" s="14">
        <f t="shared" si="464"/>
        <v>77.666666666666671</v>
      </c>
      <c r="AZ2949" s="14">
        <f t="shared" si="462"/>
        <v>23</v>
      </c>
      <c r="BA2949" s="19">
        <f t="shared" si="465"/>
        <v>0.13636363636363635</v>
      </c>
      <c r="BB2949" s="20">
        <f t="shared" si="463"/>
        <v>37.434387043643895</v>
      </c>
      <c r="BC2949">
        <f t="shared" si="466"/>
        <v>0</v>
      </c>
      <c r="BD2949" s="14">
        <f t="shared" si="467"/>
        <v>1</v>
      </c>
      <c r="BE2949" s="14" t="str">
        <f t="shared" si="468"/>
        <v/>
      </c>
      <c r="BF2949" s="14" t="str">
        <f t="shared" si="469"/>
        <v/>
      </c>
      <c r="BG2949" s="14">
        <f t="shared" si="470"/>
        <v>77.666666666666671</v>
      </c>
    </row>
    <row r="2950" spans="1:59" x14ac:dyDescent="0.2">
      <c r="A2950" t="str">
        <f t="shared" si="471"/>
        <v>Jack Viney_2018</v>
      </c>
      <c r="B2950" t="s">
        <v>668</v>
      </c>
      <c r="C2950" t="s">
        <v>288</v>
      </c>
      <c r="D2950">
        <v>2018</v>
      </c>
      <c r="E2950" s="13">
        <v>496900</v>
      </c>
      <c r="F2950" s="13">
        <v>496900</v>
      </c>
      <c r="G2950" s="13">
        <v>496900</v>
      </c>
      <c r="H2950" s="13">
        <v>496900</v>
      </c>
      <c r="I2950" s="13">
        <v>496900</v>
      </c>
      <c r="J2950" s="13">
        <v>496900</v>
      </c>
      <c r="K2950" s="13">
        <v>496900</v>
      </c>
      <c r="L2950" s="13">
        <v>496900</v>
      </c>
      <c r="M2950" s="13">
        <v>496900</v>
      </c>
      <c r="N2950" s="13">
        <v>496900</v>
      </c>
      <c r="O2950" s="13">
        <v>496900</v>
      </c>
      <c r="P2950" s="13">
        <v>466900</v>
      </c>
      <c r="Q2950" s="13">
        <v>454400</v>
      </c>
      <c r="R2950" s="13">
        <v>454400</v>
      </c>
      <c r="S2950" s="13">
        <v>449900</v>
      </c>
      <c r="T2950" s="13">
        <v>464800</v>
      </c>
      <c r="U2950" s="13">
        <v>480900</v>
      </c>
      <c r="V2950" s="13">
        <v>480900</v>
      </c>
      <c r="W2950" s="13">
        <v>480900</v>
      </c>
      <c r="X2950" s="13">
        <v>480900</v>
      </c>
      <c r="Y2950" s="13">
        <v>480900</v>
      </c>
      <c r="Z2950" s="13">
        <v>480900</v>
      </c>
      <c r="AA2950" s="13">
        <v>480900</v>
      </c>
      <c r="AB2950" s="13"/>
      <c r="AC2950" s="13"/>
      <c r="AD2950" s="13"/>
      <c r="AE2950" s="13"/>
      <c r="AF2950" s="13"/>
      <c r="AG2950" s="13"/>
      <c r="AH2950" s="13"/>
      <c r="AI2950" s="13"/>
      <c r="AJ2950" s="13">
        <v>68</v>
      </c>
      <c r="AK2950" s="13">
        <v>106</v>
      </c>
      <c r="AL2950" s="13">
        <v>57</v>
      </c>
      <c r="AM2950" s="13">
        <v>92</v>
      </c>
      <c r="AN2950" s="13"/>
      <c r="AO2950" s="13">
        <v>116</v>
      </c>
      <c r="AP2950" s="13">
        <v>101</v>
      </c>
      <c r="AQ2950" s="13">
        <v>104</v>
      </c>
      <c r="AR2950" s="13"/>
      <c r="AS2950" s="13"/>
      <c r="AT2950" s="13"/>
      <c r="AU2950" s="13"/>
      <c r="AV2950" s="13"/>
      <c r="AW2950" s="13"/>
      <c r="AX2950" s="13"/>
      <c r="AY2950" s="14">
        <f t="shared" si="464"/>
        <v>92</v>
      </c>
      <c r="AZ2950" s="14">
        <f t="shared" ref="AZ2950:AZ2994" si="472">COUNTIF(AB2950:AX2950,"&lt;&gt;0")</f>
        <v>23</v>
      </c>
      <c r="BA2950" s="19">
        <f t="shared" si="465"/>
        <v>0.31818181818181818</v>
      </c>
      <c r="BB2950" s="20">
        <f t="shared" ref="BB2950:BB2994" si="473">STDEV(AB2950:AX2950)</f>
        <v>21.594752448994022</v>
      </c>
      <c r="BC2950">
        <f t="shared" si="466"/>
        <v>0</v>
      </c>
      <c r="BD2950" s="14">
        <f t="shared" si="467"/>
        <v>15</v>
      </c>
      <c r="BE2950" s="14" t="str">
        <f t="shared" si="468"/>
        <v/>
      </c>
      <c r="BF2950" s="14">
        <f t="shared" si="469"/>
        <v>80.75</v>
      </c>
      <c r="BG2950" s="14">
        <f t="shared" si="470"/>
        <v>102.5</v>
      </c>
    </row>
    <row r="2951" spans="1:59" x14ac:dyDescent="0.2">
      <c r="A2951" t="str">
        <f t="shared" si="471"/>
        <v>Jack Viney_2017</v>
      </c>
      <c r="B2951" t="s">
        <v>668</v>
      </c>
      <c r="C2951" t="s">
        <v>288</v>
      </c>
      <c r="D2951">
        <v>2017</v>
      </c>
      <c r="E2951" s="13">
        <v>527500</v>
      </c>
      <c r="F2951" s="13">
        <v>527500</v>
      </c>
      <c r="G2951" s="13">
        <v>527500</v>
      </c>
      <c r="H2951" s="13">
        <v>504000</v>
      </c>
      <c r="I2951" s="13">
        <v>483400</v>
      </c>
      <c r="J2951" s="13">
        <v>479700</v>
      </c>
      <c r="K2951" s="13">
        <v>476200</v>
      </c>
      <c r="L2951" s="13">
        <v>490200</v>
      </c>
      <c r="M2951" s="13">
        <v>517900</v>
      </c>
      <c r="N2951" s="13">
        <v>537500</v>
      </c>
      <c r="O2951" s="13">
        <v>544700</v>
      </c>
      <c r="P2951" s="13">
        <v>544700</v>
      </c>
      <c r="Q2951" s="13">
        <v>529300</v>
      </c>
      <c r="R2951" s="13">
        <v>510600</v>
      </c>
      <c r="S2951" s="13">
        <v>505800</v>
      </c>
      <c r="T2951" s="13">
        <v>490400</v>
      </c>
      <c r="U2951" s="13">
        <v>490400</v>
      </c>
      <c r="V2951" s="13">
        <v>490400</v>
      </c>
      <c r="W2951" s="13">
        <v>478500</v>
      </c>
      <c r="X2951" s="13">
        <v>448200</v>
      </c>
      <c r="Y2951" s="13">
        <v>424900</v>
      </c>
      <c r="Z2951" s="13">
        <v>405900</v>
      </c>
      <c r="AA2951" s="13">
        <v>405900</v>
      </c>
      <c r="AB2951" s="13">
        <v>93</v>
      </c>
      <c r="AC2951" s="13">
        <v>64</v>
      </c>
      <c r="AD2951" s="13">
        <v>98</v>
      </c>
      <c r="AE2951" s="13">
        <v>87</v>
      </c>
      <c r="AF2951" s="13">
        <v>89</v>
      </c>
      <c r="AG2951" s="13">
        <v>98</v>
      </c>
      <c r="AH2951" s="13">
        <v>123</v>
      </c>
      <c r="AI2951" s="13">
        <v>130</v>
      </c>
      <c r="AJ2951" s="13">
        <v>95</v>
      </c>
      <c r="AK2951" s="13">
        <v>107</v>
      </c>
      <c r="AL2951" s="13"/>
      <c r="AM2951" s="13">
        <v>83</v>
      </c>
      <c r="AN2951" s="13">
        <v>79</v>
      </c>
      <c r="AO2951" s="13">
        <v>127</v>
      </c>
      <c r="AP2951" s="13">
        <v>60</v>
      </c>
      <c r="AQ2951" s="13"/>
      <c r="AR2951" s="13"/>
      <c r="AS2951" s="13">
        <v>80</v>
      </c>
      <c r="AT2951" s="13">
        <v>79</v>
      </c>
      <c r="AU2951" s="13">
        <v>59</v>
      </c>
      <c r="AV2951" s="13">
        <v>76</v>
      </c>
      <c r="AW2951" s="13"/>
      <c r="AX2951" s="13"/>
      <c r="AY2951" s="14">
        <f t="shared" si="464"/>
        <v>90.388888888888886</v>
      </c>
      <c r="AZ2951" s="14">
        <f t="shared" si="472"/>
        <v>23</v>
      </c>
      <c r="BA2951" s="19">
        <f t="shared" si="465"/>
        <v>0.81818181818181823</v>
      </c>
      <c r="BB2951" s="20">
        <f t="shared" si="473"/>
        <v>21.199719445671057</v>
      </c>
      <c r="BC2951">
        <f t="shared" si="466"/>
        <v>0</v>
      </c>
      <c r="BD2951" s="14">
        <f t="shared" si="467"/>
        <v>22</v>
      </c>
      <c r="BE2951" s="14">
        <f t="shared" si="468"/>
        <v>88.166666666666671</v>
      </c>
      <c r="BF2951" s="14">
        <f t="shared" si="469"/>
        <v>107.6</v>
      </c>
      <c r="BG2951" s="14">
        <f t="shared" si="470"/>
        <v>70.8</v>
      </c>
    </row>
    <row r="2952" spans="1:59" x14ac:dyDescent="0.2">
      <c r="A2952" t="str">
        <f t="shared" si="471"/>
        <v>Jack Viney_2016</v>
      </c>
      <c r="B2952" t="s">
        <v>668</v>
      </c>
      <c r="C2952" t="s">
        <v>288</v>
      </c>
      <c r="D2952">
        <v>2016</v>
      </c>
      <c r="E2952" s="13">
        <v>497100</v>
      </c>
      <c r="F2952" s="13">
        <v>497100</v>
      </c>
      <c r="G2952" s="13">
        <v>497100</v>
      </c>
      <c r="H2952" s="13">
        <v>485900</v>
      </c>
      <c r="I2952" s="13">
        <v>473500</v>
      </c>
      <c r="J2952" s="13">
        <v>500100</v>
      </c>
      <c r="K2952" s="13">
        <v>530100</v>
      </c>
      <c r="L2952" s="13">
        <v>548300</v>
      </c>
      <c r="M2952" s="13">
        <v>549500</v>
      </c>
      <c r="N2952" s="13">
        <v>541200</v>
      </c>
      <c r="O2952" s="13">
        <v>522800</v>
      </c>
      <c r="P2952" s="13">
        <v>522800</v>
      </c>
      <c r="Q2952" s="13">
        <v>499700</v>
      </c>
      <c r="R2952" s="13">
        <v>465900</v>
      </c>
      <c r="S2952" s="13">
        <v>465900</v>
      </c>
      <c r="T2952" s="13">
        <v>453400</v>
      </c>
      <c r="U2952" s="13">
        <v>451000</v>
      </c>
      <c r="V2952" s="13">
        <v>467700</v>
      </c>
      <c r="W2952" s="13">
        <v>493500</v>
      </c>
      <c r="X2952" s="13">
        <v>491200</v>
      </c>
      <c r="Y2952" s="13">
        <v>495800</v>
      </c>
      <c r="Z2952" s="13">
        <v>468400</v>
      </c>
      <c r="AA2952" s="13">
        <v>471400</v>
      </c>
      <c r="AB2952" s="13">
        <v>106</v>
      </c>
      <c r="AC2952" s="13">
        <v>65</v>
      </c>
      <c r="AD2952" s="13">
        <v>96</v>
      </c>
      <c r="AE2952" s="13">
        <v>97</v>
      </c>
      <c r="AF2952" s="13">
        <v>144</v>
      </c>
      <c r="AG2952" s="13">
        <v>120</v>
      </c>
      <c r="AH2952" s="13">
        <v>92</v>
      </c>
      <c r="AI2952" s="13">
        <v>116</v>
      </c>
      <c r="AJ2952" s="13">
        <v>102</v>
      </c>
      <c r="AK2952" s="13">
        <v>65</v>
      </c>
      <c r="AL2952" s="13"/>
      <c r="AM2952" s="13">
        <v>95</v>
      </c>
      <c r="AN2952" s="13">
        <v>71</v>
      </c>
      <c r="AO2952" s="13"/>
      <c r="AP2952" s="13">
        <v>85</v>
      </c>
      <c r="AQ2952" s="13">
        <v>112</v>
      </c>
      <c r="AR2952" s="13">
        <v>117</v>
      </c>
      <c r="AS2952" s="13">
        <v>118</v>
      </c>
      <c r="AT2952" s="13">
        <v>65</v>
      </c>
      <c r="AU2952" s="13">
        <v>132</v>
      </c>
      <c r="AV2952" s="13">
        <v>48</v>
      </c>
      <c r="AW2952" s="13">
        <v>117</v>
      </c>
      <c r="AX2952" s="13">
        <v>73</v>
      </c>
      <c r="AY2952" s="14">
        <f t="shared" si="464"/>
        <v>96.952380952380949</v>
      </c>
      <c r="AZ2952" s="14">
        <f t="shared" si="472"/>
        <v>23</v>
      </c>
      <c r="BA2952" s="19">
        <f t="shared" si="465"/>
        <v>0.95454545454545459</v>
      </c>
      <c r="BB2952" s="20">
        <f t="shared" si="473"/>
        <v>25.293232672942747</v>
      </c>
      <c r="BC2952">
        <f t="shared" si="466"/>
        <v>0</v>
      </c>
      <c r="BD2952" s="14">
        <f t="shared" si="467"/>
        <v>17</v>
      </c>
      <c r="BE2952" s="14">
        <f t="shared" si="468"/>
        <v>104.66666666666667</v>
      </c>
      <c r="BF2952" s="14">
        <f t="shared" si="469"/>
        <v>94</v>
      </c>
      <c r="BG2952" s="14">
        <f t="shared" si="470"/>
        <v>96.333333333333329</v>
      </c>
    </row>
    <row r="2953" spans="1:59" x14ac:dyDescent="0.2">
      <c r="A2953" t="str">
        <f t="shared" si="471"/>
        <v>Jack Viney_2015</v>
      </c>
      <c r="B2953" t="s">
        <v>668</v>
      </c>
      <c r="C2953" t="s">
        <v>288</v>
      </c>
      <c r="D2953">
        <v>2015</v>
      </c>
      <c r="E2953" s="13">
        <v>399600</v>
      </c>
      <c r="F2953" s="13">
        <v>399600</v>
      </c>
      <c r="G2953" s="13">
        <v>399600</v>
      </c>
      <c r="H2953" s="13">
        <v>399600</v>
      </c>
      <c r="I2953" s="13">
        <v>399600</v>
      </c>
      <c r="J2953" s="13">
        <v>399600</v>
      </c>
      <c r="K2953" s="13">
        <v>399600</v>
      </c>
      <c r="L2953" s="13">
        <v>399600</v>
      </c>
      <c r="M2953" s="13">
        <v>399600</v>
      </c>
      <c r="N2953" s="13">
        <v>382400</v>
      </c>
      <c r="O2953" s="13">
        <v>363800</v>
      </c>
      <c r="P2953" s="13">
        <v>351700</v>
      </c>
      <c r="Q2953" s="13">
        <v>382900</v>
      </c>
      <c r="R2953" s="13">
        <v>382900</v>
      </c>
      <c r="S2953" s="13">
        <v>417300</v>
      </c>
      <c r="T2953" s="13">
        <v>420500</v>
      </c>
      <c r="U2953" s="13">
        <v>418600</v>
      </c>
      <c r="V2953" s="13">
        <v>429300</v>
      </c>
      <c r="W2953" s="13">
        <v>460300</v>
      </c>
      <c r="X2953" s="13">
        <v>499500</v>
      </c>
      <c r="Y2953" s="13">
        <v>505900</v>
      </c>
      <c r="Z2953" s="13">
        <v>492400</v>
      </c>
      <c r="AA2953" s="13">
        <v>477900</v>
      </c>
      <c r="AB2953" s="13">
        <v>91</v>
      </c>
      <c r="AC2953" s="13">
        <v>94</v>
      </c>
      <c r="AD2953" s="13"/>
      <c r="AE2953" s="13"/>
      <c r="AF2953" s="13"/>
      <c r="AG2953" s="13"/>
      <c r="AH2953" s="13"/>
      <c r="AI2953" s="13"/>
      <c r="AJ2953" s="13">
        <v>14</v>
      </c>
      <c r="AK2953" s="13">
        <v>76</v>
      </c>
      <c r="AL2953" s="13">
        <v>98</v>
      </c>
      <c r="AM2953" s="13">
        <v>106</v>
      </c>
      <c r="AN2953" s="13"/>
      <c r="AO2953" s="13">
        <v>100</v>
      </c>
      <c r="AP2953" s="13">
        <v>48</v>
      </c>
      <c r="AQ2953" s="13">
        <v>97</v>
      </c>
      <c r="AR2953" s="13">
        <v>133</v>
      </c>
      <c r="AS2953" s="13">
        <v>100</v>
      </c>
      <c r="AT2953" s="13">
        <v>135</v>
      </c>
      <c r="AU2953" s="13">
        <v>83</v>
      </c>
      <c r="AV2953" s="13">
        <v>62</v>
      </c>
      <c r="AW2953" s="13">
        <v>124</v>
      </c>
      <c r="AX2953" s="13">
        <v>113</v>
      </c>
      <c r="AY2953" s="14">
        <f t="shared" si="464"/>
        <v>92.125</v>
      </c>
      <c r="AZ2953" s="14">
        <f t="shared" si="472"/>
        <v>23</v>
      </c>
      <c r="BA2953" s="19">
        <f t="shared" si="465"/>
        <v>0.72727272727272729</v>
      </c>
      <c r="BB2953" s="20">
        <f t="shared" si="473"/>
        <v>31.242865852329658</v>
      </c>
      <c r="BC2953">
        <f t="shared" si="466"/>
        <v>0</v>
      </c>
      <c r="BD2953" s="14">
        <f t="shared" si="467"/>
        <v>12</v>
      </c>
      <c r="BE2953" s="14">
        <f t="shared" si="468"/>
        <v>92.5</v>
      </c>
      <c r="BF2953" s="14">
        <f t="shared" si="469"/>
        <v>73.5</v>
      </c>
      <c r="BG2953" s="14">
        <f t="shared" si="470"/>
        <v>99.444444444444443</v>
      </c>
    </row>
    <row r="2954" spans="1:59" x14ac:dyDescent="0.2">
      <c r="A2954" t="str">
        <f t="shared" si="471"/>
        <v>Nick Vlastuin_2018</v>
      </c>
      <c r="B2954" t="s">
        <v>810</v>
      </c>
      <c r="C2954" t="s">
        <v>369</v>
      </c>
      <c r="D2954">
        <v>2018</v>
      </c>
      <c r="E2954" s="13">
        <v>430100</v>
      </c>
      <c r="F2954" s="13">
        <v>430100</v>
      </c>
      <c r="G2954" s="13">
        <v>430100</v>
      </c>
      <c r="H2954" s="13">
        <v>430100</v>
      </c>
      <c r="I2954" s="13">
        <v>424400</v>
      </c>
      <c r="J2954" s="13">
        <v>424400</v>
      </c>
      <c r="K2954" s="13">
        <v>421000</v>
      </c>
      <c r="L2954" s="13">
        <v>398000</v>
      </c>
      <c r="M2954" s="13">
        <v>399900</v>
      </c>
      <c r="N2954" s="13">
        <v>404600</v>
      </c>
      <c r="O2954" s="13">
        <v>418600</v>
      </c>
      <c r="P2954" s="13">
        <v>413600</v>
      </c>
      <c r="Q2954" s="13">
        <v>419600</v>
      </c>
      <c r="R2954" s="13">
        <v>428000</v>
      </c>
      <c r="S2954" s="13">
        <v>428000</v>
      </c>
      <c r="T2954" s="13">
        <v>446200</v>
      </c>
      <c r="U2954" s="13">
        <v>446200</v>
      </c>
      <c r="V2954" s="13">
        <v>459000</v>
      </c>
      <c r="W2954" s="13">
        <v>456200</v>
      </c>
      <c r="X2954" s="13">
        <v>433300</v>
      </c>
      <c r="Y2954" s="13">
        <v>400100</v>
      </c>
      <c r="Z2954" s="13">
        <v>398000</v>
      </c>
      <c r="AA2954" s="13">
        <v>393700</v>
      </c>
      <c r="AB2954" s="13">
        <v>54</v>
      </c>
      <c r="AC2954" s="13"/>
      <c r="AD2954" s="13">
        <v>103</v>
      </c>
      <c r="AE2954" s="13">
        <v>83</v>
      </c>
      <c r="AF2954" s="13"/>
      <c r="AG2954" s="13">
        <v>58</v>
      </c>
      <c r="AH2954" s="13">
        <v>59</v>
      </c>
      <c r="AI2954" s="13">
        <v>127</v>
      </c>
      <c r="AJ2954" s="13">
        <v>66</v>
      </c>
      <c r="AK2954" s="13">
        <v>81</v>
      </c>
      <c r="AL2954" s="13">
        <v>93</v>
      </c>
      <c r="AM2954" s="13">
        <v>90</v>
      </c>
      <c r="AN2954" s="13">
        <v>88</v>
      </c>
      <c r="AO2954" s="13"/>
      <c r="AP2954" s="13">
        <v>125</v>
      </c>
      <c r="AQ2954" s="13"/>
      <c r="AR2954" s="13">
        <v>88</v>
      </c>
      <c r="AS2954" s="13">
        <v>62</v>
      </c>
      <c r="AT2954" s="13">
        <v>78</v>
      </c>
      <c r="AU2954" s="13">
        <v>52</v>
      </c>
      <c r="AV2954" s="13">
        <v>112</v>
      </c>
      <c r="AW2954" s="13">
        <v>74</v>
      </c>
      <c r="AX2954" s="13">
        <v>57</v>
      </c>
      <c r="AY2954" s="14">
        <f t="shared" si="464"/>
        <v>81.578947368421055</v>
      </c>
      <c r="AZ2954" s="14">
        <f t="shared" si="472"/>
        <v>23</v>
      </c>
      <c r="BA2954" s="19">
        <f t="shared" si="465"/>
        <v>0.86363636363636365</v>
      </c>
      <c r="BB2954" s="20">
        <f t="shared" si="473"/>
        <v>23.11881338139445</v>
      </c>
      <c r="BC2954">
        <f t="shared" si="466"/>
        <v>0</v>
      </c>
      <c r="BD2954" s="14">
        <f t="shared" si="467"/>
        <v>23</v>
      </c>
      <c r="BE2954" s="14">
        <f t="shared" si="468"/>
        <v>74.5</v>
      </c>
      <c r="BF2954" s="14">
        <f t="shared" si="469"/>
        <v>86</v>
      </c>
      <c r="BG2954" s="14">
        <f t="shared" si="470"/>
        <v>81</v>
      </c>
    </row>
    <row r="2955" spans="1:59" x14ac:dyDescent="0.2">
      <c r="A2955" t="str">
        <f t="shared" si="471"/>
        <v>Nick Vlastuin_2017</v>
      </c>
      <c r="B2955" t="s">
        <v>810</v>
      </c>
      <c r="C2955" t="s">
        <v>369</v>
      </c>
      <c r="D2955">
        <v>2017</v>
      </c>
      <c r="E2955" s="13">
        <v>407800</v>
      </c>
      <c r="F2955" s="13">
        <v>407800</v>
      </c>
      <c r="G2955" s="13">
        <v>407800</v>
      </c>
      <c r="H2955" s="13">
        <v>390900</v>
      </c>
      <c r="I2955" s="13">
        <v>378900</v>
      </c>
      <c r="J2955" s="13">
        <v>378900</v>
      </c>
      <c r="K2955" s="13">
        <v>360300</v>
      </c>
      <c r="L2955" s="13">
        <v>339800</v>
      </c>
      <c r="M2955" s="13">
        <v>339800</v>
      </c>
      <c r="N2955" s="13">
        <v>339800</v>
      </c>
      <c r="O2955" s="13">
        <v>339800</v>
      </c>
      <c r="P2955" s="13">
        <v>339800</v>
      </c>
      <c r="Q2955" s="13">
        <v>339800</v>
      </c>
      <c r="R2955" s="13">
        <v>339800</v>
      </c>
      <c r="S2955" s="13">
        <v>339800</v>
      </c>
      <c r="T2955" s="13">
        <v>339800</v>
      </c>
      <c r="U2955" s="13">
        <v>339800</v>
      </c>
      <c r="V2955" s="13">
        <v>327400</v>
      </c>
      <c r="W2955" s="13">
        <v>350400</v>
      </c>
      <c r="X2955" s="13">
        <v>382100</v>
      </c>
      <c r="Y2955" s="13">
        <v>387100</v>
      </c>
      <c r="Z2955" s="13">
        <v>391900</v>
      </c>
      <c r="AA2955" s="13">
        <v>398600</v>
      </c>
      <c r="AB2955" s="13">
        <v>80</v>
      </c>
      <c r="AC2955" s="13">
        <v>60</v>
      </c>
      <c r="AD2955" s="13">
        <v>60</v>
      </c>
      <c r="AE2955" s="13">
        <v>82</v>
      </c>
      <c r="AF2955" s="13"/>
      <c r="AG2955" s="13">
        <v>39</v>
      </c>
      <c r="AH2955" s="13">
        <v>44</v>
      </c>
      <c r="AI2955" s="13"/>
      <c r="AJ2955" s="13"/>
      <c r="AK2955" s="13"/>
      <c r="AL2955" s="13"/>
      <c r="AM2955" s="13"/>
      <c r="AN2955" s="13"/>
      <c r="AO2955" s="13"/>
      <c r="AP2955" s="13"/>
      <c r="AQ2955" s="13"/>
      <c r="AR2955" s="13">
        <v>92</v>
      </c>
      <c r="AS2955" s="13">
        <v>112</v>
      </c>
      <c r="AT2955" s="13">
        <v>78</v>
      </c>
      <c r="AU2955" s="13">
        <v>52</v>
      </c>
      <c r="AV2955" s="13">
        <v>115</v>
      </c>
      <c r="AW2955" s="13">
        <v>85</v>
      </c>
      <c r="AX2955" s="13">
        <v>118</v>
      </c>
      <c r="AY2955" s="14">
        <f t="shared" si="464"/>
        <v>78.230769230769226</v>
      </c>
      <c r="AZ2955" s="14">
        <f t="shared" si="472"/>
        <v>23</v>
      </c>
      <c r="BA2955" s="19">
        <f t="shared" si="465"/>
        <v>0.59090909090909094</v>
      </c>
      <c r="BB2955" s="20">
        <f t="shared" si="473"/>
        <v>26.442244755169845</v>
      </c>
      <c r="BC2955">
        <f t="shared" si="466"/>
        <v>0</v>
      </c>
      <c r="BD2955" s="14">
        <f t="shared" si="467"/>
        <v>18</v>
      </c>
      <c r="BE2955" s="14">
        <f t="shared" si="468"/>
        <v>64.2</v>
      </c>
      <c r="BF2955" s="14">
        <f t="shared" si="469"/>
        <v>44</v>
      </c>
      <c r="BG2955" s="14">
        <f t="shared" si="470"/>
        <v>93.142857142857139</v>
      </c>
    </row>
    <row r="2956" spans="1:59" x14ac:dyDescent="0.2">
      <c r="A2956" t="str">
        <f t="shared" si="471"/>
        <v>Nick Vlastuin_2016</v>
      </c>
      <c r="B2956" t="s">
        <v>810</v>
      </c>
      <c r="C2956" t="s">
        <v>369</v>
      </c>
      <c r="D2956">
        <v>2016</v>
      </c>
      <c r="E2956" s="13">
        <v>410100</v>
      </c>
      <c r="F2956" s="13">
        <v>410100</v>
      </c>
      <c r="G2956" s="13">
        <v>410100</v>
      </c>
      <c r="H2956" s="13">
        <v>393200</v>
      </c>
      <c r="I2956" s="13">
        <v>370400</v>
      </c>
      <c r="J2956" s="13">
        <v>370400</v>
      </c>
      <c r="K2956" s="13">
        <v>370400</v>
      </c>
      <c r="L2956" s="13">
        <v>361500</v>
      </c>
      <c r="M2956" s="13">
        <v>375400</v>
      </c>
      <c r="N2956" s="13">
        <v>395900</v>
      </c>
      <c r="O2956" s="13">
        <v>408000</v>
      </c>
      <c r="P2956" s="13">
        <v>393400</v>
      </c>
      <c r="Q2956" s="13">
        <v>393400</v>
      </c>
      <c r="R2956" s="13">
        <v>393400</v>
      </c>
      <c r="S2956" s="13">
        <v>387200</v>
      </c>
      <c r="T2956" s="13">
        <v>378300</v>
      </c>
      <c r="U2956" s="13">
        <v>399700</v>
      </c>
      <c r="V2956" s="13">
        <v>399900</v>
      </c>
      <c r="W2956" s="13">
        <v>390600</v>
      </c>
      <c r="X2956" s="13">
        <v>370200</v>
      </c>
      <c r="Y2956" s="13">
        <v>363500</v>
      </c>
      <c r="Z2956" s="13">
        <v>365500</v>
      </c>
      <c r="AA2956" s="13">
        <v>372700</v>
      </c>
      <c r="AB2956" s="13">
        <v>91</v>
      </c>
      <c r="AC2956" s="13">
        <v>76</v>
      </c>
      <c r="AD2956" s="13">
        <v>36</v>
      </c>
      <c r="AE2956" s="13">
        <v>68</v>
      </c>
      <c r="AF2956" s="13"/>
      <c r="AG2956" s="13"/>
      <c r="AH2956" s="13">
        <v>96</v>
      </c>
      <c r="AI2956" s="13">
        <v>82</v>
      </c>
      <c r="AJ2956" s="13">
        <v>93</v>
      </c>
      <c r="AK2956" s="13">
        <v>90</v>
      </c>
      <c r="AL2956" s="13">
        <v>28</v>
      </c>
      <c r="AM2956" s="13"/>
      <c r="AN2956" s="13"/>
      <c r="AO2956" s="13">
        <v>107</v>
      </c>
      <c r="AP2956" s="13">
        <v>77</v>
      </c>
      <c r="AQ2956" s="13">
        <v>93</v>
      </c>
      <c r="AR2956" s="13">
        <v>75</v>
      </c>
      <c r="AS2956" s="13">
        <v>57</v>
      </c>
      <c r="AT2956" s="13">
        <v>63</v>
      </c>
      <c r="AU2956" s="13">
        <v>94</v>
      </c>
      <c r="AV2956" s="13">
        <v>73</v>
      </c>
      <c r="AW2956" s="13">
        <v>76</v>
      </c>
      <c r="AX2956" s="13">
        <v>49</v>
      </c>
      <c r="AY2956" s="14">
        <f t="shared" si="464"/>
        <v>74.94736842105263</v>
      </c>
      <c r="AZ2956" s="14">
        <f t="shared" si="472"/>
        <v>23</v>
      </c>
      <c r="BA2956" s="19">
        <f t="shared" si="465"/>
        <v>0.86363636363636365</v>
      </c>
      <c r="BB2956" s="20">
        <f t="shared" si="473"/>
        <v>20.998607584024143</v>
      </c>
      <c r="BC2956">
        <f t="shared" si="466"/>
        <v>0</v>
      </c>
      <c r="BD2956" s="14">
        <f t="shared" si="467"/>
        <v>8</v>
      </c>
      <c r="BE2956" s="14">
        <f t="shared" si="468"/>
        <v>67.75</v>
      </c>
      <c r="BF2956" s="14">
        <f t="shared" si="469"/>
        <v>77.8</v>
      </c>
      <c r="BG2956" s="14">
        <f t="shared" si="470"/>
        <v>73</v>
      </c>
    </row>
    <row r="2957" spans="1:59" x14ac:dyDescent="0.2">
      <c r="A2957" t="str">
        <f t="shared" si="471"/>
        <v>Nick Vlastuin_2015</v>
      </c>
      <c r="B2957" t="s">
        <v>810</v>
      </c>
      <c r="C2957" t="s">
        <v>369</v>
      </c>
      <c r="D2957">
        <v>2015</v>
      </c>
      <c r="E2957" s="13">
        <v>363200</v>
      </c>
      <c r="F2957" s="13">
        <v>363200</v>
      </c>
      <c r="G2957" s="13">
        <v>363200</v>
      </c>
      <c r="H2957" s="13">
        <v>366600</v>
      </c>
      <c r="I2957" s="13">
        <v>355500</v>
      </c>
      <c r="J2957" s="13">
        <v>351600</v>
      </c>
      <c r="K2957" s="13">
        <v>356600</v>
      </c>
      <c r="L2957" s="13">
        <v>349500</v>
      </c>
      <c r="M2957" s="13">
        <v>344200</v>
      </c>
      <c r="N2957" s="13">
        <v>340200</v>
      </c>
      <c r="O2957" s="13">
        <v>346400</v>
      </c>
      <c r="P2957" s="13">
        <v>346400</v>
      </c>
      <c r="Q2957" s="13">
        <v>342900</v>
      </c>
      <c r="R2957" s="13">
        <v>355600</v>
      </c>
      <c r="S2957" s="13">
        <v>357500</v>
      </c>
      <c r="T2957" s="13">
        <v>375900</v>
      </c>
      <c r="U2957" s="13">
        <v>392700</v>
      </c>
      <c r="V2957" s="13">
        <v>395400</v>
      </c>
      <c r="W2957" s="13">
        <v>384000</v>
      </c>
      <c r="X2957" s="13">
        <v>366200</v>
      </c>
      <c r="Y2957" s="13">
        <v>374700</v>
      </c>
      <c r="Z2957" s="13">
        <v>379000</v>
      </c>
      <c r="AA2957" s="13">
        <v>390100</v>
      </c>
      <c r="AB2957" s="13">
        <v>115</v>
      </c>
      <c r="AC2957" s="13">
        <v>64</v>
      </c>
      <c r="AD2957" s="13">
        <v>44</v>
      </c>
      <c r="AE2957" s="13">
        <v>85</v>
      </c>
      <c r="AF2957" s="13">
        <v>75</v>
      </c>
      <c r="AG2957" s="13">
        <v>62</v>
      </c>
      <c r="AH2957" s="13">
        <v>60</v>
      </c>
      <c r="AI2957" s="13">
        <v>74</v>
      </c>
      <c r="AJ2957" s="13">
        <v>62</v>
      </c>
      <c r="AK2957" s="13">
        <v>79</v>
      </c>
      <c r="AL2957" s="13"/>
      <c r="AM2957" s="13">
        <v>57</v>
      </c>
      <c r="AN2957" s="13">
        <v>97</v>
      </c>
      <c r="AO2957" s="13">
        <v>60</v>
      </c>
      <c r="AP2957" s="13">
        <v>96</v>
      </c>
      <c r="AQ2957" s="13">
        <v>105</v>
      </c>
      <c r="AR2957" s="13">
        <v>43</v>
      </c>
      <c r="AS2957" s="13">
        <v>65</v>
      </c>
      <c r="AT2957" s="13">
        <v>84</v>
      </c>
      <c r="AU2957" s="13">
        <v>93</v>
      </c>
      <c r="AV2957" s="13">
        <v>63</v>
      </c>
      <c r="AW2957" s="13">
        <v>102</v>
      </c>
      <c r="AX2957" s="13">
        <v>87</v>
      </c>
      <c r="AY2957" s="14">
        <f t="shared" si="464"/>
        <v>76</v>
      </c>
      <c r="AZ2957" s="14">
        <f t="shared" si="472"/>
        <v>23</v>
      </c>
      <c r="BA2957" s="19">
        <f t="shared" si="465"/>
        <v>1</v>
      </c>
      <c r="BB2957" s="20">
        <f t="shared" si="473"/>
        <v>19.83263304085802</v>
      </c>
      <c r="BC2957">
        <f t="shared" si="466"/>
        <v>0</v>
      </c>
      <c r="BD2957" s="14">
        <f t="shared" si="467"/>
        <v>10</v>
      </c>
      <c r="BE2957" s="14">
        <f t="shared" si="468"/>
        <v>74.166666666666671</v>
      </c>
      <c r="BF2957" s="14">
        <f t="shared" si="469"/>
        <v>66.400000000000006</v>
      </c>
      <c r="BG2957" s="14">
        <f t="shared" si="470"/>
        <v>82</v>
      </c>
    </row>
    <row r="2958" spans="1:59" x14ac:dyDescent="0.2">
      <c r="A2958" t="str">
        <f t="shared" si="471"/>
        <v>Corey Wagner_2018</v>
      </c>
      <c r="B2958" t="s">
        <v>602</v>
      </c>
      <c r="C2958" t="s">
        <v>288</v>
      </c>
      <c r="D2958">
        <v>2018</v>
      </c>
      <c r="E2958" s="13">
        <v>206700</v>
      </c>
      <c r="F2958" s="13">
        <v>206700</v>
      </c>
      <c r="G2958" s="13">
        <v>206700</v>
      </c>
      <c r="H2958" s="13">
        <v>206700</v>
      </c>
      <c r="I2958" s="13">
        <v>206700</v>
      </c>
      <c r="J2958" s="13">
        <v>206700</v>
      </c>
      <c r="K2958" s="13">
        <v>206700</v>
      </c>
      <c r="L2958" s="13">
        <v>206700</v>
      </c>
      <c r="M2958" s="13">
        <v>206700</v>
      </c>
      <c r="N2958" s="13">
        <v>206700</v>
      </c>
      <c r="O2958" s="13">
        <v>206700</v>
      </c>
      <c r="P2958" s="13">
        <v>206700</v>
      </c>
      <c r="Q2958" s="13">
        <v>206700</v>
      </c>
      <c r="R2958" s="13">
        <v>206700</v>
      </c>
      <c r="S2958" s="13">
        <v>206700</v>
      </c>
      <c r="T2958" s="13">
        <v>206700</v>
      </c>
      <c r="U2958" s="13">
        <v>181300</v>
      </c>
      <c r="V2958" s="13">
        <v>185700</v>
      </c>
      <c r="W2958" s="13">
        <v>185700</v>
      </c>
      <c r="X2958" s="13">
        <v>185700</v>
      </c>
      <c r="Y2958" s="13">
        <v>185700</v>
      </c>
      <c r="Z2958" s="13">
        <v>185700</v>
      </c>
      <c r="AA2958" s="13">
        <v>185700</v>
      </c>
      <c r="AB2958" s="13"/>
      <c r="AC2958" s="13"/>
      <c r="AD2958" s="13"/>
      <c r="AE2958" s="13"/>
      <c r="AF2958" s="13"/>
      <c r="AG2958" s="13"/>
      <c r="AH2958" s="13">
        <v>9</v>
      </c>
      <c r="AI2958" s="13"/>
      <c r="AJ2958" s="13"/>
      <c r="AK2958" s="13"/>
      <c r="AL2958" s="13"/>
      <c r="AM2958" s="13"/>
      <c r="AN2958" s="13"/>
      <c r="AO2958" s="13"/>
      <c r="AP2958" s="13">
        <v>29</v>
      </c>
      <c r="AQ2958" s="13">
        <v>28</v>
      </c>
      <c r="AR2958" s="13">
        <v>61</v>
      </c>
      <c r="AS2958" s="13"/>
      <c r="AT2958" s="13"/>
      <c r="AU2958" s="13"/>
      <c r="AV2958" s="13"/>
      <c r="AW2958" s="13"/>
      <c r="AX2958" s="13"/>
      <c r="AY2958" s="14">
        <f t="shared" si="464"/>
        <v>31.75</v>
      </c>
      <c r="AZ2958" s="14">
        <f t="shared" si="472"/>
        <v>23</v>
      </c>
      <c r="BA2958" s="19">
        <f t="shared" si="465"/>
        <v>0.18181818181818182</v>
      </c>
      <c r="BB2958" s="20">
        <f t="shared" si="473"/>
        <v>21.561926320870931</v>
      </c>
      <c r="BC2958">
        <f t="shared" si="466"/>
        <v>0</v>
      </c>
      <c r="BD2958" s="14">
        <f t="shared" si="467"/>
        <v>17</v>
      </c>
      <c r="BE2958" s="14" t="str">
        <f t="shared" si="468"/>
        <v/>
      </c>
      <c r="BF2958" s="14">
        <f t="shared" si="469"/>
        <v>9</v>
      </c>
      <c r="BG2958" s="14">
        <f t="shared" si="470"/>
        <v>39.333333333333336</v>
      </c>
    </row>
    <row r="2959" spans="1:59" x14ac:dyDescent="0.2">
      <c r="A2959" t="str">
        <f t="shared" si="471"/>
        <v>Corey Wagner_2017</v>
      </c>
      <c r="B2959" t="s">
        <v>602</v>
      </c>
      <c r="C2959" t="s">
        <v>288</v>
      </c>
      <c r="D2959">
        <v>2017</v>
      </c>
      <c r="E2959" s="13">
        <v>117300</v>
      </c>
      <c r="F2959" s="13">
        <v>117300</v>
      </c>
      <c r="G2959" s="13">
        <v>117300</v>
      </c>
      <c r="H2959" s="13">
        <v>117300</v>
      </c>
      <c r="I2959" s="13">
        <v>117300</v>
      </c>
      <c r="J2959" s="13">
        <v>117300</v>
      </c>
      <c r="K2959" s="13">
        <v>117300</v>
      </c>
      <c r="L2959" s="13">
        <v>117300</v>
      </c>
      <c r="M2959" s="13">
        <v>117300</v>
      </c>
      <c r="N2959" s="13">
        <v>117300</v>
      </c>
      <c r="O2959" s="13">
        <v>117300</v>
      </c>
      <c r="P2959" s="13">
        <v>117300</v>
      </c>
      <c r="Q2959" s="13">
        <v>117300</v>
      </c>
      <c r="R2959" s="13">
        <v>117300</v>
      </c>
      <c r="S2959" s="13">
        <v>117300</v>
      </c>
      <c r="T2959" s="13">
        <v>117300</v>
      </c>
      <c r="U2959" s="13">
        <v>140300</v>
      </c>
      <c r="V2959" s="13">
        <v>154400</v>
      </c>
      <c r="W2959" s="13">
        <v>154400</v>
      </c>
      <c r="X2959" s="13">
        <v>154400</v>
      </c>
      <c r="Y2959" s="13">
        <v>154400</v>
      </c>
      <c r="Z2959" s="13">
        <v>154400</v>
      </c>
      <c r="AA2959" s="13">
        <v>154400</v>
      </c>
      <c r="AB2959" s="13"/>
      <c r="AC2959" s="13"/>
      <c r="AD2959" s="13"/>
      <c r="AE2959" s="13"/>
      <c r="AF2959" s="13"/>
      <c r="AG2959" s="13"/>
      <c r="AH2959" s="13"/>
      <c r="AI2959" s="13"/>
      <c r="AJ2959" s="13"/>
      <c r="AK2959" s="13"/>
      <c r="AL2959" s="13"/>
      <c r="AM2959" s="13"/>
      <c r="AN2959" s="13">
        <v>34</v>
      </c>
      <c r="AO2959" s="13">
        <v>49</v>
      </c>
      <c r="AP2959" s="13"/>
      <c r="AQ2959" s="13">
        <v>40</v>
      </c>
      <c r="AR2959" s="13">
        <v>29</v>
      </c>
      <c r="AS2959" s="13"/>
      <c r="AT2959" s="13"/>
      <c r="AU2959" s="13"/>
      <c r="AV2959" s="13"/>
      <c r="AW2959" s="13"/>
      <c r="AX2959" s="13"/>
      <c r="AY2959" s="14">
        <f t="shared" si="464"/>
        <v>38</v>
      </c>
      <c r="AZ2959" s="14">
        <f t="shared" si="472"/>
        <v>23</v>
      </c>
      <c r="BA2959" s="19">
        <f t="shared" si="465"/>
        <v>0.18181818181818182</v>
      </c>
      <c r="BB2959" s="20">
        <f t="shared" si="473"/>
        <v>8.6023252670426267</v>
      </c>
      <c r="BC2959">
        <f t="shared" si="466"/>
        <v>0</v>
      </c>
      <c r="BD2959" s="14">
        <f t="shared" si="467"/>
        <v>1</v>
      </c>
      <c r="BE2959" s="14" t="str">
        <f t="shared" si="468"/>
        <v/>
      </c>
      <c r="BF2959" s="14" t="str">
        <f t="shared" si="469"/>
        <v/>
      </c>
      <c r="BG2959" s="14">
        <f t="shared" si="470"/>
        <v>34.5</v>
      </c>
    </row>
    <row r="2960" spans="1:59" x14ac:dyDescent="0.2">
      <c r="A2960" t="str">
        <f t="shared" si="471"/>
        <v>Corey Wagner_2016</v>
      </c>
      <c r="B2960" t="s">
        <v>602</v>
      </c>
      <c r="C2960" t="s">
        <v>288</v>
      </c>
      <c r="D2960">
        <v>2016</v>
      </c>
      <c r="E2960" s="13">
        <v>0</v>
      </c>
      <c r="F2960" s="13">
        <v>0</v>
      </c>
      <c r="G2960" s="13">
        <v>0</v>
      </c>
      <c r="H2960" s="13">
        <v>0</v>
      </c>
      <c r="I2960" s="13">
        <v>0</v>
      </c>
      <c r="J2960" s="13">
        <v>0</v>
      </c>
      <c r="K2960" s="13">
        <v>0</v>
      </c>
      <c r="L2960" s="13">
        <v>0</v>
      </c>
      <c r="M2960" s="13">
        <v>0</v>
      </c>
      <c r="N2960" s="13">
        <v>0</v>
      </c>
      <c r="O2960" s="13">
        <v>0</v>
      </c>
      <c r="P2960" s="13">
        <v>0</v>
      </c>
      <c r="Q2960" s="13">
        <v>0</v>
      </c>
      <c r="R2960" s="13">
        <v>0</v>
      </c>
      <c r="S2960" s="13">
        <v>0</v>
      </c>
      <c r="T2960" s="13">
        <v>0</v>
      </c>
      <c r="U2960" s="13">
        <v>0</v>
      </c>
      <c r="V2960" s="13">
        <v>0</v>
      </c>
      <c r="W2960" s="13">
        <v>0</v>
      </c>
      <c r="X2960" s="13">
        <v>0</v>
      </c>
      <c r="Y2960" s="13">
        <v>0</v>
      </c>
      <c r="Z2960" s="13">
        <v>0</v>
      </c>
      <c r="AA2960" s="13">
        <v>0</v>
      </c>
      <c r="AB2960" s="13"/>
      <c r="AC2960" s="13"/>
      <c r="AD2960" s="13"/>
      <c r="AE2960" s="13"/>
      <c r="AF2960" s="13"/>
      <c r="AG2960" s="13"/>
      <c r="AH2960" s="13"/>
      <c r="AI2960" s="13"/>
      <c r="AJ2960" s="13"/>
      <c r="AK2960" s="13"/>
      <c r="AL2960" s="13"/>
      <c r="AM2960" s="13"/>
      <c r="AN2960" s="13"/>
      <c r="AO2960" s="13"/>
      <c r="AP2960" s="13"/>
      <c r="AQ2960" s="13"/>
      <c r="AR2960" s="13"/>
      <c r="AS2960" s="13"/>
      <c r="AT2960" s="13"/>
      <c r="AU2960" s="13"/>
      <c r="AV2960" s="13"/>
      <c r="AW2960" s="13"/>
      <c r="AX2960" s="13"/>
      <c r="AY2960" s="14" t="str">
        <f t="shared" si="464"/>
        <v/>
      </c>
      <c r="AZ2960" s="14">
        <f t="shared" si="472"/>
        <v>23</v>
      </c>
      <c r="BA2960" s="19">
        <f t="shared" si="465"/>
        <v>0</v>
      </c>
      <c r="BB2960" s="20" t="e">
        <f t="shared" si="473"/>
        <v>#DIV/0!</v>
      </c>
      <c r="BC2960">
        <f t="shared" si="466"/>
        <v>23</v>
      </c>
      <c r="BD2960" s="14">
        <f t="shared" si="467"/>
        <v>1</v>
      </c>
      <c r="BE2960" s="14" t="str">
        <f t="shared" si="468"/>
        <v/>
      </c>
      <c r="BF2960" s="14" t="str">
        <f t="shared" si="469"/>
        <v/>
      </c>
      <c r="BG2960" s="14" t="str">
        <f t="shared" si="470"/>
        <v/>
      </c>
    </row>
    <row r="2961" spans="1:59" x14ac:dyDescent="0.2">
      <c r="A2961" t="str">
        <f t="shared" si="471"/>
        <v>Corey Wagner_2015</v>
      </c>
      <c r="B2961" t="s">
        <v>602</v>
      </c>
      <c r="C2961" t="s">
        <v>288</v>
      </c>
      <c r="D2961">
        <v>2015</v>
      </c>
      <c r="E2961" s="13">
        <v>0</v>
      </c>
      <c r="F2961" s="13">
        <v>0</v>
      </c>
      <c r="G2961" s="13">
        <v>0</v>
      </c>
      <c r="H2961" s="13">
        <v>0</v>
      </c>
      <c r="I2961" s="13">
        <v>0</v>
      </c>
      <c r="J2961" s="13">
        <v>0</v>
      </c>
      <c r="K2961" s="13">
        <v>0</v>
      </c>
      <c r="L2961" s="13">
        <v>0</v>
      </c>
      <c r="M2961" s="13">
        <v>0</v>
      </c>
      <c r="N2961" s="13">
        <v>0</v>
      </c>
      <c r="O2961" s="13">
        <v>0</v>
      </c>
      <c r="P2961" s="13">
        <v>0</v>
      </c>
      <c r="Q2961" s="13">
        <v>0</v>
      </c>
      <c r="R2961" s="13">
        <v>0</v>
      </c>
      <c r="S2961" s="13">
        <v>0</v>
      </c>
      <c r="T2961" s="13">
        <v>0</v>
      </c>
      <c r="U2961" s="13">
        <v>0</v>
      </c>
      <c r="V2961" s="13">
        <v>0</v>
      </c>
      <c r="W2961" s="13">
        <v>0</v>
      </c>
      <c r="X2961" s="13">
        <v>0</v>
      </c>
      <c r="Y2961" s="13">
        <v>0</v>
      </c>
      <c r="Z2961" s="13">
        <v>0</v>
      </c>
      <c r="AA2961" s="13">
        <v>0</v>
      </c>
      <c r="AB2961" s="13"/>
      <c r="AC2961" s="13"/>
      <c r="AD2961" s="13"/>
      <c r="AE2961" s="13"/>
      <c r="AF2961" s="13"/>
      <c r="AG2961" s="13"/>
      <c r="AH2961" s="13"/>
      <c r="AI2961" s="13"/>
      <c r="AJ2961" s="13"/>
      <c r="AK2961" s="13"/>
      <c r="AL2961" s="13"/>
      <c r="AM2961" s="13"/>
      <c r="AN2961" s="13"/>
      <c r="AO2961" s="13"/>
      <c r="AP2961" s="13"/>
      <c r="AQ2961" s="13"/>
      <c r="AR2961" s="13"/>
      <c r="AS2961" s="13"/>
      <c r="AT2961" s="13"/>
      <c r="AU2961" s="13"/>
      <c r="AV2961" s="13"/>
      <c r="AW2961" s="13"/>
      <c r="AX2961" s="13"/>
      <c r="AY2961" s="14" t="str">
        <f t="shared" si="464"/>
        <v/>
      </c>
      <c r="AZ2961" s="14">
        <f t="shared" si="472"/>
        <v>23</v>
      </c>
      <c r="BA2961" s="19">
        <f t="shared" si="465"/>
        <v>0</v>
      </c>
      <c r="BB2961" s="20" t="e">
        <f t="shared" si="473"/>
        <v>#DIV/0!</v>
      </c>
      <c r="BC2961">
        <f t="shared" si="466"/>
        <v>23</v>
      </c>
      <c r="BD2961" s="14">
        <f t="shared" si="467"/>
        <v>1</v>
      </c>
      <c r="BE2961" s="14" t="str">
        <f t="shared" si="468"/>
        <v/>
      </c>
      <c r="BF2961" s="14" t="str">
        <f t="shared" si="469"/>
        <v/>
      </c>
      <c r="BG2961" s="14" t="str">
        <f t="shared" si="470"/>
        <v/>
      </c>
    </row>
    <row r="2962" spans="1:59" x14ac:dyDescent="0.2">
      <c r="A2962" t="str">
        <f t="shared" si="471"/>
        <v>Joshua Walker_2018</v>
      </c>
      <c r="B2962" t="s">
        <v>1992</v>
      </c>
      <c r="C2962" t="s">
        <v>514</v>
      </c>
      <c r="D2962">
        <v>2018</v>
      </c>
      <c r="E2962" s="13">
        <v>334400</v>
      </c>
      <c r="F2962" s="13">
        <v>334400</v>
      </c>
      <c r="G2962" s="13">
        <v>334400</v>
      </c>
      <c r="H2962" s="13">
        <v>286100</v>
      </c>
      <c r="I2962" s="13">
        <v>255900</v>
      </c>
      <c r="J2962" s="13">
        <v>255900</v>
      </c>
      <c r="K2962" s="13">
        <v>255900</v>
      </c>
      <c r="L2962" s="13">
        <v>255900</v>
      </c>
      <c r="M2962" s="13">
        <v>255900</v>
      </c>
      <c r="N2962" s="13">
        <v>255900</v>
      </c>
      <c r="O2962" s="13">
        <v>255900</v>
      </c>
      <c r="P2962" s="13">
        <v>255900</v>
      </c>
      <c r="Q2962" s="13">
        <v>255900</v>
      </c>
      <c r="R2962" s="13">
        <v>255900</v>
      </c>
      <c r="S2962" s="13">
        <v>259500</v>
      </c>
      <c r="T2962" s="13">
        <v>290600</v>
      </c>
      <c r="U2962" s="13">
        <v>326600</v>
      </c>
      <c r="V2962" s="13">
        <v>354500</v>
      </c>
      <c r="W2962" s="13">
        <v>367700</v>
      </c>
      <c r="X2962" s="13">
        <v>379200</v>
      </c>
      <c r="Y2962" s="13">
        <v>397200</v>
      </c>
      <c r="Z2962" s="13">
        <v>414100</v>
      </c>
      <c r="AA2962" s="13">
        <v>419300</v>
      </c>
      <c r="AB2962" s="13">
        <v>34</v>
      </c>
      <c r="AC2962" s="13">
        <v>35</v>
      </c>
      <c r="AD2962" s="13">
        <v>22</v>
      </c>
      <c r="AE2962" s="13">
        <v>44</v>
      </c>
      <c r="AF2962" s="13"/>
      <c r="AG2962" s="13"/>
      <c r="AH2962" s="13"/>
      <c r="AI2962" s="13"/>
      <c r="AJ2962" s="13"/>
      <c r="AK2962" s="13"/>
      <c r="AL2962" s="13"/>
      <c r="AM2962" s="13"/>
      <c r="AN2962" s="13"/>
      <c r="AO2962" s="13">
        <v>97</v>
      </c>
      <c r="AP2962" s="13">
        <v>88</v>
      </c>
      <c r="AQ2962" s="13">
        <v>74</v>
      </c>
      <c r="AR2962" s="13">
        <v>100</v>
      </c>
      <c r="AS2962" s="13">
        <v>73</v>
      </c>
      <c r="AT2962" s="13">
        <v>78</v>
      </c>
      <c r="AU2962" s="13">
        <v>123</v>
      </c>
      <c r="AV2962" s="13">
        <v>82</v>
      </c>
      <c r="AW2962" s="13">
        <v>95</v>
      </c>
      <c r="AX2962" s="13">
        <v>60</v>
      </c>
      <c r="AY2962" s="14">
        <f t="shared" si="464"/>
        <v>71.785714285714292</v>
      </c>
      <c r="AZ2962" s="14">
        <f t="shared" si="472"/>
        <v>23</v>
      </c>
      <c r="BA2962" s="19">
        <f t="shared" si="465"/>
        <v>0.63636363636363635</v>
      </c>
      <c r="BB2962" s="20">
        <f t="shared" si="473"/>
        <v>29.320978500380583</v>
      </c>
      <c r="BC2962">
        <f t="shared" si="466"/>
        <v>0</v>
      </c>
      <c r="BD2962" s="14">
        <f t="shared" si="467"/>
        <v>5</v>
      </c>
      <c r="BE2962" s="14">
        <f t="shared" si="468"/>
        <v>33.75</v>
      </c>
      <c r="BF2962" s="14" t="str">
        <f t="shared" si="469"/>
        <v/>
      </c>
      <c r="BG2962" s="14">
        <f t="shared" si="470"/>
        <v>85.888888888888886</v>
      </c>
    </row>
    <row r="2963" spans="1:59" x14ac:dyDescent="0.2">
      <c r="A2963" t="str">
        <f t="shared" si="471"/>
        <v>Joshua Walker_2017</v>
      </c>
      <c r="B2963" t="s">
        <v>1992</v>
      </c>
      <c r="C2963" t="s">
        <v>514</v>
      </c>
      <c r="D2963">
        <v>2017</v>
      </c>
      <c r="E2963" s="13">
        <v>278500</v>
      </c>
      <c r="F2963" s="13">
        <v>278500</v>
      </c>
      <c r="G2963" s="13">
        <v>278500</v>
      </c>
      <c r="H2963" s="13">
        <v>278500</v>
      </c>
      <c r="I2963" s="13">
        <v>278500</v>
      </c>
      <c r="J2963" s="13">
        <v>278500</v>
      </c>
      <c r="K2963" s="13">
        <v>278500</v>
      </c>
      <c r="L2963" s="13">
        <v>278500</v>
      </c>
      <c r="M2963" s="13">
        <v>278500</v>
      </c>
      <c r="N2963" s="13">
        <v>278500</v>
      </c>
      <c r="O2963" s="13">
        <v>278500</v>
      </c>
      <c r="P2963" s="13">
        <v>278500</v>
      </c>
      <c r="Q2963" s="13">
        <v>278500</v>
      </c>
      <c r="R2963" s="13">
        <v>278500</v>
      </c>
      <c r="S2963" s="13">
        <v>278500</v>
      </c>
      <c r="T2963" s="13">
        <v>295100</v>
      </c>
      <c r="U2963" s="13">
        <v>276900</v>
      </c>
      <c r="V2963" s="13">
        <v>257200</v>
      </c>
      <c r="W2963" s="13">
        <v>251300</v>
      </c>
      <c r="X2963" s="13">
        <v>269100</v>
      </c>
      <c r="Y2963" s="13">
        <v>295800</v>
      </c>
      <c r="Z2963" s="13">
        <v>294500</v>
      </c>
      <c r="AA2963" s="13">
        <v>304600</v>
      </c>
      <c r="AB2963" s="13"/>
      <c r="AC2963" s="13"/>
      <c r="AD2963" s="13"/>
      <c r="AE2963" s="13"/>
      <c r="AF2963" s="13"/>
      <c r="AG2963" s="13"/>
      <c r="AH2963" s="13"/>
      <c r="AI2963" s="13">
        <v>71</v>
      </c>
      <c r="AJ2963" s="13">
        <v>58</v>
      </c>
      <c r="AK2963" s="13"/>
      <c r="AL2963" s="13"/>
      <c r="AM2963" s="13"/>
      <c r="AN2963" s="13"/>
      <c r="AO2963" s="13"/>
      <c r="AP2963" s="13">
        <v>74</v>
      </c>
      <c r="AQ2963" s="13">
        <v>3</v>
      </c>
      <c r="AR2963" s="13">
        <v>44</v>
      </c>
      <c r="AS2963" s="13">
        <v>94</v>
      </c>
      <c r="AT2963" s="13">
        <v>53</v>
      </c>
      <c r="AU2963" s="13">
        <v>76</v>
      </c>
      <c r="AV2963" s="13">
        <v>47</v>
      </c>
      <c r="AW2963" s="13">
        <v>78</v>
      </c>
      <c r="AX2963" s="13">
        <v>71</v>
      </c>
      <c r="AY2963" s="14">
        <f t="shared" si="464"/>
        <v>60.81818181818182</v>
      </c>
      <c r="AZ2963" s="14">
        <f t="shared" si="472"/>
        <v>23</v>
      </c>
      <c r="BA2963" s="19">
        <f t="shared" si="465"/>
        <v>0.5</v>
      </c>
      <c r="BB2963" s="20">
        <f t="shared" si="473"/>
        <v>24.276812730744457</v>
      </c>
      <c r="BC2963">
        <f t="shared" si="466"/>
        <v>0</v>
      </c>
      <c r="BD2963" s="14">
        <f t="shared" si="467"/>
        <v>19</v>
      </c>
      <c r="BE2963" s="14" t="str">
        <f t="shared" si="468"/>
        <v/>
      </c>
      <c r="BF2963" s="14">
        <f t="shared" si="469"/>
        <v>64.5</v>
      </c>
      <c r="BG2963" s="14">
        <f t="shared" si="470"/>
        <v>60</v>
      </c>
    </row>
    <row r="2964" spans="1:59" x14ac:dyDescent="0.2">
      <c r="A2964" t="str">
        <f t="shared" si="471"/>
        <v>Joshua Walker_2016</v>
      </c>
      <c r="B2964" t="s">
        <v>1992</v>
      </c>
      <c r="C2964" t="s">
        <v>514</v>
      </c>
      <c r="D2964">
        <v>2016</v>
      </c>
      <c r="E2964" s="13">
        <v>289000</v>
      </c>
      <c r="F2964" s="13">
        <v>289000</v>
      </c>
      <c r="G2964" s="13">
        <v>289000</v>
      </c>
      <c r="H2964" s="13">
        <v>278900</v>
      </c>
      <c r="I2964" s="13">
        <v>284600</v>
      </c>
      <c r="J2964" s="13">
        <v>276800</v>
      </c>
      <c r="K2964" s="13">
        <v>275700</v>
      </c>
      <c r="L2964" s="13">
        <v>251000</v>
      </c>
      <c r="M2964" s="13">
        <v>238700</v>
      </c>
      <c r="N2964" s="13">
        <v>238700</v>
      </c>
      <c r="O2964" s="13">
        <v>238700</v>
      </c>
      <c r="P2964" s="13">
        <v>238700</v>
      </c>
      <c r="Q2964" s="13">
        <v>238700</v>
      </c>
      <c r="R2964" s="13">
        <v>249100</v>
      </c>
      <c r="S2964" s="13">
        <v>266500</v>
      </c>
      <c r="T2964" s="13">
        <v>266500</v>
      </c>
      <c r="U2964" s="13">
        <v>266500</v>
      </c>
      <c r="V2964" s="13">
        <v>266500</v>
      </c>
      <c r="W2964" s="13">
        <v>283100</v>
      </c>
      <c r="X2964" s="13">
        <v>279500</v>
      </c>
      <c r="Y2964" s="13">
        <v>261900</v>
      </c>
      <c r="Z2964" s="13">
        <v>230600</v>
      </c>
      <c r="AA2964" s="13">
        <v>203900</v>
      </c>
      <c r="AB2964" s="13">
        <v>44</v>
      </c>
      <c r="AC2964" s="13">
        <v>75</v>
      </c>
      <c r="AD2964" s="13">
        <v>28</v>
      </c>
      <c r="AE2964" s="13">
        <v>74</v>
      </c>
      <c r="AF2964" s="13">
        <v>47</v>
      </c>
      <c r="AG2964" s="13">
        <v>39</v>
      </c>
      <c r="AH2964" s="13">
        <v>22</v>
      </c>
      <c r="AI2964" s="13">
        <v>60</v>
      </c>
      <c r="AJ2964" s="13"/>
      <c r="AK2964" s="13"/>
      <c r="AL2964" s="13"/>
      <c r="AM2964" s="13"/>
      <c r="AN2964" s="13">
        <v>89</v>
      </c>
      <c r="AO2964" s="13">
        <v>42</v>
      </c>
      <c r="AP2964" s="13"/>
      <c r="AQ2964" s="13"/>
      <c r="AR2964" s="13"/>
      <c r="AS2964" s="13">
        <v>71</v>
      </c>
      <c r="AT2964" s="13">
        <v>54</v>
      </c>
      <c r="AU2964" s="13">
        <v>8</v>
      </c>
      <c r="AV2964" s="13">
        <v>29</v>
      </c>
      <c r="AW2964" s="13">
        <v>45</v>
      </c>
      <c r="AX2964" s="13">
        <v>92</v>
      </c>
      <c r="AY2964" s="14">
        <f t="shared" si="464"/>
        <v>51.1875</v>
      </c>
      <c r="AZ2964" s="14">
        <f t="shared" si="472"/>
        <v>23</v>
      </c>
      <c r="BA2964" s="19">
        <f t="shared" si="465"/>
        <v>0.72727272727272729</v>
      </c>
      <c r="BB2964" s="20">
        <f t="shared" si="473"/>
        <v>24.15013802583055</v>
      </c>
      <c r="BC2964">
        <f t="shared" si="466"/>
        <v>0</v>
      </c>
      <c r="BD2964" s="14">
        <f t="shared" si="467"/>
        <v>23</v>
      </c>
      <c r="BE2964" s="14">
        <f t="shared" si="468"/>
        <v>51.166666666666664</v>
      </c>
      <c r="BF2964" s="14">
        <f t="shared" si="469"/>
        <v>41</v>
      </c>
      <c r="BG2964" s="14">
        <f t="shared" si="470"/>
        <v>49.833333333333336</v>
      </c>
    </row>
    <row r="2965" spans="1:59" x14ac:dyDescent="0.2">
      <c r="A2965" t="str">
        <f t="shared" si="471"/>
        <v>Joshua Walker_2015</v>
      </c>
      <c r="B2965" t="s">
        <v>1992</v>
      </c>
      <c r="C2965" t="s">
        <v>514</v>
      </c>
      <c r="D2965">
        <v>2015</v>
      </c>
      <c r="E2965" s="13">
        <v>309600</v>
      </c>
      <c r="F2965" s="13">
        <v>309600</v>
      </c>
      <c r="G2965" s="13">
        <v>309600</v>
      </c>
      <c r="H2965" s="13">
        <v>309600</v>
      </c>
      <c r="I2965" s="13">
        <v>309600</v>
      </c>
      <c r="J2965" s="13">
        <v>311300</v>
      </c>
      <c r="K2965" s="13">
        <v>311300</v>
      </c>
      <c r="L2965" s="13">
        <v>293200</v>
      </c>
      <c r="M2965" s="13">
        <v>293200</v>
      </c>
      <c r="N2965" s="13">
        <v>293200</v>
      </c>
      <c r="O2965" s="13">
        <v>289500</v>
      </c>
      <c r="P2965" s="13">
        <v>274300</v>
      </c>
      <c r="Q2965" s="13">
        <v>263200</v>
      </c>
      <c r="R2965" s="13">
        <v>263200</v>
      </c>
      <c r="S2965" s="13">
        <v>263200</v>
      </c>
      <c r="T2965" s="13">
        <v>253300</v>
      </c>
      <c r="U2965" s="13">
        <v>259400</v>
      </c>
      <c r="V2965" s="13">
        <v>257100</v>
      </c>
      <c r="W2965" s="13">
        <v>289000</v>
      </c>
      <c r="X2965" s="13">
        <v>298700</v>
      </c>
      <c r="Y2965" s="13">
        <v>309800</v>
      </c>
      <c r="Z2965" s="13">
        <v>276500</v>
      </c>
      <c r="AA2965" s="13">
        <v>248200</v>
      </c>
      <c r="AB2965" s="13"/>
      <c r="AC2965" s="13"/>
      <c r="AD2965" s="13">
        <v>91</v>
      </c>
      <c r="AE2965" s="13">
        <v>27</v>
      </c>
      <c r="AF2965" s="13">
        <v>71</v>
      </c>
      <c r="AG2965" s="13"/>
      <c r="AH2965" s="13">
        <v>47</v>
      </c>
      <c r="AI2965" s="13"/>
      <c r="AJ2965" s="13"/>
      <c r="AK2965" s="13">
        <v>47</v>
      </c>
      <c r="AL2965" s="13">
        <v>43</v>
      </c>
      <c r="AM2965" s="13">
        <v>48</v>
      </c>
      <c r="AN2965" s="13"/>
      <c r="AO2965" s="13"/>
      <c r="AP2965" s="13">
        <v>42</v>
      </c>
      <c r="AQ2965" s="13">
        <v>74</v>
      </c>
      <c r="AR2965" s="13">
        <v>36</v>
      </c>
      <c r="AS2965" s="13">
        <v>118</v>
      </c>
      <c r="AT2965" s="13">
        <v>43</v>
      </c>
      <c r="AU2965" s="13">
        <v>46</v>
      </c>
      <c r="AV2965" s="13">
        <v>25</v>
      </c>
      <c r="AW2965" s="13">
        <v>34</v>
      </c>
      <c r="AX2965" s="13">
        <v>65</v>
      </c>
      <c r="AY2965" s="14">
        <f t="shared" si="464"/>
        <v>53.5625</v>
      </c>
      <c r="AZ2965" s="14">
        <f t="shared" si="472"/>
        <v>23</v>
      </c>
      <c r="BA2965" s="19">
        <f t="shared" si="465"/>
        <v>0.72727272727272729</v>
      </c>
      <c r="BB2965" s="20">
        <f t="shared" si="473"/>
        <v>24.698093718611833</v>
      </c>
      <c r="BC2965">
        <f t="shared" si="466"/>
        <v>0</v>
      </c>
      <c r="BD2965" s="14">
        <f t="shared" si="467"/>
        <v>23</v>
      </c>
      <c r="BE2965" s="14">
        <f t="shared" si="468"/>
        <v>63</v>
      </c>
      <c r="BF2965" s="14">
        <f t="shared" si="469"/>
        <v>46.25</v>
      </c>
      <c r="BG2965" s="14">
        <f t="shared" si="470"/>
        <v>53.666666666666664</v>
      </c>
    </row>
    <row r="2966" spans="1:59" x14ac:dyDescent="0.2">
      <c r="A2966" t="str">
        <f t="shared" si="471"/>
        <v>Mathew Walker_2018</v>
      </c>
      <c r="B2966" t="s">
        <v>2740</v>
      </c>
      <c r="C2966" t="s">
        <v>260</v>
      </c>
      <c r="D2966">
        <v>2018</v>
      </c>
      <c r="E2966" s="13">
        <v>0</v>
      </c>
      <c r="F2966" s="13">
        <v>0</v>
      </c>
      <c r="G2966" s="13">
        <v>0</v>
      </c>
      <c r="H2966" s="13">
        <v>0</v>
      </c>
      <c r="I2966" s="13">
        <v>0</v>
      </c>
      <c r="J2966" s="13">
        <v>0</v>
      </c>
      <c r="K2966" s="13">
        <v>0</v>
      </c>
      <c r="L2966" s="13">
        <v>0</v>
      </c>
      <c r="M2966" s="13">
        <v>0</v>
      </c>
      <c r="N2966" s="13">
        <v>0</v>
      </c>
      <c r="O2966" s="13">
        <v>0</v>
      </c>
      <c r="P2966" s="13">
        <v>0</v>
      </c>
      <c r="Q2966" s="13">
        <v>0</v>
      </c>
      <c r="R2966" s="13">
        <v>0</v>
      </c>
      <c r="S2966" s="13">
        <v>0</v>
      </c>
      <c r="T2966" s="13">
        <v>0</v>
      </c>
      <c r="U2966" s="13">
        <v>0</v>
      </c>
      <c r="V2966" s="13">
        <v>0</v>
      </c>
      <c r="W2966" s="13">
        <v>0</v>
      </c>
      <c r="X2966" s="13">
        <v>0</v>
      </c>
      <c r="Y2966" s="13">
        <v>0</v>
      </c>
      <c r="Z2966" s="13">
        <v>0</v>
      </c>
      <c r="AA2966" s="13">
        <v>0</v>
      </c>
      <c r="AB2966" s="13"/>
      <c r="AC2966" s="13"/>
      <c r="AD2966" s="13"/>
      <c r="AE2966" s="13"/>
      <c r="AF2966" s="13"/>
      <c r="AG2966" s="13"/>
      <c r="AH2966" s="13"/>
      <c r="AI2966" s="13"/>
      <c r="AJ2966" s="13"/>
      <c r="AK2966" s="13"/>
      <c r="AL2966" s="13"/>
      <c r="AM2966" s="13"/>
      <c r="AN2966" s="13"/>
      <c r="AO2966" s="13"/>
      <c r="AP2966" s="13"/>
      <c r="AQ2966" s="13"/>
      <c r="AR2966" s="13"/>
      <c r="AS2966" s="13"/>
      <c r="AT2966" s="13"/>
      <c r="AU2966" s="13"/>
      <c r="AV2966" s="13"/>
      <c r="AW2966" s="13"/>
      <c r="AX2966" s="13"/>
      <c r="AY2966" s="14" t="str">
        <f t="shared" si="464"/>
        <v/>
      </c>
      <c r="AZ2966" s="14">
        <f t="shared" si="472"/>
        <v>23</v>
      </c>
      <c r="BA2966" s="19">
        <f t="shared" si="465"/>
        <v>0</v>
      </c>
      <c r="BB2966" s="20" t="e">
        <f t="shared" si="473"/>
        <v>#DIV/0!</v>
      </c>
      <c r="BC2966">
        <f t="shared" si="466"/>
        <v>23</v>
      </c>
      <c r="BD2966" s="14">
        <f t="shared" si="467"/>
        <v>1</v>
      </c>
      <c r="BE2966" s="14" t="str">
        <f t="shared" si="468"/>
        <v/>
      </c>
      <c r="BF2966" s="14" t="str">
        <f t="shared" si="469"/>
        <v/>
      </c>
      <c r="BG2966" s="14" t="str">
        <f t="shared" si="470"/>
        <v/>
      </c>
    </row>
    <row r="2967" spans="1:59" x14ac:dyDescent="0.2">
      <c r="A2967" t="str">
        <f t="shared" si="471"/>
        <v>Mathew Walker_2017</v>
      </c>
      <c r="B2967" t="s">
        <v>2740</v>
      </c>
      <c r="C2967" t="s">
        <v>260</v>
      </c>
      <c r="D2967">
        <v>2017</v>
      </c>
      <c r="E2967" s="13">
        <v>0</v>
      </c>
      <c r="F2967" s="13">
        <v>0</v>
      </c>
      <c r="G2967" s="13">
        <v>0</v>
      </c>
      <c r="H2967" s="13">
        <v>0</v>
      </c>
      <c r="I2967" s="13">
        <v>0</v>
      </c>
      <c r="J2967" s="13">
        <v>0</v>
      </c>
      <c r="K2967" s="13">
        <v>0</v>
      </c>
      <c r="L2967" s="13">
        <v>0</v>
      </c>
      <c r="M2967" s="13">
        <v>0</v>
      </c>
      <c r="N2967" s="13">
        <v>0</v>
      </c>
      <c r="O2967" s="13">
        <v>0</v>
      </c>
      <c r="P2967" s="13">
        <v>0</v>
      </c>
      <c r="Q2967" s="13">
        <v>0</v>
      </c>
      <c r="R2967" s="13">
        <v>0</v>
      </c>
      <c r="S2967" s="13">
        <v>0</v>
      </c>
      <c r="T2967" s="13">
        <v>0</v>
      </c>
      <c r="U2967" s="13">
        <v>0</v>
      </c>
      <c r="V2967" s="13">
        <v>0</v>
      </c>
      <c r="W2967" s="13">
        <v>0</v>
      </c>
      <c r="X2967" s="13">
        <v>0</v>
      </c>
      <c r="Y2967" s="13">
        <v>0</v>
      </c>
      <c r="Z2967" s="13">
        <v>0</v>
      </c>
      <c r="AA2967" s="13">
        <v>0</v>
      </c>
      <c r="AB2967" s="13"/>
      <c r="AC2967" s="13"/>
      <c r="AD2967" s="13"/>
      <c r="AE2967" s="13"/>
      <c r="AF2967" s="13"/>
      <c r="AG2967" s="13"/>
      <c r="AH2967" s="13"/>
      <c r="AI2967" s="13"/>
      <c r="AJ2967" s="13"/>
      <c r="AK2967" s="13"/>
      <c r="AL2967" s="13"/>
      <c r="AM2967" s="13"/>
      <c r="AN2967" s="13"/>
      <c r="AO2967" s="13"/>
      <c r="AP2967" s="13"/>
      <c r="AQ2967" s="13"/>
      <c r="AR2967" s="13"/>
      <c r="AS2967" s="13"/>
      <c r="AT2967" s="13"/>
      <c r="AU2967" s="13"/>
      <c r="AV2967" s="13"/>
      <c r="AW2967" s="13"/>
      <c r="AX2967" s="13"/>
      <c r="AY2967" s="14" t="str">
        <f t="shared" si="464"/>
        <v/>
      </c>
      <c r="AZ2967" s="14">
        <f t="shared" si="472"/>
        <v>23</v>
      </c>
      <c r="BA2967" s="19">
        <f t="shared" si="465"/>
        <v>0</v>
      </c>
      <c r="BB2967" s="20" t="e">
        <f t="shared" si="473"/>
        <v>#DIV/0!</v>
      </c>
      <c r="BC2967">
        <f t="shared" si="466"/>
        <v>23</v>
      </c>
      <c r="BD2967" s="14">
        <f t="shared" si="467"/>
        <v>1</v>
      </c>
      <c r="BE2967" s="14" t="str">
        <f t="shared" si="468"/>
        <v/>
      </c>
      <c r="BF2967" s="14" t="str">
        <f t="shared" si="469"/>
        <v/>
      </c>
      <c r="BG2967" s="14" t="str">
        <f t="shared" si="470"/>
        <v/>
      </c>
    </row>
    <row r="2968" spans="1:59" x14ac:dyDescent="0.2">
      <c r="A2968" t="str">
        <f t="shared" si="471"/>
        <v>Mathew Walker_2016</v>
      </c>
      <c r="B2968" t="s">
        <v>2740</v>
      </c>
      <c r="C2968" t="s">
        <v>260</v>
      </c>
      <c r="D2968">
        <v>2016</v>
      </c>
      <c r="E2968" s="13">
        <v>0</v>
      </c>
      <c r="F2968" s="13">
        <v>0</v>
      </c>
      <c r="G2968" s="13">
        <v>0</v>
      </c>
      <c r="H2968" s="13">
        <v>0</v>
      </c>
      <c r="I2968" s="13">
        <v>0</v>
      </c>
      <c r="J2968" s="13">
        <v>0</v>
      </c>
      <c r="K2968" s="13">
        <v>0</v>
      </c>
      <c r="L2968" s="13">
        <v>0</v>
      </c>
      <c r="M2968" s="13">
        <v>0</v>
      </c>
      <c r="N2968" s="13">
        <v>0</v>
      </c>
      <c r="O2968" s="13">
        <v>0</v>
      </c>
      <c r="P2968" s="13">
        <v>0</v>
      </c>
      <c r="Q2968" s="13">
        <v>0</v>
      </c>
      <c r="R2968" s="13">
        <v>0</v>
      </c>
      <c r="S2968" s="13">
        <v>0</v>
      </c>
      <c r="T2968" s="13">
        <v>0</v>
      </c>
      <c r="U2968" s="13">
        <v>0</v>
      </c>
      <c r="V2968" s="13">
        <v>0</v>
      </c>
      <c r="W2968" s="13">
        <v>0</v>
      </c>
      <c r="X2968" s="13">
        <v>0</v>
      </c>
      <c r="Y2968" s="13">
        <v>0</v>
      </c>
      <c r="Z2968" s="13">
        <v>0</v>
      </c>
      <c r="AA2968" s="13">
        <v>0</v>
      </c>
      <c r="AB2968" s="13"/>
      <c r="AC2968" s="13"/>
      <c r="AD2968" s="13"/>
      <c r="AE2968" s="13"/>
      <c r="AF2968" s="13"/>
      <c r="AG2968" s="13"/>
      <c r="AH2968" s="13"/>
      <c r="AI2968" s="13"/>
      <c r="AJ2968" s="13"/>
      <c r="AK2968" s="13"/>
      <c r="AL2968" s="13"/>
      <c r="AM2968" s="13"/>
      <c r="AN2968" s="13"/>
      <c r="AO2968" s="13"/>
      <c r="AP2968" s="13"/>
      <c r="AQ2968" s="13"/>
      <c r="AR2968" s="13"/>
      <c r="AS2968" s="13"/>
      <c r="AT2968" s="13"/>
      <c r="AU2968" s="13"/>
      <c r="AV2968" s="13"/>
      <c r="AW2968" s="13"/>
      <c r="AX2968" s="13"/>
      <c r="AY2968" s="14" t="str">
        <f t="shared" si="464"/>
        <v/>
      </c>
      <c r="AZ2968" s="14">
        <f t="shared" si="472"/>
        <v>23</v>
      </c>
      <c r="BA2968" s="19">
        <f t="shared" si="465"/>
        <v>0</v>
      </c>
      <c r="BB2968" s="20" t="e">
        <f t="shared" si="473"/>
        <v>#DIV/0!</v>
      </c>
      <c r="BC2968">
        <f t="shared" si="466"/>
        <v>23</v>
      </c>
      <c r="BD2968" s="14">
        <f t="shared" si="467"/>
        <v>1</v>
      </c>
      <c r="BE2968" s="14" t="str">
        <f t="shared" si="468"/>
        <v/>
      </c>
      <c r="BF2968" s="14" t="str">
        <f t="shared" si="469"/>
        <v/>
      </c>
      <c r="BG2968" s="14" t="str">
        <f t="shared" si="470"/>
        <v/>
      </c>
    </row>
    <row r="2969" spans="1:59" x14ac:dyDescent="0.2">
      <c r="A2969" t="str">
        <f t="shared" si="471"/>
        <v>Mathew Walker_2015</v>
      </c>
      <c r="B2969" t="s">
        <v>2740</v>
      </c>
      <c r="C2969" t="s">
        <v>260</v>
      </c>
      <c r="D2969">
        <v>2015</v>
      </c>
      <c r="E2969" s="13">
        <v>0</v>
      </c>
      <c r="F2969" s="13">
        <v>0</v>
      </c>
      <c r="G2969" s="13">
        <v>0</v>
      </c>
      <c r="H2969" s="13">
        <v>0</v>
      </c>
      <c r="I2969" s="13">
        <v>0</v>
      </c>
      <c r="J2969" s="13">
        <v>0</v>
      </c>
      <c r="K2969" s="13">
        <v>0</v>
      </c>
      <c r="L2969" s="13">
        <v>0</v>
      </c>
      <c r="M2969" s="13">
        <v>0</v>
      </c>
      <c r="N2969" s="13">
        <v>0</v>
      </c>
      <c r="O2969" s="13">
        <v>0</v>
      </c>
      <c r="P2969" s="13">
        <v>0</v>
      </c>
      <c r="Q2969" s="13">
        <v>0</v>
      </c>
      <c r="R2969" s="13">
        <v>0</v>
      </c>
      <c r="S2969" s="13">
        <v>0</v>
      </c>
      <c r="T2969" s="13">
        <v>0</v>
      </c>
      <c r="U2969" s="13">
        <v>0</v>
      </c>
      <c r="V2969" s="13">
        <v>0</v>
      </c>
      <c r="W2969" s="13">
        <v>0</v>
      </c>
      <c r="X2969" s="13">
        <v>0</v>
      </c>
      <c r="Y2969" s="13">
        <v>0</v>
      </c>
      <c r="Z2969" s="13">
        <v>0</v>
      </c>
      <c r="AA2969" s="13">
        <v>0</v>
      </c>
      <c r="AB2969" s="13"/>
      <c r="AC2969" s="13"/>
      <c r="AD2969" s="13"/>
      <c r="AE2969" s="13"/>
      <c r="AF2969" s="13"/>
      <c r="AG2969" s="13"/>
      <c r="AH2969" s="13"/>
      <c r="AI2969" s="13"/>
      <c r="AJ2969" s="13"/>
      <c r="AK2969" s="13"/>
      <c r="AL2969" s="13"/>
      <c r="AM2969" s="13"/>
      <c r="AN2969" s="13"/>
      <c r="AO2969" s="13"/>
      <c r="AP2969" s="13"/>
      <c r="AQ2969" s="13"/>
      <c r="AR2969" s="13"/>
      <c r="AS2969" s="13"/>
      <c r="AT2969" s="13"/>
      <c r="AU2969" s="13"/>
      <c r="AV2969" s="13"/>
      <c r="AW2969" s="13"/>
      <c r="AX2969" s="13"/>
      <c r="AY2969" s="14" t="str">
        <f t="shared" si="464"/>
        <v/>
      </c>
      <c r="AZ2969" s="14">
        <f t="shared" si="472"/>
        <v>23</v>
      </c>
      <c r="BA2969" s="19">
        <f t="shared" si="465"/>
        <v>0</v>
      </c>
      <c r="BB2969" s="20" t="e">
        <f t="shared" si="473"/>
        <v>#DIV/0!</v>
      </c>
      <c r="BC2969">
        <f t="shared" si="466"/>
        <v>23</v>
      </c>
      <c r="BD2969" s="14">
        <f t="shared" si="467"/>
        <v>1</v>
      </c>
      <c r="BE2969" s="14" t="str">
        <f t="shared" si="468"/>
        <v/>
      </c>
      <c r="BF2969" s="14" t="str">
        <f t="shared" si="469"/>
        <v/>
      </c>
      <c r="BG2969" s="14" t="str">
        <f t="shared" si="470"/>
        <v/>
      </c>
    </row>
    <row r="2970" spans="1:59" x14ac:dyDescent="0.2">
      <c r="A2970" t="str">
        <f t="shared" si="471"/>
        <v>Taylor Walker_2018</v>
      </c>
      <c r="B2970" t="s">
        <v>878</v>
      </c>
      <c r="C2970" t="s">
        <v>1</v>
      </c>
      <c r="D2970">
        <v>2018</v>
      </c>
      <c r="E2970" s="13">
        <v>473600</v>
      </c>
      <c r="F2970" s="13">
        <v>473600</v>
      </c>
      <c r="G2970" s="13">
        <v>473600</v>
      </c>
      <c r="H2970" s="13">
        <v>473600</v>
      </c>
      <c r="I2970" s="13">
        <v>442600</v>
      </c>
      <c r="J2970" s="13">
        <v>433100</v>
      </c>
      <c r="K2970" s="13">
        <v>421900</v>
      </c>
      <c r="L2970" s="13">
        <v>421900</v>
      </c>
      <c r="M2970" s="13">
        <v>406600</v>
      </c>
      <c r="N2970" s="13">
        <v>406600</v>
      </c>
      <c r="O2970" s="13">
        <v>406600</v>
      </c>
      <c r="P2970" s="13">
        <v>406600</v>
      </c>
      <c r="Q2970" s="13">
        <v>375600</v>
      </c>
      <c r="R2970" s="13">
        <v>337700</v>
      </c>
      <c r="S2970" s="13">
        <v>337700</v>
      </c>
      <c r="T2970" s="13">
        <v>333300</v>
      </c>
      <c r="U2970" s="13">
        <v>326100</v>
      </c>
      <c r="V2970" s="13">
        <v>332700</v>
      </c>
      <c r="W2970" s="13">
        <v>332700</v>
      </c>
      <c r="X2970" s="13">
        <v>319000</v>
      </c>
      <c r="Y2970" s="13">
        <v>312200</v>
      </c>
      <c r="Z2970" s="13">
        <v>293400</v>
      </c>
      <c r="AA2970" s="13">
        <v>293400</v>
      </c>
      <c r="AB2970" s="13"/>
      <c r="AC2970" s="13">
        <v>70</v>
      </c>
      <c r="AD2970" s="13">
        <v>79</v>
      </c>
      <c r="AE2970" s="13">
        <v>60</v>
      </c>
      <c r="AF2970" s="13">
        <v>99</v>
      </c>
      <c r="AG2970" s="13">
        <v>73</v>
      </c>
      <c r="AH2970" s="13"/>
      <c r="AI2970" s="13">
        <v>48</v>
      </c>
      <c r="AJ2970" s="13"/>
      <c r="AK2970" s="13"/>
      <c r="AL2970" s="13"/>
      <c r="AM2970" s="13">
        <v>56</v>
      </c>
      <c r="AN2970" s="13">
        <v>37</v>
      </c>
      <c r="AO2970" s="13"/>
      <c r="AP2970" s="13">
        <v>104</v>
      </c>
      <c r="AQ2970" s="13">
        <v>47</v>
      </c>
      <c r="AR2970" s="13">
        <v>63</v>
      </c>
      <c r="AS2970" s="13"/>
      <c r="AT2970" s="13">
        <v>63</v>
      </c>
      <c r="AU2970" s="13">
        <v>55</v>
      </c>
      <c r="AV2970" s="13">
        <v>32</v>
      </c>
      <c r="AW2970" s="13"/>
      <c r="AX2970" s="13"/>
      <c r="AY2970" s="14">
        <f t="shared" si="464"/>
        <v>63.285714285714285</v>
      </c>
      <c r="AZ2970" s="14">
        <f t="shared" si="472"/>
        <v>23</v>
      </c>
      <c r="BA2970" s="19">
        <f t="shared" si="465"/>
        <v>0.63636363636363635</v>
      </c>
      <c r="BB2970" s="20">
        <f t="shared" si="473"/>
        <v>20.793595801920034</v>
      </c>
      <c r="BC2970">
        <f t="shared" si="466"/>
        <v>0</v>
      </c>
      <c r="BD2970" s="14">
        <f t="shared" si="467"/>
        <v>22</v>
      </c>
      <c r="BE2970" s="14">
        <f t="shared" si="468"/>
        <v>76.2</v>
      </c>
      <c r="BF2970" s="14">
        <f t="shared" si="469"/>
        <v>52</v>
      </c>
      <c r="BG2970" s="14">
        <f t="shared" si="470"/>
        <v>60.666666666666664</v>
      </c>
    </row>
    <row r="2971" spans="1:59" x14ac:dyDescent="0.2">
      <c r="A2971" t="str">
        <f t="shared" si="471"/>
        <v>Taylor Walker_2017</v>
      </c>
      <c r="B2971" t="s">
        <v>878</v>
      </c>
      <c r="C2971" t="s">
        <v>1</v>
      </c>
      <c r="D2971">
        <v>2017</v>
      </c>
      <c r="E2971" s="13">
        <v>444100</v>
      </c>
      <c r="F2971" s="13">
        <v>444100</v>
      </c>
      <c r="G2971" s="13">
        <v>444100</v>
      </c>
      <c r="H2971" s="13">
        <v>444100</v>
      </c>
      <c r="I2971" s="13">
        <v>481600</v>
      </c>
      <c r="J2971" s="13">
        <v>510100</v>
      </c>
      <c r="K2971" s="13">
        <v>518700</v>
      </c>
      <c r="L2971" s="13">
        <v>473000</v>
      </c>
      <c r="M2971" s="13">
        <v>434400</v>
      </c>
      <c r="N2971" s="13">
        <v>408100</v>
      </c>
      <c r="O2971" s="13">
        <v>389400</v>
      </c>
      <c r="P2971" s="13">
        <v>373800</v>
      </c>
      <c r="Q2971" s="13">
        <v>364300</v>
      </c>
      <c r="R2971" s="13">
        <v>364300</v>
      </c>
      <c r="S2971" s="13">
        <v>378200</v>
      </c>
      <c r="T2971" s="13">
        <v>376900</v>
      </c>
      <c r="U2971" s="13">
        <v>394000</v>
      </c>
      <c r="V2971" s="13">
        <v>425900</v>
      </c>
      <c r="W2971" s="13">
        <v>456800</v>
      </c>
      <c r="X2971" s="13">
        <v>449000</v>
      </c>
      <c r="Y2971" s="13">
        <v>452900</v>
      </c>
      <c r="Z2971" s="13">
        <v>453400</v>
      </c>
      <c r="AA2971" s="13">
        <v>459500</v>
      </c>
      <c r="AB2971" s="13"/>
      <c r="AC2971" s="13">
        <v>91</v>
      </c>
      <c r="AD2971" s="13">
        <v>111</v>
      </c>
      <c r="AE2971" s="13">
        <v>142</v>
      </c>
      <c r="AF2971" s="13">
        <v>92</v>
      </c>
      <c r="AG2971" s="13">
        <v>85</v>
      </c>
      <c r="AH2971" s="13">
        <v>24</v>
      </c>
      <c r="AI2971" s="13">
        <v>83</v>
      </c>
      <c r="AJ2971" s="13">
        <v>89</v>
      </c>
      <c r="AK2971" s="13">
        <v>26</v>
      </c>
      <c r="AL2971" s="13">
        <v>80</v>
      </c>
      <c r="AM2971" s="13">
        <v>92</v>
      </c>
      <c r="AN2971" s="13"/>
      <c r="AO2971" s="13">
        <v>73</v>
      </c>
      <c r="AP2971" s="13">
        <v>57</v>
      </c>
      <c r="AQ2971" s="13">
        <v>133</v>
      </c>
      <c r="AR2971" s="13">
        <v>117</v>
      </c>
      <c r="AS2971" s="13">
        <v>75</v>
      </c>
      <c r="AT2971" s="13">
        <v>65</v>
      </c>
      <c r="AU2971" s="13">
        <v>140</v>
      </c>
      <c r="AV2971" s="13">
        <v>70</v>
      </c>
      <c r="AW2971" s="13">
        <v>78</v>
      </c>
      <c r="AX2971" s="13"/>
      <c r="AY2971" s="14">
        <f t="shared" si="464"/>
        <v>86.15</v>
      </c>
      <c r="AZ2971" s="14">
        <f t="shared" si="472"/>
        <v>23</v>
      </c>
      <c r="BA2971" s="19">
        <f t="shared" si="465"/>
        <v>0.90909090909090906</v>
      </c>
      <c r="BB2971" s="20">
        <f t="shared" si="473"/>
        <v>31.899967002127784</v>
      </c>
      <c r="BC2971">
        <f t="shared" si="466"/>
        <v>0</v>
      </c>
      <c r="BD2971" s="14">
        <f t="shared" si="467"/>
        <v>13</v>
      </c>
      <c r="BE2971" s="14">
        <f t="shared" si="468"/>
        <v>104.2</v>
      </c>
      <c r="BF2971" s="14">
        <f t="shared" si="469"/>
        <v>65.666666666666671</v>
      </c>
      <c r="BG2971" s="14">
        <f t="shared" si="470"/>
        <v>91.875</v>
      </c>
    </row>
    <row r="2972" spans="1:59" x14ac:dyDescent="0.2">
      <c r="A2972" t="str">
        <f t="shared" si="471"/>
        <v>Taylor Walker_2016</v>
      </c>
      <c r="B2972" t="s">
        <v>878</v>
      </c>
      <c r="C2972" t="s">
        <v>1</v>
      </c>
      <c r="D2972">
        <v>2016</v>
      </c>
      <c r="E2972" s="13">
        <v>449200</v>
      </c>
      <c r="F2972" s="13">
        <v>449200</v>
      </c>
      <c r="G2972" s="13">
        <v>449200</v>
      </c>
      <c r="H2972" s="13">
        <v>423400</v>
      </c>
      <c r="I2972" s="13">
        <v>415300</v>
      </c>
      <c r="J2972" s="13">
        <v>413400</v>
      </c>
      <c r="K2972" s="13">
        <v>398100</v>
      </c>
      <c r="L2972" s="13">
        <v>378000</v>
      </c>
      <c r="M2972" s="13">
        <v>358400</v>
      </c>
      <c r="N2972" s="13">
        <v>377600</v>
      </c>
      <c r="O2972" s="13">
        <v>408700</v>
      </c>
      <c r="P2972" s="13">
        <v>462700</v>
      </c>
      <c r="Q2972" s="13">
        <v>476700</v>
      </c>
      <c r="R2972" s="13">
        <v>476700</v>
      </c>
      <c r="S2972" s="13">
        <v>476900</v>
      </c>
      <c r="T2972" s="13">
        <v>467700</v>
      </c>
      <c r="U2972" s="13">
        <v>465300</v>
      </c>
      <c r="V2972" s="13">
        <v>440500</v>
      </c>
      <c r="W2972" s="13">
        <v>397500</v>
      </c>
      <c r="X2972" s="13">
        <v>397500</v>
      </c>
      <c r="Y2972" s="13">
        <v>387800</v>
      </c>
      <c r="Z2972" s="13">
        <v>390200</v>
      </c>
      <c r="AA2972" s="13">
        <v>412200</v>
      </c>
      <c r="AB2972" s="13">
        <v>76</v>
      </c>
      <c r="AC2972" s="13">
        <v>58</v>
      </c>
      <c r="AD2972" s="13">
        <v>72</v>
      </c>
      <c r="AE2972" s="13">
        <v>101</v>
      </c>
      <c r="AF2972" s="13">
        <v>66</v>
      </c>
      <c r="AG2972" s="13">
        <v>41</v>
      </c>
      <c r="AH2972" s="13">
        <v>84</v>
      </c>
      <c r="AI2972" s="13">
        <v>55</v>
      </c>
      <c r="AJ2972" s="13">
        <v>119</v>
      </c>
      <c r="AK2972" s="13">
        <v>123</v>
      </c>
      <c r="AL2972" s="13">
        <v>125</v>
      </c>
      <c r="AM2972" s="13">
        <v>62</v>
      </c>
      <c r="AN2972" s="13"/>
      <c r="AO2972" s="13">
        <v>103</v>
      </c>
      <c r="AP2972" s="13">
        <v>100</v>
      </c>
      <c r="AQ2972" s="13">
        <v>74</v>
      </c>
      <c r="AR2972" s="13">
        <v>54</v>
      </c>
      <c r="AS2972" s="13">
        <v>45</v>
      </c>
      <c r="AT2972" s="13"/>
      <c r="AU2972" s="13">
        <v>125</v>
      </c>
      <c r="AV2972" s="13">
        <v>76</v>
      </c>
      <c r="AW2972" s="13">
        <v>91</v>
      </c>
      <c r="AX2972" s="13">
        <v>64</v>
      </c>
      <c r="AY2972" s="14">
        <f t="shared" si="464"/>
        <v>81.61904761904762</v>
      </c>
      <c r="AZ2972" s="14">
        <f t="shared" si="472"/>
        <v>23</v>
      </c>
      <c r="BA2972" s="19">
        <f t="shared" si="465"/>
        <v>0.95454545454545459</v>
      </c>
      <c r="BB2972" s="20">
        <f t="shared" si="473"/>
        <v>26.749721849911232</v>
      </c>
      <c r="BC2972">
        <f t="shared" si="466"/>
        <v>0</v>
      </c>
      <c r="BD2972" s="14">
        <f t="shared" si="467"/>
        <v>9</v>
      </c>
      <c r="BE2972" s="14">
        <f t="shared" si="468"/>
        <v>69</v>
      </c>
      <c r="BF2972" s="14">
        <f t="shared" si="469"/>
        <v>94.666666666666671</v>
      </c>
      <c r="BG2972" s="14">
        <f t="shared" si="470"/>
        <v>78.625</v>
      </c>
    </row>
    <row r="2973" spans="1:59" x14ac:dyDescent="0.2">
      <c r="A2973" t="str">
        <f t="shared" si="471"/>
        <v>Taylor Walker_2015</v>
      </c>
      <c r="B2973" t="s">
        <v>878</v>
      </c>
      <c r="C2973" t="s">
        <v>1</v>
      </c>
      <c r="D2973">
        <v>2015</v>
      </c>
      <c r="E2973" s="13">
        <v>430400</v>
      </c>
      <c r="F2973" s="13">
        <v>430400</v>
      </c>
      <c r="G2973" s="13">
        <v>430400</v>
      </c>
      <c r="H2973" s="13">
        <v>461300</v>
      </c>
      <c r="I2973" s="13">
        <v>416900</v>
      </c>
      <c r="J2973" s="13">
        <v>385400</v>
      </c>
      <c r="K2973" s="13">
        <v>368400</v>
      </c>
      <c r="L2973" s="13">
        <v>394300</v>
      </c>
      <c r="M2973" s="13">
        <v>420400</v>
      </c>
      <c r="N2973" s="13">
        <v>429100</v>
      </c>
      <c r="O2973" s="13">
        <v>415600</v>
      </c>
      <c r="P2973" s="13">
        <v>415600</v>
      </c>
      <c r="Q2973" s="13">
        <v>379000</v>
      </c>
      <c r="R2973" s="13">
        <v>353300</v>
      </c>
      <c r="S2973" s="13">
        <v>353300</v>
      </c>
      <c r="T2973" s="13">
        <v>340200</v>
      </c>
      <c r="U2973" s="13">
        <v>361100</v>
      </c>
      <c r="V2973" s="13">
        <v>378700</v>
      </c>
      <c r="W2973" s="13">
        <v>376100</v>
      </c>
      <c r="X2973" s="13">
        <v>378000</v>
      </c>
      <c r="Y2973" s="13">
        <v>388200</v>
      </c>
      <c r="Z2973" s="13">
        <v>426000</v>
      </c>
      <c r="AA2973" s="13">
        <v>449400</v>
      </c>
      <c r="AB2973" s="13">
        <v>177</v>
      </c>
      <c r="AC2973" s="13">
        <v>72</v>
      </c>
      <c r="AD2973" s="13">
        <v>76</v>
      </c>
      <c r="AE2973" s="13">
        <v>26</v>
      </c>
      <c r="AF2973" s="13">
        <v>76</v>
      </c>
      <c r="AG2973" s="13">
        <v>90</v>
      </c>
      <c r="AH2973" s="13">
        <v>113</v>
      </c>
      <c r="AI2973" s="13">
        <v>91</v>
      </c>
      <c r="AJ2973" s="13">
        <v>66</v>
      </c>
      <c r="AK2973" s="13">
        <v>66</v>
      </c>
      <c r="AL2973" s="13"/>
      <c r="AM2973" s="13">
        <v>32</v>
      </c>
      <c r="AN2973" s="13">
        <v>69</v>
      </c>
      <c r="AO2973" s="13"/>
      <c r="AP2973" s="13">
        <v>78</v>
      </c>
      <c r="AQ2973" s="13">
        <v>102</v>
      </c>
      <c r="AR2973" s="13">
        <v>79</v>
      </c>
      <c r="AS2973" s="13">
        <v>42</v>
      </c>
      <c r="AT2973" s="13">
        <v>111</v>
      </c>
      <c r="AU2973" s="13">
        <v>100</v>
      </c>
      <c r="AV2973" s="13">
        <v>114</v>
      </c>
      <c r="AW2973" s="13">
        <v>101</v>
      </c>
      <c r="AX2973" s="13">
        <v>67</v>
      </c>
      <c r="AY2973" s="14">
        <f t="shared" si="464"/>
        <v>83.238095238095241</v>
      </c>
      <c r="AZ2973" s="14">
        <f t="shared" si="472"/>
        <v>23</v>
      </c>
      <c r="BA2973" s="19">
        <f t="shared" si="465"/>
        <v>0.95454545454545459</v>
      </c>
      <c r="BB2973" s="20">
        <f t="shared" si="473"/>
        <v>32.70153629709889</v>
      </c>
      <c r="BC2973">
        <f t="shared" si="466"/>
        <v>0</v>
      </c>
      <c r="BD2973" s="14">
        <f t="shared" si="467"/>
        <v>16</v>
      </c>
      <c r="BE2973" s="14">
        <f t="shared" si="468"/>
        <v>86.166666666666671</v>
      </c>
      <c r="BF2973" s="14">
        <f t="shared" si="469"/>
        <v>73.599999999999994</v>
      </c>
      <c r="BG2973" s="14">
        <f t="shared" si="470"/>
        <v>88.222222222222229</v>
      </c>
    </row>
    <row r="2974" spans="1:59" x14ac:dyDescent="0.2">
      <c r="A2974" t="str">
        <f t="shared" si="471"/>
        <v>Will Walker_2018</v>
      </c>
      <c r="B2974" t="s">
        <v>1676</v>
      </c>
      <c r="C2974" t="s">
        <v>316</v>
      </c>
      <c r="D2974">
        <v>2018</v>
      </c>
      <c r="E2974" s="13">
        <v>117300</v>
      </c>
      <c r="F2974" s="13">
        <v>117300</v>
      </c>
      <c r="G2974" s="13">
        <v>117300</v>
      </c>
      <c r="H2974" s="13">
        <v>117300</v>
      </c>
      <c r="I2974" s="13">
        <v>117300</v>
      </c>
      <c r="J2974" s="13">
        <v>117300</v>
      </c>
      <c r="K2974" s="13">
        <v>117300</v>
      </c>
      <c r="L2974" s="13">
        <v>117300</v>
      </c>
      <c r="M2974" s="13">
        <v>117300</v>
      </c>
      <c r="N2974" s="13">
        <v>117300</v>
      </c>
      <c r="O2974" s="13">
        <v>117300</v>
      </c>
      <c r="P2974" s="13">
        <v>117300</v>
      </c>
      <c r="Q2974" s="13">
        <v>117300</v>
      </c>
      <c r="R2974" s="13">
        <v>117300</v>
      </c>
      <c r="S2974" s="13">
        <v>117300</v>
      </c>
      <c r="T2974" s="13">
        <v>117300</v>
      </c>
      <c r="U2974" s="13">
        <v>117300</v>
      </c>
      <c r="V2974" s="13">
        <v>117300</v>
      </c>
      <c r="W2974" s="13">
        <v>117300</v>
      </c>
      <c r="X2974" s="13">
        <v>117300</v>
      </c>
      <c r="Y2974" s="13">
        <v>117300</v>
      </c>
      <c r="Z2974" s="13">
        <v>136700</v>
      </c>
      <c r="AA2974" s="13">
        <v>148400</v>
      </c>
      <c r="AB2974" s="13"/>
      <c r="AC2974" s="13"/>
      <c r="AD2974" s="13"/>
      <c r="AE2974" s="13"/>
      <c r="AF2974" s="13"/>
      <c r="AG2974" s="13"/>
      <c r="AH2974" s="13"/>
      <c r="AI2974" s="13"/>
      <c r="AJ2974" s="13"/>
      <c r="AK2974" s="13"/>
      <c r="AL2974" s="13"/>
      <c r="AM2974" s="13"/>
      <c r="AN2974" s="13"/>
      <c r="AO2974" s="13"/>
      <c r="AP2974" s="13"/>
      <c r="AQ2974" s="13"/>
      <c r="AR2974" s="13"/>
      <c r="AS2974" s="13"/>
      <c r="AT2974" s="13">
        <v>52</v>
      </c>
      <c r="AU2974" s="13">
        <v>32</v>
      </c>
      <c r="AV2974" s="13">
        <v>32</v>
      </c>
      <c r="AW2974" s="13">
        <v>47</v>
      </c>
      <c r="AX2974" s="13"/>
      <c r="AY2974" s="14">
        <f t="shared" si="464"/>
        <v>40.75</v>
      </c>
      <c r="AZ2974" s="14">
        <f t="shared" si="472"/>
        <v>23</v>
      </c>
      <c r="BA2974" s="19">
        <f t="shared" si="465"/>
        <v>0.18181818181818182</v>
      </c>
      <c r="BB2974" s="20">
        <f t="shared" si="473"/>
        <v>10.307764064044152</v>
      </c>
      <c r="BC2974">
        <f t="shared" si="466"/>
        <v>0</v>
      </c>
      <c r="BD2974" s="14">
        <f t="shared" si="467"/>
        <v>1</v>
      </c>
      <c r="BE2974" s="14" t="str">
        <f t="shared" si="468"/>
        <v/>
      </c>
      <c r="BF2974" s="14" t="str">
        <f t="shared" si="469"/>
        <v/>
      </c>
      <c r="BG2974" s="14">
        <f t="shared" si="470"/>
        <v>40.75</v>
      </c>
    </row>
    <row r="2975" spans="1:59" x14ac:dyDescent="0.2">
      <c r="A2975" t="str">
        <f t="shared" si="471"/>
        <v>Will Walker_2017</v>
      </c>
      <c r="B2975" t="s">
        <v>1676</v>
      </c>
      <c r="C2975" t="s">
        <v>316</v>
      </c>
      <c r="D2975">
        <v>2017</v>
      </c>
      <c r="E2975" s="13">
        <v>0</v>
      </c>
      <c r="F2975" s="13">
        <v>0</v>
      </c>
      <c r="G2975" s="13">
        <v>0</v>
      </c>
      <c r="H2975" s="13">
        <v>0</v>
      </c>
      <c r="I2975" s="13">
        <v>0</v>
      </c>
      <c r="J2975" s="13">
        <v>0</v>
      </c>
      <c r="K2975" s="13">
        <v>0</v>
      </c>
      <c r="L2975" s="13">
        <v>0</v>
      </c>
      <c r="M2975" s="13">
        <v>0</v>
      </c>
      <c r="N2975" s="13">
        <v>0</v>
      </c>
      <c r="O2975" s="13">
        <v>0</v>
      </c>
      <c r="P2975" s="13">
        <v>0</v>
      </c>
      <c r="Q2975" s="13">
        <v>0</v>
      </c>
      <c r="R2975" s="13">
        <v>0</v>
      </c>
      <c r="S2975" s="13">
        <v>0</v>
      </c>
      <c r="T2975" s="13">
        <v>0</v>
      </c>
      <c r="U2975" s="13">
        <v>0</v>
      </c>
      <c r="V2975" s="13">
        <v>0</v>
      </c>
      <c r="W2975" s="13">
        <v>0</v>
      </c>
      <c r="X2975" s="13">
        <v>0</v>
      </c>
      <c r="Y2975" s="13">
        <v>0</v>
      </c>
      <c r="Z2975" s="13">
        <v>0</v>
      </c>
      <c r="AA2975" s="13">
        <v>0</v>
      </c>
      <c r="AB2975" s="13"/>
      <c r="AC2975" s="13"/>
      <c r="AD2975" s="13"/>
      <c r="AE2975" s="13"/>
      <c r="AF2975" s="13"/>
      <c r="AG2975" s="13"/>
      <c r="AH2975" s="13"/>
      <c r="AI2975" s="13"/>
      <c r="AJ2975" s="13"/>
      <c r="AK2975" s="13"/>
      <c r="AL2975" s="13"/>
      <c r="AM2975" s="13"/>
      <c r="AN2975" s="13"/>
      <c r="AO2975" s="13"/>
      <c r="AP2975" s="13"/>
      <c r="AQ2975" s="13"/>
      <c r="AR2975" s="13"/>
      <c r="AS2975" s="13"/>
      <c r="AT2975" s="13"/>
      <c r="AU2975" s="13"/>
      <c r="AV2975" s="13"/>
      <c r="AW2975" s="13"/>
      <c r="AX2975" s="13"/>
      <c r="AY2975" s="14" t="str">
        <f t="shared" si="464"/>
        <v/>
      </c>
      <c r="AZ2975" s="14">
        <f t="shared" si="472"/>
        <v>23</v>
      </c>
      <c r="BA2975" s="19">
        <f t="shared" si="465"/>
        <v>0</v>
      </c>
      <c r="BB2975" s="20" t="e">
        <f t="shared" si="473"/>
        <v>#DIV/0!</v>
      </c>
      <c r="BC2975">
        <f t="shared" si="466"/>
        <v>23</v>
      </c>
      <c r="BD2975" s="14">
        <f t="shared" si="467"/>
        <v>1</v>
      </c>
      <c r="BE2975" s="14" t="str">
        <f t="shared" si="468"/>
        <v/>
      </c>
      <c r="BF2975" s="14" t="str">
        <f t="shared" si="469"/>
        <v/>
      </c>
      <c r="BG2975" s="14" t="str">
        <f t="shared" si="470"/>
        <v/>
      </c>
    </row>
    <row r="2976" spans="1:59" x14ac:dyDescent="0.2">
      <c r="A2976" t="str">
        <f t="shared" si="471"/>
        <v>Will Walker_2016</v>
      </c>
      <c r="B2976" t="s">
        <v>1676</v>
      </c>
      <c r="C2976" t="s">
        <v>316</v>
      </c>
      <c r="D2976">
        <v>2016</v>
      </c>
      <c r="E2976" s="13">
        <v>0</v>
      </c>
      <c r="F2976" s="13">
        <v>0</v>
      </c>
      <c r="G2976" s="13">
        <v>0</v>
      </c>
      <c r="H2976" s="13">
        <v>0</v>
      </c>
      <c r="I2976" s="13">
        <v>0</v>
      </c>
      <c r="J2976" s="13">
        <v>0</v>
      </c>
      <c r="K2976" s="13">
        <v>0</v>
      </c>
      <c r="L2976" s="13">
        <v>0</v>
      </c>
      <c r="M2976" s="13">
        <v>0</v>
      </c>
      <c r="N2976" s="13">
        <v>0</v>
      </c>
      <c r="O2976" s="13">
        <v>0</v>
      </c>
      <c r="P2976" s="13">
        <v>0</v>
      </c>
      <c r="Q2976" s="13">
        <v>0</v>
      </c>
      <c r="R2976" s="13">
        <v>0</v>
      </c>
      <c r="S2976" s="13">
        <v>0</v>
      </c>
      <c r="T2976" s="13">
        <v>0</v>
      </c>
      <c r="U2976" s="13">
        <v>0</v>
      </c>
      <c r="V2976" s="13">
        <v>0</v>
      </c>
      <c r="W2976" s="13">
        <v>0</v>
      </c>
      <c r="X2976" s="13">
        <v>0</v>
      </c>
      <c r="Y2976" s="13">
        <v>0</v>
      </c>
      <c r="Z2976" s="13">
        <v>0</v>
      </c>
      <c r="AA2976" s="13">
        <v>0</v>
      </c>
      <c r="AB2976" s="13"/>
      <c r="AC2976" s="13"/>
      <c r="AD2976" s="13"/>
      <c r="AE2976" s="13"/>
      <c r="AF2976" s="13"/>
      <c r="AG2976" s="13"/>
      <c r="AH2976" s="13"/>
      <c r="AI2976" s="13"/>
      <c r="AJ2976" s="13"/>
      <c r="AK2976" s="13"/>
      <c r="AL2976" s="13"/>
      <c r="AM2976" s="13"/>
      <c r="AN2976" s="13"/>
      <c r="AO2976" s="13"/>
      <c r="AP2976" s="13"/>
      <c r="AQ2976" s="13"/>
      <c r="AR2976" s="13"/>
      <c r="AS2976" s="13"/>
      <c r="AT2976" s="13"/>
      <c r="AU2976" s="13"/>
      <c r="AV2976" s="13"/>
      <c r="AW2976" s="13"/>
      <c r="AX2976" s="13"/>
      <c r="AY2976" s="14" t="str">
        <f t="shared" si="464"/>
        <v/>
      </c>
      <c r="AZ2976" s="14">
        <f t="shared" si="472"/>
        <v>23</v>
      </c>
      <c r="BA2976" s="19">
        <f t="shared" si="465"/>
        <v>0</v>
      </c>
      <c r="BB2976" s="20" t="e">
        <f t="shared" si="473"/>
        <v>#DIV/0!</v>
      </c>
      <c r="BC2976">
        <f t="shared" si="466"/>
        <v>23</v>
      </c>
      <c r="BD2976" s="14">
        <f t="shared" si="467"/>
        <v>1</v>
      </c>
      <c r="BE2976" s="14" t="str">
        <f t="shared" si="468"/>
        <v/>
      </c>
      <c r="BF2976" s="14" t="str">
        <f t="shared" si="469"/>
        <v/>
      </c>
      <c r="BG2976" s="14" t="str">
        <f t="shared" si="470"/>
        <v/>
      </c>
    </row>
    <row r="2977" spans="1:59" x14ac:dyDescent="0.2">
      <c r="A2977" t="str">
        <f t="shared" si="471"/>
        <v>Will Walker_2015</v>
      </c>
      <c r="B2977" t="s">
        <v>1676</v>
      </c>
      <c r="C2977" t="s">
        <v>316</v>
      </c>
      <c r="D2977">
        <v>2015</v>
      </c>
      <c r="E2977" s="13">
        <v>0</v>
      </c>
      <c r="F2977" s="13">
        <v>0</v>
      </c>
      <c r="G2977" s="13">
        <v>0</v>
      </c>
      <c r="H2977" s="13">
        <v>0</v>
      </c>
      <c r="I2977" s="13">
        <v>0</v>
      </c>
      <c r="J2977" s="13">
        <v>0</v>
      </c>
      <c r="K2977" s="13">
        <v>0</v>
      </c>
      <c r="L2977" s="13">
        <v>0</v>
      </c>
      <c r="M2977" s="13">
        <v>0</v>
      </c>
      <c r="N2977" s="13">
        <v>0</v>
      </c>
      <c r="O2977" s="13">
        <v>0</v>
      </c>
      <c r="P2977" s="13">
        <v>0</v>
      </c>
      <c r="Q2977" s="13">
        <v>0</v>
      </c>
      <c r="R2977" s="13">
        <v>0</v>
      </c>
      <c r="S2977" s="13">
        <v>0</v>
      </c>
      <c r="T2977" s="13">
        <v>0</v>
      </c>
      <c r="U2977" s="13">
        <v>0</v>
      </c>
      <c r="V2977" s="13">
        <v>0</v>
      </c>
      <c r="W2977" s="13">
        <v>0</v>
      </c>
      <c r="X2977" s="13">
        <v>0</v>
      </c>
      <c r="Y2977" s="13">
        <v>0</v>
      </c>
      <c r="Z2977" s="13">
        <v>0</v>
      </c>
      <c r="AA2977" s="13">
        <v>0</v>
      </c>
      <c r="AB2977" s="13"/>
      <c r="AC2977" s="13"/>
      <c r="AD2977" s="13"/>
      <c r="AE2977" s="13"/>
      <c r="AF2977" s="13"/>
      <c r="AG2977" s="13"/>
      <c r="AH2977" s="13"/>
      <c r="AI2977" s="13"/>
      <c r="AJ2977" s="13"/>
      <c r="AK2977" s="13"/>
      <c r="AL2977" s="13"/>
      <c r="AM2977" s="13"/>
      <c r="AN2977" s="13"/>
      <c r="AO2977" s="13"/>
      <c r="AP2977" s="13"/>
      <c r="AQ2977" s="13"/>
      <c r="AR2977" s="13"/>
      <c r="AS2977" s="13"/>
      <c r="AT2977" s="13"/>
      <c r="AU2977" s="13"/>
      <c r="AV2977" s="13"/>
      <c r="AW2977" s="13"/>
      <c r="AX2977" s="13"/>
      <c r="AY2977" s="14" t="str">
        <f t="shared" si="464"/>
        <v/>
      </c>
      <c r="AZ2977" s="14">
        <f t="shared" si="472"/>
        <v>23</v>
      </c>
      <c r="BA2977" s="19">
        <f t="shared" si="465"/>
        <v>0</v>
      </c>
      <c r="BB2977" s="20" t="e">
        <f t="shared" si="473"/>
        <v>#DIV/0!</v>
      </c>
      <c r="BC2977">
        <f t="shared" si="466"/>
        <v>23</v>
      </c>
      <c r="BD2977" s="14">
        <f t="shared" si="467"/>
        <v>1</v>
      </c>
      <c r="BE2977" s="14" t="str">
        <f t="shared" si="468"/>
        <v/>
      </c>
      <c r="BF2977" s="14" t="str">
        <f t="shared" si="469"/>
        <v/>
      </c>
      <c r="BG2977" s="14" t="str">
        <f t="shared" si="470"/>
        <v/>
      </c>
    </row>
    <row r="2978" spans="1:59" x14ac:dyDescent="0.2">
      <c r="A2978" t="str">
        <f t="shared" si="471"/>
        <v>Mitchell Wallis_2018</v>
      </c>
      <c r="B2978" t="s">
        <v>2741</v>
      </c>
      <c r="C2978" t="s">
        <v>443</v>
      </c>
      <c r="D2978">
        <v>2018</v>
      </c>
      <c r="E2978" s="13">
        <v>482900</v>
      </c>
      <c r="F2978" s="13">
        <v>482900</v>
      </c>
      <c r="G2978" s="13">
        <v>482900</v>
      </c>
      <c r="H2978" s="13">
        <v>482900</v>
      </c>
      <c r="I2978" s="13">
        <v>482900</v>
      </c>
      <c r="J2978" s="13">
        <v>483500</v>
      </c>
      <c r="K2978" s="13">
        <v>477300</v>
      </c>
      <c r="L2978" s="13">
        <v>466100</v>
      </c>
      <c r="M2978" s="13">
        <v>457700</v>
      </c>
      <c r="N2978" s="13">
        <v>449000</v>
      </c>
      <c r="O2978" s="13">
        <v>449000</v>
      </c>
      <c r="P2978" s="13">
        <v>449000</v>
      </c>
      <c r="Q2978" s="13">
        <v>449000</v>
      </c>
      <c r="R2978" s="13">
        <v>449500</v>
      </c>
      <c r="S2978" s="13">
        <v>458800</v>
      </c>
      <c r="T2978" s="13">
        <v>461500</v>
      </c>
      <c r="U2978" s="13">
        <v>455800</v>
      </c>
      <c r="V2978" s="13">
        <v>456500</v>
      </c>
      <c r="W2978" s="13">
        <v>464600</v>
      </c>
      <c r="X2978" s="13">
        <v>477200</v>
      </c>
      <c r="Y2978" s="13">
        <v>468400</v>
      </c>
      <c r="Z2978" s="13">
        <v>446800</v>
      </c>
      <c r="AA2978" s="13">
        <v>430300</v>
      </c>
      <c r="AB2978" s="13"/>
      <c r="AC2978" s="13"/>
      <c r="AD2978" s="13">
        <v>107</v>
      </c>
      <c r="AE2978" s="13">
        <v>95</v>
      </c>
      <c r="AF2978" s="13">
        <v>82</v>
      </c>
      <c r="AG2978" s="13">
        <v>96</v>
      </c>
      <c r="AH2978" s="13">
        <v>82</v>
      </c>
      <c r="AI2978" s="13">
        <v>84</v>
      </c>
      <c r="AJ2978" s="13">
        <v>91</v>
      </c>
      <c r="AK2978" s="13"/>
      <c r="AL2978" s="13"/>
      <c r="AM2978" s="13"/>
      <c r="AN2978" s="13">
        <v>96</v>
      </c>
      <c r="AO2978" s="13">
        <v>106</v>
      </c>
      <c r="AP2978" s="13">
        <v>85</v>
      </c>
      <c r="AQ2978" s="13">
        <v>79</v>
      </c>
      <c r="AR2978" s="13">
        <v>116</v>
      </c>
      <c r="AS2978" s="13">
        <v>103</v>
      </c>
      <c r="AT2978" s="13">
        <v>94</v>
      </c>
      <c r="AU2978" s="13">
        <v>77</v>
      </c>
      <c r="AV2978" s="13">
        <v>69</v>
      </c>
      <c r="AW2978" s="13">
        <v>101</v>
      </c>
      <c r="AX2978" s="13">
        <v>91</v>
      </c>
      <c r="AY2978" s="14">
        <f t="shared" si="464"/>
        <v>91.888888888888886</v>
      </c>
      <c r="AZ2978" s="14">
        <f t="shared" si="472"/>
        <v>23</v>
      </c>
      <c r="BA2978" s="19">
        <f t="shared" si="465"/>
        <v>0.81818181818181823</v>
      </c>
      <c r="BB2978" s="20">
        <f t="shared" si="473"/>
        <v>12.082505042605003</v>
      </c>
      <c r="BC2978">
        <f t="shared" si="466"/>
        <v>0</v>
      </c>
      <c r="BD2978" s="14">
        <f t="shared" si="467"/>
        <v>23</v>
      </c>
      <c r="BE2978" s="14">
        <f t="shared" si="468"/>
        <v>95</v>
      </c>
      <c r="BF2978" s="14">
        <f t="shared" si="469"/>
        <v>85.666666666666671</v>
      </c>
      <c r="BG2978" s="14">
        <f t="shared" si="470"/>
        <v>90.555555555555557</v>
      </c>
    </row>
    <row r="2979" spans="1:59" x14ac:dyDescent="0.2">
      <c r="A2979" t="str">
        <f t="shared" si="471"/>
        <v>Mitchell Wallis_2017</v>
      </c>
      <c r="B2979" t="s">
        <v>2741</v>
      </c>
      <c r="C2979" t="s">
        <v>443</v>
      </c>
      <c r="D2979">
        <v>2017</v>
      </c>
      <c r="E2979" s="13">
        <v>473700</v>
      </c>
      <c r="F2979" s="13">
        <v>473700</v>
      </c>
      <c r="G2979" s="13">
        <v>473700</v>
      </c>
      <c r="H2979" s="13">
        <v>473700</v>
      </c>
      <c r="I2979" s="13">
        <v>473700</v>
      </c>
      <c r="J2979" s="13">
        <v>473700</v>
      </c>
      <c r="K2979" s="13">
        <v>473700</v>
      </c>
      <c r="L2979" s="13">
        <v>473700</v>
      </c>
      <c r="M2979" s="13">
        <v>473700</v>
      </c>
      <c r="N2979" s="13">
        <v>473700</v>
      </c>
      <c r="O2979" s="13">
        <v>473700</v>
      </c>
      <c r="P2979" s="13">
        <v>473700</v>
      </c>
      <c r="Q2979" s="13">
        <v>485000</v>
      </c>
      <c r="R2979" s="13">
        <v>485100</v>
      </c>
      <c r="S2979" s="13">
        <v>479400</v>
      </c>
      <c r="T2979" s="13">
        <v>466500</v>
      </c>
      <c r="U2979" s="13">
        <v>435000</v>
      </c>
      <c r="V2979" s="13">
        <v>426700</v>
      </c>
      <c r="W2979" s="13">
        <v>445900</v>
      </c>
      <c r="X2979" s="13">
        <v>467700</v>
      </c>
      <c r="Y2979" s="13">
        <v>467900</v>
      </c>
      <c r="Z2979" s="13">
        <v>429400</v>
      </c>
      <c r="AA2979" s="13">
        <v>429400</v>
      </c>
      <c r="AB2979" s="13"/>
      <c r="AC2979" s="13"/>
      <c r="AD2979" s="13"/>
      <c r="AE2979" s="13"/>
      <c r="AF2979" s="13"/>
      <c r="AG2979" s="13"/>
      <c r="AH2979" s="13"/>
      <c r="AI2979" s="13"/>
      <c r="AJ2979" s="13">
        <v>132</v>
      </c>
      <c r="AK2979" s="13">
        <v>89</v>
      </c>
      <c r="AL2979" s="13"/>
      <c r="AM2979" s="13">
        <v>82</v>
      </c>
      <c r="AN2979" s="13">
        <v>114</v>
      </c>
      <c r="AO2979" s="13">
        <v>76</v>
      </c>
      <c r="AP2979" s="13">
        <v>66</v>
      </c>
      <c r="AQ2979" s="13">
        <v>65</v>
      </c>
      <c r="AR2979" s="13">
        <v>110</v>
      </c>
      <c r="AS2979" s="13">
        <v>124</v>
      </c>
      <c r="AT2979" s="13">
        <v>83</v>
      </c>
      <c r="AU2979" s="13">
        <v>76</v>
      </c>
      <c r="AV2979" s="13">
        <v>37</v>
      </c>
      <c r="AW2979" s="13"/>
      <c r="AX2979" s="13"/>
      <c r="AY2979" s="14">
        <f t="shared" si="464"/>
        <v>87.833333333333329</v>
      </c>
      <c r="AZ2979" s="14">
        <f t="shared" si="472"/>
        <v>23</v>
      </c>
      <c r="BA2979" s="19">
        <f t="shared" si="465"/>
        <v>0.54545454545454541</v>
      </c>
      <c r="BB2979" s="20">
        <f t="shared" si="473"/>
        <v>27.560951736216605</v>
      </c>
      <c r="BC2979">
        <f t="shared" si="466"/>
        <v>0</v>
      </c>
      <c r="BD2979" s="14">
        <f t="shared" si="467"/>
        <v>18</v>
      </c>
      <c r="BE2979" s="14" t="str">
        <f t="shared" si="468"/>
        <v/>
      </c>
      <c r="BF2979" s="14">
        <f t="shared" si="469"/>
        <v>101</v>
      </c>
      <c r="BG2979" s="14">
        <f t="shared" si="470"/>
        <v>80.142857142857139</v>
      </c>
    </row>
    <row r="2980" spans="1:59" x14ac:dyDescent="0.2">
      <c r="A2980" t="str">
        <f t="shared" si="471"/>
        <v>Mitchell Wallis_2016</v>
      </c>
      <c r="B2980" t="s">
        <v>2741</v>
      </c>
      <c r="C2980" t="s">
        <v>443</v>
      </c>
      <c r="D2980">
        <v>2016</v>
      </c>
      <c r="E2980" s="13">
        <v>531400</v>
      </c>
      <c r="F2980" s="13">
        <v>531400</v>
      </c>
      <c r="G2980" s="13">
        <v>531400</v>
      </c>
      <c r="H2980" s="13">
        <v>510400</v>
      </c>
      <c r="I2980" s="13">
        <v>491200</v>
      </c>
      <c r="J2980" s="13">
        <v>497600</v>
      </c>
      <c r="K2980" s="13">
        <v>495000</v>
      </c>
      <c r="L2980" s="13">
        <v>503800</v>
      </c>
      <c r="M2980" s="13">
        <v>500300</v>
      </c>
      <c r="N2980" s="13">
        <v>493500</v>
      </c>
      <c r="O2980" s="13">
        <v>474000</v>
      </c>
      <c r="P2980" s="13">
        <v>452900</v>
      </c>
      <c r="Q2980" s="13">
        <v>446600</v>
      </c>
      <c r="R2980" s="13">
        <v>442500</v>
      </c>
      <c r="S2980" s="13">
        <v>442500</v>
      </c>
      <c r="T2980" s="13">
        <v>441500</v>
      </c>
      <c r="U2980" s="13">
        <v>424100</v>
      </c>
      <c r="V2980" s="13">
        <v>426100</v>
      </c>
      <c r="W2980" s="13">
        <v>407500</v>
      </c>
      <c r="X2980" s="13">
        <v>407500</v>
      </c>
      <c r="Y2980" s="13">
        <v>407500</v>
      </c>
      <c r="Z2980" s="13">
        <v>407500</v>
      </c>
      <c r="AA2980" s="13">
        <v>407500</v>
      </c>
      <c r="AB2980" s="13">
        <v>79</v>
      </c>
      <c r="AC2980" s="13">
        <v>89</v>
      </c>
      <c r="AD2980" s="13">
        <v>97</v>
      </c>
      <c r="AE2980" s="13">
        <v>71</v>
      </c>
      <c r="AF2980" s="13">
        <v>134</v>
      </c>
      <c r="AG2980" s="13">
        <v>81</v>
      </c>
      <c r="AH2980" s="13">
        <v>99</v>
      </c>
      <c r="AI2980" s="13">
        <v>111</v>
      </c>
      <c r="AJ2980" s="13">
        <v>74</v>
      </c>
      <c r="AK2980" s="13">
        <v>67</v>
      </c>
      <c r="AL2980" s="13">
        <v>95</v>
      </c>
      <c r="AM2980" s="13">
        <v>96</v>
      </c>
      <c r="AN2980" s="13">
        <v>75</v>
      </c>
      <c r="AO2980" s="13"/>
      <c r="AP2980" s="13">
        <v>92</v>
      </c>
      <c r="AQ2980" s="13">
        <v>60</v>
      </c>
      <c r="AR2980" s="13">
        <v>112</v>
      </c>
      <c r="AS2980" s="13">
        <v>48</v>
      </c>
      <c r="AT2980" s="13"/>
      <c r="AU2980" s="13"/>
      <c r="AV2980" s="13"/>
      <c r="AW2980" s="13"/>
      <c r="AX2980" s="13"/>
      <c r="AY2980" s="14">
        <f t="shared" si="464"/>
        <v>87.058823529411768</v>
      </c>
      <c r="AZ2980" s="14">
        <f t="shared" si="472"/>
        <v>23</v>
      </c>
      <c r="BA2980" s="19">
        <f t="shared" si="465"/>
        <v>0.77272727272727271</v>
      </c>
      <c r="BB2980" s="20">
        <f t="shared" si="473"/>
        <v>21.134895872215971</v>
      </c>
      <c r="BC2980">
        <f t="shared" si="466"/>
        <v>0</v>
      </c>
      <c r="BD2980" s="14">
        <f t="shared" si="467"/>
        <v>19</v>
      </c>
      <c r="BE2980" s="14">
        <f t="shared" si="468"/>
        <v>91.833333333333329</v>
      </c>
      <c r="BF2980" s="14">
        <f t="shared" si="469"/>
        <v>90.333333333333329</v>
      </c>
      <c r="BG2980" s="14">
        <f t="shared" si="470"/>
        <v>78</v>
      </c>
    </row>
    <row r="2981" spans="1:59" x14ac:dyDescent="0.2">
      <c r="A2981" t="str">
        <f t="shared" si="471"/>
        <v>Mitchell Wallis_2015</v>
      </c>
      <c r="B2981" t="s">
        <v>2741</v>
      </c>
      <c r="C2981" t="s">
        <v>443</v>
      </c>
      <c r="D2981">
        <v>2015</v>
      </c>
      <c r="E2981" s="13">
        <v>340700</v>
      </c>
      <c r="F2981" s="13">
        <v>340700</v>
      </c>
      <c r="G2981" s="13">
        <v>340700</v>
      </c>
      <c r="H2981" s="13">
        <v>349600</v>
      </c>
      <c r="I2981" s="13">
        <v>349600</v>
      </c>
      <c r="J2981" s="13">
        <v>349600</v>
      </c>
      <c r="K2981" s="13">
        <v>349600</v>
      </c>
      <c r="L2981" s="13">
        <v>334200</v>
      </c>
      <c r="M2981" s="13">
        <v>325400</v>
      </c>
      <c r="N2981" s="13">
        <v>379700</v>
      </c>
      <c r="O2981" s="13">
        <v>435100</v>
      </c>
      <c r="P2981" s="13">
        <v>435100</v>
      </c>
      <c r="Q2981" s="13">
        <v>484500</v>
      </c>
      <c r="R2981" s="13">
        <v>482600</v>
      </c>
      <c r="S2981" s="13">
        <v>480500</v>
      </c>
      <c r="T2981" s="13">
        <v>454900</v>
      </c>
      <c r="U2981" s="13">
        <v>444500</v>
      </c>
      <c r="V2981" s="13">
        <v>448300</v>
      </c>
      <c r="W2981" s="13">
        <v>459800</v>
      </c>
      <c r="X2981" s="13">
        <v>490300</v>
      </c>
      <c r="Y2981" s="13">
        <v>524500</v>
      </c>
      <c r="Z2981" s="13">
        <v>551100</v>
      </c>
      <c r="AA2981" s="13">
        <v>561900</v>
      </c>
      <c r="AB2981" s="13">
        <v>97</v>
      </c>
      <c r="AC2981" s="13">
        <v>110</v>
      </c>
      <c r="AD2981" s="13">
        <v>15</v>
      </c>
      <c r="AE2981" s="13"/>
      <c r="AF2981" s="13"/>
      <c r="AG2981" s="13"/>
      <c r="AH2981" s="13">
        <v>49</v>
      </c>
      <c r="AI2981" s="13">
        <v>115</v>
      </c>
      <c r="AJ2981" s="13">
        <v>153</v>
      </c>
      <c r="AK2981" s="13">
        <v>82</v>
      </c>
      <c r="AL2981" s="13"/>
      <c r="AM2981" s="13">
        <v>136</v>
      </c>
      <c r="AN2981" s="13">
        <v>66</v>
      </c>
      <c r="AO2981" s="13">
        <v>78</v>
      </c>
      <c r="AP2981" s="13">
        <v>82</v>
      </c>
      <c r="AQ2981" s="13">
        <v>86</v>
      </c>
      <c r="AR2981" s="13">
        <v>110</v>
      </c>
      <c r="AS2981" s="13">
        <v>101</v>
      </c>
      <c r="AT2981" s="13">
        <v>137</v>
      </c>
      <c r="AU2981" s="13">
        <v>138</v>
      </c>
      <c r="AV2981" s="13">
        <v>108</v>
      </c>
      <c r="AW2981" s="13">
        <v>117</v>
      </c>
      <c r="AX2981" s="13">
        <v>91</v>
      </c>
      <c r="AY2981" s="14">
        <f t="shared" si="464"/>
        <v>98.473684210526315</v>
      </c>
      <c r="AZ2981" s="14">
        <f t="shared" si="472"/>
        <v>23</v>
      </c>
      <c r="BA2981" s="19">
        <f t="shared" si="465"/>
        <v>0.86363636363636365</v>
      </c>
      <c r="BB2981" s="20">
        <f t="shared" si="473"/>
        <v>33.377251769319088</v>
      </c>
      <c r="BC2981">
        <f t="shared" si="466"/>
        <v>0</v>
      </c>
      <c r="BD2981" s="14">
        <f t="shared" si="467"/>
        <v>9</v>
      </c>
      <c r="BE2981" s="14">
        <f t="shared" si="468"/>
        <v>74</v>
      </c>
      <c r="BF2981" s="14">
        <f t="shared" si="469"/>
        <v>107</v>
      </c>
      <c r="BG2981" s="14">
        <f t="shared" si="470"/>
        <v>107.77777777777777</v>
      </c>
    </row>
    <row r="2982" spans="1:59" x14ac:dyDescent="0.2">
      <c r="A2982" t="str">
        <f t="shared" si="471"/>
        <v>Sam Walsh_2018</v>
      </c>
      <c r="B2982" t="s">
        <v>2742</v>
      </c>
      <c r="C2982" t="s">
        <v>84</v>
      </c>
      <c r="D2982">
        <v>2018</v>
      </c>
      <c r="E2982" s="13">
        <v>0</v>
      </c>
      <c r="F2982" s="13">
        <v>0</v>
      </c>
      <c r="G2982" s="13">
        <v>0</v>
      </c>
      <c r="H2982" s="13">
        <v>0</v>
      </c>
      <c r="I2982" s="13">
        <v>0</v>
      </c>
      <c r="J2982" s="13">
        <v>0</v>
      </c>
      <c r="K2982" s="13">
        <v>0</v>
      </c>
      <c r="L2982" s="13">
        <v>0</v>
      </c>
      <c r="M2982" s="13">
        <v>0</v>
      </c>
      <c r="N2982" s="13">
        <v>0</v>
      </c>
      <c r="O2982" s="13">
        <v>0</v>
      </c>
      <c r="P2982" s="13">
        <v>0</v>
      </c>
      <c r="Q2982" s="13">
        <v>0</v>
      </c>
      <c r="R2982" s="13">
        <v>0</v>
      </c>
      <c r="S2982" s="13">
        <v>0</v>
      </c>
      <c r="T2982" s="13">
        <v>0</v>
      </c>
      <c r="U2982" s="13">
        <v>0</v>
      </c>
      <c r="V2982" s="13">
        <v>0</v>
      </c>
      <c r="W2982" s="13">
        <v>0</v>
      </c>
      <c r="X2982" s="13">
        <v>0</v>
      </c>
      <c r="Y2982" s="13">
        <v>0</v>
      </c>
      <c r="Z2982" s="13">
        <v>0</v>
      </c>
      <c r="AA2982" s="13">
        <v>0</v>
      </c>
      <c r="AB2982" s="13"/>
      <c r="AC2982" s="13"/>
      <c r="AD2982" s="13"/>
      <c r="AE2982" s="13"/>
      <c r="AF2982" s="13"/>
      <c r="AG2982" s="13"/>
      <c r="AH2982" s="13"/>
      <c r="AI2982" s="13"/>
      <c r="AJ2982" s="13"/>
      <c r="AK2982" s="13"/>
      <c r="AL2982" s="13"/>
      <c r="AM2982" s="13"/>
      <c r="AN2982" s="13"/>
      <c r="AO2982" s="13"/>
      <c r="AP2982" s="13"/>
      <c r="AQ2982" s="13"/>
      <c r="AR2982" s="13"/>
      <c r="AS2982" s="13"/>
      <c r="AT2982" s="13"/>
      <c r="AU2982" s="13"/>
      <c r="AV2982" s="13"/>
      <c r="AW2982" s="13"/>
      <c r="AX2982" s="13"/>
      <c r="AY2982" s="14" t="str">
        <f t="shared" si="464"/>
        <v/>
      </c>
      <c r="AZ2982" s="14">
        <f t="shared" si="472"/>
        <v>23</v>
      </c>
      <c r="BA2982" s="19">
        <f t="shared" si="465"/>
        <v>0</v>
      </c>
      <c r="BB2982" s="20" t="e">
        <f t="shared" si="473"/>
        <v>#DIV/0!</v>
      </c>
      <c r="BC2982">
        <f t="shared" si="466"/>
        <v>23</v>
      </c>
      <c r="BD2982" s="14">
        <f t="shared" si="467"/>
        <v>1</v>
      </c>
      <c r="BE2982" s="14" t="str">
        <f t="shared" si="468"/>
        <v/>
      </c>
      <c r="BF2982" s="14" t="str">
        <f t="shared" si="469"/>
        <v/>
      </c>
      <c r="BG2982" s="14" t="str">
        <f t="shared" si="470"/>
        <v/>
      </c>
    </row>
    <row r="2983" spans="1:59" x14ac:dyDescent="0.2">
      <c r="A2983" t="str">
        <f t="shared" si="471"/>
        <v>Sam Walsh_2017</v>
      </c>
      <c r="B2983" t="s">
        <v>2742</v>
      </c>
      <c r="C2983" t="s">
        <v>84</v>
      </c>
      <c r="D2983">
        <v>2017</v>
      </c>
      <c r="E2983" s="13">
        <v>0</v>
      </c>
      <c r="F2983" s="13">
        <v>0</v>
      </c>
      <c r="G2983" s="13">
        <v>0</v>
      </c>
      <c r="H2983" s="13">
        <v>0</v>
      </c>
      <c r="I2983" s="13">
        <v>0</v>
      </c>
      <c r="J2983" s="13">
        <v>0</v>
      </c>
      <c r="K2983" s="13">
        <v>0</v>
      </c>
      <c r="L2983" s="13">
        <v>0</v>
      </c>
      <c r="M2983" s="13">
        <v>0</v>
      </c>
      <c r="N2983" s="13">
        <v>0</v>
      </c>
      <c r="O2983" s="13">
        <v>0</v>
      </c>
      <c r="P2983" s="13">
        <v>0</v>
      </c>
      <c r="Q2983" s="13">
        <v>0</v>
      </c>
      <c r="R2983" s="13">
        <v>0</v>
      </c>
      <c r="S2983" s="13">
        <v>0</v>
      </c>
      <c r="T2983" s="13">
        <v>0</v>
      </c>
      <c r="U2983" s="13">
        <v>0</v>
      </c>
      <c r="V2983" s="13">
        <v>0</v>
      </c>
      <c r="W2983" s="13">
        <v>0</v>
      </c>
      <c r="X2983" s="13">
        <v>0</v>
      </c>
      <c r="Y2983" s="13">
        <v>0</v>
      </c>
      <c r="Z2983" s="13">
        <v>0</v>
      </c>
      <c r="AA2983" s="13">
        <v>0</v>
      </c>
      <c r="AB2983" s="13"/>
      <c r="AC2983" s="13"/>
      <c r="AD2983" s="13"/>
      <c r="AE2983" s="13"/>
      <c r="AF2983" s="13"/>
      <c r="AG2983" s="13"/>
      <c r="AH2983" s="13"/>
      <c r="AI2983" s="13"/>
      <c r="AJ2983" s="13"/>
      <c r="AK2983" s="13"/>
      <c r="AL2983" s="13"/>
      <c r="AM2983" s="13"/>
      <c r="AN2983" s="13"/>
      <c r="AO2983" s="13"/>
      <c r="AP2983" s="13"/>
      <c r="AQ2983" s="13"/>
      <c r="AR2983" s="13"/>
      <c r="AS2983" s="13"/>
      <c r="AT2983" s="13"/>
      <c r="AU2983" s="13"/>
      <c r="AV2983" s="13"/>
      <c r="AW2983" s="13"/>
      <c r="AX2983" s="13"/>
      <c r="AY2983" s="14" t="str">
        <f t="shared" si="464"/>
        <v/>
      </c>
      <c r="AZ2983" s="14">
        <f t="shared" si="472"/>
        <v>23</v>
      </c>
      <c r="BA2983" s="19">
        <f t="shared" si="465"/>
        <v>0</v>
      </c>
      <c r="BB2983" s="20" t="e">
        <f t="shared" si="473"/>
        <v>#DIV/0!</v>
      </c>
      <c r="BC2983">
        <f t="shared" si="466"/>
        <v>23</v>
      </c>
      <c r="BD2983" s="14">
        <f t="shared" si="467"/>
        <v>1</v>
      </c>
      <c r="BE2983" s="14" t="str">
        <f t="shared" si="468"/>
        <v/>
      </c>
      <c r="BF2983" s="14" t="str">
        <f t="shared" si="469"/>
        <v/>
      </c>
      <c r="BG2983" s="14" t="str">
        <f t="shared" si="470"/>
        <v/>
      </c>
    </row>
    <row r="2984" spans="1:59" x14ac:dyDescent="0.2">
      <c r="A2984" t="str">
        <f t="shared" si="471"/>
        <v>Sam Walsh_2016</v>
      </c>
      <c r="B2984" t="s">
        <v>2742</v>
      </c>
      <c r="C2984" t="s">
        <v>84</v>
      </c>
      <c r="D2984">
        <v>2016</v>
      </c>
      <c r="E2984" s="13">
        <v>0</v>
      </c>
      <c r="F2984" s="13">
        <v>0</v>
      </c>
      <c r="G2984" s="13">
        <v>0</v>
      </c>
      <c r="H2984" s="13">
        <v>0</v>
      </c>
      <c r="I2984" s="13">
        <v>0</v>
      </c>
      <c r="J2984" s="13">
        <v>0</v>
      </c>
      <c r="K2984" s="13">
        <v>0</v>
      </c>
      <c r="L2984" s="13">
        <v>0</v>
      </c>
      <c r="M2984" s="13">
        <v>0</v>
      </c>
      <c r="N2984" s="13">
        <v>0</v>
      </c>
      <c r="O2984" s="13">
        <v>0</v>
      </c>
      <c r="P2984" s="13">
        <v>0</v>
      </c>
      <c r="Q2984" s="13">
        <v>0</v>
      </c>
      <c r="R2984" s="13">
        <v>0</v>
      </c>
      <c r="S2984" s="13">
        <v>0</v>
      </c>
      <c r="T2984" s="13">
        <v>0</v>
      </c>
      <c r="U2984" s="13">
        <v>0</v>
      </c>
      <c r="V2984" s="13">
        <v>0</v>
      </c>
      <c r="W2984" s="13">
        <v>0</v>
      </c>
      <c r="X2984" s="13">
        <v>0</v>
      </c>
      <c r="Y2984" s="13">
        <v>0</v>
      </c>
      <c r="Z2984" s="13">
        <v>0</v>
      </c>
      <c r="AA2984" s="13">
        <v>0</v>
      </c>
      <c r="AB2984" s="13"/>
      <c r="AC2984" s="13"/>
      <c r="AD2984" s="13"/>
      <c r="AE2984" s="13"/>
      <c r="AF2984" s="13"/>
      <c r="AG2984" s="13"/>
      <c r="AH2984" s="13"/>
      <c r="AI2984" s="13"/>
      <c r="AJ2984" s="13"/>
      <c r="AK2984" s="13"/>
      <c r="AL2984" s="13"/>
      <c r="AM2984" s="13"/>
      <c r="AN2984" s="13"/>
      <c r="AO2984" s="13"/>
      <c r="AP2984" s="13"/>
      <c r="AQ2984" s="13"/>
      <c r="AR2984" s="13"/>
      <c r="AS2984" s="13"/>
      <c r="AT2984" s="13"/>
      <c r="AU2984" s="13"/>
      <c r="AV2984" s="13"/>
      <c r="AW2984" s="13"/>
      <c r="AX2984" s="13"/>
      <c r="AY2984" s="14" t="str">
        <f t="shared" si="464"/>
        <v/>
      </c>
      <c r="AZ2984" s="14">
        <f t="shared" si="472"/>
        <v>23</v>
      </c>
      <c r="BA2984" s="19">
        <f t="shared" si="465"/>
        <v>0</v>
      </c>
      <c r="BB2984" s="20" t="e">
        <f t="shared" si="473"/>
        <v>#DIV/0!</v>
      </c>
      <c r="BC2984">
        <f t="shared" si="466"/>
        <v>23</v>
      </c>
      <c r="BD2984" s="14">
        <f t="shared" si="467"/>
        <v>1</v>
      </c>
      <c r="BE2984" s="14" t="str">
        <f t="shared" si="468"/>
        <v/>
      </c>
      <c r="BF2984" s="14" t="str">
        <f t="shared" si="469"/>
        <v/>
      </c>
      <c r="BG2984" s="14" t="str">
        <f t="shared" si="470"/>
        <v/>
      </c>
    </row>
    <row r="2985" spans="1:59" x14ac:dyDescent="0.2">
      <c r="A2985" t="str">
        <f t="shared" si="471"/>
        <v>Sam Walsh_2015</v>
      </c>
      <c r="B2985" t="s">
        <v>2742</v>
      </c>
      <c r="C2985" t="s">
        <v>84</v>
      </c>
      <c r="D2985">
        <v>2015</v>
      </c>
      <c r="E2985" s="13">
        <v>0</v>
      </c>
      <c r="F2985" s="13">
        <v>0</v>
      </c>
      <c r="G2985" s="13">
        <v>0</v>
      </c>
      <c r="H2985" s="13">
        <v>0</v>
      </c>
      <c r="I2985" s="13">
        <v>0</v>
      </c>
      <c r="J2985" s="13">
        <v>0</v>
      </c>
      <c r="K2985" s="13">
        <v>0</v>
      </c>
      <c r="L2985" s="13">
        <v>0</v>
      </c>
      <c r="M2985" s="13">
        <v>0</v>
      </c>
      <c r="N2985" s="13">
        <v>0</v>
      </c>
      <c r="O2985" s="13">
        <v>0</v>
      </c>
      <c r="P2985" s="13">
        <v>0</v>
      </c>
      <c r="Q2985" s="13">
        <v>0</v>
      </c>
      <c r="R2985" s="13">
        <v>0</v>
      </c>
      <c r="S2985" s="13">
        <v>0</v>
      </c>
      <c r="T2985" s="13">
        <v>0</v>
      </c>
      <c r="U2985" s="13">
        <v>0</v>
      </c>
      <c r="V2985" s="13">
        <v>0</v>
      </c>
      <c r="W2985" s="13">
        <v>0</v>
      </c>
      <c r="X2985" s="13">
        <v>0</v>
      </c>
      <c r="Y2985" s="13">
        <v>0</v>
      </c>
      <c r="Z2985" s="13">
        <v>0</v>
      </c>
      <c r="AA2985" s="13">
        <v>0</v>
      </c>
      <c r="AB2985" s="13"/>
      <c r="AC2985" s="13"/>
      <c r="AD2985" s="13"/>
      <c r="AE2985" s="13"/>
      <c r="AF2985" s="13"/>
      <c r="AG2985" s="13"/>
      <c r="AH2985" s="13"/>
      <c r="AI2985" s="13"/>
      <c r="AJ2985" s="13"/>
      <c r="AK2985" s="13"/>
      <c r="AL2985" s="13"/>
      <c r="AM2985" s="13"/>
      <c r="AN2985" s="13"/>
      <c r="AO2985" s="13"/>
      <c r="AP2985" s="13"/>
      <c r="AQ2985" s="13"/>
      <c r="AR2985" s="13"/>
      <c r="AS2985" s="13"/>
      <c r="AT2985" s="13"/>
      <c r="AU2985" s="13"/>
      <c r="AV2985" s="13"/>
      <c r="AW2985" s="13"/>
      <c r="AX2985" s="13"/>
      <c r="AY2985" s="14" t="str">
        <f t="shared" si="464"/>
        <v/>
      </c>
      <c r="AZ2985" s="14">
        <f t="shared" si="472"/>
        <v>23</v>
      </c>
      <c r="BA2985" s="19">
        <f t="shared" si="465"/>
        <v>0</v>
      </c>
      <c r="BB2985" s="20" t="e">
        <f t="shared" si="473"/>
        <v>#DIV/0!</v>
      </c>
      <c r="BC2985">
        <f t="shared" si="466"/>
        <v>23</v>
      </c>
      <c r="BD2985" s="14">
        <f t="shared" si="467"/>
        <v>1</v>
      </c>
      <c r="BE2985" s="14" t="str">
        <f t="shared" si="468"/>
        <v/>
      </c>
      <c r="BF2985" s="14" t="str">
        <f t="shared" si="469"/>
        <v/>
      </c>
      <c r="BG2985" s="14" t="str">
        <f t="shared" si="470"/>
        <v/>
      </c>
    </row>
    <row r="2986" spans="1:59" x14ac:dyDescent="0.2">
      <c r="A2986" t="str">
        <f t="shared" si="471"/>
        <v>Michael Walters_2018</v>
      </c>
      <c r="B2986" t="s">
        <v>793</v>
      </c>
      <c r="C2986" t="s">
        <v>184</v>
      </c>
      <c r="D2986">
        <v>2018</v>
      </c>
      <c r="E2986" s="13">
        <v>478300</v>
      </c>
      <c r="F2986" s="13">
        <v>478300</v>
      </c>
      <c r="G2986" s="13">
        <v>478300</v>
      </c>
      <c r="H2986" s="13">
        <v>499300</v>
      </c>
      <c r="I2986" s="13">
        <v>511400</v>
      </c>
      <c r="J2986" s="13">
        <v>512600</v>
      </c>
      <c r="K2986" s="13">
        <v>460100</v>
      </c>
      <c r="L2986" s="13">
        <v>460100</v>
      </c>
      <c r="M2986" s="13">
        <v>460100</v>
      </c>
      <c r="N2986" s="13">
        <v>424000</v>
      </c>
      <c r="O2986" s="13">
        <v>419700</v>
      </c>
      <c r="P2986" s="13">
        <v>450200</v>
      </c>
      <c r="Q2986" s="13">
        <v>463200</v>
      </c>
      <c r="R2986" s="13">
        <v>463200</v>
      </c>
      <c r="S2986" s="13">
        <v>463200</v>
      </c>
      <c r="T2986" s="13">
        <v>447000</v>
      </c>
      <c r="U2986" s="13">
        <v>440400</v>
      </c>
      <c r="V2986" s="13">
        <v>436000</v>
      </c>
      <c r="W2986" s="13">
        <v>433700</v>
      </c>
      <c r="X2986" s="13">
        <v>412900</v>
      </c>
      <c r="Y2986" s="13">
        <v>412800</v>
      </c>
      <c r="Z2986" s="13">
        <v>413500</v>
      </c>
      <c r="AA2986" s="13">
        <v>417500</v>
      </c>
      <c r="AB2986" s="13">
        <v>83</v>
      </c>
      <c r="AC2986" s="13">
        <v>116</v>
      </c>
      <c r="AD2986" s="13">
        <v>132</v>
      </c>
      <c r="AE2986" s="13">
        <v>72</v>
      </c>
      <c r="AF2986" s="13">
        <v>98</v>
      </c>
      <c r="AG2986" s="13">
        <v>17</v>
      </c>
      <c r="AH2986" s="13"/>
      <c r="AI2986" s="13"/>
      <c r="AJ2986" s="13">
        <v>82</v>
      </c>
      <c r="AK2986" s="13">
        <v>146</v>
      </c>
      <c r="AL2986" s="13">
        <v>92</v>
      </c>
      <c r="AM2986" s="13">
        <v>64</v>
      </c>
      <c r="AN2986" s="13"/>
      <c r="AO2986" s="13"/>
      <c r="AP2986" s="13">
        <v>91</v>
      </c>
      <c r="AQ2986" s="13">
        <v>104</v>
      </c>
      <c r="AR2986" s="13">
        <v>64</v>
      </c>
      <c r="AS2986" s="13">
        <v>94</v>
      </c>
      <c r="AT2986" s="13">
        <v>61</v>
      </c>
      <c r="AU2986" s="13">
        <v>99</v>
      </c>
      <c r="AV2986" s="13">
        <v>96</v>
      </c>
      <c r="AW2986" s="13">
        <v>70</v>
      </c>
      <c r="AX2986" s="13"/>
      <c r="AY2986" s="14">
        <f t="shared" si="464"/>
        <v>87.833333333333329</v>
      </c>
      <c r="AZ2986" s="14">
        <f t="shared" si="472"/>
        <v>23</v>
      </c>
      <c r="BA2986" s="19">
        <f t="shared" si="465"/>
        <v>0.81818181818181823</v>
      </c>
      <c r="BB2986" s="20">
        <f t="shared" si="473"/>
        <v>28.950769572215684</v>
      </c>
      <c r="BC2986">
        <f t="shared" si="466"/>
        <v>0</v>
      </c>
      <c r="BD2986" s="14">
        <f t="shared" si="467"/>
        <v>21</v>
      </c>
      <c r="BE2986" s="14">
        <f t="shared" si="468"/>
        <v>86.333333333333329</v>
      </c>
      <c r="BF2986" s="14">
        <f t="shared" si="469"/>
        <v>96</v>
      </c>
      <c r="BG2986" s="14">
        <f t="shared" si="470"/>
        <v>84.875</v>
      </c>
    </row>
    <row r="2987" spans="1:59" x14ac:dyDescent="0.2">
      <c r="A2987" t="str">
        <f t="shared" si="471"/>
        <v>Michael Walters_2017</v>
      </c>
      <c r="B2987" t="s">
        <v>793</v>
      </c>
      <c r="C2987" t="s">
        <v>184</v>
      </c>
      <c r="D2987">
        <v>2017</v>
      </c>
      <c r="E2987" s="13">
        <v>427600</v>
      </c>
      <c r="F2987" s="13">
        <v>427600</v>
      </c>
      <c r="G2987" s="13">
        <v>427600</v>
      </c>
      <c r="H2987" s="13">
        <v>399300</v>
      </c>
      <c r="I2987" s="13">
        <v>395400</v>
      </c>
      <c r="J2987" s="13">
        <v>385200</v>
      </c>
      <c r="K2987" s="13">
        <v>355200</v>
      </c>
      <c r="L2987" s="13">
        <v>348200</v>
      </c>
      <c r="M2987" s="13">
        <v>383300</v>
      </c>
      <c r="N2987" s="13">
        <v>457400</v>
      </c>
      <c r="O2987" s="13">
        <v>480700</v>
      </c>
      <c r="P2987" s="13">
        <v>472200</v>
      </c>
      <c r="Q2987" s="13">
        <v>449100</v>
      </c>
      <c r="R2987" s="13">
        <v>449100</v>
      </c>
      <c r="S2987" s="13">
        <v>456800</v>
      </c>
      <c r="T2987" s="13">
        <v>501500</v>
      </c>
      <c r="U2987" s="13">
        <v>539000</v>
      </c>
      <c r="V2987" s="13">
        <v>558700</v>
      </c>
      <c r="W2987" s="13">
        <v>517000</v>
      </c>
      <c r="X2987" s="13">
        <v>517000</v>
      </c>
      <c r="Y2987" s="13">
        <v>517000</v>
      </c>
      <c r="Z2987" s="13">
        <v>517000</v>
      </c>
      <c r="AA2987" s="13">
        <v>517000</v>
      </c>
      <c r="AB2987" s="13">
        <v>47</v>
      </c>
      <c r="AC2987" s="13">
        <v>62</v>
      </c>
      <c r="AD2987" s="13">
        <v>77</v>
      </c>
      <c r="AE2987" s="13">
        <v>86</v>
      </c>
      <c r="AF2987" s="13">
        <v>45</v>
      </c>
      <c r="AG2987" s="13">
        <v>28</v>
      </c>
      <c r="AH2987" s="13">
        <v>119</v>
      </c>
      <c r="AI2987" s="13">
        <v>137</v>
      </c>
      <c r="AJ2987" s="13">
        <v>135</v>
      </c>
      <c r="AK2987" s="13">
        <v>49</v>
      </c>
      <c r="AL2987" s="13">
        <v>81</v>
      </c>
      <c r="AM2987" s="13">
        <v>95</v>
      </c>
      <c r="AN2987" s="13"/>
      <c r="AO2987" s="13">
        <v>105</v>
      </c>
      <c r="AP2987" s="13">
        <v>172</v>
      </c>
      <c r="AQ2987" s="13">
        <v>106</v>
      </c>
      <c r="AR2987" s="13">
        <v>88</v>
      </c>
      <c r="AS2987" s="13">
        <v>47</v>
      </c>
      <c r="AT2987" s="13"/>
      <c r="AU2987" s="13"/>
      <c r="AV2987" s="13"/>
      <c r="AW2987" s="13"/>
      <c r="AX2987" s="13"/>
      <c r="AY2987" s="14">
        <f t="shared" si="464"/>
        <v>87</v>
      </c>
      <c r="AZ2987" s="14">
        <f t="shared" si="472"/>
        <v>23</v>
      </c>
      <c r="BA2987" s="19">
        <f t="shared" si="465"/>
        <v>0.77272727272727271</v>
      </c>
      <c r="BB2987" s="20">
        <f t="shared" si="473"/>
        <v>39.094436944404251</v>
      </c>
      <c r="BC2987">
        <f t="shared" si="466"/>
        <v>0</v>
      </c>
      <c r="BD2987" s="14">
        <f t="shared" si="467"/>
        <v>8</v>
      </c>
      <c r="BE2987" s="14">
        <f t="shared" si="468"/>
        <v>57.5</v>
      </c>
      <c r="BF2987" s="14">
        <f t="shared" si="469"/>
        <v>102.66666666666667</v>
      </c>
      <c r="BG2987" s="14">
        <f t="shared" si="470"/>
        <v>103.25</v>
      </c>
    </row>
    <row r="2988" spans="1:59" x14ac:dyDescent="0.2">
      <c r="A2988" t="str">
        <f t="shared" si="471"/>
        <v>Michael Walters_2016</v>
      </c>
      <c r="B2988" t="s">
        <v>793</v>
      </c>
      <c r="C2988" t="s">
        <v>184</v>
      </c>
      <c r="D2988">
        <v>2016</v>
      </c>
      <c r="E2988" s="13">
        <v>439200</v>
      </c>
      <c r="F2988" s="13">
        <v>439200</v>
      </c>
      <c r="G2988" s="13">
        <v>439200</v>
      </c>
      <c r="H2988" s="13">
        <v>422700</v>
      </c>
      <c r="I2988" s="13">
        <v>413900</v>
      </c>
      <c r="J2988" s="13">
        <v>406200</v>
      </c>
      <c r="K2988" s="13">
        <v>434500</v>
      </c>
      <c r="L2988" s="13">
        <v>456600</v>
      </c>
      <c r="M2988" s="13">
        <v>472500</v>
      </c>
      <c r="N2988" s="13">
        <v>456300</v>
      </c>
      <c r="O2988" s="13">
        <v>434300</v>
      </c>
      <c r="P2988" s="13">
        <v>426800</v>
      </c>
      <c r="Q2988" s="13">
        <v>431800</v>
      </c>
      <c r="R2988" s="13">
        <v>431200</v>
      </c>
      <c r="S2988" s="13">
        <v>419400</v>
      </c>
      <c r="T2988" s="13">
        <v>419400</v>
      </c>
      <c r="U2988" s="13">
        <v>403500</v>
      </c>
      <c r="V2988" s="13">
        <v>391300</v>
      </c>
      <c r="W2988" s="13">
        <v>396500</v>
      </c>
      <c r="X2988" s="13">
        <v>384600</v>
      </c>
      <c r="Y2988" s="13">
        <v>363000</v>
      </c>
      <c r="Z2988" s="13">
        <v>338400</v>
      </c>
      <c r="AA2988" s="13">
        <v>329700</v>
      </c>
      <c r="AB2988" s="13">
        <v>76</v>
      </c>
      <c r="AC2988" s="13">
        <v>106</v>
      </c>
      <c r="AD2988" s="13">
        <v>39</v>
      </c>
      <c r="AE2988" s="13">
        <v>84</v>
      </c>
      <c r="AF2988" s="13">
        <v>102</v>
      </c>
      <c r="AG2988" s="13">
        <v>116</v>
      </c>
      <c r="AH2988" s="13">
        <v>90</v>
      </c>
      <c r="AI2988" s="13">
        <v>101</v>
      </c>
      <c r="AJ2988" s="13">
        <v>55</v>
      </c>
      <c r="AK2988" s="13">
        <v>68</v>
      </c>
      <c r="AL2988" s="13">
        <v>120</v>
      </c>
      <c r="AM2988" s="13">
        <v>80</v>
      </c>
      <c r="AN2988" s="13">
        <v>65</v>
      </c>
      <c r="AO2988" s="13">
        <v>90</v>
      </c>
      <c r="AP2988" s="13"/>
      <c r="AQ2988" s="13">
        <v>62</v>
      </c>
      <c r="AR2988" s="13">
        <v>67</v>
      </c>
      <c r="AS2988" s="13">
        <v>124</v>
      </c>
      <c r="AT2988" s="13">
        <v>27</v>
      </c>
      <c r="AU2988" s="13">
        <v>38</v>
      </c>
      <c r="AV2988" s="13">
        <v>104</v>
      </c>
      <c r="AW2988" s="13">
        <v>48</v>
      </c>
      <c r="AX2988" s="13">
        <v>67</v>
      </c>
      <c r="AY2988" s="14">
        <f t="shared" si="464"/>
        <v>78.590909090909093</v>
      </c>
      <c r="AZ2988" s="14">
        <f t="shared" si="472"/>
        <v>23</v>
      </c>
      <c r="BA2988" s="19">
        <f t="shared" si="465"/>
        <v>1</v>
      </c>
      <c r="BB2988" s="20">
        <f t="shared" si="473"/>
        <v>27.715663597648323</v>
      </c>
      <c r="BC2988">
        <f t="shared" si="466"/>
        <v>0</v>
      </c>
      <c r="BD2988" s="14">
        <f t="shared" si="467"/>
        <v>23</v>
      </c>
      <c r="BE2988" s="14">
        <f t="shared" si="468"/>
        <v>87.166666666666671</v>
      </c>
      <c r="BF2988" s="14">
        <f t="shared" si="469"/>
        <v>85.666666666666671</v>
      </c>
      <c r="BG2988" s="14">
        <f t="shared" si="470"/>
        <v>67.125</v>
      </c>
    </row>
    <row r="2989" spans="1:59" x14ac:dyDescent="0.2">
      <c r="A2989" t="str">
        <f t="shared" si="471"/>
        <v>Michael Walters_2015</v>
      </c>
      <c r="B2989" t="s">
        <v>793</v>
      </c>
      <c r="C2989" t="s">
        <v>184</v>
      </c>
      <c r="D2989">
        <v>2015</v>
      </c>
      <c r="E2989" s="13">
        <v>383000</v>
      </c>
      <c r="F2989" s="13">
        <v>383000</v>
      </c>
      <c r="G2989" s="13">
        <v>383000</v>
      </c>
      <c r="H2989" s="13">
        <v>383000</v>
      </c>
      <c r="I2989" s="13">
        <v>387800</v>
      </c>
      <c r="J2989" s="13">
        <v>366200</v>
      </c>
      <c r="K2989" s="13">
        <v>328700</v>
      </c>
      <c r="L2989" s="13">
        <v>321500</v>
      </c>
      <c r="M2989" s="13">
        <v>353000</v>
      </c>
      <c r="N2989" s="13">
        <v>394800</v>
      </c>
      <c r="O2989" s="13">
        <v>420700</v>
      </c>
      <c r="P2989" s="13">
        <v>428500</v>
      </c>
      <c r="Q2989" s="13">
        <v>428500</v>
      </c>
      <c r="R2989" s="13">
        <v>436500</v>
      </c>
      <c r="S2989" s="13">
        <v>445900</v>
      </c>
      <c r="T2989" s="13">
        <v>441700</v>
      </c>
      <c r="U2989" s="13">
        <v>437400</v>
      </c>
      <c r="V2989" s="13">
        <v>416400</v>
      </c>
      <c r="W2989" s="13">
        <v>433600</v>
      </c>
      <c r="X2989" s="13">
        <v>432000</v>
      </c>
      <c r="Y2989" s="13">
        <v>434400</v>
      </c>
      <c r="Z2989" s="13">
        <v>424400</v>
      </c>
      <c r="AA2989" s="13">
        <v>424400</v>
      </c>
      <c r="AB2989" s="13">
        <v>54</v>
      </c>
      <c r="AC2989" s="13">
        <v>72</v>
      </c>
      <c r="AD2989" s="13">
        <v>101</v>
      </c>
      <c r="AE2989" s="13">
        <v>66</v>
      </c>
      <c r="AF2989" s="13">
        <v>16</v>
      </c>
      <c r="AG2989" s="13">
        <v>52</v>
      </c>
      <c r="AH2989" s="13">
        <v>112</v>
      </c>
      <c r="AI2989" s="13">
        <v>99</v>
      </c>
      <c r="AJ2989" s="13">
        <v>94</v>
      </c>
      <c r="AK2989" s="13">
        <v>99</v>
      </c>
      <c r="AL2989" s="13">
        <v>74</v>
      </c>
      <c r="AM2989" s="13"/>
      <c r="AN2989" s="13">
        <v>100</v>
      </c>
      <c r="AO2989" s="13">
        <v>105</v>
      </c>
      <c r="AP2989" s="13">
        <v>49</v>
      </c>
      <c r="AQ2989" s="13">
        <v>98</v>
      </c>
      <c r="AR2989" s="13">
        <v>70</v>
      </c>
      <c r="AS2989" s="13">
        <v>123</v>
      </c>
      <c r="AT2989" s="13">
        <v>66</v>
      </c>
      <c r="AU2989" s="13">
        <v>79</v>
      </c>
      <c r="AV2989" s="13">
        <v>99</v>
      </c>
      <c r="AW2989" s="13"/>
      <c r="AX2989" s="13"/>
      <c r="AY2989" s="14">
        <f t="shared" si="464"/>
        <v>81.400000000000006</v>
      </c>
      <c r="AZ2989" s="14">
        <f t="shared" si="472"/>
        <v>23</v>
      </c>
      <c r="BA2989" s="19">
        <f t="shared" si="465"/>
        <v>0.90909090909090906</v>
      </c>
      <c r="BB2989" s="20">
        <f t="shared" si="473"/>
        <v>26.170292518929077</v>
      </c>
      <c r="BC2989">
        <f t="shared" si="466"/>
        <v>0</v>
      </c>
      <c r="BD2989" s="14">
        <f t="shared" si="467"/>
        <v>8</v>
      </c>
      <c r="BE2989" s="14">
        <f t="shared" si="468"/>
        <v>60.166666666666664</v>
      </c>
      <c r="BF2989" s="14">
        <f t="shared" si="469"/>
        <v>95.6</v>
      </c>
      <c r="BG2989" s="14">
        <f t="shared" si="470"/>
        <v>83.428571428571431</v>
      </c>
    </row>
    <row r="2990" spans="1:59" x14ac:dyDescent="0.2">
      <c r="A2990" t="str">
        <f t="shared" si="471"/>
        <v>Callan Ward_2018</v>
      </c>
      <c r="B2990" t="s">
        <v>575</v>
      </c>
      <c r="C2990" t="s">
        <v>490</v>
      </c>
      <c r="D2990">
        <v>2018</v>
      </c>
      <c r="E2990" s="13">
        <v>548300</v>
      </c>
      <c r="F2990" s="13">
        <v>548300</v>
      </c>
      <c r="G2990" s="13">
        <v>548300</v>
      </c>
      <c r="H2990" s="13">
        <v>542100</v>
      </c>
      <c r="I2990" s="13">
        <v>547400</v>
      </c>
      <c r="J2990" s="13">
        <v>549400</v>
      </c>
      <c r="K2990" s="13">
        <v>523000</v>
      </c>
      <c r="L2990" s="13">
        <v>494700</v>
      </c>
      <c r="M2990" s="13">
        <v>475900</v>
      </c>
      <c r="N2990" s="13">
        <v>462700</v>
      </c>
      <c r="O2990" s="13">
        <v>469100</v>
      </c>
      <c r="P2990" s="13">
        <v>474300</v>
      </c>
      <c r="Q2990" s="13">
        <v>517800</v>
      </c>
      <c r="R2990" s="13">
        <v>517800</v>
      </c>
      <c r="S2990" s="13">
        <v>530500</v>
      </c>
      <c r="T2990" s="13">
        <v>547000</v>
      </c>
      <c r="U2990" s="13">
        <v>535400</v>
      </c>
      <c r="V2990" s="13">
        <v>546200</v>
      </c>
      <c r="W2990" s="13">
        <v>538300</v>
      </c>
      <c r="X2990" s="13">
        <v>514800</v>
      </c>
      <c r="Y2990" s="13">
        <v>512200</v>
      </c>
      <c r="Z2990" s="13">
        <v>515800</v>
      </c>
      <c r="AA2990" s="13">
        <v>544700</v>
      </c>
      <c r="AB2990" s="13">
        <v>84</v>
      </c>
      <c r="AC2990" s="13">
        <v>108</v>
      </c>
      <c r="AD2990" s="13">
        <v>120</v>
      </c>
      <c r="AE2990" s="13">
        <v>102</v>
      </c>
      <c r="AF2990" s="13">
        <v>103</v>
      </c>
      <c r="AG2990" s="13">
        <v>62</v>
      </c>
      <c r="AH2990" s="13">
        <v>84</v>
      </c>
      <c r="AI2990" s="13">
        <v>110</v>
      </c>
      <c r="AJ2990" s="13">
        <v>64</v>
      </c>
      <c r="AK2990" s="13">
        <v>118</v>
      </c>
      <c r="AL2990" s="13">
        <v>111</v>
      </c>
      <c r="AM2990" s="13">
        <v>156</v>
      </c>
      <c r="AN2990" s="13"/>
      <c r="AO2990" s="13">
        <v>75</v>
      </c>
      <c r="AP2990" s="13">
        <v>131</v>
      </c>
      <c r="AQ2990" s="13">
        <v>103</v>
      </c>
      <c r="AR2990" s="13">
        <v>117</v>
      </c>
      <c r="AS2990" s="13">
        <v>97</v>
      </c>
      <c r="AT2990" s="13">
        <v>63</v>
      </c>
      <c r="AU2990" s="13">
        <v>151</v>
      </c>
      <c r="AV2990" s="13">
        <v>110</v>
      </c>
      <c r="AW2990" s="13">
        <v>116</v>
      </c>
      <c r="AX2990" s="13">
        <v>117</v>
      </c>
      <c r="AY2990" s="14">
        <f t="shared" si="464"/>
        <v>104.63636363636364</v>
      </c>
      <c r="AZ2990" s="14">
        <f t="shared" si="472"/>
        <v>23</v>
      </c>
      <c r="BA2990" s="19">
        <f t="shared" si="465"/>
        <v>1</v>
      </c>
      <c r="BB2990" s="20">
        <f t="shared" si="473"/>
        <v>25.303012157496671</v>
      </c>
      <c r="BC2990">
        <f t="shared" si="466"/>
        <v>0</v>
      </c>
      <c r="BD2990" s="14">
        <f t="shared" si="467"/>
        <v>10</v>
      </c>
      <c r="BE2990" s="14">
        <f t="shared" si="468"/>
        <v>96.5</v>
      </c>
      <c r="BF2990" s="14">
        <f t="shared" si="469"/>
        <v>107.16666666666667</v>
      </c>
      <c r="BG2990" s="14">
        <f t="shared" si="470"/>
        <v>111.66666666666667</v>
      </c>
    </row>
    <row r="2991" spans="1:59" x14ac:dyDescent="0.2">
      <c r="A2991" t="str">
        <f t="shared" si="471"/>
        <v>Callan Ward_2017</v>
      </c>
      <c r="B2991" t="s">
        <v>575</v>
      </c>
      <c r="C2991" t="s">
        <v>490</v>
      </c>
      <c r="D2991">
        <v>2017</v>
      </c>
      <c r="E2991" s="13">
        <v>574500</v>
      </c>
      <c r="F2991" s="13">
        <v>574500</v>
      </c>
      <c r="G2991" s="13">
        <v>574500</v>
      </c>
      <c r="H2991" s="13">
        <v>547700</v>
      </c>
      <c r="I2991" s="13">
        <v>522400</v>
      </c>
      <c r="J2991" s="13">
        <v>501400</v>
      </c>
      <c r="K2991" s="13">
        <v>484200</v>
      </c>
      <c r="L2991" s="13">
        <v>488900</v>
      </c>
      <c r="M2991" s="13">
        <v>483500</v>
      </c>
      <c r="N2991" s="13">
        <v>467100</v>
      </c>
      <c r="O2991" s="13">
        <v>456600</v>
      </c>
      <c r="P2991" s="13">
        <v>446900</v>
      </c>
      <c r="Q2991" s="13">
        <v>463000</v>
      </c>
      <c r="R2991" s="13">
        <v>463000</v>
      </c>
      <c r="S2991" s="13">
        <v>478700</v>
      </c>
      <c r="T2991" s="13">
        <v>512200</v>
      </c>
      <c r="U2991" s="13">
        <v>547300</v>
      </c>
      <c r="V2991" s="13">
        <v>564300</v>
      </c>
      <c r="W2991" s="13">
        <v>570400</v>
      </c>
      <c r="X2991" s="13">
        <v>551900</v>
      </c>
      <c r="Y2991" s="13">
        <v>539300</v>
      </c>
      <c r="Z2991" s="13">
        <v>512200</v>
      </c>
      <c r="AA2991" s="13">
        <v>506600</v>
      </c>
      <c r="AB2991" s="13">
        <v>76</v>
      </c>
      <c r="AC2991" s="13">
        <v>106</v>
      </c>
      <c r="AD2991" s="13">
        <v>93</v>
      </c>
      <c r="AE2991" s="13">
        <v>65</v>
      </c>
      <c r="AF2991" s="13">
        <v>100</v>
      </c>
      <c r="AG2991" s="13">
        <v>91</v>
      </c>
      <c r="AH2991" s="13">
        <v>103</v>
      </c>
      <c r="AI2991" s="13">
        <v>82</v>
      </c>
      <c r="AJ2991" s="13">
        <v>62</v>
      </c>
      <c r="AK2991" s="13">
        <v>107</v>
      </c>
      <c r="AL2991" s="13">
        <v>79</v>
      </c>
      <c r="AM2991" s="13">
        <v>112</v>
      </c>
      <c r="AN2991" s="13"/>
      <c r="AO2991" s="13">
        <v>116</v>
      </c>
      <c r="AP2991" s="13">
        <v>132</v>
      </c>
      <c r="AQ2991" s="13">
        <v>136</v>
      </c>
      <c r="AR2991" s="13">
        <v>97</v>
      </c>
      <c r="AS2991" s="13">
        <v>119</v>
      </c>
      <c r="AT2991" s="13">
        <v>85</v>
      </c>
      <c r="AU2991" s="13">
        <v>101</v>
      </c>
      <c r="AV2991" s="13">
        <v>79</v>
      </c>
      <c r="AW2991" s="13">
        <v>117</v>
      </c>
      <c r="AX2991" s="13">
        <v>136</v>
      </c>
      <c r="AY2991" s="14">
        <f t="shared" ref="AY2991:AY3054" si="474">IFERROR(AVERAGEIFS(AB2991:AX2991,AB2991:AX2991,"&lt;&gt;"),"")</f>
        <v>99.727272727272734</v>
      </c>
      <c r="AZ2991" s="14">
        <f t="shared" si="472"/>
        <v>23</v>
      </c>
      <c r="BA2991" s="19">
        <f t="shared" ref="BA2991:BA3054" si="475">COUNTIF(AB2991:AX2991,"&lt;&gt;")/22</f>
        <v>1</v>
      </c>
      <c r="BB2991" s="20">
        <f t="shared" si="473"/>
        <v>21.352331908297003</v>
      </c>
      <c r="BC2991">
        <f t="shared" ref="BC2991:BC3054" si="476">COUNTIFS(E2991:AA2991,0)</f>
        <v>0</v>
      </c>
      <c r="BD2991" s="14">
        <f t="shared" ref="BD2991:BD3054" si="477">MATCH(MIN(E2991:AA2991),E2991:AA2991,0)</f>
        <v>12</v>
      </c>
      <c r="BE2991" s="14">
        <f t="shared" ref="BE2991:BE3054" si="478">IFERROR(AVERAGE(AB2991:AG2991),"")</f>
        <v>88.5</v>
      </c>
      <c r="BF2991" s="14">
        <f t="shared" ref="BF2991:BF3054" si="479">IFERROR(AVERAGE(AH2991:AM2991),"")</f>
        <v>90.833333333333329</v>
      </c>
      <c r="BG2991" s="14">
        <f t="shared" ref="BG2991:BG3054" si="480">IFERROR(AVERAGE(AP2991:AX2991),"")</f>
        <v>111.33333333333333</v>
      </c>
    </row>
    <row r="2992" spans="1:59" x14ac:dyDescent="0.2">
      <c r="A2992" t="str">
        <f t="shared" si="471"/>
        <v>Callan Ward_2016</v>
      </c>
      <c r="B2992" t="s">
        <v>575</v>
      </c>
      <c r="C2992" t="s">
        <v>490</v>
      </c>
      <c r="D2992">
        <v>2016</v>
      </c>
      <c r="E2992" s="13">
        <v>573900</v>
      </c>
      <c r="F2992" s="13">
        <v>573900</v>
      </c>
      <c r="G2992" s="13">
        <v>573900</v>
      </c>
      <c r="H2992" s="13">
        <v>578600</v>
      </c>
      <c r="I2992" s="13">
        <v>579700</v>
      </c>
      <c r="J2992" s="13">
        <v>578300</v>
      </c>
      <c r="K2992" s="13">
        <v>587100</v>
      </c>
      <c r="L2992" s="13">
        <v>582300</v>
      </c>
      <c r="M2992" s="13">
        <v>578100</v>
      </c>
      <c r="N2992" s="13">
        <v>570200</v>
      </c>
      <c r="O2992" s="13">
        <v>544500</v>
      </c>
      <c r="P2992" s="13">
        <v>542300</v>
      </c>
      <c r="Q2992" s="13">
        <v>529900</v>
      </c>
      <c r="R2992" s="13">
        <v>516000</v>
      </c>
      <c r="S2992" s="13">
        <v>506600</v>
      </c>
      <c r="T2992" s="13">
        <v>506600</v>
      </c>
      <c r="U2992" s="13">
        <v>490400</v>
      </c>
      <c r="V2992" s="13">
        <v>509300</v>
      </c>
      <c r="W2992" s="13">
        <v>508100</v>
      </c>
      <c r="X2992" s="13">
        <v>521500</v>
      </c>
      <c r="Y2992" s="13">
        <v>508800</v>
      </c>
      <c r="Z2992" s="13">
        <v>501900</v>
      </c>
      <c r="AA2992" s="13">
        <v>478700</v>
      </c>
      <c r="AB2992" s="13">
        <v>142</v>
      </c>
      <c r="AC2992" s="13">
        <v>97</v>
      </c>
      <c r="AD2992" s="13">
        <v>109</v>
      </c>
      <c r="AE2992" s="13">
        <v>137</v>
      </c>
      <c r="AF2992" s="13">
        <v>90</v>
      </c>
      <c r="AG2992" s="13">
        <v>132</v>
      </c>
      <c r="AH2992" s="13">
        <v>116</v>
      </c>
      <c r="AI2992" s="13">
        <v>88</v>
      </c>
      <c r="AJ2992" s="13">
        <v>124</v>
      </c>
      <c r="AK2992" s="13">
        <v>72</v>
      </c>
      <c r="AL2992" s="13">
        <v>125</v>
      </c>
      <c r="AM2992" s="13">
        <v>101</v>
      </c>
      <c r="AN2992" s="13">
        <v>69</v>
      </c>
      <c r="AO2992" s="13">
        <v>122</v>
      </c>
      <c r="AP2992" s="13"/>
      <c r="AQ2992" s="13">
        <v>78</v>
      </c>
      <c r="AR2992" s="13">
        <v>143</v>
      </c>
      <c r="AS2992" s="13">
        <v>90</v>
      </c>
      <c r="AT2992" s="13">
        <v>112</v>
      </c>
      <c r="AU2992" s="13">
        <v>92</v>
      </c>
      <c r="AV2992" s="13">
        <v>96</v>
      </c>
      <c r="AW2992" s="13">
        <v>70</v>
      </c>
      <c r="AX2992" s="13">
        <v>118</v>
      </c>
      <c r="AY2992" s="14">
        <f t="shared" si="474"/>
        <v>105.59090909090909</v>
      </c>
      <c r="AZ2992" s="14">
        <f t="shared" si="472"/>
        <v>23</v>
      </c>
      <c r="BA2992" s="19">
        <f t="shared" si="475"/>
        <v>1</v>
      </c>
      <c r="BB2992" s="20">
        <f t="shared" si="473"/>
        <v>23.269966523210595</v>
      </c>
      <c r="BC2992">
        <f t="shared" si="476"/>
        <v>0</v>
      </c>
      <c r="BD2992" s="14">
        <f t="shared" si="477"/>
        <v>23</v>
      </c>
      <c r="BE2992" s="14">
        <f t="shared" si="478"/>
        <v>117.83333333333333</v>
      </c>
      <c r="BF2992" s="14">
        <f t="shared" si="479"/>
        <v>104.33333333333333</v>
      </c>
      <c r="BG2992" s="14">
        <f t="shared" si="480"/>
        <v>99.875</v>
      </c>
    </row>
    <row r="2993" spans="1:59" x14ac:dyDescent="0.2">
      <c r="A2993" t="str">
        <f t="shared" si="471"/>
        <v>Callan Ward_2015</v>
      </c>
      <c r="B2993" t="s">
        <v>575</v>
      </c>
      <c r="C2993" t="s">
        <v>490</v>
      </c>
      <c r="D2993">
        <v>2015</v>
      </c>
      <c r="E2993" s="13">
        <v>606000</v>
      </c>
      <c r="F2993" s="13">
        <v>606000</v>
      </c>
      <c r="G2993" s="13">
        <v>606000</v>
      </c>
      <c r="H2993" s="13">
        <v>586500</v>
      </c>
      <c r="I2993" s="13">
        <v>589500</v>
      </c>
      <c r="J2993" s="13">
        <v>581200</v>
      </c>
      <c r="K2993" s="13">
        <v>584300</v>
      </c>
      <c r="L2993" s="13">
        <v>561700</v>
      </c>
      <c r="M2993" s="13">
        <v>556700</v>
      </c>
      <c r="N2993" s="13">
        <v>531500</v>
      </c>
      <c r="O2993" s="13">
        <v>554400</v>
      </c>
      <c r="P2993" s="13">
        <v>567500</v>
      </c>
      <c r="Q2993" s="13">
        <v>588400</v>
      </c>
      <c r="R2993" s="13">
        <v>588400</v>
      </c>
      <c r="S2993" s="13">
        <v>572900</v>
      </c>
      <c r="T2993" s="13">
        <v>570400</v>
      </c>
      <c r="U2993" s="13">
        <v>577400</v>
      </c>
      <c r="V2993" s="13">
        <v>569600</v>
      </c>
      <c r="W2993" s="13">
        <v>537500</v>
      </c>
      <c r="X2993" s="13">
        <v>494800</v>
      </c>
      <c r="Y2993" s="13">
        <v>472600</v>
      </c>
      <c r="Z2993" s="13">
        <v>473300</v>
      </c>
      <c r="AA2993" s="13">
        <v>472600</v>
      </c>
      <c r="AB2993" s="13">
        <v>99</v>
      </c>
      <c r="AC2993" s="13">
        <v>106</v>
      </c>
      <c r="AD2993" s="13">
        <v>110</v>
      </c>
      <c r="AE2993" s="13">
        <v>140</v>
      </c>
      <c r="AF2993" s="13">
        <v>84</v>
      </c>
      <c r="AG2993" s="13">
        <v>131</v>
      </c>
      <c r="AH2993" s="13">
        <v>83</v>
      </c>
      <c r="AI2993" s="13">
        <v>109</v>
      </c>
      <c r="AJ2993" s="13">
        <v>82</v>
      </c>
      <c r="AK2993" s="13">
        <v>175</v>
      </c>
      <c r="AL2993" s="13">
        <v>101</v>
      </c>
      <c r="AM2993" s="13">
        <v>109</v>
      </c>
      <c r="AN2993" s="13"/>
      <c r="AO2993" s="13">
        <v>102</v>
      </c>
      <c r="AP2993" s="13">
        <v>122</v>
      </c>
      <c r="AQ2993" s="13">
        <v>130</v>
      </c>
      <c r="AR2993" s="13">
        <v>80</v>
      </c>
      <c r="AS2993" s="13">
        <v>61</v>
      </c>
      <c r="AT2993" s="13">
        <v>87</v>
      </c>
      <c r="AU2993" s="13">
        <v>102</v>
      </c>
      <c r="AV2993" s="13">
        <v>103</v>
      </c>
      <c r="AW2993" s="13">
        <v>84</v>
      </c>
      <c r="AX2993" s="13">
        <v>140</v>
      </c>
      <c r="AY2993" s="14">
        <f t="shared" si="474"/>
        <v>106.36363636363636</v>
      </c>
      <c r="AZ2993" s="14">
        <f t="shared" si="472"/>
        <v>23</v>
      </c>
      <c r="BA2993" s="19">
        <f t="shared" si="475"/>
        <v>1</v>
      </c>
      <c r="BB2993" s="20">
        <f t="shared" si="473"/>
        <v>25.645096912879776</v>
      </c>
      <c r="BC2993">
        <f t="shared" si="476"/>
        <v>0</v>
      </c>
      <c r="BD2993" s="14">
        <f t="shared" si="477"/>
        <v>21</v>
      </c>
      <c r="BE2993" s="14">
        <f t="shared" si="478"/>
        <v>111.66666666666667</v>
      </c>
      <c r="BF2993" s="14">
        <f t="shared" si="479"/>
        <v>109.83333333333333</v>
      </c>
      <c r="BG2993" s="14">
        <f t="shared" si="480"/>
        <v>101</v>
      </c>
    </row>
    <row r="2994" spans="1:59" x14ac:dyDescent="0.2">
      <c r="A2994" t="str">
        <f t="shared" si="471"/>
        <v>Declan Watson_2018</v>
      </c>
      <c r="B2994" t="s">
        <v>960</v>
      </c>
      <c r="C2994" t="s">
        <v>316</v>
      </c>
      <c r="D2994">
        <v>2018</v>
      </c>
      <c r="E2994" s="13">
        <v>123900</v>
      </c>
      <c r="F2994" s="13">
        <v>123900</v>
      </c>
      <c r="G2994" s="13">
        <v>123900</v>
      </c>
      <c r="H2994" s="13">
        <v>123900</v>
      </c>
      <c r="I2994" s="13">
        <v>123900</v>
      </c>
      <c r="J2994" s="13">
        <v>123900</v>
      </c>
      <c r="K2994" s="13">
        <v>123900</v>
      </c>
      <c r="L2994" s="13">
        <v>123900</v>
      </c>
      <c r="M2994" s="13">
        <v>123900</v>
      </c>
      <c r="N2994" s="13">
        <v>123900</v>
      </c>
      <c r="O2994" s="13">
        <v>123900</v>
      </c>
      <c r="P2994" s="13">
        <v>123900</v>
      </c>
      <c r="Q2994" s="13">
        <v>123900</v>
      </c>
      <c r="R2994" s="13">
        <v>123900</v>
      </c>
      <c r="S2994" s="13">
        <v>123900</v>
      </c>
      <c r="T2994" s="13">
        <v>123900</v>
      </c>
      <c r="U2994" s="13">
        <v>123900</v>
      </c>
      <c r="V2994" s="13">
        <v>123900</v>
      </c>
      <c r="W2994" s="13">
        <v>123900</v>
      </c>
      <c r="X2994" s="13">
        <v>123900</v>
      </c>
      <c r="Y2994" s="13">
        <v>123900</v>
      </c>
      <c r="Z2994" s="13">
        <v>123900</v>
      </c>
      <c r="AA2994" s="13">
        <v>123900</v>
      </c>
      <c r="AB2994" s="13"/>
      <c r="AC2994" s="13"/>
      <c r="AD2994" s="13"/>
      <c r="AE2994" s="13"/>
      <c r="AF2994" s="13"/>
      <c r="AG2994" s="13"/>
      <c r="AH2994" s="13"/>
      <c r="AI2994" s="13"/>
      <c r="AJ2994" s="13"/>
      <c r="AK2994" s="13"/>
      <c r="AL2994" s="13"/>
      <c r="AM2994" s="13"/>
      <c r="AN2994" s="13"/>
      <c r="AO2994" s="13"/>
      <c r="AP2994" s="13"/>
      <c r="AQ2994" s="13"/>
      <c r="AR2994" s="13"/>
      <c r="AS2994" s="13"/>
      <c r="AT2994" s="13"/>
      <c r="AU2994" s="13"/>
      <c r="AV2994" s="13"/>
      <c r="AW2994" s="13"/>
      <c r="AX2994" s="13"/>
      <c r="AY2994" s="14" t="str">
        <f t="shared" si="474"/>
        <v/>
      </c>
      <c r="AZ2994" s="14">
        <f t="shared" si="472"/>
        <v>23</v>
      </c>
      <c r="BA2994" s="19">
        <f t="shared" si="475"/>
        <v>0</v>
      </c>
      <c r="BB2994" s="20" t="e">
        <f t="shared" si="473"/>
        <v>#DIV/0!</v>
      </c>
      <c r="BC2994">
        <f t="shared" si="476"/>
        <v>0</v>
      </c>
      <c r="BD2994" s="14">
        <f t="shared" si="477"/>
        <v>1</v>
      </c>
      <c r="BE2994" s="14" t="str">
        <f t="shared" si="478"/>
        <v/>
      </c>
      <c r="BF2994" s="14" t="str">
        <f t="shared" si="479"/>
        <v/>
      </c>
      <c r="BG2994" s="14" t="str">
        <f t="shared" si="480"/>
        <v/>
      </c>
    </row>
    <row r="2995" spans="1:59" x14ac:dyDescent="0.2">
      <c r="A2995" t="str">
        <f t="shared" si="471"/>
        <v>Declan Watson_2017</v>
      </c>
      <c r="B2995" t="s">
        <v>960</v>
      </c>
      <c r="C2995" t="s">
        <v>316</v>
      </c>
      <c r="D2995">
        <v>2017</v>
      </c>
      <c r="E2995" s="13">
        <v>117300</v>
      </c>
      <c r="F2995" s="13">
        <v>117300</v>
      </c>
      <c r="G2995" s="13">
        <v>117300</v>
      </c>
      <c r="H2995" s="13">
        <v>117300</v>
      </c>
      <c r="I2995" s="13">
        <v>117300</v>
      </c>
      <c r="J2995" s="13">
        <v>117300</v>
      </c>
      <c r="K2995" s="13">
        <v>117300</v>
      </c>
      <c r="L2995" s="13">
        <v>117300</v>
      </c>
      <c r="M2995" s="13">
        <v>117300</v>
      </c>
      <c r="N2995" s="13">
        <v>117300</v>
      </c>
      <c r="O2995" s="13">
        <v>117300</v>
      </c>
      <c r="P2995" s="13">
        <v>117300</v>
      </c>
      <c r="Q2995" s="13">
        <v>117300</v>
      </c>
      <c r="R2995" s="13">
        <v>117300</v>
      </c>
      <c r="S2995" s="13">
        <v>117300</v>
      </c>
      <c r="T2995" s="13">
        <v>117300</v>
      </c>
      <c r="U2995" s="13">
        <v>117300</v>
      </c>
      <c r="V2995" s="13">
        <v>117300</v>
      </c>
      <c r="W2995" s="13">
        <v>117300</v>
      </c>
      <c r="X2995" s="13">
        <v>117300</v>
      </c>
      <c r="Y2995" s="13">
        <v>117300</v>
      </c>
      <c r="Z2995" s="13">
        <v>117300</v>
      </c>
      <c r="AA2995" s="13">
        <v>117300</v>
      </c>
      <c r="AB2995" s="13"/>
      <c r="AC2995" s="13"/>
      <c r="AD2995" s="13"/>
      <c r="AE2995" s="13"/>
      <c r="AF2995" s="13"/>
      <c r="AG2995" s="13"/>
      <c r="AH2995" s="13"/>
      <c r="AI2995" s="13"/>
      <c r="AJ2995" s="13"/>
      <c r="AK2995" s="13"/>
      <c r="AL2995" s="13"/>
      <c r="AM2995" s="13"/>
      <c r="AN2995" s="13"/>
      <c r="AO2995" s="13"/>
      <c r="AP2995" s="13"/>
      <c r="AQ2995" s="13"/>
      <c r="AR2995" s="13"/>
      <c r="AS2995" s="13"/>
      <c r="AT2995" s="13"/>
      <c r="AU2995" s="13"/>
      <c r="AV2995" s="13"/>
      <c r="AW2995" s="13"/>
      <c r="AX2995" s="13"/>
      <c r="AY2995" s="14" t="str">
        <f t="shared" si="474"/>
        <v/>
      </c>
      <c r="AZ2995" s="14">
        <f t="shared" ref="AZ2995:AZ3058" si="481">COUNTIF(AB2995:AX2995,"&lt;&gt;0")</f>
        <v>23</v>
      </c>
      <c r="BA2995" s="19">
        <f t="shared" si="475"/>
        <v>0</v>
      </c>
      <c r="BB2995" s="20" t="e">
        <f t="shared" ref="BB2995:BB3058" si="482">STDEV(AB2995:AX2995)</f>
        <v>#DIV/0!</v>
      </c>
      <c r="BC2995">
        <f t="shared" si="476"/>
        <v>0</v>
      </c>
      <c r="BD2995" s="14">
        <f t="shared" si="477"/>
        <v>1</v>
      </c>
      <c r="BE2995" s="14" t="str">
        <f t="shared" si="478"/>
        <v/>
      </c>
      <c r="BF2995" s="14" t="str">
        <f t="shared" si="479"/>
        <v/>
      </c>
      <c r="BG2995" s="14" t="str">
        <f t="shared" si="480"/>
        <v/>
      </c>
    </row>
    <row r="2996" spans="1:59" x14ac:dyDescent="0.2">
      <c r="A2996" t="str">
        <f t="shared" si="471"/>
        <v>Declan Watson_2016</v>
      </c>
      <c r="B2996" t="s">
        <v>960</v>
      </c>
      <c r="C2996" t="s">
        <v>316</v>
      </c>
      <c r="D2996">
        <v>2016</v>
      </c>
      <c r="E2996" s="13">
        <v>0</v>
      </c>
      <c r="F2996" s="13">
        <v>0</v>
      </c>
      <c r="G2996" s="13">
        <v>0</v>
      </c>
      <c r="H2996" s="13">
        <v>0</v>
      </c>
      <c r="I2996" s="13">
        <v>0</v>
      </c>
      <c r="J2996" s="13">
        <v>0</v>
      </c>
      <c r="K2996" s="13">
        <v>0</v>
      </c>
      <c r="L2996" s="13">
        <v>0</v>
      </c>
      <c r="M2996" s="13">
        <v>0</v>
      </c>
      <c r="N2996" s="13">
        <v>0</v>
      </c>
      <c r="O2996" s="13">
        <v>0</v>
      </c>
      <c r="P2996" s="13">
        <v>0</v>
      </c>
      <c r="Q2996" s="13">
        <v>0</v>
      </c>
      <c r="R2996" s="13">
        <v>0</v>
      </c>
      <c r="S2996" s="13">
        <v>0</v>
      </c>
      <c r="T2996" s="13">
        <v>0</v>
      </c>
      <c r="U2996" s="13">
        <v>0</v>
      </c>
      <c r="V2996" s="13">
        <v>0</v>
      </c>
      <c r="W2996" s="13">
        <v>0</v>
      </c>
      <c r="X2996" s="13">
        <v>0</v>
      </c>
      <c r="Y2996" s="13">
        <v>0</v>
      </c>
      <c r="Z2996" s="13">
        <v>0</v>
      </c>
      <c r="AA2996" s="13">
        <v>0</v>
      </c>
      <c r="AB2996" s="13"/>
      <c r="AC2996" s="13"/>
      <c r="AD2996" s="13"/>
      <c r="AE2996" s="13"/>
      <c r="AF2996" s="13"/>
      <c r="AG2996" s="13"/>
      <c r="AH2996" s="13"/>
      <c r="AI2996" s="13"/>
      <c r="AJ2996" s="13"/>
      <c r="AK2996" s="13"/>
      <c r="AL2996" s="13"/>
      <c r="AM2996" s="13"/>
      <c r="AN2996" s="13"/>
      <c r="AO2996" s="13"/>
      <c r="AP2996" s="13"/>
      <c r="AQ2996" s="13"/>
      <c r="AR2996" s="13"/>
      <c r="AS2996" s="13"/>
      <c r="AT2996" s="13"/>
      <c r="AU2996" s="13"/>
      <c r="AV2996" s="13"/>
      <c r="AW2996" s="13"/>
      <c r="AX2996" s="13"/>
      <c r="AY2996" s="14" t="str">
        <f t="shared" si="474"/>
        <v/>
      </c>
      <c r="AZ2996" s="14">
        <f t="shared" si="481"/>
        <v>23</v>
      </c>
      <c r="BA2996" s="19">
        <f t="shared" si="475"/>
        <v>0</v>
      </c>
      <c r="BB2996" s="20" t="e">
        <f t="shared" si="482"/>
        <v>#DIV/0!</v>
      </c>
      <c r="BC2996">
        <f t="shared" si="476"/>
        <v>23</v>
      </c>
      <c r="BD2996" s="14">
        <f t="shared" si="477"/>
        <v>1</v>
      </c>
      <c r="BE2996" s="14" t="str">
        <f t="shared" si="478"/>
        <v/>
      </c>
      <c r="BF2996" s="14" t="str">
        <f t="shared" si="479"/>
        <v/>
      </c>
      <c r="BG2996" s="14" t="str">
        <f t="shared" si="480"/>
        <v/>
      </c>
    </row>
    <row r="2997" spans="1:59" x14ac:dyDescent="0.2">
      <c r="A2997" t="str">
        <f t="shared" si="471"/>
        <v>Declan Watson_2015</v>
      </c>
      <c r="B2997" t="s">
        <v>960</v>
      </c>
      <c r="C2997" t="s">
        <v>316</v>
      </c>
      <c r="D2997">
        <v>2015</v>
      </c>
      <c r="E2997" s="13">
        <v>0</v>
      </c>
      <c r="F2997" s="13">
        <v>0</v>
      </c>
      <c r="G2997" s="13">
        <v>0</v>
      </c>
      <c r="H2997" s="13">
        <v>0</v>
      </c>
      <c r="I2997" s="13">
        <v>0</v>
      </c>
      <c r="J2997" s="13">
        <v>0</v>
      </c>
      <c r="K2997" s="13">
        <v>0</v>
      </c>
      <c r="L2997" s="13">
        <v>0</v>
      </c>
      <c r="M2997" s="13">
        <v>0</v>
      </c>
      <c r="N2997" s="13">
        <v>0</v>
      </c>
      <c r="O2997" s="13">
        <v>0</v>
      </c>
      <c r="P2997" s="13">
        <v>0</v>
      </c>
      <c r="Q2997" s="13">
        <v>0</v>
      </c>
      <c r="R2997" s="13">
        <v>0</v>
      </c>
      <c r="S2997" s="13">
        <v>0</v>
      </c>
      <c r="T2997" s="13">
        <v>0</v>
      </c>
      <c r="U2997" s="13">
        <v>0</v>
      </c>
      <c r="V2997" s="13">
        <v>0</v>
      </c>
      <c r="W2997" s="13">
        <v>0</v>
      </c>
      <c r="X2997" s="13">
        <v>0</v>
      </c>
      <c r="Y2997" s="13">
        <v>0</v>
      </c>
      <c r="Z2997" s="13">
        <v>0</v>
      </c>
      <c r="AA2997" s="13">
        <v>0</v>
      </c>
      <c r="AB2997" s="13"/>
      <c r="AC2997" s="13"/>
      <c r="AD2997" s="13"/>
      <c r="AE2997" s="13"/>
      <c r="AF2997" s="13"/>
      <c r="AG2997" s="13"/>
      <c r="AH2997" s="13"/>
      <c r="AI2997" s="13"/>
      <c r="AJ2997" s="13"/>
      <c r="AK2997" s="13"/>
      <c r="AL2997" s="13"/>
      <c r="AM2997" s="13"/>
      <c r="AN2997" s="13"/>
      <c r="AO2997" s="13"/>
      <c r="AP2997" s="13"/>
      <c r="AQ2997" s="13"/>
      <c r="AR2997" s="13"/>
      <c r="AS2997" s="13"/>
      <c r="AT2997" s="13"/>
      <c r="AU2997" s="13"/>
      <c r="AV2997" s="13"/>
      <c r="AW2997" s="13"/>
      <c r="AX2997" s="13"/>
      <c r="AY2997" s="14" t="str">
        <f t="shared" si="474"/>
        <v/>
      </c>
      <c r="AZ2997" s="14">
        <f t="shared" si="481"/>
        <v>23</v>
      </c>
      <c r="BA2997" s="19">
        <f t="shared" si="475"/>
        <v>0</v>
      </c>
      <c r="BB2997" s="20" t="e">
        <f t="shared" si="482"/>
        <v>#DIV/0!</v>
      </c>
      <c r="BC2997">
        <f t="shared" si="476"/>
        <v>23</v>
      </c>
      <c r="BD2997" s="14">
        <f t="shared" si="477"/>
        <v>1</v>
      </c>
      <c r="BE2997" s="14" t="str">
        <f t="shared" si="478"/>
        <v/>
      </c>
      <c r="BF2997" s="14" t="str">
        <f t="shared" si="479"/>
        <v/>
      </c>
      <c r="BG2997" s="14" t="str">
        <f t="shared" si="480"/>
        <v/>
      </c>
    </row>
    <row r="2998" spans="1:59" x14ac:dyDescent="0.2">
      <c r="A2998" t="str">
        <f t="shared" si="471"/>
        <v>Francis Watson_2018</v>
      </c>
      <c r="B2998" t="s">
        <v>1544</v>
      </c>
      <c r="C2998" t="s">
        <v>465</v>
      </c>
      <c r="D2998">
        <v>2018</v>
      </c>
      <c r="E2998" s="13">
        <v>123900</v>
      </c>
      <c r="F2998" s="13">
        <v>123900</v>
      </c>
      <c r="G2998" s="13">
        <v>123900</v>
      </c>
      <c r="H2998" s="13">
        <v>123900</v>
      </c>
      <c r="I2998" s="13">
        <v>123900</v>
      </c>
      <c r="J2998" s="13">
        <v>123900</v>
      </c>
      <c r="K2998" s="13">
        <v>123900</v>
      </c>
      <c r="L2998" s="13">
        <v>123900</v>
      </c>
      <c r="M2998" s="13">
        <v>123900</v>
      </c>
      <c r="N2998" s="13">
        <v>123900</v>
      </c>
      <c r="O2998" s="13">
        <v>123900</v>
      </c>
      <c r="P2998" s="13">
        <v>123900</v>
      </c>
      <c r="Q2998" s="13">
        <v>123900</v>
      </c>
      <c r="R2998" s="13">
        <v>123900</v>
      </c>
      <c r="S2998" s="13">
        <v>123900</v>
      </c>
      <c r="T2998" s="13">
        <v>123900</v>
      </c>
      <c r="U2998" s="13">
        <v>123900</v>
      </c>
      <c r="V2998" s="13">
        <v>123900</v>
      </c>
      <c r="W2998" s="13">
        <v>123900</v>
      </c>
      <c r="X2998" s="13">
        <v>123900</v>
      </c>
      <c r="Y2998" s="13">
        <v>123900</v>
      </c>
      <c r="Z2998" s="13">
        <v>123900</v>
      </c>
      <c r="AA2998" s="13">
        <v>123900</v>
      </c>
      <c r="AB2998" s="13"/>
      <c r="AC2998" s="13"/>
      <c r="AD2998" s="13"/>
      <c r="AE2998" s="13"/>
      <c r="AF2998" s="13"/>
      <c r="AG2998" s="13"/>
      <c r="AH2998" s="13"/>
      <c r="AI2998" s="13"/>
      <c r="AJ2998" s="13"/>
      <c r="AK2998" s="13"/>
      <c r="AL2998" s="13"/>
      <c r="AM2998" s="13"/>
      <c r="AN2998" s="13"/>
      <c r="AO2998" s="13"/>
      <c r="AP2998" s="13"/>
      <c r="AQ2998" s="13"/>
      <c r="AR2998" s="13"/>
      <c r="AS2998" s="13"/>
      <c r="AT2998" s="13"/>
      <c r="AU2998" s="13"/>
      <c r="AV2998" s="13"/>
      <c r="AW2998" s="13"/>
      <c r="AX2998" s="13"/>
      <c r="AY2998" s="14" t="str">
        <f t="shared" si="474"/>
        <v/>
      </c>
      <c r="AZ2998" s="14">
        <f t="shared" si="481"/>
        <v>23</v>
      </c>
      <c r="BA2998" s="19">
        <f t="shared" si="475"/>
        <v>0</v>
      </c>
      <c r="BB2998" s="20" t="e">
        <f t="shared" si="482"/>
        <v>#DIV/0!</v>
      </c>
      <c r="BC2998">
        <f t="shared" si="476"/>
        <v>0</v>
      </c>
      <c r="BD2998" s="14">
        <f t="shared" si="477"/>
        <v>1</v>
      </c>
      <c r="BE2998" s="14" t="str">
        <f t="shared" si="478"/>
        <v/>
      </c>
      <c r="BF2998" s="14" t="str">
        <f t="shared" si="479"/>
        <v/>
      </c>
      <c r="BG2998" s="14" t="str">
        <f t="shared" si="480"/>
        <v/>
      </c>
    </row>
    <row r="2999" spans="1:59" x14ac:dyDescent="0.2">
      <c r="A2999" t="str">
        <f t="shared" si="471"/>
        <v>Francis Watson_2017</v>
      </c>
      <c r="B2999" t="s">
        <v>1544</v>
      </c>
      <c r="C2999" t="s">
        <v>465</v>
      </c>
      <c r="D2999">
        <v>2017</v>
      </c>
      <c r="E2999" s="13">
        <v>102400</v>
      </c>
      <c r="F2999" s="13">
        <v>102400</v>
      </c>
      <c r="G2999" s="13">
        <v>102400</v>
      </c>
      <c r="H2999" s="13">
        <v>102400</v>
      </c>
      <c r="I2999" s="13">
        <v>102400</v>
      </c>
      <c r="J2999" s="13">
        <v>102400</v>
      </c>
      <c r="K2999" s="13">
        <v>102400</v>
      </c>
      <c r="L2999" s="13">
        <v>102400</v>
      </c>
      <c r="M2999" s="13">
        <v>102400</v>
      </c>
      <c r="N2999" s="13">
        <v>102400</v>
      </c>
      <c r="O2999" s="13">
        <v>102400</v>
      </c>
      <c r="P2999" s="13">
        <v>102400</v>
      </c>
      <c r="Q2999" s="13">
        <v>102400</v>
      </c>
      <c r="R2999" s="13">
        <v>102400</v>
      </c>
      <c r="S2999" s="13">
        <v>102400</v>
      </c>
      <c r="T2999" s="13">
        <v>102400</v>
      </c>
      <c r="U2999" s="13">
        <v>102400</v>
      </c>
      <c r="V2999" s="13">
        <v>102400</v>
      </c>
      <c r="W2999" s="13">
        <v>102400</v>
      </c>
      <c r="X2999" s="13">
        <v>102400</v>
      </c>
      <c r="Y2999" s="13">
        <v>102400</v>
      </c>
      <c r="Z2999" s="13">
        <v>102400</v>
      </c>
      <c r="AA2999" s="13">
        <v>102400</v>
      </c>
      <c r="AB2999" s="13"/>
      <c r="AC2999" s="13"/>
      <c r="AD2999" s="13"/>
      <c r="AE2999" s="13"/>
      <c r="AF2999" s="13"/>
      <c r="AG2999" s="13"/>
      <c r="AH2999" s="13"/>
      <c r="AI2999" s="13"/>
      <c r="AJ2999" s="13"/>
      <c r="AK2999" s="13"/>
      <c r="AL2999" s="13"/>
      <c r="AM2999" s="13"/>
      <c r="AN2999" s="13"/>
      <c r="AO2999" s="13"/>
      <c r="AP2999" s="13"/>
      <c r="AQ2999" s="13"/>
      <c r="AR2999" s="13"/>
      <c r="AS2999" s="13"/>
      <c r="AT2999" s="13"/>
      <c r="AU2999" s="13"/>
      <c r="AV2999" s="13"/>
      <c r="AW2999" s="13"/>
      <c r="AX2999" s="13"/>
      <c r="AY2999" s="14" t="str">
        <f t="shared" si="474"/>
        <v/>
      </c>
      <c r="AZ2999" s="14">
        <f t="shared" si="481"/>
        <v>23</v>
      </c>
      <c r="BA2999" s="19">
        <f t="shared" si="475"/>
        <v>0</v>
      </c>
      <c r="BB2999" s="20" t="e">
        <f t="shared" si="482"/>
        <v>#DIV/0!</v>
      </c>
      <c r="BC2999">
        <f t="shared" si="476"/>
        <v>0</v>
      </c>
      <c r="BD2999" s="14">
        <f t="shared" si="477"/>
        <v>1</v>
      </c>
      <c r="BE2999" s="14" t="str">
        <f t="shared" si="478"/>
        <v/>
      </c>
      <c r="BF2999" s="14" t="str">
        <f t="shared" si="479"/>
        <v/>
      </c>
      <c r="BG2999" s="14" t="str">
        <f t="shared" si="480"/>
        <v/>
      </c>
    </row>
    <row r="3000" spans="1:59" x14ac:dyDescent="0.2">
      <c r="A3000" t="str">
        <f t="shared" si="471"/>
        <v>Francis Watson_2016</v>
      </c>
      <c r="B3000" t="s">
        <v>1544</v>
      </c>
      <c r="C3000" t="s">
        <v>465</v>
      </c>
      <c r="D3000">
        <v>2016</v>
      </c>
      <c r="E3000" s="13">
        <v>0</v>
      </c>
      <c r="F3000" s="13">
        <v>0</v>
      </c>
      <c r="G3000" s="13">
        <v>0</v>
      </c>
      <c r="H3000" s="13">
        <v>0</v>
      </c>
      <c r="I3000" s="13">
        <v>0</v>
      </c>
      <c r="J3000" s="13">
        <v>0</v>
      </c>
      <c r="K3000" s="13">
        <v>0</v>
      </c>
      <c r="L3000" s="13">
        <v>0</v>
      </c>
      <c r="M3000" s="13">
        <v>0</v>
      </c>
      <c r="N3000" s="13">
        <v>0</v>
      </c>
      <c r="O3000" s="13">
        <v>0</v>
      </c>
      <c r="P3000" s="13">
        <v>0</v>
      </c>
      <c r="Q3000" s="13">
        <v>0</v>
      </c>
      <c r="R3000" s="13">
        <v>0</v>
      </c>
      <c r="S3000" s="13">
        <v>0</v>
      </c>
      <c r="T3000" s="13">
        <v>0</v>
      </c>
      <c r="U3000" s="13">
        <v>0</v>
      </c>
      <c r="V3000" s="13">
        <v>0</v>
      </c>
      <c r="W3000" s="13">
        <v>0</v>
      </c>
      <c r="X3000" s="13">
        <v>0</v>
      </c>
      <c r="Y3000" s="13">
        <v>0</v>
      </c>
      <c r="Z3000" s="13">
        <v>0</v>
      </c>
      <c r="AA3000" s="13">
        <v>0</v>
      </c>
      <c r="AB3000" s="13"/>
      <c r="AC3000" s="13"/>
      <c r="AD3000" s="13"/>
      <c r="AE3000" s="13"/>
      <c r="AF3000" s="13"/>
      <c r="AG3000" s="13"/>
      <c r="AH3000" s="13"/>
      <c r="AI3000" s="13"/>
      <c r="AJ3000" s="13"/>
      <c r="AK3000" s="13"/>
      <c r="AL3000" s="13"/>
      <c r="AM3000" s="13"/>
      <c r="AN3000" s="13"/>
      <c r="AO3000" s="13"/>
      <c r="AP3000" s="13"/>
      <c r="AQ3000" s="13"/>
      <c r="AR3000" s="13"/>
      <c r="AS3000" s="13"/>
      <c r="AT3000" s="13"/>
      <c r="AU3000" s="13"/>
      <c r="AV3000" s="13"/>
      <c r="AW3000" s="13"/>
      <c r="AX3000" s="13"/>
      <c r="AY3000" s="14" t="str">
        <f t="shared" si="474"/>
        <v/>
      </c>
      <c r="AZ3000" s="14">
        <f t="shared" si="481"/>
        <v>23</v>
      </c>
      <c r="BA3000" s="19">
        <f t="shared" si="475"/>
        <v>0</v>
      </c>
      <c r="BB3000" s="20" t="e">
        <f t="shared" si="482"/>
        <v>#DIV/0!</v>
      </c>
      <c r="BC3000">
        <f t="shared" si="476"/>
        <v>23</v>
      </c>
      <c r="BD3000" s="14">
        <f t="shared" si="477"/>
        <v>1</v>
      </c>
      <c r="BE3000" s="14" t="str">
        <f t="shared" si="478"/>
        <v/>
      </c>
      <c r="BF3000" s="14" t="str">
        <f t="shared" si="479"/>
        <v/>
      </c>
      <c r="BG3000" s="14" t="str">
        <f t="shared" si="480"/>
        <v/>
      </c>
    </row>
    <row r="3001" spans="1:59" x14ac:dyDescent="0.2">
      <c r="A3001" t="str">
        <f t="shared" si="471"/>
        <v>Francis Watson_2015</v>
      </c>
      <c r="B3001" t="s">
        <v>1544</v>
      </c>
      <c r="C3001" t="s">
        <v>465</v>
      </c>
      <c r="D3001">
        <v>2015</v>
      </c>
      <c r="E3001" s="13">
        <v>0</v>
      </c>
      <c r="F3001" s="13">
        <v>0</v>
      </c>
      <c r="G3001" s="13">
        <v>0</v>
      </c>
      <c r="H3001" s="13">
        <v>0</v>
      </c>
      <c r="I3001" s="13">
        <v>0</v>
      </c>
      <c r="J3001" s="13">
        <v>0</v>
      </c>
      <c r="K3001" s="13">
        <v>0</v>
      </c>
      <c r="L3001" s="13">
        <v>0</v>
      </c>
      <c r="M3001" s="13">
        <v>0</v>
      </c>
      <c r="N3001" s="13">
        <v>0</v>
      </c>
      <c r="O3001" s="13">
        <v>0</v>
      </c>
      <c r="P3001" s="13">
        <v>0</v>
      </c>
      <c r="Q3001" s="13">
        <v>0</v>
      </c>
      <c r="R3001" s="13">
        <v>0</v>
      </c>
      <c r="S3001" s="13">
        <v>0</v>
      </c>
      <c r="T3001" s="13">
        <v>0</v>
      </c>
      <c r="U3001" s="13">
        <v>0</v>
      </c>
      <c r="V3001" s="13">
        <v>0</v>
      </c>
      <c r="W3001" s="13">
        <v>0</v>
      </c>
      <c r="X3001" s="13">
        <v>0</v>
      </c>
      <c r="Y3001" s="13">
        <v>0</v>
      </c>
      <c r="Z3001" s="13">
        <v>0</v>
      </c>
      <c r="AA3001" s="13">
        <v>0</v>
      </c>
      <c r="AB3001" s="13"/>
      <c r="AC3001" s="13"/>
      <c r="AD3001" s="13"/>
      <c r="AE3001" s="13"/>
      <c r="AF3001" s="13"/>
      <c r="AG3001" s="13"/>
      <c r="AH3001" s="13"/>
      <c r="AI3001" s="13"/>
      <c r="AJ3001" s="13"/>
      <c r="AK3001" s="13"/>
      <c r="AL3001" s="13"/>
      <c r="AM3001" s="13"/>
      <c r="AN3001" s="13"/>
      <c r="AO3001" s="13"/>
      <c r="AP3001" s="13"/>
      <c r="AQ3001" s="13"/>
      <c r="AR3001" s="13"/>
      <c r="AS3001" s="13"/>
      <c r="AT3001" s="13"/>
      <c r="AU3001" s="13"/>
      <c r="AV3001" s="13"/>
      <c r="AW3001" s="13"/>
      <c r="AX3001" s="13"/>
      <c r="AY3001" s="14" t="str">
        <f t="shared" si="474"/>
        <v/>
      </c>
      <c r="AZ3001" s="14">
        <f t="shared" si="481"/>
        <v>23</v>
      </c>
      <c r="BA3001" s="19">
        <f t="shared" si="475"/>
        <v>0</v>
      </c>
      <c r="BB3001" s="20" t="e">
        <f t="shared" si="482"/>
        <v>#DIV/0!</v>
      </c>
      <c r="BC3001">
        <f t="shared" si="476"/>
        <v>23</v>
      </c>
      <c r="BD3001" s="14">
        <f t="shared" si="477"/>
        <v>1</v>
      </c>
      <c r="BE3001" s="14" t="str">
        <f t="shared" si="478"/>
        <v/>
      </c>
      <c r="BF3001" s="14" t="str">
        <f t="shared" si="479"/>
        <v/>
      </c>
      <c r="BG3001" s="14" t="str">
        <f t="shared" si="480"/>
        <v/>
      </c>
    </row>
    <row r="3002" spans="1:59" x14ac:dyDescent="0.2">
      <c r="A3002" t="str">
        <f t="shared" si="471"/>
        <v>Tobe Watson_2018</v>
      </c>
      <c r="B3002" t="s">
        <v>2743</v>
      </c>
      <c r="C3002" t="s">
        <v>184</v>
      </c>
      <c r="D3002">
        <v>2018</v>
      </c>
      <c r="E3002" s="13">
        <v>0</v>
      </c>
      <c r="F3002" s="13">
        <v>0</v>
      </c>
      <c r="G3002" s="13">
        <v>0</v>
      </c>
      <c r="H3002" s="13">
        <v>0</v>
      </c>
      <c r="I3002" s="13">
        <v>0</v>
      </c>
      <c r="J3002" s="13">
        <v>0</v>
      </c>
      <c r="K3002" s="13">
        <v>0</v>
      </c>
      <c r="L3002" s="13">
        <v>0</v>
      </c>
      <c r="M3002" s="13">
        <v>0</v>
      </c>
      <c r="N3002" s="13">
        <v>0</v>
      </c>
      <c r="O3002" s="13">
        <v>0</v>
      </c>
      <c r="P3002" s="13">
        <v>0</v>
      </c>
      <c r="Q3002" s="13">
        <v>0</v>
      </c>
      <c r="R3002" s="13">
        <v>0</v>
      </c>
      <c r="S3002" s="13">
        <v>0</v>
      </c>
      <c r="T3002" s="13">
        <v>0</v>
      </c>
      <c r="U3002" s="13">
        <v>0</v>
      </c>
      <c r="V3002" s="13">
        <v>0</v>
      </c>
      <c r="W3002" s="13">
        <v>0</v>
      </c>
      <c r="X3002" s="13">
        <v>0</v>
      </c>
      <c r="Y3002" s="13">
        <v>0</v>
      </c>
      <c r="Z3002" s="13">
        <v>0</v>
      </c>
      <c r="AA3002" s="13">
        <v>0</v>
      </c>
      <c r="AB3002" s="13"/>
      <c r="AC3002" s="13"/>
      <c r="AD3002" s="13"/>
      <c r="AE3002" s="13"/>
      <c r="AF3002" s="13"/>
      <c r="AG3002" s="13"/>
      <c r="AH3002" s="13"/>
      <c r="AI3002" s="13"/>
      <c r="AJ3002" s="13"/>
      <c r="AK3002" s="13"/>
      <c r="AL3002" s="13"/>
      <c r="AM3002" s="13"/>
      <c r="AN3002" s="13"/>
      <c r="AO3002" s="13"/>
      <c r="AP3002" s="13"/>
      <c r="AQ3002" s="13"/>
      <c r="AR3002" s="13"/>
      <c r="AS3002" s="13"/>
      <c r="AT3002" s="13"/>
      <c r="AU3002" s="13"/>
      <c r="AV3002" s="13"/>
      <c r="AW3002" s="13"/>
      <c r="AX3002" s="13"/>
      <c r="AY3002" s="14" t="str">
        <f t="shared" si="474"/>
        <v/>
      </c>
      <c r="AZ3002" s="14">
        <f t="shared" si="481"/>
        <v>23</v>
      </c>
      <c r="BA3002" s="19">
        <f t="shared" si="475"/>
        <v>0</v>
      </c>
      <c r="BB3002" s="20" t="e">
        <f t="shared" si="482"/>
        <v>#DIV/0!</v>
      </c>
      <c r="BC3002">
        <f t="shared" si="476"/>
        <v>23</v>
      </c>
      <c r="BD3002" s="14">
        <f t="shared" si="477"/>
        <v>1</v>
      </c>
      <c r="BE3002" s="14" t="str">
        <f t="shared" si="478"/>
        <v/>
      </c>
      <c r="BF3002" s="14" t="str">
        <f t="shared" si="479"/>
        <v/>
      </c>
      <c r="BG3002" s="14" t="str">
        <f t="shared" si="480"/>
        <v/>
      </c>
    </row>
    <row r="3003" spans="1:59" x14ac:dyDescent="0.2">
      <c r="A3003" t="str">
        <f t="shared" si="471"/>
        <v>Tobe Watson_2017</v>
      </c>
      <c r="B3003" t="s">
        <v>2743</v>
      </c>
      <c r="C3003" t="s">
        <v>184</v>
      </c>
      <c r="D3003">
        <v>2017</v>
      </c>
      <c r="E3003" s="13">
        <v>0</v>
      </c>
      <c r="F3003" s="13">
        <v>0</v>
      </c>
      <c r="G3003" s="13">
        <v>0</v>
      </c>
      <c r="H3003" s="13">
        <v>0</v>
      </c>
      <c r="I3003" s="13">
        <v>0</v>
      </c>
      <c r="J3003" s="13">
        <v>0</v>
      </c>
      <c r="K3003" s="13">
        <v>0</v>
      </c>
      <c r="L3003" s="13">
        <v>0</v>
      </c>
      <c r="M3003" s="13">
        <v>0</v>
      </c>
      <c r="N3003" s="13">
        <v>0</v>
      </c>
      <c r="O3003" s="13">
        <v>0</v>
      </c>
      <c r="P3003" s="13">
        <v>0</v>
      </c>
      <c r="Q3003" s="13">
        <v>0</v>
      </c>
      <c r="R3003" s="13">
        <v>0</v>
      </c>
      <c r="S3003" s="13">
        <v>0</v>
      </c>
      <c r="T3003" s="13">
        <v>0</v>
      </c>
      <c r="U3003" s="13">
        <v>0</v>
      </c>
      <c r="V3003" s="13">
        <v>0</v>
      </c>
      <c r="W3003" s="13">
        <v>0</v>
      </c>
      <c r="X3003" s="13">
        <v>0</v>
      </c>
      <c r="Y3003" s="13">
        <v>0</v>
      </c>
      <c r="Z3003" s="13">
        <v>0</v>
      </c>
      <c r="AA3003" s="13">
        <v>0</v>
      </c>
      <c r="AB3003" s="13"/>
      <c r="AC3003" s="13"/>
      <c r="AD3003" s="13"/>
      <c r="AE3003" s="13"/>
      <c r="AF3003" s="13"/>
      <c r="AG3003" s="13"/>
      <c r="AH3003" s="13"/>
      <c r="AI3003" s="13"/>
      <c r="AJ3003" s="13"/>
      <c r="AK3003" s="13"/>
      <c r="AL3003" s="13"/>
      <c r="AM3003" s="13"/>
      <c r="AN3003" s="13"/>
      <c r="AO3003" s="13"/>
      <c r="AP3003" s="13"/>
      <c r="AQ3003" s="13"/>
      <c r="AR3003" s="13"/>
      <c r="AS3003" s="13"/>
      <c r="AT3003" s="13"/>
      <c r="AU3003" s="13"/>
      <c r="AV3003" s="13"/>
      <c r="AW3003" s="13"/>
      <c r="AX3003" s="13"/>
      <c r="AY3003" s="14" t="str">
        <f t="shared" si="474"/>
        <v/>
      </c>
      <c r="AZ3003" s="14">
        <f t="shared" si="481"/>
        <v>23</v>
      </c>
      <c r="BA3003" s="19">
        <f t="shared" si="475"/>
        <v>0</v>
      </c>
      <c r="BB3003" s="20" t="e">
        <f t="shared" si="482"/>
        <v>#DIV/0!</v>
      </c>
      <c r="BC3003">
        <f t="shared" si="476"/>
        <v>23</v>
      </c>
      <c r="BD3003" s="14">
        <f t="shared" si="477"/>
        <v>1</v>
      </c>
      <c r="BE3003" s="14" t="str">
        <f t="shared" si="478"/>
        <v/>
      </c>
      <c r="BF3003" s="14" t="str">
        <f t="shared" si="479"/>
        <v/>
      </c>
      <c r="BG3003" s="14" t="str">
        <f t="shared" si="480"/>
        <v/>
      </c>
    </row>
    <row r="3004" spans="1:59" x14ac:dyDescent="0.2">
      <c r="A3004" t="str">
        <f t="shared" si="471"/>
        <v>Tobe Watson_2016</v>
      </c>
      <c r="B3004" t="s">
        <v>2743</v>
      </c>
      <c r="C3004" t="s">
        <v>184</v>
      </c>
      <c r="D3004">
        <v>2016</v>
      </c>
      <c r="E3004" s="13">
        <v>0</v>
      </c>
      <c r="F3004" s="13">
        <v>0</v>
      </c>
      <c r="G3004" s="13">
        <v>0</v>
      </c>
      <c r="H3004" s="13">
        <v>0</v>
      </c>
      <c r="I3004" s="13">
        <v>0</v>
      </c>
      <c r="J3004" s="13">
        <v>0</v>
      </c>
      <c r="K3004" s="13">
        <v>0</v>
      </c>
      <c r="L3004" s="13">
        <v>0</v>
      </c>
      <c r="M3004" s="13">
        <v>0</v>
      </c>
      <c r="N3004" s="13">
        <v>0</v>
      </c>
      <c r="O3004" s="13">
        <v>0</v>
      </c>
      <c r="P3004" s="13">
        <v>0</v>
      </c>
      <c r="Q3004" s="13">
        <v>0</v>
      </c>
      <c r="R3004" s="13">
        <v>0</v>
      </c>
      <c r="S3004" s="13">
        <v>0</v>
      </c>
      <c r="T3004" s="13">
        <v>0</v>
      </c>
      <c r="U3004" s="13">
        <v>0</v>
      </c>
      <c r="V3004" s="13">
        <v>0</v>
      </c>
      <c r="W3004" s="13">
        <v>0</v>
      </c>
      <c r="X3004" s="13">
        <v>0</v>
      </c>
      <c r="Y3004" s="13">
        <v>0</v>
      </c>
      <c r="Z3004" s="13">
        <v>0</v>
      </c>
      <c r="AA3004" s="13">
        <v>0</v>
      </c>
      <c r="AB3004" s="13"/>
      <c r="AC3004" s="13"/>
      <c r="AD3004" s="13"/>
      <c r="AE3004" s="13"/>
      <c r="AF3004" s="13"/>
      <c r="AG3004" s="13"/>
      <c r="AH3004" s="13"/>
      <c r="AI3004" s="13"/>
      <c r="AJ3004" s="13"/>
      <c r="AK3004" s="13"/>
      <c r="AL3004" s="13"/>
      <c r="AM3004" s="13"/>
      <c r="AN3004" s="13"/>
      <c r="AO3004" s="13"/>
      <c r="AP3004" s="13"/>
      <c r="AQ3004" s="13"/>
      <c r="AR3004" s="13"/>
      <c r="AS3004" s="13"/>
      <c r="AT3004" s="13"/>
      <c r="AU3004" s="13"/>
      <c r="AV3004" s="13"/>
      <c r="AW3004" s="13"/>
      <c r="AX3004" s="13"/>
      <c r="AY3004" s="14" t="str">
        <f t="shared" si="474"/>
        <v/>
      </c>
      <c r="AZ3004" s="14">
        <f t="shared" si="481"/>
        <v>23</v>
      </c>
      <c r="BA3004" s="19">
        <f t="shared" si="475"/>
        <v>0</v>
      </c>
      <c r="BB3004" s="20" t="e">
        <f t="shared" si="482"/>
        <v>#DIV/0!</v>
      </c>
      <c r="BC3004">
        <f t="shared" si="476"/>
        <v>23</v>
      </c>
      <c r="BD3004" s="14">
        <f t="shared" si="477"/>
        <v>1</v>
      </c>
      <c r="BE3004" s="14" t="str">
        <f t="shared" si="478"/>
        <v/>
      </c>
      <c r="BF3004" s="14" t="str">
        <f t="shared" si="479"/>
        <v/>
      </c>
      <c r="BG3004" s="14" t="str">
        <f t="shared" si="480"/>
        <v/>
      </c>
    </row>
    <row r="3005" spans="1:59" x14ac:dyDescent="0.2">
      <c r="A3005" t="str">
        <f t="shared" si="471"/>
        <v>Tobe Watson_2015</v>
      </c>
      <c r="B3005" t="s">
        <v>2743</v>
      </c>
      <c r="C3005" t="s">
        <v>184</v>
      </c>
      <c r="D3005">
        <v>2015</v>
      </c>
      <c r="E3005" s="13">
        <v>0</v>
      </c>
      <c r="F3005" s="13">
        <v>0</v>
      </c>
      <c r="G3005" s="13">
        <v>0</v>
      </c>
      <c r="H3005" s="13">
        <v>0</v>
      </c>
      <c r="I3005" s="13">
        <v>0</v>
      </c>
      <c r="J3005" s="13">
        <v>0</v>
      </c>
      <c r="K3005" s="13">
        <v>0</v>
      </c>
      <c r="L3005" s="13">
        <v>0</v>
      </c>
      <c r="M3005" s="13">
        <v>0</v>
      </c>
      <c r="N3005" s="13">
        <v>0</v>
      </c>
      <c r="O3005" s="13">
        <v>0</v>
      </c>
      <c r="P3005" s="13">
        <v>0</v>
      </c>
      <c r="Q3005" s="13">
        <v>0</v>
      </c>
      <c r="R3005" s="13">
        <v>0</v>
      </c>
      <c r="S3005" s="13">
        <v>0</v>
      </c>
      <c r="T3005" s="13">
        <v>0</v>
      </c>
      <c r="U3005" s="13">
        <v>0</v>
      </c>
      <c r="V3005" s="13">
        <v>0</v>
      </c>
      <c r="W3005" s="13">
        <v>0</v>
      </c>
      <c r="X3005" s="13">
        <v>0</v>
      </c>
      <c r="Y3005" s="13">
        <v>0</v>
      </c>
      <c r="Z3005" s="13">
        <v>0</v>
      </c>
      <c r="AA3005" s="13">
        <v>0</v>
      </c>
      <c r="AB3005" s="13"/>
      <c r="AC3005" s="13"/>
      <c r="AD3005" s="13"/>
      <c r="AE3005" s="13"/>
      <c r="AF3005" s="13"/>
      <c r="AG3005" s="13"/>
      <c r="AH3005" s="13"/>
      <c r="AI3005" s="13"/>
      <c r="AJ3005" s="13"/>
      <c r="AK3005" s="13"/>
      <c r="AL3005" s="13"/>
      <c r="AM3005" s="13"/>
      <c r="AN3005" s="13"/>
      <c r="AO3005" s="13"/>
      <c r="AP3005" s="13"/>
      <c r="AQ3005" s="13"/>
      <c r="AR3005" s="13"/>
      <c r="AS3005" s="13"/>
      <c r="AT3005" s="13"/>
      <c r="AU3005" s="13"/>
      <c r="AV3005" s="13"/>
      <c r="AW3005" s="13"/>
      <c r="AX3005" s="13"/>
      <c r="AY3005" s="14" t="str">
        <f t="shared" si="474"/>
        <v/>
      </c>
      <c r="AZ3005" s="14">
        <f t="shared" si="481"/>
        <v>23</v>
      </c>
      <c r="BA3005" s="19">
        <f t="shared" si="475"/>
        <v>0</v>
      </c>
      <c r="BB3005" s="20" t="e">
        <f t="shared" si="482"/>
        <v>#DIV/0!</v>
      </c>
      <c r="BC3005">
        <f t="shared" si="476"/>
        <v>23</v>
      </c>
      <c r="BD3005" s="14">
        <f t="shared" si="477"/>
        <v>1</v>
      </c>
      <c r="BE3005" s="14" t="str">
        <f t="shared" si="478"/>
        <v/>
      </c>
      <c r="BF3005" s="14" t="str">
        <f t="shared" si="479"/>
        <v/>
      </c>
      <c r="BG3005" s="14" t="str">
        <f t="shared" si="480"/>
        <v/>
      </c>
    </row>
    <row r="3006" spans="1:59" x14ac:dyDescent="0.2">
      <c r="A3006" t="str">
        <f t="shared" si="471"/>
        <v>Jack Watts_2018</v>
      </c>
      <c r="B3006" t="s">
        <v>659</v>
      </c>
      <c r="C3006" t="s">
        <v>40</v>
      </c>
      <c r="D3006">
        <v>2018</v>
      </c>
      <c r="E3006" s="13">
        <v>416500</v>
      </c>
      <c r="F3006" s="13">
        <v>416500</v>
      </c>
      <c r="G3006" s="13">
        <v>416500</v>
      </c>
      <c r="H3006" s="13">
        <v>398800</v>
      </c>
      <c r="I3006" s="13">
        <v>383400</v>
      </c>
      <c r="J3006" s="13">
        <v>385500</v>
      </c>
      <c r="K3006" s="13">
        <v>375400</v>
      </c>
      <c r="L3006" s="13">
        <v>356500</v>
      </c>
      <c r="M3006" s="13">
        <v>334300</v>
      </c>
      <c r="N3006" s="13">
        <v>333900</v>
      </c>
      <c r="O3006" s="13">
        <v>333900</v>
      </c>
      <c r="P3006" s="13">
        <v>335500</v>
      </c>
      <c r="Q3006" s="13">
        <v>330900</v>
      </c>
      <c r="R3006" s="13">
        <v>330900</v>
      </c>
      <c r="S3006" s="13">
        <v>330900</v>
      </c>
      <c r="T3006" s="13">
        <v>330900</v>
      </c>
      <c r="U3006" s="13">
        <v>333700</v>
      </c>
      <c r="V3006" s="13">
        <v>347200</v>
      </c>
      <c r="W3006" s="13">
        <v>358900</v>
      </c>
      <c r="X3006" s="13">
        <v>350900</v>
      </c>
      <c r="Y3006" s="13">
        <v>319900</v>
      </c>
      <c r="Z3006" s="13">
        <v>309200</v>
      </c>
      <c r="AA3006" s="13">
        <v>306500</v>
      </c>
      <c r="AB3006" s="13">
        <v>97</v>
      </c>
      <c r="AC3006" s="13">
        <v>44</v>
      </c>
      <c r="AD3006" s="13">
        <v>67</v>
      </c>
      <c r="AE3006" s="13">
        <v>89</v>
      </c>
      <c r="AF3006" s="13">
        <v>73</v>
      </c>
      <c r="AG3006" s="13">
        <v>44</v>
      </c>
      <c r="AH3006" s="13">
        <v>65</v>
      </c>
      <c r="AI3006" s="13">
        <v>56</v>
      </c>
      <c r="AJ3006" s="13">
        <v>80</v>
      </c>
      <c r="AK3006" s="13"/>
      <c r="AL3006" s="13">
        <v>68</v>
      </c>
      <c r="AM3006" s="13">
        <v>45</v>
      </c>
      <c r="AN3006" s="13"/>
      <c r="AO3006" s="13"/>
      <c r="AP3006" s="13"/>
      <c r="AQ3006" s="13">
        <v>96</v>
      </c>
      <c r="AR3006" s="13">
        <v>93</v>
      </c>
      <c r="AS3006" s="13">
        <v>50</v>
      </c>
      <c r="AT3006" s="13">
        <v>59</v>
      </c>
      <c r="AU3006" s="13">
        <v>37</v>
      </c>
      <c r="AV3006" s="13">
        <v>77</v>
      </c>
      <c r="AW3006" s="13">
        <v>56</v>
      </c>
      <c r="AX3006" s="13">
        <v>68</v>
      </c>
      <c r="AY3006" s="14">
        <f t="shared" si="474"/>
        <v>66.526315789473685</v>
      </c>
      <c r="AZ3006" s="14">
        <f t="shared" si="481"/>
        <v>23</v>
      </c>
      <c r="BA3006" s="19">
        <f t="shared" si="475"/>
        <v>0.86363636363636365</v>
      </c>
      <c r="BB3006" s="20">
        <f t="shared" si="482"/>
        <v>18.626052307491346</v>
      </c>
      <c r="BC3006">
        <f t="shared" si="476"/>
        <v>0</v>
      </c>
      <c r="BD3006" s="14">
        <f t="shared" si="477"/>
        <v>23</v>
      </c>
      <c r="BE3006" s="14">
        <f t="shared" si="478"/>
        <v>69</v>
      </c>
      <c r="BF3006" s="14">
        <f t="shared" si="479"/>
        <v>62.8</v>
      </c>
      <c r="BG3006" s="14">
        <f t="shared" si="480"/>
        <v>67</v>
      </c>
    </row>
    <row r="3007" spans="1:59" x14ac:dyDescent="0.2">
      <c r="A3007" t="str">
        <f t="shared" si="471"/>
        <v>Jack Watts_2017</v>
      </c>
      <c r="B3007" t="s">
        <v>659</v>
      </c>
      <c r="C3007" t="s">
        <v>40</v>
      </c>
      <c r="D3007">
        <v>2017</v>
      </c>
      <c r="E3007" s="13">
        <v>457500</v>
      </c>
      <c r="F3007" s="13">
        <v>457500</v>
      </c>
      <c r="G3007" s="13">
        <v>457500</v>
      </c>
      <c r="H3007" s="13">
        <v>452200</v>
      </c>
      <c r="I3007" s="13">
        <v>459900</v>
      </c>
      <c r="J3007" s="13">
        <v>461900</v>
      </c>
      <c r="K3007" s="13">
        <v>456800</v>
      </c>
      <c r="L3007" s="13">
        <v>451800</v>
      </c>
      <c r="M3007" s="13">
        <v>431200</v>
      </c>
      <c r="N3007" s="13">
        <v>394500</v>
      </c>
      <c r="O3007" s="13">
        <v>374000</v>
      </c>
      <c r="P3007" s="13">
        <v>374000</v>
      </c>
      <c r="Q3007" s="13">
        <v>374300</v>
      </c>
      <c r="R3007" s="13">
        <v>395400</v>
      </c>
      <c r="S3007" s="13">
        <v>395400</v>
      </c>
      <c r="T3007" s="13">
        <v>395400</v>
      </c>
      <c r="U3007" s="13">
        <v>395400</v>
      </c>
      <c r="V3007" s="13">
        <v>395400</v>
      </c>
      <c r="W3007" s="13">
        <v>391900</v>
      </c>
      <c r="X3007" s="13">
        <v>384600</v>
      </c>
      <c r="Y3007" s="13">
        <v>356100</v>
      </c>
      <c r="Z3007" s="13">
        <v>356100</v>
      </c>
      <c r="AA3007" s="13">
        <v>356100</v>
      </c>
      <c r="AB3007" s="13">
        <v>43</v>
      </c>
      <c r="AC3007" s="13">
        <v>94</v>
      </c>
      <c r="AD3007" s="13">
        <v>118</v>
      </c>
      <c r="AE3007" s="13">
        <v>70</v>
      </c>
      <c r="AF3007" s="13">
        <v>85</v>
      </c>
      <c r="AG3007" s="13">
        <v>105</v>
      </c>
      <c r="AH3007" s="13">
        <v>66</v>
      </c>
      <c r="AI3007" s="13">
        <v>49</v>
      </c>
      <c r="AJ3007" s="13">
        <v>56</v>
      </c>
      <c r="AK3007" s="13">
        <v>81</v>
      </c>
      <c r="AL3007" s="13"/>
      <c r="AM3007" s="13">
        <v>83</v>
      </c>
      <c r="AN3007" s="13">
        <v>103</v>
      </c>
      <c r="AO3007" s="13"/>
      <c r="AP3007" s="13"/>
      <c r="AQ3007" s="13"/>
      <c r="AR3007" s="13"/>
      <c r="AS3007" s="13">
        <v>43</v>
      </c>
      <c r="AT3007" s="13">
        <v>73</v>
      </c>
      <c r="AU3007" s="13">
        <v>52</v>
      </c>
      <c r="AV3007" s="13"/>
      <c r="AW3007" s="13"/>
      <c r="AX3007" s="13">
        <v>91</v>
      </c>
      <c r="AY3007" s="14">
        <f t="shared" si="474"/>
        <v>75.75</v>
      </c>
      <c r="AZ3007" s="14">
        <f t="shared" si="481"/>
        <v>23</v>
      </c>
      <c r="BA3007" s="19">
        <f t="shared" si="475"/>
        <v>0.72727272727272729</v>
      </c>
      <c r="BB3007" s="20">
        <f t="shared" si="482"/>
        <v>23.18764038591824</v>
      </c>
      <c r="BC3007">
        <f t="shared" si="476"/>
        <v>0</v>
      </c>
      <c r="BD3007" s="14">
        <f t="shared" si="477"/>
        <v>21</v>
      </c>
      <c r="BE3007" s="14">
        <f t="shared" si="478"/>
        <v>85.833333333333329</v>
      </c>
      <c r="BF3007" s="14">
        <f t="shared" si="479"/>
        <v>67</v>
      </c>
      <c r="BG3007" s="14">
        <f t="shared" si="480"/>
        <v>64.75</v>
      </c>
    </row>
    <row r="3008" spans="1:59" x14ac:dyDescent="0.2">
      <c r="A3008" t="str">
        <f t="shared" si="471"/>
        <v>Jack Watts_2016</v>
      </c>
      <c r="B3008" t="s">
        <v>659</v>
      </c>
      <c r="C3008" t="s">
        <v>40</v>
      </c>
      <c r="D3008">
        <v>2016</v>
      </c>
      <c r="E3008" s="13">
        <v>381000</v>
      </c>
      <c r="F3008" s="13">
        <v>381000</v>
      </c>
      <c r="G3008" s="13">
        <v>381000</v>
      </c>
      <c r="H3008" s="13">
        <v>373400</v>
      </c>
      <c r="I3008" s="13">
        <v>369500</v>
      </c>
      <c r="J3008" s="13">
        <v>387600</v>
      </c>
      <c r="K3008" s="13">
        <v>398500</v>
      </c>
      <c r="L3008" s="13">
        <v>391100</v>
      </c>
      <c r="M3008" s="13">
        <v>378700</v>
      </c>
      <c r="N3008" s="13">
        <v>387200</v>
      </c>
      <c r="O3008" s="13">
        <v>402500</v>
      </c>
      <c r="P3008" s="13">
        <v>412700</v>
      </c>
      <c r="Q3008" s="13">
        <v>402100</v>
      </c>
      <c r="R3008" s="13">
        <v>390700</v>
      </c>
      <c r="S3008" s="13">
        <v>390700</v>
      </c>
      <c r="T3008" s="13">
        <v>417000</v>
      </c>
      <c r="U3008" s="13">
        <v>455800</v>
      </c>
      <c r="V3008" s="13">
        <v>479100</v>
      </c>
      <c r="W3008" s="13">
        <v>458900</v>
      </c>
      <c r="X3008" s="13">
        <v>452400</v>
      </c>
      <c r="Y3008" s="13">
        <v>463300</v>
      </c>
      <c r="Z3008" s="13">
        <v>477500</v>
      </c>
      <c r="AA3008" s="13">
        <v>460500</v>
      </c>
      <c r="AB3008" s="13">
        <v>89</v>
      </c>
      <c r="AC3008" s="13">
        <v>50</v>
      </c>
      <c r="AD3008" s="13">
        <v>68</v>
      </c>
      <c r="AE3008" s="13">
        <v>93</v>
      </c>
      <c r="AF3008" s="13">
        <v>96</v>
      </c>
      <c r="AG3008" s="13">
        <v>63</v>
      </c>
      <c r="AH3008" s="13">
        <v>61</v>
      </c>
      <c r="AI3008" s="13">
        <v>80</v>
      </c>
      <c r="AJ3008" s="13">
        <v>105</v>
      </c>
      <c r="AK3008" s="13">
        <v>82</v>
      </c>
      <c r="AL3008" s="13">
        <v>77</v>
      </c>
      <c r="AM3008" s="13">
        <v>65</v>
      </c>
      <c r="AN3008" s="13">
        <v>80</v>
      </c>
      <c r="AO3008" s="13"/>
      <c r="AP3008" s="13">
        <v>149</v>
      </c>
      <c r="AQ3008" s="13">
        <v>111</v>
      </c>
      <c r="AR3008" s="13">
        <v>72</v>
      </c>
      <c r="AS3008" s="13">
        <v>66</v>
      </c>
      <c r="AT3008" s="13">
        <v>131</v>
      </c>
      <c r="AU3008" s="13">
        <v>108</v>
      </c>
      <c r="AV3008" s="13">
        <v>81</v>
      </c>
      <c r="AW3008" s="13">
        <v>68</v>
      </c>
      <c r="AX3008" s="13">
        <v>55</v>
      </c>
      <c r="AY3008" s="14">
        <f t="shared" si="474"/>
        <v>84.090909090909093</v>
      </c>
      <c r="AZ3008" s="14">
        <f t="shared" si="481"/>
        <v>23</v>
      </c>
      <c r="BA3008" s="19">
        <f t="shared" si="475"/>
        <v>1</v>
      </c>
      <c r="BB3008" s="20">
        <f t="shared" si="482"/>
        <v>24.719202273515236</v>
      </c>
      <c r="BC3008">
        <f t="shared" si="476"/>
        <v>0</v>
      </c>
      <c r="BD3008" s="14">
        <f t="shared" si="477"/>
        <v>5</v>
      </c>
      <c r="BE3008" s="14">
        <f t="shared" si="478"/>
        <v>76.5</v>
      </c>
      <c r="BF3008" s="14">
        <f t="shared" si="479"/>
        <v>78.333333333333329</v>
      </c>
      <c r="BG3008" s="14">
        <f t="shared" si="480"/>
        <v>93.444444444444443</v>
      </c>
    </row>
    <row r="3009" spans="1:59" x14ac:dyDescent="0.2">
      <c r="A3009" t="str">
        <f t="shared" si="471"/>
        <v>Jack Watts_2015</v>
      </c>
      <c r="B3009" t="s">
        <v>659</v>
      </c>
      <c r="C3009" t="s">
        <v>40</v>
      </c>
      <c r="D3009">
        <v>2015</v>
      </c>
      <c r="E3009" s="13">
        <v>399500</v>
      </c>
      <c r="F3009" s="13">
        <v>399500</v>
      </c>
      <c r="G3009" s="13">
        <v>399500</v>
      </c>
      <c r="H3009" s="13">
        <v>395700</v>
      </c>
      <c r="I3009" s="13">
        <v>374700</v>
      </c>
      <c r="J3009" s="13">
        <v>350900</v>
      </c>
      <c r="K3009" s="13">
        <v>311800</v>
      </c>
      <c r="L3009" s="13">
        <v>311800</v>
      </c>
      <c r="M3009" s="13">
        <v>290800</v>
      </c>
      <c r="N3009" s="13">
        <v>278900</v>
      </c>
      <c r="O3009" s="13">
        <v>299300</v>
      </c>
      <c r="P3009" s="13">
        <v>320400</v>
      </c>
      <c r="Q3009" s="13">
        <v>353200</v>
      </c>
      <c r="R3009" s="13">
        <v>353200</v>
      </c>
      <c r="S3009" s="13">
        <v>383000</v>
      </c>
      <c r="T3009" s="13">
        <v>396500</v>
      </c>
      <c r="U3009" s="13">
        <v>390300</v>
      </c>
      <c r="V3009" s="13">
        <v>375200</v>
      </c>
      <c r="W3009" s="13">
        <v>379700</v>
      </c>
      <c r="X3009" s="13">
        <v>371800</v>
      </c>
      <c r="Y3009" s="13">
        <v>369600</v>
      </c>
      <c r="Z3009" s="13">
        <v>358200</v>
      </c>
      <c r="AA3009" s="13">
        <v>365700</v>
      </c>
      <c r="AB3009" s="13">
        <v>101</v>
      </c>
      <c r="AC3009" s="13">
        <v>60</v>
      </c>
      <c r="AD3009" s="13">
        <v>67</v>
      </c>
      <c r="AE3009" s="13">
        <v>61</v>
      </c>
      <c r="AF3009" s="13">
        <v>42</v>
      </c>
      <c r="AG3009" s="13">
        <v>18</v>
      </c>
      <c r="AH3009" s="13"/>
      <c r="AI3009" s="13">
        <v>78</v>
      </c>
      <c r="AJ3009" s="13">
        <v>50</v>
      </c>
      <c r="AK3009" s="13">
        <v>83</v>
      </c>
      <c r="AL3009" s="13">
        <v>92</v>
      </c>
      <c r="AM3009" s="13">
        <v>90</v>
      </c>
      <c r="AN3009" s="13"/>
      <c r="AO3009" s="13">
        <v>94</v>
      </c>
      <c r="AP3009" s="13">
        <v>73</v>
      </c>
      <c r="AQ3009" s="13">
        <v>54</v>
      </c>
      <c r="AR3009" s="13">
        <v>75</v>
      </c>
      <c r="AS3009" s="13">
        <v>108</v>
      </c>
      <c r="AT3009" s="13">
        <v>29</v>
      </c>
      <c r="AU3009" s="13">
        <v>84</v>
      </c>
      <c r="AV3009" s="13">
        <v>88</v>
      </c>
      <c r="AW3009" s="13">
        <v>65</v>
      </c>
      <c r="AX3009" s="13"/>
      <c r="AY3009" s="14">
        <f t="shared" si="474"/>
        <v>70.599999999999994</v>
      </c>
      <c r="AZ3009" s="14">
        <f t="shared" si="481"/>
        <v>23</v>
      </c>
      <c r="BA3009" s="19">
        <f t="shared" si="475"/>
        <v>0.90909090909090906</v>
      </c>
      <c r="BB3009" s="20">
        <f t="shared" si="482"/>
        <v>23.714086420034025</v>
      </c>
      <c r="BC3009">
        <f t="shared" si="476"/>
        <v>0</v>
      </c>
      <c r="BD3009" s="14">
        <f t="shared" si="477"/>
        <v>10</v>
      </c>
      <c r="BE3009" s="14">
        <f t="shared" si="478"/>
        <v>58.166666666666664</v>
      </c>
      <c r="BF3009" s="14">
        <f t="shared" si="479"/>
        <v>78.599999999999994</v>
      </c>
      <c r="BG3009" s="14">
        <f t="shared" si="480"/>
        <v>72</v>
      </c>
    </row>
    <row r="3010" spans="1:59" x14ac:dyDescent="0.2">
      <c r="A3010" t="str">
        <f t="shared" ref="A3010:A3073" si="483">B3010&amp;"_"&amp;D3010</f>
        <v>Lukas Webb_2018</v>
      </c>
      <c r="B3010" t="s">
        <v>759</v>
      </c>
      <c r="C3010" t="s">
        <v>443</v>
      </c>
      <c r="D3010">
        <v>2018</v>
      </c>
      <c r="E3010" s="13">
        <v>245200</v>
      </c>
      <c r="F3010" s="13">
        <v>245200</v>
      </c>
      <c r="G3010" s="13">
        <v>245200</v>
      </c>
      <c r="H3010" s="13">
        <v>245200</v>
      </c>
      <c r="I3010" s="13">
        <v>245200</v>
      </c>
      <c r="J3010" s="13">
        <v>245200</v>
      </c>
      <c r="K3010" s="13">
        <v>245200</v>
      </c>
      <c r="L3010" s="13">
        <v>245200</v>
      </c>
      <c r="M3010" s="13">
        <v>249300</v>
      </c>
      <c r="N3010" s="13">
        <v>257000</v>
      </c>
      <c r="O3010" s="13">
        <v>257000</v>
      </c>
      <c r="P3010" s="13">
        <v>257000</v>
      </c>
      <c r="Q3010" s="13">
        <v>257000</v>
      </c>
      <c r="R3010" s="13">
        <v>247400</v>
      </c>
      <c r="S3010" s="13">
        <v>247400</v>
      </c>
      <c r="T3010" s="13">
        <v>247400</v>
      </c>
      <c r="U3010" s="13">
        <v>247400</v>
      </c>
      <c r="V3010" s="13">
        <v>247400</v>
      </c>
      <c r="W3010" s="13">
        <v>247400</v>
      </c>
      <c r="X3010" s="13">
        <v>247400</v>
      </c>
      <c r="Y3010" s="13">
        <v>247400</v>
      </c>
      <c r="Z3010" s="13">
        <v>247400</v>
      </c>
      <c r="AA3010" s="13">
        <v>247400</v>
      </c>
      <c r="AB3010" s="13"/>
      <c r="AC3010" s="13">
        <v>53</v>
      </c>
      <c r="AD3010" s="13"/>
      <c r="AE3010" s="13"/>
      <c r="AF3010" s="13">
        <v>69</v>
      </c>
      <c r="AG3010" s="13"/>
      <c r="AH3010" s="13"/>
      <c r="AI3010" s="13">
        <v>35</v>
      </c>
      <c r="AJ3010" s="13">
        <v>64</v>
      </c>
      <c r="AK3010" s="13"/>
      <c r="AL3010" s="13"/>
      <c r="AM3010" s="13"/>
      <c r="AN3010" s="13">
        <v>34</v>
      </c>
      <c r="AO3010" s="13"/>
      <c r="AP3010" s="13"/>
      <c r="AQ3010" s="13"/>
      <c r="AR3010" s="13"/>
      <c r="AS3010" s="13"/>
      <c r="AT3010" s="13"/>
      <c r="AU3010" s="13"/>
      <c r="AV3010" s="13"/>
      <c r="AW3010" s="13"/>
      <c r="AX3010" s="13"/>
      <c r="AY3010" s="14">
        <f t="shared" si="474"/>
        <v>51</v>
      </c>
      <c r="AZ3010" s="14">
        <f t="shared" si="481"/>
        <v>23</v>
      </c>
      <c r="BA3010" s="19">
        <f t="shared" si="475"/>
        <v>0.22727272727272727</v>
      </c>
      <c r="BB3010" s="20">
        <f t="shared" si="482"/>
        <v>16.140012391568973</v>
      </c>
      <c r="BC3010">
        <f t="shared" si="476"/>
        <v>0</v>
      </c>
      <c r="BD3010" s="14">
        <f t="shared" si="477"/>
        <v>1</v>
      </c>
      <c r="BE3010" s="14">
        <f t="shared" si="478"/>
        <v>61</v>
      </c>
      <c r="BF3010" s="14">
        <f t="shared" si="479"/>
        <v>49.5</v>
      </c>
      <c r="BG3010" s="14" t="str">
        <f t="shared" si="480"/>
        <v/>
      </c>
    </row>
    <row r="3011" spans="1:59" x14ac:dyDescent="0.2">
      <c r="A3011" t="str">
        <f t="shared" si="483"/>
        <v>Lukas Webb_2017</v>
      </c>
      <c r="B3011" t="s">
        <v>759</v>
      </c>
      <c r="C3011" t="s">
        <v>443</v>
      </c>
      <c r="D3011">
        <v>2017</v>
      </c>
      <c r="E3011" s="13">
        <v>260500</v>
      </c>
      <c r="F3011" s="13">
        <v>260500</v>
      </c>
      <c r="G3011" s="13">
        <v>260500</v>
      </c>
      <c r="H3011" s="13">
        <v>260500</v>
      </c>
      <c r="I3011" s="13">
        <v>260500</v>
      </c>
      <c r="J3011" s="13">
        <v>260500</v>
      </c>
      <c r="K3011" s="13">
        <v>260500</v>
      </c>
      <c r="L3011" s="13">
        <v>260500</v>
      </c>
      <c r="M3011" s="13">
        <v>260500</v>
      </c>
      <c r="N3011" s="13">
        <v>260500</v>
      </c>
      <c r="O3011" s="13">
        <v>260500</v>
      </c>
      <c r="P3011" s="13">
        <v>260500</v>
      </c>
      <c r="Q3011" s="13">
        <v>260500</v>
      </c>
      <c r="R3011" s="13">
        <v>260500</v>
      </c>
      <c r="S3011" s="13">
        <v>260500</v>
      </c>
      <c r="T3011" s="13">
        <v>260500</v>
      </c>
      <c r="U3011" s="13">
        <v>260500</v>
      </c>
      <c r="V3011" s="13">
        <v>260500</v>
      </c>
      <c r="W3011" s="13">
        <v>260500</v>
      </c>
      <c r="X3011" s="13">
        <v>278800</v>
      </c>
      <c r="Y3011" s="13">
        <v>268900</v>
      </c>
      <c r="Z3011" s="13">
        <v>268900</v>
      </c>
      <c r="AA3011" s="13">
        <v>268900</v>
      </c>
      <c r="AB3011" s="13"/>
      <c r="AC3011" s="13"/>
      <c r="AD3011" s="13"/>
      <c r="AE3011" s="13"/>
      <c r="AF3011" s="13"/>
      <c r="AG3011" s="13"/>
      <c r="AH3011" s="13"/>
      <c r="AI3011" s="13">
        <v>77</v>
      </c>
      <c r="AJ3011" s="13">
        <v>56</v>
      </c>
      <c r="AK3011" s="13"/>
      <c r="AL3011" s="13"/>
      <c r="AM3011" s="13"/>
      <c r="AN3011" s="13"/>
      <c r="AO3011" s="13"/>
      <c r="AP3011" s="13"/>
      <c r="AQ3011" s="13"/>
      <c r="AR3011" s="13"/>
      <c r="AS3011" s="13"/>
      <c r="AT3011" s="13">
        <v>65</v>
      </c>
      <c r="AU3011" s="13">
        <v>25</v>
      </c>
      <c r="AV3011" s="13"/>
      <c r="AW3011" s="13"/>
      <c r="AX3011" s="13"/>
      <c r="AY3011" s="14">
        <f t="shared" si="474"/>
        <v>55.75</v>
      </c>
      <c r="AZ3011" s="14">
        <f t="shared" si="481"/>
        <v>23</v>
      </c>
      <c r="BA3011" s="19">
        <f t="shared" si="475"/>
        <v>0.18181818181818182</v>
      </c>
      <c r="BB3011" s="20">
        <f t="shared" si="482"/>
        <v>22.231734075415709</v>
      </c>
      <c r="BC3011">
        <f t="shared" si="476"/>
        <v>0</v>
      </c>
      <c r="BD3011" s="14">
        <f t="shared" si="477"/>
        <v>1</v>
      </c>
      <c r="BE3011" s="14" t="str">
        <f t="shared" si="478"/>
        <v/>
      </c>
      <c r="BF3011" s="14">
        <f t="shared" si="479"/>
        <v>66.5</v>
      </c>
      <c r="BG3011" s="14">
        <f t="shared" si="480"/>
        <v>45</v>
      </c>
    </row>
    <row r="3012" spans="1:59" x14ac:dyDescent="0.2">
      <c r="A3012" t="str">
        <f t="shared" si="483"/>
        <v>Lukas Webb_2016</v>
      </c>
      <c r="B3012" t="s">
        <v>759</v>
      </c>
      <c r="C3012" t="s">
        <v>443</v>
      </c>
      <c r="D3012">
        <v>2016</v>
      </c>
      <c r="E3012" s="13">
        <v>238000</v>
      </c>
      <c r="F3012" s="13">
        <v>238000</v>
      </c>
      <c r="G3012" s="13">
        <v>238000</v>
      </c>
      <c r="H3012" s="13">
        <v>238000</v>
      </c>
      <c r="I3012" s="13">
        <v>238000</v>
      </c>
      <c r="J3012" s="13">
        <v>238000</v>
      </c>
      <c r="K3012" s="13">
        <v>238000</v>
      </c>
      <c r="L3012" s="13">
        <v>238000</v>
      </c>
      <c r="M3012" s="13">
        <v>238000</v>
      </c>
      <c r="N3012" s="13">
        <v>238000</v>
      </c>
      <c r="O3012" s="13">
        <v>238000</v>
      </c>
      <c r="P3012" s="13">
        <v>238000</v>
      </c>
      <c r="Q3012" s="13">
        <v>238000</v>
      </c>
      <c r="R3012" s="13">
        <v>238000</v>
      </c>
      <c r="S3012" s="13">
        <v>238000</v>
      </c>
      <c r="T3012" s="13">
        <v>238000</v>
      </c>
      <c r="U3012" s="13">
        <v>238000</v>
      </c>
      <c r="V3012" s="13">
        <v>238000</v>
      </c>
      <c r="W3012" s="13">
        <v>238000</v>
      </c>
      <c r="X3012" s="13">
        <v>238000</v>
      </c>
      <c r="Y3012" s="13">
        <v>232600</v>
      </c>
      <c r="Z3012" s="13">
        <v>237700</v>
      </c>
      <c r="AA3012" s="13">
        <v>259800</v>
      </c>
      <c r="AB3012" s="13"/>
      <c r="AC3012" s="13"/>
      <c r="AD3012" s="13"/>
      <c r="AE3012" s="13"/>
      <c r="AF3012" s="13"/>
      <c r="AG3012" s="13"/>
      <c r="AH3012" s="13"/>
      <c r="AI3012" s="13"/>
      <c r="AJ3012" s="13"/>
      <c r="AK3012" s="13"/>
      <c r="AL3012" s="13"/>
      <c r="AM3012" s="13"/>
      <c r="AN3012" s="13"/>
      <c r="AO3012" s="13"/>
      <c r="AP3012" s="13">
        <v>36</v>
      </c>
      <c r="AQ3012" s="13">
        <v>32</v>
      </c>
      <c r="AR3012" s="13"/>
      <c r="AS3012" s="13"/>
      <c r="AT3012" s="13"/>
      <c r="AU3012" s="13">
        <v>67</v>
      </c>
      <c r="AV3012" s="13">
        <v>57</v>
      </c>
      <c r="AW3012" s="13">
        <v>74</v>
      </c>
      <c r="AX3012" s="13"/>
      <c r="AY3012" s="14">
        <f t="shared" si="474"/>
        <v>53.2</v>
      </c>
      <c r="AZ3012" s="14">
        <f t="shared" si="481"/>
        <v>23</v>
      </c>
      <c r="BA3012" s="19">
        <f t="shared" si="475"/>
        <v>0.22727272727272727</v>
      </c>
      <c r="BB3012" s="20">
        <f t="shared" si="482"/>
        <v>18.593009439033796</v>
      </c>
      <c r="BC3012">
        <f t="shared" si="476"/>
        <v>0</v>
      </c>
      <c r="BD3012" s="14">
        <f t="shared" si="477"/>
        <v>21</v>
      </c>
      <c r="BE3012" s="14" t="str">
        <f t="shared" si="478"/>
        <v/>
      </c>
      <c r="BF3012" s="14" t="str">
        <f t="shared" si="479"/>
        <v/>
      </c>
      <c r="BG3012" s="14">
        <f t="shared" si="480"/>
        <v>53.2</v>
      </c>
    </row>
    <row r="3013" spans="1:59" x14ac:dyDescent="0.2">
      <c r="A3013" t="str">
        <f t="shared" si="483"/>
        <v>Lukas Webb_2015</v>
      </c>
      <c r="B3013" t="s">
        <v>759</v>
      </c>
      <c r="C3013" t="s">
        <v>443</v>
      </c>
      <c r="D3013">
        <v>2015</v>
      </c>
      <c r="E3013" s="13">
        <v>117300</v>
      </c>
      <c r="F3013" s="13">
        <v>117300</v>
      </c>
      <c r="G3013" s="13">
        <v>117300</v>
      </c>
      <c r="H3013" s="13">
        <v>117300</v>
      </c>
      <c r="I3013" s="13">
        <v>117300</v>
      </c>
      <c r="J3013" s="13">
        <v>161200</v>
      </c>
      <c r="K3013" s="13">
        <v>188300</v>
      </c>
      <c r="L3013" s="13">
        <v>188300</v>
      </c>
      <c r="M3013" s="13">
        <v>188300</v>
      </c>
      <c r="N3013" s="13">
        <v>197900</v>
      </c>
      <c r="O3013" s="13">
        <v>198800</v>
      </c>
      <c r="P3013" s="13">
        <v>198800</v>
      </c>
      <c r="Q3013" s="13">
        <v>206200</v>
      </c>
      <c r="R3013" s="13">
        <v>199700</v>
      </c>
      <c r="S3013" s="13">
        <v>199700</v>
      </c>
      <c r="T3013" s="13">
        <v>199700</v>
      </c>
      <c r="U3013" s="13">
        <v>199700</v>
      </c>
      <c r="V3013" s="13">
        <v>199700</v>
      </c>
      <c r="W3013" s="13">
        <v>199700</v>
      </c>
      <c r="X3013" s="13">
        <v>199700</v>
      </c>
      <c r="Y3013" s="13">
        <v>199700</v>
      </c>
      <c r="Z3013" s="13">
        <v>199700</v>
      </c>
      <c r="AA3013" s="13">
        <v>200800</v>
      </c>
      <c r="AB3013" s="13"/>
      <c r="AC3013" s="13"/>
      <c r="AD3013" s="13">
        <v>38</v>
      </c>
      <c r="AE3013" s="13">
        <v>76</v>
      </c>
      <c r="AF3013" s="13">
        <v>56</v>
      </c>
      <c r="AG3013" s="13">
        <v>26</v>
      </c>
      <c r="AH3013" s="13"/>
      <c r="AI3013" s="13"/>
      <c r="AJ3013" s="13">
        <v>52</v>
      </c>
      <c r="AK3013" s="13">
        <v>41</v>
      </c>
      <c r="AL3013" s="13"/>
      <c r="AM3013" s="13">
        <v>42</v>
      </c>
      <c r="AN3013" s="13">
        <v>25</v>
      </c>
      <c r="AO3013" s="13"/>
      <c r="AP3013" s="13"/>
      <c r="AQ3013" s="13"/>
      <c r="AR3013" s="13"/>
      <c r="AS3013" s="13"/>
      <c r="AT3013" s="13"/>
      <c r="AU3013" s="13"/>
      <c r="AV3013" s="13"/>
      <c r="AW3013" s="13">
        <v>58</v>
      </c>
      <c r="AX3013" s="13">
        <v>27</v>
      </c>
      <c r="AY3013" s="14">
        <f t="shared" si="474"/>
        <v>44.1</v>
      </c>
      <c r="AZ3013" s="14">
        <f t="shared" si="481"/>
        <v>23</v>
      </c>
      <c r="BA3013" s="19">
        <f t="shared" si="475"/>
        <v>0.45454545454545453</v>
      </c>
      <c r="BB3013" s="20">
        <f t="shared" si="482"/>
        <v>16.502188407063542</v>
      </c>
      <c r="BC3013">
        <f t="shared" si="476"/>
        <v>0</v>
      </c>
      <c r="BD3013" s="14">
        <f t="shared" si="477"/>
        <v>1</v>
      </c>
      <c r="BE3013" s="14">
        <f t="shared" si="478"/>
        <v>49</v>
      </c>
      <c r="BF3013" s="14">
        <f t="shared" si="479"/>
        <v>45</v>
      </c>
      <c r="BG3013" s="14">
        <f t="shared" si="480"/>
        <v>42.5</v>
      </c>
    </row>
    <row r="3014" spans="1:59" x14ac:dyDescent="0.2">
      <c r="A3014" t="str">
        <f t="shared" si="483"/>
        <v>Jimmy Webster_2018</v>
      </c>
      <c r="B3014" t="s">
        <v>715</v>
      </c>
      <c r="C3014" t="s">
        <v>399</v>
      </c>
      <c r="D3014">
        <v>2018</v>
      </c>
      <c r="E3014" s="13">
        <v>391000</v>
      </c>
      <c r="F3014" s="13">
        <v>391000</v>
      </c>
      <c r="G3014" s="13">
        <v>391000</v>
      </c>
      <c r="H3014" s="13">
        <v>413200</v>
      </c>
      <c r="I3014" s="13">
        <v>413200</v>
      </c>
      <c r="J3014" s="13">
        <v>413200</v>
      </c>
      <c r="K3014" s="13">
        <v>443700</v>
      </c>
      <c r="L3014" s="13">
        <v>464800</v>
      </c>
      <c r="M3014" s="13">
        <v>495600</v>
      </c>
      <c r="N3014" s="13">
        <v>515500</v>
      </c>
      <c r="O3014" s="13">
        <v>541300</v>
      </c>
      <c r="P3014" s="13">
        <v>528800</v>
      </c>
      <c r="Q3014" s="13">
        <v>519600</v>
      </c>
      <c r="R3014" s="13">
        <v>462800</v>
      </c>
      <c r="S3014" s="13">
        <v>462800</v>
      </c>
      <c r="T3014" s="13">
        <v>462800</v>
      </c>
      <c r="U3014" s="13">
        <v>426100</v>
      </c>
      <c r="V3014" s="13">
        <v>386000</v>
      </c>
      <c r="W3014" s="13">
        <v>386000</v>
      </c>
      <c r="X3014" s="13">
        <v>386000</v>
      </c>
      <c r="Y3014" s="13">
        <v>381300</v>
      </c>
      <c r="Z3014" s="13">
        <v>367100</v>
      </c>
      <c r="AA3014" s="13">
        <v>348800</v>
      </c>
      <c r="AB3014" s="13">
        <v>81</v>
      </c>
      <c r="AC3014" s="13">
        <v>106</v>
      </c>
      <c r="AD3014" s="13">
        <v>95</v>
      </c>
      <c r="AE3014" s="13"/>
      <c r="AF3014" s="13"/>
      <c r="AG3014" s="13">
        <v>112</v>
      </c>
      <c r="AH3014" s="13">
        <v>105</v>
      </c>
      <c r="AI3014" s="13">
        <v>132</v>
      </c>
      <c r="AJ3014" s="13">
        <v>107</v>
      </c>
      <c r="AK3014" s="13">
        <v>128</v>
      </c>
      <c r="AL3014" s="13">
        <v>62</v>
      </c>
      <c r="AM3014" s="13">
        <v>110</v>
      </c>
      <c r="AN3014" s="13">
        <v>13</v>
      </c>
      <c r="AO3014" s="13"/>
      <c r="AP3014" s="13"/>
      <c r="AQ3014" s="13">
        <v>78</v>
      </c>
      <c r="AR3014" s="13">
        <v>79</v>
      </c>
      <c r="AS3014" s="13"/>
      <c r="AT3014" s="13"/>
      <c r="AU3014" s="13">
        <v>70</v>
      </c>
      <c r="AV3014" s="13">
        <v>54</v>
      </c>
      <c r="AW3014" s="13">
        <v>83</v>
      </c>
      <c r="AX3014" s="13">
        <v>64</v>
      </c>
      <c r="AY3014" s="14">
        <f t="shared" si="474"/>
        <v>87</v>
      </c>
      <c r="AZ3014" s="14">
        <f t="shared" si="481"/>
        <v>23</v>
      </c>
      <c r="BA3014" s="19">
        <f t="shared" si="475"/>
        <v>0.77272727272727271</v>
      </c>
      <c r="BB3014" s="20">
        <f t="shared" si="482"/>
        <v>29.805620275377596</v>
      </c>
      <c r="BC3014">
        <f t="shared" si="476"/>
        <v>0</v>
      </c>
      <c r="BD3014" s="14">
        <f t="shared" si="477"/>
        <v>23</v>
      </c>
      <c r="BE3014" s="14">
        <f t="shared" si="478"/>
        <v>98.5</v>
      </c>
      <c r="BF3014" s="14">
        <f t="shared" si="479"/>
        <v>107.33333333333333</v>
      </c>
      <c r="BG3014" s="14">
        <f t="shared" si="480"/>
        <v>71.333333333333329</v>
      </c>
    </row>
    <row r="3015" spans="1:59" x14ac:dyDescent="0.2">
      <c r="A3015" t="str">
        <f t="shared" si="483"/>
        <v>Jimmy Webster_2017</v>
      </c>
      <c r="B3015" t="s">
        <v>715</v>
      </c>
      <c r="C3015" t="s">
        <v>399</v>
      </c>
      <c r="D3015">
        <v>2017</v>
      </c>
      <c r="E3015" s="13">
        <v>318000</v>
      </c>
      <c r="F3015" s="13">
        <v>318000</v>
      </c>
      <c r="G3015" s="13">
        <v>318000</v>
      </c>
      <c r="H3015" s="13">
        <v>318200</v>
      </c>
      <c r="I3015" s="13">
        <v>343100</v>
      </c>
      <c r="J3015" s="13">
        <v>358600</v>
      </c>
      <c r="K3015" s="13">
        <v>377000</v>
      </c>
      <c r="L3015" s="13">
        <v>387000</v>
      </c>
      <c r="M3015" s="13">
        <v>374100</v>
      </c>
      <c r="N3015" s="13">
        <v>374100</v>
      </c>
      <c r="O3015" s="13">
        <v>374100</v>
      </c>
      <c r="P3015" s="13">
        <v>374100</v>
      </c>
      <c r="Q3015" s="13">
        <v>363600</v>
      </c>
      <c r="R3015" s="13">
        <v>349500</v>
      </c>
      <c r="S3015" s="13">
        <v>362900</v>
      </c>
      <c r="T3015" s="13">
        <v>355400</v>
      </c>
      <c r="U3015" s="13">
        <v>355400</v>
      </c>
      <c r="V3015" s="13">
        <v>355400</v>
      </c>
      <c r="W3015" s="13">
        <v>350500</v>
      </c>
      <c r="X3015" s="13">
        <v>356400</v>
      </c>
      <c r="Y3015" s="13">
        <v>378900</v>
      </c>
      <c r="Z3015" s="13">
        <v>389900</v>
      </c>
      <c r="AA3015" s="13">
        <v>383800</v>
      </c>
      <c r="AB3015" s="13">
        <v>43</v>
      </c>
      <c r="AC3015" s="13">
        <v>67</v>
      </c>
      <c r="AD3015" s="13">
        <v>76</v>
      </c>
      <c r="AE3015" s="13">
        <v>99</v>
      </c>
      <c r="AF3015" s="13">
        <v>60</v>
      </c>
      <c r="AG3015" s="13">
        <v>93</v>
      </c>
      <c r="AH3015" s="13">
        <v>90</v>
      </c>
      <c r="AI3015" s="13">
        <v>16</v>
      </c>
      <c r="AJ3015" s="13"/>
      <c r="AK3015" s="13"/>
      <c r="AL3015" s="13"/>
      <c r="AM3015" s="13">
        <v>90</v>
      </c>
      <c r="AN3015" s="13">
        <v>76</v>
      </c>
      <c r="AO3015" s="13">
        <v>69</v>
      </c>
      <c r="AP3015" s="13">
        <v>54</v>
      </c>
      <c r="AQ3015" s="13"/>
      <c r="AR3015" s="13"/>
      <c r="AS3015" s="13">
        <v>79</v>
      </c>
      <c r="AT3015" s="13">
        <v>91</v>
      </c>
      <c r="AU3015" s="13">
        <v>96</v>
      </c>
      <c r="AV3015" s="13">
        <v>67</v>
      </c>
      <c r="AW3015" s="13">
        <v>59</v>
      </c>
      <c r="AX3015" s="13">
        <v>55</v>
      </c>
      <c r="AY3015" s="14">
        <f t="shared" si="474"/>
        <v>71.111111111111114</v>
      </c>
      <c r="AZ3015" s="14">
        <f t="shared" si="481"/>
        <v>23</v>
      </c>
      <c r="BA3015" s="19">
        <f t="shared" si="475"/>
        <v>0.81818181818181823</v>
      </c>
      <c r="BB3015" s="20">
        <f t="shared" si="482"/>
        <v>21.397880293284938</v>
      </c>
      <c r="BC3015">
        <f t="shared" si="476"/>
        <v>0</v>
      </c>
      <c r="BD3015" s="14">
        <f t="shared" si="477"/>
        <v>1</v>
      </c>
      <c r="BE3015" s="14">
        <f t="shared" si="478"/>
        <v>73</v>
      </c>
      <c r="BF3015" s="14">
        <f t="shared" si="479"/>
        <v>65.333333333333329</v>
      </c>
      <c r="BG3015" s="14">
        <f t="shared" si="480"/>
        <v>71.571428571428569</v>
      </c>
    </row>
    <row r="3016" spans="1:59" x14ac:dyDescent="0.2">
      <c r="A3016" t="str">
        <f t="shared" si="483"/>
        <v>Jimmy Webster_2016</v>
      </c>
      <c r="B3016" t="s">
        <v>715</v>
      </c>
      <c r="C3016" t="s">
        <v>399</v>
      </c>
      <c r="D3016">
        <v>2016</v>
      </c>
      <c r="E3016" s="13">
        <v>352300</v>
      </c>
      <c r="F3016" s="13">
        <v>352300</v>
      </c>
      <c r="G3016" s="13">
        <v>352300</v>
      </c>
      <c r="H3016" s="13">
        <v>348300</v>
      </c>
      <c r="I3016" s="13">
        <v>348300</v>
      </c>
      <c r="J3016" s="13">
        <v>342200</v>
      </c>
      <c r="K3016" s="13">
        <v>335700</v>
      </c>
      <c r="L3016" s="13">
        <v>318700</v>
      </c>
      <c r="M3016" s="13">
        <v>312400</v>
      </c>
      <c r="N3016" s="13">
        <v>301900</v>
      </c>
      <c r="O3016" s="13">
        <v>301900</v>
      </c>
      <c r="P3016" s="13">
        <v>300300</v>
      </c>
      <c r="Q3016" s="13">
        <v>297800</v>
      </c>
      <c r="R3016" s="13">
        <v>297800</v>
      </c>
      <c r="S3016" s="13">
        <v>295200</v>
      </c>
      <c r="T3016" s="13">
        <v>295200</v>
      </c>
      <c r="U3016" s="13">
        <v>295200</v>
      </c>
      <c r="V3016" s="13">
        <v>295200</v>
      </c>
      <c r="W3016" s="13">
        <v>295200</v>
      </c>
      <c r="X3016" s="13">
        <v>295200</v>
      </c>
      <c r="Y3016" s="13">
        <v>295200</v>
      </c>
      <c r="Z3016" s="13">
        <v>295200</v>
      </c>
      <c r="AA3016" s="13">
        <v>295200</v>
      </c>
      <c r="AB3016" s="13">
        <v>62</v>
      </c>
      <c r="AC3016" s="13">
        <v>57</v>
      </c>
      <c r="AD3016" s="13">
        <v>79</v>
      </c>
      <c r="AE3016" s="13"/>
      <c r="AF3016" s="13">
        <v>54</v>
      </c>
      <c r="AG3016" s="13">
        <v>53</v>
      </c>
      <c r="AH3016" s="13">
        <v>54</v>
      </c>
      <c r="AI3016" s="13">
        <v>72</v>
      </c>
      <c r="AJ3016" s="13">
        <v>37</v>
      </c>
      <c r="AK3016" s="13"/>
      <c r="AL3016" s="13">
        <v>68</v>
      </c>
      <c r="AM3016" s="13">
        <v>70</v>
      </c>
      <c r="AN3016" s="13"/>
      <c r="AO3016" s="13">
        <v>37</v>
      </c>
      <c r="AP3016" s="13"/>
      <c r="AQ3016" s="13"/>
      <c r="AR3016" s="13"/>
      <c r="AS3016" s="13"/>
      <c r="AT3016" s="13"/>
      <c r="AU3016" s="13"/>
      <c r="AV3016" s="13"/>
      <c r="AW3016" s="13"/>
      <c r="AX3016" s="13"/>
      <c r="AY3016" s="14">
        <f t="shared" si="474"/>
        <v>58.454545454545453</v>
      </c>
      <c r="AZ3016" s="14">
        <f t="shared" si="481"/>
        <v>23</v>
      </c>
      <c r="BA3016" s="19">
        <f t="shared" si="475"/>
        <v>0.5</v>
      </c>
      <c r="BB3016" s="20">
        <f t="shared" si="482"/>
        <v>13.545210492005181</v>
      </c>
      <c r="BC3016">
        <f t="shared" si="476"/>
        <v>0</v>
      </c>
      <c r="BD3016" s="14">
        <f t="shared" si="477"/>
        <v>15</v>
      </c>
      <c r="BE3016" s="14">
        <f t="shared" si="478"/>
        <v>61</v>
      </c>
      <c r="BF3016" s="14">
        <f t="shared" si="479"/>
        <v>60.2</v>
      </c>
      <c r="BG3016" s="14" t="str">
        <f t="shared" si="480"/>
        <v/>
      </c>
    </row>
    <row r="3017" spans="1:59" x14ac:dyDescent="0.2">
      <c r="A3017" t="str">
        <f t="shared" si="483"/>
        <v>Jimmy Webster_2015</v>
      </c>
      <c r="B3017" t="s">
        <v>715</v>
      </c>
      <c r="C3017" t="s">
        <v>399</v>
      </c>
      <c r="D3017">
        <v>2015</v>
      </c>
      <c r="E3017" s="13">
        <v>355200</v>
      </c>
      <c r="F3017" s="13">
        <v>355200</v>
      </c>
      <c r="G3017" s="13">
        <v>355200</v>
      </c>
      <c r="H3017" s="13">
        <v>355200</v>
      </c>
      <c r="I3017" s="13">
        <v>355200</v>
      </c>
      <c r="J3017" s="13">
        <v>355200</v>
      </c>
      <c r="K3017" s="13">
        <v>355200</v>
      </c>
      <c r="L3017" s="13">
        <v>347500</v>
      </c>
      <c r="M3017" s="13">
        <v>341800</v>
      </c>
      <c r="N3017" s="13">
        <v>342900</v>
      </c>
      <c r="O3017" s="13">
        <v>353700</v>
      </c>
      <c r="P3017" s="13">
        <v>364900</v>
      </c>
      <c r="Q3017" s="13">
        <v>364900</v>
      </c>
      <c r="R3017" s="13">
        <v>377200</v>
      </c>
      <c r="S3017" s="13">
        <v>369400</v>
      </c>
      <c r="T3017" s="13">
        <v>361700</v>
      </c>
      <c r="U3017" s="13">
        <v>335100</v>
      </c>
      <c r="V3017" s="13">
        <v>312300</v>
      </c>
      <c r="W3017" s="13">
        <v>283900</v>
      </c>
      <c r="X3017" s="13">
        <v>283900</v>
      </c>
      <c r="Y3017" s="13">
        <v>289400</v>
      </c>
      <c r="Z3017" s="13">
        <v>303500</v>
      </c>
      <c r="AA3017" s="13">
        <v>327800</v>
      </c>
      <c r="AB3017" s="13"/>
      <c r="AC3017" s="13"/>
      <c r="AD3017" s="13"/>
      <c r="AE3017" s="13"/>
      <c r="AF3017" s="13">
        <v>60</v>
      </c>
      <c r="AG3017" s="13">
        <v>56</v>
      </c>
      <c r="AH3017" s="13">
        <v>79</v>
      </c>
      <c r="AI3017" s="13">
        <v>59</v>
      </c>
      <c r="AJ3017" s="13">
        <v>68</v>
      </c>
      <c r="AK3017" s="13">
        <v>100</v>
      </c>
      <c r="AL3017" s="13">
        <v>67</v>
      </c>
      <c r="AM3017" s="13"/>
      <c r="AN3017" s="13">
        <v>78</v>
      </c>
      <c r="AO3017" s="13">
        <v>60</v>
      </c>
      <c r="AP3017" s="13">
        <v>63</v>
      </c>
      <c r="AQ3017" s="13">
        <v>31</v>
      </c>
      <c r="AR3017" s="13">
        <v>57</v>
      </c>
      <c r="AS3017" s="13">
        <v>36</v>
      </c>
      <c r="AT3017" s="13"/>
      <c r="AU3017" s="13">
        <v>92</v>
      </c>
      <c r="AV3017" s="13">
        <v>82</v>
      </c>
      <c r="AW3017" s="13">
        <v>68</v>
      </c>
      <c r="AX3017" s="13">
        <v>54</v>
      </c>
      <c r="AY3017" s="14">
        <f t="shared" si="474"/>
        <v>65.294117647058826</v>
      </c>
      <c r="AZ3017" s="14">
        <f t="shared" si="481"/>
        <v>23</v>
      </c>
      <c r="BA3017" s="19">
        <f t="shared" si="475"/>
        <v>0.77272727272727271</v>
      </c>
      <c r="BB3017" s="20">
        <f t="shared" si="482"/>
        <v>17.644987623551728</v>
      </c>
      <c r="BC3017">
        <f t="shared" si="476"/>
        <v>0</v>
      </c>
      <c r="BD3017" s="14">
        <f t="shared" si="477"/>
        <v>19</v>
      </c>
      <c r="BE3017" s="14">
        <f t="shared" si="478"/>
        <v>58</v>
      </c>
      <c r="BF3017" s="14">
        <f t="shared" si="479"/>
        <v>74.599999999999994</v>
      </c>
      <c r="BG3017" s="14">
        <f t="shared" si="480"/>
        <v>60.375</v>
      </c>
    </row>
    <row r="3018" spans="1:59" x14ac:dyDescent="0.2">
      <c r="A3018" t="str">
        <f t="shared" si="483"/>
        <v>Sam Weideman_2018</v>
      </c>
      <c r="B3018" t="s">
        <v>856</v>
      </c>
      <c r="C3018" t="s">
        <v>288</v>
      </c>
      <c r="D3018">
        <v>2018</v>
      </c>
      <c r="E3018" s="13">
        <v>175300</v>
      </c>
      <c r="F3018" s="13">
        <v>175300</v>
      </c>
      <c r="G3018" s="13">
        <v>175300</v>
      </c>
      <c r="H3018" s="13">
        <v>175300</v>
      </c>
      <c r="I3018" s="13">
        <v>175300</v>
      </c>
      <c r="J3018" s="13">
        <v>175300</v>
      </c>
      <c r="K3018" s="13">
        <v>175300</v>
      </c>
      <c r="L3018" s="13">
        <v>192500</v>
      </c>
      <c r="M3018" s="13">
        <v>188500</v>
      </c>
      <c r="N3018" s="13">
        <v>188500</v>
      </c>
      <c r="O3018" s="13">
        <v>188500</v>
      </c>
      <c r="P3018" s="13">
        <v>188500</v>
      </c>
      <c r="Q3018" s="13">
        <v>188500</v>
      </c>
      <c r="R3018" s="13">
        <v>188500</v>
      </c>
      <c r="S3018" s="13">
        <v>188500</v>
      </c>
      <c r="T3018" s="13">
        <v>191000</v>
      </c>
      <c r="U3018" s="13">
        <v>191000</v>
      </c>
      <c r="V3018" s="13">
        <v>191000</v>
      </c>
      <c r="W3018" s="13">
        <v>191000</v>
      </c>
      <c r="X3018" s="13">
        <v>191000</v>
      </c>
      <c r="Y3018" s="13">
        <v>191000</v>
      </c>
      <c r="Z3018" s="13">
        <v>191000</v>
      </c>
      <c r="AA3018" s="13">
        <v>221900</v>
      </c>
      <c r="AB3018" s="13"/>
      <c r="AC3018" s="13"/>
      <c r="AD3018" s="13"/>
      <c r="AE3018" s="13"/>
      <c r="AF3018" s="13">
        <v>64</v>
      </c>
      <c r="AG3018" s="13">
        <v>31</v>
      </c>
      <c r="AH3018" s="13">
        <v>48</v>
      </c>
      <c r="AI3018" s="13">
        <v>28</v>
      </c>
      <c r="AJ3018" s="13"/>
      <c r="AK3018" s="13"/>
      <c r="AL3018" s="13"/>
      <c r="AM3018" s="13"/>
      <c r="AN3018" s="13"/>
      <c r="AO3018" s="13"/>
      <c r="AP3018" s="13">
        <v>45</v>
      </c>
      <c r="AQ3018" s="13"/>
      <c r="AR3018" s="13"/>
      <c r="AS3018" s="13"/>
      <c r="AT3018" s="13"/>
      <c r="AU3018" s="13"/>
      <c r="AV3018" s="13"/>
      <c r="AW3018" s="13">
        <v>61</v>
      </c>
      <c r="AX3018" s="13">
        <v>71</v>
      </c>
      <c r="AY3018" s="14">
        <f t="shared" si="474"/>
        <v>49.714285714285715</v>
      </c>
      <c r="AZ3018" s="14">
        <f t="shared" si="481"/>
        <v>23</v>
      </c>
      <c r="BA3018" s="19">
        <f t="shared" si="475"/>
        <v>0.31818181818181818</v>
      </c>
      <c r="BB3018" s="20">
        <f t="shared" si="482"/>
        <v>16.489534920814538</v>
      </c>
      <c r="BC3018">
        <f t="shared" si="476"/>
        <v>0</v>
      </c>
      <c r="BD3018" s="14">
        <f t="shared" si="477"/>
        <v>1</v>
      </c>
      <c r="BE3018" s="14">
        <f t="shared" si="478"/>
        <v>47.5</v>
      </c>
      <c r="BF3018" s="14">
        <f t="shared" si="479"/>
        <v>38</v>
      </c>
      <c r="BG3018" s="14">
        <f t="shared" si="480"/>
        <v>59</v>
      </c>
    </row>
    <row r="3019" spans="1:59" x14ac:dyDescent="0.2">
      <c r="A3019" t="str">
        <f t="shared" si="483"/>
        <v>Sam Weideman_2017</v>
      </c>
      <c r="B3019" t="s">
        <v>856</v>
      </c>
      <c r="C3019" t="s">
        <v>288</v>
      </c>
      <c r="D3019">
        <v>2017</v>
      </c>
      <c r="E3019" s="13">
        <v>219400</v>
      </c>
      <c r="F3019" s="13">
        <v>219400</v>
      </c>
      <c r="G3019" s="13">
        <v>219400</v>
      </c>
      <c r="H3019" s="13">
        <v>219000</v>
      </c>
      <c r="I3019" s="13">
        <v>202000</v>
      </c>
      <c r="J3019" s="13">
        <v>202000</v>
      </c>
      <c r="K3019" s="13">
        <v>202000</v>
      </c>
      <c r="L3019" s="13">
        <v>202000</v>
      </c>
      <c r="M3019" s="13">
        <v>184600</v>
      </c>
      <c r="N3019" s="13">
        <v>180900</v>
      </c>
      <c r="O3019" s="13">
        <v>180900</v>
      </c>
      <c r="P3019" s="13">
        <v>180900</v>
      </c>
      <c r="Q3019" s="13">
        <v>180900</v>
      </c>
      <c r="R3019" s="13">
        <v>180900</v>
      </c>
      <c r="S3019" s="13">
        <v>180900</v>
      </c>
      <c r="T3019" s="13">
        <v>180900</v>
      </c>
      <c r="U3019" s="13">
        <v>180900</v>
      </c>
      <c r="V3019" s="13">
        <v>180900</v>
      </c>
      <c r="W3019" s="13">
        <v>180900</v>
      </c>
      <c r="X3019" s="13">
        <v>180900</v>
      </c>
      <c r="Y3019" s="13">
        <v>180900</v>
      </c>
      <c r="Z3019" s="13">
        <v>178500</v>
      </c>
      <c r="AA3019" s="13">
        <v>178500</v>
      </c>
      <c r="AB3019" s="13">
        <v>54</v>
      </c>
      <c r="AC3019" s="13">
        <v>59</v>
      </c>
      <c r="AD3019" s="13">
        <v>14</v>
      </c>
      <c r="AE3019" s="13">
        <v>17</v>
      </c>
      <c r="AF3019" s="13"/>
      <c r="AG3019" s="13"/>
      <c r="AH3019" s="13"/>
      <c r="AI3019" s="13">
        <v>49</v>
      </c>
      <c r="AJ3019" s="13">
        <v>34</v>
      </c>
      <c r="AK3019" s="13"/>
      <c r="AL3019" s="13"/>
      <c r="AM3019" s="13"/>
      <c r="AN3019" s="13"/>
      <c r="AO3019" s="13"/>
      <c r="AP3019" s="13"/>
      <c r="AQ3019" s="13"/>
      <c r="AR3019" s="13"/>
      <c r="AS3019" s="13"/>
      <c r="AT3019" s="13"/>
      <c r="AU3019" s="13"/>
      <c r="AV3019" s="13">
        <v>21</v>
      </c>
      <c r="AW3019" s="13"/>
      <c r="AX3019" s="13"/>
      <c r="AY3019" s="14">
        <f t="shared" si="474"/>
        <v>35.428571428571431</v>
      </c>
      <c r="AZ3019" s="14">
        <f t="shared" si="481"/>
        <v>23</v>
      </c>
      <c r="BA3019" s="19">
        <f t="shared" si="475"/>
        <v>0.31818181818181818</v>
      </c>
      <c r="BB3019" s="20">
        <f t="shared" si="482"/>
        <v>18.680267154202614</v>
      </c>
      <c r="BC3019">
        <f t="shared" si="476"/>
        <v>0</v>
      </c>
      <c r="BD3019" s="14">
        <f t="shared" si="477"/>
        <v>22</v>
      </c>
      <c r="BE3019" s="14">
        <f t="shared" si="478"/>
        <v>36</v>
      </c>
      <c r="BF3019" s="14">
        <f t="shared" si="479"/>
        <v>41.5</v>
      </c>
      <c r="BG3019" s="14">
        <f t="shared" si="480"/>
        <v>21</v>
      </c>
    </row>
    <row r="3020" spans="1:59" x14ac:dyDescent="0.2">
      <c r="A3020" t="str">
        <f t="shared" si="483"/>
        <v>Sam Weideman_2016</v>
      </c>
      <c r="B3020" t="s">
        <v>856</v>
      </c>
      <c r="C3020" t="s">
        <v>288</v>
      </c>
      <c r="D3020">
        <v>2016</v>
      </c>
      <c r="E3020" s="13">
        <v>184800</v>
      </c>
      <c r="F3020" s="13">
        <v>184800</v>
      </c>
      <c r="G3020" s="13">
        <v>184800</v>
      </c>
      <c r="H3020" s="13">
        <v>184800</v>
      </c>
      <c r="I3020" s="13">
        <v>184800</v>
      </c>
      <c r="J3020" s="13">
        <v>184800</v>
      </c>
      <c r="K3020" s="13">
        <v>184800</v>
      </c>
      <c r="L3020" s="13">
        <v>184800</v>
      </c>
      <c r="M3020" s="13">
        <v>184800</v>
      </c>
      <c r="N3020" s="13">
        <v>184800</v>
      </c>
      <c r="O3020" s="13">
        <v>184800</v>
      </c>
      <c r="P3020" s="13">
        <v>184800</v>
      </c>
      <c r="Q3020" s="13">
        <v>184800</v>
      </c>
      <c r="R3020" s="13">
        <v>184800</v>
      </c>
      <c r="S3020" s="13">
        <v>184800</v>
      </c>
      <c r="T3020" s="13">
        <v>184800</v>
      </c>
      <c r="U3020" s="13">
        <v>184800</v>
      </c>
      <c r="V3020" s="13">
        <v>184800</v>
      </c>
      <c r="W3020" s="13">
        <v>184800</v>
      </c>
      <c r="X3020" s="13">
        <v>184800</v>
      </c>
      <c r="Y3020" s="13">
        <v>184800</v>
      </c>
      <c r="Z3020" s="13">
        <v>184800</v>
      </c>
      <c r="AA3020" s="13">
        <v>184800</v>
      </c>
      <c r="AB3020" s="13"/>
      <c r="AC3020" s="13"/>
      <c r="AD3020" s="13"/>
      <c r="AE3020" s="13"/>
      <c r="AF3020" s="13"/>
      <c r="AG3020" s="13"/>
      <c r="AH3020" s="13"/>
      <c r="AI3020" s="13"/>
      <c r="AJ3020" s="13"/>
      <c r="AK3020" s="13"/>
      <c r="AL3020" s="13"/>
      <c r="AM3020" s="13"/>
      <c r="AN3020" s="13"/>
      <c r="AO3020" s="13"/>
      <c r="AP3020" s="13"/>
      <c r="AQ3020" s="13"/>
      <c r="AR3020" s="13"/>
      <c r="AS3020" s="13"/>
      <c r="AT3020" s="13"/>
      <c r="AU3020" s="13">
        <v>59</v>
      </c>
      <c r="AV3020" s="13"/>
      <c r="AW3020" s="13">
        <v>31</v>
      </c>
      <c r="AX3020" s="13">
        <v>31</v>
      </c>
      <c r="AY3020" s="14">
        <f t="shared" si="474"/>
        <v>40.333333333333336</v>
      </c>
      <c r="AZ3020" s="14">
        <f t="shared" si="481"/>
        <v>23</v>
      </c>
      <c r="BA3020" s="19">
        <f t="shared" si="475"/>
        <v>0.13636363636363635</v>
      </c>
      <c r="BB3020" s="20">
        <f t="shared" si="482"/>
        <v>16.165807537309526</v>
      </c>
      <c r="BC3020">
        <f t="shared" si="476"/>
        <v>0</v>
      </c>
      <c r="BD3020" s="14">
        <f t="shared" si="477"/>
        <v>1</v>
      </c>
      <c r="BE3020" s="14" t="str">
        <f t="shared" si="478"/>
        <v/>
      </c>
      <c r="BF3020" s="14" t="str">
        <f t="shared" si="479"/>
        <v/>
      </c>
      <c r="BG3020" s="14">
        <f t="shared" si="480"/>
        <v>40.333333333333336</v>
      </c>
    </row>
    <row r="3021" spans="1:59" x14ac:dyDescent="0.2">
      <c r="A3021" t="str">
        <f t="shared" si="483"/>
        <v>Sam Weideman_2015</v>
      </c>
      <c r="B3021" t="s">
        <v>856</v>
      </c>
      <c r="C3021" t="s">
        <v>288</v>
      </c>
      <c r="D3021">
        <v>2015</v>
      </c>
      <c r="E3021" s="13">
        <v>0</v>
      </c>
      <c r="F3021" s="13">
        <v>0</v>
      </c>
      <c r="G3021" s="13">
        <v>0</v>
      </c>
      <c r="H3021" s="13">
        <v>0</v>
      </c>
      <c r="I3021" s="13">
        <v>0</v>
      </c>
      <c r="J3021" s="13">
        <v>0</v>
      </c>
      <c r="K3021" s="13">
        <v>0</v>
      </c>
      <c r="L3021" s="13">
        <v>0</v>
      </c>
      <c r="M3021" s="13">
        <v>0</v>
      </c>
      <c r="N3021" s="13">
        <v>0</v>
      </c>
      <c r="O3021" s="13">
        <v>0</v>
      </c>
      <c r="P3021" s="13">
        <v>0</v>
      </c>
      <c r="Q3021" s="13">
        <v>0</v>
      </c>
      <c r="R3021" s="13">
        <v>0</v>
      </c>
      <c r="S3021" s="13">
        <v>0</v>
      </c>
      <c r="T3021" s="13">
        <v>0</v>
      </c>
      <c r="U3021" s="13">
        <v>0</v>
      </c>
      <c r="V3021" s="13">
        <v>0</v>
      </c>
      <c r="W3021" s="13">
        <v>0</v>
      </c>
      <c r="X3021" s="13">
        <v>0</v>
      </c>
      <c r="Y3021" s="13">
        <v>0</v>
      </c>
      <c r="Z3021" s="13">
        <v>0</v>
      </c>
      <c r="AA3021" s="13">
        <v>0</v>
      </c>
      <c r="AB3021" s="13"/>
      <c r="AC3021" s="13"/>
      <c r="AD3021" s="13"/>
      <c r="AE3021" s="13"/>
      <c r="AF3021" s="13"/>
      <c r="AG3021" s="13"/>
      <c r="AH3021" s="13"/>
      <c r="AI3021" s="13"/>
      <c r="AJ3021" s="13"/>
      <c r="AK3021" s="13"/>
      <c r="AL3021" s="13"/>
      <c r="AM3021" s="13"/>
      <c r="AN3021" s="13"/>
      <c r="AO3021" s="13"/>
      <c r="AP3021" s="13"/>
      <c r="AQ3021" s="13"/>
      <c r="AR3021" s="13"/>
      <c r="AS3021" s="13"/>
      <c r="AT3021" s="13"/>
      <c r="AU3021" s="13"/>
      <c r="AV3021" s="13"/>
      <c r="AW3021" s="13"/>
      <c r="AX3021" s="13"/>
      <c r="AY3021" s="14" t="str">
        <f t="shared" si="474"/>
        <v/>
      </c>
      <c r="AZ3021" s="14">
        <f t="shared" si="481"/>
        <v>23</v>
      </c>
      <c r="BA3021" s="19">
        <f t="shared" si="475"/>
        <v>0</v>
      </c>
      <c r="BB3021" s="20" t="e">
        <f t="shared" si="482"/>
        <v>#DIV/0!</v>
      </c>
      <c r="BC3021">
        <f t="shared" si="476"/>
        <v>23</v>
      </c>
      <c r="BD3021" s="14">
        <f t="shared" si="477"/>
        <v>1</v>
      </c>
      <c r="BE3021" s="14" t="str">
        <f t="shared" si="478"/>
        <v/>
      </c>
      <c r="BF3021" s="14" t="str">
        <f t="shared" si="479"/>
        <v/>
      </c>
      <c r="BG3021" s="14" t="str">
        <f t="shared" si="480"/>
        <v/>
      </c>
    </row>
    <row r="3022" spans="1:59" x14ac:dyDescent="0.2">
      <c r="A3022" t="str">
        <f t="shared" si="483"/>
        <v>Jacob Weitering_2018</v>
      </c>
      <c r="B3022" t="s">
        <v>679</v>
      </c>
      <c r="C3022" t="s">
        <v>84</v>
      </c>
      <c r="D3022">
        <v>2018</v>
      </c>
      <c r="E3022" s="13">
        <v>353900</v>
      </c>
      <c r="F3022" s="13">
        <v>353900</v>
      </c>
      <c r="G3022" s="13">
        <v>353900</v>
      </c>
      <c r="H3022" s="13">
        <v>316100</v>
      </c>
      <c r="I3022" s="13">
        <v>285300</v>
      </c>
      <c r="J3022" s="13">
        <v>285300</v>
      </c>
      <c r="K3022" s="13">
        <v>285300</v>
      </c>
      <c r="L3022" s="13">
        <v>285300</v>
      </c>
      <c r="M3022" s="13">
        <v>285300</v>
      </c>
      <c r="N3022" s="13">
        <v>285300</v>
      </c>
      <c r="O3022" s="13">
        <v>270900</v>
      </c>
      <c r="P3022" s="13">
        <v>278700</v>
      </c>
      <c r="Q3022" s="13">
        <v>278700</v>
      </c>
      <c r="R3022" s="13">
        <v>303500</v>
      </c>
      <c r="S3022" s="13">
        <v>333900</v>
      </c>
      <c r="T3022" s="13">
        <v>338600</v>
      </c>
      <c r="U3022" s="13">
        <v>329500</v>
      </c>
      <c r="V3022" s="13">
        <v>329500</v>
      </c>
      <c r="W3022" s="13">
        <v>327700</v>
      </c>
      <c r="X3022" s="13">
        <v>348700</v>
      </c>
      <c r="Y3022" s="13">
        <v>348700</v>
      </c>
      <c r="Z3022" s="13">
        <v>348700</v>
      </c>
      <c r="AA3022" s="13">
        <v>363700</v>
      </c>
      <c r="AB3022" s="13">
        <v>55</v>
      </c>
      <c r="AC3022" s="13">
        <v>31</v>
      </c>
      <c r="AD3022" s="13">
        <v>40</v>
      </c>
      <c r="AE3022" s="13">
        <v>46</v>
      </c>
      <c r="AF3022" s="13"/>
      <c r="AG3022" s="13"/>
      <c r="AH3022" s="13"/>
      <c r="AI3022" s="13"/>
      <c r="AJ3022" s="13"/>
      <c r="AK3022" s="13">
        <v>53</v>
      </c>
      <c r="AL3022" s="13">
        <v>81</v>
      </c>
      <c r="AM3022" s="13"/>
      <c r="AN3022" s="13">
        <v>89</v>
      </c>
      <c r="AO3022" s="13">
        <v>82</v>
      </c>
      <c r="AP3022" s="13">
        <v>44</v>
      </c>
      <c r="AQ3022" s="13">
        <v>61</v>
      </c>
      <c r="AR3022" s="13"/>
      <c r="AS3022" s="13">
        <v>93</v>
      </c>
      <c r="AT3022" s="13">
        <v>94</v>
      </c>
      <c r="AU3022" s="13"/>
      <c r="AV3022" s="13"/>
      <c r="AW3022" s="13">
        <v>44</v>
      </c>
      <c r="AX3022" s="13">
        <v>101</v>
      </c>
      <c r="AY3022" s="14">
        <f t="shared" si="474"/>
        <v>65.285714285714292</v>
      </c>
      <c r="AZ3022" s="14">
        <f t="shared" si="481"/>
        <v>23</v>
      </c>
      <c r="BA3022" s="19">
        <f t="shared" si="475"/>
        <v>0.63636363636363635</v>
      </c>
      <c r="BB3022" s="20">
        <f t="shared" si="482"/>
        <v>23.737113334408413</v>
      </c>
      <c r="BC3022">
        <f t="shared" si="476"/>
        <v>0</v>
      </c>
      <c r="BD3022" s="14">
        <f t="shared" si="477"/>
        <v>11</v>
      </c>
      <c r="BE3022" s="14">
        <f t="shared" si="478"/>
        <v>43</v>
      </c>
      <c r="BF3022" s="14">
        <f t="shared" si="479"/>
        <v>67</v>
      </c>
      <c r="BG3022" s="14">
        <f t="shared" si="480"/>
        <v>72.833333333333329</v>
      </c>
    </row>
    <row r="3023" spans="1:59" x14ac:dyDescent="0.2">
      <c r="A3023" t="str">
        <f t="shared" si="483"/>
        <v>Jacob Weitering_2017</v>
      </c>
      <c r="B3023" t="s">
        <v>679</v>
      </c>
      <c r="C3023" t="s">
        <v>84</v>
      </c>
      <c r="D3023">
        <v>2017</v>
      </c>
      <c r="E3023" s="13">
        <v>368100</v>
      </c>
      <c r="F3023" s="13">
        <v>368100</v>
      </c>
      <c r="G3023" s="13">
        <v>368100</v>
      </c>
      <c r="H3023" s="13">
        <v>354400</v>
      </c>
      <c r="I3023" s="13">
        <v>336300</v>
      </c>
      <c r="J3023" s="13">
        <v>317800</v>
      </c>
      <c r="K3023" s="13">
        <v>320700</v>
      </c>
      <c r="L3023" s="13">
        <v>320000</v>
      </c>
      <c r="M3023" s="13">
        <v>315800</v>
      </c>
      <c r="N3023" s="13">
        <v>316500</v>
      </c>
      <c r="O3023" s="13">
        <v>325400</v>
      </c>
      <c r="P3023" s="13">
        <v>325400</v>
      </c>
      <c r="Q3023" s="13">
        <v>339300</v>
      </c>
      <c r="R3023" s="13">
        <v>325300</v>
      </c>
      <c r="S3023" s="13">
        <v>311100</v>
      </c>
      <c r="T3023" s="13">
        <v>312500</v>
      </c>
      <c r="U3023" s="13">
        <v>325800</v>
      </c>
      <c r="V3023" s="13">
        <v>331000</v>
      </c>
      <c r="W3023" s="13">
        <v>309100</v>
      </c>
      <c r="X3023" s="13">
        <v>267500</v>
      </c>
      <c r="Y3023" s="13">
        <v>261900</v>
      </c>
      <c r="Z3023" s="13">
        <v>277200</v>
      </c>
      <c r="AA3023" s="13">
        <v>319400</v>
      </c>
      <c r="AB3023" s="13">
        <v>75</v>
      </c>
      <c r="AC3023" s="13">
        <v>53</v>
      </c>
      <c r="AD3023" s="13">
        <v>56</v>
      </c>
      <c r="AE3023" s="13">
        <v>58</v>
      </c>
      <c r="AF3023" s="13">
        <v>41</v>
      </c>
      <c r="AG3023" s="13">
        <v>94</v>
      </c>
      <c r="AH3023" s="13">
        <v>51</v>
      </c>
      <c r="AI3023" s="13">
        <v>34</v>
      </c>
      <c r="AJ3023" s="13">
        <v>102</v>
      </c>
      <c r="AK3023" s="13">
        <v>70</v>
      </c>
      <c r="AL3023" s="13"/>
      <c r="AM3023" s="13">
        <v>50</v>
      </c>
      <c r="AN3023" s="13">
        <v>48</v>
      </c>
      <c r="AO3023" s="13">
        <v>61</v>
      </c>
      <c r="AP3023" s="13">
        <v>79</v>
      </c>
      <c r="AQ3023" s="13">
        <v>76</v>
      </c>
      <c r="AR3023" s="13">
        <v>51</v>
      </c>
      <c r="AS3023" s="13">
        <v>22</v>
      </c>
      <c r="AT3023" s="13">
        <v>19</v>
      </c>
      <c r="AU3023" s="13">
        <v>108</v>
      </c>
      <c r="AV3023" s="13">
        <v>66</v>
      </c>
      <c r="AW3023" s="13">
        <v>89</v>
      </c>
      <c r="AX3023" s="13">
        <v>113</v>
      </c>
      <c r="AY3023" s="14">
        <f t="shared" si="474"/>
        <v>64.36363636363636</v>
      </c>
      <c r="AZ3023" s="14">
        <f t="shared" si="481"/>
        <v>23</v>
      </c>
      <c r="BA3023" s="19">
        <f t="shared" si="475"/>
        <v>1</v>
      </c>
      <c r="BB3023" s="20">
        <f t="shared" si="482"/>
        <v>25.885361655807483</v>
      </c>
      <c r="BC3023">
        <f t="shared" si="476"/>
        <v>0</v>
      </c>
      <c r="BD3023" s="14">
        <f t="shared" si="477"/>
        <v>21</v>
      </c>
      <c r="BE3023" s="14">
        <f t="shared" si="478"/>
        <v>62.833333333333336</v>
      </c>
      <c r="BF3023" s="14">
        <f t="shared" si="479"/>
        <v>61.4</v>
      </c>
      <c r="BG3023" s="14">
        <f t="shared" si="480"/>
        <v>69.222222222222229</v>
      </c>
    </row>
    <row r="3024" spans="1:59" x14ac:dyDescent="0.2">
      <c r="A3024" t="str">
        <f t="shared" si="483"/>
        <v>Jacob Weitering_2016</v>
      </c>
      <c r="B3024" t="s">
        <v>679</v>
      </c>
      <c r="C3024" t="s">
        <v>84</v>
      </c>
      <c r="D3024">
        <v>2016</v>
      </c>
      <c r="E3024" s="13">
        <v>220800</v>
      </c>
      <c r="F3024" s="13">
        <v>220800</v>
      </c>
      <c r="G3024" s="13">
        <v>220800</v>
      </c>
      <c r="H3024" s="13">
        <v>289100</v>
      </c>
      <c r="I3024" s="13">
        <v>333300</v>
      </c>
      <c r="J3024" s="13">
        <v>363400</v>
      </c>
      <c r="K3024" s="13">
        <v>338400</v>
      </c>
      <c r="L3024" s="13">
        <v>338400</v>
      </c>
      <c r="M3024" s="13">
        <v>338400</v>
      </c>
      <c r="N3024" s="13">
        <v>302900</v>
      </c>
      <c r="O3024" s="13">
        <v>275600</v>
      </c>
      <c r="P3024" s="13">
        <v>299000</v>
      </c>
      <c r="Q3024" s="13">
        <v>324700</v>
      </c>
      <c r="R3024" s="13">
        <v>324700</v>
      </c>
      <c r="S3024" s="13">
        <v>347500</v>
      </c>
      <c r="T3024" s="13">
        <v>333700</v>
      </c>
      <c r="U3024" s="13">
        <v>313300</v>
      </c>
      <c r="V3024" s="13">
        <v>290600</v>
      </c>
      <c r="W3024" s="13">
        <v>280500</v>
      </c>
      <c r="X3024" s="13">
        <v>282500</v>
      </c>
      <c r="Y3024" s="13">
        <v>291300</v>
      </c>
      <c r="Z3024" s="13">
        <v>300200</v>
      </c>
      <c r="AA3024" s="13">
        <v>318600</v>
      </c>
      <c r="AB3024" s="13">
        <v>87</v>
      </c>
      <c r="AC3024" s="13">
        <v>68</v>
      </c>
      <c r="AD3024" s="13">
        <v>129</v>
      </c>
      <c r="AE3024" s="13">
        <v>73</v>
      </c>
      <c r="AF3024" s="13">
        <v>61</v>
      </c>
      <c r="AG3024" s="13">
        <v>23</v>
      </c>
      <c r="AH3024" s="13"/>
      <c r="AI3024" s="13"/>
      <c r="AJ3024" s="13">
        <v>38</v>
      </c>
      <c r="AK3024" s="13">
        <v>59</v>
      </c>
      <c r="AL3024" s="13">
        <v>121</v>
      </c>
      <c r="AM3024" s="13">
        <v>58</v>
      </c>
      <c r="AN3024" s="13"/>
      <c r="AO3024" s="13">
        <v>70</v>
      </c>
      <c r="AP3024" s="13">
        <v>49</v>
      </c>
      <c r="AQ3024" s="13">
        <v>36</v>
      </c>
      <c r="AR3024" s="13">
        <v>55</v>
      </c>
      <c r="AS3024" s="13">
        <v>65</v>
      </c>
      <c r="AT3024" s="13">
        <v>58</v>
      </c>
      <c r="AU3024" s="13">
        <v>72</v>
      </c>
      <c r="AV3024" s="13">
        <v>71</v>
      </c>
      <c r="AW3024" s="13">
        <v>85</v>
      </c>
      <c r="AX3024" s="13">
        <v>75</v>
      </c>
      <c r="AY3024" s="14">
        <f t="shared" si="474"/>
        <v>67.650000000000006</v>
      </c>
      <c r="AZ3024" s="14">
        <f t="shared" si="481"/>
        <v>23</v>
      </c>
      <c r="BA3024" s="19">
        <f t="shared" si="475"/>
        <v>0.90909090909090906</v>
      </c>
      <c r="BB3024" s="20">
        <f t="shared" si="482"/>
        <v>25.234218622213852</v>
      </c>
      <c r="BC3024">
        <f t="shared" si="476"/>
        <v>0</v>
      </c>
      <c r="BD3024" s="14">
        <f t="shared" si="477"/>
        <v>1</v>
      </c>
      <c r="BE3024" s="14">
        <f t="shared" si="478"/>
        <v>73.5</v>
      </c>
      <c r="BF3024" s="14">
        <f t="shared" si="479"/>
        <v>69</v>
      </c>
      <c r="BG3024" s="14">
        <f t="shared" si="480"/>
        <v>62.888888888888886</v>
      </c>
    </row>
    <row r="3025" spans="1:59" x14ac:dyDescent="0.2">
      <c r="A3025" t="str">
        <f t="shared" si="483"/>
        <v>Jacob Weitering_2015</v>
      </c>
      <c r="B3025" t="s">
        <v>679</v>
      </c>
      <c r="C3025" t="s">
        <v>84</v>
      </c>
      <c r="D3025">
        <v>2015</v>
      </c>
      <c r="E3025" s="13">
        <v>0</v>
      </c>
      <c r="F3025" s="13">
        <v>0</v>
      </c>
      <c r="G3025" s="13">
        <v>0</v>
      </c>
      <c r="H3025" s="13">
        <v>0</v>
      </c>
      <c r="I3025" s="13">
        <v>0</v>
      </c>
      <c r="J3025" s="13">
        <v>0</v>
      </c>
      <c r="K3025" s="13">
        <v>0</v>
      </c>
      <c r="L3025" s="13">
        <v>0</v>
      </c>
      <c r="M3025" s="13">
        <v>0</v>
      </c>
      <c r="N3025" s="13">
        <v>0</v>
      </c>
      <c r="O3025" s="13">
        <v>0</v>
      </c>
      <c r="P3025" s="13">
        <v>0</v>
      </c>
      <c r="Q3025" s="13">
        <v>0</v>
      </c>
      <c r="R3025" s="13">
        <v>0</v>
      </c>
      <c r="S3025" s="13">
        <v>0</v>
      </c>
      <c r="T3025" s="13">
        <v>0</v>
      </c>
      <c r="U3025" s="13">
        <v>0</v>
      </c>
      <c r="V3025" s="13">
        <v>0</v>
      </c>
      <c r="W3025" s="13">
        <v>0</v>
      </c>
      <c r="X3025" s="13">
        <v>0</v>
      </c>
      <c r="Y3025" s="13">
        <v>0</v>
      </c>
      <c r="Z3025" s="13">
        <v>0</v>
      </c>
      <c r="AA3025" s="13">
        <v>0</v>
      </c>
      <c r="AB3025" s="13"/>
      <c r="AC3025" s="13"/>
      <c r="AD3025" s="13"/>
      <c r="AE3025" s="13"/>
      <c r="AF3025" s="13"/>
      <c r="AG3025" s="13"/>
      <c r="AH3025" s="13"/>
      <c r="AI3025" s="13"/>
      <c r="AJ3025" s="13"/>
      <c r="AK3025" s="13"/>
      <c r="AL3025" s="13"/>
      <c r="AM3025" s="13"/>
      <c r="AN3025" s="13"/>
      <c r="AO3025" s="13"/>
      <c r="AP3025" s="13"/>
      <c r="AQ3025" s="13"/>
      <c r="AR3025" s="13"/>
      <c r="AS3025" s="13"/>
      <c r="AT3025" s="13"/>
      <c r="AU3025" s="13"/>
      <c r="AV3025" s="13"/>
      <c r="AW3025" s="13"/>
      <c r="AX3025" s="13"/>
      <c r="AY3025" s="14" t="str">
        <f t="shared" si="474"/>
        <v/>
      </c>
      <c r="AZ3025" s="14">
        <f t="shared" si="481"/>
        <v>23</v>
      </c>
      <c r="BA3025" s="19">
        <f t="shared" si="475"/>
        <v>0</v>
      </c>
      <c r="BB3025" s="20" t="e">
        <f t="shared" si="482"/>
        <v>#DIV/0!</v>
      </c>
      <c r="BC3025">
        <f t="shared" si="476"/>
        <v>23</v>
      </c>
      <c r="BD3025" s="14">
        <f t="shared" si="477"/>
        <v>1</v>
      </c>
      <c r="BE3025" s="14" t="str">
        <f t="shared" si="478"/>
        <v/>
      </c>
      <c r="BF3025" s="14" t="str">
        <f t="shared" si="479"/>
        <v/>
      </c>
      <c r="BG3025" s="14" t="str">
        <f t="shared" si="480"/>
        <v/>
      </c>
    </row>
    <row r="3026" spans="1:59" x14ac:dyDescent="0.2">
      <c r="A3026" t="str">
        <f t="shared" si="483"/>
        <v>Lachlan Weller_2018</v>
      </c>
      <c r="B3026" t="s">
        <v>1982</v>
      </c>
      <c r="C3026" t="s">
        <v>144</v>
      </c>
      <c r="D3026">
        <v>2018</v>
      </c>
      <c r="E3026" s="13">
        <v>394300</v>
      </c>
      <c r="F3026" s="13">
        <v>394300</v>
      </c>
      <c r="G3026" s="13">
        <v>394300</v>
      </c>
      <c r="H3026" s="13">
        <v>375300</v>
      </c>
      <c r="I3026" s="13">
        <v>369300</v>
      </c>
      <c r="J3026" s="13">
        <v>376900</v>
      </c>
      <c r="K3026" s="13">
        <v>379400</v>
      </c>
      <c r="L3026" s="13">
        <v>370200</v>
      </c>
      <c r="M3026" s="13">
        <v>356800</v>
      </c>
      <c r="N3026" s="13">
        <v>365100</v>
      </c>
      <c r="O3026" s="13">
        <v>365100</v>
      </c>
      <c r="P3026" s="13">
        <v>373100</v>
      </c>
      <c r="Q3026" s="13">
        <v>367700</v>
      </c>
      <c r="R3026" s="13">
        <v>350700</v>
      </c>
      <c r="S3026" s="13">
        <v>329200</v>
      </c>
      <c r="T3026" s="13">
        <v>335200</v>
      </c>
      <c r="U3026" s="13">
        <v>335000</v>
      </c>
      <c r="V3026" s="13">
        <v>342800</v>
      </c>
      <c r="W3026" s="13">
        <v>357400</v>
      </c>
      <c r="X3026" s="13">
        <v>378800</v>
      </c>
      <c r="Y3026" s="13">
        <v>401000</v>
      </c>
      <c r="Z3026" s="13">
        <v>395200</v>
      </c>
      <c r="AA3026" s="13">
        <v>395100</v>
      </c>
      <c r="AB3026" s="13">
        <v>70</v>
      </c>
      <c r="AC3026" s="13">
        <v>50</v>
      </c>
      <c r="AD3026" s="13">
        <v>72</v>
      </c>
      <c r="AE3026" s="13">
        <v>85</v>
      </c>
      <c r="AF3026" s="13">
        <v>76</v>
      </c>
      <c r="AG3026" s="13">
        <v>68</v>
      </c>
      <c r="AH3026" s="13">
        <v>62</v>
      </c>
      <c r="AI3026" s="13">
        <v>63</v>
      </c>
      <c r="AJ3026" s="13">
        <v>109</v>
      </c>
      <c r="AK3026" s="13"/>
      <c r="AL3026" s="13">
        <v>65</v>
      </c>
      <c r="AM3026" s="13">
        <v>40</v>
      </c>
      <c r="AN3026" s="13">
        <v>78</v>
      </c>
      <c r="AO3026" s="13">
        <v>46</v>
      </c>
      <c r="AP3026" s="13">
        <v>91</v>
      </c>
      <c r="AQ3026" s="13">
        <v>68</v>
      </c>
      <c r="AR3026" s="13">
        <v>63</v>
      </c>
      <c r="AS3026" s="13">
        <v>112</v>
      </c>
      <c r="AT3026" s="13">
        <v>92</v>
      </c>
      <c r="AU3026" s="13">
        <v>79</v>
      </c>
      <c r="AV3026" s="13">
        <v>63</v>
      </c>
      <c r="AW3026" s="13">
        <v>98</v>
      </c>
      <c r="AX3026" s="13">
        <v>87</v>
      </c>
      <c r="AY3026" s="14">
        <f t="shared" si="474"/>
        <v>74.409090909090907</v>
      </c>
      <c r="AZ3026" s="14">
        <f t="shared" si="481"/>
        <v>23</v>
      </c>
      <c r="BA3026" s="19">
        <f t="shared" si="475"/>
        <v>1</v>
      </c>
      <c r="BB3026" s="20">
        <f t="shared" si="482"/>
        <v>18.753181548255164</v>
      </c>
      <c r="BC3026">
        <f t="shared" si="476"/>
        <v>0</v>
      </c>
      <c r="BD3026" s="14">
        <f t="shared" si="477"/>
        <v>15</v>
      </c>
      <c r="BE3026" s="14">
        <f t="shared" si="478"/>
        <v>70.166666666666671</v>
      </c>
      <c r="BF3026" s="14">
        <f t="shared" si="479"/>
        <v>67.8</v>
      </c>
      <c r="BG3026" s="14">
        <f t="shared" si="480"/>
        <v>83.666666666666671</v>
      </c>
    </row>
    <row r="3027" spans="1:59" x14ac:dyDescent="0.2">
      <c r="A3027" t="str">
        <f t="shared" si="483"/>
        <v>Lachlan Weller_2017</v>
      </c>
      <c r="B3027" t="s">
        <v>1982</v>
      </c>
      <c r="C3027" t="s">
        <v>144</v>
      </c>
      <c r="D3027">
        <v>2017</v>
      </c>
      <c r="E3027" s="13">
        <v>333900</v>
      </c>
      <c r="F3027" s="13">
        <v>333900</v>
      </c>
      <c r="G3027" s="13">
        <v>333900</v>
      </c>
      <c r="H3027" s="13">
        <v>336800</v>
      </c>
      <c r="I3027" s="13">
        <v>342500</v>
      </c>
      <c r="J3027" s="13">
        <v>345600</v>
      </c>
      <c r="K3027" s="13">
        <v>349600</v>
      </c>
      <c r="L3027" s="13">
        <v>339500</v>
      </c>
      <c r="M3027" s="13">
        <v>335100</v>
      </c>
      <c r="N3027" s="13">
        <v>344100</v>
      </c>
      <c r="O3027" s="13">
        <v>379200</v>
      </c>
      <c r="P3027" s="13">
        <v>406800</v>
      </c>
      <c r="Q3027" s="13">
        <v>414600</v>
      </c>
      <c r="R3027" s="13">
        <v>414600</v>
      </c>
      <c r="S3027" s="13">
        <v>418500</v>
      </c>
      <c r="T3027" s="13">
        <v>402500</v>
      </c>
      <c r="U3027" s="13">
        <v>395100</v>
      </c>
      <c r="V3027" s="13">
        <v>370700</v>
      </c>
      <c r="W3027" s="13">
        <v>363500</v>
      </c>
      <c r="X3027" s="13">
        <v>359700</v>
      </c>
      <c r="Y3027" s="13">
        <v>358200</v>
      </c>
      <c r="Z3027" s="13">
        <v>360600</v>
      </c>
      <c r="AA3027" s="13">
        <v>350400</v>
      </c>
      <c r="AB3027" s="13">
        <v>75</v>
      </c>
      <c r="AC3027" s="13">
        <v>66</v>
      </c>
      <c r="AD3027" s="13">
        <v>60</v>
      </c>
      <c r="AE3027" s="13">
        <v>84</v>
      </c>
      <c r="AF3027" s="13">
        <v>63</v>
      </c>
      <c r="AG3027" s="13">
        <v>65</v>
      </c>
      <c r="AH3027" s="13">
        <v>54</v>
      </c>
      <c r="AI3027" s="13">
        <v>71</v>
      </c>
      <c r="AJ3027" s="13">
        <v>92</v>
      </c>
      <c r="AK3027" s="13">
        <v>118</v>
      </c>
      <c r="AL3027" s="13">
        <v>76</v>
      </c>
      <c r="AM3027" s="13">
        <v>62</v>
      </c>
      <c r="AN3027" s="13"/>
      <c r="AO3027" s="13">
        <v>114</v>
      </c>
      <c r="AP3027" s="13">
        <v>37</v>
      </c>
      <c r="AQ3027" s="13">
        <v>72</v>
      </c>
      <c r="AR3027" s="13">
        <v>72</v>
      </c>
      <c r="AS3027" s="13">
        <v>62</v>
      </c>
      <c r="AT3027" s="13">
        <v>76</v>
      </c>
      <c r="AU3027" s="13">
        <v>76</v>
      </c>
      <c r="AV3027" s="13">
        <v>70</v>
      </c>
      <c r="AW3027" s="13">
        <v>49</v>
      </c>
      <c r="AX3027" s="13">
        <v>64</v>
      </c>
      <c r="AY3027" s="14">
        <f t="shared" si="474"/>
        <v>71.727272727272734</v>
      </c>
      <c r="AZ3027" s="14">
        <f t="shared" si="481"/>
        <v>23</v>
      </c>
      <c r="BA3027" s="19">
        <f t="shared" si="475"/>
        <v>1</v>
      </c>
      <c r="BB3027" s="20">
        <f t="shared" si="482"/>
        <v>18.434392852134827</v>
      </c>
      <c r="BC3027">
        <f t="shared" si="476"/>
        <v>0</v>
      </c>
      <c r="BD3027" s="14">
        <f t="shared" si="477"/>
        <v>1</v>
      </c>
      <c r="BE3027" s="14">
        <f t="shared" si="478"/>
        <v>68.833333333333329</v>
      </c>
      <c r="BF3027" s="14">
        <f t="shared" si="479"/>
        <v>78.833333333333329</v>
      </c>
      <c r="BG3027" s="14">
        <f t="shared" si="480"/>
        <v>64.222222222222229</v>
      </c>
    </row>
    <row r="3028" spans="1:59" x14ac:dyDescent="0.2">
      <c r="A3028" t="str">
        <f t="shared" si="483"/>
        <v>Lachlan Weller_2016</v>
      </c>
      <c r="B3028" t="s">
        <v>1982</v>
      </c>
      <c r="C3028" t="s">
        <v>144</v>
      </c>
      <c r="D3028">
        <v>2016</v>
      </c>
      <c r="E3028" s="13">
        <v>206900</v>
      </c>
      <c r="F3028" s="13">
        <v>206900</v>
      </c>
      <c r="G3028" s="13">
        <v>206900</v>
      </c>
      <c r="H3028" s="13">
        <v>219100</v>
      </c>
      <c r="I3028" s="13">
        <v>232900</v>
      </c>
      <c r="J3028" s="13">
        <v>247400</v>
      </c>
      <c r="K3028" s="13">
        <v>266800</v>
      </c>
      <c r="L3028" s="13">
        <v>279800</v>
      </c>
      <c r="M3028" s="13">
        <v>286900</v>
      </c>
      <c r="N3028" s="13">
        <v>279600</v>
      </c>
      <c r="O3028" s="13">
        <v>279200</v>
      </c>
      <c r="P3028" s="13">
        <v>281800</v>
      </c>
      <c r="Q3028" s="13">
        <v>313300</v>
      </c>
      <c r="R3028" s="13">
        <v>323700</v>
      </c>
      <c r="S3028" s="13">
        <v>319900</v>
      </c>
      <c r="T3028" s="13">
        <v>319900</v>
      </c>
      <c r="U3028" s="13">
        <v>282800</v>
      </c>
      <c r="V3028" s="13">
        <v>264900</v>
      </c>
      <c r="W3028" s="13">
        <v>260900</v>
      </c>
      <c r="X3028" s="13">
        <v>269500</v>
      </c>
      <c r="Y3028" s="13">
        <v>265600</v>
      </c>
      <c r="Z3028" s="13">
        <v>269200</v>
      </c>
      <c r="AA3028" s="13">
        <v>297300</v>
      </c>
      <c r="AB3028" s="13">
        <v>43</v>
      </c>
      <c r="AC3028" s="13">
        <v>59</v>
      </c>
      <c r="AD3028" s="13">
        <v>47</v>
      </c>
      <c r="AE3028" s="13">
        <v>54</v>
      </c>
      <c r="AF3028" s="13">
        <v>68</v>
      </c>
      <c r="AG3028" s="13">
        <v>67</v>
      </c>
      <c r="AH3028" s="13">
        <v>53</v>
      </c>
      <c r="AI3028" s="13">
        <v>62</v>
      </c>
      <c r="AJ3028" s="13">
        <v>40</v>
      </c>
      <c r="AK3028" s="13">
        <v>65</v>
      </c>
      <c r="AL3028" s="13">
        <v>68</v>
      </c>
      <c r="AM3028" s="13">
        <v>108</v>
      </c>
      <c r="AN3028" s="13">
        <v>41</v>
      </c>
      <c r="AO3028" s="13">
        <v>39</v>
      </c>
      <c r="AP3028" s="13"/>
      <c r="AQ3028" s="13">
        <v>29</v>
      </c>
      <c r="AR3028" s="13">
        <v>64</v>
      </c>
      <c r="AS3028" s="13">
        <v>61</v>
      </c>
      <c r="AT3028" s="13">
        <v>56</v>
      </c>
      <c r="AU3028" s="13">
        <v>41</v>
      </c>
      <c r="AV3028" s="13">
        <v>76</v>
      </c>
      <c r="AW3028" s="13">
        <v>114</v>
      </c>
      <c r="AX3028" s="13">
        <v>95</v>
      </c>
      <c r="AY3028" s="14">
        <f t="shared" si="474"/>
        <v>61.363636363636367</v>
      </c>
      <c r="AZ3028" s="14">
        <f t="shared" si="481"/>
        <v>23</v>
      </c>
      <c r="BA3028" s="19">
        <f t="shared" si="475"/>
        <v>1</v>
      </c>
      <c r="BB3028" s="20">
        <f t="shared" si="482"/>
        <v>21.785852671478725</v>
      </c>
      <c r="BC3028">
        <f t="shared" si="476"/>
        <v>0</v>
      </c>
      <c r="BD3028" s="14">
        <f t="shared" si="477"/>
        <v>1</v>
      </c>
      <c r="BE3028" s="14">
        <f t="shared" si="478"/>
        <v>56.333333333333336</v>
      </c>
      <c r="BF3028" s="14">
        <f t="shared" si="479"/>
        <v>66</v>
      </c>
      <c r="BG3028" s="14">
        <f t="shared" si="480"/>
        <v>67</v>
      </c>
    </row>
    <row r="3029" spans="1:59" x14ac:dyDescent="0.2">
      <c r="A3029" t="str">
        <f t="shared" si="483"/>
        <v>Lachlan Weller_2015</v>
      </c>
      <c r="B3029" t="s">
        <v>1982</v>
      </c>
      <c r="C3029" t="s">
        <v>144</v>
      </c>
      <c r="D3029">
        <v>2015</v>
      </c>
      <c r="E3029" s="13">
        <v>162300</v>
      </c>
      <c r="F3029" s="13">
        <v>162300</v>
      </c>
      <c r="G3029" s="13">
        <v>162300</v>
      </c>
      <c r="H3029" s="13">
        <v>162300</v>
      </c>
      <c r="I3029" s="13">
        <v>162300</v>
      </c>
      <c r="J3029" s="13">
        <v>162300</v>
      </c>
      <c r="K3029" s="13">
        <v>162300</v>
      </c>
      <c r="L3029" s="13">
        <v>162300</v>
      </c>
      <c r="M3029" s="13">
        <v>162300</v>
      </c>
      <c r="N3029" s="13">
        <v>162300</v>
      </c>
      <c r="O3029" s="13">
        <v>162300</v>
      </c>
      <c r="P3029" s="13">
        <v>162300</v>
      </c>
      <c r="Q3029" s="13">
        <v>162300</v>
      </c>
      <c r="R3029" s="13">
        <v>162300</v>
      </c>
      <c r="S3029" s="13">
        <v>162300</v>
      </c>
      <c r="T3029" s="13">
        <v>162300</v>
      </c>
      <c r="U3029" s="13">
        <v>162300</v>
      </c>
      <c r="V3029" s="13">
        <v>162300</v>
      </c>
      <c r="W3029" s="13">
        <v>162300</v>
      </c>
      <c r="X3029" s="13">
        <v>162300</v>
      </c>
      <c r="Y3029" s="13">
        <v>162300</v>
      </c>
      <c r="Z3029" s="13">
        <v>162300</v>
      </c>
      <c r="AA3029" s="13">
        <v>162300</v>
      </c>
      <c r="AB3029" s="13"/>
      <c r="AC3029" s="13"/>
      <c r="AD3029" s="13"/>
      <c r="AE3029" s="13"/>
      <c r="AF3029" s="13"/>
      <c r="AG3029" s="13"/>
      <c r="AH3029" s="13"/>
      <c r="AI3029" s="13"/>
      <c r="AJ3029" s="13"/>
      <c r="AK3029" s="13"/>
      <c r="AL3029" s="13"/>
      <c r="AM3029" s="13"/>
      <c r="AN3029" s="13"/>
      <c r="AO3029" s="13"/>
      <c r="AP3029" s="13"/>
      <c r="AQ3029" s="13"/>
      <c r="AR3029" s="13"/>
      <c r="AS3029" s="13">
        <v>31</v>
      </c>
      <c r="AT3029" s="13">
        <v>16</v>
      </c>
      <c r="AU3029" s="13"/>
      <c r="AV3029" s="13"/>
      <c r="AW3029" s="13"/>
      <c r="AX3029" s="13">
        <v>68</v>
      </c>
      <c r="AY3029" s="14">
        <f t="shared" si="474"/>
        <v>38.333333333333336</v>
      </c>
      <c r="AZ3029" s="14">
        <f t="shared" si="481"/>
        <v>23</v>
      </c>
      <c r="BA3029" s="19">
        <f t="shared" si="475"/>
        <v>0.13636363636363635</v>
      </c>
      <c r="BB3029" s="20">
        <f t="shared" si="482"/>
        <v>26.764404221527769</v>
      </c>
      <c r="BC3029">
        <f t="shared" si="476"/>
        <v>0</v>
      </c>
      <c r="BD3029" s="14">
        <f t="shared" si="477"/>
        <v>1</v>
      </c>
      <c r="BE3029" s="14" t="str">
        <f t="shared" si="478"/>
        <v/>
      </c>
      <c r="BF3029" s="14" t="str">
        <f t="shared" si="479"/>
        <v/>
      </c>
      <c r="BG3029" s="14">
        <f t="shared" si="480"/>
        <v>38.333333333333336</v>
      </c>
    </row>
    <row r="3030" spans="1:59" x14ac:dyDescent="0.2">
      <c r="A3030" t="str">
        <f t="shared" si="483"/>
        <v>Maverick Weller_2018</v>
      </c>
      <c r="B3030" t="s">
        <v>790</v>
      </c>
      <c r="C3030" t="s">
        <v>369</v>
      </c>
      <c r="D3030">
        <v>2018</v>
      </c>
      <c r="E3030" s="13">
        <v>350300</v>
      </c>
      <c r="F3030" s="13">
        <v>350300</v>
      </c>
      <c r="G3030" s="13">
        <v>350300</v>
      </c>
      <c r="H3030" s="13">
        <v>350300</v>
      </c>
      <c r="I3030" s="13">
        <v>350300</v>
      </c>
      <c r="J3030" s="13">
        <v>350300</v>
      </c>
      <c r="K3030" s="13">
        <v>350300</v>
      </c>
      <c r="L3030" s="13">
        <v>359600</v>
      </c>
      <c r="M3030" s="13">
        <v>360200</v>
      </c>
      <c r="N3030" s="13">
        <v>344300</v>
      </c>
      <c r="O3030" s="13">
        <v>344300</v>
      </c>
      <c r="P3030" s="13">
        <v>320300</v>
      </c>
      <c r="Q3030" s="13">
        <v>283700</v>
      </c>
      <c r="R3030" s="13">
        <v>279400</v>
      </c>
      <c r="S3030" s="13">
        <v>279400</v>
      </c>
      <c r="T3030" s="13">
        <v>280200</v>
      </c>
      <c r="U3030" s="13">
        <v>298500</v>
      </c>
      <c r="V3030" s="13">
        <v>311700</v>
      </c>
      <c r="W3030" s="13">
        <v>317400</v>
      </c>
      <c r="X3030" s="13">
        <v>308700</v>
      </c>
      <c r="Y3030" s="13">
        <v>308700</v>
      </c>
      <c r="Z3030" s="13">
        <v>308700</v>
      </c>
      <c r="AA3030" s="13">
        <v>308700</v>
      </c>
      <c r="AB3030" s="13"/>
      <c r="AC3030" s="13"/>
      <c r="AD3030" s="13"/>
      <c r="AE3030" s="13"/>
      <c r="AF3030" s="13">
        <v>83</v>
      </c>
      <c r="AG3030" s="13">
        <v>60</v>
      </c>
      <c r="AH3030" s="13">
        <v>87</v>
      </c>
      <c r="AI3030" s="13">
        <v>71</v>
      </c>
      <c r="AJ3030" s="13">
        <v>24</v>
      </c>
      <c r="AK3030" s="13"/>
      <c r="AL3030" s="13">
        <v>58</v>
      </c>
      <c r="AM3030" s="13">
        <v>30</v>
      </c>
      <c r="AN3030" s="13">
        <v>73</v>
      </c>
      <c r="AO3030" s="13"/>
      <c r="AP3030" s="13">
        <v>70</v>
      </c>
      <c r="AQ3030" s="13">
        <v>70</v>
      </c>
      <c r="AR3030" s="13">
        <v>72</v>
      </c>
      <c r="AS3030" s="13">
        <v>62</v>
      </c>
      <c r="AT3030" s="13">
        <v>41</v>
      </c>
      <c r="AU3030" s="13"/>
      <c r="AV3030" s="13"/>
      <c r="AW3030" s="13"/>
      <c r="AX3030" s="13"/>
      <c r="AY3030" s="14">
        <f t="shared" si="474"/>
        <v>61.615384615384613</v>
      </c>
      <c r="AZ3030" s="14">
        <f t="shared" si="481"/>
        <v>23</v>
      </c>
      <c r="BA3030" s="19">
        <f t="shared" si="475"/>
        <v>0.59090909090909094</v>
      </c>
      <c r="BB3030" s="20">
        <f t="shared" si="482"/>
        <v>19.19869119470761</v>
      </c>
      <c r="BC3030">
        <f t="shared" si="476"/>
        <v>0</v>
      </c>
      <c r="BD3030" s="14">
        <f t="shared" si="477"/>
        <v>14</v>
      </c>
      <c r="BE3030" s="14">
        <f t="shared" si="478"/>
        <v>71.5</v>
      </c>
      <c r="BF3030" s="14">
        <f t="shared" si="479"/>
        <v>54</v>
      </c>
      <c r="BG3030" s="14">
        <f t="shared" si="480"/>
        <v>63</v>
      </c>
    </row>
    <row r="3031" spans="1:59" x14ac:dyDescent="0.2">
      <c r="A3031" t="str">
        <f t="shared" si="483"/>
        <v>Maverick Weller_2017</v>
      </c>
      <c r="B3031" t="s">
        <v>790</v>
      </c>
      <c r="C3031" t="s">
        <v>369</v>
      </c>
      <c r="D3031">
        <v>2017</v>
      </c>
      <c r="E3031" s="13">
        <v>434000</v>
      </c>
      <c r="F3031" s="13">
        <v>434000</v>
      </c>
      <c r="G3031" s="13">
        <v>434000</v>
      </c>
      <c r="H3031" s="13">
        <v>401800</v>
      </c>
      <c r="I3031" s="13">
        <v>391800</v>
      </c>
      <c r="J3031" s="13">
        <v>387900</v>
      </c>
      <c r="K3031" s="13">
        <v>389300</v>
      </c>
      <c r="L3031" s="13">
        <v>389300</v>
      </c>
      <c r="M3031" s="13">
        <v>381600</v>
      </c>
      <c r="N3031" s="13">
        <v>375800</v>
      </c>
      <c r="O3031" s="13">
        <v>365200</v>
      </c>
      <c r="P3031" s="13">
        <v>365200</v>
      </c>
      <c r="Q3031" s="13">
        <v>353500</v>
      </c>
      <c r="R3031" s="13">
        <v>342500</v>
      </c>
      <c r="S3031" s="13">
        <v>331800</v>
      </c>
      <c r="T3031" s="13">
        <v>321000</v>
      </c>
      <c r="U3031" s="13">
        <v>321000</v>
      </c>
      <c r="V3031" s="13">
        <v>321000</v>
      </c>
      <c r="W3031" s="13">
        <v>321000</v>
      </c>
      <c r="X3031" s="13">
        <v>304700</v>
      </c>
      <c r="Y3031" s="13">
        <v>305600</v>
      </c>
      <c r="Z3031" s="13">
        <v>309700</v>
      </c>
      <c r="AA3031" s="13">
        <v>316600</v>
      </c>
      <c r="AB3031" s="13">
        <v>54</v>
      </c>
      <c r="AC3031" s="13">
        <v>62</v>
      </c>
      <c r="AD3031" s="13">
        <v>65</v>
      </c>
      <c r="AE3031" s="13">
        <v>86</v>
      </c>
      <c r="AF3031" s="13">
        <v>69</v>
      </c>
      <c r="AG3031" s="13">
        <v>76</v>
      </c>
      <c r="AH3031" s="13"/>
      <c r="AI3031" s="13">
        <v>67</v>
      </c>
      <c r="AJ3031" s="13">
        <v>68</v>
      </c>
      <c r="AK3031" s="13">
        <v>62</v>
      </c>
      <c r="AL3031" s="13"/>
      <c r="AM3031" s="13">
        <v>58</v>
      </c>
      <c r="AN3031" s="13">
        <v>63</v>
      </c>
      <c r="AO3031" s="13">
        <v>56</v>
      </c>
      <c r="AP3031" s="13">
        <v>54</v>
      </c>
      <c r="AQ3031" s="13"/>
      <c r="AR3031" s="13"/>
      <c r="AS3031" s="13"/>
      <c r="AT3031" s="13">
        <v>46</v>
      </c>
      <c r="AU3031" s="13">
        <v>86</v>
      </c>
      <c r="AV3031" s="13">
        <v>62</v>
      </c>
      <c r="AW3031" s="13">
        <v>55</v>
      </c>
      <c r="AX3031" s="13">
        <v>58</v>
      </c>
      <c r="AY3031" s="14">
        <f t="shared" si="474"/>
        <v>63.722222222222221</v>
      </c>
      <c r="AZ3031" s="14">
        <f t="shared" si="481"/>
        <v>23</v>
      </c>
      <c r="BA3031" s="19">
        <f t="shared" si="475"/>
        <v>0.81818181818181823</v>
      </c>
      <c r="BB3031" s="20">
        <f t="shared" si="482"/>
        <v>10.615225223043909</v>
      </c>
      <c r="BC3031">
        <f t="shared" si="476"/>
        <v>0</v>
      </c>
      <c r="BD3031" s="14">
        <f t="shared" si="477"/>
        <v>20</v>
      </c>
      <c r="BE3031" s="14">
        <f t="shared" si="478"/>
        <v>68.666666666666671</v>
      </c>
      <c r="BF3031" s="14">
        <f t="shared" si="479"/>
        <v>63.75</v>
      </c>
      <c r="BG3031" s="14">
        <f t="shared" si="480"/>
        <v>60.166666666666664</v>
      </c>
    </row>
    <row r="3032" spans="1:59" x14ac:dyDescent="0.2">
      <c r="A3032" t="str">
        <f t="shared" si="483"/>
        <v>Maverick Weller_2016</v>
      </c>
      <c r="B3032" t="s">
        <v>790</v>
      </c>
      <c r="C3032" t="s">
        <v>369</v>
      </c>
      <c r="D3032">
        <v>2016</v>
      </c>
      <c r="E3032" s="13">
        <v>386400</v>
      </c>
      <c r="F3032" s="13">
        <v>386400</v>
      </c>
      <c r="G3032" s="13">
        <v>386400</v>
      </c>
      <c r="H3032" s="13">
        <v>403600</v>
      </c>
      <c r="I3032" s="13">
        <v>407300</v>
      </c>
      <c r="J3032" s="13">
        <v>400500</v>
      </c>
      <c r="K3032" s="13">
        <v>379300</v>
      </c>
      <c r="L3032" s="13">
        <v>360600</v>
      </c>
      <c r="M3032" s="13">
        <v>363300</v>
      </c>
      <c r="N3032" s="13">
        <v>365800</v>
      </c>
      <c r="O3032" s="13">
        <v>358900</v>
      </c>
      <c r="P3032" s="13">
        <v>351100</v>
      </c>
      <c r="Q3032" s="13">
        <v>345800</v>
      </c>
      <c r="R3032" s="13">
        <v>345800</v>
      </c>
      <c r="S3032" s="13">
        <v>367300</v>
      </c>
      <c r="T3032" s="13">
        <v>386100</v>
      </c>
      <c r="U3032" s="13">
        <v>403700</v>
      </c>
      <c r="V3032" s="13">
        <v>406300</v>
      </c>
      <c r="W3032" s="13">
        <v>415800</v>
      </c>
      <c r="X3032" s="13">
        <v>429300</v>
      </c>
      <c r="Y3032" s="13">
        <v>438500</v>
      </c>
      <c r="Z3032" s="13">
        <v>443200</v>
      </c>
      <c r="AA3032" s="13">
        <v>438100</v>
      </c>
      <c r="AB3032" s="13">
        <v>100</v>
      </c>
      <c r="AC3032" s="13">
        <v>61</v>
      </c>
      <c r="AD3032" s="13">
        <v>105</v>
      </c>
      <c r="AE3032" s="13">
        <v>80</v>
      </c>
      <c r="AF3032" s="13">
        <v>38</v>
      </c>
      <c r="AG3032" s="13">
        <v>69</v>
      </c>
      <c r="AH3032" s="13">
        <v>76</v>
      </c>
      <c r="AI3032" s="13">
        <v>79</v>
      </c>
      <c r="AJ3032" s="13">
        <v>68</v>
      </c>
      <c r="AK3032" s="13">
        <v>57</v>
      </c>
      <c r="AL3032" s="13">
        <v>72</v>
      </c>
      <c r="AM3032" s="13">
        <v>70</v>
      </c>
      <c r="AN3032" s="13"/>
      <c r="AO3032" s="13">
        <v>117</v>
      </c>
      <c r="AP3032" s="13">
        <v>76</v>
      </c>
      <c r="AQ3032" s="13">
        <v>80</v>
      </c>
      <c r="AR3032" s="13">
        <v>97</v>
      </c>
      <c r="AS3032" s="13">
        <v>95</v>
      </c>
      <c r="AT3032" s="13">
        <v>96</v>
      </c>
      <c r="AU3032" s="13">
        <v>96</v>
      </c>
      <c r="AV3032" s="13">
        <v>91</v>
      </c>
      <c r="AW3032" s="13">
        <v>76</v>
      </c>
      <c r="AX3032" s="13">
        <v>56</v>
      </c>
      <c r="AY3032" s="14">
        <f t="shared" si="474"/>
        <v>79.772727272727266</v>
      </c>
      <c r="AZ3032" s="14">
        <f t="shared" si="481"/>
        <v>23</v>
      </c>
      <c r="BA3032" s="19">
        <f t="shared" si="475"/>
        <v>1</v>
      </c>
      <c r="BB3032" s="20">
        <f t="shared" si="482"/>
        <v>18.577846044048382</v>
      </c>
      <c r="BC3032">
        <f t="shared" si="476"/>
        <v>0</v>
      </c>
      <c r="BD3032" s="14">
        <f t="shared" si="477"/>
        <v>13</v>
      </c>
      <c r="BE3032" s="14">
        <f t="shared" si="478"/>
        <v>75.5</v>
      </c>
      <c r="BF3032" s="14">
        <f t="shared" si="479"/>
        <v>70.333333333333329</v>
      </c>
      <c r="BG3032" s="14">
        <f t="shared" si="480"/>
        <v>84.777777777777771</v>
      </c>
    </row>
    <row r="3033" spans="1:59" x14ac:dyDescent="0.2">
      <c r="A3033" t="str">
        <f t="shared" si="483"/>
        <v>Maverick Weller_2015</v>
      </c>
      <c r="B3033" t="s">
        <v>790</v>
      </c>
      <c r="C3033" t="s">
        <v>369</v>
      </c>
      <c r="D3033">
        <v>2015</v>
      </c>
      <c r="E3033" s="13">
        <v>334900</v>
      </c>
      <c r="F3033" s="13">
        <v>334900</v>
      </c>
      <c r="G3033" s="13">
        <v>334900</v>
      </c>
      <c r="H3033" s="13">
        <v>342600</v>
      </c>
      <c r="I3033" s="13">
        <v>342600</v>
      </c>
      <c r="J3033" s="13">
        <v>335500</v>
      </c>
      <c r="K3033" s="13">
        <v>322800</v>
      </c>
      <c r="L3033" s="13">
        <v>321100</v>
      </c>
      <c r="M3033" s="13">
        <v>321400</v>
      </c>
      <c r="N3033" s="13">
        <v>334400</v>
      </c>
      <c r="O3033" s="13">
        <v>334400</v>
      </c>
      <c r="P3033" s="13">
        <v>341500</v>
      </c>
      <c r="Q3033" s="13">
        <v>341500</v>
      </c>
      <c r="R3033" s="13">
        <v>341400</v>
      </c>
      <c r="S3033" s="13">
        <v>338900</v>
      </c>
      <c r="T3033" s="13">
        <v>340600</v>
      </c>
      <c r="U3033" s="13">
        <v>371500</v>
      </c>
      <c r="V3033" s="13">
        <v>399600</v>
      </c>
      <c r="W3033" s="13">
        <v>416100</v>
      </c>
      <c r="X3033" s="13">
        <v>395500</v>
      </c>
      <c r="Y3033" s="13">
        <v>381300</v>
      </c>
      <c r="Z3033" s="13">
        <v>371200</v>
      </c>
      <c r="AA3033" s="13">
        <v>355900</v>
      </c>
      <c r="AB3033" s="13">
        <v>95</v>
      </c>
      <c r="AC3033" s="13">
        <v>66</v>
      </c>
      <c r="AD3033" s="13">
        <v>55</v>
      </c>
      <c r="AE3033" s="13"/>
      <c r="AF3033" s="13">
        <v>68</v>
      </c>
      <c r="AG3033" s="13">
        <v>49</v>
      </c>
      <c r="AH3033" s="13">
        <v>72</v>
      </c>
      <c r="AI3033" s="13">
        <v>71</v>
      </c>
      <c r="AJ3033" s="13">
        <v>78</v>
      </c>
      <c r="AK3033" s="13"/>
      <c r="AL3033" s="13">
        <v>65</v>
      </c>
      <c r="AM3033" s="13"/>
      <c r="AN3033" s="13">
        <v>60</v>
      </c>
      <c r="AO3033" s="13">
        <v>71</v>
      </c>
      <c r="AP3033" s="13">
        <v>73</v>
      </c>
      <c r="AQ3033" s="13">
        <v>128</v>
      </c>
      <c r="AR3033" s="13">
        <v>88</v>
      </c>
      <c r="AS3033" s="13">
        <v>63</v>
      </c>
      <c r="AT3033" s="13">
        <v>54</v>
      </c>
      <c r="AU3033" s="13">
        <v>91</v>
      </c>
      <c r="AV3033" s="13">
        <v>66</v>
      </c>
      <c r="AW3033" s="13">
        <v>36</v>
      </c>
      <c r="AX3033" s="13">
        <v>83</v>
      </c>
      <c r="AY3033" s="14">
        <f t="shared" si="474"/>
        <v>71.599999999999994</v>
      </c>
      <c r="AZ3033" s="14">
        <f t="shared" si="481"/>
        <v>23</v>
      </c>
      <c r="BA3033" s="19">
        <f t="shared" si="475"/>
        <v>0.90909090909090906</v>
      </c>
      <c r="BB3033" s="20">
        <f t="shared" si="482"/>
        <v>19.518951654333556</v>
      </c>
      <c r="BC3033">
        <f t="shared" si="476"/>
        <v>0</v>
      </c>
      <c r="BD3033" s="14">
        <f t="shared" si="477"/>
        <v>8</v>
      </c>
      <c r="BE3033" s="14">
        <f t="shared" si="478"/>
        <v>66.599999999999994</v>
      </c>
      <c r="BF3033" s="14">
        <f t="shared" si="479"/>
        <v>71.5</v>
      </c>
      <c r="BG3033" s="14">
        <f t="shared" si="480"/>
        <v>75.777777777777771</v>
      </c>
    </row>
    <row r="3034" spans="1:59" x14ac:dyDescent="0.2">
      <c r="A3034" t="str">
        <f t="shared" si="483"/>
        <v>Daniel Wells_2018</v>
      </c>
      <c r="B3034" t="s">
        <v>594</v>
      </c>
      <c r="C3034" t="s">
        <v>116</v>
      </c>
      <c r="D3034">
        <v>2018</v>
      </c>
      <c r="E3034" s="13">
        <v>390900</v>
      </c>
      <c r="F3034" s="13">
        <v>390900</v>
      </c>
      <c r="G3034" s="13">
        <v>390900</v>
      </c>
      <c r="H3034" s="13">
        <v>390900</v>
      </c>
      <c r="I3034" s="13">
        <v>390900</v>
      </c>
      <c r="J3034" s="13">
        <v>390900</v>
      </c>
      <c r="K3034" s="13">
        <v>390900</v>
      </c>
      <c r="L3034" s="13">
        <v>390900</v>
      </c>
      <c r="M3034" s="13">
        <v>390900</v>
      </c>
      <c r="N3034" s="13">
        <v>390900</v>
      </c>
      <c r="O3034" s="13">
        <v>390900</v>
      </c>
      <c r="P3034" s="13">
        <v>386700</v>
      </c>
      <c r="Q3034" s="13">
        <v>362000</v>
      </c>
      <c r="R3034" s="13">
        <v>362000</v>
      </c>
      <c r="S3034" s="13">
        <v>362000</v>
      </c>
      <c r="T3034" s="13">
        <v>362000</v>
      </c>
      <c r="U3034" s="13">
        <v>362000</v>
      </c>
      <c r="V3034" s="13">
        <v>362000</v>
      </c>
      <c r="W3034" s="13">
        <v>362000</v>
      </c>
      <c r="X3034" s="13">
        <v>362000</v>
      </c>
      <c r="Y3034" s="13">
        <v>362000</v>
      </c>
      <c r="Z3034" s="13">
        <v>362000</v>
      </c>
      <c r="AA3034" s="13">
        <v>362000</v>
      </c>
      <c r="AB3034" s="13"/>
      <c r="AC3034" s="13"/>
      <c r="AD3034" s="13"/>
      <c r="AE3034" s="13"/>
      <c r="AF3034" s="13"/>
      <c r="AG3034" s="13"/>
      <c r="AH3034" s="13"/>
      <c r="AI3034" s="13">
        <v>69</v>
      </c>
      <c r="AJ3034" s="13">
        <v>109</v>
      </c>
      <c r="AK3034" s="13"/>
      <c r="AL3034" s="13">
        <v>47</v>
      </c>
      <c r="AM3034" s="13">
        <v>23</v>
      </c>
      <c r="AN3034" s="13"/>
      <c r="AO3034" s="13"/>
      <c r="AP3034" s="13"/>
      <c r="AQ3034" s="13"/>
      <c r="AR3034" s="13"/>
      <c r="AS3034" s="13"/>
      <c r="AT3034" s="13"/>
      <c r="AU3034" s="13"/>
      <c r="AV3034" s="13"/>
      <c r="AW3034" s="13"/>
      <c r="AX3034" s="13"/>
      <c r="AY3034" s="14">
        <f t="shared" si="474"/>
        <v>62</v>
      </c>
      <c r="AZ3034" s="14">
        <f t="shared" si="481"/>
        <v>23</v>
      </c>
      <c r="BA3034" s="19">
        <f t="shared" si="475"/>
        <v>0.18181818181818182</v>
      </c>
      <c r="BB3034" s="20">
        <f t="shared" si="482"/>
        <v>36.533090023520685</v>
      </c>
      <c r="BC3034">
        <f t="shared" si="476"/>
        <v>0</v>
      </c>
      <c r="BD3034" s="14">
        <f t="shared" si="477"/>
        <v>13</v>
      </c>
      <c r="BE3034" s="14" t="str">
        <f t="shared" si="478"/>
        <v/>
      </c>
      <c r="BF3034" s="14">
        <f t="shared" si="479"/>
        <v>62</v>
      </c>
      <c r="BG3034" s="14" t="str">
        <f t="shared" si="480"/>
        <v/>
      </c>
    </row>
    <row r="3035" spans="1:59" x14ac:dyDescent="0.2">
      <c r="A3035" t="str">
        <f t="shared" si="483"/>
        <v>Daniel Wells_2017</v>
      </c>
      <c r="B3035" t="s">
        <v>594</v>
      </c>
      <c r="C3035" t="s">
        <v>116</v>
      </c>
      <c r="D3035">
        <v>2017</v>
      </c>
      <c r="E3035" s="13">
        <v>547400</v>
      </c>
      <c r="F3035" s="13">
        <v>547400</v>
      </c>
      <c r="G3035" s="13">
        <v>547400</v>
      </c>
      <c r="H3035" s="13">
        <v>547400</v>
      </c>
      <c r="I3035" s="13">
        <v>547400</v>
      </c>
      <c r="J3035" s="13">
        <v>547400</v>
      </c>
      <c r="K3035" s="13">
        <v>547400</v>
      </c>
      <c r="L3035" s="13">
        <v>547400</v>
      </c>
      <c r="M3035" s="13">
        <v>516000</v>
      </c>
      <c r="N3035" s="13">
        <v>482600</v>
      </c>
      <c r="O3035" s="13">
        <v>458200</v>
      </c>
      <c r="P3035" s="13">
        <v>414700</v>
      </c>
      <c r="Q3035" s="13">
        <v>414700</v>
      </c>
      <c r="R3035" s="13">
        <v>414700</v>
      </c>
      <c r="S3035" s="13">
        <v>414700</v>
      </c>
      <c r="T3035" s="13">
        <v>414700</v>
      </c>
      <c r="U3035" s="13">
        <v>414700</v>
      </c>
      <c r="V3035" s="13">
        <v>381100</v>
      </c>
      <c r="W3035" s="13">
        <v>346700</v>
      </c>
      <c r="X3035" s="13">
        <v>372300</v>
      </c>
      <c r="Y3035" s="13">
        <v>364800</v>
      </c>
      <c r="Z3035" s="13">
        <v>364800</v>
      </c>
      <c r="AA3035" s="13">
        <v>364800</v>
      </c>
      <c r="AB3035" s="13"/>
      <c r="AC3035" s="13"/>
      <c r="AD3035" s="13"/>
      <c r="AE3035" s="13"/>
      <c r="AF3035" s="13">
        <v>103</v>
      </c>
      <c r="AG3035" s="13">
        <v>78</v>
      </c>
      <c r="AH3035" s="13"/>
      <c r="AI3035" s="13">
        <v>71</v>
      </c>
      <c r="AJ3035" s="13">
        <v>79</v>
      </c>
      <c r="AK3035" s="13">
        <v>79</v>
      </c>
      <c r="AL3035" s="13">
        <v>15</v>
      </c>
      <c r="AM3035" s="13"/>
      <c r="AN3035" s="13"/>
      <c r="AO3035" s="13"/>
      <c r="AP3035" s="13"/>
      <c r="AQ3035" s="13"/>
      <c r="AR3035" s="13">
        <v>78</v>
      </c>
      <c r="AS3035" s="13">
        <v>58</v>
      </c>
      <c r="AT3035" s="13">
        <v>130</v>
      </c>
      <c r="AU3035" s="13">
        <v>20</v>
      </c>
      <c r="AV3035" s="13"/>
      <c r="AW3035" s="13"/>
      <c r="AX3035" s="13"/>
      <c r="AY3035" s="14">
        <f t="shared" si="474"/>
        <v>71.099999999999994</v>
      </c>
      <c r="AZ3035" s="14">
        <f t="shared" si="481"/>
        <v>23</v>
      </c>
      <c r="BA3035" s="19">
        <f t="shared" si="475"/>
        <v>0.45454545454545453</v>
      </c>
      <c r="BB3035" s="20">
        <f t="shared" si="482"/>
        <v>34.378449321890272</v>
      </c>
      <c r="BC3035">
        <f t="shared" si="476"/>
        <v>0</v>
      </c>
      <c r="BD3035" s="14">
        <f t="shared" si="477"/>
        <v>19</v>
      </c>
      <c r="BE3035" s="14">
        <f t="shared" si="478"/>
        <v>90.5</v>
      </c>
      <c r="BF3035" s="14">
        <f t="shared" si="479"/>
        <v>61</v>
      </c>
      <c r="BG3035" s="14">
        <f t="shared" si="480"/>
        <v>71.5</v>
      </c>
    </row>
    <row r="3036" spans="1:59" x14ac:dyDescent="0.2">
      <c r="A3036" t="str">
        <f t="shared" si="483"/>
        <v>Daniel Wells_2016</v>
      </c>
      <c r="B3036" t="s">
        <v>594</v>
      </c>
      <c r="C3036" t="s">
        <v>116</v>
      </c>
      <c r="D3036">
        <v>2016</v>
      </c>
      <c r="E3036" s="13">
        <v>243900</v>
      </c>
      <c r="F3036" s="13">
        <v>243900</v>
      </c>
      <c r="G3036" s="13">
        <v>243900</v>
      </c>
      <c r="H3036" s="13">
        <v>317700</v>
      </c>
      <c r="I3036" s="13">
        <v>371800</v>
      </c>
      <c r="J3036" s="13">
        <v>394200</v>
      </c>
      <c r="K3036" s="13">
        <v>424800</v>
      </c>
      <c r="L3036" s="13">
        <v>431700</v>
      </c>
      <c r="M3036" s="13">
        <v>431700</v>
      </c>
      <c r="N3036" s="13">
        <v>431700</v>
      </c>
      <c r="O3036" s="13">
        <v>445700</v>
      </c>
      <c r="P3036" s="13">
        <v>463400</v>
      </c>
      <c r="Q3036" s="13">
        <v>502400</v>
      </c>
      <c r="R3036" s="13">
        <v>536100</v>
      </c>
      <c r="S3036" s="13">
        <v>536100</v>
      </c>
      <c r="T3036" s="13">
        <v>536100</v>
      </c>
      <c r="U3036" s="13">
        <v>536100</v>
      </c>
      <c r="V3036" s="13">
        <v>528300</v>
      </c>
      <c r="W3036" s="13">
        <v>512400</v>
      </c>
      <c r="X3036" s="13">
        <v>486600</v>
      </c>
      <c r="Y3036" s="13">
        <v>484700</v>
      </c>
      <c r="Z3036" s="13">
        <v>466800</v>
      </c>
      <c r="AA3036" s="13">
        <v>471500</v>
      </c>
      <c r="AB3036" s="13">
        <v>99</v>
      </c>
      <c r="AC3036" s="13">
        <v>121</v>
      </c>
      <c r="AD3036" s="13">
        <v>90</v>
      </c>
      <c r="AE3036" s="13">
        <v>98</v>
      </c>
      <c r="AF3036" s="13">
        <v>80</v>
      </c>
      <c r="AG3036" s="13">
        <v>122</v>
      </c>
      <c r="AH3036" s="13">
        <v>66</v>
      </c>
      <c r="AI3036" s="13"/>
      <c r="AJ3036" s="13"/>
      <c r="AK3036" s="13">
        <v>103</v>
      </c>
      <c r="AL3036" s="13">
        <v>138</v>
      </c>
      <c r="AM3036" s="13">
        <v>126</v>
      </c>
      <c r="AN3036" s="13">
        <v>123</v>
      </c>
      <c r="AO3036" s="13"/>
      <c r="AP3036" s="13"/>
      <c r="AQ3036" s="13"/>
      <c r="AR3036" s="13">
        <v>61</v>
      </c>
      <c r="AS3036" s="13">
        <v>105</v>
      </c>
      <c r="AT3036" s="13">
        <v>92</v>
      </c>
      <c r="AU3036" s="13">
        <v>100</v>
      </c>
      <c r="AV3036" s="13">
        <v>68</v>
      </c>
      <c r="AW3036" s="13">
        <v>132</v>
      </c>
      <c r="AX3036" s="13">
        <v>87</v>
      </c>
      <c r="AY3036" s="14">
        <f t="shared" si="474"/>
        <v>100.61111111111111</v>
      </c>
      <c r="AZ3036" s="14">
        <f t="shared" si="481"/>
        <v>23</v>
      </c>
      <c r="BA3036" s="19">
        <f t="shared" si="475"/>
        <v>0.81818181818181823</v>
      </c>
      <c r="BB3036" s="20">
        <f t="shared" si="482"/>
        <v>23.090968157648057</v>
      </c>
      <c r="BC3036">
        <f t="shared" si="476"/>
        <v>0</v>
      </c>
      <c r="BD3036" s="14">
        <f t="shared" si="477"/>
        <v>1</v>
      </c>
      <c r="BE3036" s="14">
        <f t="shared" si="478"/>
        <v>101.66666666666667</v>
      </c>
      <c r="BF3036" s="14">
        <f t="shared" si="479"/>
        <v>108.25</v>
      </c>
      <c r="BG3036" s="14">
        <f t="shared" si="480"/>
        <v>92.142857142857139</v>
      </c>
    </row>
    <row r="3037" spans="1:59" x14ac:dyDescent="0.2">
      <c r="A3037" t="str">
        <f t="shared" si="483"/>
        <v>Daniel Wells_2015</v>
      </c>
      <c r="B3037" t="s">
        <v>594</v>
      </c>
      <c r="C3037" t="s">
        <v>116</v>
      </c>
      <c r="D3037">
        <v>2015</v>
      </c>
      <c r="E3037" s="13">
        <v>361400</v>
      </c>
      <c r="F3037" s="13">
        <v>361400</v>
      </c>
      <c r="G3037" s="13">
        <v>361400</v>
      </c>
      <c r="H3037" s="13">
        <v>361400</v>
      </c>
      <c r="I3037" s="13">
        <v>361400</v>
      </c>
      <c r="J3037" s="13">
        <v>361400</v>
      </c>
      <c r="K3037" s="13">
        <v>361400</v>
      </c>
      <c r="L3037" s="13">
        <v>361400</v>
      </c>
      <c r="M3037" s="13">
        <v>361400</v>
      </c>
      <c r="N3037" s="13">
        <v>361400</v>
      </c>
      <c r="O3037" s="13">
        <v>361400</v>
      </c>
      <c r="P3037" s="13">
        <v>361400</v>
      </c>
      <c r="Q3037" s="13">
        <v>361400</v>
      </c>
      <c r="R3037" s="13">
        <v>361400</v>
      </c>
      <c r="S3037" s="13">
        <v>361400</v>
      </c>
      <c r="T3037" s="13">
        <v>361400</v>
      </c>
      <c r="U3037" s="13">
        <v>361400</v>
      </c>
      <c r="V3037" s="13">
        <v>361400</v>
      </c>
      <c r="W3037" s="13">
        <v>361400</v>
      </c>
      <c r="X3037" s="13">
        <v>361400</v>
      </c>
      <c r="Y3037" s="13">
        <v>361400</v>
      </c>
      <c r="Z3037" s="13">
        <v>361400</v>
      </c>
      <c r="AA3037" s="13">
        <v>361400</v>
      </c>
      <c r="AB3037" s="13">
        <v>50</v>
      </c>
      <c r="AC3037" s="13">
        <v>63</v>
      </c>
      <c r="AD3037" s="13"/>
      <c r="AE3037" s="13"/>
      <c r="AF3037" s="13"/>
      <c r="AG3037" s="13"/>
      <c r="AH3037" s="13"/>
      <c r="AI3037" s="13"/>
      <c r="AJ3037" s="13"/>
      <c r="AK3037" s="13"/>
      <c r="AL3037" s="13"/>
      <c r="AM3037" s="13"/>
      <c r="AN3037" s="13"/>
      <c r="AO3037" s="13"/>
      <c r="AP3037" s="13"/>
      <c r="AQ3037" s="13"/>
      <c r="AR3037" s="13"/>
      <c r="AS3037" s="13"/>
      <c r="AT3037" s="13"/>
      <c r="AU3037" s="13"/>
      <c r="AV3037" s="13"/>
      <c r="AW3037" s="13"/>
      <c r="AX3037" s="13"/>
      <c r="AY3037" s="14">
        <f t="shared" si="474"/>
        <v>56.5</v>
      </c>
      <c r="AZ3037" s="14">
        <f t="shared" si="481"/>
        <v>23</v>
      </c>
      <c r="BA3037" s="19">
        <f t="shared" si="475"/>
        <v>9.0909090909090912E-2</v>
      </c>
      <c r="BB3037" s="20">
        <f t="shared" si="482"/>
        <v>9.1923881554251174</v>
      </c>
      <c r="BC3037">
        <f t="shared" si="476"/>
        <v>0</v>
      </c>
      <c r="BD3037" s="14">
        <f t="shared" si="477"/>
        <v>1</v>
      </c>
      <c r="BE3037" s="14">
        <f t="shared" si="478"/>
        <v>56.5</v>
      </c>
      <c r="BF3037" s="14" t="str">
        <f t="shared" si="479"/>
        <v/>
      </c>
      <c r="BG3037" s="14" t="str">
        <f t="shared" si="480"/>
        <v/>
      </c>
    </row>
    <row r="3038" spans="1:59" x14ac:dyDescent="0.2">
      <c r="A3038" t="str">
        <f t="shared" si="483"/>
        <v>Rhylee West_2018</v>
      </c>
      <c r="B3038" t="s">
        <v>2744</v>
      </c>
      <c r="C3038" t="s">
        <v>443</v>
      </c>
      <c r="D3038">
        <v>2018</v>
      </c>
      <c r="E3038" s="13">
        <v>0</v>
      </c>
      <c r="F3038" s="13">
        <v>0</v>
      </c>
      <c r="G3038" s="13">
        <v>0</v>
      </c>
      <c r="H3038" s="13">
        <v>0</v>
      </c>
      <c r="I3038" s="13">
        <v>0</v>
      </c>
      <c r="J3038" s="13">
        <v>0</v>
      </c>
      <c r="K3038" s="13">
        <v>0</v>
      </c>
      <c r="L3038" s="13">
        <v>0</v>
      </c>
      <c r="M3038" s="13">
        <v>0</v>
      </c>
      <c r="N3038" s="13">
        <v>0</v>
      </c>
      <c r="O3038" s="13">
        <v>0</v>
      </c>
      <c r="P3038" s="13">
        <v>0</v>
      </c>
      <c r="Q3038" s="13">
        <v>0</v>
      </c>
      <c r="R3038" s="13">
        <v>0</v>
      </c>
      <c r="S3038" s="13">
        <v>0</v>
      </c>
      <c r="T3038" s="13">
        <v>0</v>
      </c>
      <c r="U3038" s="13">
        <v>0</v>
      </c>
      <c r="V3038" s="13">
        <v>0</v>
      </c>
      <c r="W3038" s="13">
        <v>0</v>
      </c>
      <c r="X3038" s="13">
        <v>0</v>
      </c>
      <c r="Y3038" s="13">
        <v>0</v>
      </c>
      <c r="Z3038" s="13">
        <v>0</v>
      </c>
      <c r="AA3038" s="13">
        <v>0</v>
      </c>
      <c r="AB3038" s="13"/>
      <c r="AC3038" s="13"/>
      <c r="AD3038" s="13"/>
      <c r="AE3038" s="13"/>
      <c r="AF3038" s="13"/>
      <c r="AG3038" s="13"/>
      <c r="AH3038" s="13"/>
      <c r="AI3038" s="13"/>
      <c r="AJ3038" s="13"/>
      <c r="AK3038" s="13"/>
      <c r="AL3038" s="13"/>
      <c r="AM3038" s="13"/>
      <c r="AN3038" s="13"/>
      <c r="AO3038" s="13"/>
      <c r="AP3038" s="13"/>
      <c r="AQ3038" s="13"/>
      <c r="AR3038" s="13"/>
      <c r="AS3038" s="13"/>
      <c r="AT3038" s="13"/>
      <c r="AU3038" s="13"/>
      <c r="AV3038" s="13"/>
      <c r="AW3038" s="13"/>
      <c r="AX3038" s="13"/>
      <c r="AY3038" s="14" t="str">
        <f t="shared" si="474"/>
        <v/>
      </c>
      <c r="AZ3038" s="14">
        <f t="shared" si="481"/>
        <v>23</v>
      </c>
      <c r="BA3038" s="19">
        <f t="shared" si="475"/>
        <v>0</v>
      </c>
      <c r="BB3038" s="20" t="e">
        <f t="shared" si="482"/>
        <v>#DIV/0!</v>
      </c>
      <c r="BC3038">
        <f t="shared" si="476"/>
        <v>23</v>
      </c>
      <c r="BD3038" s="14">
        <f t="shared" si="477"/>
        <v>1</v>
      </c>
      <c r="BE3038" s="14" t="str">
        <f t="shared" si="478"/>
        <v/>
      </c>
      <c r="BF3038" s="14" t="str">
        <f t="shared" si="479"/>
        <v/>
      </c>
      <c r="BG3038" s="14" t="str">
        <f t="shared" si="480"/>
        <v/>
      </c>
    </row>
    <row r="3039" spans="1:59" x14ac:dyDescent="0.2">
      <c r="A3039" t="str">
        <f t="shared" si="483"/>
        <v>Rhylee West_2017</v>
      </c>
      <c r="B3039" t="s">
        <v>2744</v>
      </c>
      <c r="C3039" t="s">
        <v>443</v>
      </c>
      <c r="D3039">
        <v>2017</v>
      </c>
      <c r="E3039" s="13">
        <v>0</v>
      </c>
      <c r="F3039" s="13">
        <v>0</v>
      </c>
      <c r="G3039" s="13">
        <v>0</v>
      </c>
      <c r="H3039" s="13">
        <v>0</v>
      </c>
      <c r="I3039" s="13">
        <v>0</v>
      </c>
      <c r="J3039" s="13">
        <v>0</v>
      </c>
      <c r="K3039" s="13">
        <v>0</v>
      </c>
      <c r="L3039" s="13">
        <v>0</v>
      </c>
      <c r="M3039" s="13">
        <v>0</v>
      </c>
      <c r="N3039" s="13">
        <v>0</v>
      </c>
      <c r="O3039" s="13">
        <v>0</v>
      </c>
      <c r="P3039" s="13">
        <v>0</v>
      </c>
      <c r="Q3039" s="13">
        <v>0</v>
      </c>
      <c r="R3039" s="13">
        <v>0</v>
      </c>
      <c r="S3039" s="13">
        <v>0</v>
      </c>
      <c r="T3039" s="13">
        <v>0</v>
      </c>
      <c r="U3039" s="13">
        <v>0</v>
      </c>
      <c r="V3039" s="13">
        <v>0</v>
      </c>
      <c r="W3039" s="13">
        <v>0</v>
      </c>
      <c r="X3039" s="13">
        <v>0</v>
      </c>
      <c r="Y3039" s="13">
        <v>0</v>
      </c>
      <c r="Z3039" s="13">
        <v>0</v>
      </c>
      <c r="AA3039" s="13">
        <v>0</v>
      </c>
      <c r="AB3039" s="13"/>
      <c r="AC3039" s="13"/>
      <c r="AD3039" s="13"/>
      <c r="AE3039" s="13"/>
      <c r="AF3039" s="13"/>
      <c r="AG3039" s="13"/>
      <c r="AH3039" s="13"/>
      <c r="AI3039" s="13"/>
      <c r="AJ3039" s="13"/>
      <c r="AK3039" s="13"/>
      <c r="AL3039" s="13"/>
      <c r="AM3039" s="13"/>
      <c r="AN3039" s="13"/>
      <c r="AO3039" s="13"/>
      <c r="AP3039" s="13"/>
      <c r="AQ3039" s="13"/>
      <c r="AR3039" s="13"/>
      <c r="AS3039" s="13"/>
      <c r="AT3039" s="13"/>
      <c r="AU3039" s="13"/>
      <c r="AV3039" s="13"/>
      <c r="AW3039" s="13"/>
      <c r="AX3039" s="13"/>
      <c r="AY3039" s="14" t="str">
        <f t="shared" si="474"/>
        <v/>
      </c>
      <c r="AZ3039" s="14">
        <f t="shared" si="481"/>
        <v>23</v>
      </c>
      <c r="BA3039" s="19">
        <f t="shared" si="475"/>
        <v>0</v>
      </c>
      <c r="BB3039" s="20" t="e">
        <f t="shared" si="482"/>
        <v>#DIV/0!</v>
      </c>
      <c r="BC3039">
        <f t="shared" si="476"/>
        <v>23</v>
      </c>
      <c r="BD3039" s="14">
        <f t="shared" si="477"/>
        <v>1</v>
      </c>
      <c r="BE3039" s="14" t="str">
        <f t="shared" si="478"/>
        <v/>
      </c>
      <c r="BF3039" s="14" t="str">
        <f t="shared" si="479"/>
        <v/>
      </c>
      <c r="BG3039" s="14" t="str">
        <f t="shared" si="480"/>
        <v/>
      </c>
    </row>
    <row r="3040" spans="1:59" x14ac:dyDescent="0.2">
      <c r="A3040" t="str">
        <f t="shared" si="483"/>
        <v>Rhylee West_2016</v>
      </c>
      <c r="B3040" t="s">
        <v>2744</v>
      </c>
      <c r="C3040" t="s">
        <v>443</v>
      </c>
      <c r="D3040">
        <v>2016</v>
      </c>
      <c r="E3040" s="13">
        <v>0</v>
      </c>
      <c r="F3040" s="13">
        <v>0</v>
      </c>
      <c r="G3040" s="13">
        <v>0</v>
      </c>
      <c r="H3040" s="13">
        <v>0</v>
      </c>
      <c r="I3040" s="13">
        <v>0</v>
      </c>
      <c r="J3040" s="13">
        <v>0</v>
      </c>
      <c r="K3040" s="13">
        <v>0</v>
      </c>
      <c r="L3040" s="13">
        <v>0</v>
      </c>
      <c r="M3040" s="13">
        <v>0</v>
      </c>
      <c r="N3040" s="13">
        <v>0</v>
      </c>
      <c r="O3040" s="13">
        <v>0</v>
      </c>
      <c r="P3040" s="13">
        <v>0</v>
      </c>
      <c r="Q3040" s="13">
        <v>0</v>
      </c>
      <c r="R3040" s="13">
        <v>0</v>
      </c>
      <c r="S3040" s="13">
        <v>0</v>
      </c>
      <c r="T3040" s="13">
        <v>0</v>
      </c>
      <c r="U3040" s="13">
        <v>0</v>
      </c>
      <c r="V3040" s="13">
        <v>0</v>
      </c>
      <c r="W3040" s="13">
        <v>0</v>
      </c>
      <c r="X3040" s="13">
        <v>0</v>
      </c>
      <c r="Y3040" s="13">
        <v>0</v>
      </c>
      <c r="Z3040" s="13">
        <v>0</v>
      </c>
      <c r="AA3040" s="13">
        <v>0</v>
      </c>
      <c r="AB3040" s="13"/>
      <c r="AC3040" s="13"/>
      <c r="AD3040" s="13"/>
      <c r="AE3040" s="13"/>
      <c r="AF3040" s="13"/>
      <c r="AG3040" s="13"/>
      <c r="AH3040" s="13"/>
      <c r="AI3040" s="13"/>
      <c r="AJ3040" s="13"/>
      <c r="AK3040" s="13"/>
      <c r="AL3040" s="13"/>
      <c r="AM3040" s="13"/>
      <c r="AN3040" s="13"/>
      <c r="AO3040" s="13"/>
      <c r="AP3040" s="13"/>
      <c r="AQ3040" s="13"/>
      <c r="AR3040" s="13"/>
      <c r="AS3040" s="13"/>
      <c r="AT3040" s="13"/>
      <c r="AU3040" s="13"/>
      <c r="AV3040" s="13"/>
      <c r="AW3040" s="13"/>
      <c r="AX3040" s="13"/>
      <c r="AY3040" s="14" t="str">
        <f t="shared" si="474"/>
        <v/>
      </c>
      <c r="AZ3040" s="14">
        <f t="shared" si="481"/>
        <v>23</v>
      </c>
      <c r="BA3040" s="19">
        <f t="shared" si="475"/>
        <v>0</v>
      </c>
      <c r="BB3040" s="20" t="e">
        <f t="shared" si="482"/>
        <v>#DIV/0!</v>
      </c>
      <c r="BC3040">
        <f t="shared" si="476"/>
        <v>23</v>
      </c>
      <c r="BD3040" s="14">
        <f t="shared" si="477"/>
        <v>1</v>
      </c>
      <c r="BE3040" s="14" t="str">
        <f t="shared" si="478"/>
        <v/>
      </c>
      <c r="BF3040" s="14" t="str">
        <f t="shared" si="479"/>
        <v/>
      </c>
      <c r="BG3040" s="14" t="str">
        <f t="shared" si="480"/>
        <v/>
      </c>
    </row>
    <row r="3041" spans="1:59" x14ac:dyDescent="0.2">
      <c r="A3041" t="str">
        <f t="shared" si="483"/>
        <v>Rhylee West_2015</v>
      </c>
      <c r="B3041" t="s">
        <v>2744</v>
      </c>
      <c r="C3041" t="s">
        <v>443</v>
      </c>
      <c r="D3041">
        <v>2015</v>
      </c>
      <c r="E3041" s="13">
        <v>0</v>
      </c>
      <c r="F3041" s="13">
        <v>0</v>
      </c>
      <c r="G3041" s="13">
        <v>0</v>
      </c>
      <c r="H3041" s="13">
        <v>0</v>
      </c>
      <c r="I3041" s="13">
        <v>0</v>
      </c>
      <c r="J3041" s="13">
        <v>0</v>
      </c>
      <c r="K3041" s="13">
        <v>0</v>
      </c>
      <c r="L3041" s="13">
        <v>0</v>
      </c>
      <c r="M3041" s="13">
        <v>0</v>
      </c>
      <c r="N3041" s="13">
        <v>0</v>
      </c>
      <c r="O3041" s="13">
        <v>0</v>
      </c>
      <c r="P3041" s="13">
        <v>0</v>
      </c>
      <c r="Q3041" s="13">
        <v>0</v>
      </c>
      <c r="R3041" s="13">
        <v>0</v>
      </c>
      <c r="S3041" s="13">
        <v>0</v>
      </c>
      <c r="T3041" s="13">
        <v>0</v>
      </c>
      <c r="U3041" s="13">
        <v>0</v>
      </c>
      <c r="V3041" s="13">
        <v>0</v>
      </c>
      <c r="W3041" s="13">
        <v>0</v>
      </c>
      <c r="X3041" s="13">
        <v>0</v>
      </c>
      <c r="Y3041" s="13">
        <v>0</v>
      </c>
      <c r="Z3041" s="13">
        <v>0</v>
      </c>
      <c r="AA3041" s="13">
        <v>0</v>
      </c>
      <c r="AB3041" s="13"/>
      <c r="AC3041" s="13"/>
      <c r="AD3041" s="13"/>
      <c r="AE3041" s="13"/>
      <c r="AF3041" s="13"/>
      <c r="AG3041" s="13"/>
      <c r="AH3041" s="13"/>
      <c r="AI3041" s="13"/>
      <c r="AJ3041" s="13"/>
      <c r="AK3041" s="13"/>
      <c r="AL3041" s="13"/>
      <c r="AM3041" s="13"/>
      <c r="AN3041" s="13"/>
      <c r="AO3041" s="13"/>
      <c r="AP3041" s="13"/>
      <c r="AQ3041" s="13"/>
      <c r="AR3041" s="13"/>
      <c r="AS3041" s="13"/>
      <c r="AT3041" s="13"/>
      <c r="AU3041" s="13"/>
      <c r="AV3041" s="13"/>
      <c r="AW3041" s="13"/>
      <c r="AX3041" s="13"/>
      <c r="AY3041" s="14" t="str">
        <f t="shared" si="474"/>
        <v/>
      </c>
      <c r="AZ3041" s="14">
        <f t="shared" si="481"/>
        <v>23</v>
      </c>
      <c r="BA3041" s="19">
        <f t="shared" si="475"/>
        <v>0</v>
      </c>
      <c r="BB3041" s="20" t="e">
        <f t="shared" si="482"/>
        <v>#DIV/0!</v>
      </c>
      <c r="BC3041">
        <f t="shared" si="476"/>
        <v>23</v>
      </c>
      <c r="BD3041" s="14">
        <f t="shared" si="477"/>
        <v>1</v>
      </c>
      <c r="BE3041" s="14" t="str">
        <f t="shared" si="478"/>
        <v/>
      </c>
      <c r="BF3041" s="14" t="str">
        <f t="shared" si="479"/>
        <v/>
      </c>
      <c r="BG3041" s="14" t="str">
        <f t="shared" si="480"/>
        <v/>
      </c>
    </row>
    <row r="3042" spans="1:59" x14ac:dyDescent="0.2">
      <c r="A3042" t="str">
        <f t="shared" si="483"/>
        <v>Justin Westhoff_2018</v>
      </c>
      <c r="B3042" t="s">
        <v>732</v>
      </c>
      <c r="C3042" t="s">
        <v>40</v>
      </c>
      <c r="D3042">
        <v>2018</v>
      </c>
      <c r="E3042" s="13">
        <v>479600</v>
      </c>
      <c r="F3042" s="13">
        <v>479600</v>
      </c>
      <c r="G3042" s="13">
        <v>479600</v>
      </c>
      <c r="H3042" s="13">
        <v>501100</v>
      </c>
      <c r="I3042" s="13">
        <v>495200</v>
      </c>
      <c r="J3042" s="13">
        <v>488900</v>
      </c>
      <c r="K3042" s="13">
        <v>511800</v>
      </c>
      <c r="L3042" s="13">
        <v>526300</v>
      </c>
      <c r="M3042" s="13">
        <v>540200</v>
      </c>
      <c r="N3042" s="13">
        <v>524000</v>
      </c>
      <c r="O3042" s="13">
        <v>524000</v>
      </c>
      <c r="P3042" s="13">
        <v>508600</v>
      </c>
      <c r="Q3042" s="13">
        <v>485300</v>
      </c>
      <c r="R3042" s="13">
        <v>480500</v>
      </c>
      <c r="S3042" s="13">
        <v>489900</v>
      </c>
      <c r="T3042" s="13">
        <v>507700</v>
      </c>
      <c r="U3042" s="13">
        <v>512600</v>
      </c>
      <c r="V3042" s="13">
        <v>508600</v>
      </c>
      <c r="W3042" s="13">
        <v>488300</v>
      </c>
      <c r="X3042" s="13">
        <v>468700</v>
      </c>
      <c r="Y3042" s="13">
        <v>447200</v>
      </c>
      <c r="Z3042" s="13">
        <v>433100</v>
      </c>
      <c r="AA3042" s="13">
        <v>466700</v>
      </c>
      <c r="AB3042" s="13">
        <v>140</v>
      </c>
      <c r="AC3042" s="13">
        <v>111</v>
      </c>
      <c r="AD3042" s="13">
        <v>82</v>
      </c>
      <c r="AE3042" s="13">
        <v>88</v>
      </c>
      <c r="AF3042" s="13">
        <v>106</v>
      </c>
      <c r="AG3042" s="13">
        <v>147</v>
      </c>
      <c r="AH3042" s="13">
        <v>85</v>
      </c>
      <c r="AI3042" s="13">
        <v>116</v>
      </c>
      <c r="AJ3042" s="13">
        <v>89</v>
      </c>
      <c r="AK3042" s="13"/>
      <c r="AL3042" s="13">
        <v>75</v>
      </c>
      <c r="AM3042" s="13">
        <v>92</v>
      </c>
      <c r="AN3042" s="13">
        <v>114</v>
      </c>
      <c r="AO3042" s="13">
        <v>106</v>
      </c>
      <c r="AP3042" s="13">
        <v>120</v>
      </c>
      <c r="AQ3042" s="13">
        <v>96</v>
      </c>
      <c r="AR3042" s="13">
        <v>88</v>
      </c>
      <c r="AS3042" s="13">
        <v>82</v>
      </c>
      <c r="AT3042" s="13">
        <v>85</v>
      </c>
      <c r="AU3042" s="13">
        <v>73</v>
      </c>
      <c r="AV3042" s="13">
        <v>86</v>
      </c>
      <c r="AW3042" s="13">
        <v>126</v>
      </c>
      <c r="AX3042" s="13">
        <v>120</v>
      </c>
      <c r="AY3042" s="14">
        <f t="shared" si="474"/>
        <v>101.22727272727273</v>
      </c>
      <c r="AZ3042" s="14">
        <f t="shared" si="481"/>
        <v>23</v>
      </c>
      <c r="BA3042" s="19">
        <f t="shared" si="475"/>
        <v>1</v>
      </c>
      <c r="BB3042" s="20">
        <f t="shared" si="482"/>
        <v>20.740877095339609</v>
      </c>
      <c r="BC3042">
        <f t="shared" si="476"/>
        <v>0</v>
      </c>
      <c r="BD3042" s="14">
        <f t="shared" si="477"/>
        <v>22</v>
      </c>
      <c r="BE3042" s="14">
        <f t="shared" si="478"/>
        <v>112.33333333333333</v>
      </c>
      <c r="BF3042" s="14">
        <f t="shared" si="479"/>
        <v>91.4</v>
      </c>
      <c r="BG3042" s="14">
        <f t="shared" si="480"/>
        <v>97.333333333333329</v>
      </c>
    </row>
    <row r="3043" spans="1:59" x14ac:dyDescent="0.2">
      <c r="A3043" t="str">
        <f t="shared" si="483"/>
        <v>Justin Westhoff_2017</v>
      </c>
      <c r="B3043" t="s">
        <v>732</v>
      </c>
      <c r="C3043" t="s">
        <v>40</v>
      </c>
      <c r="D3043">
        <v>2017</v>
      </c>
      <c r="E3043" s="13">
        <v>463700</v>
      </c>
      <c r="F3043" s="13">
        <v>463700</v>
      </c>
      <c r="G3043" s="13">
        <v>463700</v>
      </c>
      <c r="H3043" s="13">
        <v>440800</v>
      </c>
      <c r="I3043" s="13">
        <v>427800</v>
      </c>
      <c r="J3043" s="13">
        <v>434100</v>
      </c>
      <c r="K3043" s="13">
        <v>432300</v>
      </c>
      <c r="L3043" s="13">
        <v>437700</v>
      </c>
      <c r="M3043" s="13">
        <v>441700</v>
      </c>
      <c r="N3043" s="13">
        <v>441700</v>
      </c>
      <c r="O3043" s="13">
        <v>455300</v>
      </c>
      <c r="P3043" s="13">
        <v>467300</v>
      </c>
      <c r="Q3043" s="13">
        <v>493200</v>
      </c>
      <c r="R3043" s="13">
        <v>505900</v>
      </c>
      <c r="S3043" s="13">
        <v>493400</v>
      </c>
      <c r="T3043" s="13">
        <v>474100</v>
      </c>
      <c r="U3043" s="13">
        <v>481400</v>
      </c>
      <c r="V3043" s="13">
        <v>515400</v>
      </c>
      <c r="W3043" s="13">
        <v>521100</v>
      </c>
      <c r="X3043" s="13">
        <v>483400</v>
      </c>
      <c r="Y3043" s="13">
        <v>438200</v>
      </c>
      <c r="Z3043" s="13">
        <v>401000</v>
      </c>
      <c r="AA3043" s="13">
        <v>386200</v>
      </c>
      <c r="AB3043" s="13">
        <v>68</v>
      </c>
      <c r="AC3043" s="13">
        <v>60</v>
      </c>
      <c r="AD3043" s="13">
        <v>91</v>
      </c>
      <c r="AE3043" s="13">
        <v>78</v>
      </c>
      <c r="AF3043" s="13">
        <v>95</v>
      </c>
      <c r="AG3043" s="13">
        <v>78</v>
      </c>
      <c r="AH3043" s="13">
        <v>92</v>
      </c>
      <c r="AI3043" s="13">
        <v>97</v>
      </c>
      <c r="AJ3043" s="13"/>
      <c r="AK3043" s="13">
        <v>101</v>
      </c>
      <c r="AL3043" s="13">
        <v>98</v>
      </c>
      <c r="AM3043" s="13">
        <v>133</v>
      </c>
      <c r="AN3043" s="13">
        <v>87</v>
      </c>
      <c r="AO3043" s="13">
        <v>49</v>
      </c>
      <c r="AP3043" s="13">
        <v>114</v>
      </c>
      <c r="AQ3043" s="13">
        <v>136</v>
      </c>
      <c r="AR3043" s="13">
        <v>114</v>
      </c>
      <c r="AS3043" s="13">
        <v>72</v>
      </c>
      <c r="AT3043" s="13">
        <v>42</v>
      </c>
      <c r="AU3043" s="13">
        <v>76</v>
      </c>
      <c r="AV3043" s="13">
        <v>63</v>
      </c>
      <c r="AW3043" s="13">
        <v>70</v>
      </c>
      <c r="AX3043" s="13">
        <v>105</v>
      </c>
      <c r="AY3043" s="14">
        <f t="shared" si="474"/>
        <v>87.227272727272734</v>
      </c>
      <c r="AZ3043" s="14">
        <f t="shared" si="481"/>
        <v>23</v>
      </c>
      <c r="BA3043" s="19">
        <f t="shared" si="475"/>
        <v>1</v>
      </c>
      <c r="BB3043" s="20">
        <f t="shared" si="482"/>
        <v>24.642069753403472</v>
      </c>
      <c r="BC3043">
        <f t="shared" si="476"/>
        <v>0</v>
      </c>
      <c r="BD3043" s="14">
        <f t="shared" si="477"/>
        <v>23</v>
      </c>
      <c r="BE3043" s="14">
        <f t="shared" si="478"/>
        <v>78.333333333333329</v>
      </c>
      <c r="BF3043" s="14">
        <f t="shared" si="479"/>
        <v>104.2</v>
      </c>
      <c r="BG3043" s="14">
        <f t="shared" si="480"/>
        <v>88</v>
      </c>
    </row>
    <row r="3044" spans="1:59" x14ac:dyDescent="0.2">
      <c r="A3044" t="str">
        <f t="shared" si="483"/>
        <v>Justin Westhoff_2016</v>
      </c>
      <c r="B3044" t="s">
        <v>732</v>
      </c>
      <c r="C3044" t="s">
        <v>40</v>
      </c>
      <c r="D3044">
        <v>2016</v>
      </c>
      <c r="E3044" s="13">
        <v>510900</v>
      </c>
      <c r="F3044" s="13">
        <v>510900</v>
      </c>
      <c r="G3044" s="13">
        <v>510900</v>
      </c>
      <c r="H3044" s="13">
        <v>474400</v>
      </c>
      <c r="I3044" s="13">
        <v>442800</v>
      </c>
      <c r="J3044" s="13">
        <v>421800</v>
      </c>
      <c r="K3044" s="13">
        <v>407400</v>
      </c>
      <c r="L3044" s="13">
        <v>405200</v>
      </c>
      <c r="M3044" s="13">
        <v>426700</v>
      </c>
      <c r="N3044" s="13">
        <v>435800</v>
      </c>
      <c r="O3044" s="13">
        <v>444000</v>
      </c>
      <c r="P3044" s="13">
        <v>459100</v>
      </c>
      <c r="Q3044" s="13">
        <v>477200</v>
      </c>
      <c r="R3044" s="13">
        <v>465600</v>
      </c>
      <c r="S3044" s="13">
        <v>465600</v>
      </c>
      <c r="T3044" s="13">
        <v>458900</v>
      </c>
      <c r="U3044" s="13">
        <v>449200</v>
      </c>
      <c r="V3044" s="13">
        <v>466800</v>
      </c>
      <c r="W3044" s="13">
        <v>458700</v>
      </c>
      <c r="X3044" s="13">
        <v>454400</v>
      </c>
      <c r="Y3044" s="13">
        <v>424000</v>
      </c>
      <c r="Z3044" s="13">
        <v>412100</v>
      </c>
      <c r="AA3044" s="13">
        <v>400600</v>
      </c>
      <c r="AB3044" s="13">
        <v>109</v>
      </c>
      <c r="AC3044" s="13">
        <v>24</v>
      </c>
      <c r="AD3044" s="13">
        <v>85</v>
      </c>
      <c r="AE3044" s="13">
        <v>99</v>
      </c>
      <c r="AF3044" s="13">
        <v>28</v>
      </c>
      <c r="AG3044" s="13">
        <v>88</v>
      </c>
      <c r="AH3044" s="13">
        <v>121</v>
      </c>
      <c r="AI3044" s="13">
        <v>80</v>
      </c>
      <c r="AJ3044" s="13">
        <v>75</v>
      </c>
      <c r="AK3044" s="13">
        <v>125</v>
      </c>
      <c r="AL3044" s="13">
        <v>100</v>
      </c>
      <c r="AM3044" s="13">
        <v>92</v>
      </c>
      <c r="AN3044" s="13">
        <v>76</v>
      </c>
      <c r="AO3044" s="13"/>
      <c r="AP3044" s="13">
        <v>96</v>
      </c>
      <c r="AQ3044" s="13">
        <v>83</v>
      </c>
      <c r="AR3044" s="13">
        <v>136</v>
      </c>
      <c r="AS3044" s="13">
        <v>50</v>
      </c>
      <c r="AT3044" s="13">
        <v>88</v>
      </c>
      <c r="AU3044" s="13">
        <v>74</v>
      </c>
      <c r="AV3044" s="13">
        <v>74</v>
      </c>
      <c r="AW3044" s="13">
        <v>81</v>
      </c>
      <c r="AX3044" s="13">
        <v>91</v>
      </c>
      <c r="AY3044" s="14">
        <f t="shared" si="474"/>
        <v>85.227272727272734</v>
      </c>
      <c r="AZ3044" s="14">
        <f t="shared" si="481"/>
        <v>23</v>
      </c>
      <c r="BA3044" s="19">
        <f t="shared" si="475"/>
        <v>1</v>
      </c>
      <c r="BB3044" s="20">
        <f t="shared" si="482"/>
        <v>27.062417831274043</v>
      </c>
      <c r="BC3044">
        <f t="shared" si="476"/>
        <v>0</v>
      </c>
      <c r="BD3044" s="14">
        <f t="shared" si="477"/>
        <v>23</v>
      </c>
      <c r="BE3044" s="14">
        <f t="shared" si="478"/>
        <v>72.166666666666671</v>
      </c>
      <c r="BF3044" s="14">
        <f t="shared" si="479"/>
        <v>98.833333333333329</v>
      </c>
      <c r="BG3044" s="14">
        <f t="shared" si="480"/>
        <v>85.888888888888886</v>
      </c>
    </row>
    <row r="3045" spans="1:59" x14ac:dyDescent="0.2">
      <c r="A3045" t="str">
        <f t="shared" si="483"/>
        <v>Justin Westhoff_2015</v>
      </c>
      <c r="B3045" t="s">
        <v>732</v>
      </c>
      <c r="C3045" t="s">
        <v>40</v>
      </c>
      <c r="D3045">
        <v>2015</v>
      </c>
      <c r="E3045" s="13">
        <v>489600</v>
      </c>
      <c r="F3045" s="13">
        <v>489600</v>
      </c>
      <c r="G3045" s="13">
        <v>489600</v>
      </c>
      <c r="H3045" s="13">
        <v>459500</v>
      </c>
      <c r="I3045" s="13">
        <v>439900</v>
      </c>
      <c r="J3045" s="13">
        <v>433700</v>
      </c>
      <c r="K3045" s="13">
        <v>427300</v>
      </c>
      <c r="L3045" s="13">
        <v>423200</v>
      </c>
      <c r="M3045" s="13">
        <v>406500</v>
      </c>
      <c r="N3045" s="13">
        <v>415800</v>
      </c>
      <c r="O3045" s="13">
        <v>439700</v>
      </c>
      <c r="P3045" s="13">
        <v>471300</v>
      </c>
      <c r="Q3045" s="13">
        <v>490100</v>
      </c>
      <c r="R3045" s="13">
        <v>490100</v>
      </c>
      <c r="S3045" s="13">
        <v>503700</v>
      </c>
      <c r="T3045" s="13">
        <v>525000</v>
      </c>
      <c r="U3045" s="13">
        <v>533300</v>
      </c>
      <c r="V3045" s="13">
        <v>518800</v>
      </c>
      <c r="W3045" s="13">
        <v>512000</v>
      </c>
      <c r="X3045" s="13">
        <v>496200</v>
      </c>
      <c r="Y3045" s="13">
        <v>495100</v>
      </c>
      <c r="Z3045" s="13">
        <v>477600</v>
      </c>
      <c r="AA3045" s="13">
        <v>483700</v>
      </c>
      <c r="AB3045" s="13">
        <v>79</v>
      </c>
      <c r="AC3045" s="13">
        <v>78</v>
      </c>
      <c r="AD3045" s="13">
        <v>65</v>
      </c>
      <c r="AE3045" s="13">
        <v>86</v>
      </c>
      <c r="AF3045" s="13">
        <v>98</v>
      </c>
      <c r="AG3045" s="13">
        <v>61</v>
      </c>
      <c r="AH3045" s="13">
        <v>87</v>
      </c>
      <c r="AI3045" s="13">
        <v>66</v>
      </c>
      <c r="AJ3045" s="13">
        <v>110</v>
      </c>
      <c r="AK3045" s="13">
        <v>124</v>
      </c>
      <c r="AL3045" s="13">
        <v>98</v>
      </c>
      <c r="AM3045" s="13">
        <v>101</v>
      </c>
      <c r="AN3045" s="13"/>
      <c r="AO3045" s="13">
        <v>121</v>
      </c>
      <c r="AP3045" s="13">
        <v>124</v>
      </c>
      <c r="AQ3045" s="13">
        <v>85</v>
      </c>
      <c r="AR3045" s="13">
        <v>81</v>
      </c>
      <c r="AS3045" s="13">
        <v>132</v>
      </c>
      <c r="AT3045" s="13">
        <v>61</v>
      </c>
      <c r="AU3045" s="13">
        <v>106</v>
      </c>
      <c r="AV3045" s="13">
        <v>97</v>
      </c>
      <c r="AW3045" s="13">
        <v>104</v>
      </c>
      <c r="AX3045" s="13">
        <v>119</v>
      </c>
      <c r="AY3045" s="14">
        <f t="shared" si="474"/>
        <v>94.681818181818187</v>
      </c>
      <c r="AZ3045" s="14">
        <f t="shared" si="481"/>
        <v>23</v>
      </c>
      <c r="BA3045" s="19">
        <f t="shared" si="475"/>
        <v>1</v>
      </c>
      <c r="BB3045" s="20">
        <f t="shared" si="482"/>
        <v>21.629755438892985</v>
      </c>
      <c r="BC3045">
        <f t="shared" si="476"/>
        <v>0</v>
      </c>
      <c r="BD3045" s="14">
        <f t="shared" si="477"/>
        <v>9</v>
      </c>
      <c r="BE3045" s="14">
        <f t="shared" si="478"/>
        <v>77.833333333333329</v>
      </c>
      <c r="BF3045" s="14">
        <f t="shared" si="479"/>
        <v>97.666666666666671</v>
      </c>
      <c r="BG3045" s="14">
        <f t="shared" si="480"/>
        <v>101</v>
      </c>
    </row>
    <row r="3046" spans="1:59" x14ac:dyDescent="0.2">
      <c r="A3046" t="str">
        <f t="shared" si="483"/>
        <v>Brandon White_2018</v>
      </c>
      <c r="B3046" t="s">
        <v>566</v>
      </c>
      <c r="C3046" t="s">
        <v>399</v>
      </c>
      <c r="D3046">
        <v>2018</v>
      </c>
      <c r="E3046" s="13">
        <v>225800</v>
      </c>
      <c r="F3046" s="13">
        <v>225800</v>
      </c>
      <c r="G3046" s="13">
        <v>225800</v>
      </c>
      <c r="H3046" s="13">
        <v>225800</v>
      </c>
      <c r="I3046" s="13">
        <v>225800</v>
      </c>
      <c r="J3046" s="13">
        <v>250100</v>
      </c>
      <c r="K3046" s="13">
        <v>271900</v>
      </c>
      <c r="L3046" s="13">
        <v>271900</v>
      </c>
      <c r="M3046" s="13">
        <v>271900</v>
      </c>
      <c r="N3046" s="13">
        <v>271900</v>
      </c>
      <c r="O3046" s="13">
        <v>265100</v>
      </c>
      <c r="P3046" s="13">
        <v>254400</v>
      </c>
      <c r="Q3046" s="13">
        <v>254400</v>
      </c>
      <c r="R3046" s="13">
        <v>254400</v>
      </c>
      <c r="S3046" s="13">
        <v>254400</v>
      </c>
      <c r="T3046" s="13">
        <v>254400</v>
      </c>
      <c r="U3046" s="13">
        <v>254400</v>
      </c>
      <c r="V3046" s="13">
        <v>254400</v>
      </c>
      <c r="W3046" s="13">
        <v>254400</v>
      </c>
      <c r="X3046" s="13">
        <v>254400</v>
      </c>
      <c r="Y3046" s="13">
        <v>254400</v>
      </c>
      <c r="Z3046" s="13">
        <v>254400</v>
      </c>
      <c r="AA3046" s="13">
        <v>254400</v>
      </c>
      <c r="AB3046" s="13"/>
      <c r="AC3046" s="13"/>
      <c r="AD3046" s="13">
        <v>43</v>
      </c>
      <c r="AE3046" s="13">
        <v>53</v>
      </c>
      <c r="AF3046" s="13">
        <v>90</v>
      </c>
      <c r="AG3046" s="13">
        <v>54</v>
      </c>
      <c r="AH3046" s="13"/>
      <c r="AI3046" s="13"/>
      <c r="AJ3046" s="13"/>
      <c r="AK3046" s="13">
        <v>4</v>
      </c>
      <c r="AL3046" s="13">
        <v>77</v>
      </c>
      <c r="AM3046" s="13"/>
      <c r="AN3046" s="13"/>
      <c r="AO3046" s="13"/>
      <c r="AP3046" s="13"/>
      <c r="AQ3046" s="13"/>
      <c r="AR3046" s="13"/>
      <c r="AS3046" s="13"/>
      <c r="AT3046" s="13"/>
      <c r="AU3046" s="13"/>
      <c r="AV3046" s="13"/>
      <c r="AW3046" s="13"/>
      <c r="AX3046" s="13"/>
      <c r="AY3046" s="14">
        <f t="shared" si="474"/>
        <v>53.5</v>
      </c>
      <c r="AZ3046" s="14">
        <f t="shared" si="481"/>
        <v>23</v>
      </c>
      <c r="BA3046" s="19">
        <f t="shared" si="475"/>
        <v>0.27272727272727271</v>
      </c>
      <c r="BB3046" s="20">
        <f t="shared" si="482"/>
        <v>29.817779930772847</v>
      </c>
      <c r="BC3046">
        <f t="shared" si="476"/>
        <v>0</v>
      </c>
      <c r="BD3046" s="14">
        <f t="shared" si="477"/>
        <v>1</v>
      </c>
      <c r="BE3046" s="14">
        <f t="shared" si="478"/>
        <v>60</v>
      </c>
      <c r="BF3046" s="14">
        <f t="shared" si="479"/>
        <v>40.5</v>
      </c>
      <c r="BG3046" s="14" t="str">
        <f t="shared" si="480"/>
        <v/>
      </c>
    </row>
    <row r="3047" spans="1:59" x14ac:dyDescent="0.2">
      <c r="A3047" t="str">
        <f t="shared" si="483"/>
        <v>Brandon White_2017</v>
      </c>
      <c r="B3047" t="s">
        <v>566</v>
      </c>
      <c r="C3047" t="s">
        <v>399</v>
      </c>
      <c r="D3047">
        <v>2017</v>
      </c>
      <c r="E3047" s="13">
        <v>195900</v>
      </c>
      <c r="F3047" s="13">
        <v>195900</v>
      </c>
      <c r="G3047" s="13">
        <v>195900</v>
      </c>
      <c r="H3047" s="13">
        <v>195900</v>
      </c>
      <c r="I3047" s="13">
        <v>195900</v>
      </c>
      <c r="J3047" s="13">
        <v>195900</v>
      </c>
      <c r="K3047" s="13">
        <v>195900</v>
      </c>
      <c r="L3047" s="13">
        <v>195900</v>
      </c>
      <c r="M3047" s="13">
        <v>195900</v>
      </c>
      <c r="N3047" s="13">
        <v>195900</v>
      </c>
      <c r="O3047" s="13">
        <v>195900</v>
      </c>
      <c r="P3047" s="13">
        <v>195900</v>
      </c>
      <c r="Q3047" s="13">
        <v>195900</v>
      </c>
      <c r="R3047" s="13">
        <v>195900</v>
      </c>
      <c r="S3047" s="13">
        <v>195900</v>
      </c>
      <c r="T3047" s="13">
        <v>195900</v>
      </c>
      <c r="U3047" s="13">
        <v>195900</v>
      </c>
      <c r="V3047" s="13">
        <v>195900</v>
      </c>
      <c r="W3047" s="13">
        <v>195900</v>
      </c>
      <c r="X3047" s="13">
        <v>195900</v>
      </c>
      <c r="Y3047" s="13">
        <v>195900</v>
      </c>
      <c r="Z3047" s="13">
        <v>221300</v>
      </c>
      <c r="AA3047" s="13">
        <v>221300</v>
      </c>
      <c r="AB3047" s="13"/>
      <c r="AC3047" s="13"/>
      <c r="AD3047" s="13"/>
      <c r="AE3047" s="13"/>
      <c r="AF3047" s="13"/>
      <c r="AG3047" s="13"/>
      <c r="AH3047" s="13"/>
      <c r="AI3047" s="13"/>
      <c r="AJ3047" s="13"/>
      <c r="AK3047" s="13"/>
      <c r="AL3047" s="13"/>
      <c r="AM3047" s="13"/>
      <c r="AN3047" s="13"/>
      <c r="AO3047" s="13"/>
      <c r="AP3047" s="13"/>
      <c r="AQ3047" s="13"/>
      <c r="AR3047" s="13"/>
      <c r="AS3047" s="13"/>
      <c r="AT3047" s="13">
        <v>61</v>
      </c>
      <c r="AU3047" s="13">
        <v>58</v>
      </c>
      <c r="AV3047" s="13">
        <v>57</v>
      </c>
      <c r="AW3047" s="13"/>
      <c r="AX3047" s="13"/>
      <c r="AY3047" s="14">
        <f t="shared" si="474"/>
        <v>58.666666666666664</v>
      </c>
      <c r="AZ3047" s="14">
        <f t="shared" si="481"/>
        <v>23</v>
      </c>
      <c r="BA3047" s="19">
        <f t="shared" si="475"/>
        <v>0.13636363636363635</v>
      </c>
      <c r="BB3047" s="20">
        <f t="shared" si="482"/>
        <v>2.0816659994661326</v>
      </c>
      <c r="BC3047">
        <f t="shared" si="476"/>
        <v>0</v>
      </c>
      <c r="BD3047" s="14">
        <f t="shared" si="477"/>
        <v>1</v>
      </c>
      <c r="BE3047" s="14" t="str">
        <f t="shared" si="478"/>
        <v/>
      </c>
      <c r="BF3047" s="14" t="str">
        <f t="shared" si="479"/>
        <v/>
      </c>
      <c r="BG3047" s="14">
        <f t="shared" si="480"/>
        <v>58.666666666666664</v>
      </c>
    </row>
    <row r="3048" spans="1:59" x14ac:dyDescent="0.2">
      <c r="A3048" t="str">
        <f t="shared" si="483"/>
        <v>Brandon White_2016</v>
      </c>
      <c r="B3048" t="s">
        <v>566</v>
      </c>
      <c r="C3048" t="s">
        <v>399</v>
      </c>
      <c r="D3048">
        <v>2016</v>
      </c>
      <c r="E3048" s="13">
        <v>117300</v>
      </c>
      <c r="F3048" s="13">
        <v>117300</v>
      </c>
      <c r="G3048" s="13">
        <v>117300</v>
      </c>
      <c r="H3048" s="13">
        <v>117300</v>
      </c>
      <c r="I3048" s="13">
        <v>117300</v>
      </c>
      <c r="J3048" s="13">
        <v>117300</v>
      </c>
      <c r="K3048" s="13">
        <v>117300</v>
      </c>
      <c r="L3048" s="13">
        <v>117300</v>
      </c>
      <c r="M3048" s="13">
        <v>117300</v>
      </c>
      <c r="N3048" s="13">
        <v>117300</v>
      </c>
      <c r="O3048" s="13">
        <v>117300</v>
      </c>
      <c r="P3048" s="13">
        <v>117300</v>
      </c>
      <c r="Q3048" s="13">
        <v>117300</v>
      </c>
      <c r="R3048" s="13">
        <v>117300</v>
      </c>
      <c r="S3048" s="13">
        <v>117300</v>
      </c>
      <c r="T3048" s="13">
        <v>117300</v>
      </c>
      <c r="U3048" s="13">
        <v>117300</v>
      </c>
      <c r="V3048" s="13">
        <v>117300</v>
      </c>
      <c r="W3048" s="13">
        <v>117300</v>
      </c>
      <c r="X3048" s="13">
        <v>117300</v>
      </c>
      <c r="Y3048" s="13">
        <v>117300</v>
      </c>
      <c r="Z3048" s="13">
        <v>117300</v>
      </c>
      <c r="AA3048" s="13">
        <v>117300</v>
      </c>
      <c r="AB3048" s="13"/>
      <c r="AC3048" s="13"/>
      <c r="AD3048" s="13"/>
      <c r="AE3048" s="13"/>
      <c r="AF3048" s="13"/>
      <c r="AG3048" s="13"/>
      <c r="AH3048" s="13"/>
      <c r="AI3048" s="13"/>
      <c r="AJ3048" s="13"/>
      <c r="AK3048" s="13"/>
      <c r="AL3048" s="13"/>
      <c r="AM3048" s="13"/>
      <c r="AN3048" s="13"/>
      <c r="AO3048" s="13"/>
      <c r="AP3048" s="13"/>
      <c r="AQ3048" s="13"/>
      <c r="AR3048" s="13"/>
      <c r="AS3048" s="13"/>
      <c r="AT3048" s="13"/>
      <c r="AU3048" s="13"/>
      <c r="AV3048" s="13"/>
      <c r="AW3048" s="13"/>
      <c r="AX3048" s="13">
        <v>45</v>
      </c>
      <c r="AY3048" s="14">
        <f t="shared" si="474"/>
        <v>45</v>
      </c>
      <c r="AZ3048" s="14">
        <f t="shared" si="481"/>
        <v>23</v>
      </c>
      <c r="BA3048" s="19">
        <f t="shared" si="475"/>
        <v>4.5454545454545456E-2</v>
      </c>
      <c r="BB3048" s="20" t="e">
        <f t="shared" si="482"/>
        <v>#DIV/0!</v>
      </c>
      <c r="BC3048">
        <f t="shared" si="476"/>
        <v>0</v>
      </c>
      <c r="BD3048" s="14">
        <f t="shared" si="477"/>
        <v>1</v>
      </c>
      <c r="BE3048" s="14" t="str">
        <f t="shared" si="478"/>
        <v/>
      </c>
      <c r="BF3048" s="14" t="str">
        <f t="shared" si="479"/>
        <v/>
      </c>
      <c r="BG3048" s="14">
        <f t="shared" si="480"/>
        <v>45</v>
      </c>
    </row>
    <row r="3049" spans="1:59" x14ac:dyDescent="0.2">
      <c r="A3049" t="str">
        <f t="shared" si="483"/>
        <v>Brandon White_2015</v>
      </c>
      <c r="B3049" t="s">
        <v>566</v>
      </c>
      <c r="C3049" t="s">
        <v>399</v>
      </c>
      <c r="D3049">
        <v>2015</v>
      </c>
      <c r="E3049" s="13">
        <v>0</v>
      </c>
      <c r="F3049" s="13">
        <v>0</v>
      </c>
      <c r="G3049" s="13">
        <v>0</v>
      </c>
      <c r="H3049" s="13">
        <v>0</v>
      </c>
      <c r="I3049" s="13">
        <v>0</v>
      </c>
      <c r="J3049" s="13">
        <v>0</v>
      </c>
      <c r="K3049" s="13">
        <v>0</v>
      </c>
      <c r="L3049" s="13">
        <v>0</v>
      </c>
      <c r="M3049" s="13">
        <v>0</v>
      </c>
      <c r="N3049" s="13">
        <v>0</v>
      </c>
      <c r="O3049" s="13">
        <v>0</v>
      </c>
      <c r="P3049" s="13">
        <v>0</v>
      </c>
      <c r="Q3049" s="13">
        <v>0</v>
      </c>
      <c r="R3049" s="13">
        <v>0</v>
      </c>
      <c r="S3049" s="13">
        <v>0</v>
      </c>
      <c r="T3049" s="13">
        <v>0</v>
      </c>
      <c r="U3049" s="13">
        <v>0</v>
      </c>
      <c r="V3049" s="13">
        <v>0</v>
      </c>
      <c r="W3049" s="13">
        <v>0</v>
      </c>
      <c r="X3049" s="13">
        <v>0</v>
      </c>
      <c r="Y3049" s="13">
        <v>0</v>
      </c>
      <c r="Z3049" s="13">
        <v>0</v>
      </c>
      <c r="AA3049" s="13">
        <v>0</v>
      </c>
      <c r="AB3049" s="13"/>
      <c r="AC3049" s="13"/>
      <c r="AD3049" s="13"/>
      <c r="AE3049" s="13"/>
      <c r="AF3049" s="13"/>
      <c r="AG3049" s="13"/>
      <c r="AH3049" s="13"/>
      <c r="AI3049" s="13"/>
      <c r="AJ3049" s="13"/>
      <c r="AK3049" s="13"/>
      <c r="AL3049" s="13"/>
      <c r="AM3049" s="13"/>
      <c r="AN3049" s="13"/>
      <c r="AO3049" s="13"/>
      <c r="AP3049" s="13"/>
      <c r="AQ3049" s="13"/>
      <c r="AR3049" s="13"/>
      <c r="AS3049" s="13"/>
      <c r="AT3049" s="13"/>
      <c r="AU3049" s="13"/>
      <c r="AV3049" s="13"/>
      <c r="AW3049" s="13"/>
      <c r="AX3049" s="13"/>
      <c r="AY3049" s="14" t="str">
        <f t="shared" si="474"/>
        <v/>
      </c>
      <c r="AZ3049" s="14">
        <f t="shared" si="481"/>
        <v>23</v>
      </c>
      <c r="BA3049" s="19">
        <f t="shared" si="475"/>
        <v>0</v>
      </c>
      <c r="BB3049" s="20" t="e">
        <f t="shared" si="482"/>
        <v>#DIV/0!</v>
      </c>
      <c r="BC3049">
        <f t="shared" si="476"/>
        <v>23</v>
      </c>
      <c r="BD3049" s="14">
        <f t="shared" si="477"/>
        <v>1</v>
      </c>
      <c r="BE3049" s="14" t="str">
        <f t="shared" si="478"/>
        <v/>
      </c>
      <c r="BF3049" s="14" t="str">
        <f t="shared" si="479"/>
        <v/>
      </c>
      <c r="BG3049" s="14" t="str">
        <f t="shared" si="480"/>
        <v/>
      </c>
    </row>
    <row r="3050" spans="1:59" x14ac:dyDescent="0.2">
      <c r="A3050" t="str">
        <f t="shared" si="483"/>
        <v>Lachie Whitfield_2018</v>
      </c>
      <c r="B3050" t="s">
        <v>744</v>
      </c>
      <c r="C3050" t="s">
        <v>490</v>
      </c>
      <c r="D3050">
        <v>2018</v>
      </c>
      <c r="E3050" s="13">
        <v>536600</v>
      </c>
      <c r="F3050" s="13">
        <v>536600</v>
      </c>
      <c r="G3050" s="13">
        <v>536600</v>
      </c>
      <c r="H3050" s="13">
        <v>525000</v>
      </c>
      <c r="I3050" s="13">
        <v>506900</v>
      </c>
      <c r="J3050" s="13">
        <v>482700</v>
      </c>
      <c r="K3050" s="13">
        <v>490600</v>
      </c>
      <c r="L3050" s="13">
        <v>492400</v>
      </c>
      <c r="M3050" s="13">
        <v>494800</v>
      </c>
      <c r="N3050" s="13">
        <v>476600</v>
      </c>
      <c r="O3050" s="13">
        <v>470400</v>
      </c>
      <c r="P3050" s="13">
        <v>470800</v>
      </c>
      <c r="Q3050" s="13">
        <v>484900</v>
      </c>
      <c r="R3050" s="13">
        <v>484900</v>
      </c>
      <c r="S3050" s="13">
        <v>495800</v>
      </c>
      <c r="T3050" s="13">
        <v>492900</v>
      </c>
      <c r="U3050" s="13">
        <v>489800</v>
      </c>
      <c r="V3050" s="13">
        <v>492000</v>
      </c>
      <c r="W3050" s="13">
        <v>502000</v>
      </c>
      <c r="X3050" s="13">
        <v>506600</v>
      </c>
      <c r="Y3050" s="13">
        <v>524900</v>
      </c>
      <c r="Z3050" s="13">
        <v>549100</v>
      </c>
      <c r="AA3050" s="13">
        <v>521900</v>
      </c>
      <c r="AB3050" s="13">
        <v>114</v>
      </c>
      <c r="AC3050" s="13">
        <v>115</v>
      </c>
      <c r="AD3050" s="13">
        <v>64</v>
      </c>
      <c r="AE3050" s="13">
        <v>89</v>
      </c>
      <c r="AF3050" s="13">
        <v>90</v>
      </c>
      <c r="AG3050" s="13">
        <v>125</v>
      </c>
      <c r="AH3050" s="13">
        <v>82</v>
      </c>
      <c r="AI3050" s="13">
        <v>95</v>
      </c>
      <c r="AJ3050" s="13">
        <v>81</v>
      </c>
      <c r="AK3050" s="13">
        <v>96</v>
      </c>
      <c r="AL3050" s="13">
        <v>106</v>
      </c>
      <c r="AM3050" s="13">
        <v>115</v>
      </c>
      <c r="AN3050" s="13"/>
      <c r="AO3050" s="13">
        <v>97</v>
      </c>
      <c r="AP3050" s="13">
        <v>85</v>
      </c>
      <c r="AQ3050" s="13">
        <v>113</v>
      </c>
      <c r="AR3050" s="13">
        <v>106</v>
      </c>
      <c r="AS3050" s="13">
        <v>105</v>
      </c>
      <c r="AT3050" s="13">
        <v>107</v>
      </c>
      <c r="AU3050" s="13">
        <v>141</v>
      </c>
      <c r="AV3050" s="13">
        <v>130</v>
      </c>
      <c r="AW3050" s="13">
        <v>80</v>
      </c>
      <c r="AX3050" s="13">
        <v>61</v>
      </c>
      <c r="AY3050" s="14">
        <f t="shared" si="474"/>
        <v>99.86363636363636</v>
      </c>
      <c r="AZ3050" s="14">
        <f t="shared" si="481"/>
        <v>23</v>
      </c>
      <c r="BA3050" s="19">
        <f t="shared" si="475"/>
        <v>1</v>
      </c>
      <c r="BB3050" s="20">
        <f t="shared" si="482"/>
        <v>20.194991020984943</v>
      </c>
      <c r="BC3050">
        <f t="shared" si="476"/>
        <v>0</v>
      </c>
      <c r="BD3050" s="14">
        <f t="shared" si="477"/>
        <v>11</v>
      </c>
      <c r="BE3050" s="14">
        <f t="shared" si="478"/>
        <v>99.5</v>
      </c>
      <c r="BF3050" s="14">
        <f t="shared" si="479"/>
        <v>95.833333333333329</v>
      </c>
      <c r="BG3050" s="14">
        <f t="shared" si="480"/>
        <v>103.11111111111111</v>
      </c>
    </row>
    <row r="3051" spans="1:59" x14ac:dyDescent="0.2">
      <c r="A3051" t="str">
        <f t="shared" si="483"/>
        <v>Lachie Whitfield_2017</v>
      </c>
      <c r="B3051" t="s">
        <v>744</v>
      </c>
      <c r="C3051" t="s">
        <v>490</v>
      </c>
      <c r="D3051">
        <v>2017</v>
      </c>
      <c r="E3051" s="13">
        <v>441600</v>
      </c>
      <c r="F3051" s="13">
        <v>441600</v>
      </c>
      <c r="G3051" s="13">
        <v>441600</v>
      </c>
      <c r="H3051" s="13">
        <v>441600</v>
      </c>
      <c r="I3051" s="13">
        <v>441600</v>
      </c>
      <c r="J3051" s="13">
        <v>441600</v>
      </c>
      <c r="K3051" s="13">
        <v>441600</v>
      </c>
      <c r="L3051" s="13">
        <v>441600</v>
      </c>
      <c r="M3051" s="13">
        <v>441600</v>
      </c>
      <c r="N3051" s="13">
        <v>441600</v>
      </c>
      <c r="O3051" s="13">
        <v>443100</v>
      </c>
      <c r="P3051" s="13">
        <v>450700</v>
      </c>
      <c r="Q3051" s="13">
        <v>468000</v>
      </c>
      <c r="R3051" s="13">
        <v>468000</v>
      </c>
      <c r="S3051" s="13">
        <v>497200</v>
      </c>
      <c r="T3051" s="13">
        <v>524900</v>
      </c>
      <c r="U3051" s="13">
        <v>527700</v>
      </c>
      <c r="V3051" s="13">
        <v>524200</v>
      </c>
      <c r="W3051" s="13">
        <v>507300</v>
      </c>
      <c r="X3051" s="13">
        <v>496300</v>
      </c>
      <c r="Y3051" s="13">
        <v>473800</v>
      </c>
      <c r="Z3051" s="13">
        <v>459900</v>
      </c>
      <c r="AA3051" s="13">
        <v>472700</v>
      </c>
      <c r="AB3051" s="13"/>
      <c r="AC3051" s="13"/>
      <c r="AD3051" s="13"/>
      <c r="AE3051" s="13"/>
      <c r="AF3051" s="13"/>
      <c r="AG3051" s="13"/>
      <c r="AH3051" s="13"/>
      <c r="AI3051" s="13">
        <v>96</v>
      </c>
      <c r="AJ3051" s="13">
        <v>93</v>
      </c>
      <c r="AK3051" s="13">
        <v>74</v>
      </c>
      <c r="AL3051" s="13">
        <v>112</v>
      </c>
      <c r="AM3051" s="13">
        <v>117</v>
      </c>
      <c r="AN3051" s="13"/>
      <c r="AO3051" s="13">
        <v>111</v>
      </c>
      <c r="AP3051" s="13">
        <v>130</v>
      </c>
      <c r="AQ3051" s="13">
        <v>78</v>
      </c>
      <c r="AR3051" s="13">
        <v>99</v>
      </c>
      <c r="AS3051" s="13">
        <v>99</v>
      </c>
      <c r="AT3051" s="13">
        <v>82</v>
      </c>
      <c r="AU3051" s="13">
        <v>68</v>
      </c>
      <c r="AV3051" s="13">
        <v>105</v>
      </c>
      <c r="AW3051" s="13">
        <v>134</v>
      </c>
      <c r="AX3051" s="13">
        <v>66</v>
      </c>
      <c r="AY3051" s="14">
        <f t="shared" si="474"/>
        <v>97.6</v>
      </c>
      <c r="AZ3051" s="14">
        <f t="shared" si="481"/>
        <v>23</v>
      </c>
      <c r="BA3051" s="19">
        <f t="shared" si="475"/>
        <v>0.68181818181818177</v>
      </c>
      <c r="BB3051" s="20">
        <f t="shared" si="482"/>
        <v>21.178830400729346</v>
      </c>
      <c r="BC3051">
        <f t="shared" si="476"/>
        <v>0</v>
      </c>
      <c r="BD3051" s="14">
        <f t="shared" si="477"/>
        <v>1</v>
      </c>
      <c r="BE3051" s="14" t="str">
        <f t="shared" si="478"/>
        <v/>
      </c>
      <c r="BF3051" s="14">
        <f t="shared" si="479"/>
        <v>98.4</v>
      </c>
      <c r="BG3051" s="14">
        <f t="shared" si="480"/>
        <v>95.666666666666671</v>
      </c>
    </row>
    <row r="3052" spans="1:59" x14ac:dyDescent="0.2">
      <c r="A3052" t="str">
        <f t="shared" si="483"/>
        <v>Lachie Whitfield_2016</v>
      </c>
      <c r="B3052" t="s">
        <v>744</v>
      </c>
      <c r="C3052" t="s">
        <v>490</v>
      </c>
      <c r="D3052">
        <v>2016</v>
      </c>
      <c r="E3052" s="13">
        <v>420400</v>
      </c>
      <c r="F3052" s="13">
        <v>420400</v>
      </c>
      <c r="G3052" s="13">
        <v>420400</v>
      </c>
      <c r="H3052" s="13">
        <v>423900</v>
      </c>
      <c r="I3052" s="13">
        <v>439700</v>
      </c>
      <c r="J3052" s="13">
        <v>433300</v>
      </c>
      <c r="K3052" s="13">
        <v>442100</v>
      </c>
      <c r="L3052" s="13">
        <v>429000</v>
      </c>
      <c r="M3052" s="13">
        <v>436800</v>
      </c>
      <c r="N3052" s="13">
        <v>419400</v>
      </c>
      <c r="O3052" s="13">
        <v>409800</v>
      </c>
      <c r="P3052" s="13">
        <v>418100</v>
      </c>
      <c r="Q3052" s="13">
        <v>431600</v>
      </c>
      <c r="R3052" s="13">
        <v>422700</v>
      </c>
      <c r="S3052" s="13">
        <v>392900</v>
      </c>
      <c r="T3052" s="13">
        <v>392900</v>
      </c>
      <c r="U3052" s="13">
        <v>349700</v>
      </c>
      <c r="V3052" s="13">
        <v>349700</v>
      </c>
      <c r="W3052" s="13">
        <v>349700</v>
      </c>
      <c r="X3052" s="13">
        <v>349700</v>
      </c>
      <c r="Y3052" s="13">
        <v>342400</v>
      </c>
      <c r="Z3052" s="13">
        <v>353100</v>
      </c>
      <c r="AA3052" s="13">
        <v>387700</v>
      </c>
      <c r="AB3052" s="13">
        <v>73</v>
      </c>
      <c r="AC3052" s="13">
        <v>78</v>
      </c>
      <c r="AD3052" s="13">
        <v>104</v>
      </c>
      <c r="AE3052" s="13">
        <v>103</v>
      </c>
      <c r="AF3052" s="13">
        <v>36</v>
      </c>
      <c r="AG3052" s="13">
        <v>135</v>
      </c>
      <c r="AH3052" s="13">
        <v>62</v>
      </c>
      <c r="AI3052" s="13">
        <v>75</v>
      </c>
      <c r="AJ3052" s="13">
        <v>85</v>
      </c>
      <c r="AK3052" s="13">
        <v>70</v>
      </c>
      <c r="AL3052" s="13">
        <v>109</v>
      </c>
      <c r="AM3052" s="13">
        <v>103</v>
      </c>
      <c r="AN3052" s="13">
        <v>34</v>
      </c>
      <c r="AO3052" s="13">
        <v>52</v>
      </c>
      <c r="AP3052" s="13"/>
      <c r="AQ3052" s="13">
        <v>53</v>
      </c>
      <c r="AR3052" s="13"/>
      <c r="AS3052" s="13"/>
      <c r="AT3052" s="13"/>
      <c r="AU3052" s="13">
        <v>95</v>
      </c>
      <c r="AV3052" s="13">
        <v>89</v>
      </c>
      <c r="AW3052" s="13">
        <v>114</v>
      </c>
      <c r="AX3052" s="13">
        <v>72</v>
      </c>
      <c r="AY3052" s="14">
        <f t="shared" si="474"/>
        <v>81.15789473684211</v>
      </c>
      <c r="AZ3052" s="14">
        <f t="shared" si="481"/>
        <v>23</v>
      </c>
      <c r="BA3052" s="19">
        <f t="shared" si="475"/>
        <v>0.86363636363636365</v>
      </c>
      <c r="BB3052" s="20">
        <f t="shared" si="482"/>
        <v>26.969660233295777</v>
      </c>
      <c r="BC3052">
        <f t="shared" si="476"/>
        <v>0</v>
      </c>
      <c r="BD3052" s="14">
        <f t="shared" si="477"/>
        <v>21</v>
      </c>
      <c r="BE3052" s="14">
        <f t="shared" si="478"/>
        <v>88.166666666666671</v>
      </c>
      <c r="BF3052" s="14">
        <f t="shared" si="479"/>
        <v>84</v>
      </c>
      <c r="BG3052" s="14">
        <f t="shared" si="480"/>
        <v>84.6</v>
      </c>
    </row>
    <row r="3053" spans="1:59" x14ac:dyDescent="0.2">
      <c r="A3053" t="str">
        <f t="shared" si="483"/>
        <v>Lachie Whitfield_2015</v>
      </c>
      <c r="B3053" t="s">
        <v>744</v>
      </c>
      <c r="C3053" t="s">
        <v>490</v>
      </c>
      <c r="D3053">
        <v>2015</v>
      </c>
      <c r="E3053" s="13">
        <v>426600</v>
      </c>
      <c r="F3053" s="13">
        <v>426600</v>
      </c>
      <c r="G3053" s="13">
        <v>426600</v>
      </c>
      <c r="H3053" s="13">
        <v>440800</v>
      </c>
      <c r="I3053" s="13">
        <v>434000</v>
      </c>
      <c r="J3053" s="13">
        <v>434500</v>
      </c>
      <c r="K3053" s="13">
        <v>426100</v>
      </c>
      <c r="L3053" s="13">
        <v>420900</v>
      </c>
      <c r="M3053" s="13">
        <v>420900</v>
      </c>
      <c r="N3053" s="13">
        <v>423300</v>
      </c>
      <c r="O3053" s="13">
        <v>421500</v>
      </c>
      <c r="P3053" s="13">
        <v>433500</v>
      </c>
      <c r="Q3053" s="13">
        <v>425600</v>
      </c>
      <c r="R3053" s="13">
        <v>425600</v>
      </c>
      <c r="S3053" s="13">
        <v>418000</v>
      </c>
      <c r="T3053" s="13">
        <v>392400</v>
      </c>
      <c r="U3053" s="13">
        <v>371800</v>
      </c>
      <c r="V3053" s="13">
        <v>347600</v>
      </c>
      <c r="W3053" s="13">
        <v>342300</v>
      </c>
      <c r="X3053" s="13">
        <v>347900</v>
      </c>
      <c r="Y3053" s="13">
        <v>353900</v>
      </c>
      <c r="Z3053" s="13">
        <v>356800</v>
      </c>
      <c r="AA3053" s="13">
        <v>366500</v>
      </c>
      <c r="AB3053" s="13">
        <v>100</v>
      </c>
      <c r="AC3053" s="13">
        <v>70</v>
      </c>
      <c r="AD3053" s="13">
        <v>115</v>
      </c>
      <c r="AE3053" s="13">
        <v>62</v>
      </c>
      <c r="AF3053" s="13">
        <v>84</v>
      </c>
      <c r="AG3053" s="13">
        <v>95</v>
      </c>
      <c r="AH3053" s="13">
        <v>64</v>
      </c>
      <c r="AI3053" s="13"/>
      <c r="AJ3053" s="13">
        <v>97</v>
      </c>
      <c r="AK3053" s="13">
        <v>85</v>
      </c>
      <c r="AL3053" s="13">
        <v>95</v>
      </c>
      <c r="AM3053" s="13">
        <v>60</v>
      </c>
      <c r="AN3053" s="13"/>
      <c r="AO3053" s="13">
        <v>79</v>
      </c>
      <c r="AP3053" s="13">
        <v>50</v>
      </c>
      <c r="AQ3053" s="13">
        <v>57</v>
      </c>
      <c r="AR3053" s="13">
        <v>63</v>
      </c>
      <c r="AS3053" s="13">
        <v>78</v>
      </c>
      <c r="AT3053" s="13">
        <v>79</v>
      </c>
      <c r="AU3053" s="13">
        <v>68</v>
      </c>
      <c r="AV3053" s="13">
        <v>77</v>
      </c>
      <c r="AW3053" s="13">
        <v>96</v>
      </c>
      <c r="AX3053" s="13">
        <v>62</v>
      </c>
      <c r="AY3053" s="14">
        <f t="shared" si="474"/>
        <v>77.904761904761898</v>
      </c>
      <c r="AZ3053" s="14">
        <f t="shared" si="481"/>
        <v>23</v>
      </c>
      <c r="BA3053" s="19">
        <f t="shared" si="475"/>
        <v>0.95454545454545459</v>
      </c>
      <c r="BB3053" s="20">
        <f t="shared" si="482"/>
        <v>17.102352943103366</v>
      </c>
      <c r="BC3053">
        <f t="shared" si="476"/>
        <v>0</v>
      </c>
      <c r="BD3053" s="14">
        <f t="shared" si="477"/>
        <v>19</v>
      </c>
      <c r="BE3053" s="14">
        <f t="shared" si="478"/>
        <v>87.666666666666671</v>
      </c>
      <c r="BF3053" s="14">
        <f t="shared" si="479"/>
        <v>80.2</v>
      </c>
      <c r="BG3053" s="14">
        <f t="shared" si="480"/>
        <v>70</v>
      </c>
    </row>
    <row r="3054" spans="1:59" x14ac:dyDescent="0.2">
      <c r="A3054" t="str">
        <f t="shared" si="483"/>
        <v>Sam Wicks_2018</v>
      </c>
      <c r="B3054" t="s">
        <v>2745</v>
      </c>
      <c r="C3054" t="s">
        <v>423</v>
      </c>
      <c r="D3054">
        <v>2018</v>
      </c>
      <c r="E3054" s="13">
        <v>0</v>
      </c>
      <c r="F3054" s="13">
        <v>0</v>
      </c>
      <c r="G3054" s="13">
        <v>0</v>
      </c>
      <c r="H3054" s="13">
        <v>0</v>
      </c>
      <c r="I3054" s="13">
        <v>0</v>
      </c>
      <c r="J3054" s="13">
        <v>0</v>
      </c>
      <c r="K3054" s="13">
        <v>0</v>
      </c>
      <c r="L3054" s="13">
        <v>0</v>
      </c>
      <c r="M3054" s="13">
        <v>0</v>
      </c>
      <c r="N3054" s="13">
        <v>0</v>
      </c>
      <c r="O3054" s="13">
        <v>0</v>
      </c>
      <c r="P3054" s="13">
        <v>0</v>
      </c>
      <c r="Q3054" s="13">
        <v>0</v>
      </c>
      <c r="R3054" s="13">
        <v>0</v>
      </c>
      <c r="S3054" s="13">
        <v>0</v>
      </c>
      <c r="T3054" s="13">
        <v>0</v>
      </c>
      <c r="U3054" s="13">
        <v>0</v>
      </c>
      <c r="V3054" s="13">
        <v>0</v>
      </c>
      <c r="W3054" s="13">
        <v>0</v>
      </c>
      <c r="X3054" s="13">
        <v>0</v>
      </c>
      <c r="Y3054" s="13">
        <v>0</v>
      </c>
      <c r="Z3054" s="13">
        <v>0</v>
      </c>
      <c r="AA3054" s="13">
        <v>0</v>
      </c>
      <c r="AB3054" s="13"/>
      <c r="AC3054" s="13"/>
      <c r="AD3054" s="13"/>
      <c r="AE3054" s="13"/>
      <c r="AF3054" s="13"/>
      <c r="AG3054" s="13"/>
      <c r="AH3054" s="13"/>
      <c r="AI3054" s="13"/>
      <c r="AJ3054" s="13"/>
      <c r="AK3054" s="13"/>
      <c r="AL3054" s="13"/>
      <c r="AM3054" s="13"/>
      <c r="AN3054" s="13"/>
      <c r="AO3054" s="13"/>
      <c r="AP3054" s="13"/>
      <c r="AQ3054" s="13"/>
      <c r="AR3054" s="13"/>
      <c r="AS3054" s="13"/>
      <c r="AT3054" s="13"/>
      <c r="AU3054" s="13"/>
      <c r="AV3054" s="13"/>
      <c r="AW3054" s="13"/>
      <c r="AX3054" s="13"/>
      <c r="AY3054" s="14" t="str">
        <f t="shared" si="474"/>
        <v/>
      </c>
      <c r="AZ3054" s="14">
        <f t="shared" si="481"/>
        <v>23</v>
      </c>
      <c r="BA3054" s="19">
        <f t="shared" si="475"/>
        <v>0</v>
      </c>
      <c r="BB3054" s="20" t="e">
        <f t="shared" si="482"/>
        <v>#DIV/0!</v>
      </c>
      <c r="BC3054">
        <f t="shared" si="476"/>
        <v>23</v>
      </c>
      <c r="BD3054" s="14">
        <f t="shared" si="477"/>
        <v>1</v>
      </c>
      <c r="BE3054" s="14" t="str">
        <f t="shared" si="478"/>
        <v/>
      </c>
      <c r="BF3054" s="14" t="str">
        <f t="shared" si="479"/>
        <v/>
      </c>
      <c r="BG3054" s="14" t="str">
        <f t="shared" si="480"/>
        <v/>
      </c>
    </row>
    <row r="3055" spans="1:59" x14ac:dyDescent="0.2">
      <c r="A3055" t="str">
        <f t="shared" si="483"/>
        <v>Sam Wicks_2017</v>
      </c>
      <c r="B3055" t="s">
        <v>2745</v>
      </c>
      <c r="C3055" t="s">
        <v>423</v>
      </c>
      <c r="D3055">
        <v>2017</v>
      </c>
      <c r="E3055" s="13">
        <v>0</v>
      </c>
      <c r="F3055" s="13">
        <v>0</v>
      </c>
      <c r="G3055" s="13">
        <v>0</v>
      </c>
      <c r="H3055" s="13">
        <v>0</v>
      </c>
      <c r="I3055" s="13">
        <v>0</v>
      </c>
      <c r="J3055" s="13">
        <v>0</v>
      </c>
      <c r="K3055" s="13">
        <v>0</v>
      </c>
      <c r="L3055" s="13">
        <v>0</v>
      </c>
      <c r="M3055" s="13">
        <v>0</v>
      </c>
      <c r="N3055" s="13">
        <v>0</v>
      </c>
      <c r="O3055" s="13">
        <v>0</v>
      </c>
      <c r="P3055" s="13">
        <v>0</v>
      </c>
      <c r="Q3055" s="13">
        <v>0</v>
      </c>
      <c r="R3055" s="13">
        <v>0</v>
      </c>
      <c r="S3055" s="13">
        <v>0</v>
      </c>
      <c r="T3055" s="13">
        <v>0</v>
      </c>
      <c r="U3055" s="13">
        <v>0</v>
      </c>
      <c r="V3055" s="13">
        <v>0</v>
      </c>
      <c r="W3055" s="13">
        <v>0</v>
      </c>
      <c r="X3055" s="13">
        <v>0</v>
      </c>
      <c r="Y3055" s="13">
        <v>0</v>
      </c>
      <c r="Z3055" s="13">
        <v>0</v>
      </c>
      <c r="AA3055" s="13">
        <v>0</v>
      </c>
      <c r="AB3055" s="13"/>
      <c r="AC3055" s="13"/>
      <c r="AD3055" s="13"/>
      <c r="AE3055" s="13"/>
      <c r="AF3055" s="13"/>
      <c r="AG3055" s="13"/>
      <c r="AH3055" s="13"/>
      <c r="AI3055" s="13"/>
      <c r="AJ3055" s="13"/>
      <c r="AK3055" s="13"/>
      <c r="AL3055" s="13"/>
      <c r="AM3055" s="13"/>
      <c r="AN3055" s="13"/>
      <c r="AO3055" s="13"/>
      <c r="AP3055" s="13"/>
      <c r="AQ3055" s="13"/>
      <c r="AR3055" s="13"/>
      <c r="AS3055" s="13"/>
      <c r="AT3055" s="13"/>
      <c r="AU3055" s="13"/>
      <c r="AV3055" s="13"/>
      <c r="AW3055" s="13"/>
      <c r="AX3055" s="13"/>
      <c r="AY3055" s="14" t="str">
        <f t="shared" ref="AY3055:AY3118" si="484">IFERROR(AVERAGEIFS(AB3055:AX3055,AB3055:AX3055,"&lt;&gt;"),"")</f>
        <v/>
      </c>
      <c r="AZ3055" s="14">
        <f t="shared" si="481"/>
        <v>23</v>
      </c>
      <c r="BA3055" s="19">
        <f t="shared" ref="BA3055:BA3118" si="485">COUNTIF(AB3055:AX3055,"&lt;&gt;")/22</f>
        <v>0</v>
      </c>
      <c r="BB3055" s="20" t="e">
        <f t="shared" si="482"/>
        <v>#DIV/0!</v>
      </c>
      <c r="BC3055">
        <f t="shared" ref="BC3055:BC3118" si="486">COUNTIFS(E3055:AA3055,0)</f>
        <v>23</v>
      </c>
      <c r="BD3055" s="14">
        <f t="shared" ref="BD3055:BD3118" si="487">MATCH(MIN(E3055:AA3055),E3055:AA3055,0)</f>
        <v>1</v>
      </c>
      <c r="BE3055" s="14" t="str">
        <f t="shared" ref="BE3055:BE3118" si="488">IFERROR(AVERAGE(AB3055:AG3055),"")</f>
        <v/>
      </c>
      <c r="BF3055" s="14" t="str">
        <f t="shared" ref="BF3055:BF3118" si="489">IFERROR(AVERAGE(AH3055:AM3055),"")</f>
        <v/>
      </c>
      <c r="BG3055" s="14" t="str">
        <f t="shared" ref="BG3055:BG3118" si="490">IFERROR(AVERAGE(AP3055:AX3055),"")</f>
        <v/>
      </c>
    </row>
    <row r="3056" spans="1:59" x14ac:dyDescent="0.2">
      <c r="A3056" t="str">
        <f t="shared" si="483"/>
        <v>Sam Wicks_2016</v>
      </c>
      <c r="B3056" t="s">
        <v>2745</v>
      </c>
      <c r="C3056" t="s">
        <v>423</v>
      </c>
      <c r="D3056">
        <v>2016</v>
      </c>
      <c r="E3056" s="13">
        <v>0</v>
      </c>
      <c r="F3056" s="13">
        <v>0</v>
      </c>
      <c r="G3056" s="13">
        <v>0</v>
      </c>
      <c r="H3056" s="13">
        <v>0</v>
      </c>
      <c r="I3056" s="13">
        <v>0</v>
      </c>
      <c r="J3056" s="13">
        <v>0</v>
      </c>
      <c r="K3056" s="13">
        <v>0</v>
      </c>
      <c r="L3056" s="13">
        <v>0</v>
      </c>
      <c r="M3056" s="13">
        <v>0</v>
      </c>
      <c r="N3056" s="13">
        <v>0</v>
      </c>
      <c r="O3056" s="13">
        <v>0</v>
      </c>
      <c r="P3056" s="13">
        <v>0</v>
      </c>
      <c r="Q3056" s="13">
        <v>0</v>
      </c>
      <c r="R3056" s="13">
        <v>0</v>
      </c>
      <c r="S3056" s="13">
        <v>0</v>
      </c>
      <c r="T3056" s="13">
        <v>0</v>
      </c>
      <c r="U3056" s="13">
        <v>0</v>
      </c>
      <c r="V3056" s="13">
        <v>0</v>
      </c>
      <c r="W3056" s="13">
        <v>0</v>
      </c>
      <c r="X3056" s="13">
        <v>0</v>
      </c>
      <c r="Y3056" s="13">
        <v>0</v>
      </c>
      <c r="Z3056" s="13">
        <v>0</v>
      </c>
      <c r="AA3056" s="13">
        <v>0</v>
      </c>
      <c r="AB3056" s="13"/>
      <c r="AC3056" s="13"/>
      <c r="AD3056" s="13"/>
      <c r="AE3056" s="13"/>
      <c r="AF3056" s="13"/>
      <c r="AG3056" s="13"/>
      <c r="AH3056" s="13"/>
      <c r="AI3056" s="13"/>
      <c r="AJ3056" s="13"/>
      <c r="AK3056" s="13"/>
      <c r="AL3056" s="13"/>
      <c r="AM3056" s="13"/>
      <c r="AN3056" s="13"/>
      <c r="AO3056" s="13"/>
      <c r="AP3056" s="13"/>
      <c r="AQ3056" s="13"/>
      <c r="AR3056" s="13"/>
      <c r="AS3056" s="13"/>
      <c r="AT3056" s="13"/>
      <c r="AU3056" s="13"/>
      <c r="AV3056" s="13"/>
      <c r="AW3056" s="13"/>
      <c r="AX3056" s="13"/>
      <c r="AY3056" s="14" t="str">
        <f t="shared" si="484"/>
        <v/>
      </c>
      <c r="AZ3056" s="14">
        <f t="shared" si="481"/>
        <v>23</v>
      </c>
      <c r="BA3056" s="19">
        <f t="shared" si="485"/>
        <v>0</v>
      </c>
      <c r="BB3056" s="20" t="e">
        <f t="shared" si="482"/>
        <v>#DIV/0!</v>
      </c>
      <c r="BC3056">
        <f t="shared" si="486"/>
        <v>23</v>
      </c>
      <c r="BD3056" s="14">
        <f t="shared" si="487"/>
        <v>1</v>
      </c>
      <c r="BE3056" s="14" t="str">
        <f t="shared" si="488"/>
        <v/>
      </c>
      <c r="BF3056" s="14" t="str">
        <f t="shared" si="489"/>
        <v/>
      </c>
      <c r="BG3056" s="14" t="str">
        <f t="shared" si="490"/>
        <v/>
      </c>
    </row>
    <row r="3057" spans="1:59" x14ac:dyDescent="0.2">
      <c r="A3057" t="str">
        <f t="shared" si="483"/>
        <v>Sam Wicks_2015</v>
      </c>
      <c r="B3057" t="s">
        <v>2745</v>
      </c>
      <c r="C3057" t="s">
        <v>423</v>
      </c>
      <c r="D3057">
        <v>2015</v>
      </c>
      <c r="E3057" s="13">
        <v>0</v>
      </c>
      <c r="F3057" s="13">
        <v>0</v>
      </c>
      <c r="G3057" s="13">
        <v>0</v>
      </c>
      <c r="H3057" s="13">
        <v>0</v>
      </c>
      <c r="I3057" s="13">
        <v>0</v>
      </c>
      <c r="J3057" s="13">
        <v>0</v>
      </c>
      <c r="K3057" s="13">
        <v>0</v>
      </c>
      <c r="L3057" s="13">
        <v>0</v>
      </c>
      <c r="M3057" s="13">
        <v>0</v>
      </c>
      <c r="N3057" s="13">
        <v>0</v>
      </c>
      <c r="O3057" s="13">
        <v>0</v>
      </c>
      <c r="P3057" s="13">
        <v>0</v>
      </c>
      <c r="Q3057" s="13">
        <v>0</v>
      </c>
      <c r="R3057" s="13">
        <v>0</v>
      </c>
      <c r="S3057" s="13">
        <v>0</v>
      </c>
      <c r="T3057" s="13">
        <v>0</v>
      </c>
      <c r="U3057" s="13">
        <v>0</v>
      </c>
      <c r="V3057" s="13">
        <v>0</v>
      </c>
      <c r="W3057" s="13">
        <v>0</v>
      </c>
      <c r="X3057" s="13">
        <v>0</v>
      </c>
      <c r="Y3057" s="13">
        <v>0</v>
      </c>
      <c r="Z3057" s="13">
        <v>0</v>
      </c>
      <c r="AA3057" s="13">
        <v>0</v>
      </c>
      <c r="AB3057" s="13"/>
      <c r="AC3057" s="13"/>
      <c r="AD3057" s="13"/>
      <c r="AE3057" s="13"/>
      <c r="AF3057" s="13"/>
      <c r="AG3057" s="13"/>
      <c r="AH3057" s="13"/>
      <c r="AI3057" s="13"/>
      <c r="AJ3057" s="13"/>
      <c r="AK3057" s="13"/>
      <c r="AL3057" s="13"/>
      <c r="AM3057" s="13"/>
      <c r="AN3057" s="13"/>
      <c r="AO3057" s="13"/>
      <c r="AP3057" s="13"/>
      <c r="AQ3057" s="13"/>
      <c r="AR3057" s="13"/>
      <c r="AS3057" s="13"/>
      <c r="AT3057" s="13"/>
      <c r="AU3057" s="13"/>
      <c r="AV3057" s="13"/>
      <c r="AW3057" s="13"/>
      <c r="AX3057" s="13"/>
      <c r="AY3057" s="14" t="str">
        <f t="shared" si="484"/>
        <v/>
      </c>
      <c r="AZ3057" s="14">
        <f t="shared" si="481"/>
        <v>23</v>
      </c>
      <c r="BA3057" s="19">
        <f t="shared" si="485"/>
        <v>0</v>
      </c>
      <c r="BB3057" s="20" t="e">
        <f t="shared" si="482"/>
        <v>#DIV/0!</v>
      </c>
      <c r="BC3057">
        <f t="shared" si="486"/>
        <v>23</v>
      </c>
      <c r="BD3057" s="14">
        <f t="shared" si="487"/>
        <v>1</v>
      </c>
      <c r="BE3057" s="14" t="str">
        <f t="shared" si="488"/>
        <v/>
      </c>
      <c r="BF3057" s="14" t="str">
        <f t="shared" si="489"/>
        <v/>
      </c>
      <c r="BG3057" s="14" t="str">
        <f t="shared" si="490"/>
        <v/>
      </c>
    </row>
    <row r="3058" spans="1:59" x14ac:dyDescent="0.2">
      <c r="A3058" t="str">
        <f t="shared" si="483"/>
        <v>Harrison Wigg_2018</v>
      </c>
      <c r="B3058" t="s">
        <v>1545</v>
      </c>
      <c r="C3058" t="s">
        <v>144</v>
      </c>
      <c r="D3058">
        <v>2018</v>
      </c>
      <c r="E3058" s="13">
        <v>123900</v>
      </c>
      <c r="F3058" s="13">
        <v>123900</v>
      </c>
      <c r="G3058" s="13">
        <v>123900</v>
      </c>
      <c r="H3058" s="13">
        <v>123900</v>
      </c>
      <c r="I3058" s="13">
        <v>123900</v>
      </c>
      <c r="J3058" s="13">
        <v>123900</v>
      </c>
      <c r="K3058" s="13">
        <v>123900</v>
      </c>
      <c r="L3058" s="13">
        <v>123900</v>
      </c>
      <c r="M3058" s="13">
        <v>123900</v>
      </c>
      <c r="N3058" s="13">
        <v>123900</v>
      </c>
      <c r="O3058" s="13">
        <v>123900</v>
      </c>
      <c r="P3058" s="13">
        <v>123900</v>
      </c>
      <c r="Q3058" s="13">
        <v>123900</v>
      </c>
      <c r="R3058" s="13">
        <v>123900</v>
      </c>
      <c r="S3058" s="13">
        <v>123900</v>
      </c>
      <c r="T3058" s="13">
        <v>123900</v>
      </c>
      <c r="U3058" s="13">
        <v>123900</v>
      </c>
      <c r="V3058" s="13">
        <v>123900</v>
      </c>
      <c r="W3058" s="13">
        <v>123900</v>
      </c>
      <c r="X3058" s="13">
        <v>123900</v>
      </c>
      <c r="Y3058" s="13">
        <v>123900</v>
      </c>
      <c r="Z3058" s="13">
        <v>123900</v>
      </c>
      <c r="AA3058" s="13">
        <v>123900</v>
      </c>
      <c r="AB3058" s="13"/>
      <c r="AC3058" s="13"/>
      <c r="AD3058" s="13"/>
      <c r="AE3058" s="13"/>
      <c r="AF3058" s="13"/>
      <c r="AG3058" s="13"/>
      <c r="AH3058" s="13"/>
      <c r="AI3058" s="13"/>
      <c r="AJ3058" s="13"/>
      <c r="AK3058" s="13"/>
      <c r="AL3058" s="13"/>
      <c r="AM3058" s="13"/>
      <c r="AN3058" s="13"/>
      <c r="AO3058" s="13"/>
      <c r="AP3058" s="13"/>
      <c r="AQ3058" s="13"/>
      <c r="AR3058" s="13"/>
      <c r="AS3058" s="13"/>
      <c r="AT3058" s="13"/>
      <c r="AU3058" s="13"/>
      <c r="AV3058" s="13"/>
      <c r="AW3058" s="13"/>
      <c r="AX3058" s="13"/>
      <c r="AY3058" s="14" t="str">
        <f t="shared" si="484"/>
        <v/>
      </c>
      <c r="AZ3058" s="14">
        <f t="shared" si="481"/>
        <v>23</v>
      </c>
      <c r="BA3058" s="19">
        <f t="shared" si="485"/>
        <v>0</v>
      </c>
      <c r="BB3058" s="20" t="e">
        <f t="shared" si="482"/>
        <v>#DIV/0!</v>
      </c>
      <c r="BC3058">
        <f t="shared" si="486"/>
        <v>0</v>
      </c>
      <c r="BD3058" s="14">
        <f t="shared" si="487"/>
        <v>1</v>
      </c>
      <c r="BE3058" s="14" t="str">
        <f t="shared" si="488"/>
        <v/>
      </c>
      <c r="BF3058" s="14" t="str">
        <f t="shared" si="489"/>
        <v/>
      </c>
      <c r="BG3058" s="14" t="str">
        <f t="shared" si="490"/>
        <v/>
      </c>
    </row>
    <row r="3059" spans="1:59" x14ac:dyDescent="0.2">
      <c r="A3059" t="str">
        <f t="shared" si="483"/>
        <v>Harrison Wigg_2017</v>
      </c>
      <c r="B3059" t="s">
        <v>1545</v>
      </c>
      <c r="C3059" t="s">
        <v>144</v>
      </c>
      <c r="D3059">
        <v>2017</v>
      </c>
      <c r="E3059" s="13">
        <v>123900</v>
      </c>
      <c r="F3059" s="13">
        <v>123900</v>
      </c>
      <c r="G3059" s="13">
        <v>123900</v>
      </c>
      <c r="H3059" s="13">
        <v>123900</v>
      </c>
      <c r="I3059" s="13">
        <v>123900</v>
      </c>
      <c r="J3059" s="13">
        <v>123900</v>
      </c>
      <c r="K3059" s="13">
        <v>123900</v>
      </c>
      <c r="L3059" s="13">
        <v>123900</v>
      </c>
      <c r="M3059" s="13">
        <v>123900</v>
      </c>
      <c r="N3059" s="13">
        <v>123900</v>
      </c>
      <c r="O3059" s="13">
        <v>123900</v>
      </c>
      <c r="P3059" s="13">
        <v>123900</v>
      </c>
      <c r="Q3059" s="13">
        <v>123900</v>
      </c>
      <c r="R3059" s="13">
        <v>123900</v>
      </c>
      <c r="S3059" s="13">
        <v>123900</v>
      </c>
      <c r="T3059" s="13">
        <v>123900</v>
      </c>
      <c r="U3059" s="13">
        <v>123900</v>
      </c>
      <c r="V3059" s="13">
        <v>123900</v>
      </c>
      <c r="W3059" s="13">
        <v>123900</v>
      </c>
      <c r="X3059" s="13">
        <v>123900</v>
      </c>
      <c r="Y3059" s="13">
        <v>123900</v>
      </c>
      <c r="Z3059" s="13">
        <v>123900</v>
      </c>
      <c r="AA3059" s="13">
        <v>123900</v>
      </c>
      <c r="AB3059" s="13"/>
      <c r="AC3059" s="13"/>
      <c r="AD3059" s="13"/>
      <c r="AE3059" s="13"/>
      <c r="AF3059" s="13"/>
      <c r="AG3059" s="13"/>
      <c r="AH3059" s="13"/>
      <c r="AI3059" s="13"/>
      <c r="AJ3059" s="13"/>
      <c r="AK3059" s="13"/>
      <c r="AL3059" s="13"/>
      <c r="AM3059" s="13"/>
      <c r="AN3059" s="13"/>
      <c r="AO3059" s="13"/>
      <c r="AP3059" s="13"/>
      <c r="AQ3059" s="13"/>
      <c r="AR3059" s="13"/>
      <c r="AS3059" s="13"/>
      <c r="AT3059" s="13"/>
      <c r="AU3059" s="13"/>
      <c r="AV3059" s="13"/>
      <c r="AW3059" s="13"/>
      <c r="AX3059" s="13"/>
      <c r="AY3059" s="14" t="str">
        <f t="shared" si="484"/>
        <v/>
      </c>
      <c r="AZ3059" s="14">
        <f t="shared" ref="AZ3059:AZ3077" si="491">COUNTIF(AB3059:AX3059,"&lt;&gt;0")</f>
        <v>23</v>
      </c>
      <c r="BA3059" s="19">
        <f t="shared" si="485"/>
        <v>0</v>
      </c>
      <c r="BB3059" s="20" t="e">
        <f t="shared" ref="BB3059:BB3077" si="492">STDEV(AB3059:AX3059)</f>
        <v>#DIV/0!</v>
      </c>
      <c r="BC3059">
        <f t="shared" si="486"/>
        <v>0</v>
      </c>
      <c r="BD3059" s="14">
        <f t="shared" si="487"/>
        <v>1</v>
      </c>
      <c r="BE3059" s="14" t="str">
        <f t="shared" si="488"/>
        <v/>
      </c>
      <c r="BF3059" s="14" t="str">
        <f t="shared" si="489"/>
        <v/>
      </c>
      <c r="BG3059" s="14" t="str">
        <f t="shared" si="490"/>
        <v/>
      </c>
    </row>
    <row r="3060" spans="1:59" x14ac:dyDescent="0.2">
      <c r="A3060" t="str">
        <f t="shared" si="483"/>
        <v>Harrison Wigg_2016</v>
      </c>
      <c r="B3060" t="s">
        <v>1545</v>
      </c>
      <c r="C3060" t="s">
        <v>144</v>
      </c>
      <c r="D3060">
        <v>2016</v>
      </c>
      <c r="E3060" s="13">
        <v>123900</v>
      </c>
      <c r="F3060" s="13">
        <v>123900</v>
      </c>
      <c r="G3060" s="13">
        <v>123900</v>
      </c>
      <c r="H3060" s="13">
        <v>123900</v>
      </c>
      <c r="I3060" s="13">
        <v>123900</v>
      </c>
      <c r="J3060" s="13">
        <v>123900</v>
      </c>
      <c r="K3060" s="13">
        <v>123900</v>
      </c>
      <c r="L3060" s="13">
        <v>123900</v>
      </c>
      <c r="M3060" s="13">
        <v>123900</v>
      </c>
      <c r="N3060" s="13">
        <v>123900</v>
      </c>
      <c r="O3060" s="13">
        <v>123900</v>
      </c>
      <c r="P3060" s="13">
        <v>123900</v>
      </c>
      <c r="Q3060" s="13">
        <v>123900</v>
      </c>
      <c r="R3060" s="13">
        <v>123900</v>
      </c>
      <c r="S3060" s="13">
        <v>123900</v>
      </c>
      <c r="T3060" s="13">
        <v>123900</v>
      </c>
      <c r="U3060" s="13">
        <v>123900</v>
      </c>
      <c r="V3060" s="13">
        <v>123900</v>
      </c>
      <c r="W3060" s="13">
        <v>123900</v>
      </c>
      <c r="X3060" s="13">
        <v>123900</v>
      </c>
      <c r="Y3060" s="13">
        <v>123900</v>
      </c>
      <c r="Z3060" s="13">
        <v>123900</v>
      </c>
      <c r="AA3060" s="13">
        <v>123900</v>
      </c>
      <c r="AB3060" s="13"/>
      <c r="AC3060" s="13"/>
      <c r="AD3060" s="13"/>
      <c r="AE3060" s="13"/>
      <c r="AF3060" s="13"/>
      <c r="AG3060" s="13"/>
      <c r="AH3060" s="13"/>
      <c r="AI3060" s="13"/>
      <c r="AJ3060" s="13"/>
      <c r="AK3060" s="13"/>
      <c r="AL3060" s="13"/>
      <c r="AM3060" s="13"/>
      <c r="AN3060" s="13"/>
      <c r="AO3060" s="13"/>
      <c r="AP3060" s="13"/>
      <c r="AQ3060" s="13"/>
      <c r="AR3060" s="13"/>
      <c r="AS3060" s="13"/>
      <c r="AT3060" s="13"/>
      <c r="AU3060" s="13"/>
      <c r="AV3060" s="13"/>
      <c r="AW3060" s="13"/>
      <c r="AX3060" s="13"/>
      <c r="AY3060" s="14" t="str">
        <f t="shared" si="484"/>
        <v/>
      </c>
      <c r="AZ3060" s="14">
        <f t="shared" si="491"/>
        <v>23</v>
      </c>
      <c r="BA3060" s="19">
        <f t="shared" si="485"/>
        <v>0</v>
      </c>
      <c r="BB3060" s="20" t="e">
        <f t="shared" si="492"/>
        <v>#DIV/0!</v>
      </c>
      <c r="BC3060">
        <f t="shared" si="486"/>
        <v>0</v>
      </c>
      <c r="BD3060" s="14">
        <f t="shared" si="487"/>
        <v>1</v>
      </c>
      <c r="BE3060" s="14" t="str">
        <f t="shared" si="488"/>
        <v/>
      </c>
      <c r="BF3060" s="14" t="str">
        <f t="shared" si="489"/>
        <v/>
      </c>
      <c r="BG3060" s="14" t="str">
        <f t="shared" si="490"/>
        <v/>
      </c>
    </row>
    <row r="3061" spans="1:59" x14ac:dyDescent="0.2">
      <c r="A3061" t="str">
        <f t="shared" si="483"/>
        <v>Harrison Wigg_2015</v>
      </c>
      <c r="B3061" t="s">
        <v>1545</v>
      </c>
      <c r="C3061" t="s">
        <v>144</v>
      </c>
      <c r="D3061">
        <v>2015</v>
      </c>
      <c r="E3061" s="13">
        <v>117300</v>
      </c>
      <c r="F3061" s="13">
        <v>117300</v>
      </c>
      <c r="G3061" s="13">
        <v>117300</v>
      </c>
      <c r="H3061" s="13">
        <v>117300</v>
      </c>
      <c r="I3061" s="13">
        <v>117300</v>
      </c>
      <c r="J3061" s="13">
        <v>117300</v>
      </c>
      <c r="K3061" s="13">
        <v>117300</v>
      </c>
      <c r="L3061" s="13">
        <v>117300</v>
      </c>
      <c r="M3061" s="13">
        <v>117300</v>
      </c>
      <c r="N3061" s="13">
        <v>117300</v>
      </c>
      <c r="O3061" s="13">
        <v>117300</v>
      </c>
      <c r="P3061" s="13">
        <v>117300</v>
      </c>
      <c r="Q3061" s="13">
        <v>117300</v>
      </c>
      <c r="R3061" s="13">
        <v>117300</v>
      </c>
      <c r="S3061" s="13">
        <v>117300</v>
      </c>
      <c r="T3061" s="13">
        <v>117300</v>
      </c>
      <c r="U3061" s="13">
        <v>117300</v>
      </c>
      <c r="V3061" s="13">
        <v>117300</v>
      </c>
      <c r="W3061" s="13">
        <v>117300</v>
      </c>
      <c r="X3061" s="13">
        <v>117300</v>
      </c>
      <c r="Y3061" s="13">
        <v>117300</v>
      </c>
      <c r="Z3061" s="13">
        <v>117300</v>
      </c>
      <c r="AA3061" s="13">
        <v>117300</v>
      </c>
      <c r="AB3061" s="13"/>
      <c r="AC3061" s="13"/>
      <c r="AD3061" s="13"/>
      <c r="AE3061" s="13"/>
      <c r="AF3061" s="13"/>
      <c r="AG3061" s="13"/>
      <c r="AH3061" s="13"/>
      <c r="AI3061" s="13"/>
      <c r="AJ3061" s="13"/>
      <c r="AK3061" s="13"/>
      <c r="AL3061" s="13"/>
      <c r="AM3061" s="13"/>
      <c r="AN3061" s="13"/>
      <c r="AO3061" s="13"/>
      <c r="AP3061" s="13"/>
      <c r="AQ3061" s="13"/>
      <c r="AR3061" s="13"/>
      <c r="AS3061" s="13"/>
      <c r="AT3061" s="13"/>
      <c r="AU3061" s="13"/>
      <c r="AV3061" s="13"/>
      <c r="AW3061" s="13"/>
      <c r="AX3061" s="13"/>
      <c r="AY3061" s="14" t="str">
        <f t="shared" si="484"/>
        <v/>
      </c>
      <c r="AZ3061" s="14">
        <f t="shared" si="491"/>
        <v>23</v>
      </c>
      <c r="BA3061" s="19">
        <f t="shared" si="485"/>
        <v>0</v>
      </c>
      <c r="BB3061" s="20" t="e">
        <f t="shared" si="492"/>
        <v>#DIV/0!</v>
      </c>
      <c r="BC3061">
        <f t="shared" si="486"/>
        <v>0</v>
      </c>
      <c r="BD3061" s="14">
        <f t="shared" si="487"/>
        <v>1</v>
      </c>
      <c r="BE3061" s="14" t="str">
        <f t="shared" si="488"/>
        <v/>
      </c>
      <c r="BF3061" s="14" t="str">
        <f t="shared" si="489"/>
        <v/>
      </c>
      <c r="BG3061" s="14" t="str">
        <f t="shared" si="490"/>
        <v/>
      </c>
    </row>
    <row r="3062" spans="1:59" x14ac:dyDescent="0.2">
      <c r="A3062" t="str">
        <f t="shared" si="483"/>
        <v>Callum Wilkie_2018</v>
      </c>
      <c r="B3062" t="s">
        <v>2746</v>
      </c>
      <c r="C3062" t="s">
        <v>399</v>
      </c>
      <c r="D3062">
        <v>2018</v>
      </c>
      <c r="E3062" s="13">
        <v>0</v>
      </c>
      <c r="F3062" s="13">
        <v>0</v>
      </c>
      <c r="G3062" s="13">
        <v>0</v>
      </c>
      <c r="H3062" s="13">
        <v>0</v>
      </c>
      <c r="I3062" s="13">
        <v>0</v>
      </c>
      <c r="J3062" s="13">
        <v>0</v>
      </c>
      <c r="K3062" s="13">
        <v>0</v>
      </c>
      <c r="L3062" s="13">
        <v>0</v>
      </c>
      <c r="M3062" s="13">
        <v>0</v>
      </c>
      <c r="N3062" s="13">
        <v>0</v>
      </c>
      <c r="O3062" s="13">
        <v>0</v>
      </c>
      <c r="P3062" s="13">
        <v>0</v>
      </c>
      <c r="Q3062" s="13">
        <v>0</v>
      </c>
      <c r="R3062" s="13">
        <v>0</v>
      </c>
      <c r="S3062" s="13">
        <v>0</v>
      </c>
      <c r="T3062" s="13">
        <v>0</v>
      </c>
      <c r="U3062" s="13">
        <v>0</v>
      </c>
      <c r="V3062" s="13">
        <v>0</v>
      </c>
      <c r="W3062" s="13">
        <v>0</v>
      </c>
      <c r="X3062" s="13">
        <v>0</v>
      </c>
      <c r="Y3062" s="13">
        <v>0</v>
      </c>
      <c r="Z3062" s="13">
        <v>0</v>
      </c>
      <c r="AA3062" s="13">
        <v>0</v>
      </c>
      <c r="AB3062" s="13"/>
      <c r="AC3062" s="13"/>
      <c r="AD3062" s="13"/>
      <c r="AE3062" s="13"/>
      <c r="AF3062" s="13"/>
      <c r="AG3062" s="13"/>
      <c r="AH3062" s="13"/>
      <c r="AI3062" s="13"/>
      <c r="AJ3062" s="13"/>
      <c r="AK3062" s="13"/>
      <c r="AL3062" s="13"/>
      <c r="AM3062" s="13"/>
      <c r="AN3062" s="13"/>
      <c r="AO3062" s="13"/>
      <c r="AP3062" s="13"/>
      <c r="AQ3062" s="13"/>
      <c r="AR3062" s="13"/>
      <c r="AS3062" s="13"/>
      <c r="AT3062" s="13"/>
      <c r="AU3062" s="13"/>
      <c r="AV3062" s="13"/>
      <c r="AW3062" s="13"/>
      <c r="AX3062" s="13"/>
      <c r="AY3062" s="14" t="str">
        <f t="shared" si="484"/>
        <v/>
      </c>
      <c r="AZ3062" s="14">
        <f t="shared" si="491"/>
        <v>23</v>
      </c>
      <c r="BA3062" s="19">
        <f t="shared" si="485"/>
        <v>0</v>
      </c>
      <c r="BB3062" s="20" t="e">
        <f t="shared" si="492"/>
        <v>#DIV/0!</v>
      </c>
      <c r="BC3062">
        <f t="shared" si="486"/>
        <v>23</v>
      </c>
      <c r="BD3062" s="14">
        <f t="shared" si="487"/>
        <v>1</v>
      </c>
      <c r="BE3062" s="14" t="str">
        <f t="shared" si="488"/>
        <v/>
      </c>
      <c r="BF3062" s="14" t="str">
        <f t="shared" si="489"/>
        <v/>
      </c>
      <c r="BG3062" s="14" t="str">
        <f t="shared" si="490"/>
        <v/>
      </c>
    </row>
    <row r="3063" spans="1:59" x14ac:dyDescent="0.2">
      <c r="A3063" t="str">
        <f t="shared" si="483"/>
        <v>Callum Wilkie_2017</v>
      </c>
      <c r="B3063" t="s">
        <v>2746</v>
      </c>
      <c r="C3063" t="s">
        <v>399</v>
      </c>
      <c r="D3063">
        <v>2017</v>
      </c>
      <c r="E3063" s="13">
        <v>0</v>
      </c>
      <c r="F3063" s="13">
        <v>0</v>
      </c>
      <c r="G3063" s="13">
        <v>0</v>
      </c>
      <c r="H3063" s="13">
        <v>0</v>
      </c>
      <c r="I3063" s="13">
        <v>0</v>
      </c>
      <c r="J3063" s="13">
        <v>0</v>
      </c>
      <c r="K3063" s="13">
        <v>0</v>
      </c>
      <c r="L3063" s="13">
        <v>0</v>
      </c>
      <c r="M3063" s="13">
        <v>0</v>
      </c>
      <c r="N3063" s="13">
        <v>0</v>
      </c>
      <c r="O3063" s="13">
        <v>0</v>
      </c>
      <c r="P3063" s="13">
        <v>0</v>
      </c>
      <c r="Q3063" s="13">
        <v>0</v>
      </c>
      <c r="R3063" s="13">
        <v>0</v>
      </c>
      <c r="S3063" s="13">
        <v>0</v>
      </c>
      <c r="T3063" s="13">
        <v>0</v>
      </c>
      <c r="U3063" s="13">
        <v>0</v>
      </c>
      <c r="V3063" s="13">
        <v>0</v>
      </c>
      <c r="W3063" s="13">
        <v>0</v>
      </c>
      <c r="X3063" s="13">
        <v>0</v>
      </c>
      <c r="Y3063" s="13">
        <v>0</v>
      </c>
      <c r="Z3063" s="13">
        <v>0</v>
      </c>
      <c r="AA3063" s="13">
        <v>0</v>
      </c>
      <c r="AB3063" s="13"/>
      <c r="AC3063" s="13"/>
      <c r="AD3063" s="13"/>
      <c r="AE3063" s="13"/>
      <c r="AF3063" s="13"/>
      <c r="AG3063" s="13"/>
      <c r="AH3063" s="13"/>
      <c r="AI3063" s="13"/>
      <c r="AJ3063" s="13"/>
      <c r="AK3063" s="13"/>
      <c r="AL3063" s="13"/>
      <c r="AM3063" s="13"/>
      <c r="AN3063" s="13"/>
      <c r="AO3063" s="13"/>
      <c r="AP3063" s="13"/>
      <c r="AQ3063" s="13"/>
      <c r="AR3063" s="13"/>
      <c r="AS3063" s="13"/>
      <c r="AT3063" s="13"/>
      <c r="AU3063" s="13"/>
      <c r="AV3063" s="13"/>
      <c r="AW3063" s="13"/>
      <c r="AX3063" s="13"/>
      <c r="AY3063" s="14" t="str">
        <f t="shared" si="484"/>
        <v/>
      </c>
      <c r="AZ3063" s="14">
        <f t="shared" si="491"/>
        <v>23</v>
      </c>
      <c r="BA3063" s="19">
        <f t="shared" si="485"/>
        <v>0</v>
      </c>
      <c r="BB3063" s="20" t="e">
        <f t="shared" si="492"/>
        <v>#DIV/0!</v>
      </c>
      <c r="BC3063">
        <f t="shared" si="486"/>
        <v>23</v>
      </c>
      <c r="BD3063" s="14">
        <f t="shared" si="487"/>
        <v>1</v>
      </c>
      <c r="BE3063" s="14" t="str">
        <f t="shared" si="488"/>
        <v/>
      </c>
      <c r="BF3063" s="14" t="str">
        <f t="shared" si="489"/>
        <v/>
      </c>
      <c r="BG3063" s="14" t="str">
        <f t="shared" si="490"/>
        <v/>
      </c>
    </row>
    <row r="3064" spans="1:59" x14ac:dyDescent="0.2">
      <c r="A3064" t="str">
        <f t="shared" si="483"/>
        <v>Callum Wilkie_2016</v>
      </c>
      <c r="B3064" t="s">
        <v>2746</v>
      </c>
      <c r="C3064" t="s">
        <v>399</v>
      </c>
      <c r="D3064">
        <v>2016</v>
      </c>
      <c r="E3064" s="13">
        <v>0</v>
      </c>
      <c r="F3064" s="13">
        <v>0</v>
      </c>
      <c r="G3064" s="13">
        <v>0</v>
      </c>
      <c r="H3064" s="13">
        <v>0</v>
      </c>
      <c r="I3064" s="13">
        <v>0</v>
      </c>
      <c r="J3064" s="13">
        <v>0</v>
      </c>
      <c r="K3064" s="13">
        <v>0</v>
      </c>
      <c r="L3064" s="13">
        <v>0</v>
      </c>
      <c r="M3064" s="13">
        <v>0</v>
      </c>
      <c r="N3064" s="13">
        <v>0</v>
      </c>
      <c r="O3064" s="13">
        <v>0</v>
      </c>
      <c r="P3064" s="13">
        <v>0</v>
      </c>
      <c r="Q3064" s="13">
        <v>0</v>
      </c>
      <c r="R3064" s="13">
        <v>0</v>
      </c>
      <c r="S3064" s="13">
        <v>0</v>
      </c>
      <c r="T3064" s="13">
        <v>0</v>
      </c>
      <c r="U3064" s="13">
        <v>0</v>
      </c>
      <c r="V3064" s="13">
        <v>0</v>
      </c>
      <c r="W3064" s="13">
        <v>0</v>
      </c>
      <c r="X3064" s="13">
        <v>0</v>
      </c>
      <c r="Y3064" s="13">
        <v>0</v>
      </c>
      <c r="Z3064" s="13">
        <v>0</v>
      </c>
      <c r="AA3064" s="13">
        <v>0</v>
      </c>
      <c r="AB3064" s="13"/>
      <c r="AC3064" s="13"/>
      <c r="AD3064" s="13"/>
      <c r="AE3064" s="13"/>
      <c r="AF3064" s="13"/>
      <c r="AG3064" s="13"/>
      <c r="AH3064" s="13"/>
      <c r="AI3064" s="13"/>
      <c r="AJ3064" s="13"/>
      <c r="AK3064" s="13"/>
      <c r="AL3064" s="13"/>
      <c r="AM3064" s="13"/>
      <c r="AN3064" s="13"/>
      <c r="AO3064" s="13"/>
      <c r="AP3064" s="13"/>
      <c r="AQ3064" s="13"/>
      <c r="AR3064" s="13"/>
      <c r="AS3064" s="13"/>
      <c r="AT3064" s="13"/>
      <c r="AU3064" s="13"/>
      <c r="AV3064" s="13"/>
      <c r="AW3064" s="13"/>
      <c r="AX3064" s="13"/>
      <c r="AY3064" s="14" t="str">
        <f t="shared" si="484"/>
        <v/>
      </c>
      <c r="AZ3064" s="14">
        <f t="shared" si="491"/>
        <v>23</v>
      </c>
      <c r="BA3064" s="19">
        <f t="shared" si="485"/>
        <v>0</v>
      </c>
      <c r="BB3064" s="20" t="e">
        <f t="shared" si="492"/>
        <v>#DIV/0!</v>
      </c>
      <c r="BC3064">
        <f t="shared" si="486"/>
        <v>23</v>
      </c>
      <c r="BD3064" s="14">
        <f t="shared" si="487"/>
        <v>1</v>
      </c>
      <c r="BE3064" s="14" t="str">
        <f t="shared" si="488"/>
        <v/>
      </c>
      <c r="BF3064" s="14" t="str">
        <f t="shared" si="489"/>
        <v/>
      </c>
      <c r="BG3064" s="14" t="str">
        <f t="shared" si="490"/>
        <v/>
      </c>
    </row>
    <row r="3065" spans="1:59" x14ac:dyDescent="0.2">
      <c r="A3065" t="str">
        <f t="shared" si="483"/>
        <v>Callum Wilkie_2015</v>
      </c>
      <c r="B3065" t="s">
        <v>2746</v>
      </c>
      <c r="C3065" t="s">
        <v>399</v>
      </c>
      <c r="D3065">
        <v>2015</v>
      </c>
      <c r="E3065" s="13">
        <v>0</v>
      </c>
      <c r="F3065" s="13">
        <v>0</v>
      </c>
      <c r="G3065" s="13">
        <v>0</v>
      </c>
      <c r="H3065" s="13">
        <v>0</v>
      </c>
      <c r="I3065" s="13">
        <v>0</v>
      </c>
      <c r="J3065" s="13">
        <v>0</v>
      </c>
      <c r="K3065" s="13">
        <v>0</v>
      </c>
      <c r="L3065" s="13">
        <v>0</v>
      </c>
      <c r="M3065" s="13">
        <v>0</v>
      </c>
      <c r="N3065" s="13">
        <v>0</v>
      </c>
      <c r="O3065" s="13">
        <v>0</v>
      </c>
      <c r="P3065" s="13">
        <v>0</v>
      </c>
      <c r="Q3065" s="13">
        <v>0</v>
      </c>
      <c r="R3065" s="13">
        <v>0</v>
      </c>
      <c r="S3065" s="13">
        <v>0</v>
      </c>
      <c r="T3065" s="13">
        <v>0</v>
      </c>
      <c r="U3065" s="13">
        <v>0</v>
      </c>
      <c r="V3065" s="13">
        <v>0</v>
      </c>
      <c r="W3065" s="13">
        <v>0</v>
      </c>
      <c r="X3065" s="13">
        <v>0</v>
      </c>
      <c r="Y3065" s="13">
        <v>0</v>
      </c>
      <c r="Z3065" s="13">
        <v>0</v>
      </c>
      <c r="AA3065" s="13">
        <v>0</v>
      </c>
      <c r="AB3065" s="13"/>
      <c r="AC3065" s="13"/>
      <c r="AD3065" s="13"/>
      <c r="AE3065" s="13"/>
      <c r="AF3065" s="13"/>
      <c r="AG3065" s="13"/>
      <c r="AH3065" s="13"/>
      <c r="AI3065" s="13"/>
      <c r="AJ3065" s="13"/>
      <c r="AK3065" s="13"/>
      <c r="AL3065" s="13"/>
      <c r="AM3065" s="13"/>
      <c r="AN3065" s="13"/>
      <c r="AO3065" s="13"/>
      <c r="AP3065" s="13"/>
      <c r="AQ3065" s="13"/>
      <c r="AR3065" s="13"/>
      <c r="AS3065" s="13"/>
      <c r="AT3065" s="13"/>
      <c r="AU3065" s="13"/>
      <c r="AV3065" s="13"/>
      <c r="AW3065" s="13"/>
      <c r="AX3065" s="13"/>
      <c r="AY3065" s="14" t="str">
        <f t="shared" si="484"/>
        <v/>
      </c>
      <c r="AZ3065" s="14">
        <f t="shared" si="491"/>
        <v>23</v>
      </c>
      <c r="BA3065" s="19">
        <f t="shared" si="485"/>
        <v>0</v>
      </c>
      <c r="BB3065" s="20" t="e">
        <f t="shared" si="492"/>
        <v>#DIV/0!</v>
      </c>
      <c r="BC3065">
        <f t="shared" si="486"/>
        <v>23</v>
      </c>
      <c r="BD3065" s="14">
        <f t="shared" si="487"/>
        <v>1</v>
      </c>
      <c r="BE3065" s="14" t="str">
        <f t="shared" si="488"/>
        <v/>
      </c>
      <c r="BF3065" s="14" t="str">
        <f t="shared" si="489"/>
        <v/>
      </c>
      <c r="BG3065" s="14" t="str">
        <f t="shared" si="490"/>
        <v/>
      </c>
    </row>
    <row r="3066" spans="1:59" x14ac:dyDescent="0.2">
      <c r="A3066" t="str">
        <f t="shared" si="483"/>
        <v>Thomas Wilkinson_2018</v>
      </c>
      <c r="B3066" t="s">
        <v>2747</v>
      </c>
      <c r="C3066" t="s">
        <v>316</v>
      </c>
      <c r="D3066">
        <v>2018</v>
      </c>
      <c r="E3066" s="13">
        <v>0</v>
      </c>
      <c r="F3066" s="13">
        <v>0</v>
      </c>
      <c r="G3066" s="13">
        <v>0</v>
      </c>
      <c r="H3066" s="13">
        <v>0</v>
      </c>
      <c r="I3066" s="13">
        <v>0</v>
      </c>
      <c r="J3066" s="13">
        <v>0</v>
      </c>
      <c r="K3066" s="13">
        <v>0</v>
      </c>
      <c r="L3066" s="13">
        <v>0</v>
      </c>
      <c r="M3066" s="13">
        <v>0</v>
      </c>
      <c r="N3066" s="13">
        <v>0</v>
      </c>
      <c r="O3066" s="13">
        <v>0</v>
      </c>
      <c r="P3066" s="13">
        <v>0</v>
      </c>
      <c r="Q3066" s="13">
        <v>0</v>
      </c>
      <c r="R3066" s="13">
        <v>0</v>
      </c>
      <c r="S3066" s="13">
        <v>0</v>
      </c>
      <c r="T3066" s="13">
        <v>0</v>
      </c>
      <c r="U3066" s="13">
        <v>0</v>
      </c>
      <c r="V3066" s="13">
        <v>0</v>
      </c>
      <c r="W3066" s="13">
        <v>0</v>
      </c>
      <c r="X3066" s="13">
        <v>0</v>
      </c>
      <c r="Y3066" s="13">
        <v>0</v>
      </c>
      <c r="Z3066" s="13">
        <v>0</v>
      </c>
      <c r="AA3066" s="13">
        <v>0</v>
      </c>
      <c r="AB3066" s="13"/>
      <c r="AC3066" s="13"/>
      <c r="AD3066" s="13"/>
      <c r="AE3066" s="13"/>
      <c r="AF3066" s="13"/>
      <c r="AG3066" s="13"/>
      <c r="AH3066" s="13"/>
      <c r="AI3066" s="13"/>
      <c r="AJ3066" s="13"/>
      <c r="AK3066" s="13"/>
      <c r="AL3066" s="13"/>
      <c r="AM3066" s="13"/>
      <c r="AN3066" s="13"/>
      <c r="AO3066" s="13"/>
      <c r="AP3066" s="13"/>
      <c r="AQ3066" s="13"/>
      <c r="AR3066" s="13"/>
      <c r="AS3066" s="13"/>
      <c r="AT3066" s="13"/>
      <c r="AU3066" s="13"/>
      <c r="AV3066" s="13"/>
      <c r="AW3066" s="13"/>
      <c r="AX3066" s="13"/>
      <c r="AY3066" s="14" t="str">
        <f t="shared" si="484"/>
        <v/>
      </c>
      <c r="AZ3066" s="14">
        <f t="shared" si="491"/>
        <v>23</v>
      </c>
      <c r="BA3066" s="19">
        <f t="shared" si="485"/>
        <v>0</v>
      </c>
      <c r="BB3066" s="20" t="e">
        <f t="shared" si="492"/>
        <v>#DIV/0!</v>
      </c>
      <c r="BC3066">
        <f t="shared" si="486"/>
        <v>23</v>
      </c>
      <c r="BD3066" s="14">
        <f t="shared" si="487"/>
        <v>1</v>
      </c>
      <c r="BE3066" s="14" t="str">
        <f t="shared" si="488"/>
        <v/>
      </c>
      <c r="BF3066" s="14" t="str">
        <f t="shared" si="489"/>
        <v/>
      </c>
      <c r="BG3066" s="14" t="str">
        <f t="shared" si="490"/>
        <v/>
      </c>
    </row>
    <row r="3067" spans="1:59" x14ac:dyDescent="0.2">
      <c r="A3067" t="str">
        <f t="shared" si="483"/>
        <v>Thomas Wilkinson_2017</v>
      </c>
      <c r="B3067" t="s">
        <v>2747</v>
      </c>
      <c r="C3067" t="s">
        <v>316</v>
      </c>
      <c r="D3067">
        <v>2017</v>
      </c>
      <c r="E3067" s="13">
        <v>0</v>
      </c>
      <c r="F3067" s="13">
        <v>0</v>
      </c>
      <c r="G3067" s="13">
        <v>0</v>
      </c>
      <c r="H3067" s="13">
        <v>0</v>
      </c>
      <c r="I3067" s="13">
        <v>0</v>
      </c>
      <c r="J3067" s="13">
        <v>0</v>
      </c>
      <c r="K3067" s="13">
        <v>0</v>
      </c>
      <c r="L3067" s="13">
        <v>0</v>
      </c>
      <c r="M3067" s="13">
        <v>0</v>
      </c>
      <c r="N3067" s="13">
        <v>0</v>
      </c>
      <c r="O3067" s="13">
        <v>0</v>
      </c>
      <c r="P3067" s="13">
        <v>0</v>
      </c>
      <c r="Q3067" s="13">
        <v>0</v>
      </c>
      <c r="R3067" s="13">
        <v>0</v>
      </c>
      <c r="S3067" s="13">
        <v>0</v>
      </c>
      <c r="T3067" s="13">
        <v>0</v>
      </c>
      <c r="U3067" s="13">
        <v>0</v>
      </c>
      <c r="V3067" s="13">
        <v>0</v>
      </c>
      <c r="W3067" s="13">
        <v>0</v>
      </c>
      <c r="X3067" s="13">
        <v>0</v>
      </c>
      <c r="Y3067" s="13">
        <v>0</v>
      </c>
      <c r="Z3067" s="13">
        <v>0</v>
      </c>
      <c r="AA3067" s="13">
        <v>0</v>
      </c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  <c r="AP3067" s="13"/>
      <c r="AQ3067" s="13"/>
      <c r="AR3067" s="13"/>
      <c r="AS3067" s="13"/>
      <c r="AT3067" s="13"/>
      <c r="AU3067" s="13"/>
      <c r="AV3067" s="13"/>
      <c r="AW3067" s="13"/>
      <c r="AX3067" s="13"/>
      <c r="AY3067" s="14" t="str">
        <f t="shared" si="484"/>
        <v/>
      </c>
      <c r="AZ3067" s="14">
        <f t="shared" si="491"/>
        <v>23</v>
      </c>
      <c r="BA3067" s="19">
        <f t="shared" si="485"/>
        <v>0</v>
      </c>
      <c r="BB3067" s="20" t="e">
        <f t="shared" si="492"/>
        <v>#DIV/0!</v>
      </c>
      <c r="BC3067">
        <f t="shared" si="486"/>
        <v>23</v>
      </c>
      <c r="BD3067" s="14">
        <f t="shared" si="487"/>
        <v>1</v>
      </c>
      <c r="BE3067" s="14" t="str">
        <f t="shared" si="488"/>
        <v/>
      </c>
      <c r="BF3067" s="14" t="str">
        <f t="shared" si="489"/>
        <v/>
      </c>
      <c r="BG3067" s="14" t="str">
        <f t="shared" si="490"/>
        <v/>
      </c>
    </row>
    <row r="3068" spans="1:59" x14ac:dyDescent="0.2">
      <c r="A3068" t="str">
        <f t="shared" si="483"/>
        <v>Thomas Wilkinson_2016</v>
      </c>
      <c r="B3068" t="s">
        <v>2747</v>
      </c>
      <c r="C3068" t="s">
        <v>316</v>
      </c>
      <c r="D3068">
        <v>2016</v>
      </c>
      <c r="E3068" s="13">
        <v>0</v>
      </c>
      <c r="F3068" s="13">
        <v>0</v>
      </c>
      <c r="G3068" s="13">
        <v>0</v>
      </c>
      <c r="H3068" s="13">
        <v>0</v>
      </c>
      <c r="I3068" s="13">
        <v>0</v>
      </c>
      <c r="J3068" s="13">
        <v>0</v>
      </c>
      <c r="K3068" s="13">
        <v>0</v>
      </c>
      <c r="L3068" s="13">
        <v>0</v>
      </c>
      <c r="M3068" s="13">
        <v>0</v>
      </c>
      <c r="N3068" s="13">
        <v>0</v>
      </c>
      <c r="O3068" s="13">
        <v>0</v>
      </c>
      <c r="P3068" s="13">
        <v>0</v>
      </c>
      <c r="Q3068" s="13">
        <v>0</v>
      </c>
      <c r="R3068" s="13">
        <v>0</v>
      </c>
      <c r="S3068" s="13">
        <v>0</v>
      </c>
      <c r="T3068" s="13">
        <v>0</v>
      </c>
      <c r="U3068" s="13">
        <v>0</v>
      </c>
      <c r="V3068" s="13">
        <v>0</v>
      </c>
      <c r="W3068" s="13">
        <v>0</v>
      </c>
      <c r="X3068" s="13">
        <v>0</v>
      </c>
      <c r="Y3068" s="13">
        <v>0</v>
      </c>
      <c r="Z3068" s="13">
        <v>0</v>
      </c>
      <c r="AA3068" s="13">
        <v>0</v>
      </c>
      <c r="AB3068" s="13"/>
      <c r="AC3068" s="13"/>
      <c r="AD3068" s="13"/>
      <c r="AE3068" s="13"/>
      <c r="AF3068" s="13"/>
      <c r="AG3068" s="13"/>
      <c r="AH3068" s="13"/>
      <c r="AI3068" s="13"/>
      <c r="AJ3068" s="13"/>
      <c r="AK3068" s="13"/>
      <c r="AL3068" s="13"/>
      <c r="AM3068" s="13"/>
      <c r="AN3068" s="13"/>
      <c r="AO3068" s="13"/>
      <c r="AP3068" s="13"/>
      <c r="AQ3068" s="13"/>
      <c r="AR3068" s="13"/>
      <c r="AS3068" s="13"/>
      <c r="AT3068" s="13"/>
      <c r="AU3068" s="13"/>
      <c r="AV3068" s="13"/>
      <c r="AW3068" s="13"/>
      <c r="AX3068" s="13"/>
      <c r="AY3068" s="14" t="str">
        <f t="shared" si="484"/>
        <v/>
      </c>
      <c r="AZ3068" s="14">
        <f t="shared" si="491"/>
        <v>23</v>
      </c>
      <c r="BA3068" s="19">
        <f t="shared" si="485"/>
        <v>0</v>
      </c>
      <c r="BB3068" s="20" t="e">
        <f t="shared" si="492"/>
        <v>#DIV/0!</v>
      </c>
      <c r="BC3068">
        <f t="shared" si="486"/>
        <v>23</v>
      </c>
      <c r="BD3068" s="14">
        <f t="shared" si="487"/>
        <v>1</v>
      </c>
      <c r="BE3068" s="14" t="str">
        <f t="shared" si="488"/>
        <v/>
      </c>
      <c r="BF3068" s="14" t="str">
        <f t="shared" si="489"/>
        <v/>
      </c>
      <c r="BG3068" s="14" t="str">
        <f t="shared" si="490"/>
        <v/>
      </c>
    </row>
    <row r="3069" spans="1:59" x14ac:dyDescent="0.2">
      <c r="A3069" t="str">
        <f t="shared" si="483"/>
        <v>Thomas Wilkinson_2015</v>
      </c>
      <c r="B3069" t="s">
        <v>2747</v>
      </c>
      <c r="C3069" t="s">
        <v>316</v>
      </c>
      <c r="D3069">
        <v>2015</v>
      </c>
      <c r="E3069" s="13">
        <v>0</v>
      </c>
      <c r="F3069" s="13">
        <v>0</v>
      </c>
      <c r="G3069" s="13">
        <v>0</v>
      </c>
      <c r="H3069" s="13">
        <v>0</v>
      </c>
      <c r="I3069" s="13">
        <v>0</v>
      </c>
      <c r="J3069" s="13">
        <v>0</v>
      </c>
      <c r="K3069" s="13">
        <v>0</v>
      </c>
      <c r="L3069" s="13">
        <v>0</v>
      </c>
      <c r="M3069" s="13">
        <v>0</v>
      </c>
      <c r="N3069" s="13">
        <v>0</v>
      </c>
      <c r="O3069" s="13">
        <v>0</v>
      </c>
      <c r="P3069" s="13">
        <v>0</v>
      </c>
      <c r="Q3069" s="13">
        <v>0</v>
      </c>
      <c r="R3069" s="13">
        <v>0</v>
      </c>
      <c r="S3069" s="13">
        <v>0</v>
      </c>
      <c r="T3069" s="13">
        <v>0</v>
      </c>
      <c r="U3069" s="13">
        <v>0</v>
      </c>
      <c r="V3069" s="13">
        <v>0</v>
      </c>
      <c r="W3069" s="13">
        <v>0</v>
      </c>
      <c r="X3069" s="13">
        <v>0</v>
      </c>
      <c r="Y3069" s="13">
        <v>0</v>
      </c>
      <c r="Z3069" s="13">
        <v>0</v>
      </c>
      <c r="AA3069" s="13">
        <v>0</v>
      </c>
      <c r="AB3069" s="13"/>
      <c r="AC3069" s="13"/>
      <c r="AD3069" s="13"/>
      <c r="AE3069" s="13"/>
      <c r="AF3069" s="13"/>
      <c r="AG3069" s="13"/>
      <c r="AH3069" s="13"/>
      <c r="AI3069" s="13"/>
      <c r="AJ3069" s="13"/>
      <c r="AK3069" s="13"/>
      <c r="AL3069" s="13"/>
      <c r="AM3069" s="13"/>
      <c r="AN3069" s="13"/>
      <c r="AO3069" s="13"/>
      <c r="AP3069" s="13"/>
      <c r="AQ3069" s="13"/>
      <c r="AR3069" s="13"/>
      <c r="AS3069" s="13"/>
      <c r="AT3069" s="13"/>
      <c r="AU3069" s="13"/>
      <c r="AV3069" s="13"/>
      <c r="AW3069" s="13"/>
      <c r="AX3069" s="13"/>
      <c r="AY3069" s="14" t="str">
        <f t="shared" si="484"/>
        <v/>
      </c>
      <c r="AZ3069" s="14">
        <f t="shared" si="491"/>
        <v>23</v>
      </c>
      <c r="BA3069" s="19">
        <f t="shared" si="485"/>
        <v>0</v>
      </c>
      <c r="BB3069" s="20" t="e">
        <f t="shared" si="492"/>
        <v>#DIV/0!</v>
      </c>
      <c r="BC3069">
        <f t="shared" si="486"/>
        <v>23</v>
      </c>
      <c r="BD3069" s="14">
        <f t="shared" si="487"/>
        <v>1</v>
      </c>
      <c r="BE3069" s="14" t="str">
        <f t="shared" si="488"/>
        <v/>
      </c>
      <c r="BF3069" s="14" t="str">
        <f t="shared" si="489"/>
        <v/>
      </c>
      <c r="BG3069" s="14" t="str">
        <f t="shared" si="490"/>
        <v/>
      </c>
    </row>
    <row r="3070" spans="1:59" x14ac:dyDescent="0.2">
      <c r="A3070" t="str">
        <f t="shared" si="483"/>
        <v>Bailey Williams (WC)_2018</v>
      </c>
      <c r="B3070" t="s">
        <v>2765</v>
      </c>
      <c r="C3070" t="s">
        <v>465</v>
      </c>
      <c r="D3070">
        <v>2018</v>
      </c>
      <c r="E3070" s="13">
        <v>0</v>
      </c>
      <c r="F3070" s="13">
        <v>0</v>
      </c>
      <c r="G3070" s="13">
        <v>0</v>
      </c>
      <c r="H3070" s="13">
        <v>0</v>
      </c>
      <c r="I3070" s="13">
        <v>0</v>
      </c>
      <c r="J3070" s="13">
        <v>0</v>
      </c>
      <c r="K3070" s="13">
        <v>0</v>
      </c>
      <c r="L3070" s="13">
        <v>0</v>
      </c>
      <c r="M3070" s="13">
        <v>0</v>
      </c>
      <c r="N3070" s="13">
        <v>0</v>
      </c>
      <c r="O3070" s="13">
        <v>0</v>
      </c>
      <c r="P3070" s="13">
        <v>0</v>
      </c>
      <c r="Q3070" s="13">
        <v>0</v>
      </c>
      <c r="R3070" s="13">
        <v>0</v>
      </c>
      <c r="S3070" s="13">
        <v>0</v>
      </c>
      <c r="T3070" s="13">
        <v>0</v>
      </c>
      <c r="U3070" s="13">
        <v>0</v>
      </c>
      <c r="V3070" s="13">
        <v>0</v>
      </c>
      <c r="W3070" s="13">
        <v>0</v>
      </c>
      <c r="X3070" s="13">
        <v>0</v>
      </c>
      <c r="Y3070" s="13">
        <v>0</v>
      </c>
      <c r="Z3070" s="13">
        <v>0</v>
      </c>
      <c r="AA3070" s="13">
        <v>0</v>
      </c>
      <c r="AB3070" s="13"/>
      <c r="AC3070" s="13"/>
      <c r="AD3070" s="13"/>
      <c r="AE3070" s="13"/>
      <c r="AF3070" s="13"/>
      <c r="AG3070" s="13"/>
      <c r="AH3070" s="13"/>
      <c r="AI3070" s="13"/>
      <c r="AJ3070" s="13"/>
      <c r="AK3070" s="13"/>
      <c r="AL3070" s="13"/>
      <c r="AM3070" s="13"/>
      <c r="AN3070" s="13"/>
      <c r="AO3070" s="13"/>
      <c r="AP3070" s="13"/>
      <c r="AQ3070" s="13"/>
      <c r="AR3070" s="13"/>
      <c r="AS3070" s="13"/>
      <c r="AT3070" s="13"/>
      <c r="AU3070" s="13"/>
      <c r="AV3070" s="13"/>
      <c r="AW3070" s="13"/>
      <c r="AX3070" s="13"/>
      <c r="AY3070" s="14" t="str">
        <f t="shared" si="484"/>
        <v/>
      </c>
      <c r="AZ3070" s="14">
        <f t="shared" si="491"/>
        <v>23</v>
      </c>
      <c r="BA3070" s="19">
        <f t="shared" si="485"/>
        <v>0</v>
      </c>
      <c r="BB3070" s="20" t="e">
        <f t="shared" si="492"/>
        <v>#DIV/0!</v>
      </c>
      <c r="BC3070">
        <f t="shared" si="486"/>
        <v>23</v>
      </c>
      <c r="BD3070" s="14">
        <f t="shared" si="487"/>
        <v>1</v>
      </c>
      <c r="BE3070" s="14" t="str">
        <f t="shared" si="488"/>
        <v/>
      </c>
      <c r="BF3070" s="14" t="str">
        <f t="shared" si="489"/>
        <v/>
      </c>
      <c r="BG3070" s="14" t="str">
        <f t="shared" si="490"/>
        <v/>
      </c>
    </row>
    <row r="3071" spans="1:59" x14ac:dyDescent="0.2">
      <c r="A3071" t="str">
        <f t="shared" si="483"/>
        <v>Bailey Williams (WC)_2017</v>
      </c>
      <c r="B3071" t="s">
        <v>2765</v>
      </c>
      <c r="C3071" t="s">
        <v>465</v>
      </c>
      <c r="D3071">
        <v>2017</v>
      </c>
      <c r="E3071" s="13">
        <v>0</v>
      </c>
      <c r="F3071" s="13">
        <v>0</v>
      </c>
      <c r="G3071" s="13">
        <v>0</v>
      </c>
      <c r="H3071" s="13">
        <v>0</v>
      </c>
      <c r="I3071" s="13">
        <v>0</v>
      </c>
      <c r="J3071" s="13">
        <v>0</v>
      </c>
      <c r="K3071" s="13">
        <v>0</v>
      </c>
      <c r="L3071" s="13">
        <v>0</v>
      </c>
      <c r="M3071" s="13">
        <v>0</v>
      </c>
      <c r="N3071" s="13">
        <v>0</v>
      </c>
      <c r="O3071" s="13">
        <v>0</v>
      </c>
      <c r="P3071" s="13">
        <v>0</v>
      </c>
      <c r="Q3071" s="13">
        <v>0</v>
      </c>
      <c r="R3071" s="13">
        <v>0</v>
      </c>
      <c r="S3071" s="13">
        <v>0</v>
      </c>
      <c r="T3071" s="13">
        <v>0</v>
      </c>
      <c r="U3071" s="13">
        <v>0</v>
      </c>
      <c r="V3071" s="13">
        <v>0</v>
      </c>
      <c r="W3071" s="13">
        <v>0</v>
      </c>
      <c r="X3071" s="13">
        <v>0</v>
      </c>
      <c r="Y3071" s="13">
        <v>0</v>
      </c>
      <c r="Z3071" s="13">
        <v>0</v>
      </c>
      <c r="AA3071" s="13">
        <v>0</v>
      </c>
      <c r="AB3071" s="13"/>
      <c r="AC3071" s="13"/>
      <c r="AD3071" s="13"/>
      <c r="AE3071" s="13"/>
      <c r="AF3071" s="13"/>
      <c r="AG3071" s="13"/>
      <c r="AH3071" s="13"/>
      <c r="AI3071" s="13"/>
      <c r="AJ3071" s="13"/>
      <c r="AK3071" s="13"/>
      <c r="AL3071" s="13"/>
      <c r="AM3071" s="13"/>
      <c r="AN3071" s="13"/>
      <c r="AO3071" s="13"/>
      <c r="AP3071" s="13"/>
      <c r="AQ3071" s="13"/>
      <c r="AR3071" s="13"/>
      <c r="AS3071" s="13"/>
      <c r="AT3071" s="13"/>
      <c r="AU3071" s="13"/>
      <c r="AV3071" s="13"/>
      <c r="AW3071" s="13"/>
      <c r="AX3071" s="13"/>
      <c r="AY3071" s="14" t="str">
        <f t="shared" si="484"/>
        <v/>
      </c>
      <c r="AZ3071" s="14">
        <f t="shared" si="491"/>
        <v>23</v>
      </c>
      <c r="BA3071" s="19">
        <f t="shared" si="485"/>
        <v>0</v>
      </c>
      <c r="BB3071" s="20" t="e">
        <f t="shared" si="492"/>
        <v>#DIV/0!</v>
      </c>
      <c r="BC3071">
        <f t="shared" si="486"/>
        <v>23</v>
      </c>
      <c r="BD3071" s="14">
        <f t="shared" si="487"/>
        <v>1</v>
      </c>
      <c r="BE3071" s="14" t="str">
        <f t="shared" si="488"/>
        <v/>
      </c>
      <c r="BF3071" s="14" t="str">
        <f t="shared" si="489"/>
        <v/>
      </c>
      <c r="BG3071" s="14" t="str">
        <f t="shared" si="490"/>
        <v/>
      </c>
    </row>
    <row r="3072" spans="1:59" x14ac:dyDescent="0.2">
      <c r="A3072" t="str">
        <f t="shared" si="483"/>
        <v>Bailey Williams (WC)_2016</v>
      </c>
      <c r="B3072" t="s">
        <v>2765</v>
      </c>
      <c r="C3072" t="s">
        <v>465</v>
      </c>
      <c r="D3072">
        <v>2016</v>
      </c>
      <c r="E3072" s="13">
        <v>0</v>
      </c>
      <c r="F3072" s="13">
        <v>0</v>
      </c>
      <c r="G3072" s="13">
        <v>0</v>
      </c>
      <c r="H3072" s="13">
        <v>0</v>
      </c>
      <c r="I3072" s="13">
        <v>0</v>
      </c>
      <c r="J3072" s="13">
        <v>0</v>
      </c>
      <c r="K3072" s="13">
        <v>0</v>
      </c>
      <c r="L3072" s="13">
        <v>0</v>
      </c>
      <c r="M3072" s="13">
        <v>0</v>
      </c>
      <c r="N3072" s="13">
        <v>0</v>
      </c>
      <c r="O3072" s="13">
        <v>0</v>
      </c>
      <c r="P3072" s="13">
        <v>0</v>
      </c>
      <c r="Q3072" s="13">
        <v>0</v>
      </c>
      <c r="R3072" s="13">
        <v>0</v>
      </c>
      <c r="S3072" s="13">
        <v>0</v>
      </c>
      <c r="T3072" s="13">
        <v>0</v>
      </c>
      <c r="U3072" s="13">
        <v>0</v>
      </c>
      <c r="V3072" s="13">
        <v>0</v>
      </c>
      <c r="W3072" s="13">
        <v>0</v>
      </c>
      <c r="X3072" s="13">
        <v>0</v>
      </c>
      <c r="Y3072" s="13">
        <v>0</v>
      </c>
      <c r="Z3072" s="13">
        <v>0</v>
      </c>
      <c r="AA3072" s="13">
        <v>0</v>
      </c>
      <c r="AB3072" s="13"/>
      <c r="AC3072" s="13"/>
      <c r="AD3072" s="13"/>
      <c r="AE3072" s="13"/>
      <c r="AF3072" s="13"/>
      <c r="AG3072" s="13"/>
      <c r="AH3072" s="13"/>
      <c r="AI3072" s="13"/>
      <c r="AJ3072" s="13"/>
      <c r="AK3072" s="13"/>
      <c r="AL3072" s="13"/>
      <c r="AM3072" s="13"/>
      <c r="AN3072" s="13"/>
      <c r="AO3072" s="13"/>
      <c r="AP3072" s="13"/>
      <c r="AQ3072" s="13"/>
      <c r="AR3072" s="13"/>
      <c r="AS3072" s="13"/>
      <c r="AT3072" s="13"/>
      <c r="AU3072" s="13"/>
      <c r="AV3072" s="13"/>
      <c r="AW3072" s="13"/>
      <c r="AX3072" s="13"/>
      <c r="AY3072" s="14" t="str">
        <f t="shared" si="484"/>
        <v/>
      </c>
      <c r="AZ3072" s="14">
        <f t="shared" si="491"/>
        <v>23</v>
      </c>
      <c r="BA3072" s="19">
        <f t="shared" si="485"/>
        <v>0</v>
      </c>
      <c r="BB3072" s="20" t="e">
        <f t="shared" si="492"/>
        <v>#DIV/0!</v>
      </c>
      <c r="BC3072">
        <f t="shared" si="486"/>
        <v>23</v>
      </c>
      <c r="BD3072" s="14">
        <f t="shared" si="487"/>
        <v>1</v>
      </c>
      <c r="BE3072" s="14" t="str">
        <f t="shared" si="488"/>
        <v/>
      </c>
      <c r="BF3072" s="14" t="str">
        <f t="shared" si="489"/>
        <v/>
      </c>
      <c r="BG3072" s="14" t="str">
        <f t="shared" si="490"/>
        <v/>
      </c>
    </row>
    <row r="3073" spans="1:59" x14ac:dyDescent="0.2">
      <c r="A3073" t="str">
        <f t="shared" si="483"/>
        <v>Bailey Williams (WC)_2015</v>
      </c>
      <c r="B3073" t="s">
        <v>2765</v>
      </c>
      <c r="C3073" t="s">
        <v>465</v>
      </c>
      <c r="D3073">
        <v>2015</v>
      </c>
      <c r="E3073" s="13">
        <v>0</v>
      </c>
      <c r="F3073" s="13">
        <v>0</v>
      </c>
      <c r="G3073" s="13">
        <v>0</v>
      </c>
      <c r="H3073" s="13">
        <v>0</v>
      </c>
      <c r="I3073" s="13">
        <v>0</v>
      </c>
      <c r="J3073" s="13">
        <v>0</v>
      </c>
      <c r="K3073" s="13">
        <v>0</v>
      </c>
      <c r="L3073" s="13">
        <v>0</v>
      </c>
      <c r="M3073" s="13">
        <v>0</v>
      </c>
      <c r="N3073" s="13">
        <v>0</v>
      </c>
      <c r="O3073" s="13">
        <v>0</v>
      </c>
      <c r="P3073" s="13">
        <v>0</v>
      </c>
      <c r="Q3073" s="13">
        <v>0</v>
      </c>
      <c r="R3073" s="13">
        <v>0</v>
      </c>
      <c r="S3073" s="13">
        <v>0</v>
      </c>
      <c r="T3073" s="13">
        <v>0</v>
      </c>
      <c r="U3073" s="13">
        <v>0</v>
      </c>
      <c r="V3073" s="13">
        <v>0</v>
      </c>
      <c r="W3073" s="13">
        <v>0</v>
      </c>
      <c r="X3073" s="13">
        <v>0</v>
      </c>
      <c r="Y3073" s="13">
        <v>0</v>
      </c>
      <c r="Z3073" s="13">
        <v>0</v>
      </c>
      <c r="AA3073" s="13">
        <v>0</v>
      </c>
      <c r="AB3073" s="13"/>
      <c r="AC3073" s="13"/>
      <c r="AD3073" s="13"/>
      <c r="AE3073" s="13"/>
      <c r="AF3073" s="13"/>
      <c r="AG3073" s="13"/>
      <c r="AH3073" s="13"/>
      <c r="AI3073" s="13"/>
      <c r="AJ3073" s="13"/>
      <c r="AK3073" s="13"/>
      <c r="AL3073" s="13"/>
      <c r="AM3073" s="13"/>
      <c r="AN3073" s="13"/>
      <c r="AO3073" s="13"/>
      <c r="AP3073" s="13"/>
      <c r="AQ3073" s="13"/>
      <c r="AR3073" s="13"/>
      <c r="AS3073" s="13"/>
      <c r="AT3073" s="13"/>
      <c r="AU3073" s="13"/>
      <c r="AV3073" s="13"/>
      <c r="AW3073" s="13"/>
      <c r="AX3073" s="13"/>
      <c r="AY3073" s="14" t="str">
        <f t="shared" si="484"/>
        <v/>
      </c>
      <c r="AZ3073" s="14">
        <f t="shared" si="491"/>
        <v>23</v>
      </c>
      <c r="BA3073" s="19">
        <f t="shared" si="485"/>
        <v>0</v>
      </c>
      <c r="BB3073" s="20" t="e">
        <f t="shared" si="492"/>
        <v>#DIV/0!</v>
      </c>
      <c r="BC3073">
        <f t="shared" si="486"/>
        <v>23</v>
      </c>
      <c r="BD3073" s="14">
        <f t="shared" si="487"/>
        <v>1</v>
      </c>
      <c r="BE3073" s="14" t="str">
        <f t="shared" si="488"/>
        <v/>
      </c>
      <c r="BF3073" s="14" t="str">
        <f t="shared" si="489"/>
        <v/>
      </c>
      <c r="BG3073" s="14" t="str">
        <f t="shared" si="490"/>
        <v/>
      </c>
    </row>
    <row r="3074" spans="1:59" x14ac:dyDescent="0.2">
      <c r="A3074" t="str">
        <f t="shared" ref="A3074:A3137" si="493">B3074&amp;"_"&amp;D3074</f>
        <v>Bailey Williams (WB)_2018</v>
      </c>
      <c r="B3074" t="s">
        <v>2766</v>
      </c>
      <c r="C3074" t="s">
        <v>443</v>
      </c>
      <c r="D3074">
        <v>2018</v>
      </c>
      <c r="E3074" s="13">
        <v>319300</v>
      </c>
      <c r="F3074" s="13">
        <v>319300</v>
      </c>
      <c r="G3074" s="13">
        <v>319300</v>
      </c>
      <c r="H3074" s="13">
        <v>353400</v>
      </c>
      <c r="I3074" s="13">
        <v>397300</v>
      </c>
      <c r="J3074" s="13">
        <v>397300</v>
      </c>
      <c r="K3074" s="13">
        <v>423900</v>
      </c>
      <c r="L3074" s="13">
        <v>420700</v>
      </c>
      <c r="M3074" s="13">
        <v>416100</v>
      </c>
      <c r="N3074" s="13">
        <v>419500</v>
      </c>
      <c r="O3074" s="13">
        <v>417400</v>
      </c>
      <c r="P3074" s="13">
        <v>414100</v>
      </c>
      <c r="Q3074" s="13">
        <v>414100</v>
      </c>
      <c r="R3074" s="13">
        <v>412300</v>
      </c>
      <c r="S3074" s="13">
        <v>410600</v>
      </c>
      <c r="T3074" s="13">
        <v>403800</v>
      </c>
      <c r="U3074" s="13">
        <v>403800</v>
      </c>
      <c r="V3074" s="13">
        <v>403800</v>
      </c>
      <c r="W3074" s="13">
        <v>403800</v>
      </c>
      <c r="X3074" s="13">
        <v>403800</v>
      </c>
      <c r="Y3074" s="13">
        <v>403800</v>
      </c>
      <c r="Z3074" s="13">
        <v>403800</v>
      </c>
      <c r="AA3074" s="13">
        <v>387200</v>
      </c>
      <c r="AB3074" s="13">
        <v>46</v>
      </c>
      <c r="AC3074" s="13">
        <v>81</v>
      </c>
      <c r="AD3074" s="13">
        <v>139</v>
      </c>
      <c r="AE3074" s="13">
        <v>85</v>
      </c>
      <c r="AF3074" s="13"/>
      <c r="AG3074" s="13">
        <v>71</v>
      </c>
      <c r="AH3074" s="13">
        <v>90</v>
      </c>
      <c r="AI3074" s="13">
        <v>82</v>
      </c>
      <c r="AJ3074" s="13">
        <v>87</v>
      </c>
      <c r="AK3074" s="13">
        <v>78</v>
      </c>
      <c r="AL3074" s="13">
        <v>78</v>
      </c>
      <c r="AM3074" s="13"/>
      <c r="AN3074" s="13">
        <v>89</v>
      </c>
      <c r="AO3074" s="13">
        <v>79</v>
      </c>
      <c r="AP3074" s="13">
        <v>68</v>
      </c>
      <c r="AQ3074" s="13"/>
      <c r="AR3074" s="13"/>
      <c r="AS3074" s="13"/>
      <c r="AT3074" s="13"/>
      <c r="AU3074" s="13"/>
      <c r="AV3074" s="13"/>
      <c r="AW3074" s="13"/>
      <c r="AX3074" s="13">
        <v>66</v>
      </c>
      <c r="AY3074" s="14">
        <f t="shared" si="484"/>
        <v>81.357142857142861</v>
      </c>
      <c r="AZ3074" s="14">
        <f t="shared" si="491"/>
        <v>23</v>
      </c>
      <c r="BA3074" s="19">
        <f t="shared" si="485"/>
        <v>0.63636363636363635</v>
      </c>
      <c r="BB3074" s="20">
        <f t="shared" si="492"/>
        <v>20.193704818227751</v>
      </c>
      <c r="BC3074">
        <f t="shared" si="486"/>
        <v>0</v>
      </c>
      <c r="BD3074" s="14">
        <f t="shared" si="487"/>
        <v>1</v>
      </c>
      <c r="BE3074" s="14">
        <f t="shared" si="488"/>
        <v>84.4</v>
      </c>
      <c r="BF3074" s="14">
        <f t="shared" si="489"/>
        <v>83</v>
      </c>
      <c r="BG3074" s="14">
        <f t="shared" si="490"/>
        <v>67</v>
      </c>
    </row>
    <row r="3075" spans="1:59" x14ac:dyDescent="0.2">
      <c r="A3075" t="str">
        <f t="shared" si="493"/>
        <v>Bailey Williams (WB)_2017</v>
      </c>
      <c r="B3075" t="s">
        <v>2766</v>
      </c>
      <c r="C3075" t="s">
        <v>443</v>
      </c>
      <c r="D3075">
        <v>2017</v>
      </c>
      <c r="E3075" s="13">
        <v>285600</v>
      </c>
      <c r="F3075" s="13">
        <v>285600</v>
      </c>
      <c r="G3075" s="13">
        <v>285600</v>
      </c>
      <c r="H3075" s="13">
        <v>285600</v>
      </c>
      <c r="I3075" s="13">
        <v>285600</v>
      </c>
      <c r="J3075" s="13">
        <v>285600</v>
      </c>
      <c r="K3075" s="13">
        <v>285600</v>
      </c>
      <c r="L3075" s="13">
        <v>285600</v>
      </c>
      <c r="M3075" s="13">
        <v>292200</v>
      </c>
      <c r="N3075" s="13">
        <v>297300</v>
      </c>
      <c r="O3075" s="13">
        <v>277800</v>
      </c>
      <c r="P3075" s="13">
        <v>277800</v>
      </c>
      <c r="Q3075" s="13">
        <v>277800</v>
      </c>
      <c r="R3075" s="13">
        <v>277800</v>
      </c>
      <c r="S3075" s="13">
        <v>277800</v>
      </c>
      <c r="T3075" s="13">
        <v>277800</v>
      </c>
      <c r="U3075" s="13">
        <v>277800</v>
      </c>
      <c r="V3075" s="13">
        <v>267200</v>
      </c>
      <c r="W3075" s="13">
        <v>267100</v>
      </c>
      <c r="X3075" s="13">
        <v>276200</v>
      </c>
      <c r="Y3075" s="13">
        <v>290900</v>
      </c>
      <c r="Z3075" s="13">
        <v>299400</v>
      </c>
      <c r="AA3075" s="13">
        <v>305600</v>
      </c>
      <c r="AB3075" s="13"/>
      <c r="AC3075" s="13"/>
      <c r="AD3075" s="13"/>
      <c r="AE3075" s="13"/>
      <c r="AF3075" s="13"/>
      <c r="AG3075" s="13">
        <v>46</v>
      </c>
      <c r="AH3075" s="13">
        <v>94</v>
      </c>
      <c r="AI3075" s="13">
        <v>43</v>
      </c>
      <c r="AJ3075" s="13">
        <v>46</v>
      </c>
      <c r="AK3075" s="13">
        <v>42</v>
      </c>
      <c r="AL3075" s="13"/>
      <c r="AM3075" s="13"/>
      <c r="AN3075" s="13"/>
      <c r="AO3075" s="13"/>
      <c r="AP3075" s="13"/>
      <c r="AQ3075" s="13"/>
      <c r="AR3075" s="13">
        <v>54</v>
      </c>
      <c r="AS3075" s="13">
        <v>64</v>
      </c>
      <c r="AT3075" s="13">
        <v>63</v>
      </c>
      <c r="AU3075" s="13">
        <v>73</v>
      </c>
      <c r="AV3075" s="13">
        <v>59</v>
      </c>
      <c r="AW3075" s="13">
        <v>63</v>
      </c>
      <c r="AX3075" s="13">
        <v>50</v>
      </c>
      <c r="AY3075" s="14">
        <f t="shared" si="484"/>
        <v>58.083333333333336</v>
      </c>
      <c r="AZ3075" s="14">
        <f t="shared" si="491"/>
        <v>23</v>
      </c>
      <c r="BA3075" s="19">
        <f t="shared" si="485"/>
        <v>0.54545454545454541</v>
      </c>
      <c r="BB3075" s="20">
        <f t="shared" si="492"/>
        <v>14.945101558907533</v>
      </c>
      <c r="BC3075">
        <f t="shared" si="486"/>
        <v>0</v>
      </c>
      <c r="BD3075" s="14">
        <f t="shared" si="487"/>
        <v>19</v>
      </c>
      <c r="BE3075" s="14">
        <f t="shared" si="488"/>
        <v>46</v>
      </c>
      <c r="BF3075" s="14">
        <f t="shared" si="489"/>
        <v>56.25</v>
      </c>
      <c r="BG3075" s="14">
        <f t="shared" si="490"/>
        <v>60.857142857142854</v>
      </c>
    </row>
    <row r="3076" spans="1:59" x14ac:dyDescent="0.2">
      <c r="A3076" t="str">
        <f t="shared" si="493"/>
        <v>Bailey Williams (WB)_2016</v>
      </c>
      <c r="B3076" t="s">
        <v>2766</v>
      </c>
      <c r="C3076" t="s">
        <v>443</v>
      </c>
      <c r="D3076">
        <v>2016</v>
      </c>
      <c r="E3076" s="13">
        <v>117300</v>
      </c>
      <c r="F3076" s="13">
        <v>117300</v>
      </c>
      <c r="G3076" s="13">
        <v>117300</v>
      </c>
      <c r="H3076" s="13">
        <v>117300</v>
      </c>
      <c r="I3076" s="13">
        <v>117300</v>
      </c>
      <c r="J3076" s="13">
        <v>117300</v>
      </c>
      <c r="K3076" s="13">
        <v>117300</v>
      </c>
      <c r="L3076" s="13">
        <v>117300</v>
      </c>
      <c r="M3076" s="13">
        <v>117300</v>
      </c>
      <c r="N3076" s="13">
        <v>117300</v>
      </c>
      <c r="O3076" s="13">
        <v>117300</v>
      </c>
      <c r="P3076" s="13">
        <v>152100</v>
      </c>
      <c r="Q3076" s="13">
        <v>170400</v>
      </c>
      <c r="R3076" s="13">
        <v>189200</v>
      </c>
      <c r="S3076" s="13">
        <v>189200</v>
      </c>
      <c r="T3076" s="13">
        <v>189200</v>
      </c>
      <c r="U3076" s="13">
        <v>189200</v>
      </c>
      <c r="V3076" s="13">
        <v>189200</v>
      </c>
      <c r="W3076" s="13">
        <v>189200</v>
      </c>
      <c r="X3076" s="13">
        <v>189200</v>
      </c>
      <c r="Y3076" s="13">
        <v>189200</v>
      </c>
      <c r="Z3076" s="13">
        <v>189200</v>
      </c>
      <c r="AA3076" s="13">
        <v>189200</v>
      </c>
      <c r="AB3076" s="13"/>
      <c r="AC3076" s="13"/>
      <c r="AD3076" s="13"/>
      <c r="AE3076" s="13"/>
      <c r="AF3076" s="13"/>
      <c r="AG3076" s="13"/>
      <c r="AH3076" s="13"/>
      <c r="AI3076" s="13">
        <v>60</v>
      </c>
      <c r="AJ3076" s="13">
        <v>54</v>
      </c>
      <c r="AK3076" s="13"/>
      <c r="AL3076" s="13">
        <v>35</v>
      </c>
      <c r="AM3076" s="13">
        <v>44</v>
      </c>
      <c r="AN3076" s="13">
        <v>69</v>
      </c>
      <c r="AO3076" s="13"/>
      <c r="AP3076" s="13"/>
      <c r="AQ3076" s="13"/>
      <c r="AR3076" s="13"/>
      <c r="AS3076" s="13"/>
      <c r="AT3076" s="13"/>
      <c r="AU3076" s="13"/>
      <c r="AV3076" s="13"/>
      <c r="AW3076" s="13"/>
      <c r="AX3076" s="13">
        <v>53</v>
      </c>
      <c r="AY3076" s="14">
        <f t="shared" si="484"/>
        <v>52.5</v>
      </c>
      <c r="AZ3076" s="14">
        <f t="shared" si="491"/>
        <v>23</v>
      </c>
      <c r="BA3076" s="19">
        <f t="shared" si="485"/>
        <v>0.27272727272727271</v>
      </c>
      <c r="BB3076" s="20">
        <f t="shared" si="492"/>
        <v>11.912178642045291</v>
      </c>
      <c r="BC3076">
        <f t="shared" si="486"/>
        <v>0</v>
      </c>
      <c r="BD3076" s="14">
        <f t="shared" si="487"/>
        <v>1</v>
      </c>
      <c r="BE3076" s="14" t="str">
        <f t="shared" si="488"/>
        <v/>
      </c>
      <c r="BF3076" s="14">
        <f t="shared" si="489"/>
        <v>48.25</v>
      </c>
      <c r="BG3076" s="14">
        <f t="shared" si="490"/>
        <v>53</v>
      </c>
    </row>
    <row r="3077" spans="1:59" x14ac:dyDescent="0.2">
      <c r="A3077" t="str">
        <f t="shared" si="493"/>
        <v>Bailey Williams (WB)_2015</v>
      </c>
      <c r="B3077" t="s">
        <v>2766</v>
      </c>
      <c r="C3077" t="s">
        <v>443</v>
      </c>
      <c r="D3077">
        <v>2015</v>
      </c>
      <c r="E3077" s="13">
        <v>0</v>
      </c>
      <c r="F3077" s="13">
        <v>0</v>
      </c>
      <c r="G3077" s="13">
        <v>0</v>
      </c>
      <c r="H3077" s="13">
        <v>0</v>
      </c>
      <c r="I3077" s="13">
        <v>0</v>
      </c>
      <c r="J3077" s="13">
        <v>0</v>
      </c>
      <c r="K3077" s="13">
        <v>0</v>
      </c>
      <c r="L3077" s="13">
        <v>0</v>
      </c>
      <c r="M3077" s="13">
        <v>0</v>
      </c>
      <c r="N3077" s="13">
        <v>0</v>
      </c>
      <c r="O3077" s="13">
        <v>0</v>
      </c>
      <c r="P3077" s="13">
        <v>0</v>
      </c>
      <c r="Q3077" s="13">
        <v>0</v>
      </c>
      <c r="R3077" s="13">
        <v>0</v>
      </c>
      <c r="S3077" s="13">
        <v>0</v>
      </c>
      <c r="T3077" s="13">
        <v>0</v>
      </c>
      <c r="U3077" s="13">
        <v>0</v>
      </c>
      <c r="V3077" s="13">
        <v>0</v>
      </c>
      <c r="W3077" s="13">
        <v>0</v>
      </c>
      <c r="X3077" s="13">
        <v>0</v>
      </c>
      <c r="Y3077" s="13">
        <v>0</v>
      </c>
      <c r="Z3077" s="13">
        <v>0</v>
      </c>
      <c r="AA3077" s="13">
        <v>0</v>
      </c>
      <c r="AB3077" s="13"/>
      <c r="AC3077" s="13"/>
      <c r="AD3077" s="13"/>
      <c r="AE3077" s="13"/>
      <c r="AF3077" s="13"/>
      <c r="AG3077" s="13"/>
      <c r="AH3077" s="13"/>
      <c r="AI3077" s="13"/>
      <c r="AJ3077" s="13"/>
      <c r="AK3077" s="13"/>
      <c r="AL3077" s="13"/>
      <c r="AM3077" s="13"/>
      <c r="AN3077" s="13"/>
      <c r="AO3077" s="13"/>
      <c r="AP3077" s="13"/>
      <c r="AQ3077" s="13"/>
      <c r="AR3077" s="13"/>
      <c r="AS3077" s="13"/>
      <c r="AT3077" s="13"/>
      <c r="AU3077" s="13"/>
      <c r="AV3077" s="13"/>
      <c r="AW3077" s="13"/>
      <c r="AX3077" s="13"/>
      <c r="AY3077" s="14" t="str">
        <f t="shared" si="484"/>
        <v/>
      </c>
      <c r="AZ3077" s="14">
        <f t="shared" si="491"/>
        <v>23</v>
      </c>
      <c r="BA3077" s="19">
        <f t="shared" si="485"/>
        <v>0</v>
      </c>
      <c r="BB3077" s="20" t="e">
        <f t="shared" si="492"/>
        <v>#DIV/0!</v>
      </c>
      <c r="BC3077">
        <f t="shared" si="486"/>
        <v>23</v>
      </c>
      <c r="BD3077" s="14">
        <f t="shared" si="487"/>
        <v>1</v>
      </c>
      <c r="BE3077" s="14" t="str">
        <f t="shared" si="488"/>
        <v/>
      </c>
      <c r="BF3077" s="14" t="str">
        <f t="shared" si="489"/>
        <v/>
      </c>
      <c r="BG3077" s="14" t="str">
        <f t="shared" si="490"/>
        <v/>
      </c>
    </row>
    <row r="3078" spans="1:59" x14ac:dyDescent="0.2">
      <c r="A3078" t="str">
        <f t="shared" si="493"/>
        <v>Marley Williams_2018</v>
      </c>
      <c r="B3078" t="s">
        <v>778</v>
      </c>
      <c r="C3078" t="s">
        <v>316</v>
      </c>
      <c r="D3078">
        <v>2018</v>
      </c>
      <c r="E3078" s="13">
        <v>396300</v>
      </c>
      <c r="F3078" s="13">
        <v>396300</v>
      </c>
      <c r="G3078" s="13">
        <v>396300</v>
      </c>
      <c r="H3078" s="13">
        <v>368700</v>
      </c>
      <c r="I3078" s="13">
        <v>353700</v>
      </c>
      <c r="J3078" s="13">
        <v>341100</v>
      </c>
      <c r="K3078" s="13">
        <v>339100</v>
      </c>
      <c r="L3078" s="13">
        <v>329100</v>
      </c>
      <c r="M3078" s="13">
        <v>305800</v>
      </c>
      <c r="N3078" s="13">
        <v>287600</v>
      </c>
      <c r="O3078" s="13">
        <v>279700</v>
      </c>
      <c r="P3078" s="13">
        <v>287800</v>
      </c>
      <c r="Q3078" s="13">
        <v>296500</v>
      </c>
      <c r="R3078" s="13">
        <v>296500</v>
      </c>
      <c r="S3078" s="13">
        <v>302500</v>
      </c>
      <c r="T3078" s="13">
        <v>299800</v>
      </c>
      <c r="U3078" s="13">
        <v>304000</v>
      </c>
      <c r="V3078" s="13">
        <v>309500</v>
      </c>
      <c r="W3078" s="13">
        <v>309700</v>
      </c>
      <c r="X3078" s="13">
        <v>305800</v>
      </c>
      <c r="Y3078" s="13">
        <v>311000</v>
      </c>
      <c r="Z3078" s="13">
        <v>327900</v>
      </c>
      <c r="AA3078" s="13">
        <v>336100</v>
      </c>
      <c r="AB3078" s="13">
        <v>61</v>
      </c>
      <c r="AC3078" s="13">
        <v>66</v>
      </c>
      <c r="AD3078" s="13">
        <v>47</v>
      </c>
      <c r="AE3078" s="13">
        <v>70</v>
      </c>
      <c r="AF3078" s="13">
        <v>62</v>
      </c>
      <c r="AG3078" s="13">
        <v>66</v>
      </c>
      <c r="AH3078" s="13">
        <v>52</v>
      </c>
      <c r="AI3078" s="13">
        <v>28</v>
      </c>
      <c r="AJ3078" s="13">
        <v>64</v>
      </c>
      <c r="AK3078" s="13">
        <v>63</v>
      </c>
      <c r="AL3078" s="13">
        <v>59</v>
      </c>
      <c r="AM3078" s="13">
        <v>72</v>
      </c>
      <c r="AN3078" s="13"/>
      <c r="AO3078" s="13">
        <v>62</v>
      </c>
      <c r="AP3078" s="13">
        <v>45</v>
      </c>
      <c r="AQ3078" s="13">
        <v>86</v>
      </c>
      <c r="AR3078" s="13">
        <v>67</v>
      </c>
      <c r="AS3078" s="13">
        <v>37</v>
      </c>
      <c r="AT3078" s="13">
        <v>77</v>
      </c>
      <c r="AU3078" s="13">
        <v>86</v>
      </c>
      <c r="AV3078" s="13">
        <v>67</v>
      </c>
      <c r="AW3078" s="13">
        <v>66</v>
      </c>
      <c r="AX3078" s="13">
        <v>77</v>
      </c>
      <c r="AY3078" s="14">
        <f t="shared" si="484"/>
        <v>62.727272727272727</v>
      </c>
      <c r="AZ3078" s="14">
        <f t="shared" ref="AZ3078:AZ3093" si="494">COUNTIF(AB3078:AX3078,"&lt;&gt;0")</f>
        <v>23</v>
      </c>
      <c r="BA3078" s="19">
        <f t="shared" si="485"/>
        <v>1</v>
      </c>
      <c r="BB3078" s="20">
        <f t="shared" ref="BB3078:BB3093" si="495">STDEV(AB3078:AX3078)</f>
        <v>14.24674338119757</v>
      </c>
      <c r="BC3078">
        <f t="shared" si="486"/>
        <v>0</v>
      </c>
      <c r="BD3078" s="14">
        <f t="shared" si="487"/>
        <v>11</v>
      </c>
      <c r="BE3078" s="14">
        <f t="shared" si="488"/>
        <v>62</v>
      </c>
      <c r="BF3078" s="14">
        <f t="shared" si="489"/>
        <v>56.333333333333336</v>
      </c>
      <c r="BG3078" s="14">
        <f t="shared" si="490"/>
        <v>67.555555555555557</v>
      </c>
    </row>
    <row r="3079" spans="1:59" x14ac:dyDescent="0.2">
      <c r="A3079" t="str">
        <f t="shared" si="493"/>
        <v>Marley Williams_2017</v>
      </c>
      <c r="B3079" t="s">
        <v>778</v>
      </c>
      <c r="C3079" t="s">
        <v>316</v>
      </c>
      <c r="D3079">
        <v>2017</v>
      </c>
      <c r="E3079" s="13">
        <v>309100</v>
      </c>
      <c r="F3079" s="13">
        <v>309100</v>
      </c>
      <c r="G3079" s="13">
        <v>309100</v>
      </c>
      <c r="H3079" s="13">
        <v>321500</v>
      </c>
      <c r="I3079" s="13">
        <v>341000</v>
      </c>
      <c r="J3079" s="13">
        <v>362400</v>
      </c>
      <c r="K3079" s="13">
        <v>377100</v>
      </c>
      <c r="L3079" s="13">
        <v>383500</v>
      </c>
      <c r="M3079" s="13">
        <v>368400</v>
      </c>
      <c r="N3079" s="13">
        <v>356300</v>
      </c>
      <c r="O3079" s="13">
        <v>359700</v>
      </c>
      <c r="P3079" s="13">
        <v>363000</v>
      </c>
      <c r="Q3079" s="13">
        <v>363000</v>
      </c>
      <c r="R3079" s="13">
        <v>372300</v>
      </c>
      <c r="S3079" s="13">
        <v>371200</v>
      </c>
      <c r="T3079" s="13">
        <v>371200</v>
      </c>
      <c r="U3079" s="13">
        <v>371200</v>
      </c>
      <c r="V3079" s="13">
        <v>371200</v>
      </c>
      <c r="W3079" s="13">
        <v>371200</v>
      </c>
      <c r="X3079" s="13">
        <v>371200</v>
      </c>
      <c r="Y3079" s="13">
        <v>371200</v>
      </c>
      <c r="Z3079" s="13">
        <v>371200</v>
      </c>
      <c r="AA3079" s="13">
        <v>371200</v>
      </c>
      <c r="AB3079" s="13">
        <v>37</v>
      </c>
      <c r="AC3079" s="13">
        <v>90</v>
      </c>
      <c r="AD3079" s="13">
        <v>81</v>
      </c>
      <c r="AE3079" s="13">
        <v>61</v>
      </c>
      <c r="AF3079" s="13">
        <v>105</v>
      </c>
      <c r="AG3079" s="13">
        <v>80</v>
      </c>
      <c r="AH3079" s="13">
        <v>50</v>
      </c>
      <c r="AI3079" s="13">
        <v>62</v>
      </c>
      <c r="AJ3079" s="13">
        <v>77</v>
      </c>
      <c r="AK3079" s="13">
        <v>78</v>
      </c>
      <c r="AL3079" s="13">
        <v>65</v>
      </c>
      <c r="AM3079" s="13"/>
      <c r="AN3079" s="13">
        <v>91</v>
      </c>
      <c r="AO3079" s="13">
        <v>60</v>
      </c>
      <c r="AP3079" s="13"/>
      <c r="AQ3079" s="13"/>
      <c r="AR3079" s="13"/>
      <c r="AS3079" s="13"/>
      <c r="AT3079" s="13"/>
      <c r="AU3079" s="13"/>
      <c r="AV3079" s="13"/>
      <c r="AW3079" s="13"/>
      <c r="AX3079" s="13"/>
      <c r="AY3079" s="14">
        <f t="shared" si="484"/>
        <v>72.07692307692308</v>
      </c>
      <c r="AZ3079" s="14">
        <f t="shared" si="494"/>
        <v>23</v>
      </c>
      <c r="BA3079" s="19">
        <f t="shared" si="485"/>
        <v>0.59090909090909094</v>
      </c>
      <c r="BB3079" s="20">
        <f t="shared" si="495"/>
        <v>18.490815460932396</v>
      </c>
      <c r="BC3079">
        <f t="shared" si="486"/>
        <v>0</v>
      </c>
      <c r="BD3079" s="14">
        <f t="shared" si="487"/>
        <v>1</v>
      </c>
      <c r="BE3079" s="14">
        <f t="shared" si="488"/>
        <v>75.666666666666671</v>
      </c>
      <c r="BF3079" s="14">
        <f t="shared" si="489"/>
        <v>66.400000000000006</v>
      </c>
      <c r="BG3079" s="14" t="str">
        <f t="shared" si="490"/>
        <v/>
      </c>
    </row>
    <row r="3080" spans="1:59" x14ac:dyDescent="0.2">
      <c r="A3080" t="str">
        <f t="shared" si="493"/>
        <v>Marley Williams_2016</v>
      </c>
      <c r="B3080" t="s">
        <v>778</v>
      </c>
      <c r="C3080" t="s">
        <v>316</v>
      </c>
      <c r="D3080">
        <v>2016</v>
      </c>
      <c r="E3080" s="13">
        <v>462400</v>
      </c>
      <c r="F3080" s="13">
        <v>462400</v>
      </c>
      <c r="G3080" s="13">
        <v>462400</v>
      </c>
      <c r="H3080" s="13">
        <v>415400</v>
      </c>
      <c r="I3080" s="13">
        <v>415400</v>
      </c>
      <c r="J3080" s="13">
        <v>415400</v>
      </c>
      <c r="K3080" s="13">
        <v>415400</v>
      </c>
      <c r="L3080" s="13">
        <v>415400</v>
      </c>
      <c r="M3080" s="13">
        <v>415400</v>
      </c>
      <c r="N3080" s="13">
        <v>415400</v>
      </c>
      <c r="O3080" s="13">
        <v>415400</v>
      </c>
      <c r="P3080" s="13">
        <v>415400</v>
      </c>
      <c r="Q3080" s="13">
        <v>368800</v>
      </c>
      <c r="R3080" s="13">
        <v>368800</v>
      </c>
      <c r="S3080" s="13">
        <v>329700</v>
      </c>
      <c r="T3080" s="13">
        <v>314000</v>
      </c>
      <c r="U3080" s="13">
        <v>314000</v>
      </c>
      <c r="V3080" s="13">
        <v>314000</v>
      </c>
      <c r="W3080" s="13">
        <v>310300</v>
      </c>
      <c r="X3080" s="13">
        <v>306000</v>
      </c>
      <c r="Y3080" s="13">
        <v>297000</v>
      </c>
      <c r="Z3080" s="13">
        <v>297000</v>
      </c>
      <c r="AA3080" s="13">
        <v>295600</v>
      </c>
      <c r="AB3080" s="13">
        <v>67</v>
      </c>
      <c r="AC3080" s="13">
        <v>81</v>
      </c>
      <c r="AD3080" s="13">
        <v>18</v>
      </c>
      <c r="AE3080" s="13"/>
      <c r="AF3080" s="13"/>
      <c r="AG3080" s="13"/>
      <c r="AH3080" s="13"/>
      <c r="AI3080" s="13"/>
      <c r="AJ3080" s="13"/>
      <c r="AK3080" s="13"/>
      <c r="AL3080" s="13"/>
      <c r="AM3080" s="13">
        <v>45</v>
      </c>
      <c r="AN3080" s="13"/>
      <c r="AO3080" s="13">
        <v>72</v>
      </c>
      <c r="AP3080" s="13">
        <v>45</v>
      </c>
      <c r="AQ3080" s="13"/>
      <c r="AR3080" s="13"/>
      <c r="AS3080" s="13">
        <v>68</v>
      </c>
      <c r="AT3080" s="13">
        <v>69</v>
      </c>
      <c r="AU3080" s="13">
        <v>32</v>
      </c>
      <c r="AV3080" s="13"/>
      <c r="AW3080" s="13">
        <v>80</v>
      </c>
      <c r="AX3080" s="13">
        <v>48</v>
      </c>
      <c r="AY3080" s="14">
        <f t="shared" si="484"/>
        <v>56.81818181818182</v>
      </c>
      <c r="AZ3080" s="14">
        <f t="shared" si="494"/>
        <v>23</v>
      </c>
      <c r="BA3080" s="19">
        <f t="shared" si="485"/>
        <v>0.5</v>
      </c>
      <c r="BB3080" s="20">
        <f t="shared" si="495"/>
        <v>20.517398381949796</v>
      </c>
      <c r="BC3080">
        <f t="shared" si="486"/>
        <v>0</v>
      </c>
      <c r="BD3080" s="14">
        <f t="shared" si="487"/>
        <v>23</v>
      </c>
      <c r="BE3080" s="14">
        <f t="shared" si="488"/>
        <v>55.333333333333336</v>
      </c>
      <c r="BF3080" s="14">
        <f t="shared" si="489"/>
        <v>45</v>
      </c>
      <c r="BG3080" s="14">
        <f t="shared" si="490"/>
        <v>57</v>
      </c>
    </row>
    <row r="3081" spans="1:59" x14ac:dyDescent="0.2">
      <c r="A3081" t="str">
        <f t="shared" si="493"/>
        <v>Marley Williams_2015</v>
      </c>
      <c r="B3081" t="s">
        <v>778</v>
      </c>
      <c r="C3081" t="s">
        <v>316</v>
      </c>
      <c r="D3081">
        <v>2015</v>
      </c>
      <c r="E3081" s="13">
        <v>380900</v>
      </c>
      <c r="F3081" s="13">
        <v>380900</v>
      </c>
      <c r="G3081" s="13">
        <v>380900</v>
      </c>
      <c r="H3081" s="13">
        <v>366400</v>
      </c>
      <c r="I3081" s="13">
        <v>378700</v>
      </c>
      <c r="J3081" s="13">
        <v>395200</v>
      </c>
      <c r="K3081" s="13">
        <v>414300</v>
      </c>
      <c r="L3081" s="13">
        <v>413500</v>
      </c>
      <c r="M3081" s="13">
        <v>420900</v>
      </c>
      <c r="N3081" s="13">
        <v>419800</v>
      </c>
      <c r="O3081" s="13">
        <v>428100</v>
      </c>
      <c r="P3081" s="13">
        <v>421600</v>
      </c>
      <c r="Q3081" s="13">
        <v>421600</v>
      </c>
      <c r="R3081" s="13">
        <v>424800</v>
      </c>
      <c r="S3081" s="13">
        <v>435000</v>
      </c>
      <c r="T3081" s="13">
        <v>435000</v>
      </c>
      <c r="U3081" s="13">
        <v>461000</v>
      </c>
      <c r="V3081" s="13">
        <v>481900</v>
      </c>
      <c r="W3081" s="13">
        <v>483100</v>
      </c>
      <c r="X3081" s="13">
        <v>468000</v>
      </c>
      <c r="Y3081" s="13">
        <v>459500</v>
      </c>
      <c r="Z3081" s="13">
        <v>445900</v>
      </c>
      <c r="AA3081" s="13">
        <v>428100</v>
      </c>
      <c r="AB3081" s="13">
        <v>53</v>
      </c>
      <c r="AC3081" s="13">
        <v>87</v>
      </c>
      <c r="AD3081" s="13">
        <v>53</v>
      </c>
      <c r="AE3081" s="13">
        <v>106</v>
      </c>
      <c r="AF3081" s="13">
        <v>105</v>
      </c>
      <c r="AG3081" s="13">
        <v>69</v>
      </c>
      <c r="AH3081" s="13">
        <v>72</v>
      </c>
      <c r="AI3081" s="13">
        <v>122</v>
      </c>
      <c r="AJ3081" s="13">
        <v>54</v>
      </c>
      <c r="AK3081" s="13">
        <v>91</v>
      </c>
      <c r="AL3081" s="13">
        <v>94</v>
      </c>
      <c r="AM3081" s="13"/>
      <c r="AN3081" s="13">
        <v>73</v>
      </c>
      <c r="AO3081" s="13">
        <v>107</v>
      </c>
      <c r="AP3081" s="13"/>
      <c r="AQ3081" s="13">
        <v>137</v>
      </c>
      <c r="AR3081" s="13">
        <v>83</v>
      </c>
      <c r="AS3081" s="13">
        <v>74</v>
      </c>
      <c r="AT3081" s="13">
        <v>101</v>
      </c>
      <c r="AU3081" s="13">
        <v>90</v>
      </c>
      <c r="AV3081" s="13">
        <v>60</v>
      </c>
      <c r="AW3081" s="13">
        <v>83</v>
      </c>
      <c r="AX3081" s="13"/>
      <c r="AY3081" s="14">
        <f t="shared" si="484"/>
        <v>85.7</v>
      </c>
      <c r="AZ3081" s="14">
        <f t="shared" si="494"/>
        <v>23</v>
      </c>
      <c r="BA3081" s="19">
        <f t="shared" si="485"/>
        <v>0.90909090909090906</v>
      </c>
      <c r="BB3081" s="20">
        <f t="shared" si="495"/>
        <v>23.081320768557706</v>
      </c>
      <c r="BC3081">
        <f t="shared" si="486"/>
        <v>0</v>
      </c>
      <c r="BD3081" s="14">
        <f t="shared" si="487"/>
        <v>4</v>
      </c>
      <c r="BE3081" s="14">
        <f t="shared" si="488"/>
        <v>78.833333333333329</v>
      </c>
      <c r="BF3081" s="14">
        <f t="shared" si="489"/>
        <v>86.6</v>
      </c>
      <c r="BG3081" s="14">
        <f t="shared" si="490"/>
        <v>89.714285714285708</v>
      </c>
    </row>
    <row r="3082" spans="1:59" x14ac:dyDescent="0.2">
      <c r="A3082" t="str">
        <f t="shared" si="493"/>
        <v>Zachary Williams_2018</v>
      </c>
      <c r="B3082" t="s">
        <v>1983</v>
      </c>
      <c r="C3082" t="s">
        <v>490</v>
      </c>
      <c r="D3082">
        <v>2018</v>
      </c>
      <c r="E3082" s="13">
        <v>516200</v>
      </c>
      <c r="F3082" s="13">
        <v>516200</v>
      </c>
      <c r="G3082" s="13">
        <v>516200</v>
      </c>
      <c r="H3082" s="13">
        <v>516200</v>
      </c>
      <c r="I3082" s="13">
        <v>516200</v>
      </c>
      <c r="J3082" s="13">
        <v>516200</v>
      </c>
      <c r="K3082" s="13">
        <v>516200</v>
      </c>
      <c r="L3082" s="13">
        <v>516200</v>
      </c>
      <c r="M3082" s="13">
        <v>516200</v>
      </c>
      <c r="N3082" s="13">
        <v>516200</v>
      </c>
      <c r="O3082" s="13">
        <v>516200</v>
      </c>
      <c r="P3082" s="13">
        <v>516200</v>
      </c>
      <c r="Q3082" s="13">
        <v>516200</v>
      </c>
      <c r="R3082" s="13">
        <v>516200</v>
      </c>
      <c r="S3082" s="13">
        <v>516200</v>
      </c>
      <c r="T3082" s="13">
        <v>516200</v>
      </c>
      <c r="U3082" s="13">
        <v>516200</v>
      </c>
      <c r="V3082" s="13">
        <v>516200</v>
      </c>
      <c r="W3082" s="13">
        <v>516200</v>
      </c>
      <c r="X3082" s="13">
        <v>516200</v>
      </c>
      <c r="Y3082" s="13">
        <v>516200</v>
      </c>
      <c r="Z3082" s="13">
        <v>516200</v>
      </c>
      <c r="AA3082" s="13">
        <v>516200</v>
      </c>
      <c r="AB3082" s="13"/>
      <c r="AC3082" s="13"/>
      <c r="AD3082" s="13"/>
      <c r="AE3082" s="13"/>
      <c r="AF3082" s="13"/>
      <c r="AG3082" s="13"/>
      <c r="AH3082" s="13"/>
      <c r="AI3082" s="13"/>
      <c r="AJ3082" s="13"/>
      <c r="AK3082" s="13"/>
      <c r="AL3082" s="13"/>
      <c r="AM3082" s="13"/>
      <c r="AN3082" s="13"/>
      <c r="AO3082" s="13"/>
      <c r="AP3082" s="13"/>
      <c r="AQ3082" s="13"/>
      <c r="AR3082" s="13"/>
      <c r="AS3082" s="13"/>
      <c r="AT3082" s="13"/>
      <c r="AU3082" s="13"/>
      <c r="AV3082" s="13"/>
      <c r="AW3082" s="13"/>
      <c r="AX3082" s="13"/>
      <c r="AY3082" s="14" t="str">
        <f t="shared" si="484"/>
        <v/>
      </c>
      <c r="AZ3082" s="14">
        <f t="shared" si="494"/>
        <v>23</v>
      </c>
      <c r="BA3082" s="19">
        <f t="shared" si="485"/>
        <v>0</v>
      </c>
      <c r="BB3082" s="20" t="e">
        <f t="shared" si="495"/>
        <v>#DIV/0!</v>
      </c>
      <c r="BC3082">
        <f t="shared" si="486"/>
        <v>0</v>
      </c>
      <c r="BD3082" s="14">
        <f t="shared" si="487"/>
        <v>1</v>
      </c>
      <c r="BE3082" s="14" t="str">
        <f t="shared" si="488"/>
        <v/>
      </c>
      <c r="BF3082" s="14" t="str">
        <f t="shared" si="489"/>
        <v/>
      </c>
      <c r="BG3082" s="14" t="str">
        <f t="shared" si="490"/>
        <v/>
      </c>
    </row>
    <row r="3083" spans="1:59" x14ac:dyDescent="0.2">
      <c r="A3083" t="str">
        <f t="shared" si="493"/>
        <v>Zachary Williams_2017</v>
      </c>
      <c r="B3083" t="s">
        <v>1983</v>
      </c>
      <c r="C3083" t="s">
        <v>490</v>
      </c>
      <c r="D3083">
        <v>2017</v>
      </c>
      <c r="E3083" s="13">
        <v>480100</v>
      </c>
      <c r="F3083" s="13">
        <v>480100</v>
      </c>
      <c r="G3083" s="13">
        <v>480100</v>
      </c>
      <c r="H3083" s="13">
        <v>482400</v>
      </c>
      <c r="I3083" s="13">
        <v>482600</v>
      </c>
      <c r="J3083" s="13">
        <v>488500</v>
      </c>
      <c r="K3083" s="13">
        <v>497000</v>
      </c>
      <c r="L3083" s="13">
        <v>503800</v>
      </c>
      <c r="M3083" s="13">
        <v>506100</v>
      </c>
      <c r="N3083" s="13">
        <v>486800</v>
      </c>
      <c r="O3083" s="13">
        <v>481000</v>
      </c>
      <c r="P3083" s="13">
        <v>499600</v>
      </c>
      <c r="Q3083" s="13">
        <v>510300</v>
      </c>
      <c r="R3083" s="13">
        <v>510300</v>
      </c>
      <c r="S3083" s="13">
        <v>491300</v>
      </c>
      <c r="T3083" s="13">
        <v>491300</v>
      </c>
      <c r="U3083" s="13">
        <v>491300</v>
      </c>
      <c r="V3083" s="13">
        <v>447200</v>
      </c>
      <c r="W3083" s="13">
        <v>448000</v>
      </c>
      <c r="X3083" s="13">
        <v>463000</v>
      </c>
      <c r="Y3083" s="13">
        <v>476400</v>
      </c>
      <c r="Z3083" s="13">
        <v>477200</v>
      </c>
      <c r="AA3083" s="13">
        <v>471600</v>
      </c>
      <c r="AB3083" s="13">
        <v>92</v>
      </c>
      <c r="AC3083" s="13">
        <v>84</v>
      </c>
      <c r="AD3083" s="13">
        <v>109</v>
      </c>
      <c r="AE3083" s="13">
        <v>90</v>
      </c>
      <c r="AF3083" s="13">
        <v>96</v>
      </c>
      <c r="AG3083" s="13">
        <v>120</v>
      </c>
      <c r="AH3083" s="13">
        <v>90</v>
      </c>
      <c r="AI3083" s="13">
        <v>92</v>
      </c>
      <c r="AJ3083" s="13">
        <v>72</v>
      </c>
      <c r="AK3083" s="13">
        <v>109</v>
      </c>
      <c r="AL3083" s="13">
        <v>145</v>
      </c>
      <c r="AM3083" s="13">
        <v>63</v>
      </c>
      <c r="AN3083" s="13"/>
      <c r="AO3083" s="13">
        <v>49</v>
      </c>
      <c r="AP3083" s="13"/>
      <c r="AQ3083" s="13"/>
      <c r="AR3083" s="13">
        <v>82</v>
      </c>
      <c r="AS3083" s="13">
        <v>139</v>
      </c>
      <c r="AT3083" s="13">
        <v>82</v>
      </c>
      <c r="AU3083" s="13">
        <v>89</v>
      </c>
      <c r="AV3083" s="13">
        <v>119</v>
      </c>
      <c r="AW3083" s="13">
        <v>68</v>
      </c>
      <c r="AX3083" s="13">
        <v>88</v>
      </c>
      <c r="AY3083" s="14">
        <f t="shared" si="484"/>
        <v>93.9</v>
      </c>
      <c r="AZ3083" s="14">
        <f t="shared" si="494"/>
        <v>23</v>
      </c>
      <c r="BA3083" s="19">
        <f t="shared" si="485"/>
        <v>0.90909090909090906</v>
      </c>
      <c r="BB3083" s="20">
        <f t="shared" si="495"/>
        <v>24.078599364755842</v>
      </c>
      <c r="BC3083">
        <f t="shared" si="486"/>
        <v>0</v>
      </c>
      <c r="BD3083" s="14">
        <f t="shared" si="487"/>
        <v>18</v>
      </c>
      <c r="BE3083" s="14">
        <f t="shared" si="488"/>
        <v>98.5</v>
      </c>
      <c r="BF3083" s="14">
        <f t="shared" si="489"/>
        <v>95.166666666666671</v>
      </c>
      <c r="BG3083" s="14">
        <f t="shared" si="490"/>
        <v>95.285714285714292</v>
      </c>
    </row>
    <row r="3084" spans="1:59" x14ac:dyDescent="0.2">
      <c r="A3084" t="str">
        <f t="shared" si="493"/>
        <v>Zachary Williams_2016</v>
      </c>
      <c r="B3084" t="s">
        <v>1983</v>
      </c>
      <c r="C3084" t="s">
        <v>490</v>
      </c>
      <c r="D3084">
        <v>2016</v>
      </c>
      <c r="E3084" s="13">
        <v>375500</v>
      </c>
      <c r="F3084" s="13">
        <v>375500</v>
      </c>
      <c r="G3084" s="13">
        <v>375500</v>
      </c>
      <c r="H3084" s="13">
        <v>375500</v>
      </c>
      <c r="I3084" s="13">
        <v>375500</v>
      </c>
      <c r="J3084" s="13">
        <v>388900</v>
      </c>
      <c r="K3084" s="13">
        <v>411900</v>
      </c>
      <c r="L3084" s="13">
        <v>412000</v>
      </c>
      <c r="M3084" s="13">
        <v>422000</v>
      </c>
      <c r="N3084" s="13">
        <v>429300</v>
      </c>
      <c r="O3084" s="13">
        <v>448400</v>
      </c>
      <c r="P3084" s="13">
        <v>455300</v>
      </c>
      <c r="Q3084" s="13">
        <v>454100</v>
      </c>
      <c r="R3084" s="13">
        <v>452300</v>
      </c>
      <c r="S3084" s="13">
        <v>473900</v>
      </c>
      <c r="T3084" s="13">
        <v>473900</v>
      </c>
      <c r="U3084" s="13">
        <v>488800</v>
      </c>
      <c r="V3084" s="13">
        <v>500700</v>
      </c>
      <c r="W3084" s="13">
        <v>480800</v>
      </c>
      <c r="X3084" s="13">
        <v>466200</v>
      </c>
      <c r="Y3084" s="13">
        <v>450500</v>
      </c>
      <c r="Z3084" s="13">
        <v>434500</v>
      </c>
      <c r="AA3084" s="13">
        <v>417800</v>
      </c>
      <c r="AB3084" s="13"/>
      <c r="AC3084" s="13"/>
      <c r="AD3084" s="13">
        <v>75</v>
      </c>
      <c r="AE3084" s="13">
        <v>87</v>
      </c>
      <c r="AF3084" s="13">
        <v>88</v>
      </c>
      <c r="AG3084" s="13">
        <v>105</v>
      </c>
      <c r="AH3084" s="13">
        <v>52</v>
      </c>
      <c r="AI3084" s="13">
        <v>110</v>
      </c>
      <c r="AJ3084" s="13">
        <v>107</v>
      </c>
      <c r="AK3084" s="13">
        <v>84</v>
      </c>
      <c r="AL3084" s="13">
        <v>93</v>
      </c>
      <c r="AM3084" s="13">
        <v>94</v>
      </c>
      <c r="AN3084" s="13">
        <v>89</v>
      </c>
      <c r="AO3084" s="13">
        <v>141</v>
      </c>
      <c r="AP3084" s="13"/>
      <c r="AQ3084" s="13">
        <v>90</v>
      </c>
      <c r="AR3084" s="13">
        <v>95</v>
      </c>
      <c r="AS3084" s="13">
        <v>78</v>
      </c>
      <c r="AT3084" s="13">
        <v>91</v>
      </c>
      <c r="AU3084" s="13">
        <v>84</v>
      </c>
      <c r="AV3084" s="13">
        <v>68</v>
      </c>
      <c r="AW3084" s="13">
        <v>79</v>
      </c>
      <c r="AX3084" s="13">
        <v>55</v>
      </c>
      <c r="AY3084" s="14">
        <f t="shared" si="484"/>
        <v>88.25</v>
      </c>
      <c r="AZ3084" s="14">
        <f t="shared" si="494"/>
        <v>23</v>
      </c>
      <c r="BA3084" s="19">
        <f t="shared" si="485"/>
        <v>0.90909090909090906</v>
      </c>
      <c r="BB3084" s="20">
        <f t="shared" si="495"/>
        <v>19.512141968797948</v>
      </c>
      <c r="BC3084">
        <f t="shared" si="486"/>
        <v>0</v>
      </c>
      <c r="BD3084" s="14">
        <f t="shared" si="487"/>
        <v>1</v>
      </c>
      <c r="BE3084" s="14">
        <f t="shared" si="488"/>
        <v>88.75</v>
      </c>
      <c r="BF3084" s="14">
        <f t="shared" si="489"/>
        <v>90</v>
      </c>
      <c r="BG3084" s="14">
        <f t="shared" si="490"/>
        <v>80</v>
      </c>
    </row>
    <row r="3085" spans="1:59" x14ac:dyDescent="0.2">
      <c r="A3085" t="str">
        <f t="shared" si="493"/>
        <v>Zachary Williams_2015</v>
      </c>
      <c r="B3085" t="s">
        <v>1983</v>
      </c>
      <c r="C3085" t="s">
        <v>490</v>
      </c>
      <c r="D3085">
        <v>2015</v>
      </c>
      <c r="E3085" s="13">
        <v>348700</v>
      </c>
      <c r="F3085" s="13">
        <v>348700</v>
      </c>
      <c r="G3085" s="13">
        <v>348700</v>
      </c>
      <c r="H3085" s="13">
        <v>348700</v>
      </c>
      <c r="I3085" s="13">
        <v>348700</v>
      </c>
      <c r="J3085" s="13">
        <v>348700</v>
      </c>
      <c r="K3085" s="13">
        <v>348700</v>
      </c>
      <c r="L3085" s="13">
        <v>348700</v>
      </c>
      <c r="M3085" s="13">
        <v>273500</v>
      </c>
      <c r="N3085" s="13">
        <v>273500</v>
      </c>
      <c r="O3085" s="13">
        <v>273500</v>
      </c>
      <c r="P3085" s="13">
        <v>273500</v>
      </c>
      <c r="Q3085" s="13">
        <v>255600</v>
      </c>
      <c r="R3085" s="13">
        <v>255600</v>
      </c>
      <c r="S3085" s="13">
        <v>270700</v>
      </c>
      <c r="T3085" s="13">
        <v>325900</v>
      </c>
      <c r="U3085" s="13">
        <v>358000</v>
      </c>
      <c r="V3085" s="13">
        <v>376100</v>
      </c>
      <c r="W3085" s="13">
        <v>376100</v>
      </c>
      <c r="X3085" s="13">
        <v>376100</v>
      </c>
      <c r="Y3085" s="13">
        <v>389000</v>
      </c>
      <c r="Z3085" s="13">
        <v>402600</v>
      </c>
      <c r="AA3085" s="13">
        <v>414800</v>
      </c>
      <c r="AB3085" s="13"/>
      <c r="AC3085" s="13"/>
      <c r="AD3085" s="13"/>
      <c r="AE3085" s="13"/>
      <c r="AF3085" s="13"/>
      <c r="AG3085" s="13">
        <v>8</v>
      </c>
      <c r="AH3085" s="13">
        <v>26</v>
      </c>
      <c r="AI3085" s="13">
        <v>3</v>
      </c>
      <c r="AJ3085" s="13"/>
      <c r="AK3085" s="13"/>
      <c r="AL3085" s="13"/>
      <c r="AM3085" s="13">
        <v>93</v>
      </c>
      <c r="AN3085" s="13"/>
      <c r="AO3085" s="13">
        <v>89</v>
      </c>
      <c r="AP3085" s="13">
        <v>103</v>
      </c>
      <c r="AQ3085" s="13">
        <v>74</v>
      </c>
      <c r="AR3085" s="13">
        <v>81</v>
      </c>
      <c r="AS3085" s="13"/>
      <c r="AT3085" s="13"/>
      <c r="AU3085" s="13">
        <v>103</v>
      </c>
      <c r="AV3085" s="13">
        <v>86</v>
      </c>
      <c r="AW3085" s="13">
        <v>86</v>
      </c>
      <c r="AX3085" s="13">
        <v>83</v>
      </c>
      <c r="AY3085" s="14">
        <f t="shared" si="484"/>
        <v>69.583333333333329</v>
      </c>
      <c r="AZ3085" s="14">
        <f t="shared" si="494"/>
        <v>23</v>
      </c>
      <c r="BA3085" s="19">
        <f t="shared" si="485"/>
        <v>0.54545454545454541</v>
      </c>
      <c r="BB3085" s="20">
        <f t="shared" si="495"/>
        <v>35.869608136677321</v>
      </c>
      <c r="BC3085">
        <f t="shared" si="486"/>
        <v>0</v>
      </c>
      <c r="BD3085" s="14">
        <f t="shared" si="487"/>
        <v>13</v>
      </c>
      <c r="BE3085" s="14">
        <f t="shared" si="488"/>
        <v>8</v>
      </c>
      <c r="BF3085" s="14">
        <f t="shared" si="489"/>
        <v>40.666666666666664</v>
      </c>
      <c r="BG3085" s="14">
        <f t="shared" si="490"/>
        <v>88</v>
      </c>
    </row>
    <row r="3086" spans="1:59" x14ac:dyDescent="0.2">
      <c r="A3086" t="str">
        <f t="shared" si="493"/>
        <v>Tom Williamson_2018</v>
      </c>
      <c r="B3086" t="s">
        <v>1000</v>
      </c>
      <c r="C3086" t="s">
        <v>84</v>
      </c>
      <c r="D3086">
        <v>2018</v>
      </c>
      <c r="E3086" s="13">
        <v>274200</v>
      </c>
      <c r="F3086" s="13">
        <v>274200</v>
      </c>
      <c r="G3086" s="13">
        <v>274200</v>
      </c>
      <c r="H3086" s="13">
        <v>274200</v>
      </c>
      <c r="I3086" s="13">
        <v>274200</v>
      </c>
      <c r="J3086" s="13">
        <v>274200</v>
      </c>
      <c r="K3086" s="13">
        <v>274200</v>
      </c>
      <c r="L3086" s="13">
        <v>274200</v>
      </c>
      <c r="M3086" s="13">
        <v>274200</v>
      </c>
      <c r="N3086" s="13">
        <v>274200</v>
      </c>
      <c r="O3086" s="13">
        <v>274200</v>
      </c>
      <c r="P3086" s="13">
        <v>274200</v>
      </c>
      <c r="Q3086" s="13">
        <v>274200</v>
      </c>
      <c r="R3086" s="13">
        <v>274200</v>
      </c>
      <c r="S3086" s="13">
        <v>274200</v>
      </c>
      <c r="T3086" s="13">
        <v>274200</v>
      </c>
      <c r="U3086" s="13">
        <v>274200</v>
      </c>
      <c r="V3086" s="13">
        <v>274200</v>
      </c>
      <c r="W3086" s="13">
        <v>274200</v>
      </c>
      <c r="X3086" s="13">
        <v>274200</v>
      </c>
      <c r="Y3086" s="13">
        <v>274200</v>
      </c>
      <c r="Z3086" s="13">
        <v>274200</v>
      </c>
      <c r="AA3086" s="13">
        <v>274200</v>
      </c>
      <c r="AB3086" s="13"/>
      <c r="AC3086" s="13"/>
      <c r="AD3086" s="13"/>
      <c r="AE3086" s="13"/>
      <c r="AF3086" s="13"/>
      <c r="AG3086" s="13"/>
      <c r="AH3086" s="13"/>
      <c r="AI3086" s="13"/>
      <c r="AJ3086" s="13"/>
      <c r="AK3086" s="13"/>
      <c r="AL3086" s="13"/>
      <c r="AM3086" s="13"/>
      <c r="AN3086" s="13"/>
      <c r="AO3086" s="13"/>
      <c r="AP3086" s="13"/>
      <c r="AQ3086" s="13"/>
      <c r="AR3086" s="13"/>
      <c r="AS3086" s="13"/>
      <c r="AT3086" s="13"/>
      <c r="AU3086" s="13"/>
      <c r="AV3086" s="13"/>
      <c r="AW3086" s="13"/>
      <c r="AX3086" s="13"/>
      <c r="AY3086" s="14" t="str">
        <f t="shared" si="484"/>
        <v/>
      </c>
      <c r="AZ3086" s="14">
        <f t="shared" si="494"/>
        <v>23</v>
      </c>
      <c r="BA3086" s="19">
        <f t="shared" si="485"/>
        <v>0</v>
      </c>
      <c r="BB3086" s="20" t="e">
        <f t="shared" si="495"/>
        <v>#DIV/0!</v>
      </c>
      <c r="BC3086">
        <f t="shared" si="486"/>
        <v>0</v>
      </c>
      <c r="BD3086" s="14">
        <f t="shared" si="487"/>
        <v>1</v>
      </c>
      <c r="BE3086" s="14" t="str">
        <f t="shared" si="488"/>
        <v/>
      </c>
      <c r="BF3086" s="14" t="str">
        <f t="shared" si="489"/>
        <v/>
      </c>
      <c r="BG3086" s="14" t="str">
        <f t="shared" si="490"/>
        <v/>
      </c>
    </row>
    <row r="3087" spans="1:59" x14ac:dyDescent="0.2">
      <c r="A3087" t="str">
        <f t="shared" si="493"/>
        <v>Tom Williamson_2017</v>
      </c>
      <c r="B3087" t="s">
        <v>1000</v>
      </c>
      <c r="C3087" t="s">
        <v>84</v>
      </c>
      <c r="D3087">
        <v>2017</v>
      </c>
      <c r="E3087" s="13">
        <v>117300</v>
      </c>
      <c r="F3087" s="13">
        <v>117300</v>
      </c>
      <c r="G3087" s="13">
        <v>117300</v>
      </c>
      <c r="H3087" s="13">
        <v>117300</v>
      </c>
      <c r="I3087" s="13">
        <v>117300</v>
      </c>
      <c r="J3087" s="13">
        <v>177400</v>
      </c>
      <c r="K3087" s="13">
        <v>219200</v>
      </c>
      <c r="L3087" s="13">
        <v>251700</v>
      </c>
      <c r="M3087" s="13">
        <v>256000</v>
      </c>
      <c r="N3087" s="13">
        <v>255900</v>
      </c>
      <c r="O3087" s="13">
        <v>252100</v>
      </c>
      <c r="P3087" s="13">
        <v>252100</v>
      </c>
      <c r="Q3087" s="13">
        <v>246800</v>
      </c>
      <c r="R3087" s="13">
        <v>227200</v>
      </c>
      <c r="S3087" s="13">
        <v>227200</v>
      </c>
      <c r="T3087" s="13">
        <v>227200</v>
      </c>
      <c r="U3087" s="13">
        <v>227200</v>
      </c>
      <c r="V3087" s="13">
        <v>227200</v>
      </c>
      <c r="W3087" s="13">
        <v>212000</v>
      </c>
      <c r="X3087" s="13">
        <v>200700</v>
      </c>
      <c r="Y3087" s="13">
        <v>200700</v>
      </c>
      <c r="Z3087" s="13">
        <v>200500</v>
      </c>
      <c r="AA3087" s="13">
        <v>204900</v>
      </c>
      <c r="AB3087" s="13"/>
      <c r="AC3087" s="13"/>
      <c r="AD3087" s="13">
        <v>77</v>
      </c>
      <c r="AE3087" s="13">
        <v>45</v>
      </c>
      <c r="AF3087" s="13">
        <v>81</v>
      </c>
      <c r="AG3087" s="13">
        <v>72</v>
      </c>
      <c r="AH3087" s="13">
        <v>48</v>
      </c>
      <c r="AI3087" s="13">
        <v>38</v>
      </c>
      <c r="AJ3087" s="13">
        <v>64</v>
      </c>
      <c r="AK3087" s="13">
        <v>40</v>
      </c>
      <c r="AL3087" s="13"/>
      <c r="AM3087" s="13">
        <v>32</v>
      </c>
      <c r="AN3087" s="13">
        <v>29</v>
      </c>
      <c r="AO3087" s="13"/>
      <c r="AP3087" s="13"/>
      <c r="AQ3087" s="13"/>
      <c r="AR3087" s="13"/>
      <c r="AS3087" s="13">
        <v>41</v>
      </c>
      <c r="AT3087" s="13">
        <v>32</v>
      </c>
      <c r="AU3087" s="13"/>
      <c r="AV3087" s="13">
        <v>48</v>
      </c>
      <c r="AW3087" s="13">
        <v>51</v>
      </c>
      <c r="AX3087" s="13">
        <v>50</v>
      </c>
      <c r="AY3087" s="14">
        <f t="shared" si="484"/>
        <v>49.866666666666667</v>
      </c>
      <c r="AZ3087" s="14">
        <f t="shared" si="494"/>
        <v>23</v>
      </c>
      <c r="BA3087" s="19">
        <f t="shared" si="485"/>
        <v>0.68181818181818177</v>
      </c>
      <c r="BB3087" s="20">
        <f t="shared" si="495"/>
        <v>16.513486551762409</v>
      </c>
      <c r="BC3087">
        <f t="shared" si="486"/>
        <v>0</v>
      </c>
      <c r="BD3087" s="14">
        <f t="shared" si="487"/>
        <v>1</v>
      </c>
      <c r="BE3087" s="14">
        <f t="shared" si="488"/>
        <v>68.75</v>
      </c>
      <c r="BF3087" s="14">
        <f t="shared" si="489"/>
        <v>44.4</v>
      </c>
      <c r="BG3087" s="14">
        <f t="shared" si="490"/>
        <v>44.4</v>
      </c>
    </row>
    <row r="3088" spans="1:59" x14ac:dyDescent="0.2">
      <c r="A3088" t="str">
        <f t="shared" si="493"/>
        <v>Tom Williamson_2016</v>
      </c>
      <c r="B3088" t="s">
        <v>1000</v>
      </c>
      <c r="C3088" t="s">
        <v>84</v>
      </c>
      <c r="D3088">
        <v>2016</v>
      </c>
      <c r="E3088" s="13">
        <v>0</v>
      </c>
      <c r="F3088" s="13">
        <v>0</v>
      </c>
      <c r="G3088" s="13">
        <v>0</v>
      </c>
      <c r="H3088" s="13">
        <v>0</v>
      </c>
      <c r="I3088" s="13">
        <v>0</v>
      </c>
      <c r="J3088" s="13">
        <v>0</v>
      </c>
      <c r="K3088" s="13">
        <v>0</v>
      </c>
      <c r="L3088" s="13">
        <v>0</v>
      </c>
      <c r="M3088" s="13">
        <v>0</v>
      </c>
      <c r="N3088" s="13">
        <v>0</v>
      </c>
      <c r="O3088" s="13">
        <v>0</v>
      </c>
      <c r="P3088" s="13">
        <v>0</v>
      </c>
      <c r="Q3088" s="13">
        <v>0</v>
      </c>
      <c r="R3088" s="13">
        <v>0</v>
      </c>
      <c r="S3088" s="13">
        <v>0</v>
      </c>
      <c r="T3088" s="13">
        <v>0</v>
      </c>
      <c r="U3088" s="13">
        <v>0</v>
      </c>
      <c r="V3088" s="13">
        <v>0</v>
      </c>
      <c r="W3088" s="13">
        <v>0</v>
      </c>
      <c r="X3088" s="13">
        <v>0</v>
      </c>
      <c r="Y3088" s="13">
        <v>0</v>
      </c>
      <c r="Z3088" s="13">
        <v>0</v>
      </c>
      <c r="AA3088" s="13">
        <v>0</v>
      </c>
      <c r="AB3088" s="13"/>
      <c r="AC3088" s="13"/>
      <c r="AD3088" s="13"/>
      <c r="AE3088" s="13"/>
      <c r="AF3088" s="13"/>
      <c r="AG3088" s="13"/>
      <c r="AH3088" s="13"/>
      <c r="AI3088" s="13"/>
      <c r="AJ3088" s="13"/>
      <c r="AK3088" s="13"/>
      <c r="AL3088" s="13"/>
      <c r="AM3088" s="13"/>
      <c r="AN3088" s="13"/>
      <c r="AO3088" s="13"/>
      <c r="AP3088" s="13"/>
      <c r="AQ3088" s="13"/>
      <c r="AR3088" s="13"/>
      <c r="AS3088" s="13"/>
      <c r="AT3088" s="13"/>
      <c r="AU3088" s="13"/>
      <c r="AV3088" s="13"/>
      <c r="AW3088" s="13"/>
      <c r="AX3088" s="13"/>
      <c r="AY3088" s="14" t="str">
        <f t="shared" si="484"/>
        <v/>
      </c>
      <c r="AZ3088" s="14">
        <f t="shared" si="494"/>
        <v>23</v>
      </c>
      <c r="BA3088" s="19">
        <f t="shared" si="485"/>
        <v>0</v>
      </c>
      <c r="BB3088" s="20" t="e">
        <f t="shared" si="495"/>
        <v>#DIV/0!</v>
      </c>
      <c r="BC3088">
        <f t="shared" si="486"/>
        <v>23</v>
      </c>
      <c r="BD3088" s="14">
        <f t="shared" si="487"/>
        <v>1</v>
      </c>
      <c r="BE3088" s="14" t="str">
        <f t="shared" si="488"/>
        <v/>
      </c>
      <c r="BF3088" s="14" t="str">
        <f t="shared" si="489"/>
        <v/>
      </c>
      <c r="BG3088" s="14" t="str">
        <f t="shared" si="490"/>
        <v/>
      </c>
    </row>
    <row r="3089" spans="1:59" x14ac:dyDescent="0.2">
      <c r="A3089" t="str">
        <f t="shared" si="493"/>
        <v>Tom Williamson_2015</v>
      </c>
      <c r="B3089" t="s">
        <v>1000</v>
      </c>
      <c r="C3089" t="s">
        <v>84</v>
      </c>
      <c r="D3089">
        <v>2015</v>
      </c>
      <c r="E3089" s="13">
        <v>0</v>
      </c>
      <c r="F3089" s="13">
        <v>0</v>
      </c>
      <c r="G3089" s="13">
        <v>0</v>
      </c>
      <c r="H3089" s="13">
        <v>0</v>
      </c>
      <c r="I3089" s="13">
        <v>0</v>
      </c>
      <c r="J3089" s="13">
        <v>0</v>
      </c>
      <c r="K3089" s="13">
        <v>0</v>
      </c>
      <c r="L3089" s="13">
        <v>0</v>
      </c>
      <c r="M3089" s="13">
        <v>0</v>
      </c>
      <c r="N3089" s="13">
        <v>0</v>
      </c>
      <c r="O3089" s="13">
        <v>0</v>
      </c>
      <c r="P3089" s="13">
        <v>0</v>
      </c>
      <c r="Q3089" s="13">
        <v>0</v>
      </c>
      <c r="R3089" s="13">
        <v>0</v>
      </c>
      <c r="S3089" s="13">
        <v>0</v>
      </c>
      <c r="T3089" s="13">
        <v>0</v>
      </c>
      <c r="U3089" s="13">
        <v>0</v>
      </c>
      <c r="V3089" s="13">
        <v>0</v>
      </c>
      <c r="W3089" s="13">
        <v>0</v>
      </c>
      <c r="X3089" s="13">
        <v>0</v>
      </c>
      <c r="Y3089" s="13">
        <v>0</v>
      </c>
      <c r="Z3089" s="13">
        <v>0</v>
      </c>
      <c r="AA3089" s="13">
        <v>0</v>
      </c>
      <c r="AB3089" s="13"/>
      <c r="AC3089" s="13"/>
      <c r="AD3089" s="13"/>
      <c r="AE3089" s="13"/>
      <c r="AF3089" s="13"/>
      <c r="AG3089" s="13"/>
      <c r="AH3089" s="13"/>
      <c r="AI3089" s="13"/>
      <c r="AJ3089" s="13"/>
      <c r="AK3089" s="13"/>
      <c r="AL3089" s="13"/>
      <c r="AM3089" s="13"/>
      <c r="AN3089" s="13"/>
      <c r="AO3089" s="13"/>
      <c r="AP3089" s="13"/>
      <c r="AQ3089" s="13"/>
      <c r="AR3089" s="13"/>
      <c r="AS3089" s="13"/>
      <c r="AT3089" s="13"/>
      <c r="AU3089" s="13"/>
      <c r="AV3089" s="13"/>
      <c r="AW3089" s="13"/>
      <c r="AX3089" s="13"/>
      <c r="AY3089" s="14" t="str">
        <f t="shared" si="484"/>
        <v/>
      </c>
      <c r="AZ3089" s="14">
        <f t="shared" si="494"/>
        <v>23</v>
      </c>
      <c r="BA3089" s="19">
        <f t="shared" si="485"/>
        <v>0</v>
      </c>
      <c r="BB3089" s="20" t="e">
        <f t="shared" si="495"/>
        <v>#DIV/0!</v>
      </c>
      <c r="BC3089">
        <f t="shared" si="486"/>
        <v>23</v>
      </c>
      <c r="BD3089" s="14">
        <f t="shared" si="487"/>
        <v>1</v>
      </c>
      <c r="BE3089" s="14" t="str">
        <f t="shared" si="488"/>
        <v/>
      </c>
      <c r="BF3089" s="14" t="str">
        <f t="shared" si="489"/>
        <v/>
      </c>
      <c r="BG3089" s="14" t="str">
        <f t="shared" si="490"/>
        <v/>
      </c>
    </row>
    <row r="3090" spans="1:59" x14ac:dyDescent="0.2">
      <c r="A3090" t="str">
        <f t="shared" si="493"/>
        <v>Rupert Wills_2018</v>
      </c>
      <c r="B3090" t="s">
        <v>840</v>
      </c>
      <c r="C3090" t="s">
        <v>116</v>
      </c>
      <c r="D3090">
        <v>2018</v>
      </c>
      <c r="E3090" s="13">
        <v>224300</v>
      </c>
      <c r="F3090" s="13">
        <v>224300</v>
      </c>
      <c r="G3090" s="13">
        <v>224300</v>
      </c>
      <c r="H3090" s="13">
        <v>224300</v>
      </c>
      <c r="I3090" s="13">
        <v>224300</v>
      </c>
      <c r="J3090" s="13">
        <v>224300</v>
      </c>
      <c r="K3090" s="13">
        <v>224300</v>
      </c>
      <c r="L3090" s="13">
        <v>224300</v>
      </c>
      <c r="M3090" s="13">
        <v>224300</v>
      </c>
      <c r="N3090" s="13">
        <v>224300</v>
      </c>
      <c r="O3090" s="13">
        <v>224300</v>
      </c>
      <c r="P3090" s="13">
        <v>224300</v>
      </c>
      <c r="Q3090" s="13">
        <v>224300</v>
      </c>
      <c r="R3090" s="13">
        <v>224300</v>
      </c>
      <c r="S3090" s="13">
        <v>224300</v>
      </c>
      <c r="T3090" s="13">
        <v>224300</v>
      </c>
      <c r="U3090" s="13">
        <v>224300</v>
      </c>
      <c r="V3090" s="13">
        <v>224300</v>
      </c>
      <c r="W3090" s="13">
        <v>224300</v>
      </c>
      <c r="X3090" s="13">
        <v>224300</v>
      </c>
      <c r="Y3090" s="13">
        <v>224300</v>
      </c>
      <c r="Z3090" s="13">
        <v>224300</v>
      </c>
      <c r="AA3090" s="13">
        <v>224300</v>
      </c>
      <c r="AB3090" s="13"/>
      <c r="AC3090" s="13"/>
      <c r="AD3090" s="13"/>
      <c r="AE3090" s="13"/>
      <c r="AF3090" s="13"/>
      <c r="AG3090" s="13"/>
      <c r="AH3090" s="13"/>
      <c r="AI3090" s="13"/>
      <c r="AJ3090" s="13"/>
      <c r="AK3090" s="13"/>
      <c r="AL3090" s="13"/>
      <c r="AM3090" s="13"/>
      <c r="AN3090" s="13"/>
      <c r="AO3090" s="13"/>
      <c r="AP3090" s="13"/>
      <c r="AQ3090" s="13"/>
      <c r="AR3090" s="13"/>
      <c r="AS3090" s="13"/>
      <c r="AT3090" s="13"/>
      <c r="AU3090" s="13"/>
      <c r="AV3090" s="13"/>
      <c r="AW3090" s="13"/>
      <c r="AX3090" s="13"/>
      <c r="AY3090" s="14" t="str">
        <f t="shared" si="484"/>
        <v/>
      </c>
      <c r="AZ3090" s="14">
        <f t="shared" si="494"/>
        <v>23</v>
      </c>
      <c r="BA3090" s="19">
        <f t="shared" si="485"/>
        <v>0</v>
      </c>
      <c r="BB3090" s="20" t="e">
        <f t="shared" si="495"/>
        <v>#DIV/0!</v>
      </c>
      <c r="BC3090">
        <f t="shared" si="486"/>
        <v>0</v>
      </c>
      <c r="BD3090" s="14">
        <f t="shared" si="487"/>
        <v>1</v>
      </c>
      <c r="BE3090" s="14" t="str">
        <f t="shared" si="488"/>
        <v/>
      </c>
      <c r="BF3090" s="14" t="str">
        <f t="shared" si="489"/>
        <v/>
      </c>
      <c r="BG3090" s="14" t="str">
        <f t="shared" si="490"/>
        <v/>
      </c>
    </row>
    <row r="3091" spans="1:59" x14ac:dyDescent="0.2">
      <c r="A3091" t="str">
        <f t="shared" si="493"/>
        <v>Rupert Wills_2017</v>
      </c>
      <c r="B3091" t="s">
        <v>840</v>
      </c>
      <c r="C3091" t="s">
        <v>116</v>
      </c>
      <c r="D3091">
        <v>2017</v>
      </c>
      <c r="E3091" s="13">
        <v>359500</v>
      </c>
      <c r="F3091" s="13">
        <v>359500</v>
      </c>
      <c r="G3091" s="13">
        <v>359500</v>
      </c>
      <c r="H3091" s="13">
        <v>359500</v>
      </c>
      <c r="I3091" s="13">
        <v>359500</v>
      </c>
      <c r="J3091" s="13">
        <v>359500</v>
      </c>
      <c r="K3091" s="13">
        <v>359500</v>
      </c>
      <c r="L3091" s="13">
        <v>359500</v>
      </c>
      <c r="M3091" s="13">
        <v>359500</v>
      </c>
      <c r="N3091" s="13">
        <v>359500</v>
      </c>
      <c r="O3091" s="13">
        <v>359500</v>
      </c>
      <c r="P3091" s="13">
        <v>359500</v>
      </c>
      <c r="Q3091" s="13">
        <v>359500</v>
      </c>
      <c r="R3091" s="13">
        <v>359500</v>
      </c>
      <c r="S3091" s="13">
        <v>359500</v>
      </c>
      <c r="T3091" s="13">
        <v>359500</v>
      </c>
      <c r="U3091" s="13">
        <v>359500</v>
      </c>
      <c r="V3091" s="13">
        <v>359500</v>
      </c>
      <c r="W3091" s="13">
        <v>359500</v>
      </c>
      <c r="X3091" s="13">
        <v>359500</v>
      </c>
      <c r="Y3091" s="13">
        <v>359500</v>
      </c>
      <c r="Z3091" s="13">
        <v>359500</v>
      </c>
      <c r="AA3091" s="13">
        <v>359500</v>
      </c>
      <c r="AB3091" s="13"/>
      <c r="AC3091" s="13"/>
      <c r="AD3091" s="13"/>
      <c r="AE3091" s="13"/>
      <c r="AF3091" s="13"/>
      <c r="AG3091" s="13"/>
      <c r="AH3091" s="13"/>
      <c r="AI3091" s="13"/>
      <c r="AJ3091" s="13"/>
      <c r="AK3091" s="13"/>
      <c r="AL3091" s="13"/>
      <c r="AM3091" s="13"/>
      <c r="AN3091" s="13"/>
      <c r="AO3091" s="13"/>
      <c r="AP3091" s="13"/>
      <c r="AQ3091" s="13"/>
      <c r="AR3091" s="13"/>
      <c r="AS3091" s="13">
        <v>51</v>
      </c>
      <c r="AT3091" s="13"/>
      <c r="AU3091" s="13"/>
      <c r="AV3091" s="13"/>
      <c r="AW3091" s="13"/>
      <c r="AX3091" s="13"/>
      <c r="AY3091" s="14">
        <f t="shared" si="484"/>
        <v>51</v>
      </c>
      <c r="AZ3091" s="14">
        <f t="shared" si="494"/>
        <v>23</v>
      </c>
      <c r="BA3091" s="19">
        <f t="shared" si="485"/>
        <v>4.5454545454545456E-2</v>
      </c>
      <c r="BB3091" s="20" t="e">
        <f t="shared" si="495"/>
        <v>#DIV/0!</v>
      </c>
      <c r="BC3091">
        <f t="shared" si="486"/>
        <v>0</v>
      </c>
      <c r="BD3091" s="14">
        <f t="shared" si="487"/>
        <v>1</v>
      </c>
      <c r="BE3091" s="14" t="str">
        <f t="shared" si="488"/>
        <v/>
      </c>
      <c r="BF3091" s="14" t="str">
        <f t="shared" si="489"/>
        <v/>
      </c>
      <c r="BG3091" s="14">
        <f t="shared" si="490"/>
        <v>51</v>
      </c>
    </row>
    <row r="3092" spans="1:59" x14ac:dyDescent="0.2">
      <c r="A3092" t="str">
        <f t="shared" si="493"/>
        <v>Rupert Wills_2016</v>
      </c>
      <c r="B3092" t="s">
        <v>840</v>
      </c>
      <c r="C3092" t="s">
        <v>116</v>
      </c>
      <c r="D3092">
        <v>2016</v>
      </c>
      <c r="E3092" s="13">
        <v>117300</v>
      </c>
      <c r="F3092" s="13">
        <v>117300</v>
      </c>
      <c r="G3092" s="13">
        <v>117300</v>
      </c>
      <c r="H3092" s="13">
        <v>117300</v>
      </c>
      <c r="I3092" s="13">
        <v>117300</v>
      </c>
      <c r="J3092" s="13">
        <v>117300</v>
      </c>
      <c r="K3092" s="13">
        <v>117300</v>
      </c>
      <c r="L3092" s="13">
        <v>117300</v>
      </c>
      <c r="M3092" s="13">
        <v>117300</v>
      </c>
      <c r="N3092" s="13">
        <v>117300</v>
      </c>
      <c r="O3092" s="13">
        <v>117300</v>
      </c>
      <c r="P3092" s="13">
        <v>117300</v>
      </c>
      <c r="Q3092" s="13">
        <v>117300</v>
      </c>
      <c r="R3092" s="13">
        <v>117300</v>
      </c>
      <c r="S3092" s="13">
        <v>117300</v>
      </c>
      <c r="T3092" s="13">
        <v>117300</v>
      </c>
      <c r="U3092" s="13">
        <v>117300</v>
      </c>
      <c r="V3092" s="13">
        <v>117300</v>
      </c>
      <c r="W3092" s="13">
        <v>117300</v>
      </c>
      <c r="X3092" s="13">
        <v>117300</v>
      </c>
      <c r="Y3092" s="13">
        <v>117300</v>
      </c>
      <c r="Z3092" s="13">
        <v>206100</v>
      </c>
      <c r="AA3092" s="13">
        <v>274400</v>
      </c>
      <c r="AB3092" s="13"/>
      <c r="AC3092" s="13"/>
      <c r="AD3092" s="13"/>
      <c r="AE3092" s="13"/>
      <c r="AF3092" s="13"/>
      <c r="AG3092" s="13"/>
      <c r="AH3092" s="13"/>
      <c r="AI3092" s="13"/>
      <c r="AJ3092" s="13"/>
      <c r="AK3092" s="13"/>
      <c r="AL3092" s="13"/>
      <c r="AM3092" s="13"/>
      <c r="AN3092" s="13"/>
      <c r="AO3092" s="13"/>
      <c r="AP3092" s="13"/>
      <c r="AQ3092" s="13"/>
      <c r="AR3092" s="13"/>
      <c r="AS3092" s="13"/>
      <c r="AT3092" s="13">
        <v>85</v>
      </c>
      <c r="AU3092" s="13">
        <v>108</v>
      </c>
      <c r="AV3092" s="13">
        <v>83</v>
      </c>
      <c r="AW3092" s="13">
        <v>93</v>
      </c>
      <c r="AX3092" s="13">
        <v>44</v>
      </c>
      <c r="AY3092" s="14">
        <f t="shared" si="484"/>
        <v>82.6</v>
      </c>
      <c r="AZ3092" s="14">
        <f t="shared" si="494"/>
        <v>23</v>
      </c>
      <c r="BA3092" s="19">
        <f t="shared" si="485"/>
        <v>0.22727272727272727</v>
      </c>
      <c r="BB3092" s="20">
        <f t="shared" si="495"/>
        <v>23.712865706194165</v>
      </c>
      <c r="BC3092">
        <f t="shared" si="486"/>
        <v>0</v>
      </c>
      <c r="BD3092" s="14">
        <f t="shared" si="487"/>
        <v>1</v>
      </c>
      <c r="BE3092" s="14" t="str">
        <f t="shared" si="488"/>
        <v/>
      </c>
      <c r="BF3092" s="14" t="str">
        <f t="shared" si="489"/>
        <v/>
      </c>
      <c r="BG3092" s="14">
        <f t="shared" si="490"/>
        <v>82.6</v>
      </c>
    </row>
    <row r="3093" spans="1:59" x14ac:dyDescent="0.2">
      <c r="A3093" t="str">
        <f t="shared" si="493"/>
        <v>Rupert Wills_2015</v>
      </c>
      <c r="B3093" t="s">
        <v>840</v>
      </c>
      <c r="C3093" t="s">
        <v>116</v>
      </c>
      <c r="D3093">
        <v>2015</v>
      </c>
      <c r="E3093" s="13">
        <v>0</v>
      </c>
      <c r="F3093" s="13">
        <v>0</v>
      </c>
      <c r="G3093" s="13">
        <v>0</v>
      </c>
      <c r="H3093" s="13">
        <v>0</v>
      </c>
      <c r="I3093" s="13">
        <v>0</v>
      </c>
      <c r="J3093" s="13">
        <v>0</v>
      </c>
      <c r="K3093" s="13">
        <v>0</v>
      </c>
      <c r="L3093" s="13">
        <v>0</v>
      </c>
      <c r="M3093" s="13">
        <v>0</v>
      </c>
      <c r="N3093" s="13">
        <v>0</v>
      </c>
      <c r="O3093" s="13">
        <v>0</v>
      </c>
      <c r="P3093" s="13">
        <v>0</v>
      </c>
      <c r="Q3093" s="13">
        <v>0</v>
      </c>
      <c r="R3093" s="13">
        <v>0</v>
      </c>
      <c r="S3093" s="13">
        <v>0</v>
      </c>
      <c r="T3093" s="13">
        <v>0</v>
      </c>
      <c r="U3093" s="13">
        <v>0</v>
      </c>
      <c r="V3093" s="13">
        <v>0</v>
      </c>
      <c r="W3093" s="13">
        <v>0</v>
      </c>
      <c r="X3093" s="13">
        <v>0</v>
      </c>
      <c r="Y3093" s="13">
        <v>0</v>
      </c>
      <c r="Z3093" s="13">
        <v>0</v>
      </c>
      <c r="AA3093" s="13">
        <v>0</v>
      </c>
      <c r="AB3093" s="13"/>
      <c r="AC3093" s="13"/>
      <c r="AD3093" s="13"/>
      <c r="AE3093" s="13"/>
      <c r="AF3093" s="13"/>
      <c r="AG3093" s="13"/>
      <c r="AH3093" s="13"/>
      <c r="AI3093" s="13"/>
      <c r="AJ3093" s="13"/>
      <c r="AK3093" s="13"/>
      <c r="AL3093" s="13"/>
      <c r="AM3093" s="13"/>
      <c r="AN3093" s="13"/>
      <c r="AO3093" s="13"/>
      <c r="AP3093" s="13"/>
      <c r="AQ3093" s="13"/>
      <c r="AR3093" s="13"/>
      <c r="AS3093" s="13"/>
      <c r="AT3093" s="13"/>
      <c r="AU3093" s="13"/>
      <c r="AV3093" s="13"/>
      <c r="AW3093" s="13"/>
      <c r="AX3093" s="13"/>
      <c r="AY3093" s="14" t="str">
        <f t="shared" si="484"/>
        <v/>
      </c>
      <c r="AZ3093" s="14">
        <f t="shared" si="494"/>
        <v>23</v>
      </c>
      <c r="BA3093" s="19">
        <f t="shared" si="485"/>
        <v>0</v>
      </c>
      <c r="BB3093" s="20" t="e">
        <f t="shared" si="495"/>
        <v>#DIV/0!</v>
      </c>
      <c r="BC3093">
        <f t="shared" si="486"/>
        <v>23</v>
      </c>
      <c r="BD3093" s="14">
        <f t="shared" si="487"/>
        <v>1</v>
      </c>
      <c r="BE3093" s="14" t="str">
        <f t="shared" si="488"/>
        <v/>
      </c>
      <c r="BF3093" s="14" t="str">
        <f t="shared" si="489"/>
        <v/>
      </c>
      <c r="BG3093" s="14" t="str">
        <f t="shared" si="490"/>
        <v/>
      </c>
    </row>
    <row r="3094" spans="1:59" x14ac:dyDescent="0.2">
      <c r="A3094" t="str">
        <f t="shared" si="493"/>
        <v>Nathan Wilson_2018</v>
      </c>
      <c r="B3094" t="s">
        <v>803</v>
      </c>
      <c r="C3094" t="s">
        <v>184</v>
      </c>
      <c r="D3094">
        <v>2018</v>
      </c>
      <c r="E3094" s="13">
        <v>417300</v>
      </c>
      <c r="F3094" s="13">
        <v>417300</v>
      </c>
      <c r="G3094" s="13">
        <v>417300</v>
      </c>
      <c r="H3094" s="13">
        <v>422200</v>
      </c>
      <c r="I3094" s="13">
        <v>425400</v>
      </c>
      <c r="J3094" s="13">
        <v>429000</v>
      </c>
      <c r="K3094" s="13">
        <v>420300</v>
      </c>
      <c r="L3094" s="13">
        <v>416800</v>
      </c>
      <c r="M3094" s="13">
        <v>416800</v>
      </c>
      <c r="N3094" s="13">
        <v>400400</v>
      </c>
      <c r="O3094" s="13">
        <v>391800</v>
      </c>
      <c r="P3094" s="13">
        <v>387700</v>
      </c>
      <c r="Q3094" s="13">
        <v>399800</v>
      </c>
      <c r="R3094" s="13">
        <v>413100</v>
      </c>
      <c r="S3094" s="13">
        <v>413100</v>
      </c>
      <c r="T3094" s="13">
        <v>425100</v>
      </c>
      <c r="U3094" s="13">
        <v>412900</v>
      </c>
      <c r="V3094" s="13">
        <v>402200</v>
      </c>
      <c r="W3094" s="13">
        <v>399800</v>
      </c>
      <c r="X3094" s="13">
        <v>395800</v>
      </c>
      <c r="Y3094" s="13">
        <v>387500</v>
      </c>
      <c r="Z3094" s="13">
        <v>387500</v>
      </c>
      <c r="AA3094" s="13">
        <v>389500</v>
      </c>
      <c r="AB3094" s="13">
        <v>64</v>
      </c>
      <c r="AC3094" s="13">
        <v>105</v>
      </c>
      <c r="AD3094" s="13">
        <v>90</v>
      </c>
      <c r="AE3094" s="13">
        <v>60</v>
      </c>
      <c r="AF3094" s="13">
        <v>107</v>
      </c>
      <c r="AG3094" s="13">
        <v>68</v>
      </c>
      <c r="AH3094" s="13">
        <v>68</v>
      </c>
      <c r="AI3094" s="13"/>
      <c r="AJ3094" s="13">
        <v>79</v>
      </c>
      <c r="AK3094" s="13">
        <v>74</v>
      </c>
      <c r="AL3094" s="13">
        <v>73</v>
      </c>
      <c r="AM3094" s="13">
        <v>115</v>
      </c>
      <c r="AN3094" s="13">
        <v>82</v>
      </c>
      <c r="AO3094" s="13"/>
      <c r="AP3094" s="13">
        <v>83</v>
      </c>
      <c r="AQ3094" s="13">
        <v>68</v>
      </c>
      <c r="AR3094" s="13">
        <v>77</v>
      </c>
      <c r="AS3094" s="13">
        <v>96</v>
      </c>
      <c r="AT3094" s="13">
        <v>63</v>
      </c>
      <c r="AU3094" s="13">
        <v>66</v>
      </c>
      <c r="AV3094" s="13">
        <v>110</v>
      </c>
      <c r="AW3094" s="13">
        <v>62</v>
      </c>
      <c r="AX3094" s="13">
        <v>74</v>
      </c>
      <c r="AY3094" s="14">
        <f t="shared" si="484"/>
        <v>80.19047619047619</v>
      </c>
      <c r="AZ3094" s="14">
        <f t="shared" ref="AZ3094:AZ3101" si="496">COUNTIF(AB3094:AX3094,"&lt;&gt;0")</f>
        <v>23</v>
      </c>
      <c r="BA3094" s="19">
        <f t="shared" si="485"/>
        <v>0.95454545454545459</v>
      </c>
      <c r="BB3094" s="20">
        <f t="shared" ref="BB3094:BB3101" si="497">STDEV(AB3094:AX3094)</f>
        <v>17.139483795082782</v>
      </c>
      <c r="BC3094">
        <f t="shared" si="486"/>
        <v>0</v>
      </c>
      <c r="BD3094" s="14">
        <f t="shared" si="487"/>
        <v>21</v>
      </c>
      <c r="BE3094" s="14">
        <f t="shared" si="488"/>
        <v>82.333333333333329</v>
      </c>
      <c r="BF3094" s="14">
        <f t="shared" si="489"/>
        <v>81.8</v>
      </c>
      <c r="BG3094" s="14">
        <f t="shared" si="490"/>
        <v>77.666666666666671</v>
      </c>
    </row>
    <row r="3095" spans="1:59" x14ac:dyDescent="0.2">
      <c r="A3095" t="str">
        <f t="shared" si="493"/>
        <v>Nathan Wilson_2017</v>
      </c>
      <c r="B3095" t="s">
        <v>803</v>
      </c>
      <c r="C3095" t="s">
        <v>184</v>
      </c>
      <c r="D3095">
        <v>2017</v>
      </c>
      <c r="E3095" s="13">
        <v>363700</v>
      </c>
      <c r="F3095" s="13">
        <v>363700</v>
      </c>
      <c r="G3095" s="13">
        <v>363700</v>
      </c>
      <c r="H3095" s="13">
        <v>363700</v>
      </c>
      <c r="I3095" s="13">
        <v>351300</v>
      </c>
      <c r="J3095" s="13">
        <v>335200</v>
      </c>
      <c r="K3095" s="13">
        <v>322300</v>
      </c>
      <c r="L3095" s="13">
        <v>324700</v>
      </c>
      <c r="M3095" s="13">
        <v>345500</v>
      </c>
      <c r="N3095" s="13">
        <v>392900</v>
      </c>
      <c r="O3095" s="13">
        <v>430800</v>
      </c>
      <c r="P3095" s="13">
        <v>447900</v>
      </c>
      <c r="Q3095" s="13">
        <v>433800</v>
      </c>
      <c r="R3095" s="13">
        <v>433800</v>
      </c>
      <c r="S3095" s="13">
        <v>425500</v>
      </c>
      <c r="T3095" s="13">
        <v>430400</v>
      </c>
      <c r="U3095" s="13">
        <v>425800</v>
      </c>
      <c r="V3095" s="13">
        <v>392900</v>
      </c>
      <c r="W3095" s="13">
        <v>361100</v>
      </c>
      <c r="X3095" s="13">
        <v>356200</v>
      </c>
      <c r="Y3095" s="13">
        <v>371600</v>
      </c>
      <c r="Z3095" s="13">
        <v>381000</v>
      </c>
      <c r="AA3095" s="13">
        <v>387900</v>
      </c>
      <c r="AB3095" s="13"/>
      <c r="AC3095" s="13">
        <v>71</v>
      </c>
      <c r="AD3095" s="13">
        <v>57</v>
      </c>
      <c r="AE3095" s="13">
        <v>57</v>
      </c>
      <c r="AF3095" s="13">
        <v>55</v>
      </c>
      <c r="AG3095" s="13">
        <v>56</v>
      </c>
      <c r="AH3095" s="13">
        <v>83</v>
      </c>
      <c r="AI3095" s="13">
        <v>99</v>
      </c>
      <c r="AJ3095" s="13">
        <v>127</v>
      </c>
      <c r="AK3095" s="13">
        <v>90</v>
      </c>
      <c r="AL3095" s="13">
        <v>76</v>
      </c>
      <c r="AM3095" s="13">
        <v>65</v>
      </c>
      <c r="AN3095" s="13"/>
      <c r="AO3095" s="13">
        <v>95</v>
      </c>
      <c r="AP3095" s="13">
        <v>104</v>
      </c>
      <c r="AQ3095" s="13">
        <v>47</v>
      </c>
      <c r="AR3095" s="13">
        <v>29</v>
      </c>
      <c r="AS3095" s="13">
        <v>88</v>
      </c>
      <c r="AT3095" s="13">
        <v>89</v>
      </c>
      <c r="AU3095" s="13">
        <v>73</v>
      </c>
      <c r="AV3095" s="13">
        <v>84</v>
      </c>
      <c r="AW3095" s="13">
        <v>89</v>
      </c>
      <c r="AX3095" s="13">
        <v>60</v>
      </c>
      <c r="AY3095" s="14">
        <f t="shared" si="484"/>
        <v>75.904761904761898</v>
      </c>
      <c r="AZ3095" s="14">
        <f t="shared" si="496"/>
        <v>23</v>
      </c>
      <c r="BA3095" s="19">
        <f t="shared" si="485"/>
        <v>0.95454545454545459</v>
      </c>
      <c r="BB3095" s="20">
        <f t="shared" si="497"/>
        <v>22.460865437255002</v>
      </c>
      <c r="BC3095">
        <f t="shared" si="486"/>
        <v>0</v>
      </c>
      <c r="BD3095" s="14">
        <f t="shared" si="487"/>
        <v>7</v>
      </c>
      <c r="BE3095" s="14">
        <f t="shared" si="488"/>
        <v>59.2</v>
      </c>
      <c r="BF3095" s="14">
        <f t="shared" si="489"/>
        <v>90</v>
      </c>
      <c r="BG3095" s="14">
        <f t="shared" si="490"/>
        <v>73.666666666666671</v>
      </c>
    </row>
    <row r="3096" spans="1:59" x14ac:dyDescent="0.2">
      <c r="A3096" t="str">
        <f t="shared" si="493"/>
        <v>Nathan Wilson_2016</v>
      </c>
      <c r="B3096" t="s">
        <v>803</v>
      </c>
      <c r="C3096" t="s">
        <v>184</v>
      </c>
      <c r="D3096">
        <v>2016</v>
      </c>
      <c r="E3096" s="13">
        <v>277700</v>
      </c>
      <c r="F3096" s="13">
        <v>277700</v>
      </c>
      <c r="G3096" s="13">
        <v>277700</v>
      </c>
      <c r="H3096" s="13">
        <v>313000</v>
      </c>
      <c r="I3096" s="13">
        <v>327100</v>
      </c>
      <c r="J3096" s="13">
        <v>348600</v>
      </c>
      <c r="K3096" s="13">
        <v>350600</v>
      </c>
      <c r="L3096" s="13">
        <v>346500</v>
      </c>
      <c r="M3096" s="13">
        <v>339200</v>
      </c>
      <c r="N3096" s="13">
        <v>344900</v>
      </c>
      <c r="O3096" s="13">
        <v>359400</v>
      </c>
      <c r="P3096" s="13">
        <v>360700</v>
      </c>
      <c r="Q3096" s="13">
        <v>368200</v>
      </c>
      <c r="R3096" s="13">
        <v>367200</v>
      </c>
      <c r="S3096" s="13">
        <v>358800</v>
      </c>
      <c r="T3096" s="13">
        <v>358800</v>
      </c>
      <c r="U3096" s="13">
        <v>358800</v>
      </c>
      <c r="V3096" s="13">
        <v>358800</v>
      </c>
      <c r="W3096" s="13">
        <v>324700</v>
      </c>
      <c r="X3096" s="13">
        <v>300300</v>
      </c>
      <c r="Y3096" s="13">
        <v>281900</v>
      </c>
      <c r="Z3096" s="13">
        <v>281900</v>
      </c>
      <c r="AA3096" s="13">
        <v>289500</v>
      </c>
      <c r="AB3096" s="13">
        <v>85</v>
      </c>
      <c r="AC3096" s="13">
        <v>74</v>
      </c>
      <c r="AD3096" s="13">
        <v>84</v>
      </c>
      <c r="AE3096" s="13">
        <v>58</v>
      </c>
      <c r="AF3096" s="13">
        <v>98</v>
      </c>
      <c r="AG3096" s="13">
        <v>53</v>
      </c>
      <c r="AH3096" s="13">
        <v>48</v>
      </c>
      <c r="AI3096" s="13">
        <v>88</v>
      </c>
      <c r="AJ3096" s="13">
        <v>80</v>
      </c>
      <c r="AK3096" s="13">
        <v>72</v>
      </c>
      <c r="AL3096" s="13">
        <v>66</v>
      </c>
      <c r="AM3096" s="13">
        <v>96</v>
      </c>
      <c r="AN3096" s="13">
        <v>63</v>
      </c>
      <c r="AO3096" s="13">
        <v>45</v>
      </c>
      <c r="AP3096" s="13"/>
      <c r="AQ3096" s="13"/>
      <c r="AR3096" s="13"/>
      <c r="AS3096" s="13">
        <v>35</v>
      </c>
      <c r="AT3096" s="13">
        <v>65</v>
      </c>
      <c r="AU3096" s="13">
        <v>44</v>
      </c>
      <c r="AV3096" s="13"/>
      <c r="AW3096" s="13">
        <v>83</v>
      </c>
      <c r="AX3096" s="13">
        <v>33</v>
      </c>
      <c r="AY3096" s="14">
        <f t="shared" si="484"/>
        <v>66.84210526315789</v>
      </c>
      <c r="AZ3096" s="14">
        <f t="shared" si="496"/>
        <v>23</v>
      </c>
      <c r="BA3096" s="19">
        <f t="shared" si="485"/>
        <v>0.86363636363636365</v>
      </c>
      <c r="BB3096" s="20">
        <f t="shared" si="497"/>
        <v>20.009062274364975</v>
      </c>
      <c r="BC3096">
        <f t="shared" si="486"/>
        <v>0</v>
      </c>
      <c r="BD3096" s="14">
        <f t="shared" si="487"/>
        <v>1</v>
      </c>
      <c r="BE3096" s="14">
        <f t="shared" si="488"/>
        <v>75.333333333333329</v>
      </c>
      <c r="BF3096" s="14">
        <f t="shared" si="489"/>
        <v>75</v>
      </c>
      <c r="BG3096" s="14">
        <f t="shared" si="490"/>
        <v>52</v>
      </c>
    </row>
    <row r="3097" spans="1:59" x14ac:dyDescent="0.2">
      <c r="A3097" t="str">
        <f t="shared" si="493"/>
        <v>Nathan Wilson_2015</v>
      </c>
      <c r="B3097" t="s">
        <v>803</v>
      </c>
      <c r="C3097" t="s">
        <v>184</v>
      </c>
      <c r="D3097">
        <v>2015</v>
      </c>
      <c r="E3097" s="13">
        <v>246400</v>
      </c>
      <c r="F3097" s="13">
        <v>246400</v>
      </c>
      <c r="G3097" s="13">
        <v>246400</v>
      </c>
      <c r="H3097" s="13">
        <v>246400</v>
      </c>
      <c r="I3097" s="13">
        <v>243900</v>
      </c>
      <c r="J3097" s="13">
        <v>237300</v>
      </c>
      <c r="K3097" s="13">
        <v>237300</v>
      </c>
      <c r="L3097" s="13">
        <v>237300</v>
      </c>
      <c r="M3097" s="13">
        <v>237300</v>
      </c>
      <c r="N3097" s="13">
        <v>237300</v>
      </c>
      <c r="O3097" s="13">
        <v>247700</v>
      </c>
      <c r="P3097" s="13">
        <v>239900</v>
      </c>
      <c r="Q3097" s="13">
        <v>221100</v>
      </c>
      <c r="R3097" s="13">
        <v>221100</v>
      </c>
      <c r="S3097" s="13">
        <v>221100</v>
      </c>
      <c r="T3097" s="13">
        <v>221100</v>
      </c>
      <c r="U3097" s="13">
        <v>221100</v>
      </c>
      <c r="V3097" s="13">
        <v>221100</v>
      </c>
      <c r="W3097" s="13">
        <v>206800</v>
      </c>
      <c r="X3097" s="13">
        <v>207100</v>
      </c>
      <c r="Y3097" s="13">
        <v>219900</v>
      </c>
      <c r="Z3097" s="13">
        <v>238700</v>
      </c>
      <c r="AA3097" s="13">
        <v>264700</v>
      </c>
      <c r="AB3097" s="13"/>
      <c r="AC3097" s="13">
        <v>53</v>
      </c>
      <c r="AD3097" s="13">
        <v>15</v>
      </c>
      <c r="AE3097" s="13">
        <v>73</v>
      </c>
      <c r="AF3097" s="13">
        <v>43</v>
      </c>
      <c r="AG3097" s="13"/>
      <c r="AH3097" s="13"/>
      <c r="AI3097" s="13"/>
      <c r="AJ3097" s="13"/>
      <c r="AK3097" s="13">
        <v>48</v>
      </c>
      <c r="AL3097" s="13">
        <v>38</v>
      </c>
      <c r="AM3097" s="13">
        <v>14</v>
      </c>
      <c r="AN3097" s="13"/>
      <c r="AO3097" s="13"/>
      <c r="AP3097" s="13"/>
      <c r="AQ3097" s="13"/>
      <c r="AR3097" s="13"/>
      <c r="AS3097" s="13">
        <v>49</v>
      </c>
      <c r="AT3097" s="13">
        <v>63</v>
      </c>
      <c r="AU3097" s="13">
        <v>43</v>
      </c>
      <c r="AV3097" s="13">
        <v>72</v>
      </c>
      <c r="AW3097" s="13">
        <v>91</v>
      </c>
      <c r="AX3097" s="13">
        <v>67</v>
      </c>
      <c r="AY3097" s="14">
        <f t="shared" si="484"/>
        <v>51.46153846153846</v>
      </c>
      <c r="AZ3097" s="14">
        <f t="shared" si="496"/>
        <v>23</v>
      </c>
      <c r="BA3097" s="19">
        <f t="shared" si="485"/>
        <v>0.59090909090909094</v>
      </c>
      <c r="BB3097" s="20">
        <f t="shared" si="497"/>
        <v>22.175870462492121</v>
      </c>
      <c r="BC3097">
        <f t="shared" si="486"/>
        <v>0</v>
      </c>
      <c r="BD3097" s="14">
        <f t="shared" si="487"/>
        <v>19</v>
      </c>
      <c r="BE3097" s="14">
        <f t="shared" si="488"/>
        <v>46</v>
      </c>
      <c r="BF3097" s="14">
        <f t="shared" si="489"/>
        <v>33.333333333333336</v>
      </c>
      <c r="BG3097" s="14">
        <f t="shared" si="490"/>
        <v>64.166666666666671</v>
      </c>
    </row>
    <row r="3098" spans="1:59" x14ac:dyDescent="0.2">
      <c r="A3098" t="str">
        <f t="shared" si="493"/>
        <v>Patrick Wilson_2018</v>
      </c>
      <c r="B3098" t="s">
        <v>1611</v>
      </c>
      <c r="C3098" t="s">
        <v>1</v>
      </c>
      <c r="D3098">
        <v>2018</v>
      </c>
      <c r="E3098" s="13">
        <v>105400</v>
      </c>
      <c r="F3098" s="13">
        <v>105400</v>
      </c>
      <c r="G3098" s="13">
        <v>105400</v>
      </c>
      <c r="H3098" s="13">
        <v>105400</v>
      </c>
      <c r="I3098" s="13">
        <v>105400</v>
      </c>
      <c r="J3098" s="13">
        <v>105400</v>
      </c>
      <c r="K3098" s="13">
        <v>105400</v>
      </c>
      <c r="L3098" s="13">
        <v>105400</v>
      </c>
      <c r="M3098" s="13">
        <v>105400</v>
      </c>
      <c r="N3098" s="13">
        <v>105400</v>
      </c>
      <c r="O3098" s="13">
        <v>105400</v>
      </c>
      <c r="P3098" s="13">
        <v>105400</v>
      </c>
      <c r="Q3098" s="13">
        <v>105400</v>
      </c>
      <c r="R3098" s="13">
        <v>105400</v>
      </c>
      <c r="S3098" s="13">
        <v>105400</v>
      </c>
      <c r="T3098" s="13">
        <v>105400</v>
      </c>
      <c r="U3098" s="13">
        <v>105400</v>
      </c>
      <c r="V3098" s="13">
        <v>105400</v>
      </c>
      <c r="W3098" s="13">
        <v>105400</v>
      </c>
      <c r="X3098" s="13">
        <v>105400</v>
      </c>
      <c r="Y3098" s="13">
        <v>105400</v>
      </c>
      <c r="Z3098" s="13">
        <v>105400</v>
      </c>
      <c r="AA3098" s="13">
        <v>105400</v>
      </c>
      <c r="AB3098" s="13"/>
      <c r="AC3098" s="13"/>
      <c r="AD3098" s="13"/>
      <c r="AE3098" s="13"/>
      <c r="AF3098" s="13"/>
      <c r="AG3098" s="13"/>
      <c r="AH3098" s="13"/>
      <c r="AI3098" s="13"/>
      <c r="AJ3098" s="13"/>
      <c r="AK3098" s="13"/>
      <c r="AL3098" s="13"/>
      <c r="AM3098" s="13"/>
      <c r="AN3098" s="13">
        <v>34</v>
      </c>
      <c r="AO3098" s="13"/>
      <c r="AP3098" s="13"/>
      <c r="AQ3098" s="13"/>
      <c r="AR3098" s="13"/>
      <c r="AS3098" s="13"/>
      <c r="AT3098" s="13"/>
      <c r="AU3098" s="13"/>
      <c r="AV3098" s="13"/>
      <c r="AW3098" s="13"/>
      <c r="AX3098" s="13"/>
      <c r="AY3098" s="14">
        <f t="shared" si="484"/>
        <v>34</v>
      </c>
      <c r="AZ3098" s="14">
        <f t="shared" si="496"/>
        <v>23</v>
      </c>
      <c r="BA3098" s="19">
        <f t="shared" si="485"/>
        <v>4.5454545454545456E-2</v>
      </c>
      <c r="BB3098" s="20" t="e">
        <f t="shared" si="497"/>
        <v>#DIV/0!</v>
      </c>
      <c r="BC3098">
        <f t="shared" si="486"/>
        <v>0</v>
      </c>
      <c r="BD3098" s="14">
        <f t="shared" si="487"/>
        <v>1</v>
      </c>
      <c r="BE3098" s="14" t="str">
        <f t="shared" si="488"/>
        <v/>
      </c>
      <c r="BF3098" s="14" t="str">
        <f t="shared" si="489"/>
        <v/>
      </c>
      <c r="BG3098" s="14" t="str">
        <f t="shared" si="490"/>
        <v/>
      </c>
    </row>
    <row r="3099" spans="1:59" x14ac:dyDescent="0.2">
      <c r="A3099" t="str">
        <f t="shared" si="493"/>
        <v>Patrick Wilson_2017</v>
      </c>
      <c r="B3099" t="s">
        <v>1611</v>
      </c>
      <c r="C3099" t="s">
        <v>1</v>
      </c>
      <c r="D3099">
        <v>2017</v>
      </c>
      <c r="E3099" s="13">
        <v>0</v>
      </c>
      <c r="F3099" s="13">
        <v>0</v>
      </c>
      <c r="G3099" s="13">
        <v>0</v>
      </c>
      <c r="H3099" s="13">
        <v>0</v>
      </c>
      <c r="I3099" s="13">
        <v>0</v>
      </c>
      <c r="J3099" s="13">
        <v>0</v>
      </c>
      <c r="K3099" s="13">
        <v>0</v>
      </c>
      <c r="L3099" s="13">
        <v>0</v>
      </c>
      <c r="M3099" s="13">
        <v>0</v>
      </c>
      <c r="N3099" s="13">
        <v>0</v>
      </c>
      <c r="O3099" s="13">
        <v>0</v>
      </c>
      <c r="P3099" s="13">
        <v>0</v>
      </c>
      <c r="Q3099" s="13">
        <v>0</v>
      </c>
      <c r="R3099" s="13">
        <v>0</v>
      </c>
      <c r="S3099" s="13">
        <v>0</v>
      </c>
      <c r="T3099" s="13">
        <v>0</v>
      </c>
      <c r="U3099" s="13">
        <v>0</v>
      </c>
      <c r="V3099" s="13">
        <v>0</v>
      </c>
      <c r="W3099" s="13">
        <v>0</v>
      </c>
      <c r="X3099" s="13">
        <v>0</v>
      </c>
      <c r="Y3099" s="13">
        <v>0</v>
      </c>
      <c r="Z3099" s="13">
        <v>0</v>
      </c>
      <c r="AA3099" s="13">
        <v>0</v>
      </c>
      <c r="AB3099" s="13"/>
      <c r="AC3099" s="13"/>
      <c r="AD3099" s="13"/>
      <c r="AE3099" s="13"/>
      <c r="AF3099" s="13"/>
      <c r="AG3099" s="13"/>
      <c r="AH3099" s="13"/>
      <c r="AI3099" s="13"/>
      <c r="AJ3099" s="13"/>
      <c r="AK3099" s="13"/>
      <c r="AL3099" s="13"/>
      <c r="AM3099" s="13"/>
      <c r="AN3099" s="13"/>
      <c r="AO3099" s="13"/>
      <c r="AP3099" s="13"/>
      <c r="AQ3099" s="13"/>
      <c r="AR3099" s="13"/>
      <c r="AS3099" s="13"/>
      <c r="AT3099" s="13"/>
      <c r="AU3099" s="13"/>
      <c r="AV3099" s="13"/>
      <c r="AW3099" s="13"/>
      <c r="AX3099" s="13"/>
      <c r="AY3099" s="14" t="str">
        <f t="shared" si="484"/>
        <v/>
      </c>
      <c r="AZ3099" s="14">
        <f t="shared" si="496"/>
        <v>23</v>
      </c>
      <c r="BA3099" s="19">
        <f t="shared" si="485"/>
        <v>0</v>
      </c>
      <c r="BB3099" s="20" t="e">
        <f t="shared" si="497"/>
        <v>#DIV/0!</v>
      </c>
      <c r="BC3099">
        <f t="shared" si="486"/>
        <v>23</v>
      </c>
      <c r="BD3099" s="14">
        <f t="shared" si="487"/>
        <v>1</v>
      </c>
      <c r="BE3099" s="14" t="str">
        <f t="shared" si="488"/>
        <v/>
      </c>
      <c r="BF3099" s="14" t="str">
        <f t="shared" si="489"/>
        <v/>
      </c>
      <c r="BG3099" s="14" t="str">
        <f t="shared" si="490"/>
        <v/>
      </c>
    </row>
    <row r="3100" spans="1:59" x14ac:dyDescent="0.2">
      <c r="A3100" t="str">
        <f t="shared" si="493"/>
        <v>Patrick Wilson_2016</v>
      </c>
      <c r="B3100" t="s">
        <v>1611</v>
      </c>
      <c r="C3100" t="s">
        <v>1</v>
      </c>
      <c r="D3100">
        <v>2016</v>
      </c>
      <c r="E3100" s="13">
        <v>0</v>
      </c>
      <c r="F3100" s="13">
        <v>0</v>
      </c>
      <c r="G3100" s="13">
        <v>0</v>
      </c>
      <c r="H3100" s="13">
        <v>0</v>
      </c>
      <c r="I3100" s="13">
        <v>0</v>
      </c>
      <c r="J3100" s="13">
        <v>0</v>
      </c>
      <c r="K3100" s="13">
        <v>0</v>
      </c>
      <c r="L3100" s="13">
        <v>0</v>
      </c>
      <c r="M3100" s="13">
        <v>0</v>
      </c>
      <c r="N3100" s="13">
        <v>0</v>
      </c>
      <c r="O3100" s="13">
        <v>0</v>
      </c>
      <c r="P3100" s="13">
        <v>0</v>
      </c>
      <c r="Q3100" s="13">
        <v>0</v>
      </c>
      <c r="R3100" s="13">
        <v>0</v>
      </c>
      <c r="S3100" s="13">
        <v>0</v>
      </c>
      <c r="T3100" s="13">
        <v>0</v>
      </c>
      <c r="U3100" s="13">
        <v>0</v>
      </c>
      <c r="V3100" s="13">
        <v>0</v>
      </c>
      <c r="W3100" s="13">
        <v>0</v>
      </c>
      <c r="X3100" s="13">
        <v>0</v>
      </c>
      <c r="Y3100" s="13">
        <v>0</v>
      </c>
      <c r="Z3100" s="13">
        <v>0</v>
      </c>
      <c r="AA3100" s="13">
        <v>0</v>
      </c>
      <c r="AB3100" s="13"/>
      <c r="AC3100" s="13"/>
      <c r="AD3100" s="13"/>
      <c r="AE3100" s="13"/>
      <c r="AF3100" s="13"/>
      <c r="AG3100" s="13"/>
      <c r="AH3100" s="13"/>
      <c r="AI3100" s="13"/>
      <c r="AJ3100" s="13"/>
      <c r="AK3100" s="13"/>
      <c r="AL3100" s="13"/>
      <c r="AM3100" s="13"/>
      <c r="AN3100" s="13"/>
      <c r="AO3100" s="13"/>
      <c r="AP3100" s="13"/>
      <c r="AQ3100" s="13"/>
      <c r="AR3100" s="13"/>
      <c r="AS3100" s="13"/>
      <c r="AT3100" s="13"/>
      <c r="AU3100" s="13"/>
      <c r="AV3100" s="13"/>
      <c r="AW3100" s="13"/>
      <c r="AX3100" s="13"/>
      <c r="AY3100" s="14" t="str">
        <f t="shared" si="484"/>
        <v/>
      </c>
      <c r="AZ3100" s="14">
        <f t="shared" si="496"/>
        <v>23</v>
      </c>
      <c r="BA3100" s="19">
        <f t="shared" si="485"/>
        <v>0</v>
      </c>
      <c r="BB3100" s="20" t="e">
        <f t="shared" si="497"/>
        <v>#DIV/0!</v>
      </c>
      <c r="BC3100">
        <f t="shared" si="486"/>
        <v>23</v>
      </c>
      <c r="BD3100" s="14">
        <f t="shared" si="487"/>
        <v>1</v>
      </c>
      <c r="BE3100" s="14" t="str">
        <f t="shared" si="488"/>
        <v/>
      </c>
      <c r="BF3100" s="14" t="str">
        <f t="shared" si="489"/>
        <v/>
      </c>
      <c r="BG3100" s="14" t="str">
        <f t="shared" si="490"/>
        <v/>
      </c>
    </row>
    <row r="3101" spans="1:59" x14ac:dyDescent="0.2">
      <c r="A3101" t="str">
        <f t="shared" si="493"/>
        <v>Patrick Wilson_2015</v>
      </c>
      <c r="B3101" t="s">
        <v>1611</v>
      </c>
      <c r="C3101" t="s">
        <v>1</v>
      </c>
      <c r="D3101">
        <v>2015</v>
      </c>
      <c r="E3101" s="13">
        <v>0</v>
      </c>
      <c r="F3101" s="13">
        <v>0</v>
      </c>
      <c r="G3101" s="13">
        <v>0</v>
      </c>
      <c r="H3101" s="13">
        <v>0</v>
      </c>
      <c r="I3101" s="13">
        <v>0</v>
      </c>
      <c r="J3101" s="13">
        <v>0</v>
      </c>
      <c r="K3101" s="13">
        <v>0</v>
      </c>
      <c r="L3101" s="13">
        <v>0</v>
      </c>
      <c r="M3101" s="13">
        <v>0</v>
      </c>
      <c r="N3101" s="13">
        <v>0</v>
      </c>
      <c r="O3101" s="13">
        <v>0</v>
      </c>
      <c r="P3101" s="13">
        <v>0</v>
      </c>
      <c r="Q3101" s="13">
        <v>0</v>
      </c>
      <c r="R3101" s="13">
        <v>0</v>
      </c>
      <c r="S3101" s="13">
        <v>0</v>
      </c>
      <c r="T3101" s="13">
        <v>0</v>
      </c>
      <c r="U3101" s="13">
        <v>0</v>
      </c>
      <c r="V3101" s="13">
        <v>0</v>
      </c>
      <c r="W3101" s="13">
        <v>0</v>
      </c>
      <c r="X3101" s="13">
        <v>0</v>
      </c>
      <c r="Y3101" s="13">
        <v>0</v>
      </c>
      <c r="Z3101" s="13">
        <v>0</v>
      </c>
      <c r="AA3101" s="13">
        <v>0</v>
      </c>
      <c r="AB3101" s="13"/>
      <c r="AC3101" s="13"/>
      <c r="AD3101" s="13"/>
      <c r="AE3101" s="13"/>
      <c r="AF3101" s="13"/>
      <c r="AG3101" s="13"/>
      <c r="AH3101" s="13"/>
      <c r="AI3101" s="13"/>
      <c r="AJ3101" s="13"/>
      <c r="AK3101" s="13"/>
      <c r="AL3101" s="13"/>
      <c r="AM3101" s="13"/>
      <c r="AN3101" s="13"/>
      <c r="AO3101" s="13"/>
      <c r="AP3101" s="13"/>
      <c r="AQ3101" s="13"/>
      <c r="AR3101" s="13"/>
      <c r="AS3101" s="13"/>
      <c r="AT3101" s="13"/>
      <c r="AU3101" s="13"/>
      <c r="AV3101" s="13"/>
      <c r="AW3101" s="13"/>
      <c r="AX3101" s="13"/>
      <c r="AY3101" s="14" t="str">
        <f t="shared" si="484"/>
        <v/>
      </c>
      <c r="AZ3101" s="14">
        <f t="shared" si="496"/>
        <v>23</v>
      </c>
      <c r="BA3101" s="19">
        <f t="shared" si="485"/>
        <v>0</v>
      </c>
      <c r="BB3101" s="20" t="e">
        <f t="shared" si="497"/>
        <v>#DIV/0!</v>
      </c>
      <c r="BC3101">
        <f t="shared" si="486"/>
        <v>23</v>
      </c>
      <c r="BD3101" s="14">
        <f t="shared" si="487"/>
        <v>1</v>
      </c>
      <c r="BE3101" s="14" t="str">
        <f t="shared" si="488"/>
        <v/>
      </c>
      <c r="BF3101" s="14" t="str">
        <f t="shared" si="489"/>
        <v/>
      </c>
      <c r="BG3101" s="14" t="str">
        <f t="shared" si="490"/>
        <v/>
      </c>
    </row>
    <row r="3102" spans="1:59" x14ac:dyDescent="0.2">
      <c r="A3102" t="str">
        <f t="shared" si="493"/>
        <v>Oliver Wines_2018</v>
      </c>
      <c r="B3102" t="s">
        <v>1984</v>
      </c>
      <c r="C3102" t="s">
        <v>40</v>
      </c>
      <c r="D3102">
        <v>2018</v>
      </c>
      <c r="E3102">
        <v>543500</v>
      </c>
      <c r="F3102">
        <v>543500</v>
      </c>
      <c r="G3102">
        <v>543500</v>
      </c>
      <c r="H3102">
        <v>550200</v>
      </c>
      <c r="I3102">
        <v>550600</v>
      </c>
      <c r="J3102">
        <v>537400</v>
      </c>
      <c r="K3102">
        <v>507500</v>
      </c>
      <c r="L3102">
        <v>483300</v>
      </c>
      <c r="M3102">
        <v>456400</v>
      </c>
      <c r="N3102">
        <v>457900</v>
      </c>
      <c r="O3102">
        <v>457900</v>
      </c>
      <c r="P3102">
        <v>455400</v>
      </c>
      <c r="Q3102">
        <v>472000</v>
      </c>
      <c r="R3102">
        <v>508300</v>
      </c>
      <c r="S3102">
        <v>543200</v>
      </c>
      <c r="T3102">
        <v>542900</v>
      </c>
      <c r="U3102">
        <v>500400</v>
      </c>
      <c r="V3102">
        <v>484600</v>
      </c>
      <c r="W3102">
        <v>466800</v>
      </c>
      <c r="X3102">
        <v>476600</v>
      </c>
      <c r="Y3102">
        <v>457800</v>
      </c>
      <c r="Z3102">
        <v>464800</v>
      </c>
      <c r="AA3102">
        <v>467800</v>
      </c>
      <c r="AB3102">
        <v>93</v>
      </c>
      <c r="AC3102">
        <v>147</v>
      </c>
      <c r="AD3102">
        <v>98</v>
      </c>
      <c r="AE3102">
        <v>79</v>
      </c>
      <c r="AF3102">
        <v>116</v>
      </c>
      <c r="AG3102">
        <v>57</v>
      </c>
      <c r="AH3102">
        <v>76</v>
      </c>
      <c r="AI3102">
        <v>98</v>
      </c>
      <c r="AJ3102">
        <v>105</v>
      </c>
      <c r="AL3102">
        <v>66</v>
      </c>
      <c r="AM3102">
        <v>142</v>
      </c>
      <c r="AN3102">
        <v>157</v>
      </c>
      <c r="AO3102">
        <v>87</v>
      </c>
      <c r="AP3102">
        <v>88</v>
      </c>
      <c r="AQ3102">
        <v>62</v>
      </c>
      <c r="AR3102">
        <v>120</v>
      </c>
      <c r="AS3102">
        <v>75</v>
      </c>
      <c r="AT3102">
        <v>113</v>
      </c>
      <c r="AU3102">
        <v>63</v>
      </c>
      <c r="AV3102">
        <v>122</v>
      </c>
      <c r="AW3102">
        <v>97</v>
      </c>
      <c r="AX3102">
        <v>80</v>
      </c>
      <c r="AY3102" s="14">
        <f t="shared" si="484"/>
        <v>97.318181818181813</v>
      </c>
      <c r="AZ3102" s="14">
        <f t="shared" ref="AZ3102:AZ3161" si="498">COUNTIF(AB3102:AX3102,"&lt;&gt;0")</f>
        <v>23</v>
      </c>
      <c r="BA3102" s="19">
        <f t="shared" si="485"/>
        <v>1</v>
      </c>
      <c r="BB3102" s="20">
        <f t="shared" ref="BB3102:BB3161" si="499">STDEV(AB3102:AX3102)</f>
        <v>28.146532161658442</v>
      </c>
      <c r="BC3102">
        <f t="shared" si="486"/>
        <v>0</v>
      </c>
      <c r="BD3102" s="14">
        <f t="shared" si="487"/>
        <v>12</v>
      </c>
      <c r="BE3102" s="14">
        <f t="shared" si="488"/>
        <v>98.333333333333329</v>
      </c>
      <c r="BF3102" s="14">
        <f t="shared" si="489"/>
        <v>97.4</v>
      </c>
      <c r="BG3102" s="14">
        <f t="shared" si="490"/>
        <v>91.111111111111114</v>
      </c>
    </row>
    <row r="3103" spans="1:59" x14ac:dyDescent="0.2">
      <c r="A3103" t="str">
        <f t="shared" si="493"/>
        <v>Oliver Wines_2017</v>
      </c>
      <c r="B3103" t="s">
        <v>1984</v>
      </c>
      <c r="C3103" t="s">
        <v>40</v>
      </c>
      <c r="D3103">
        <v>2017</v>
      </c>
      <c r="E3103">
        <v>533700</v>
      </c>
      <c r="F3103">
        <v>533700</v>
      </c>
      <c r="G3103">
        <v>533700</v>
      </c>
      <c r="H3103">
        <v>569800</v>
      </c>
      <c r="I3103">
        <v>581100</v>
      </c>
      <c r="J3103">
        <v>579600</v>
      </c>
      <c r="K3103">
        <v>548100</v>
      </c>
      <c r="L3103">
        <v>515600</v>
      </c>
      <c r="M3103">
        <v>474700</v>
      </c>
      <c r="N3103">
        <v>474700</v>
      </c>
      <c r="O3103">
        <v>468900</v>
      </c>
      <c r="P3103">
        <v>479500</v>
      </c>
      <c r="Q3103">
        <v>486100</v>
      </c>
      <c r="R3103">
        <v>490400</v>
      </c>
      <c r="S3103">
        <v>489600</v>
      </c>
      <c r="T3103">
        <v>486900</v>
      </c>
      <c r="U3103">
        <v>484200</v>
      </c>
      <c r="V3103">
        <v>491700</v>
      </c>
      <c r="W3103">
        <v>495800</v>
      </c>
      <c r="X3103">
        <v>491900</v>
      </c>
      <c r="Y3103">
        <v>469700</v>
      </c>
      <c r="Z3103">
        <v>462100</v>
      </c>
      <c r="AA3103">
        <v>457400</v>
      </c>
      <c r="AB3103">
        <v>125</v>
      </c>
      <c r="AC3103">
        <v>145</v>
      </c>
      <c r="AD3103">
        <v>122</v>
      </c>
      <c r="AE3103">
        <v>92</v>
      </c>
      <c r="AF3103">
        <v>122</v>
      </c>
      <c r="AG3103">
        <v>56</v>
      </c>
      <c r="AH3103">
        <v>70</v>
      </c>
      <c r="AI3103">
        <v>86</v>
      </c>
      <c r="AK3103">
        <v>110</v>
      </c>
      <c r="AL3103">
        <v>105</v>
      </c>
      <c r="AM3103">
        <v>81</v>
      </c>
      <c r="AN3103">
        <v>109</v>
      </c>
      <c r="AO3103">
        <v>96</v>
      </c>
      <c r="AP3103">
        <v>80</v>
      </c>
      <c r="AQ3103">
        <v>108</v>
      </c>
      <c r="AR3103">
        <v>118</v>
      </c>
      <c r="AS3103">
        <v>78</v>
      </c>
      <c r="AT3103">
        <v>93</v>
      </c>
      <c r="AU3103">
        <v>76</v>
      </c>
      <c r="AV3103">
        <v>98</v>
      </c>
      <c r="AW3103">
        <v>95</v>
      </c>
      <c r="AX3103">
        <v>110</v>
      </c>
      <c r="AY3103" s="14">
        <f t="shared" si="484"/>
        <v>98.86363636363636</v>
      </c>
      <c r="AZ3103" s="14">
        <f t="shared" si="498"/>
        <v>23</v>
      </c>
      <c r="BA3103" s="19">
        <f t="shared" si="485"/>
        <v>1</v>
      </c>
      <c r="BB3103" s="20">
        <f t="shared" si="499"/>
        <v>21.038050458622997</v>
      </c>
      <c r="BC3103">
        <f t="shared" si="486"/>
        <v>0</v>
      </c>
      <c r="BD3103" s="14">
        <f t="shared" si="487"/>
        <v>23</v>
      </c>
      <c r="BE3103" s="14">
        <f t="shared" si="488"/>
        <v>110.33333333333333</v>
      </c>
      <c r="BF3103" s="14">
        <f t="shared" si="489"/>
        <v>90.4</v>
      </c>
      <c r="BG3103" s="14">
        <f t="shared" si="490"/>
        <v>95.111111111111114</v>
      </c>
    </row>
    <row r="3104" spans="1:59" x14ac:dyDescent="0.2">
      <c r="A3104" t="str">
        <f t="shared" si="493"/>
        <v>Oliver Wines_2016</v>
      </c>
      <c r="B3104" t="s">
        <v>1984</v>
      </c>
      <c r="C3104" t="s">
        <v>40</v>
      </c>
      <c r="D3104">
        <v>2016</v>
      </c>
      <c r="E3104">
        <v>525100</v>
      </c>
      <c r="F3104">
        <v>525100</v>
      </c>
      <c r="G3104">
        <v>525100</v>
      </c>
      <c r="H3104">
        <v>511900</v>
      </c>
      <c r="I3104">
        <v>501500</v>
      </c>
      <c r="J3104">
        <v>506600</v>
      </c>
      <c r="K3104">
        <v>507900</v>
      </c>
      <c r="L3104">
        <v>516500</v>
      </c>
      <c r="M3104">
        <v>510100</v>
      </c>
      <c r="N3104">
        <v>496700</v>
      </c>
      <c r="O3104">
        <v>467600</v>
      </c>
      <c r="P3104">
        <v>444300</v>
      </c>
      <c r="Q3104">
        <v>442000</v>
      </c>
      <c r="R3104">
        <v>445700</v>
      </c>
      <c r="S3104">
        <v>445700</v>
      </c>
      <c r="T3104">
        <v>458400</v>
      </c>
      <c r="U3104">
        <v>463900</v>
      </c>
      <c r="V3104">
        <v>481200</v>
      </c>
      <c r="W3104">
        <v>482400</v>
      </c>
      <c r="X3104">
        <v>490100</v>
      </c>
      <c r="Y3104">
        <v>485400</v>
      </c>
      <c r="Z3104">
        <v>491400</v>
      </c>
      <c r="AA3104">
        <v>500700</v>
      </c>
      <c r="AB3104">
        <v>85</v>
      </c>
      <c r="AC3104">
        <v>101</v>
      </c>
      <c r="AD3104">
        <v>93</v>
      </c>
      <c r="AE3104">
        <v>84</v>
      </c>
      <c r="AF3104">
        <v>128</v>
      </c>
      <c r="AG3104">
        <v>88</v>
      </c>
      <c r="AH3104">
        <v>105</v>
      </c>
      <c r="AI3104">
        <v>99</v>
      </c>
      <c r="AJ3104">
        <v>71</v>
      </c>
      <c r="AK3104">
        <v>62</v>
      </c>
      <c r="AL3104">
        <v>94</v>
      </c>
      <c r="AM3104">
        <v>106</v>
      </c>
      <c r="AN3104">
        <v>81</v>
      </c>
      <c r="AP3104">
        <v>109</v>
      </c>
      <c r="AQ3104">
        <v>99</v>
      </c>
      <c r="AR3104">
        <v>115</v>
      </c>
      <c r="AS3104">
        <v>85</v>
      </c>
      <c r="AT3104">
        <v>116</v>
      </c>
      <c r="AU3104">
        <v>92</v>
      </c>
      <c r="AV3104">
        <v>107</v>
      </c>
      <c r="AW3104">
        <v>127</v>
      </c>
      <c r="AX3104">
        <v>111</v>
      </c>
      <c r="AY3104" s="14">
        <f t="shared" si="484"/>
        <v>98.090909090909093</v>
      </c>
      <c r="AZ3104" s="14">
        <f t="shared" si="498"/>
        <v>23</v>
      </c>
      <c r="BA3104" s="19">
        <f t="shared" si="485"/>
        <v>1</v>
      </c>
      <c r="BB3104" s="20">
        <f t="shared" si="499"/>
        <v>16.72440216287648</v>
      </c>
      <c r="BC3104">
        <f t="shared" si="486"/>
        <v>0</v>
      </c>
      <c r="BD3104" s="14">
        <f t="shared" si="487"/>
        <v>13</v>
      </c>
      <c r="BE3104" s="14">
        <f t="shared" si="488"/>
        <v>96.5</v>
      </c>
      <c r="BF3104" s="14">
        <f t="shared" si="489"/>
        <v>89.5</v>
      </c>
      <c r="BG3104" s="14">
        <f t="shared" si="490"/>
        <v>106.77777777777777</v>
      </c>
    </row>
    <row r="3105" spans="1:59" x14ac:dyDescent="0.2">
      <c r="A3105" t="str">
        <f t="shared" si="493"/>
        <v>Oliver Wines_2015</v>
      </c>
      <c r="B3105" t="s">
        <v>1984</v>
      </c>
      <c r="C3105" t="s">
        <v>40</v>
      </c>
      <c r="D3105">
        <v>2015</v>
      </c>
      <c r="E3105">
        <v>539200</v>
      </c>
      <c r="F3105">
        <v>539200</v>
      </c>
      <c r="G3105">
        <v>539200</v>
      </c>
      <c r="H3105">
        <v>535400</v>
      </c>
      <c r="I3105">
        <v>535400</v>
      </c>
      <c r="J3105">
        <v>535400</v>
      </c>
      <c r="K3105">
        <v>535400</v>
      </c>
      <c r="L3105">
        <v>535400</v>
      </c>
      <c r="M3105">
        <v>518700</v>
      </c>
      <c r="N3105">
        <v>514500</v>
      </c>
      <c r="O3105">
        <v>533400</v>
      </c>
      <c r="P3105">
        <v>541800</v>
      </c>
      <c r="Q3105">
        <v>531500</v>
      </c>
      <c r="R3105">
        <v>531500</v>
      </c>
      <c r="S3105">
        <v>512600</v>
      </c>
      <c r="T3105">
        <v>523700</v>
      </c>
      <c r="U3105">
        <v>521700</v>
      </c>
      <c r="V3105">
        <v>521300</v>
      </c>
      <c r="W3105">
        <v>466800</v>
      </c>
      <c r="X3105">
        <v>466800</v>
      </c>
      <c r="Y3105">
        <v>466800</v>
      </c>
      <c r="Z3105">
        <v>466800</v>
      </c>
      <c r="AA3105">
        <v>466800</v>
      </c>
      <c r="AB3105">
        <v>130</v>
      </c>
      <c r="AC3105">
        <v>105</v>
      </c>
      <c r="AD3105">
        <v>76</v>
      </c>
      <c r="AI3105">
        <v>100</v>
      </c>
      <c r="AJ3105">
        <v>123</v>
      </c>
      <c r="AK3105">
        <v>124</v>
      </c>
      <c r="AL3105">
        <v>88</v>
      </c>
      <c r="AM3105">
        <v>87</v>
      </c>
      <c r="AO3105">
        <v>96</v>
      </c>
      <c r="AP3105">
        <v>145</v>
      </c>
      <c r="AQ3105">
        <v>65</v>
      </c>
      <c r="AR3105">
        <v>105</v>
      </c>
      <c r="AS3105">
        <v>21</v>
      </c>
      <c r="AY3105" s="14">
        <f t="shared" si="484"/>
        <v>97.307692307692307</v>
      </c>
      <c r="AZ3105" s="14">
        <f t="shared" si="498"/>
        <v>23</v>
      </c>
      <c r="BA3105" s="19">
        <f t="shared" si="485"/>
        <v>0.59090909090909094</v>
      </c>
      <c r="BB3105" s="20">
        <f t="shared" si="499"/>
        <v>32.089418337370489</v>
      </c>
      <c r="BC3105">
        <f t="shared" si="486"/>
        <v>0</v>
      </c>
      <c r="BD3105" s="14">
        <f t="shared" si="487"/>
        <v>19</v>
      </c>
      <c r="BE3105" s="14">
        <f t="shared" si="488"/>
        <v>103.66666666666667</v>
      </c>
      <c r="BF3105" s="14">
        <f t="shared" si="489"/>
        <v>104.4</v>
      </c>
      <c r="BG3105" s="14">
        <f t="shared" si="490"/>
        <v>84</v>
      </c>
    </row>
    <row r="3106" spans="1:59" x14ac:dyDescent="0.2">
      <c r="A3106" t="str">
        <f t="shared" si="493"/>
        <v>Chad Wingard_2018</v>
      </c>
      <c r="B3106" t="s">
        <v>580</v>
      </c>
      <c r="C3106" t="s">
        <v>260</v>
      </c>
      <c r="D3106">
        <v>2018</v>
      </c>
      <c r="E3106">
        <v>511300</v>
      </c>
      <c r="F3106">
        <v>511300</v>
      </c>
      <c r="G3106">
        <v>511300</v>
      </c>
      <c r="H3106">
        <v>486200</v>
      </c>
      <c r="I3106">
        <v>443300</v>
      </c>
      <c r="J3106">
        <v>410300</v>
      </c>
      <c r="K3106">
        <v>379200</v>
      </c>
      <c r="L3106">
        <v>379200</v>
      </c>
      <c r="M3106">
        <v>365600</v>
      </c>
      <c r="N3106">
        <v>372400</v>
      </c>
      <c r="O3106">
        <v>372400</v>
      </c>
      <c r="P3106">
        <v>364600</v>
      </c>
      <c r="Q3106">
        <v>375800</v>
      </c>
      <c r="R3106">
        <v>394600</v>
      </c>
      <c r="S3106">
        <v>426300</v>
      </c>
      <c r="T3106">
        <v>450700</v>
      </c>
      <c r="U3106">
        <v>469300</v>
      </c>
      <c r="V3106">
        <v>490400</v>
      </c>
      <c r="W3106">
        <v>488000</v>
      </c>
      <c r="X3106">
        <v>489400</v>
      </c>
      <c r="Y3106">
        <v>489700</v>
      </c>
      <c r="Z3106">
        <v>496000</v>
      </c>
      <c r="AA3106">
        <v>478900</v>
      </c>
      <c r="AB3106">
        <v>110</v>
      </c>
      <c r="AC3106">
        <v>49</v>
      </c>
      <c r="AD3106">
        <v>89</v>
      </c>
      <c r="AE3106">
        <v>52</v>
      </c>
      <c r="AF3106">
        <v>45</v>
      </c>
      <c r="AG3106">
        <v>77</v>
      </c>
      <c r="AI3106">
        <v>76</v>
      </c>
      <c r="AJ3106">
        <v>83</v>
      </c>
      <c r="AL3106">
        <v>47</v>
      </c>
      <c r="AM3106">
        <v>116</v>
      </c>
      <c r="AN3106">
        <v>105</v>
      </c>
      <c r="AO3106">
        <v>89</v>
      </c>
      <c r="AP3106">
        <v>122</v>
      </c>
      <c r="AQ3106">
        <v>107</v>
      </c>
      <c r="AR3106">
        <v>105</v>
      </c>
      <c r="AS3106">
        <v>83</v>
      </c>
      <c r="AT3106">
        <v>114</v>
      </c>
      <c r="AU3106">
        <v>105</v>
      </c>
      <c r="AV3106">
        <v>97</v>
      </c>
      <c r="AW3106">
        <v>80</v>
      </c>
      <c r="AX3106">
        <v>110</v>
      </c>
      <c r="AY3106" s="14">
        <f t="shared" si="484"/>
        <v>88.61904761904762</v>
      </c>
      <c r="AZ3106" s="14">
        <f t="shared" si="498"/>
        <v>23</v>
      </c>
      <c r="BA3106" s="19">
        <f t="shared" si="485"/>
        <v>0.95454545454545459</v>
      </c>
      <c r="BB3106" s="20">
        <f t="shared" si="499"/>
        <v>24.096630865073614</v>
      </c>
      <c r="BC3106">
        <f t="shared" si="486"/>
        <v>0</v>
      </c>
      <c r="BD3106" s="14">
        <f t="shared" si="487"/>
        <v>12</v>
      </c>
      <c r="BE3106" s="14">
        <f t="shared" si="488"/>
        <v>70.333333333333329</v>
      </c>
      <c r="BF3106" s="14">
        <f t="shared" si="489"/>
        <v>80.5</v>
      </c>
      <c r="BG3106" s="14">
        <f t="shared" si="490"/>
        <v>102.55555555555556</v>
      </c>
    </row>
    <row r="3107" spans="1:59" x14ac:dyDescent="0.2">
      <c r="A3107" t="str">
        <f t="shared" si="493"/>
        <v>Chad Wingard_2017</v>
      </c>
      <c r="B3107" t="s">
        <v>580</v>
      </c>
      <c r="C3107" t="s">
        <v>260</v>
      </c>
      <c r="D3107">
        <v>2017</v>
      </c>
      <c r="E3107">
        <v>439800</v>
      </c>
      <c r="F3107">
        <v>439800</v>
      </c>
      <c r="G3107">
        <v>439800</v>
      </c>
      <c r="H3107">
        <v>441400</v>
      </c>
      <c r="I3107">
        <v>421600</v>
      </c>
      <c r="J3107">
        <v>415300</v>
      </c>
      <c r="K3107">
        <v>434000</v>
      </c>
      <c r="L3107">
        <v>467600</v>
      </c>
      <c r="M3107">
        <v>479000</v>
      </c>
      <c r="N3107">
        <v>479000</v>
      </c>
      <c r="O3107">
        <v>479000</v>
      </c>
      <c r="P3107">
        <v>479000</v>
      </c>
      <c r="Q3107">
        <v>464300</v>
      </c>
      <c r="R3107">
        <v>458700</v>
      </c>
      <c r="S3107">
        <v>450500</v>
      </c>
      <c r="T3107">
        <v>458500</v>
      </c>
      <c r="U3107">
        <v>457100</v>
      </c>
      <c r="V3107">
        <v>497100</v>
      </c>
      <c r="W3107">
        <v>503700</v>
      </c>
      <c r="X3107">
        <v>503700</v>
      </c>
      <c r="Y3107">
        <v>503700</v>
      </c>
      <c r="Z3107">
        <v>507400</v>
      </c>
      <c r="AA3107">
        <v>481400</v>
      </c>
      <c r="AB3107">
        <v>104</v>
      </c>
      <c r="AC3107">
        <v>83</v>
      </c>
      <c r="AD3107">
        <v>73</v>
      </c>
      <c r="AE3107">
        <v>58</v>
      </c>
      <c r="AF3107">
        <v>101</v>
      </c>
      <c r="AG3107">
        <v>127</v>
      </c>
      <c r="AH3107">
        <v>101</v>
      </c>
      <c r="AI3107">
        <v>73</v>
      </c>
      <c r="AM3107">
        <v>74</v>
      </c>
      <c r="AN3107">
        <v>113</v>
      </c>
      <c r="AO3107">
        <v>64</v>
      </c>
      <c r="AP3107">
        <v>109</v>
      </c>
      <c r="AQ3107">
        <v>97</v>
      </c>
      <c r="AR3107">
        <v>157</v>
      </c>
      <c r="AS3107">
        <v>59</v>
      </c>
      <c r="AV3107">
        <v>97</v>
      </c>
      <c r="AW3107">
        <v>92</v>
      </c>
      <c r="AX3107">
        <v>92</v>
      </c>
      <c r="AY3107" s="14">
        <f t="shared" si="484"/>
        <v>93</v>
      </c>
      <c r="AZ3107" s="14">
        <f t="shared" si="498"/>
        <v>23</v>
      </c>
      <c r="BA3107" s="19">
        <f t="shared" si="485"/>
        <v>0.81818181818181823</v>
      </c>
      <c r="BB3107" s="20">
        <f t="shared" si="499"/>
        <v>25.057580747972786</v>
      </c>
      <c r="BC3107">
        <f t="shared" si="486"/>
        <v>0</v>
      </c>
      <c r="BD3107" s="14">
        <f t="shared" si="487"/>
        <v>6</v>
      </c>
      <c r="BE3107" s="14">
        <f t="shared" si="488"/>
        <v>91</v>
      </c>
      <c r="BF3107" s="14">
        <f t="shared" si="489"/>
        <v>82.666666666666671</v>
      </c>
      <c r="BG3107" s="14">
        <f t="shared" si="490"/>
        <v>100.42857142857143</v>
      </c>
    </row>
    <row r="3108" spans="1:59" x14ac:dyDescent="0.2">
      <c r="A3108" t="str">
        <f t="shared" si="493"/>
        <v>Chad Wingard_2016</v>
      </c>
      <c r="B3108" t="s">
        <v>580</v>
      </c>
      <c r="C3108" t="s">
        <v>260</v>
      </c>
      <c r="D3108">
        <v>2016</v>
      </c>
      <c r="E3108">
        <v>527800</v>
      </c>
      <c r="F3108">
        <v>527800</v>
      </c>
      <c r="G3108">
        <v>527800</v>
      </c>
      <c r="H3108">
        <v>527800</v>
      </c>
      <c r="I3108">
        <v>496500</v>
      </c>
      <c r="J3108">
        <v>434600</v>
      </c>
      <c r="K3108">
        <v>434600</v>
      </c>
      <c r="L3108">
        <v>396900</v>
      </c>
      <c r="M3108">
        <v>370200</v>
      </c>
      <c r="N3108">
        <v>381000</v>
      </c>
      <c r="O3108">
        <v>415100</v>
      </c>
      <c r="P3108">
        <v>461300</v>
      </c>
      <c r="Q3108">
        <v>484100</v>
      </c>
      <c r="R3108">
        <v>472000</v>
      </c>
      <c r="S3108">
        <v>472000</v>
      </c>
      <c r="T3108">
        <v>454800</v>
      </c>
      <c r="U3108">
        <v>438700</v>
      </c>
      <c r="V3108">
        <v>437600</v>
      </c>
      <c r="W3108">
        <v>427800</v>
      </c>
      <c r="X3108">
        <v>430200</v>
      </c>
      <c r="Y3108">
        <v>413400</v>
      </c>
      <c r="Z3108">
        <v>387000</v>
      </c>
      <c r="AA3108">
        <v>387000</v>
      </c>
      <c r="AB3108">
        <v>125</v>
      </c>
      <c r="AC3108">
        <v>54</v>
      </c>
      <c r="AE3108">
        <v>61</v>
      </c>
      <c r="AF3108">
        <v>36</v>
      </c>
      <c r="AH3108">
        <v>76</v>
      </c>
      <c r="AI3108">
        <v>63</v>
      </c>
      <c r="AJ3108">
        <v>107</v>
      </c>
      <c r="AK3108">
        <v>136</v>
      </c>
      <c r="AL3108">
        <v>110</v>
      </c>
      <c r="AM3108">
        <v>83</v>
      </c>
      <c r="AN3108">
        <v>78</v>
      </c>
      <c r="AP3108">
        <v>83</v>
      </c>
      <c r="AQ3108">
        <v>77</v>
      </c>
      <c r="AR3108">
        <v>106</v>
      </c>
      <c r="AS3108">
        <v>64</v>
      </c>
      <c r="AT3108">
        <v>100</v>
      </c>
      <c r="AU3108">
        <v>64</v>
      </c>
      <c r="AV3108">
        <v>32</v>
      </c>
      <c r="AY3108" s="14">
        <f t="shared" si="484"/>
        <v>80.833333333333329</v>
      </c>
      <c r="AZ3108" s="14">
        <f t="shared" si="498"/>
        <v>23</v>
      </c>
      <c r="BA3108" s="19">
        <f t="shared" si="485"/>
        <v>0.81818181818181823</v>
      </c>
      <c r="BB3108" s="20">
        <f t="shared" si="499"/>
        <v>28.675158341016235</v>
      </c>
      <c r="BC3108">
        <f t="shared" si="486"/>
        <v>0</v>
      </c>
      <c r="BD3108" s="14">
        <f t="shared" si="487"/>
        <v>9</v>
      </c>
      <c r="BE3108" s="14">
        <f t="shared" si="488"/>
        <v>69</v>
      </c>
      <c r="BF3108" s="14">
        <f t="shared" si="489"/>
        <v>95.833333333333329</v>
      </c>
      <c r="BG3108" s="14">
        <f t="shared" si="490"/>
        <v>75.142857142857139</v>
      </c>
    </row>
    <row r="3109" spans="1:59" x14ac:dyDescent="0.2">
      <c r="A3109" t="str">
        <f t="shared" si="493"/>
        <v>Chad Wingard_2015</v>
      </c>
      <c r="B3109" t="s">
        <v>580</v>
      </c>
      <c r="C3109" t="s">
        <v>260</v>
      </c>
      <c r="D3109">
        <v>2015</v>
      </c>
      <c r="E3109">
        <v>429500</v>
      </c>
      <c r="F3109">
        <v>429500</v>
      </c>
      <c r="G3109">
        <v>429500</v>
      </c>
      <c r="H3109">
        <v>434100</v>
      </c>
      <c r="I3109">
        <v>424200</v>
      </c>
      <c r="J3109">
        <v>424700</v>
      </c>
      <c r="K3109">
        <v>432100</v>
      </c>
      <c r="L3109">
        <v>443400</v>
      </c>
      <c r="M3109">
        <v>460100</v>
      </c>
      <c r="N3109">
        <v>469000</v>
      </c>
      <c r="O3109">
        <v>476400</v>
      </c>
      <c r="P3109">
        <v>496600</v>
      </c>
      <c r="Q3109">
        <v>510100</v>
      </c>
      <c r="R3109">
        <v>510100</v>
      </c>
      <c r="S3109">
        <v>520700</v>
      </c>
      <c r="T3109">
        <v>511000</v>
      </c>
      <c r="U3109">
        <v>520700</v>
      </c>
      <c r="V3109">
        <v>525300</v>
      </c>
      <c r="W3109">
        <v>529400</v>
      </c>
      <c r="X3109">
        <v>512900</v>
      </c>
      <c r="Y3109">
        <v>499000</v>
      </c>
      <c r="Z3109">
        <v>497000</v>
      </c>
      <c r="AA3109">
        <v>507100</v>
      </c>
      <c r="AB3109">
        <v>121</v>
      </c>
      <c r="AC3109">
        <v>67</v>
      </c>
      <c r="AD3109">
        <v>77</v>
      </c>
      <c r="AE3109">
        <v>91</v>
      </c>
      <c r="AF3109">
        <v>86</v>
      </c>
      <c r="AG3109">
        <v>93</v>
      </c>
      <c r="AH3109">
        <v>105</v>
      </c>
      <c r="AI3109">
        <v>104</v>
      </c>
      <c r="AJ3109">
        <v>85</v>
      </c>
      <c r="AK3109">
        <v>105</v>
      </c>
      <c r="AL3109">
        <v>138</v>
      </c>
      <c r="AM3109">
        <v>83</v>
      </c>
      <c r="AO3109">
        <v>104</v>
      </c>
      <c r="AP3109">
        <v>99</v>
      </c>
      <c r="AQ3109">
        <v>122</v>
      </c>
      <c r="AR3109">
        <v>105</v>
      </c>
      <c r="AS3109">
        <v>100</v>
      </c>
      <c r="AT3109">
        <v>78</v>
      </c>
      <c r="AU3109">
        <v>102</v>
      </c>
      <c r="AV3109">
        <v>122</v>
      </c>
      <c r="AW3109">
        <v>104</v>
      </c>
      <c r="AX3109">
        <v>60</v>
      </c>
      <c r="AY3109" s="14">
        <f t="shared" si="484"/>
        <v>97.772727272727266</v>
      </c>
      <c r="AZ3109" s="14">
        <f t="shared" si="498"/>
        <v>23</v>
      </c>
      <c r="BA3109" s="19">
        <f t="shared" si="485"/>
        <v>1</v>
      </c>
      <c r="BB3109" s="20">
        <f t="shared" si="499"/>
        <v>18.789388642026811</v>
      </c>
      <c r="BC3109">
        <f t="shared" si="486"/>
        <v>0</v>
      </c>
      <c r="BD3109" s="14">
        <f t="shared" si="487"/>
        <v>5</v>
      </c>
      <c r="BE3109" s="14">
        <f t="shared" si="488"/>
        <v>89.166666666666671</v>
      </c>
      <c r="BF3109" s="14">
        <f t="shared" si="489"/>
        <v>103.33333333333333</v>
      </c>
      <c r="BG3109" s="14">
        <f t="shared" si="490"/>
        <v>99.111111111111114</v>
      </c>
    </row>
    <row r="3110" spans="1:59" x14ac:dyDescent="0.2">
      <c r="A3110" t="str">
        <f t="shared" si="493"/>
        <v>Alex Witherden_2018</v>
      </c>
      <c r="B3110" t="s">
        <v>1012</v>
      </c>
      <c r="C3110" t="s">
        <v>514</v>
      </c>
      <c r="D3110">
        <v>2018</v>
      </c>
      <c r="E3110">
        <v>478900</v>
      </c>
      <c r="F3110">
        <v>478900</v>
      </c>
      <c r="G3110">
        <v>478900</v>
      </c>
      <c r="H3110">
        <v>466500</v>
      </c>
      <c r="I3110">
        <v>465200</v>
      </c>
      <c r="J3110">
        <v>486200</v>
      </c>
      <c r="K3110">
        <v>500400</v>
      </c>
      <c r="L3110">
        <v>483000</v>
      </c>
      <c r="M3110">
        <v>450400</v>
      </c>
      <c r="N3110">
        <v>414700</v>
      </c>
      <c r="O3110">
        <v>388800</v>
      </c>
      <c r="P3110">
        <v>367600</v>
      </c>
      <c r="Q3110">
        <v>374000</v>
      </c>
      <c r="R3110">
        <v>374000</v>
      </c>
      <c r="S3110">
        <v>388500</v>
      </c>
      <c r="T3110">
        <v>401500</v>
      </c>
      <c r="U3110">
        <v>405500</v>
      </c>
      <c r="V3110">
        <v>422200</v>
      </c>
      <c r="W3110">
        <v>453800</v>
      </c>
      <c r="X3110">
        <v>462700</v>
      </c>
      <c r="Y3110">
        <v>461400</v>
      </c>
      <c r="Z3110">
        <v>451000</v>
      </c>
      <c r="AA3110">
        <v>416300</v>
      </c>
      <c r="AB3110">
        <v>89</v>
      </c>
      <c r="AC3110">
        <v>77</v>
      </c>
      <c r="AD3110">
        <v>91</v>
      </c>
      <c r="AE3110">
        <v>103</v>
      </c>
      <c r="AF3110">
        <v>125</v>
      </c>
      <c r="AG3110">
        <v>92</v>
      </c>
      <c r="AH3110">
        <v>43</v>
      </c>
      <c r="AI3110">
        <v>83</v>
      </c>
      <c r="AJ3110">
        <v>66</v>
      </c>
      <c r="AK3110">
        <v>42</v>
      </c>
      <c r="AL3110">
        <v>78</v>
      </c>
      <c r="AM3110">
        <v>117</v>
      </c>
      <c r="AO3110">
        <v>64</v>
      </c>
      <c r="AP3110">
        <v>86</v>
      </c>
      <c r="AQ3110">
        <v>105</v>
      </c>
      <c r="AR3110">
        <v>94</v>
      </c>
      <c r="AS3110">
        <v>131</v>
      </c>
      <c r="AT3110">
        <v>73</v>
      </c>
      <c r="AU3110">
        <v>78</v>
      </c>
      <c r="AV3110">
        <v>110</v>
      </c>
      <c r="AW3110">
        <v>13</v>
      </c>
      <c r="AY3110" s="14">
        <f t="shared" si="484"/>
        <v>83.80952380952381</v>
      </c>
      <c r="AZ3110" s="14">
        <f t="shared" si="498"/>
        <v>23</v>
      </c>
      <c r="BA3110" s="19">
        <f t="shared" si="485"/>
        <v>0.95454545454545459</v>
      </c>
      <c r="BB3110" s="20">
        <f t="shared" si="499"/>
        <v>28.417633693921548</v>
      </c>
      <c r="BC3110">
        <f t="shared" si="486"/>
        <v>0</v>
      </c>
      <c r="BD3110" s="14">
        <f t="shared" si="487"/>
        <v>12</v>
      </c>
      <c r="BE3110" s="14">
        <f t="shared" si="488"/>
        <v>96.166666666666671</v>
      </c>
      <c r="BF3110" s="14">
        <f t="shared" si="489"/>
        <v>71.5</v>
      </c>
      <c r="BG3110" s="14">
        <f t="shared" si="490"/>
        <v>86.25</v>
      </c>
    </row>
    <row r="3111" spans="1:59" x14ac:dyDescent="0.2">
      <c r="A3111" t="str">
        <f t="shared" si="493"/>
        <v>Alex Witherden_2017</v>
      </c>
      <c r="B3111" t="s">
        <v>1012</v>
      </c>
      <c r="C3111" t="s">
        <v>514</v>
      </c>
      <c r="D3111">
        <v>2017</v>
      </c>
      <c r="E3111">
        <v>117300</v>
      </c>
      <c r="F3111">
        <v>117300</v>
      </c>
      <c r="G3111">
        <v>117300</v>
      </c>
      <c r="H3111">
        <v>117300</v>
      </c>
      <c r="I3111">
        <v>117300</v>
      </c>
      <c r="J3111">
        <v>117300</v>
      </c>
      <c r="K3111">
        <v>117300</v>
      </c>
      <c r="L3111">
        <v>117300</v>
      </c>
      <c r="M3111">
        <v>117300</v>
      </c>
      <c r="N3111">
        <v>117300</v>
      </c>
      <c r="O3111">
        <v>117300</v>
      </c>
      <c r="P3111">
        <v>117300</v>
      </c>
      <c r="Q3111">
        <v>117300</v>
      </c>
      <c r="R3111">
        <v>117300</v>
      </c>
      <c r="S3111">
        <v>117300</v>
      </c>
      <c r="T3111">
        <v>117300</v>
      </c>
      <c r="U3111">
        <v>193300</v>
      </c>
      <c r="V3111">
        <v>263800</v>
      </c>
      <c r="W3111">
        <v>313000</v>
      </c>
      <c r="X3111">
        <v>361800</v>
      </c>
      <c r="Y3111">
        <v>379200</v>
      </c>
      <c r="Z3111">
        <v>379200</v>
      </c>
      <c r="AA3111">
        <v>385700</v>
      </c>
      <c r="AO3111">
        <v>76</v>
      </c>
      <c r="AP3111">
        <v>91</v>
      </c>
      <c r="AQ3111">
        <v>74</v>
      </c>
      <c r="AR3111">
        <v>109</v>
      </c>
      <c r="AS3111">
        <v>86</v>
      </c>
      <c r="AT3111">
        <v>103</v>
      </c>
      <c r="AU3111">
        <v>69</v>
      </c>
      <c r="AW3111">
        <v>72</v>
      </c>
      <c r="AX3111">
        <v>104</v>
      </c>
      <c r="AY3111" s="14">
        <f t="shared" si="484"/>
        <v>87.111111111111114</v>
      </c>
      <c r="AZ3111" s="14">
        <f t="shared" si="498"/>
        <v>23</v>
      </c>
      <c r="BA3111" s="19">
        <f t="shared" si="485"/>
        <v>0.40909090909090912</v>
      </c>
      <c r="BB3111" s="20">
        <f t="shared" si="499"/>
        <v>15.349629021937673</v>
      </c>
      <c r="BC3111">
        <f t="shared" si="486"/>
        <v>0</v>
      </c>
      <c r="BD3111" s="14">
        <f t="shared" si="487"/>
        <v>1</v>
      </c>
      <c r="BE3111" s="14" t="str">
        <f t="shared" si="488"/>
        <v/>
      </c>
      <c r="BF3111" s="14" t="str">
        <f t="shared" si="489"/>
        <v/>
      </c>
      <c r="BG3111" s="14">
        <f t="shared" si="490"/>
        <v>88.5</v>
      </c>
    </row>
    <row r="3112" spans="1:59" x14ac:dyDescent="0.2">
      <c r="A3112" t="str">
        <f t="shared" si="493"/>
        <v>Alex Witherden_2016</v>
      </c>
      <c r="B3112" t="s">
        <v>1012</v>
      </c>
      <c r="C3112" t="s">
        <v>514</v>
      </c>
      <c r="D3112">
        <v>2016</v>
      </c>
      <c r="E3112">
        <v>0</v>
      </c>
      <c r="F3112">
        <v>0</v>
      </c>
      <c r="G3112">
        <v>0</v>
      </c>
      <c r="H3112">
        <v>0</v>
      </c>
      <c r="I3112">
        <v>0</v>
      </c>
      <c r="J3112">
        <v>0</v>
      </c>
      <c r="K3112">
        <v>0</v>
      </c>
      <c r="L3112">
        <v>0</v>
      </c>
      <c r="M3112">
        <v>0</v>
      </c>
      <c r="N3112">
        <v>0</v>
      </c>
      <c r="O3112">
        <v>0</v>
      </c>
      <c r="P3112">
        <v>0</v>
      </c>
      <c r="Q3112">
        <v>0</v>
      </c>
      <c r="R3112">
        <v>0</v>
      </c>
      <c r="S3112">
        <v>0</v>
      </c>
      <c r="T3112">
        <v>0</v>
      </c>
      <c r="U3112">
        <v>0</v>
      </c>
      <c r="V3112">
        <v>0</v>
      </c>
      <c r="W3112">
        <v>0</v>
      </c>
      <c r="X3112">
        <v>0</v>
      </c>
      <c r="Y3112">
        <v>0</v>
      </c>
      <c r="Z3112">
        <v>0</v>
      </c>
      <c r="AA3112">
        <v>0</v>
      </c>
      <c r="AY3112" s="14" t="str">
        <f t="shared" si="484"/>
        <v/>
      </c>
      <c r="AZ3112" s="14">
        <f t="shared" si="498"/>
        <v>23</v>
      </c>
      <c r="BA3112" s="19">
        <f t="shared" si="485"/>
        <v>0</v>
      </c>
      <c r="BB3112" s="20" t="e">
        <f t="shared" si="499"/>
        <v>#DIV/0!</v>
      </c>
      <c r="BC3112">
        <f t="shared" si="486"/>
        <v>23</v>
      </c>
      <c r="BD3112" s="14">
        <f t="shared" si="487"/>
        <v>1</v>
      </c>
      <c r="BE3112" s="14" t="str">
        <f t="shared" si="488"/>
        <v/>
      </c>
      <c r="BF3112" s="14" t="str">
        <f t="shared" si="489"/>
        <v/>
      </c>
      <c r="BG3112" s="14" t="str">
        <f t="shared" si="490"/>
        <v/>
      </c>
    </row>
    <row r="3113" spans="1:59" x14ac:dyDescent="0.2">
      <c r="A3113" t="str">
        <f t="shared" si="493"/>
        <v>Alex Witherden_2015</v>
      </c>
      <c r="B3113" t="s">
        <v>1012</v>
      </c>
      <c r="C3113" t="s">
        <v>514</v>
      </c>
      <c r="D3113">
        <v>2015</v>
      </c>
      <c r="E3113">
        <v>0</v>
      </c>
      <c r="F3113">
        <v>0</v>
      </c>
      <c r="G3113">
        <v>0</v>
      </c>
      <c r="H3113">
        <v>0</v>
      </c>
      <c r="I3113">
        <v>0</v>
      </c>
      <c r="J3113">
        <v>0</v>
      </c>
      <c r="K3113">
        <v>0</v>
      </c>
      <c r="L3113">
        <v>0</v>
      </c>
      <c r="M3113">
        <v>0</v>
      </c>
      <c r="N3113">
        <v>0</v>
      </c>
      <c r="O3113">
        <v>0</v>
      </c>
      <c r="P3113">
        <v>0</v>
      </c>
      <c r="Q3113">
        <v>0</v>
      </c>
      <c r="R3113">
        <v>0</v>
      </c>
      <c r="S3113">
        <v>0</v>
      </c>
      <c r="T3113">
        <v>0</v>
      </c>
      <c r="U3113">
        <v>0</v>
      </c>
      <c r="V3113">
        <v>0</v>
      </c>
      <c r="W3113">
        <v>0</v>
      </c>
      <c r="X3113">
        <v>0</v>
      </c>
      <c r="Y3113">
        <v>0</v>
      </c>
      <c r="Z3113">
        <v>0</v>
      </c>
      <c r="AA3113">
        <v>0</v>
      </c>
      <c r="AY3113" s="14" t="str">
        <f t="shared" si="484"/>
        <v/>
      </c>
      <c r="AZ3113" s="14">
        <f t="shared" si="498"/>
        <v>23</v>
      </c>
      <c r="BA3113" s="19">
        <f t="shared" si="485"/>
        <v>0</v>
      </c>
      <c r="BB3113" s="20" t="e">
        <f t="shared" si="499"/>
        <v>#DIV/0!</v>
      </c>
      <c r="BC3113">
        <f t="shared" si="486"/>
        <v>23</v>
      </c>
      <c r="BD3113" s="14">
        <f t="shared" si="487"/>
        <v>1</v>
      </c>
      <c r="BE3113" s="14" t="str">
        <f t="shared" si="488"/>
        <v/>
      </c>
      <c r="BF3113" s="14" t="str">
        <f t="shared" si="489"/>
        <v/>
      </c>
      <c r="BG3113" s="14" t="str">
        <f t="shared" si="490"/>
        <v/>
      </c>
    </row>
    <row r="3114" spans="1:59" x14ac:dyDescent="0.2">
      <c r="A3114" t="str">
        <f t="shared" si="493"/>
        <v>Jarrod Witts_2018</v>
      </c>
      <c r="B3114" t="s">
        <v>698</v>
      </c>
      <c r="C3114" t="s">
        <v>144</v>
      </c>
      <c r="D3114">
        <v>2018</v>
      </c>
      <c r="E3114">
        <v>518300</v>
      </c>
      <c r="F3114">
        <v>518300</v>
      </c>
      <c r="G3114">
        <v>518300</v>
      </c>
      <c r="H3114">
        <v>514200</v>
      </c>
      <c r="I3114">
        <v>495400</v>
      </c>
      <c r="J3114">
        <v>487400</v>
      </c>
      <c r="K3114">
        <v>475300</v>
      </c>
      <c r="L3114">
        <v>475400</v>
      </c>
      <c r="M3114">
        <v>451100</v>
      </c>
      <c r="N3114">
        <v>466900</v>
      </c>
      <c r="O3114">
        <v>466900</v>
      </c>
      <c r="P3114">
        <v>465000</v>
      </c>
      <c r="Q3114">
        <v>479400</v>
      </c>
      <c r="R3114">
        <v>457400</v>
      </c>
      <c r="S3114">
        <v>426600</v>
      </c>
      <c r="T3114">
        <v>391000</v>
      </c>
      <c r="U3114">
        <v>398300</v>
      </c>
      <c r="V3114">
        <v>409800</v>
      </c>
      <c r="W3114">
        <v>428800</v>
      </c>
      <c r="X3114">
        <v>421400</v>
      </c>
      <c r="Y3114">
        <v>427900</v>
      </c>
      <c r="Z3114">
        <v>430200</v>
      </c>
      <c r="AA3114">
        <v>423400</v>
      </c>
      <c r="AB3114">
        <v>131</v>
      </c>
      <c r="AC3114">
        <v>105</v>
      </c>
      <c r="AD3114">
        <v>63</v>
      </c>
      <c r="AE3114">
        <v>92</v>
      </c>
      <c r="AF3114">
        <v>117</v>
      </c>
      <c r="AG3114">
        <v>53</v>
      </c>
      <c r="AH3114">
        <v>114</v>
      </c>
      <c r="AI3114">
        <v>65</v>
      </c>
      <c r="AJ3114">
        <v>129</v>
      </c>
      <c r="AL3114">
        <v>82</v>
      </c>
      <c r="AM3114">
        <v>103</v>
      </c>
      <c r="AN3114">
        <v>54</v>
      </c>
      <c r="AO3114">
        <v>51</v>
      </c>
      <c r="AP3114">
        <v>76</v>
      </c>
      <c r="AQ3114">
        <v>129</v>
      </c>
      <c r="AR3114">
        <v>64</v>
      </c>
      <c r="AS3114">
        <v>101</v>
      </c>
      <c r="AT3114">
        <v>81</v>
      </c>
      <c r="AU3114">
        <v>92</v>
      </c>
      <c r="AV3114">
        <v>96</v>
      </c>
      <c r="AW3114">
        <v>84</v>
      </c>
      <c r="AX3114">
        <v>67</v>
      </c>
      <c r="AY3114" s="14">
        <f t="shared" si="484"/>
        <v>88.590909090909093</v>
      </c>
      <c r="AZ3114" s="14">
        <f t="shared" si="498"/>
        <v>23</v>
      </c>
      <c r="BA3114" s="19">
        <f t="shared" si="485"/>
        <v>1</v>
      </c>
      <c r="BB3114" s="20">
        <f t="shared" si="499"/>
        <v>25.509398997809356</v>
      </c>
      <c r="BC3114">
        <f t="shared" si="486"/>
        <v>0</v>
      </c>
      <c r="BD3114" s="14">
        <f t="shared" si="487"/>
        <v>16</v>
      </c>
      <c r="BE3114" s="14">
        <f t="shared" si="488"/>
        <v>93.5</v>
      </c>
      <c r="BF3114" s="14">
        <f t="shared" si="489"/>
        <v>98.6</v>
      </c>
      <c r="BG3114" s="14">
        <f t="shared" si="490"/>
        <v>87.777777777777771</v>
      </c>
    </row>
    <row r="3115" spans="1:59" x14ac:dyDescent="0.2">
      <c r="A3115" t="str">
        <f t="shared" si="493"/>
        <v>Jarrod Witts_2017</v>
      </c>
      <c r="B3115" t="s">
        <v>698</v>
      </c>
      <c r="C3115" t="s">
        <v>144</v>
      </c>
      <c r="D3115">
        <v>2017</v>
      </c>
      <c r="E3115">
        <v>217600</v>
      </c>
      <c r="F3115">
        <v>217600</v>
      </c>
      <c r="G3115">
        <v>217600</v>
      </c>
      <c r="H3115">
        <v>292800</v>
      </c>
      <c r="I3115">
        <v>347000</v>
      </c>
      <c r="J3115">
        <v>383300</v>
      </c>
      <c r="K3115">
        <v>391300</v>
      </c>
      <c r="L3115">
        <v>413700</v>
      </c>
      <c r="M3115">
        <v>432100</v>
      </c>
      <c r="N3115">
        <v>432100</v>
      </c>
      <c r="O3115">
        <v>457000</v>
      </c>
      <c r="P3115">
        <v>466300</v>
      </c>
      <c r="Q3115">
        <v>478600</v>
      </c>
      <c r="R3115">
        <v>475900</v>
      </c>
      <c r="S3115">
        <v>475300</v>
      </c>
      <c r="T3115">
        <v>470100</v>
      </c>
      <c r="U3115">
        <v>482100</v>
      </c>
      <c r="V3115">
        <v>484900</v>
      </c>
      <c r="W3115">
        <v>485900</v>
      </c>
      <c r="X3115">
        <v>474900</v>
      </c>
      <c r="Y3115">
        <v>474900</v>
      </c>
      <c r="Z3115">
        <v>474900</v>
      </c>
      <c r="AA3115">
        <v>474900</v>
      </c>
      <c r="AB3115">
        <v>81</v>
      </c>
      <c r="AC3115">
        <v>100</v>
      </c>
      <c r="AD3115">
        <v>114</v>
      </c>
      <c r="AE3115">
        <v>79</v>
      </c>
      <c r="AF3115">
        <v>91</v>
      </c>
      <c r="AG3115">
        <v>73</v>
      </c>
      <c r="AH3115">
        <v>115</v>
      </c>
      <c r="AI3115">
        <v>97</v>
      </c>
      <c r="AK3115">
        <v>98</v>
      </c>
      <c r="AL3115">
        <v>96</v>
      </c>
      <c r="AM3115">
        <v>107</v>
      </c>
      <c r="AN3115">
        <v>72</v>
      </c>
      <c r="AO3115">
        <v>99</v>
      </c>
      <c r="AP3115">
        <v>100</v>
      </c>
      <c r="AQ3115">
        <v>108</v>
      </c>
      <c r="AR3115">
        <v>86</v>
      </c>
      <c r="AS3115">
        <v>99</v>
      </c>
      <c r="AT3115">
        <v>82</v>
      </c>
      <c r="AY3115" s="14">
        <f t="shared" si="484"/>
        <v>94.277777777777771</v>
      </c>
      <c r="AZ3115" s="14">
        <f t="shared" si="498"/>
        <v>23</v>
      </c>
      <c r="BA3115" s="19">
        <f t="shared" si="485"/>
        <v>0.81818181818181823</v>
      </c>
      <c r="BB3115" s="20">
        <f t="shared" si="499"/>
        <v>13.042038615256084</v>
      </c>
      <c r="BC3115">
        <f t="shared" si="486"/>
        <v>0</v>
      </c>
      <c r="BD3115" s="14">
        <f t="shared" si="487"/>
        <v>1</v>
      </c>
      <c r="BE3115" s="14">
        <f t="shared" si="488"/>
        <v>89.666666666666671</v>
      </c>
      <c r="BF3115" s="14">
        <f t="shared" si="489"/>
        <v>102.6</v>
      </c>
      <c r="BG3115" s="14">
        <f t="shared" si="490"/>
        <v>95</v>
      </c>
    </row>
    <row r="3116" spans="1:59" x14ac:dyDescent="0.2">
      <c r="A3116" t="str">
        <f t="shared" si="493"/>
        <v>Jarrod Witts_2016</v>
      </c>
      <c r="B3116" t="s">
        <v>698</v>
      </c>
      <c r="C3116" t="s">
        <v>144</v>
      </c>
      <c r="D3116">
        <v>2016</v>
      </c>
      <c r="E3116">
        <v>393400</v>
      </c>
      <c r="F3116">
        <v>393400</v>
      </c>
      <c r="G3116">
        <v>393400</v>
      </c>
      <c r="H3116">
        <v>393400</v>
      </c>
      <c r="I3116">
        <v>393400</v>
      </c>
      <c r="J3116">
        <v>393400</v>
      </c>
      <c r="K3116">
        <v>393400</v>
      </c>
      <c r="L3116">
        <v>393400</v>
      </c>
      <c r="M3116">
        <v>393400</v>
      </c>
      <c r="N3116">
        <v>393400</v>
      </c>
      <c r="O3116">
        <v>393400</v>
      </c>
      <c r="P3116">
        <v>393400</v>
      </c>
      <c r="Q3116">
        <v>393400</v>
      </c>
      <c r="R3116">
        <v>393400</v>
      </c>
      <c r="S3116">
        <v>393400</v>
      </c>
      <c r="T3116">
        <v>393400</v>
      </c>
      <c r="U3116">
        <v>393400</v>
      </c>
      <c r="V3116">
        <v>393400</v>
      </c>
      <c r="W3116">
        <v>393400</v>
      </c>
      <c r="X3116">
        <v>393400</v>
      </c>
      <c r="Y3116">
        <v>393400</v>
      </c>
      <c r="Z3116">
        <v>393400</v>
      </c>
      <c r="AA3116">
        <v>393400</v>
      </c>
      <c r="AB3116">
        <v>58</v>
      </c>
      <c r="AM3116">
        <v>42</v>
      </c>
      <c r="AY3116" s="14">
        <f t="shared" si="484"/>
        <v>50</v>
      </c>
      <c r="AZ3116" s="14">
        <f t="shared" si="498"/>
        <v>23</v>
      </c>
      <c r="BA3116" s="19">
        <f t="shared" si="485"/>
        <v>9.0909090909090912E-2</v>
      </c>
      <c r="BB3116" s="20">
        <f t="shared" si="499"/>
        <v>11.313708498984761</v>
      </c>
      <c r="BC3116">
        <f t="shared" si="486"/>
        <v>0</v>
      </c>
      <c r="BD3116" s="14">
        <f t="shared" si="487"/>
        <v>1</v>
      </c>
      <c r="BE3116" s="14">
        <f t="shared" si="488"/>
        <v>58</v>
      </c>
      <c r="BF3116" s="14">
        <f t="shared" si="489"/>
        <v>42</v>
      </c>
      <c r="BG3116" s="14" t="str">
        <f t="shared" si="490"/>
        <v/>
      </c>
    </row>
    <row r="3117" spans="1:59" x14ac:dyDescent="0.2">
      <c r="A3117" t="str">
        <f t="shared" si="493"/>
        <v>Jarrod Witts_2015</v>
      </c>
      <c r="B3117" t="s">
        <v>698</v>
      </c>
      <c r="C3117" t="s">
        <v>144</v>
      </c>
      <c r="D3117">
        <v>2015</v>
      </c>
      <c r="E3117">
        <v>387000</v>
      </c>
      <c r="F3117">
        <v>387000</v>
      </c>
      <c r="G3117">
        <v>387000</v>
      </c>
      <c r="H3117">
        <v>387000</v>
      </c>
      <c r="I3117">
        <v>387000</v>
      </c>
      <c r="J3117">
        <v>387000</v>
      </c>
      <c r="K3117">
        <v>387000</v>
      </c>
      <c r="L3117">
        <v>387000</v>
      </c>
      <c r="M3117">
        <v>384200</v>
      </c>
      <c r="N3117">
        <v>384800</v>
      </c>
      <c r="O3117">
        <v>384800</v>
      </c>
      <c r="P3117">
        <v>382100</v>
      </c>
      <c r="Q3117">
        <v>382100</v>
      </c>
      <c r="R3117">
        <v>381500</v>
      </c>
      <c r="S3117">
        <v>385400</v>
      </c>
      <c r="T3117">
        <v>384600</v>
      </c>
      <c r="U3117">
        <v>376600</v>
      </c>
      <c r="V3117">
        <v>359000</v>
      </c>
      <c r="W3117">
        <v>355000</v>
      </c>
      <c r="X3117">
        <v>355000</v>
      </c>
      <c r="Y3117">
        <v>355000</v>
      </c>
      <c r="Z3117">
        <v>355000</v>
      </c>
      <c r="AA3117">
        <v>355000</v>
      </c>
      <c r="AG3117">
        <v>67</v>
      </c>
      <c r="AH3117">
        <v>79</v>
      </c>
      <c r="AI3117">
        <v>78</v>
      </c>
      <c r="AJ3117">
        <v>73</v>
      </c>
      <c r="AL3117">
        <v>71</v>
      </c>
      <c r="AN3117">
        <v>82</v>
      </c>
      <c r="AO3117">
        <v>81</v>
      </c>
      <c r="AP3117">
        <v>63</v>
      </c>
      <c r="AQ3117">
        <v>66</v>
      </c>
      <c r="AR3117">
        <v>59</v>
      </c>
      <c r="AS3117">
        <v>83</v>
      </c>
      <c r="AY3117" s="14">
        <f t="shared" si="484"/>
        <v>72.909090909090907</v>
      </c>
      <c r="AZ3117" s="14">
        <f t="shared" si="498"/>
        <v>23</v>
      </c>
      <c r="BA3117" s="19">
        <f t="shared" si="485"/>
        <v>0.5</v>
      </c>
      <c r="BB3117" s="20">
        <f t="shared" si="499"/>
        <v>8.3120941459363191</v>
      </c>
      <c r="BC3117">
        <f t="shared" si="486"/>
        <v>0</v>
      </c>
      <c r="BD3117" s="14">
        <f t="shared" si="487"/>
        <v>19</v>
      </c>
      <c r="BE3117" s="14">
        <f t="shared" si="488"/>
        <v>67</v>
      </c>
      <c r="BF3117" s="14">
        <f t="shared" si="489"/>
        <v>75.25</v>
      </c>
      <c r="BG3117" s="14">
        <f t="shared" si="490"/>
        <v>67.75</v>
      </c>
    </row>
    <row r="3118" spans="1:59" x14ac:dyDescent="0.2">
      <c r="A3118" t="str">
        <f t="shared" si="493"/>
        <v>Easton Wood_2018</v>
      </c>
      <c r="B3118" t="s">
        <v>632</v>
      </c>
      <c r="C3118" t="s">
        <v>443</v>
      </c>
      <c r="D3118">
        <v>2018</v>
      </c>
      <c r="E3118">
        <v>352800</v>
      </c>
      <c r="F3118">
        <v>352800</v>
      </c>
      <c r="G3118">
        <v>352800</v>
      </c>
      <c r="H3118">
        <v>319800</v>
      </c>
      <c r="I3118">
        <v>322200</v>
      </c>
      <c r="J3118">
        <v>315200</v>
      </c>
      <c r="K3118">
        <v>314400</v>
      </c>
      <c r="L3118">
        <v>314400</v>
      </c>
      <c r="M3118">
        <v>314400</v>
      </c>
      <c r="N3118">
        <v>313500</v>
      </c>
      <c r="O3118">
        <v>321000</v>
      </c>
      <c r="P3118">
        <v>333200</v>
      </c>
      <c r="Q3118">
        <v>333200</v>
      </c>
      <c r="R3118">
        <v>330800</v>
      </c>
      <c r="S3118">
        <v>330800</v>
      </c>
      <c r="T3118">
        <v>330800</v>
      </c>
      <c r="U3118">
        <v>330800</v>
      </c>
      <c r="V3118">
        <v>330800</v>
      </c>
      <c r="W3118">
        <v>330800</v>
      </c>
      <c r="X3118">
        <v>330800</v>
      </c>
      <c r="Y3118">
        <v>330800</v>
      </c>
      <c r="Z3118">
        <v>330800</v>
      </c>
      <c r="AA3118">
        <v>333700</v>
      </c>
      <c r="AB3118">
        <v>18</v>
      </c>
      <c r="AC3118">
        <v>66</v>
      </c>
      <c r="AD3118">
        <v>52</v>
      </c>
      <c r="AE3118">
        <v>75</v>
      </c>
      <c r="AF3118">
        <v>46</v>
      </c>
      <c r="AG3118">
        <v>64</v>
      </c>
      <c r="AJ3118">
        <v>78</v>
      </c>
      <c r="AK3118">
        <v>63</v>
      </c>
      <c r="AL3118">
        <v>79</v>
      </c>
      <c r="AN3118">
        <v>53</v>
      </c>
      <c r="AW3118">
        <v>75</v>
      </c>
      <c r="AX3118">
        <v>82</v>
      </c>
      <c r="AY3118" s="14">
        <f t="shared" si="484"/>
        <v>62.583333333333336</v>
      </c>
      <c r="AZ3118" s="14">
        <f t="shared" si="498"/>
        <v>23</v>
      </c>
      <c r="BA3118" s="19">
        <f t="shared" si="485"/>
        <v>0.54545454545454541</v>
      </c>
      <c r="BB3118" s="20">
        <f t="shared" si="499"/>
        <v>18.272972258270272</v>
      </c>
      <c r="BC3118">
        <f t="shared" si="486"/>
        <v>0</v>
      </c>
      <c r="BD3118" s="14">
        <f t="shared" si="487"/>
        <v>10</v>
      </c>
      <c r="BE3118" s="14">
        <f t="shared" si="488"/>
        <v>53.5</v>
      </c>
      <c r="BF3118" s="14">
        <f t="shared" si="489"/>
        <v>73.333333333333329</v>
      </c>
      <c r="BG3118" s="14">
        <f t="shared" si="490"/>
        <v>78.5</v>
      </c>
    </row>
    <row r="3119" spans="1:59" x14ac:dyDescent="0.2">
      <c r="A3119" t="str">
        <f t="shared" si="493"/>
        <v>Easton Wood_2017</v>
      </c>
      <c r="B3119" t="s">
        <v>632</v>
      </c>
      <c r="C3119" t="s">
        <v>443</v>
      </c>
      <c r="D3119">
        <v>2017</v>
      </c>
      <c r="E3119">
        <v>397500</v>
      </c>
      <c r="F3119">
        <v>397500</v>
      </c>
      <c r="G3119">
        <v>397500</v>
      </c>
      <c r="H3119">
        <v>383800</v>
      </c>
      <c r="I3119">
        <v>359000</v>
      </c>
      <c r="J3119">
        <v>339100</v>
      </c>
      <c r="K3119">
        <v>323800</v>
      </c>
      <c r="L3119">
        <v>334800</v>
      </c>
      <c r="M3119">
        <v>357900</v>
      </c>
      <c r="N3119">
        <v>388600</v>
      </c>
      <c r="O3119">
        <v>402600</v>
      </c>
      <c r="P3119">
        <v>402600</v>
      </c>
      <c r="Q3119">
        <v>396300</v>
      </c>
      <c r="R3119">
        <v>371000</v>
      </c>
      <c r="S3119">
        <v>372500</v>
      </c>
      <c r="T3119">
        <v>376300</v>
      </c>
      <c r="U3119">
        <v>372700</v>
      </c>
      <c r="V3119">
        <v>372700</v>
      </c>
      <c r="W3119">
        <v>352500</v>
      </c>
      <c r="X3119">
        <v>322000</v>
      </c>
      <c r="Y3119">
        <v>288100</v>
      </c>
      <c r="Z3119">
        <v>288100</v>
      </c>
      <c r="AA3119">
        <v>288100</v>
      </c>
      <c r="AB3119">
        <v>63</v>
      </c>
      <c r="AC3119">
        <v>73</v>
      </c>
      <c r="AD3119">
        <v>65</v>
      </c>
      <c r="AE3119">
        <v>31</v>
      </c>
      <c r="AF3119">
        <v>69</v>
      </c>
      <c r="AG3119">
        <v>65</v>
      </c>
      <c r="AH3119">
        <v>80</v>
      </c>
      <c r="AI3119">
        <v>104</v>
      </c>
      <c r="AJ3119">
        <v>95</v>
      </c>
      <c r="AK3119">
        <v>61</v>
      </c>
      <c r="AM3119">
        <v>66</v>
      </c>
      <c r="AN3119">
        <v>49</v>
      </c>
      <c r="AO3119">
        <v>106</v>
      </c>
      <c r="AP3119">
        <v>75</v>
      </c>
      <c r="AQ3119">
        <v>35</v>
      </c>
      <c r="AS3119">
        <v>68</v>
      </c>
      <c r="AT3119">
        <v>40</v>
      </c>
      <c r="AU3119">
        <v>10</v>
      </c>
      <c r="AY3119" s="14">
        <f t="shared" ref="AY3119:AY3182" si="500">IFERROR(AVERAGEIFS(AB3119:AX3119,AB3119:AX3119,"&lt;&gt;"),"")</f>
        <v>64.166666666666671</v>
      </c>
      <c r="AZ3119" s="14">
        <f t="shared" si="498"/>
        <v>23</v>
      </c>
      <c r="BA3119" s="19">
        <f t="shared" ref="BA3119:BA3182" si="501">COUNTIF(AB3119:AX3119,"&lt;&gt;")/22</f>
        <v>0.81818181818181823</v>
      </c>
      <c r="BB3119" s="20">
        <f t="shared" si="499"/>
        <v>24.836524337686033</v>
      </c>
      <c r="BC3119">
        <f t="shared" ref="BC3119:BC3182" si="502">COUNTIFS(E3119:AA3119,0)</f>
        <v>0</v>
      </c>
      <c r="BD3119" s="14">
        <f t="shared" ref="BD3119:BD3182" si="503">MATCH(MIN(E3119:AA3119),E3119:AA3119,0)</f>
        <v>21</v>
      </c>
      <c r="BE3119" s="14">
        <f t="shared" ref="BE3119:BE3182" si="504">IFERROR(AVERAGE(AB3119:AG3119),"")</f>
        <v>61</v>
      </c>
      <c r="BF3119" s="14">
        <f t="shared" ref="BF3119:BF3182" si="505">IFERROR(AVERAGE(AH3119:AM3119),"")</f>
        <v>81.2</v>
      </c>
      <c r="BG3119" s="14">
        <f t="shared" ref="BG3119:BG3182" si="506">IFERROR(AVERAGE(AP3119:AX3119),"")</f>
        <v>45.6</v>
      </c>
    </row>
    <row r="3120" spans="1:59" x14ac:dyDescent="0.2">
      <c r="A3120" t="str">
        <f t="shared" si="493"/>
        <v>Easton Wood_2016</v>
      </c>
      <c r="B3120" t="s">
        <v>632</v>
      </c>
      <c r="C3120" t="s">
        <v>443</v>
      </c>
      <c r="D3120">
        <v>2016</v>
      </c>
      <c r="E3120">
        <v>464800</v>
      </c>
      <c r="F3120">
        <v>464800</v>
      </c>
      <c r="G3120">
        <v>464800</v>
      </c>
      <c r="H3120">
        <v>464800</v>
      </c>
      <c r="I3120">
        <v>464800</v>
      </c>
      <c r="J3120">
        <v>438100</v>
      </c>
      <c r="K3120">
        <v>399100</v>
      </c>
      <c r="L3120">
        <v>381900</v>
      </c>
      <c r="M3120">
        <v>369300</v>
      </c>
      <c r="N3120">
        <v>365300</v>
      </c>
      <c r="O3120">
        <v>363500</v>
      </c>
      <c r="P3120">
        <v>363500</v>
      </c>
      <c r="Q3120">
        <v>363500</v>
      </c>
      <c r="R3120">
        <v>363500</v>
      </c>
      <c r="S3120">
        <v>363500</v>
      </c>
      <c r="T3120">
        <v>375900</v>
      </c>
      <c r="U3120">
        <v>392700</v>
      </c>
      <c r="V3120">
        <v>403600</v>
      </c>
      <c r="W3120">
        <v>408600</v>
      </c>
      <c r="X3120">
        <v>401300</v>
      </c>
      <c r="Y3120">
        <v>393700</v>
      </c>
      <c r="Z3120">
        <v>376100</v>
      </c>
      <c r="AA3120">
        <v>358600</v>
      </c>
      <c r="AB3120">
        <v>94</v>
      </c>
      <c r="AC3120">
        <v>60</v>
      </c>
      <c r="AF3120">
        <v>58</v>
      </c>
      <c r="AG3120">
        <v>51</v>
      </c>
      <c r="AH3120">
        <v>89</v>
      </c>
      <c r="AI3120">
        <v>58</v>
      </c>
      <c r="AJ3120">
        <v>65</v>
      </c>
      <c r="AK3120">
        <v>92</v>
      </c>
      <c r="AP3120">
        <v>89</v>
      </c>
      <c r="AQ3120">
        <v>84</v>
      </c>
      <c r="AR3120">
        <v>92</v>
      </c>
      <c r="AS3120">
        <v>84</v>
      </c>
      <c r="AT3120">
        <v>60</v>
      </c>
      <c r="AU3120">
        <v>87</v>
      </c>
      <c r="AV3120">
        <v>57</v>
      </c>
      <c r="AW3120">
        <v>49</v>
      </c>
      <c r="AY3120" s="14">
        <f t="shared" si="500"/>
        <v>73.0625</v>
      </c>
      <c r="AZ3120" s="14">
        <f t="shared" si="498"/>
        <v>23</v>
      </c>
      <c r="BA3120" s="19">
        <f t="shared" si="501"/>
        <v>0.72727272727272729</v>
      </c>
      <c r="BB3120" s="20">
        <f t="shared" si="499"/>
        <v>16.893662519812963</v>
      </c>
      <c r="BC3120">
        <f t="shared" si="502"/>
        <v>0</v>
      </c>
      <c r="BD3120" s="14">
        <f t="shared" si="503"/>
        <v>23</v>
      </c>
      <c r="BE3120" s="14">
        <f t="shared" si="504"/>
        <v>65.75</v>
      </c>
      <c r="BF3120" s="14">
        <f t="shared" si="505"/>
        <v>76</v>
      </c>
      <c r="BG3120" s="14">
        <f t="shared" si="506"/>
        <v>75.25</v>
      </c>
    </row>
    <row r="3121" spans="1:59" x14ac:dyDescent="0.2">
      <c r="A3121" t="str">
        <f t="shared" si="493"/>
        <v>Easton Wood_2015</v>
      </c>
      <c r="B3121" t="s">
        <v>632</v>
      </c>
      <c r="C3121" t="s">
        <v>443</v>
      </c>
      <c r="D3121">
        <v>2015</v>
      </c>
      <c r="E3121">
        <v>365800</v>
      </c>
      <c r="F3121">
        <v>365800</v>
      </c>
      <c r="G3121">
        <v>365800</v>
      </c>
      <c r="H3121">
        <v>365800</v>
      </c>
      <c r="I3121">
        <v>376400</v>
      </c>
      <c r="J3121">
        <v>406200</v>
      </c>
      <c r="K3121">
        <v>427300</v>
      </c>
      <c r="L3121">
        <v>449100</v>
      </c>
      <c r="M3121">
        <v>459500</v>
      </c>
      <c r="N3121">
        <v>456200</v>
      </c>
      <c r="O3121">
        <v>451100</v>
      </c>
      <c r="P3121">
        <v>451100</v>
      </c>
      <c r="Q3121">
        <v>446100</v>
      </c>
      <c r="R3121">
        <v>448600</v>
      </c>
      <c r="S3121">
        <v>458000</v>
      </c>
      <c r="T3121">
        <v>468700</v>
      </c>
      <c r="U3121">
        <v>451100</v>
      </c>
      <c r="V3121">
        <v>423400</v>
      </c>
      <c r="W3121">
        <v>394000</v>
      </c>
      <c r="X3121">
        <v>391100</v>
      </c>
      <c r="Y3121">
        <v>405300</v>
      </c>
      <c r="Z3121">
        <v>410100</v>
      </c>
      <c r="AA3121">
        <v>398000</v>
      </c>
      <c r="AB3121">
        <v>50</v>
      </c>
      <c r="AC3121">
        <v>128</v>
      </c>
      <c r="AE3121">
        <v>64</v>
      </c>
      <c r="AF3121">
        <v>101</v>
      </c>
      <c r="AG3121">
        <v>126</v>
      </c>
      <c r="AH3121">
        <v>78</v>
      </c>
      <c r="AI3121">
        <v>87</v>
      </c>
      <c r="AJ3121">
        <v>101</v>
      </c>
      <c r="AK3121">
        <v>70</v>
      </c>
      <c r="AM3121">
        <v>86</v>
      </c>
      <c r="AN3121">
        <v>115</v>
      </c>
      <c r="AO3121">
        <v>85</v>
      </c>
      <c r="AP3121">
        <v>95</v>
      </c>
      <c r="AQ3121">
        <v>58</v>
      </c>
      <c r="AR3121">
        <v>57</v>
      </c>
      <c r="AS3121">
        <v>74</v>
      </c>
      <c r="AT3121">
        <v>101</v>
      </c>
      <c r="AU3121">
        <v>95</v>
      </c>
      <c r="AV3121">
        <v>64</v>
      </c>
      <c r="AW3121">
        <v>65</v>
      </c>
      <c r="AX3121">
        <v>109</v>
      </c>
      <c r="AY3121" s="14">
        <f t="shared" si="500"/>
        <v>86.142857142857139</v>
      </c>
      <c r="AZ3121" s="14">
        <f t="shared" si="498"/>
        <v>23</v>
      </c>
      <c r="BA3121" s="19">
        <f t="shared" si="501"/>
        <v>0.95454545454545459</v>
      </c>
      <c r="BB3121" s="20">
        <f t="shared" si="499"/>
        <v>22.766830509066715</v>
      </c>
      <c r="BC3121">
        <f t="shared" si="502"/>
        <v>0</v>
      </c>
      <c r="BD3121" s="14">
        <f t="shared" si="503"/>
        <v>1</v>
      </c>
      <c r="BE3121" s="14">
        <f t="shared" si="504"/>
        <v>93.8</v>
      </c>
      <c r="BF3121" s="14">
        <f t="shared" si="505"/>
        <v>84.4</v>
      </c>
      <c r="BG3121" s="14">
        <f t="shared" si="506"/>
        <v>79.777777777777771</v>
      </c>
    </row>
    <row r="3122" spans="1:59" x14ac:dyDescent="0.2">
      <c r="A3122" t="str">
        <f t="shared" si="493"/>
        <v>Boyd Woodcock_2018</v>
      </c>
      <c r="B3122" t="s">
        <v>2748</v>
      </c>
      <c r="C3122" t="s">
        <v>40</v>
      </c>
      <c r="D3122">
        <v>2018</v>
      </c>
      <c r="E3122">
        <v>0</v>
      </c>
      <c r="F3122">
        <v>0</v>
      </c>
      <c r="G3122">
        <v>0</v>
      </c>
      <c r="H3122">
        <v>0</v>
      </c>
      <c r="I3122">
        <v>0</v>
      </c>
      <c r="J3122">
        <v>0</v>
      </c>
      <c r="K3122">
        <v>0</v>
      </c>
      <c r="L3122">
        <v>0</v>
      </c>
      <c r="M3122">
        <v>0</v>
      </c>
      <c r="N3122">
        <v>0</v>
      </c>
      <c r="O3122">
        <v>0</v>
      </c>
      <c r="P3122">
        <v>0</v>
      </c>
      <c r="Q3122">
        <v>0</v>
      </c>
      <c r="R3122">
        <v>0</v>
      </c>
      <c r="S3122">
        <v>0</v>
      </c>
      <c r="T3122">
        <v>0</v>
      </c>
      <c r="U3122">
        <v>0</v>
      </c>
      <c r="V3122">
        <v>0</v>
      </c>
      <c r="W3122">
        <v>0</v>
      </c>
      <c r="X3122">
        <v>0</v>
      </c>
      <c r="Y3122">
        <v>0</v>
      </c>
      <c r="Z3122">
        <v>0</v>
      </c>
      <c r="AA3122">
        <v>0</v>
      </c>
      <c r="AY3122" s="14" t="str">
        <f t="shared" si="500"/>
        <v/>
      </c>
      <c r="AZ3122" s="14">
        <f t="shared" si="498"/>
        <v>23</v>
      </c>
      <c r="BA3122" s="19">
        <f t="shared" si="501"/>
        <v>0</v>
      </c>
      <c r="BB3122" s="20" t="e">
        <f t="shared" si="499"/>
        <v>#DIV/0!</v>
      </c>
      <c r="BC3122">
        <f t="shared" si="502"/>
        <v>23</v>
      </c>
      <c r="BD3122" s="14">
        <f t="shared" si="503"/>
        <v>1</v>
      </c>
      <c r="BE3122" s="14" t="str">
        <f t="shared" si="504"/>
        <v/>
      </c>
      <c r="BF3122" s="14" t="str">
        <f t="shared" si="505"/>
        <v/>
      </c>
      <c r="BG3122" s="14" t="str">
        <f t="shared" si="506"/>
        <v/>
      </c>
    </row>
    <row r="3123" spans="1:59" x14ac:dyDescent="0.2">
      <c r="A3123" t="str">
        <f t="shared" si="493"/>
        <v>Boyd Woodcock_2017</v>
      </c>
      <c r="B3123" t="s">
        <v>2748</v>
      </c>
      <c r="C3123" t="s">
        <v>40</v>
      </c>
      <c r="D3123">
        <v>2017</v>
      </c>
      <c r="E3123">
        <v>0</v>
      </c>
      <c r="F3123">
        <v>0</v>
      </c>
      <c r="G3123">
        <v>0</v>
      </c>
      <c r="H3123">
        <v>0</v>
      </c>
      <c r="I3123">
        <v>0</v>
      </c>
      <c r="J3123">
        <v>0</v>
      </c>
      <c r="K3123">
        <v>0</v>
      </c>
      <c r="L3123">
        <v>0</v>
      </c>
      <c r="M3123">
        <v>0</v>
      </c>
      <c r="N3123">
        <v>0</v>
      </c>
      <c r="O3123">
        <v>0</v>
      </c>
      <c r="P3123">
        <v>0</v>
      </c>
      <c r="Q3123">
        <v>0</v>
      </c>
      <c r="R3123">
        <v>0</v>
      </c>
      <c r="S3123">
        <v>0</v>
      </c>
      <c r="T3123">
        <v>0</v>
      </c>
      <c r="U3123">
        <v>0</v>
      </c>
      <c r="V3123">
        <v>0</v>
      </c>
      <c r="W3123">
        <v>0</v>
      </c>
      <c r="X3123">
        <v>0</v>
      </c>
      <c r="Y3123">
        <v>0</v>
      </c>
      <c r="Z3123">
        <v>0</v>
      </c>
      <c r="AA3123">
        <v>0</v>
      </c>
      <c r="AY3123" s="14" t="str">
        <f t="shared" si="500"/>
        <v/>
      </c>
      <c r="AZ3123" s="14">
        <f t="shared" si="498"/>
        <v>23</v>
      </c>
      <c r="BA3123" s="19">
        <f t="shared" si="501"/>
        <v>0</v>
      </c>
      <c r="BB3123" s="20" t="e">
        <f t="shared" si="499"/>
        <v>#DIV/0!</v>
      </c>
      <c r="BC3123">
        <f t="shared" si="502"/>
        <v>23</v>
      </c>
      <c r="BD3123" s="14">
        <f t="shared" si="503"/>
        <v>1</v>
      </c>
      <c r="BE3123" s="14" t="str">
        <f t="shared" si="504"/>
        <v/>
      </c>
      <c r="BF3123" s="14" t="str">
        <f t="shared" si="505"/>
        <v/>
      </c>
      <c r="BG3123" s="14" t="str">
        <f t="shared" si="506"/>
        <v/>
      </c>
    </row>
    <row r="3124" spans="1:59" x14ac:dyDescent="0.2">
      <c r="A3124" t="str">
        <f t="shared" si="493"/>
        <v>Boyd Woodcock_2016</v>
      </c>
      <c r="B3124" t="s">
        <v>2748</v>
      </c>
      <c r="C3124" t="s">
        <v>40</v>
      </c>
      <c r="D3124">
        <v>2016</v>
      </c>
      <c r="E3124">
        <v>0</v>
      </c>
      <c r="F3124">
        <v>0</v>
      </c>
      <c r="G3124">
        <v>0</v>
      </c>
      <c r="H3124">
        <v>0</v>
      </c>
      <c r="I3124">
        <v>0</v>
      </c>
      <c r="J3124">
        <v>0</v>
      </c>
      <c r="K3124">
        <v>0</v>
      </c>
      <c r="L3124">
        <v>0</v>
      </c>
      <c r="M3124">
        <v>0</v>
      </c>
      <c r="N3124">
        <v>0</v>
      </c>
      <c r="O3124">
        <v>0</v>
      </c>
      <c r="P3124">
        <v>0</v>
      </c>
      <c r="Q3124">
        <v>0</v>
      </c>
      <c r="R3124">
        <v>0</v>
      </c>
      <c r="S3124">
        <v>0</v>
      </c>
      <c r="T3124">
        <v>0</v>
      </c>
      <c r="U3124">
        <v>0</v>
      </c>
      <c r="V3124">
        <v>0</v>
      </c>
      <c r="W3124">
        <v>0</v>
      </c>
      <c r="X3124">
        <v>0</v>
      </c>
      <c r="Y3124">
        <v>0</v>
      </c>
      <c r="Z3124">
        <v>0</v>
      </c>
      <c r="AA3124">
        <v>0</v>
      </c>
      <c r="AY3124" s="14" t="str">
        <f t="shared" si="500"/>
        <v/>
      </c>
      <c r="AZ3124" s="14">
        <f t="shared" si="498"/>
        <v>23</v>
      </c>
      <c r="BA3124" s="19">
        <f t="shared" si="501"/>
        <v>0</v>
      </c>
      <c r="BB3124" s="20" t="e">
        <f t="shared" si="499"/>
        <v>#DIV/0!</v>
      </c>
      <c r="BC3124">
        <f t="shared" si="502"/>
        <v>23</v>
      </c>
      <c r="BD3124" s="14">
        <f t="shared" si="503"/>
        <v>1</v>
      </c>
      <c r="BE3124" s="14" t="str">
        <f t="shared" si="504"/>
        <v/>
      </c>
      <c r="BF3124" s="14" t="str">
        <f t="shared" si="505"/>
        <v/>
      </c>
      <c r="BG3124" s="14" t="str">
        <f t="shared" si="506"/>
        <v/>
      </c>
    </row>
    <row r="3125" spans="1:59" x14ac:dyDescent="0.2">
      <c r="A3125" t="str">
        <f t="shared" si="493"/>
        <v>Boyd Woodcock_2015</v>
      </c>
      <c r="B3125" t="s">
        <v>2748</v>
      </c>
      <c r="C3125" t="s">
        <v>40</v>
      </c>
      <c r="D3125">
        <v>2015</v>
      </c>
      <c r="E3125">
        <v>0</v>
      </c>
      <c r="F3125">
        <v>0</v>
      </c>
      <c r="G3125">
        <v>0</v>
      </c>
      <c r="H3125">
        <v>0</v>
      </c>
      <c r="I3125">
        <v>0</v>
      </c>
      <c r="J3125">
        <v>0</v>
      </c>
      <c r="K3125">
        <v>0</v>
      </c>
      <c r="L3125">
        <v>0</v>
      </c>
      <c r="M3125">
        <v>0</v>
      </c>
      <c r="N3125">
        <v>0</v>
      </c>
      <c r="O3125">
        <v>0</v>
      </c>
      <c r="P3125">
        <v>0</v>
      </c>
      <c r="Q3125">
        <v>0</v>
      </c>
      <c r="R3125">
        <v>0</v>
      </c>
      <c r="S3125">
        <v>0</v>
      </c>
      <c r="T3125">
        <v>0</v>
      </c>
      <c r="U3125">
        <v>0</v>
      </c>
      <c r="V3125">
        <v>0</v>
      </c>
      <c r="W3125">
        <v>0</v>
      </c>
      <c r="X3125">
        <v>0</v>
      </c>
      <c r="Y3125">
        <v>0</v>
      </c>
      <c r="Z3125">
        <v>0</v>
      </c>
      <c r="AA3125">
        <v>0</v>
      </c>
      <c r="AY3125" s="14" t="str">
        <f t="shared" si="500"/>
        <v/>
      </c>
      <c r="AZ3125" s="14">
        <f t="shared" si="498"/>
        <v>23</v>
      </c>
      <c r="BA3125" s="19">
        <f t="shared" si="501"/>
        <v>0</v>
      </c>
      <c r="BB3125" s="20" t="e">
        <f t="shared" si="499"/>
        <v>#DIV/0!</v>
      </c>
      <c r="BC3125">
        <f t="shared" si="502"/>
        <v>23</v>
      </c>
      <c r="BD3125" s="14">
        <f t="shared" si="503"/>
        <v>1</v>
      </c>
      <c r="BE3125" s="14" t="str">
        <f t="shared" si="504"/>
        <v/>
      </c>
      <c r="BF3125" s="14" t="str">
        <f t="shared" si="505"/>
        <v/>
      </c>
      <c r="BG3125" s="14" t="str">
        <f t="shared" si="506"/>
        <v/>
      </c>
    </row>
    <row r="3126" spans="1:59" x14ac:dyDescent="0.2">
      <c r="A3126" t="str">
        <f t="shared" si="493"/>
        <v>Toby Wooller_2018</v>
      </c>
      <c r="B3126" t="s">
        <v>1616</v>
      </c>
      <c r="C3126" t="s">
        <v>514</v>
      </c>
      <c r="D3126">
        <v>2018</v>
      </c>
      <c r="E3126">
        <v>117300</v>
      </c>
      <c r="F3126">
        <v>117300</v>
      </c>
      <c r="G3126">
        <v>117300</v>
      </c>
      <c r="H3126">
        <v>117300</v>
      </c>
      <c r="I3126">
        <v>117300</v>
      </c>
      <c r="J3126">
        <v>117300</v>
      </c>
      <c r="K3126">
        <v>117300</v>
      </c>
      <c r="L3126">
        <v>117300</v>
      </c>
      <c r="M3126">
        <v>117300</v>
      </c>
      <c r="N3126">
        <v>117300</v>
      </c>
      <c r="O3126">
        <v>117300</v>
      </c>
      <c r="P3126">
        <v>117300</v>
      </c>
      <c r="Q3126">
        <v>117300</v>
      </c>
      <c r="R3126">
        <v>117300</v>
      </c>
      <c r="S3126">
        <v>117300</v>
      </c>
      <c r="T3126">
        <v>117300</v>
      </c>
      <c r="U3126">
        <v>117300</v>
      </c>
      <c r="V3126">
        <v>117300</v>
      </c>
      <c r="W3126">
        <v>117300</v>
      </c>
      <c r="X3126">
        <v>117300</v>
      </c>
      <c r="Y3126">
        <v>117300</v>
      </c>
      <c r="Z3126">
        <v>117300</v>
      </c>
      <c r="AA3126">
        <v>117300</v>
      </c>
      <c r="AY3126" s="14" t="str">
        <f t="shared" si="500"/>
        <v/>
      </c>
      <c r="AZ3126" s="14">
        <f t="shared" si="498"/>
        <v>23</v>
      </c>
      <c r="BA3126" s="19">
        <f t="shared" si="501"/>
        <v>0</v>
      </c>
      <c r="BB3126" s="20" t="e">
        <f t="shared" si="499"/>
        <v>#DIV/0!</v>
      </c>
      <c r="BC3126">
        <f t="shared" si="502"/>
        <v>0</v>
      </c>
      <c r="BD3126" s="14">
        <f t="shared" si="503"/>
        <v>1</v>
      </c>
      <c r="BE3126" s="14" t="str">
        <f t="shared" si="504"/>
        <v/>
      </c>
      <c r="BF3126" s="14" t="str">
        <f t="shared" si="505"/>
        <v/>
      </c>
      <c r="BG3126" s="14" t="str">
        <f t="shared" si="506"/>
        <v/>
      </c>
    </row>
    <row r="3127" spans="1:59" x14ac:dyDescent="0.2">
      <c r="A3127" t="str">
        <f t="shared" si="493"/>
        <v>Toby Wooller_2017</v>
      </c>
      <c r="B3127" t="s">
        <v>1616</v>
      </c>
      <c r="C3127" t="s">
        <v>514</v>
      </c>
      <c r="D3127">
        <v>2017</v>
      </c>
      <c r="E3127">
        <v>0</v>
      </c>
      <c r="F3127">
        <v>0</v>
      </c>
      <c r="G3127">
        <v>0</v>
      </c>
      <c r="H3127">
        <v>0</v>
      </c>
      <c r="I3127">
        <v>0</v>
      </c>
      <c r="J3127">
        <v>0</v>
      </c>
      <c r="K3127">
        <v>0</v>
      </c>
      <c r="L3127">
        <v>0</v>
      </c>
      <c r="M3127">
        <v>0</v>
      </c>
      <c r="N3127">
        <v>0</v>
      </c>
      <c r="O3127">
        <v>0</v>
      </c>
      <c r="P3127">
        <v>0</v>
      </c>
      <c r="Q3127">
        <v>0</v>
      </c>
      <c r="R3127">
        <v>0</v>
      </c>
      <c r="S3127">
        <v>0</v>
      </c>
      <c r="T3127">
        <v>0</v>
      </c>
      <c r="U3127">
        <v>0</v>
      </c>
      <c r="V3127">
        <v>0</v>
      </c>
      <c r="W3127">
        <v>0</v>
      </c>
      <c r="X3127">
        <v>0</v>
      </c>
      <c r="Y3127">
        <v>0</v>
      </c>
      <c r="Z3127">
        <v>0</v>
      </c>
      <c r="AA3127">
        <v>0</v>
      </c>
      <c r="AY3127" s="14" t="str">
        <f t="shared" si="500"/>
        <v/>
      </c>
      <c r="AZ3127" s="14">
        <f t="shared" si="498"/>
        <v>23</v>
      </c>
      <c r="BA3127" s="19">
        <f t="shared" si="501"/>
        <v>0</v>
      </c>
      <c r="BB3127" s="20" t="e">
        <f t="shared" si="499"/>
        <v>#DIV/0!</v>
      </c>
      <c r="BC3127">
        <f t="shared" si="502"/>
        <v>23</v>
      </c>
      <c r="BD3127" s="14">
        <f t="shared" si="503"/>
        <v>1</v>
      </c>
      <c r="BE3127" s="14" t="str">
        <f t="shared" si="504"/>
        <v/>
      </c>
      <c r="BF3127" s="14" t="str">
        <f t="shared" si="505"/>
        <v/>
      </c>
      <c r="BG3127" s="14" t="str">
        <f t="shared" si="506"/>
        <v/>
      </c>
    </row>
    <row r="3128" spans="1:59" x14ac:dyDescent="0.2">
      <c r="A3128" t="str">
        <f t="shared" si="493"/>
        <v>Toby Wooller_2016</v>
      </c>
      <c r="B3128" t="s">
        <v>1616</v>
      </c>
      <c r="C3128" t="s">
        <v>514</v>
      </c>
      <c r="D3128">
        <v>2016</v>
      </c>
      <c r="E3128">
        <v>0</v>
      </c>
      <c r="F3128">
        <v>0</v>
      </c>
      <c r="G3128">
        <v>0</v>
      </c>
      <c r="H3128">
        <v>0</v>
      </c>
      <c r="I3128">
        <v>0</v>
      </c>
      <c r="J3128">
        <v>0</v>
      </c>
      <c r="K3128">
        <v>0</v>
      </c>
      <c r="L3128">
        <v>0</v>
      </c>
      <c r="M3128">
        <v>0</v>
      </c>
      <c r="N3128">
        <v>0</v>
      </c>
      <c r="O3128">
        <v>0</v>
      </c>
      <c r="P3128">
        <v>0</v>
      </c>
      <c r="Q3128">
        <v>0</v>
      </c>
      <c r="R3128">
        <v>0</v>
      </c>
      <c r="S3128">
        <v>0</v>
      </c>
      <c r="T3128">
        <v>0</v>
      </c>
      <c r="U3128">
        <v>0</v>
      </c>
      <c r="V3128">
        <v>0</v>
      </c>
      <c r="W3128">
        <v>0</v>
      </c>
      <c r="X3128">
        <v>0</v>
      </c>
      <c r="Y3128">
        <v>0</v>
      </c>
      <c r="Z3128">
        <v>0</v>
      </c>
      <c r="AA3128">
        <v>0</v>
      </c>
      <c r="AY3128" s="14" t="str">
        <f t="shared" si="500"/>
        <v/>
      </c>
      <c r="AZ3128" s="14">
        <f t="shared" si="498"/>
        <v>23</v>
      </c>
      <c r="BA3128" s="19">
        <f t="shared" si="501"/>
        <v>0</v>
      </c>
      <c r="BB3128" s="20" t="e">
        <f t="shared" si="499"/>
        <v>#DIV/0!</v>
      </c>
      <c r="BC3128">
        <f t="shared" si="502"/>
        <v>23</v>
      </c>
      <c r="BD3128" s="14">
        <f t="shared" si="503"/>
        <v>1</v>
      </c>
      <c r="BE3128" s="14" t="str">
        <f t="shared" si="504"/>
        <v/>
      </c>
      <c r="BF3128" s="14" t="str">
        <f t="shared" si="505"/>
        <v/>
      </c>
      <c r="BG3128" s="14" t="str">
        <f t="shared" si="506"/>
        <v/>
      </c>
    </row>
    <row r="3129" spans="1:59" x14ac:dyDescent="0.2">
      <c r="A3129" t="str">
        <f t="shared" si="493"/>
        <v>Toby Wooller_2015</v>
      </c>
      <c r="B3129" t="s">
        <v>1616</v>
      </c>
      <c r="C3129" t="s">
        <v>514</v>
      </c>
      <c r="D3129">
        <v>2015</v>
      </c>
      <c r="E3129">
        <v>0</v>
      </c>
      <c r="F3129">
        <v>0</v>
      </c>
      <c r="G3129">
        <v>0</v>
      </c>
      <c r="H3129">
        <v>0</v>
      </c>
      <c r="I3129">
        <v>0</v>
      </c>
      <c r="J3129">
        <v>0</v>
      </c>
      <c r="K3129">
        <v>0</v>
      </c>
      <c r="L3129">
        <v>0</v>
      </c>
      <c r="M3129">
        <v>0</v>
      </c>
      <c r="N3129">
        <v>0</v>
      </c>
      <c r="O3129">
        <v>0</v>
      </c>
      <c r="P3129">
        <v>0</v>
      </c>
      <c r="Q3129">
        <v>0</v>
      </c>
      <c r="R3129">
        <v>0</v>
      </c>
      <c r="S3129">
        <v>0</v>
      </c>
      <c r="T3129">
        <v>0</v>
      </c>
      <c r="U3129">
        <v>0</v>
      </c>
      <c r="V3129">
        <v>0</v>
      </c>
      <c r="W3129">
        <v>0</v>
      </c>
      <c r="X3129">
        <v>0</v>
      </c>
      <c r="Y3129">
        <v>0</v>
      </c>
      <c r="Z3129">
        <v>0</v>
      </c>
      <c r="AA3129">
        <v>0</v>
      </c>
      <c r="AY3129" s="14" t="str">
        <f t="shared" si="500"/>
        <v/>
      </c>
      <c r="AZ3129" s="14">
        <f t="shared" si="498"/>
        <v>23</v>
      </c>
      <c r="BA3129" s="19">
        <f t="shared" si="501"/>
        <v>0</v>
      </c>
      <c r="BB3129" s="20" t="e">
        <f t="shared" si="499"/>
        <v>#DIV/0!</v>
      </c>
      <c r="BC3129">
        <f t="shared" si="502"/>
        <v>23</v>
      </c>
      <c r="BD3129" s="14">
        <f t="shared" si="503"/>
        <v>1</v>
      </c>
      <c r="BE3129" s="14" t="str">
        <f t="shared" si="504"/>
        <v/>
      </c>
      <c r="BF3129" s="14" t="str">
        <f t="shared" si="505"/>
        <v/>
      </c>
      <c r="BG3129" s="14" t="str">
        <f t="shared" si="506"/>
        <v/>
      </c>
    </row>
    <row r="3130" spans="1:59" x14ac:dyDescent="0.2">
      <c r="A3130" t="str">
        <f t="shared" si="493"/>
        <v>James Worpel_2018</v>
      </c>
      <c r="B3130" t="s">
        <v>1667</v>
      </c>
      <c r="C3130" t="s">
        <v>260</v>
      </c>
      <c r="D3130">
        <v>2018</v>
      </c>
      <c r="E3130">
        <v>117300</v>
      </c>
      <c r="F3130">
        <v>117300</v>
      </c>
      <c r="G3130">
        <v>117300</v>
      </c>
      <c r="H3130">
        <v>117300</v>
      </c>
      <c r="I3130">
        <v>117300</v>
      </c>
      <c r="J3130">
        <v>117300</v>
      </c>
      <c r="K3130">
        <v>117300</v>
      </c>
      <c r="L3130">
        <v>117300</v>
      </c>
      <c r="M3130">
        <v>117300</v>
      </c>
      <c r="N3130">
        <v>143300</v>
      </c>
      <c r="O3130">
        <v>143300</v>
      </c>
      <c r="P3130">
        <v>143300</v>
      </c>
      <c r="Q3130">
        <v>143300</v>
      </c>
      <c r="R3130">
        <v>143300</v>
      </c>
      <c r="S3130">
        <v>143300</v>
      </c>
      <c r="T3130">
        <v>143300</v>
      </c>
      <c r="U3130">
        <v>143300</v>
      </c>
      <c r="V3130">
        <v>143300</v>
      </c>
      <c r="W3130">
        <v>182100</v>
      </c>
      <c r="X3130">
        <v>227600</v>
      </c>
      <c r="Y3130">
        <v>287000</v>
      </c>
      <c r="Z3130">
        <v>318900</v>
      </c>
      <c r="AA3130">
        <v>359300</v>
      </c>
      <c r="AG3130">
        <v>64</v>
      </c>
      <c r="AH3130">
        <v>33</v>
      </c>
      <c r="AJ3130">
        <v>32</v>
      </c>
      <c r="AS3130">
        <v>110</v>
      </c>
      <c r="AT3130">
        <v>72</v>
      </c>
      <c r="AU3130">
        <v>92</v>
      </c>
      <c r="AV3130">
        <v>85</v>
      </c>
      <c r="AW3130">
        <v>70</v>
      </c>
      <c r="AX3130">
        <v>98</v>
      </c>
      <c r="AY3130" s="14">
        <f t="shared" si="500"/>
        <v>72.888888888888886</v>
      </c>
      <c r="AZ3130" s="14">
        <f t="shared" si="498"/>
        <v>23</v>
      </c>
      <c r="BA3130" s="19">
        <f t="shared" si="501"/>
        <v>0.40909090909090912</v>
      </c>
      <c r="BB3130" s="20">
        <f t="shared" si="499"/>
        <v>27.089871005804206</v>
      </c>
      <c r="BC3130">
        <f t="shared" si="502"/>
        <v>0</v>
      </c>
      <c r="BD3130" s="14">
        <f t="shared" si="503"/>
        <v>1</v>
      </c>
      <c r="BE3130" s="14">
        <f t="shared" si="504"/>
        <v>64</v>
      </c>
      <c r="BF3130" s="14">
        <f t="shared" si="505"/>
        <v>32.5</v>
      </c>
      <c r="BG3130" s="14">
        <f t="shared" si="506"/>
        <v>87.833333333333329</v>
      </c>
    </row>
    <row r="3131" spans="1:59" x14ac:dyDescent="0.2">
      <c r="A3131" t="str">
        <f t="shared" si="493"/>
        <v>James Worpel_2017</v>
      </c>
      <c r="B3131" t="s">
        <v>1667</v>
      </c>
      <c r="C3131" t="s">
        <v>260</v>
      </c>
      <c r="D3131">
        <v>2017</v>
      </c>
      <c r="E3131">
        <v>0</v>
      </c>
      <c r="F3131">
        <v>0</v>
      </c>
      <c r="G3131">
        <v>0</v>
      </c>
      <c r="H3131">
        <v>0</v>
      </c>
      <c r="I3131">
        <v>0</v>
      </c>
      <c r="J3131">
        <v>0</v>
      </c>
      <c r="K3131">
        <v>0</v>
      </c>
      <c r="L3131">
        <v>0</v>
      </c>
      <c r="M3131">
        <v>0</v>
      </c>
      <c r="N3131">
        <v>0</v>
      </c>
      <c r="O3131">
        <v>0</v>
      </c>
      <c r="P3131">
        <v>0</v>
      </c>
      <c r="Q3131">
        <v>0</v>
      </c>
      <c r="R3131">
        <v>0</v>
      </c>
      <c r="S3131">
        <v>0</v>
      </c>
      <c r="T3131">
        <v>0</v>
      </c>
      <c r="U3131">
        <v>0</v>
      </c>
      <c r="V3131">
        <v>0</v>
      </c>
      <c r="W3131">
        <v>0</v>
      </c>
      <c r="X3131">
        <v>0</v>
      </c>
      <c r="Y3131">
        <v>0</v>
      </c>
      <c r="Z3131">
        <v>0</v>
      </c>
      <c r="AA3131">
        <v>0</v>
      </c>
      <c r="AY3131" s="14" t="str">
        <f t="shared" si="500"/>
        <v/>
      </c>
      <c r="AZ3131" s="14">
        <f t="shared" si="498"/>
        <v>23</v>
      </c>
      <c r="BA3131" s="19">
        <f t="shared" si="501"/>
        <v>0</v>
      </c>
      <c r="BB3131" s="20" t="e">
        <f t="shared" si="499"/>
        <v>#DIV/0!</v>
      </c>
      <c r="BC3131">
        <f t="shared" si="502"/>
        <v>23</v>
      </c>
      <c r="BD3131" s="14">
        <f t="shared" si="503"/>
        <v>1</v>
      </c>
      <c r="BE3131" s="14" t="str">
        <f t="shared" si="504"/>
        <v/>
      </c>
      <c r="BF3131" s="14" t="str">
        <f t="shared" si="505"/>
        <v/>
      </c>
      <c r="BG3131" s="14" t="str">
        <f t="shared" si="506"/>
        <v/>
      </c>
    </row>
    <row r="3132" spans="1:59" x14ac:dyDescent="0.2">
      <c r="A3132" t="str">
        <f t="shared" si="493"/>
        <v>James Worpel_2016</v>
      </c>
      <c r="B3132" t="s">
        <v>1667</v>
      </c>
      <c r="C3132" t="s">
        <v>260</v>
      </c>
      <c r="D3132">
        <v>2016</v>
      </c>
      <c r="E3132">
        <v>0</v>
      </c>
      <c r="F3132">
        <v>0</v>
      </c>
      <c r="G3132">
        <v>0</v>
      </c>
      <c r="H3132">
        <v>0</v>
      </c>
      <c r="I3132">
        <v>0</v>
      </c>
      <c r="J3132">
        <v>0</v>
      </c>
      <c r="K3132">
        <v>0</v>
      </c>
      <c r="L3132">
        <v>0</v>
      </c>
      <c r="M3132">
        <v>0</v>
      </c>
      <c r="N3132">
        <v>0</v>
      </c>
      <c r="O3132">
        <v>0</v>
      </c>
      <c r="P3132">
        <v>0</v>
      </c>
      <c r="Q3132">
        <v>0</v>
      </c>
      <c r="R3132">
        <v>0</v>
      </c>
      <c r="S3132">
        <v>0</v>
      </c>
      <c r="T3132">
        <v>0</v>
      </c>
      <c r="U3132">
        <v>0</v>
      </c>
      <c r="V3132">
        <v>0</v>
      </c>
      <c r="W3132">
        <v>0</v>
      </c>
      <c r="X3132">
        <v>0</v>
      </c>
      <c r="Y3132">
        <v>0</v>
      </c>
      <c r="Z3132">
        <v>0</v>
      </c>
      <c r="AA3132">
        <v>0</v>
      </c>
      <c r="AY3132" s="14" t="str">
        <f t="shared" si="500"/>
        <v/>
      </c>
      <c r="AZ3132" s="14">
        <f t="shared" si="498"/>
        <v>23</v>
      </c>
      <c r="BA3132" s="19">
        <f t="shared" si="501"/>
        <v>0</v>
      </c>
      <c r="BB3132" s="20" t="e">
        <f t="shared" si="499"/>
        <v>#DIV/0!</v>
      </c>
      <c r="BC3132">
        <f t="shared" si="502"/>
        <v>23</v>
      </c>
      <c r="BD3132" s="14">
        <f t="shared" si="503"/>
        <v>1</v>
      </c>
      <c r="BE3132" s="14" t="str">
        <f t="shared" si="504"/>
        <v/>
      </c>
      <c r="BF3132" s="14" t="str">
        <f t="shared" si="505"/>
        <v/>
      </c>
      <c r="BG3132" s="14" t="str">
        <f t="shared" si="506"/>
        <v/>
      </c>
    </row>
    <row r="3133" spans="1:59" x14ac:dyDescent="0.2">
      <c r="A3133" t="str">
        <f t="shared" si="493"/>
        <v>James Worpel_2015</v>
      </c>
      <c r="B3133" t="s">
        <v>1667</v>
      </c>
      <c r="C3133" t="s">
        <v>260</v>
      </c>
      <c r="D3133">
        <v>2015</v>
      </c>
      <c r="E3133">
        <v>0</v>
      </c>
      <c r="F3133">
        <v>0</v>
      </c>
      <c r="G3133">
        <v>0</v>
      </c>
      <c r="H3133">
        <v>0</v>
      </c>
      <c r="I3133">
        <v>0</v>
      </c>
      <c r="J3133">
        <v>0</v>
      </c>
      <c r="K3133">
        <v>0</v>
      </c>
      <c r="L3133">
        <v>0</v>
      </c>
      <c r="M3133">
        <v>0</v>
      </c>
      <c r="N3133">
        <v>0</v>
      </c>
      <c r="O3133">
        <v>0</v>
      </c>
      <c r="P3133">
        <v>0</v>
      </c>
      <c r="Q3133">
        <v>0</v>
      </c>
      <c r="R3133">
        <v>0</v>
      </c>
      <c r="S3133">
        <v>0</v>
      </c>
      <c r="T3133">
        <v>0</v>
      </c>
      <c r="U3133">
        <v>0</v>
      </c>
      <c r="V3133">
        <v>0</v>
      </c>
      <c r="W3133">
        <v>0</v>
      </c>
      <c r="X3133">
        <v>0</v>
      </c>
      <c r="Y3133">
        <v>0</v>
      </c>
      <c r="Z3133">
        <v>0</v>
      </c>
      <c r="AA3133">
        <v>0</v>
      </c>
      <c r="AY3133" s="14" t="str">
        <f t="shared" si="500"/>
        <v/>
      </c>
      <c r="AZ3133" s="14">
        <f t="shared" si="498"/>
        <v>23</v>
      </c>
      <c r="BA3133" s="19">
        <f t="shared" si="501"/>
        <v>0</v>
      </c>
      <c r="BB3133" s="20" t="e">
        <f t="shared" si="499"/>
        <v>#DIV/0!</v>
      </c>
      <c r="BC3133">
        <f t="shared" si="502"/>
        <v>23</v>
      </c>
      <c r="BD3133" s="14">
        <f t="shared" si="503"/>
        <v>1</v>
      </c>
      <c r="BE3133" s="14" t="str">
        <f t="shared" si="504"/>
        <v/>
      </c>
      <c r="BF3133" s="14" t="str">
        <f t="shared" si="505"/>
        <v/>
      </c>
      <c r="BG3133" s="14" t="str">
        <f t="shared" si="506"/>
        <v/>
      </c>
    </row>
    <row r="3134" spans="1:59" x14ac:dyDescent="0.2">
      <c r="A3134" t="str">
        <f t="shared" si="493"/>
        <v>Peter Wright_2018</v>
      </c>
      <c r="B3134" t="s">
        <v>822</v>
      </c>
      <c r="C3134" t="s">
        <v>144</v>
      </c>
      <c r="D3134">
        <v>2018</v>
      </c>
      <c r="E3134">
        <v>383100</v>
      </c>
      <c r="F3134">
        <v>383100</v>
      </c>
      <c r="G3134">
        <v>383100</v>
      </c>
      <c r="H3134">
        <v>383100</v>
      </c>
      <c r="I3134">
        <v>383100</v>
      </c>
      <c r="J3134">
        <v>383100</v>
      </c>
      <c r="K3134">
        <v>383100</v>
      </c>
      <c r="L3134">
        <v>383100</v>
      </c>
      <c r="M3134">
        <v>383100</v>
      </c>
      <c r="N3134">
        <v>383100</v>
      </c>
      <c r="O3134">
        <v>383100</v>
      </c>
      <c r="P3134">
        <v>383100</v>
      </c>
      <c r="Q3134">
        <v>383100</v>
      </c>
      <c r="R3134">
        <v>383100</v>
      </c>
      <c r="S3134">
        <v>383100</v>
      </c>
      <c r="T3134">
        <v>383100</v>
      </c>
      <c r="U3134">
        <v>359300</v>
      </c>
      <c r="V3134">
        <v>331100</v>
      </c>
      <c r="W3134">
        <v>336500</v>
      </c>
      <c r="X3134">
        <v>353700</v>
      </c>
      <c r="Y3134">
        <v>351600</v>
      </c>
      <c r="Z3134">
        <v>351600</v>
      </c>
      <c r="AA3134">
        <v>351600</v>
      </c>
      <c r="AO3134">
        <v>70</v>
      </c>
      <c r="AP3134">
        <v>38</v>
      </c>
      <c r="AQ3134">
        <v>73</v>
      </c>
      <c r="AR3134">
        <v>45</v>
      </c>
      <c r="AS3134">
        <v>97</v>
      </c>
      <c r="AT3134">
        <v>103</v>
      </c>
      <c r="AU3134">
        <v>13</v>
      </c>
      <c r="AY3134" s="14">
        <f t="shared" si="500"/>
        <v>62.714285714285715</v>
      </c>
      <c r="AZ3134" s="14">
        <f t="shared" si="498"/>
        <v>23</v>
      </c>
      <c r="BA3134" s="19">
        <f t="shared" si="501"/>
        <v>0.31818181818181818</v>
      </c>
      <c r="BB3134" s="20">
        <f t="shared" si="499"/>
        <v>32.5408168598264</v>
      </c>
      <c r="BC3134">
        <f t="shared" si="502"/>
        <v>0</v>
      </c>
      <c r="BD3134" s="14">
        <f t="shared" si="503"/>
        <v>18</v>
      </c>
      <c r="BE3134" s="14" t="str">
        <f t="shared" si="504"/>
        <v/>
      </c>
      <c r="BF3134" s="14" t="str">
        <f t="shared" si="505"/>
        <v/>
      </c>
      <c r="BG3134" s="14">
        <f t="shared" si="506"/>
        <v>61.5</v>
      </c>
    </row>
    <row r="3135" spans="1:59" x14ac:dyDescent="0.2">
      <c r="A3135" t="str">
        <f t="shared" si="493"/>
        <v>Peter Wright_2017</v>
      </c>
      <c r="B3135" t="s">
        <v>822</v>
      </c>
      <c r="C3135" t="s">
        <v>144</v>
      </c>
      <c r="D3135">
        <v>2017</v>
      </c>
      <c r="E3135">
        <v>392700</v>
      </c>
      <c r="F3135">
        <v>392700</v>
      </c>
      <c r="G3135">
        <v>392700</v>
      </c>
      <c r="H3135">
        <v>369000</v>
      </c>
      <c r="I3135">
        <v>358800</v>
      </c>
      <c r="J3135">
        <v>352300</v>
      </c>
      <c r="K3135">
        <v>356800</v>
      </c>
      <c r="L3135">
        <v>360500</v>
      </c>
      <c r="M3135">
        <v>350100</v>
      </c>
      <c r="N3135">
        <v>350100</v>
      </c>
      <c r="O3135">
        <v>336300</v>
      </c>
      <c r="P3135">
        <v>329800</v>
      </c>
      <c r="Q3135">
        <v>347500</v>
      </c>
      <c r="R3135">
        <v>365800</v>
      </c>
      <c r="S3135">
        <v>376600</v>
      </c>
      <c r="T3135">
        <v>374000</v>
      </c>
      <c r="U3135">
        <v>354600</v>
      </c>
      <c r="V3135">
        <v>345000</v>
      </c>
      <c r="W3135">
        <v>334900</v>
      </c>
      <c r="X3135">
        <v>349500</v>
      </c>
      <c r="Y3135">
        <v>362700</v>
      </c>
      <c r="Z3135">
        <v>375400</v>
      </c>
      <c r="AA3135">
        <v>374600</v>
      </c>
      <c r="AB3135">
        <v>62</v>
      </c>
      <c r="AC3135">
        <v>67</v>
      </c>
      <c r="AD3135">
        <v>47</v>
      </c>
      <c r="AE3135">
        <v>79</v>
      </c>
      <c r="AF3135">
        <v>69</v>
      </c>
      <c r="AG3135">
        <v>69</v>
      </c>
      <c r="AH3135">
        <v>79</v>
      </c>
      <c r="AI3135">
        <v>41</v>
      </c>
      <c r="AK3135">
        <v>55</v>
      </c>
      <c r="AL3135">
        <v>88</v>
      </c>
      <c r="AM3135">
        <v>90</v>
      </c>
      <c r="AN3135">
        <v>67</v>
      </c>
      <c r="AO3135">
        <v>82</v>
      </c>
      <c r="AP3135">
        <v>69</v>
      </c>
      <c r="AQ3135">
        <v>28</v>
      </c>
      <c r="AR3135">
        <v>93</v>
      </c>
      <c r="AS3135">
        <v>63</v>
      </c>
      <c r="AT3135">
        <v>78</v>
      </c>
      <c r="AU3135">
        <v>100</v>
      </c>
      <c r="AV3135">
        <v>70</v>
      </c>
      <c r="AW3135">
        <v>55</v>
      </c>
      <c r="AX3135">
        <v>82</v>
      </c>
      <c r="AY3135" s="14">
        <f t="shared" si="500"/>
        <v>69.681818181818187</v>
      </c>
      <c r="AZ3135" s="14">
        <f t="shared" si="498"/>
        <v>23</v>
      </c>
      <c r="BA3135" s="19">
        <f t="shared" si="501"/>
        <v>1</v>
      </c>
      <c r="BB3135" s="20">
        <f t="shared" si="499"/>
        <v>17.433919766981784</v>
      </c>
      <c r="BC3135">
        <f t="shared" si="502"/>
        <v>0</v>
      </c>
      <c r="BD3135" s="14">
        <f t="shared" si="503"/>
        <v>12</v>
      </c>
      <c r="BE3135" s="14">
        <f t="shared" si="504"/>
        <v>65.5</v>
      </c>
      <c r="BF3135" s="14">
        <f t="shared" si="505"/>
        <v>70.599999999999994</v>
      </c>
      <c r="BG3135" s="14">
        <f t="shared" si="506"/>
        <v>70.888888888888886</v>
      </c>
    </row>
    <row r="3136" spans="1:59" x14ac:dyDescent="0.2">
      <c r="A3136" t="str">
        <f t="shared" si="493"/>
        <v>Peter Wright_2016</v>
      </c>
      <c r="B3136" t="s">
        <v>822</v>
      </c>
      <c r="C3136" t="s">
        <v>144</v>
      </c>
      <c r="D3136">
        <v>2016</v>
      </c>
      <c r="E3136">
        <v>187100</v>
      </c>
      <c r="F3136">
        <v>187100</v>
      </c>
      <c r="G3136">
        <v>187100</v>
      </c>
      <c r="H3136">
        <v>187100</v>
      </c>
      <c r="I3136">
        <v>187100</v>
      </c>
      <c r="J3136">
        <v>187100</v>
      </c>
      <c r="K3136">
        <v>187100</v>
      </c>
      <c r="L3136">
        <v>236500</v>
      </c>
      <c r="M3136">
        <v>236500</v>
      </c>
      <c r="N3136">
        <v>251700</v>
      </c>
      <c r="O3136">
        <v>266700</v>
      </c>
      <c r="P3136">
        <v>282300</v>
      </c>
      <c r="Q3136">
        <v>278900</v>
      </c>
      <c r="R3136">
        <v>278900</v>
      </c>
      <c r="S3136">
        <v>287500</v>
      </c>
      <c r="T3136">
        <v>315500</v>
      </c>
      <c r="U3136">
        <v>368100</v>
      </c>
      <c r="V3136">
        <v>393500</v>
      </c>
      <c r="W3136">
        <v>410000</v>
      </c>
      <c r="X3136">
        <v>386500</v>
      </c>
      <c r="Y3136">
        <v>382400</v>
      </c>
      <c r="Z3136">
        <v>373100</v>
      </c>
      <c r="AA3136">
        <v>359000</v>
      </c>
      <c r="AF3136">
        <v>142</v>
      </c>
      <c r="AG3136">
        <v>34</v>
      </c>
      <c r="AH3136">
        <v>47</v>
      </c>
      <c r="AJ3136">
        <v>95</v>
      </c>
      <c r="AK3136">
        <v>43</v>
      </c>
      <c r="AL3136">
        <v>57</v>
      </c>
      <c r="AM3136">
        <v>62</v>
      </c>
      <c r="AO3136">
        <v>70</v>
      </c>
      <c r="AP3136">
        <v>104</v>
      </c>
      <c r="AQ3136">
        <v>136</v>
      </c>
      <c r="AR3136">
        <v>43</v>
      </c>
      <c r="AS3136">
        <v>101</v>
      </c>
      <c r="AT3136">
        <v>56</v>
      </c>
      <c r="AU3136">
        <v>73</v>
      </c>
      <c r="AV3136">
        <v>87</v>
      </c>
      <c r="AW3136">
        <v>39</v>
      </c>
      <c r="AX3136">
        <v>38</v>
      </c>
      <c r="AY3136" s="14">
        <f t="shared" si="500"/>
        <v>72.17647058823529</v>
      </c>
      <c r="AZ3136" s="14">
        <f t="shared" si="498"/>
        <v>23</v>
      </c>
      <c r="BA3136" s="19">
        <f t="shared" si="501"/>
        <v>0.77272727272727271</v>
      </c>
      <c r="BB3136" s="20">
        <f t="shared" si="499"/>
        <v>33.723573531948041</v>
      </c>
      <c r="BC3136">
        <f t="shared" si="502"/>
        <v>0</v>
      </c>
      <c r="BD3136" s="14">
        <f t="shared" si="503"/>
        <v>1</v>
      </c>
      <c r="BE3136" s="14">
        <f t="shared" si="504"/>
        <v>88</v>
      </c>
      <c r="BF3136" s="14">
        <f t="shared" si="505"/>
        <v>60.8</v>
      </c>
      <c r="BG3136" s="14">
        <f t="shared" si="506"/>
        <v>75.222222222222229</v>
      </c>
    </row>
    <row r="3137" spans="1:59" x14ac:dyDescent="0.2">
      <c r="A3137" t="str">
        <f t="shared" si="493"/>
        <v>Peter Wright_2015</v>
      </c>
      <c r="B3137" t="s">
        <v>822</v>
      </c>
      <c r="C3137" t="s">
        <v>144</v>
      </c>
      <c r="D3137">
        <v>2015</v>
      </c>
      <c r="E3137">
        <v>187300</v>
      </c>
      <c r="F3137">
        <v>187300</v>
      </c>
      <c r="G3137">
        <v>187300</v>
      </c>
      <c r="H3137">
        <v>187300</v>
      </c>
      <c r="I3137">
        <v>187300</v>
      </c>
      <c r="J3137">
        <v>187300</v>
      </c>
      <c r="K3137">
        <v>187300</v>
      </c>
      <c r="L3137">
        <v>187300</v>
      </c>
      <c r="M3137">
        <v>187300</v>
      </c>
      <c r="N3137">
        <v>187300</v>
      </c>
      <c r="O3137">
        <v>187300</v>
      </c>
      <c r="P3137">
        <v>187300</v>
      </c>
      <c r="Q3137">
        <v>187300</v>
      </c>
      <c r="R3137">
        <v>187300</v>
      </c>
      <c r="S3137">
        <v>187300</v>
      </c>
      <c r="T3137">
        <v>187300</v>
      </c>
      <c r="U3137">
        <v>184200</v>
      </c>
      <c r="V3137">
        <v>184200</v>
      </c>
      <c r="W3137">
        <v>184200</v>
      </c>
      <c r="X3137">
        <v>184200</v>
      </c>
      <c r="Y3137">
        <v>184200</v>
      </c>
      <c r="Z3137">
        <v>184200</v>
      </c>
      <c r="AA3137">
        <v>184200</v>
      </c>
      <c r="AK3137">
        <v>35</v>
      </c>
      <c r="AL3137">
        <v>30</v>
      </c>
      <c r="AQ3137">
        <v>39</v>
      </c>
      <c r="AY3137" s="14">
        <f t="shared" si="500"/>
        <v>34.666666666666664</v>
      </c>
      <c r="AZ3137" s="14">
        <f t="shared" si="498"/>
        <v>23</v>
      </c>
      <c r="BA3137" s="19">
        <f t="shared" si="501"/>
        <v>0.13636363636363635</v>
      </c>
      <c r="BB3137" s="20">
        <f t="shared" si="499"/>
        <v>4.5092497528228863</v>
      </c>
      <c r="BC3137">
        <f t="shared" si="502"/>
        <v>0</v>
      </c>
      <c r="BD3137" s="14">
        <f t="shared" si="503"/>
        <v>17</v>
      </c>
      <c r="BE3137" s="14" t="str">
        <f t="shared" si="504"/>
        <v/>
      </c>
      <c r="BF3137" s="14">
        <f t="shared" si="505"/>
        <v>32.5</v>
      </c>
      <c r="BG3137" s="14">
        <f t="shared" si="506"/>
        <v>39</v>
      </c>
    </row>
    <row r="3138" spans="1:59" x14ac:dyDescent="0.2">
      <c r="A3138" t="str">
        <f t="shared" ref="A3138:A3201" si="507">B3138&amp;"_"&amp;D3138</f>
        <v>Samuel Wright_2018</v>
      </c>
      <c r="B3138" t="s">
        <v>2749</v>
      </c>
      <c r="C3138" t="s">
        <v>316</v>
      </c>
      <c r="D3138">
        <v>2018</v>
      </c>
      <c r="E3138">
        <v>235700</v>
      </c>
      <c r="F3138">
        <v>235700</v>
      </c>
      <c r="G3138">
        <v>235700</v>
      </c>
      <c r="H3138">
        <v>235700</v>
      </c>
      <c r="I3138">
        <v>235700</v>
      </c>
      <c r="J3138">
        <v>235700</v>
      </c>
      <c r="K3138">
        <v>235700</v>
      </c>
      <c r="L3138">
        <v>235700</v>
      </c>
      <c r="M3138">
        <v>235700</v>
      </c>
      <c r="N3138">
        <v>246200</v>
      </c>
      <c r="O3138">
        <v>232500</v>
      </c>
      <c r="P3138">
        <v>230900</v>
      </c>
      <c r="Q3138">
        <v>241600</v>
      </c>
      <c r="R3138">
        <v>241600</v>
      </c>
      <c r="S3138">
        <v>267800</v>
      </c>
      <c r="T3138">
        <v>292300</v>
      </c>
      <c r="U3138">
        <v>317200</v>
      </c>
      <c r="V3138">
        <v>337900</v>
      </c>
      <c r="W3138">
        <v>339700</v>
      </c>
      <c r="X3138">
        <v>329000</v>
      </c>
      <c r="Y3138">
        <v>314500</v>
      </c>
      <c r="Z3138">
        <v>313600</v>
      </c>
      <c r="AA3138">
        <v>337700</v>
      </c>
      <c r="AH3138">
        <v>77</v>
      </c>
      <c r="AI3138">
        <v>47</v>
      </c>
      <c r="AJ3138">
        <v>42</v>
      </c>
      <c r="AK3138">
        <v>28</v>
      </c>
      <c r="AL3138">
        <v>66</v>
      </c>
      <c r="AM3138">
        <v>70</v>
      </c>
      <c r="AO3138">
        <v>69</v>
      </c>
      <c r="AP3138">
        <v>80</v>
      </c>
      <c r="AQ3138">
        <v>86</v>
      </c>
      <c r="AR3138">
        <v>74</v>
      </c>
      <c r="AS3138">
        <v>51</v>
      </c>
      <c r="AT3138">
        <v>59</v>
      </c>
      <c r="AU3138">
        <v>60</v>
      </c>
      <c r="AV3138">
        <v>73</v>
      </c>
      <c r="AW3138">
        <v>72</v>
      </c>
      <c r="AX3138">
        <v>96</v>
      </c>
      <c r="AY3138" s="14">
        <f t="shared" si="500"/>
        <v>65.625</v>
      </c>
      <c r="AZ3138" s="14">
        <f t="shared" si="498"/>
        <v>23</v>
      </c>
      <c r="BA3138" s="19">
        <f t="shared" si="501"/>
        <v>0.72727272727272729</v>
      </c>
      <c r="BB3138" s="20">
        <f t="shared" si="499"/>
        <v>17.281492991058382</v>
      </c>
      <c r="BC3138">
        <f t="shared" si="502"/>
        <v>0</v>
      </c>
      <c r="BD3138" s="14">
        <f t="shared" si="503"/>
        <v>12</v>
      </c>
      <c r="BE3138" s="14" t="str">
        <f t="shared" si="504"/>
        <v/>
      </c>
      <c r="BF3138" s="14">
        <f t="shared" si="505"/>
        <v>55</v>
      </c>
      <c r="BG3138" s="14">
        <f t="shared" si="506"/>
        <v>72.333333333333329</v>
      </c>
    </row>
    <row r="3139" spans="1:59" x14ac:dyDescent="0.2">
      <c r="A3139" t="str">
        <f t="shared" si="507"/>
        <v>Samuel Wright_2017</v>
      </c>
      <c r="B3139" t="s">
        <v>2749</v>
      </c>
      <c r="C3139" t="s">
        <v>316</v>
      </c>
      <c r="D3139">
        <v>2017</v>
      </c>
      <c r="E3139">
        <v>333200</v>
      </c>
      <c r="F3139">
        <v>333200</v>
      </c>
      <c r="G3139">
        <v>333200</v>
      </c>
      <c r="H3139">
        <v>333200</v>
      </c>
      <c r="I3139">
        <v>333200</v>
      </c>
      <c r="J3139">
        <v>333200</v>
      </c>
      <c r="K3139">
        <v>333200</v>
      </c>
      <c r="L3139">
        <v>333200</v>
      </c>
      <c r="M3139">
        <v>333200</v>
      </c>
      <c r="N3139">
        <v>333200</v>
      </c>
      <c r="O3139">
        <v>333200</v>
      </c>
      <c r="P3139">
        <v>333200</v>
      </c>
      <c r="Q3139">
        <v>333200</v>
      </c>
      <c r="R3139">
        <v>333200</v>
      </c>
      <c r="S3139">
        <v>333200</v>
      </c>
      <c r="T3139">
        <v>333200</v>
      </c>
      <c r="U3139">
        <v>333200</v>
      </c>
      <c r="V3139">
        <v>333200</v>
      </c>
      <c r="W3139">
        <v>333200</v>
      </c>
      <c r="X3139">
        <v>333200</v>
      </c>
      <c r="Y3139">
        <v>333200</v>
      </c>
      <c r="Z3139">
        <v>333200</v>
      </c>
      <c r="AA3139">
        <v>333200</v>
      </c>
      <c r="AY3139" s="14" t="str">
        <f t="shared" si="500"/>
        <v/>
      </c>
      <c r="AZ3139" s="14">
        <f t="shared" si="498"/>
        <v>23</v>
      </c>
      <c r="BA3139" s="19">
        <f t="shared" si="501"/>
        <v>0</v>
      </c>
      <c r="BB3139" s="20" t="e">
        <f t="shared" si="499"/>
        <v>#DIV/0!</v>
      </c>
      <c r="BC3139">
        <f t="shared" si="502"/>
        <v>0</v>
      </c>
      <c r="BD3139" s="14">
        <f t="shared" si="503"/>
        <v>1</v>
      </c>
      <c r="BE3139" s="14" t="str">
        <f t="shared" si="504"/>
        <v/>
      </c>
      <c r="BF3139" s="14" t="str">
        <f t="shared" si="505"/>
        <v/>
      </c>
      <c r="BG3139" s="14" t="str">
        <f t="shared" si="506"/>
        <v/>
      </c>
    </row>
    <row r="3140" spans="1:59" x14ac:dyDescent="0.2">
      <c r="A3140" t="str">
        <f t="shared" si="507"/>
        <v>Samuel Wright_2016</v>
      </c>
      <c r="B3140" t="s">
        <v>2749</v>
      </c>
      <c r="C3140" t="s">
        <v>316</v>
      </c>
      <c r="D3140">
        <v>2016</v>
      </c>
      <c r="E3140">
        <v>413400</v>
      </c>
      <c r="F3140">
        <v>413400</v>
      </c>
      <c r="G3140">
        <v>413400</v>
      </c>
      <c r="H3140">
        <v>383200</v>
      </c>
      <c r="I3140">
        <v>370600</v>
      </c>
      <c r="J3140">
        <v>351600</v>
      </c>
      <c r="K3140">
        <v>350600</v>
      </c>
      <c r="L3140">
        <v>350600</v>
      </c>
      <c r="M3140">
        <v>350600</v>
      </c>
      <c r="N3140">
        <v>350600</v>
      </c>
      <c r="O3140">
        <v>334500</v>
      </c>
      <c r="P3140">
        <v>331400</v>
      </c>
      <c r="Q3140">
        <v>331400</v>
      </c>
      <c r="R3140">
        <v>331400</v>
      </c>
      <c r="S3140">
        <v>331400</v>
      </c>
      <c r="T3140">
        <v>331400</v>
      </c>
      <c r="U3140">
        <v>331400</v>
      </c>
      <c r="V3140">
        <v>331400</v>
      </c>
      <c r="W3140">
        <v>331400</v>
      </c>
      <c r="X3140">
        <v>331400</v>
      </c>
      <c r="Y3140">
        <v>331400</v>
      </c>
      <c r="Z3140">
        <v>331400</v>
      </c>
      <c r="AA3140">
        <v>331400</v>
      </c>
      <c r="AB3140">
        <v>58</v>
      </c>
      <c r="AC3140">
        <v>65</v>
      </c>
      <c r="AD3140">
        <v>52</v>
      </c>
      <c r="AE3140">
        <v>80</v>
      </c>
      <c r="AF3140">
        <v>42</v>
      </c>
      <c r="AG3140">
        <v>82</v>
      </c>
      <c r="AK3140">
        <v>50</v>
      </c>
      <c r="AL3140">
        <v>61</v>
      </c>
      <c r="AY3140" s="14">
        <f t="shared" si="500"/>
        <v>61.25</v>
      </c>
      <c r="AZ3140" s="14">
        <f t="shared" si="498"/>
        <v>23</v>
      </c>
      <c r="BA3140" s="19">
        <f t="shared" si="501"/>
        <v>0.36363636363636365</v>
      </c>
      <c r="BB3140" s="20">
        <f t="shared" si="499"/>
        <v>14.089002803605371</v>
      </c>
      <c r="BC3140">
        <f t="shared" si="502"/>
        <v>0</v>
      </c>
      <c r="BD3140" s="14">
        <f t="shared" si="503"/>
        <v>12</v>
      </c>
      <c r="BE3140" s="14">
        <f t="shared" si="504"/>
        <v>63.166666666666664</v>
      </c>
      <c r="BF3140" s="14">
        <f t="shared" si="505"/>
        <v>55.5</v>
      </c>
      <c r="BG3140" s="14" t="str">
        <f t="shared" si="506"/>
        <v/>
      </c>
    </row>
    <row r="3141" spans="1:59" x14ac:dyDescent="0.2">
      <c r="A3141" t="str">
        <f t="shared" si="507"/>
        <v>Samuel Wright_2015</v>
      </c>
      <c r="B3141" t="s">
        <v>2749</v>
      </c>
      <c r="C3141" t="s">
        <v>316</v>
      </c>
      <c r="D3141">
        <v>2015</v>
      </c>
      <c r="E3141">
        <v>355700</v>
      </c>
      <c r="F3141">
        <v>355700</v>
      </c>
      <c r="G3141">
        <v>355700</v>
      </c>
      <c r="H3141">
        <v>345200</v>
      </c>
      <c r="I3141">
        <v>378500</v>
      </c>
      <c r="J3141">
        <v>412200</v>
      </c>
      <c r="K3141">
        <v>445700</v>
      </c>
      <c r="L3141">
        <v>442400</v>
      </c>
      <c r="M3141">
        <v>433000</v>
      </c>
      <c r="N3141">
        <v>408000</v>
      </c>
      <c r="O3141">
        <v>393400</v>
      </c>
      <c r="P3141">
        <v>393900</v>
      </c>
      <c r="Q3141">
        <v>401700</v>
      </c>
      <c r="R3141">
        <v>401700</v>
      </c>
      <c r="S3141">
        <v>409100</v>
      </c>
      <c r="T3141">
        <v>408800</v>
      </c>
      <c r="U3141">
        <v>397200</v>
      </c>
      <c r="V3141">
        <v>367900</v>
      </c>
      <c r="W3141">
        <v>346700</v>
      </c>
      <c r="X3141">
        <v>337900</v>
      </c>
      <c r="Y3141">
        <v>348300</v>
      </c>
      <c r="Z3141">
        <v>365400</v>
      </c>
      <c r="AA3141">
        <v>372300</v>
      </c>
      <c r="AB3141">
        <v>45</v>
      </c>
      <c r="AC3141">
        <v>65</v>
      </c>
      <c r="AD3141">
        <v>77</v>
      </c>
      <c r="AE3141">
        <v>139</v>
      </c>
      <c r="AF3141">
        <v>87</v>
      </c>
      <c r="AG3141">
        <v>97</v>
      </c>
      <c r="AH3141">
        <v>75</v>
      </c>
      <c r="AI3141">
        <v>70</v>
      </c>
      <c r="AJ3141">
        <v>56</v>
      </c>
      <c r="AK3141">
        <v>82</v>
      </c>
      <c r="AL3141">
        <v>96</v>
      </c>
      <c r="AM3141">
        <v>74</v>
      </c>
      <c r="AO3141">
        <v>84</v>
      </c>
      <c r="AP3141">
        <v>83</v>
      </c>
      <c r="AQ3141">
        <v>49</v>
      </c>
      <c r="AR3141">
        <v>42</v>
      </c>
      <c r="AS3141">
        <v>83</v>
      </c>
      <c r="AT3141">
        <v>65</v>
      </c>
      <c r="AU3141">
        <v>81</v>
      </c>
      <c r="AV3141">
        <v>107</v>
      </c>
      <c r="AW3141">
        <v>52</v>
      </c>
      <c r="AY3141" s="14">
        <f t="shared" si="500"/>
        <v>76.61904761904762</v>
      </c>
      <c r="AZ3141" s="14">
        <f t="shared" si="498"/>
        <v>23</v>
      </c>
      <c r="BA3141" s="19">
        <f t="shared" si="501"/>
        <v>0.95454545454545459</v>
      </c>
      <c r="BB3141" s="20">
        <f t="shared" si="499"/>
        <v>22.597513558965268</v>
      </c>
      <c r="BC3141">
        <f t="shared" si="502"/>
        <v>0</v>
      </c>
      <c r="BD3141" s="14">
        <f t="shared" si="503"/>
        <v>20</v>
      </c>
      <c r="BE3141" s="14">
        <f t="shared" si="504"/>
        <v>85</v>
      </c>
      <c r="BF3141" s="14">
        <f t="shared" si="505"/>
        <v>75.5</v>
      </c>
      <c r="BG3141" s="14">
        <f t="shared" si="506"/>
        <v>70.25</v>
      </c>
    </row>
    <row r="3142" spans="1:59" x14ac:dyDescent="0.2">
      <c r="A3142" t="str">
        <f t="shared" si="507"/>
        <v>Tristan Xerri_2018</v>
      </c>
      <c r="B3142" t="s">
        <v>1678</v>
      </c>
      <c r="C3142" t="s">
        <v>316</v>
      </c>
      <c r="D3142">
        <v>2018</v>
      </c>
      <c r="E3142">
        <v>0</v>
      </c>
      <c r="F3142">
        <v>0</v>
      </c>
      <c r="G3142">
        <v>0</v>
      </c>
      <c r="H3142">
        <v>0</v>
      </c>
      <c r="I3142">
        <v>0</v>
      </c>
      <c r="J3142">
        <v>0</v>
      </c>
      <c r="K3142">
        <v>0</v>
      </c>
      <c r="L3142">
        <v>0</v>
      </c>
      <c r="M3142">
        <v>0</v>
      </c>
      <c r="N3142">
        <v>0</v>
      </c>
      <c r="O3142">
        <v>0</v>
      </c>
      <c r="P3142">
        <v>0</v>
      </c>
      <c r="Q3142">
        <v>0</v>
      </c>
      <c r="R3142">
        <v>0</v>
      </c>
      <c r="S3142">
        <v>0</v>
      </c>
      <c r="T3142">
        <v>0</v>
      </c>
      <c r="U3142">
        <v>0</v>
      </c>
      <c r="V3142">
        <v>0</v>
      </c>
      <c r="W3142">
        <v>0</v>
      </c>
      <c r="X3142">
        <v>0</v>
      </c>
      <c r="Y3142">
        <v>0</v>
      </c>
      <c r="Z3142">
        <v>0</v>
      </c>
      <c r="AA3142">
        <v>0</v>
      </c>
      <c r="AY3142" s="14" t="str">
        <f t="shared" si="500"/>
        <v/>
      </c>
      <c r="AZ3142" s="14">
        <f t="shared" si="498"/>
        <v>23</v>
      </c>
      <c r="BA3142" s="19">
        <f t="shared" si="501"/>
        <v>0</v>
      </c>
      <c r="BB3142" s="20" t="e">
        <f t="shared" si="499"/>
        <v>#DIV/0!</v>
      </c>
      <c r="BC3142">
        <f t="shared" si="502"/>
        <v>23</v>
      </c>
      <c r="BD3142" s="14">
        <f t="shared" si="503"/>
        <v>1</v>
      </c>
      <c r="BE3142" s="14" t="str">
        <f t="shared" si="504"/>
        <v/>
      </c>
      <c r="BF3142" s="14" t="str">
        <f t="shared" si="505"/>
        <v/>
      </c>
      <c r="BG3142" s="14" t="str">
        <f t="shared" si="506"/>
        <v/>
      </c>
    </row>
    <row r="3143" spans="1:59" x14ac:dyDescent="0.2">
      <c r="A3143" t="str">
        <f t="shared" si="507"/>
        <v>Tristan Xerri_2017</v>
      </c>
      <c r="B3143" t="s">
        <v>1678</v>
      </c>
      <c r="C3143" t="s">
        <v>316</v>
      </c>
      <c r="D3143">
        <v>2017</v>
      </c>
      <c r="E3143">
        <v>0</v>
      </c>
      <c r="F3143">
        <v>0</v>
      </c>
      <c r="G3143">
        <v>0</v>
      </c>
      <c r="H3143">
        <v>0</v>
      </c>
      <c r="I3143">
        <v>0</v>
      </c>
      <c r="J3143">
        <v>0</v>
      </c>
      <c r="K3143">
        <v>0</v>
      </c>
      <c r="L3143">
        <v>0</v>
      </c>
      <c r="M3143">
        <v>0</v>
      </c>
      <c r="N3143">
        <v>0</v>
      </c>
      <c r="O3143">
        <v>0</v>
      </c>
      <c r="P3143">
        <v>0</v>
      </c>
      <c r="Q3143">
        <v>0</v>
      </c>
      <c r="R3143">
        <v>0</v>
      </c>
      <c r="S3143">
        <v>0</v>
      </c>
      <c r="T3143">
        <v>0</v>
      </c>
      <c r="U3143">
        <v>0</v>
      </c>
      <c r="V3143">
        <v>0</v>
      </c>
      <c r="W3143">
        <v>0</v>
      </c>
      <c r="X3143">
        <v>0</v>
      </c>
      <c r="Y3143">
        <v>0</v>
      </c>
      <c r="Z3143">
        <v>0</v>
      </c>
      <c r="AA3143">
        <v>0</v>
      </c>
      <c r="AY3143" s="14" t="str">
        <f t="shared" si="500"/>
        <v/>
      </c>
      <c r="AZ3143" s="14">
        <f t="shared" si="498"/>
        <v>23</v>
      </c>
      <c r="BA3143" s="19">
        <f t="shared" si="501"/>
        <v>0</v>
      </c>
      <c r="BB3143" s="20" t="e">
        <f t="shared" si="499"/>
        <v>#DIV/0!</v>
      </c>
      <c r="BC3143">
        <f t="shared" si="502"/>
        <v>23</v>
      </c>
      <c r="BD3143" s="14">
        <f t="shared" si="503"/>
        <v>1</v>
      </c>
      <c r="BE3143" s="14" t="str">
        <f t="shared" si="504"/>
        <v/>
      </c>
      <c r="BF3143" s="14" t="str">
        <f t="shared" si="505"/>
        <v/>
      </c>
      <c r="BG3143" s="14" t="str">
        <f t="shared" si="506"/>
        <v/>
      </c>
    </row>
    <row r="3144" spans="1:59" x14ac:dyDescent="0.2">
      <c r="A3144" t="str">
        <f t="shared" si="507"/>
        <v>Tristan Xerri_2016</v>
      </c>
      <c r="B3144" t="s">
        <v>1678</v>
      </c>
      <c r="C3144" t="s">
        <v>316</v>
      </c>
      <c r="D3144">
        <v>2016</v>
      </c>
      <c r="E3144">
        <v>0</v>
      </c>
      <c r="F3144">
        <v>0</v>
      </c>
      <c r="G3144">
        <v>0</v>
      </c>
      <c r="H3144">
        <v>0</v>
      </c>
      <c r="I3144">
        <v>0</v>
      </c>
      <c r="J3144">
        <v>0</v>
      </c>
      <c r="K3144">
        <v>0</v>
      </c>
      <c r="L3144">
        <v>0</v>
      </c>
      <c r="M3144">
        <v>0</v>
      </c>
      <c r="N3144">
        <v>0</v>
      </c>
      <c r="O3144">
        <v>0</v>
      </c>
      <c r="P3144">
        <v>0</v>
      </c>
      <c r="Q3144">
        <v>0</v>
      </c>
      <c r="R3144">
        <v>0</v>
      </c>
      <c r="S3144">
        <v>0</v>
      </c>
      <c r="T3144">
        <v>0</v>
      </c>
      <c r="U3144">
        <v>0</v>
      </c>
      <c r="V3144">
        <v>0</v>
      </c>
      <c r="W3144">
        <v>0</v>
      </c>
      <c r="X3144">
        <v>0</v>
      </c>
      <c r="Y3144">
        <v>0</v>
      </c>
      <c r="Z3144">
        <v>0</v>
      </c>
      <c r="AA3144">
        <v>0</v>
      </c>
      <c r="AY3144" s="14" t="str">
        <f t="shared" si="500"/>
        <v/>
      </c>
      <c r="AZ3144" s="14">
        <f t="shared" si="498"/>
        <v>23</v>
      </c>
      <c r="BA3144" s="19">
        <f t="shared" si="501"/>
        <v>0</v>
      </c>
      <c r="BB3144" s="20" t="e">
        <f t="shared" si="499"/>
        <v>#DIV/0!</v>
      </c>
      <c r="BC3144">
        <f t="shared" si="502"/>
        <v>23</v>
      </c>
      <c r="BD3144" s="14">
        <f t="shared" si="503"/>
        <v>1</v>
      </c>
      <c r="BE3144" s="14" t="str">
        <f t="shared" si="504"/>
        <v/>
      </c>
      <c r="BF3144" s="14" t="str">
        <f t="shared" si="505"/>
        <v/>
      </c>
      <c r="BG3144" s="14" t="str">
        <f t="shared" si="506"/>
        <v/>
      </c>
    </row>
    <row r="3145" spans="1:59" x14ac:dyDescent="0.2">
      <c r="A3145" t="str">
        <f t="shared" si="507"/>
        <v>Tristan Xerri_2015</v>
      </c>
      <c r="B3145" t="s">
        <v>1678</v>
      </c>
      <c r="C3145" t="s">
        <v>316</v>
      </c>
      <c r="D3145">
        <v>2015</v>
      </c>
      <c r="E3145">
        <v>0</v>
      </c>
      <c r="F3145">
        <v>0</v>
      </c>
      <c r="G3145">
        <v>0</v>
      </c>
      <c r="H3145">
        <v>0</v>
      </c>
      <c r="I3145">
        <v>0</v>
      </c>
      <c r="J3145">
        <v>0</v>
      </c>
      <c r="K3145">
        <v>0</v>
      </c>
      <c r="L3145">
        <v>0</v>
      </c>
      <c r="M3145">
        <v>0</v>
      </c>
      <c r="N3145">
        <v>0</v>
      </c>
      <c r="O3145">
        <v>0</v>
      </c>
      <c r="P3145">
        <v>0</v>
      </c>
      <c r="Q3145">
        <v>0</v>
      </c>
      <c r="R3145">
        <v>0</v>
      </c>
      <c r="S3145">
        <v>0</v>
      </c>
      <c r="T3145">
        <v>0</v>
      </c>
      <c r="U3145">
        <v>0</v>
      </c>
      <c r="V3145">
        <v>0</v>
      </c>
      <c r="W3145">
        <v>0</v>
      </c>
      <c r="X3145">
        <v>0</v>
      </c>
      <c r="Y3145">
        <v>0</v>
      </c>
      <c r="Z3145">
        <v>0</v>
      </c>
      <c r="AA3145">
        <v>0</v>
      </c>
      <c r="AY3145" s="14" t="str">
        <f t="shared" si="500"/>
        <v/>
      </c>
      <c r="AZ3145" s="14">
        <f t="shared" si="498"/>
        <v>23</v>
      </c>
      <c r="BA3145" s="19">
        <f t="shared" si="501"/>
        <v>0</v>
      </c>
      <c r="BB3145" s="20" t="e">
        <f t="shared" si="499"/>
        <v>#DIV/0!</v>
      </c>
      <c r="BC3145">
        <f t="shared" si="502"/>
        <v>23</v>
      </c>
      <c r="BD3145" s="14">
        <f t="shared" si="503"/>
        <v>1</v>
      </c>
      <c r="BE3145" s="14" t="str">
        <f t="shared" si="504"/>
        <v/>
      </c>
      <c r="BF3145" s="14" t="str">
        <f t="shared" si="505"/>
        <v/>
      </c>
      <c r="BG3145" s="14" t="str">
        <f t="shared" si="506"/>
        <v/>
      </c>
    </row>
    <row r="3146" spans="1:59" x14ac:dyDescent="0.2">
      <c r="A3146" t="str">
        <f t="shared" si="507"/>
        <v>Elliot Yeo_2018</v>
      </c>
      <c r="B3146" t="s">
        <v>635</v>
      </c>
      <c r="C3146" t="s">
        <v>465</v>
      </c>
      <c r="D3146">
        <v>2018</v>
      </c>
      <c r="E3146">
        <v>561300</v>
      </c>
      <c r="F3146">
        <v>561300</v>
      </c>
      <c r="G3146">
        <v>561300</v>
      </c>
      <c r="H3146">
        <v>519800</v>
      </c>
      <c r="I3146">
        <v>509300</v>
      </c>
      <c r="J3146">
        <v>506100</v>
      </c>
      <c r="K3146">
        <v>532000</v>
      </c>
      <c r="L3146">
        <v>532600</v>
      </c>
      <c r="M3146">
        <v>531300</v>
      </c>
      <c r="N3146">
        <v>538500</v>
      </c>
      <c r="O3146">
        <v>539700</v>
      </c>
      <c r="P3146">
        <v>521400</v>
      </c>
      <c r="Q3146">
        <v>521400</v>
      </c>
      <c r="R3146">
        <v>521700</v>
      </c>
      <c r="S3146">
        <v>526700</v>
      </c>
      <c r="T3146">
        <v>539300</v>
      </c>
      <c r="U3146">
        <v>547600</v>
      </c>
      <c r="V3146">
        <v>545700</v>
      </c>
      <c r="W3146">
        <v>558800</v>
      </c>
      <c r="X3146">
        <v>562200</v>
      </c>
      <c r="Y3146">
        <v>577700</v>
      </c>
      <c r="Z3146">
        <v>571000</v>
      </c>
      <c r="AA3146">
        <v>540000</v>
      </c>
      <c r="AB3146">
        <v>109</v>
      </c>
      <c r="AC3146">
        <v>105</v>
      </c>
      <c r="AD3146">
        <v>27</v>
      </c>
      <c r="AE3146">
        <v>150</v>
      </c>
      <c r="AF3146">
        <v>114</v>
      </c>
      <c r="AG3146">
        <v>94</v>
      </c>
      <c r="AH3146">
        <v>111</v>
      </c>
      <c r="AI3146">
        <v>113</v>
      </c>
      <c r="AJ3146">
        <v>113</v>
      </c>
      <c r="AK3146">
        <v>100</v>
      </c>
      <c r="AL3146">
        <v>70</v>
      </c>
      <c r="AN3146">
        <v>144</v>
      </c>
      <c r="AO3146">
        <v>113</v>
      </c>
      <c r="AP3146">
        <v>94</v>
      </c>
      <c r="AQ3146">
        <v>142</v>
      </c>
      <c r="AR3146">
        <v>94</v>
      </c>
      <c r="AS3146">
        <v>128</v>
      </c>
      <c r="AT3146">
        <v>128</v>
      </c>
      <c r="AU3146">
        <v>125</v>
      </c>
      <c r="AV3146">
        <v>88</v>
      </c>
      <c r="AW3146">
        <v>120</v>
      </c>
      <c r="AX3146">
        <v>91</v>
      </c>
      <c r="AY3146" s="14">
        <f t="shared" si="500"/>
        <v>107.86363636363636</v>
      </c>
      <c r="AZ3146" s="14">
        <f t="shared" si="498"/>
        <v>23</v>
      </c>
      <c r="BA3146" s="19">
        <f t="shared" si="501"/>
        <v>1</v>
      </c>
      <c r="BB3146" s="20">
        <f t="shared" si="499"/>
        <v>26.658859787973029</v>
      </c>
      <c r="BC3146">
        <f t="shared" si="502"/>
        <v>0</v>
      </c>
      <c r="BD3146" s="14">
        <f t="shared" si="503"/>
        <v>6</v>
      </c>
      <c r="BE3146" s="14">
        <f t="shared" si="504"/>
        <v>99.833333333333329</v>
      </c>
      <c r="BF3146" s="14">
        <f t="shared" si="505"/>
        <v>101.4</v>
      </c>
      <c r="BG3146" s="14">
        <f t="shared" si="506"/>
        <v>112.22222222222223</v>
      </c>
    </row>
    <row r="3147" spans="1:59" x14ac:dyDescent="0.2">
      <c r="A3147" t="str">
        <f t="shared" si="507"/>
        <v>Elliot Yeo_2017</v>
      </c>
      <c r="B3147" t="s">
        <v>635</v>
      </c>
      <c r="C3147" t="s">
        <v>465</v>
      </c>
      <c r="D3147">
        <v>2017</v>
      </c>
      <c r="E3147">
        <v>409200</v>
      </c>
      <c r="F3147">
        <v>409200</v>
      </c>
      <c r="G3147">
        <v>409200</v>
      </c>
      <c r="H3147">
        <v>447400</v>
      </c>
      <c r="I3147">
        <v>476000</v>
      </c>
      <c r="J3147">
        <v>478200</v>
      </c>
      <c r="K3147">
        <v>509000</v>
      </c>
      <c r="L3147">
        <v>525200</v>
      </c>
      <c r="M3147">
        <v>558500</v>
      </c>
      <c r="N3147">
        <v>548400</v>
      </c>
      <c r="O3147">
        <v>531300</v>
      </c>
      <c r="P3147">
        <v>515200</v>
      </c>
      <c r="Q3147">
        <v>515200</v>
      </c>
      <c r="R3147">
        <v>524800</v>
      </c>
      <c r="S3147">
        <v>527500</v>
      </c>
      <c r="T3147">
        <v>525900</v>
      </c>
      <c r="U3147">
        <v>511100</v>
      </c>
      <c r="V3147">
        <v>511100</v>
      </c>
      <c r="W3147">
        <v>501200</v>
      </c>
      <c r="X3147">
        <v>485200</v>
      </c>
      <c r="Y3147">
        <v>473200</v>
      </c>
      <c r="Z3147">
        <v>462500</v>
      </c>
      <c r="AA3147">
        <v>474100</v>
      </c>
      <c r="AB3147">
        <v>139</v>
      </c>
      <c r="AC3147">
        <v>102</v>
      </c>
      <c r="AD3147">
        <v>83</v>
      </c>
      <c r="AE3147">
        <v>141</v>
      </c>
      <c r="AF3147">
        <v>59</v>
      </c>
      <c r="AG3147">
        <v>150</v>
      </c>
      <c r="AH3147">
        <v>125</v>
      </c>
      <c r="AI3147">
        <v>109</v>
      </c>
      <c r="AJ3147">
        <v>71</v>
      </c>
      <c r="AK3147">
        <v>104</v>
      </c>
      <c r="AL3147">
        <v>103</v>
      </c>
      <c r="AN3147">
        <v>117</v>
      </c>
      <c r="AO3147">
        <v>94</v>
      </c>
      <c r="AP3147">
        <v>99</v>
      </c>
      <c r="AQ3147">
        <v>87</v>
      </c>
      <c r="AS3147">
        <v>98</v>
      </c>
      <c r="AT3147">
        <v>80</v>
      </c>
      <c r="AU3147">
        <v>88</v>
      </c>
      <c r="AV3147">
        <v>94</v>
      </c>
      <c r="AW3147">
        <v>124</v>
      </c>
      <c r="AX3147">
        <v>77</v>
      </c>
      <c r="AY3147" s="14">
        <f t="shared" si="500"/>
        <v>102.0952380952381</v>
      </c>
      <c r="AZ3147" s="14">
        <f t="shared" si="498"/>
        <v>23</v>
      </c>
      <c r="BA3147" s="19">
        <f t="shared" si="501"/>
        <v>0.95454545454545459</v>
      </c>
      <c r="BB3147" s="20">
        <f t="shared" si="499"/>
        <v>23.811561817538898</v>
      </c>
      <c r="BC3147">
        <f t="shared" si="502"/>
        <v>0</v>
      </c>
      <c r="BD3147" s="14">
        <f t="shared" si="503"/>
        <v>1</v>
      </c>
      <c r="BE3147" s="14">
        <f t="shared" si="504"/>
        <v>112.33333333333333</v>
      </c>
      <c r="BF3147" s="14">
        <f t="shared" si="505"/>
        <v>102.4</v>
      </c>
      <c r="BG3147" s="14">
        <f t="shared" si="506"/>
        <v>93.375</v>
      </c>
    </row>
    <row r="3148" spans="1:59" x14ac:dyDescent="0.2">
      <c r="A3148" t="str">
        <f t="shared" si="507"/>
        <v>Elliot Yeo_2016</v>
      </c>
      <c r="B3148" t="s">
        <v>635</v>
      </c>
      <c r="C3148" t="s">
        <v>465</v>
      </c>
      <c r="D3148">
        <v>2016</v>
      </c>
      <c r="E3148">
        <v>443300</v>
      </c>
      <c r="F3148">
        <v>443300</v>
      </c>
      <c r="G3148">
        <v>443300</v>
      </c>
      <c r="H3148">
        <v>428400</v>
      </c>
      <c r="I3148">
        <v>433600</v>
      </c>
      <c r="J3148">
        <v>452800</v>
      </c>
      <c r="K3148">
        <v>452800</v>
      </c>
      <c r="L3148">
        <v>440500</v>
      </c>
      <c r="M3148">
        <v>407600</v>
      </c>
      <c r="N3148">
        <v>386000</v>
      </c>
      <c r="O3148">
        <v>386000</v>
      </c>
      <c r="P3148">
        <v>377600</v>
      </c>
      <c r="Q3148">
        <v>379800</v>
      </c>
      <c r="R3148">
        <v>395500</v>
      </c>
      <c r="S3148">
        <v>395500</v>
      </c>
      <c r="T3148">
        <v>421100</v>
      </c>
      <c r="U3148">
        <v>441700</v>
      </c>
      <c r="V3148">
        <v>439900</v>
      </c>
      <c r="W3148">
        <v>420700</v>
      </c>
      <c r="X3148">
        <v>420700</v>
      </c>
      <c r="Y3148">
        <v>383300</v>
      </c>
      <c r="Z3148">
        <v>356300</v>
      </c>
      <c r="AA3148">
        <v>346400</v>
      </c>
      <c r="AB3148">
        <v>92</v>
      </c>
      <c r="AC3148">
        <v>40</v>
      </c>
      <c r="AD3148">
        <v>95</v>
      </c>
      <c r="AE3148">
        <v>129</v>
      </c>
      <c r="AF3148">
        <v>73</v>
      </c>
      <c r="AH3148">
        <v>39</v>
      </c>
      <c r="AI3148">
        <v>76</v>
      </c>
      <c r="AJ3148">
        <v>80</v>
      </c>
      <c r="AL3148">
        <v>56</v>
      </c>
      <c r="AM3148">
        <v>96</v>
      </c>
      <c r="AN3148">
        <v>118</v>
      </c>
      <c r="AP3148">
        <v>81</v>
      </c>
      <c r="AQ3148">
        <v>102</v>
      </c>
      <c r="AR3148">
        <v>83</v>
      </c>
      <c r="AS3148">
        <v>42</v>
      </c>
      <c r="AU3148">
        <v>50</v>
      </c>
      <c r="AV3148">
        <v>84</v>
      </c>
      <c r="AW3148">
        <v>64</v>
      </c>
      <c r="AX3148">
        <v>29</v>
      </c>
      <c r="AY3148" s="14">
        <f t="shared" si="500"/>
        <v>75.21052631578948</v>
      </c>
      <c r="AZ3148" s="14">
        <f t="shared" si="498"/>
        <v>23</v>
      </c>
      <c r="BA3148" s="19">
        <f t="shared" si="501"/>
        <v>0.86363636363636365</v>
      </c>
      <c r="BB3148" s="20">
        <f t="shared" si="499"/>
        <v>27.555154684878875</v>
      </c>
      <c r="BC3148">
        <f t="shared" si="502"/>
        <v>0</v>
      </c>
      <c r="BD3148" s="14">
        <f t="shared" si="503"/>
        <v>23</v>
      </c>
      <c r="BE3148" s="14">
        <f t="shared" si="504"/>
        <v>85.8</v>
      </c>
      <c r="BF3148" s="14">
        <f t="shared" si="505"/>
        <v>69.400000000000006</v>
      </c>
      <c r="BG3148" s="14">
        <f t="shared" si="506"/>
        <v>66.875</v>
      </c>
    </row>
    <row r="3149" spans="1:59" x14ac:dyDescent="0.2">
      <c r="A3149" t="str">
        <f t="shared" si="507"/>
        <v>Elliot Yeo_2015</v>
      </c>
      <c r="B3149" t="s">
        <v>635</v>
      </c>
      <c r="C3149" t="s">
        <v>465</v>
      </c>
      <c r="D3149">
        <v>2015</v>
      </c>
      <c r="E3149">
        <v>353500</v>
      </c>
      <c r="F3149">
        <v>353500</v>
      </c>
      <c r="G3149">
        <v>353500</v>
      </c>
      <c r="H3149">
        <v>333800</v>
      </c>
      <c r="I3149">
        <v>326800</v>
      </c>
      <c r="J3149">
        <v>348500</v>
      </c>
      <c r="K3149">
        <v>386500</v>
      </c>
      <c r="L3149">
        <v>441500</v>
      </c>
      <c r="M3149">
        <v>479000</v>
      </c>
      <c r="N3149">
        <v>479000</v>
      </c>
      <c r="O3149">
        <v>505500</v>
      </c>
      <c r="P3149">
        <v>487200</v>
      </c>
      <c r="Q3149">
        <v>476300</v>
      </c>
      <c r="R3149">
        <v>476300</v>
      </c>
      <c r="S3149">
        <v>458600</v>
      </c>
      <c r="T3149">
        <v>475400</v>
      </c>
      <c r="U3149">
        <v>475500</v>
      </c>
      <c r="V3149">
        <v>486000</v>
      </c>
      <c r="W3149">
        <v>470800</v>
      </c>
      <c r="X3149">
        <v>443100</v>
      </c>
      <c r="Y3149">
        <v>409200</v>
      </c>
      <c r="Z3149">
        <v>369700</v>
      </c>
      <c r="AA3149">
        <v>334800</v>
      </c>
      <c r="AB3149">
        <v>67</v>
      </c>
      <c r="AC3149">
        <v>57</v>
      </c>
      <c r="AD3149">
        <v>41</v>
      </c>
      <c r="AE3149">
        <v>85</v>
      </c>
      <c r="AF3149">
        <v>119</v>
      </c>
      <c r="AG3149">
        <v>91</v>
      </c>
      <c r="AH3149">
        <v>146</v>
      </c>
      <c r="AI3149">
        <v>111</v>
      </c>
      <c r="AK3149">
        <v>86</v>
      </c>
      <c r="AL3149">
        <v>61</v>
      </c>
      <c r="AM3149">
        <v>118</v>
      </c>
      <c r="AO3149">
        <v>62</v>
      </c>
      <c r="AP3149">
        <v>129</v>
      </c>
      <c r="AQ3149">
        <v>91</v>
      </c>
      <c r="AR3149">
        <v>92</v>
      </c>
      <c r="AS3149">
        <v>76</v>
      </c>
      <c r="AT3149">
        <v>54</v>
      </c>
      <c r="AU3149">
        <v>62</v>
      </c>
      <c r="AV3149">
        <v>45</v>
      </c>
      <c r="AW3149">
        <v>40</v>
      </c>
      <c r="AX3149">
        <v>92</v>
      </c>
      <c r="AY3149" s="14">
        <f t="shared" si="500"/>
        <v>82.142857142857139</v>
      </c>
      <c r="AZ3149" s="14">
        <f t="shared" si="498"/>
        <v>23</v>
      </c>
      <c r="BA3149" s="19">
        <f t="shared" si="501"/>
        <v>0.95454545454545459</v>
      </c>
      <c r="BB3149" s="20">
        <f t="shared" si="499"/>
        <v>29.93540665213304</v>
      </c>
      <c r="BC3149">
        <f t="shared" si="502"/>
        <v>0</v>
      </c>
      <c r="BD3149" s="14">
        <f t="shared" si="503"/>
        <v>5</v>
      </c>
      <c r="BE3149" s="14">
        <f t="shared" si="504"/>
        <v>76.666666666666671</v>
      </c>
      <c r="BF3149" s="14">
        <f t="shared" si="505"/>
        <v>104.4</v>
      </c>
      <c r="BG3149" s="14">
        <f t="shared" si="506"/>
        <v>75.666666666666671</v>
      </c>
    </row>
    <row r="3150" spans="1:59" x14ac:dyDescent="0.2">
      <c r="A3150" t="str">
        <f t="shared" si="507"/>
        <v>Aaron Young_2018</v>
      </c>
      <c r="B3150" t="s">
        <v>527</v>
      </c>
      <c r="C3150" t="s">
        <v>144</v>
      </c>
      <c r="D3150">
        <v>2018</v>
      </c>
      <c r="E3150">
        <v>313400</v>
      </c>
      <c r="F3150">
        <v>313400</v>
      </c>
      <c r="G3150">
        <v>313400</v>
      </c>
      <c r="H3150">
        <v>322700</v>
      </c>
      <c r="I3150">
        <v>311700</v>
      </c>
      <c r="J3150">
        <v>317300</v>
      </c>
      <c r="K3150">
        <v>325300</v>
      </c>
      <c r="L3150">
        <v>337300</v>
      </c>
      <c r="M3150">
        <v>344400</v>
      </c>
      <c r="N3150">
        <v>327500</v>
      </c>
      <c r="O3150">
        <v>327500</v>
      </c>
      <c r="P3150">
        <v>293300</v>
      </c>
      <c r="Q3150">
        <v>268000</v>
      </c>
      <c r="R3150">
        <v>263000</v>
      </c>
      <c r="S3150">
        <v>266500</v>
      </c>
      <c r="T3150">
        <v>254400</v>
      </c>
      <c r="U3150">
        <v>253600</v>
      </c>
      <c r="V3150">
        <v>264000</v>
      </c>
      <c r="W3150">
        <v>309900</v>
      </c>
      <c r="X3150">
        <v>335700</v>
      </c>
      <c r="Y3150">
        <v>339400</v>
      </c>
      <c r="Z3150">
        <v>301600</v>
      </c>
      <c r="AA3150">
        <v>266300</v>
      </c>
      <c r="AB3150">
        <v>112</v>
      </c>
      <c r="AC3150">
        <v>43</v>
      </c>
      <c r="AD3150">
        <v>52</v>
      </c>
      <c r="AE3150">
        <v>70</v>
      </c>
      <c r="AF3150">
        <v>73</v>
      </c>
      <c r="AG3150">
        <v>63</v>
      </c>
      <c r="AH3150">
        <v>85</v>
      </c>
      <c r="AI3150">
        <v>71</v>
      </c>
      <c r="AJ3150">
        <v>14</v>
      </c>
      <c r="AL3150">
        <v>35</v>
      </c>
      <c r="AM3150">
        <v>72</v>
      </c>
      <c r="AN3150">
        <v>43</v>
      </c>
      <c r="AO3150">
        <v>52</v>
      </c>
      <c r="AP3150">
        <v>41</v>
      </c>
      <c r="AQ3150">
        <v>61</v>
      </c>
      <c r="AR3150">
        <v>76</v>
      </c>
      <c r="AS3150">
        <v>128</v>
      </c>
      <c r="AT3150">
        <v>44</v>
      </c>
      <c r="AU3150">
        <v>43</v>
      </c>
      <c r="AV3150">
        <v>37</v>
      </c>
      <c r="AW3150">
        <v>59</v>
      </c>
      <c r="AX3150">
        <v>46</v>
      </c>
      <c r="AY3150" s="14">
        <f t="shared" si="500"/>
        <v>60</v>
      </c>
      <c r="AZ3150" s="14">
        <f t="shared" si="498"/>
        <v>23</v>
      </c>
      <c r="BA3150" s="19">
        <f t="shared" si="501"/>
        <v>1</v>
      </c>
      <c r="BB3150" s="20">
        <f t="shared" si="499"/>
        <v>25.664502073226878</v>
      </c>
      <c r="BC3150">
        <f t="shared" si="502"/>
        <v>0</v>
      </c>
      <c r="BD3150" s="14">
        <f t="shared" si="503"/>
        <v>17</v>
      </c>
      <c r="BE3150" s="14">
        <f t="shared" si="504"/>
        <v>68.833333333333329</v>
      </c>
      <c r="BF3150" s="14">
        <f t="shared" si="505"/>
        <v>55.4</v>
      </c>
      <c r="BG3150" s="14">
        <f t="shared" si="506"/>
        <v>59.444444444444443</v>
      </c>
    </row>
    <row r="3151" spans="1:59" x14ac:dyDescent="0.2">
      <c r="A3151" t="str">
        <f t="shared" si="507"/>
        <v>Aaron Young_2017</v>
      </c>
      <c r="B3151" t="s">
        <v>527</v>
      </c>
      <c r="C3151" t="s">
        <v>144</v>
      </c>
      <c r="D3151">
        <v>2017</v>
      </c>
      <c r="E3151">
        <v>426700</v>
      </c>
      <c r="F3151">
        <v>426700</v>
      </c>
      <c r="G3151">
        <v>426700</v>
      </c>
      <c r="H3151">
        <v>409300</v>
      </c>
      <c r="I3151">
        <v>376900</v>
      </c>
      <c r="J3151">
        <v>352300</v>
      </c>
      <c r="K3151">
        <v>343000</v>
      </c>
      <c r="L3151">
        <v>331500</v>
      </c>
      <c r="M3151">
        <v>331500</v>
      </c>
      <c r="N3151">
        <v>331500</v>
      </c>
      <c r="O3151">
        <v>307000</v>
      </c>
      <c r="P3151">
        <v>288500</v>
      </c>
      <c r="Q3151">
        <v>288500</v>
      </c>
      <c r="R3151">
        <v>282100</v>
      </c>
      <c r="S3151">
        <v>279600</v>
      </c>
      <c r="T3151">
        <v>279600</v>
      </c>
      <c r="U3151">
        <v>279600</v>
      </c>
      <c r="V3151">
        <v>279600</v>
      </c>
      <c r="W3151">
        <v>279600</v>
      </c>
      <c r="X3151">
        <v>283600</v>
      </c>
      <c r="Y3151">
        <v>270100</v>
      </c>
      <c r="Z3151">
        <v>270100</v>
      </c>
      <c r="AA3151">
        <v>270100</v>
      </c>
      <c r="AB3151">
        <v>103</v>
      </c>
      <c r="AC3151">
        <v>78</v>
      </c>
      <c r="AD3151">
        <v>29</v>
      </c>
      <c r="AE3151">
        <v>60</v>
      </c>
      <c r="AF3151">
        <v>76</v>
      </c>
      <c r="AG3151">
        <v>50</v>
      </c>
      <c r="AH3151">
        <v>49</v>
      </c>
      <c r="AK3151">
        <v>41</v>
      </c>
      <c r="AL3151">
        <v>50</v>
      </c>
      <c r="AN3151">
        <v>64</v>
      </c>
      <c r="AO3151">
        <v>46</v>
      </c>
      <c r="AT3151">
        <v>67</v>
      </c>
      <c r="AU3151">
        <v>28</v>
      </c>
      <c r="AY3151" s="14">
        <f t="shared" si="500"/>
        <v>57</v>
      </c>
      <c r="AZ3151" s="14">
        <f t="shared" si="498"/>
        <v>23</v>
      </c>
      <c r="BA3151" s="19">
        <f t="shared" si="501"/>
        <v>0.59090909090909094</v>
      </c>
      <c r="BB3151" s="20">
        <f t="shared" si="499"/>
        <v>20.896570691543307</v>
      </c>
      <c r="BC3151">
        <f t="shared" si="502"/>
        <v>0</v>
      </c>
      <c r="BD3151" s="14">
        <f t="shared" si="503"/>
        <v>21</v>
      </c>
      <c r="BE3151" s="14">
        <f t="shared" si="504"/>
        <v>66</v>
      </c>
      <c r="BF3151" s="14">
        <f t="shared" si="505"/>
        <v>46.666666666666664</v>
      </c>
      <c r="BG3151" s="14">
        <f t="shared" si="506"/>
        <v>47.5</v>
      </c>
    </row>
    <row r="3152" spans="1:59" x14ac:dyDescent="0.2">
      <c r="A3152" t="str">
        <f t="shared" si="507"/>
        <v>Aaron Young_2016</v>
      </c>
      <c r="B3152" t="s">
        <v>527</v>
      </c>
      <c r="C3152" t="s">
        <v>144</v>
      </c>
      <c r="D3152">
        <v>2016</v>
      </c>
      <c r="E3152">
        <v>253100</v>
      </c>
      <c r="F3152">
        <v>253100</v>
      </c>
      <c r="G3152">
        <v>253100</v>
      </c>
      <c r="H3152">
        <v>253100</v>
      </c>
      <c r="I3152">
        <v>299600</v>
      </c>
      <c r="J3152">
        <v>321600</v>
      </c>
      <c r="K3152">
        <v>322200</v>
      </c>
      <c r="L3152">
        <v>341100</v>
      </c>
      <c r="M3152">
        <v>368300</v>
      </c>
      <c r="N3152">
        <v>410500</v>
      </c>
      <c r="O3152">
        <v>433700</v>
      </c>
      <c r="P3152">
        <v>454200</v>
      </c>
      <c r="Q3152">
        <v>452400</v>
      </c>
      <c r="R3152">
        <v>429600</v>
      </c>
      <c r="S3152">
        <v>429600</v>
      </c>
      <c r="T3152">
        <v>410900</v>
      </c>
      <c r="U3152">
        <v>393300</v>
      </c>
      <c r="V3152">
        <v>401000</v>
      </c>
      <c r="W3152">
        <v>395700</v>
      </c>
      <c r="X3152">
        <v>400200</v>
      </c>
      <c r="Y3152">
        <v>392800</v>
      </c>
      <c r="Z3152">
        <v>378900</v>
      </c>
      <c r="AA3152">
        <v>352800</v>
      </c>
      <c r="AC3152">
        <v>94</v>
      </c>
      <c r="AD3152">
        <v>101</v>
      </c>
      <c r="AE3152">
        <v>59</v>
      </c>
      <c r="AF3152">
        <v>65</v>
      </c>
      <c r="AG3152">
        <v>66</v>
      </c>
      <c r="AH3152">
        <v>103</v>
      </c>
      <c r="AI3152">
        <v>95</v>
      </c>
      <c r="AJ3152">
        <v>118</v>
      </c>
      <c r="AK3152">
        <v>86</v>
      </c>
      <c r="AL3152">
        <v>102</v>
      </c>
      <c r="AM3152">
        <v>81</v>
      </c>
      <c r="AN3152">
        <v>44</v>
      </c>
      <c r="AP3152">
        <v>90</v>
      </c>
      <c r="AQ3152">
        <v>74</v>
      </c>
      <c r="AR3152">
        <v>94</v>
      </c>
      <c r="AS3152">
        <v>67</v>
      </c>
      <c r="AT3152">
        <v>94</v>
      </c>
      <c r="AU3152">
        <v>70</v>
      </c>
      <c r="AV3152">
        <v>48</v>
      </c>
      <c r="AW3152">
        <v>57</v>
      </c>
      <c r="AX3152">
        <v>39</v>
      </c>
      <c r="AY3152" s="14">
        <f t="shared" si="500"/>
        <v>78.428571428571431</v>
      </c>
      <c r="AZ3152" s="14">
        <f t="shared" si="498"/>
        <v>23</v>
      </c>
      <c r="BA3152" s="19">
        <f t="shared" si="501"/>
        <v>0.95454545454545459</v>
      </c>
      <c r="BB3152" s="20">
        <f t="shared" si="499"/>
        <v>21.786627615515503</v>
      </c>
      <c r="BC3152">
        <f t="shared" si="502"/>
        <v>0</v>
      </c>
      <c r="BD3152" s="14">
        <f t="shared" si="503"/>
        <v>1</v>
      </c>
      <c r="BE3152" s="14">
        <f t="shared" si="504"/>
        <v>77</v>
      </c>
      <c r="BF3152" s="14">
        <f t="shared" si="505"/>
        <v>97.5</v>
      </c>
      <c r="BG3152" s="14">
        <f t="shared" si="506"/>
        <v>70.333333333333329</v>
      </c>
    </row>
    <row r="3153" spans="1:59" x14ac:dyDescent="0.2">
      <c r="A3153" t="str">
        <f t="shared" si="507"/>
        <v>Aaron Young_2015</v>
      </c>
      <c r="B3153" t="s">
        <v>527</v>
      </c>
      <c r="C3153" t="s">
        <v>144</v>
      </c>
      <c r="D3153">
        <v>2015</v>
      </c>
      <c r="E3153">
        <v>244600</v>
      </c>
      <c r="F3153">
        <v>244600</v>
      </c>
      <c r="G3153">
        <v>244600</v>
      </c>
      <c r="H3153">
        <v>244600</v>
      </c>
      <c r="I3153">
        <v>244600</v>
      </c>
      <c r="J3153">
        <v>277900</v>
      </c>
      <c r="K3153">
        <v>273700</v>
      </c>
      <c r="L3153">
        <v>273700</v>
      </c>
      <c r="M3153">
        <v>273700</v>
      </c>
      <c r="N3153">
        <v>273700</v>
      </c>
      <c r="O3153">
        <v>241500</v>
      </c>
      <c r="P3153">
        <v>204000</v>
      </c>
      <c r="Q3153">
        <v>204000</v>
      </c>
      <c r="R3153">
        <v>204000</v>
      </c>
      <c r="S3153">
        <v>204000</v>
      </c>
      <c r="T3153">
        <v>204000</v>
      </c>
      <c r="U3153">
        <v>178900</v>
      </c>
      <c r="V3153">
        <v>166900</v>
      </c>
      <c r="W3153">
        <v>189800</v>
      </c>
      <c r="X3153">
        <v>213500</v>
      </c>
      <c r="Y3153">
        <v>213500</v>
      </c>
      <c r="Z3153">
        <v>213500</v>
      </c>
      <c r="AA3153">
        <v>229200</v>
      </c>
      <c r="AD3153">
        <v>98</v>
      </c>
      <c r="AE3153">
        <v>80</v>
      </c>
      <c r="AF3153">
        <v>43</v>
      </c>
      <c r="AG3153">
        <v>33</v>
      </c>
      <c r="AK3153">
        <v>13</v>
      </c>
      <c r="AL3153">
        <v>12</v>
      </c>
      <c r="AQ3153">
        <v>39</v>
      </c>
      <c r="AR3153">
        <v>30</v>
      </c>
      <c r="AS3153">
        <v>84</v>
      </c>
      <c r="AT3153">
        <v>55</v>
      </c>
      <c r="AW3153">
        <v>28</v>
      </c>
      <c r="AY3153" s="14">
        <f t="shared" si="500"/>
        <v>46.81818181818182</v>
      </c>
      <c r="AZ3153" s="14">
        <f t="shared" si="498"/>
        <v>23</v>
      </c>
      <c r="BA3153" s="19">
        <f t="shared" si="501"/>
        <v>0.5</v>
      </c>
      <c r="BB3153" s="20">
        <f t="shared" si="499"/>
        <v>29.033836060080596</v>
      </c>
      <c r="BC3153">
        <f t="shared" si="502"/>
        <v>0</v>
      </c>
      <c r="BD3153" s="14">
        <f t="shared" si="503"/>
        <v>18</v>
      </c>
      <c r="BE3153" s="14">
        <f t="shared" si="504"/>
        <v>63.5</v>
      </c>
      <c r="BF3153" s="14">
        <f t="shared" si="505"/>
        <v>12.5</v>
      </c>
      <c r="BG3153" s="14">
        <f t="shared" si="506"/>
        <v>47.2</v>
      </c>
    </row>
    <row r="3154" spans="1:59" x14ac:dyDescent="0.2">
      <c r="A3154" t="str">
        <f t="shared" si="507"/>
        <v>Lachie Young_2018</v>
      </c>
      <c r="B3154" t="s">
        <v>2750</v>
      </c>
      <c r="C3154" t="s">
        <v>443</v>
      </c>
      <c r="D3154">
        <v>2018</v>
      </c>
      <c r="E3154">
        <v>0</v>
      </c>
      <c r="F3154">
        <v>0</v>
      </c>
      <c r="G3154">
        <v>0</v>
      </c>
      <c r="H3154">
        <v>0</v>
      </c>
      <c r="I3154">
        <v>0</v>
      </c>
      <c r="J3154">
        <v>0</v>
      </c>
      <c r="K3154">
        <v>0</v>
      </c>
      <c r="L3154">
        <v>0</v>
      </c>
      <c r="M3154">
        <v>0</v>
      </c>
      <c r="N3154">
        <v>0</v>
      </c>
      <c r="O3154">
        <v>0</v>
      </c>
      <c r="P3154">
        <v>0</v>
      </c>
      <c r="Q3154">
        <v>0</v>
      </c>
      <c r="R3154">
        <v>0</v>
      </c>
      <c r="S3154">
        <v>0</v>
      </c>
      <c r="T3154">
        <v>0</v>
      </c>
      <c r="U3154">
        <v>0</v>
      </c>
      <c r="V3154">
        <v>0</v>
      </c>
      <c r="W3154">
        <v>0</v>
      </c>
      <c r="X3154">
        <v>0</v>
      </c>
      <c r="Y3154">
        <v>0</v>
      </c>
      <c r="Z3154">
        <v>0</v>
      </c>
      <c r="AA3154">
        <v>0</v>
      </c>
      <c r="AY3154" s="14" t="str">
        <f t="shared" si="500"/>
        <v/>
      </c>
      <c r="AZ3154" s="14">
        <f t="shared" si="498"/>
        <v>23</v>
      </c>
      <c r="BA3154" s="19">
        <f t="shared" si="501"/>
        <v>0</v>
      </c>
      <c r="BB3154" s="20" t="e">
        <f t="shared" si="499"/>
        <v>#DIV/0!</v>
      </c>
      <c r="BC3154">
        <f t="shared" si="502"/>
        <v>23</v>
      </c>
      <c r="BD3154" s="14">
        <f t="shared" si="503"/>
        <v>1</v>
      </c>
      <c r="BE3154" s="14" t="str">
        <f t="shared" si="504"/>
        <v/>
      </c>
      <c r="BF3154" s="14" t="str">
        <f t="shared" si="505"/>
        <v/>
      </c>
      <c r="BG3154" s="14" t="str">
        <f t="shared" si="506"/>
        <v/>
      </c>
    </row>
    <row r="3155" spans="1:59" x14ac:dyDescent="0.2">
      <c r="A3155" t="str">
        <f t="shared" si="507"/>
        <v>Lachie Young_2017</v>
      </c>
      <c r="B3155" t="s">
        <v>2750</v>
      </c>
      <c r="C3155" t="s">
        <v>443</v>
      </c>
      <c r="D3155">
        <v>2017</v>
      </c>
      <c r="E3155">
        <v>0</v>
      </c>
      <c r="F3155">
        <v>0</v>
      </c>
      <c r="G3155">
        <v>0</v>
      </c>
      <c r="H3155">
        <v>0</v>
      </c>
      <c r="I3155">
        <v>0</v>
      </c>
      <c r="J3155">
        <v>0</v>
      </c>
      <c r="K3155">
        <v>0</v>
      </c>
      <c r="L3155">
        <v>0</v>
      </c>
      <c r="M3155">
        <v>0</v>
      </c>
      <c r="N3155">
        <v>0</v>
      </c>
      <c r="O3155">
        <v>0</v>
      </c>
      <c r="P3155">
        <v>0</v>
      </c>
      <c r="Q3155">
        <v>0</v>
      </c>
      <c r="R3155">
        <v>0</v>
      </c>
      <c r="S3155">
        <v>0</v>
      </c>
      <c r="T3155">
        <v>0</v>
      </c>
      <c r="U3155">
        <v>0</v>
      </c>
      <c r="V3155">
        <v>0</v>
      </c>
      <c r="W3155">
        <v>0</v>
      </c>
      <c r="X3155">
        <v>0</v>
      </c>
      <c r="Y3155">
        <v>0</v>
      </c>
      <c r="Z3155">
        <v>0</v>
      </c>
      <c r="AA3155">
        <v>0</v>
      </c>
      <c r="AY3155" s="14" t="str">
        <f t="shared" si="500"/>
        <v/>
      </c>
      <c r="AZ3155" s="14">
        <f t="shared" si="498"/>
        <v>23</v>
      </c>
      <c r="BA3155" s="19">
        <f t="shared" si="501"/>
        <v>0</v>
      </c>
      <c r="BB3155" s="20" t="e">
        <f t="shared" si="499"/>
        <v>#DIV/0!</v>
      </c>
      <c r="BC3155">
        <f t="shared" si="502"/>
        <v>23</v>
      </c>
      <c r="BD3155" s="14">
        <f t="shared" si="503"/>
        <v>1</v>
      </c>
      <c r="BE3155" s="14" t="str">
        <f t="shared" si="504"/>
        <v/>
      </c>
      <c r="BF3155" s="14" t="str">
        <f t="shared" si="505"/>
        <v/>
      </c>
      <c r="BG3155" s="14" t="str">
        <f t="shared" si="506"/>
        <v/>
      </c>
    </row>
    <row r="3156" spans="1:59" x14ac:dyDescent="0.2">
      <c r="A3156" t="str">
        <f t="shared" si="507"/>
        <v>Lachie Young_2016</v>
      </c>
      <c r="B3156" t="s">
        <v>2750</v>
      </c>
      <c r="C3156" t="s">
        <v>443</v>
      </c>
      <c r="D3156">
        <v>2016</v>
      </c>
      <c r="E3156">
        <v>0</v>
      </c>
      <c r="F3156">
        <v>0</v>
      </c>
      <c r="G3156">
        <v>0</v>
      </c>
      <c r="H3156">
        <v>0</v>
      </c>
      <c r="I3156">
        <v>0</v>
      </c>
      <c r="J3156">
        <v>0</v>
      </c>
      <c r="K3156">
        <v>0</v>
      </c>
      <c r="L3156">
        <v>0</v>
      </c>
      <c r="M3156">
        <v>0</v>
      </c>
      <c r="N3156">
        <v>0</v>
      </c>
      <c r="O3156">
        <v>0</v>
      </c>
      <c r="P3156">
        <v>0</v>
      </c>
      <c r="Q3156">
        <v>0</v>
      </c>
      <c r="R3156">
        <v>0</v>
      </c>
      <c r="S3156">
        <v>0</v>
      </c>
      <c r="T3156">
        <v>0</v>
      </c>
      <c r="U3156">
        <v>0</v>
      </c>
      <c r="V3156">
        <v>0</v>
      </c>
      <c r="W3156">
        <v>0</v>
      </c>
      <c r="X3156">
        <v>0</v>
      </c>
      <c r="Y3156">
        <v>0</v>
      </c>
      <c r="Z3156">
        <v>0</v>
      </c>
      <c r="AA3156">
        <v>0</v>
      </c>
      <c r="AY3156" s="14" t="str">
        <f t="shared" si="500"/>
        <v/>
      </c>
      <c r="AZ3156" s="14">
        <f t="shared" si="498"/>
        <v>23</v>
      </c>
      <c r="BA3156" s="19">
        <f t="shared" si="501"/>
        <v>0</v>
      </c>
      <c r="BB3156" s="20" t="e">
        <f t="shared" si="499"/>
        <v>#DIV/0!</v>
      </c>
      <c r="BC3156">
        <f t="shared" si="502"/>
        <v>23</v>
      </c>
      <c r="BD3156" s="14">
        <f t="shared" si="503"/>
        <v>1</v>
      </c>
      <c r="BE3156" s="14" t="str">
        <f t="shared" si="504"/>
        <v/>
      </c>
      <c r="BF3156" s="14" t="str">
        <f t="shared" si="505"/>
        <v/>
      </c>
      <c r="BG3156" s="14" t="str">
        <f t="shared" si="506"/>
        <v/>
      </c>
    </row>
    <row r="3157" spans="1:59" x14ac:dyDescent="0.2">
      <c r="A3157" t="str">
        <f t="shared" si="507"/>
        <v>Lachie Young_2015</v>
      </c>
      <c r="B3157" t="s">
        <v>2750</v>
      </c>
      <c r="C3157" t="s">
        <v>443</v>
      </c>
      <c r="D3157">
        <v>2015</v>
      </c>
      <c r="E3157">
        <v>0</v>
      </c>
      <c r="F3157">
        <v>0</v>
      </c>
      <c r="G3157">
        <v>0</v>
      </c>
      <c r="H3157">
        <v>0</v>
      </c>
      <c r="I3157">
        <v>0</v>
      </c>
      <c r="J3157">
        <v>0</v>
      </c>
      <c r="K3157">
        <v>0</v>
      </c>
      <c r="L3157">
        <v>0</v>
      </c>
      <c r="M3157">
        <v>0</v>
      </c>
      <c r="N3157">
        <v>0</v>
      </c>
      <c r="O3157">
        <v>0</v>
      </c>
      <c r="P3157">
        <v>0</v>
      </c>
      <c r="Q3157">
        <v>0</v>
      </c>
      <c r="R3157">
        <v>0</v>
      </c>
      <c r="S3157">
        <v>0</v>
      </c>
      <c r="T3157">
        <v>0</v>
      </c>
      <c r="U3157">
        <v>0</v>
      </c>
      <c r="V3157">
        <v>0</v>
      </c>
      <c r="W3157">
        <v>0</v>
      </c>
      <c r="X3157">
        <v>0</v>
      </c>
      <c r="Y3157">
        <v>0</v>
      </c>
      <c r="Z3157">
        <v>0</v>
      </c>
      <c r="AA3157">
        <v>0</v>
      </c>
      <c r="AY3157" s="14" t="str">
        <f t="shared" si="500"/>
        <v/>
      </c>
      <c r="AZ3157" s="14">
        <f t="shared" si="498"/>
        <v>23</v>
      </c>
      <c r="BA3157" s="19">
        <f t="shared" si="501"/>
        <v>0</v>
      </c>
      <c r="BB3157" s="20" t="e">
        <f t="shared" si="499"/>
        <v>#DIV/0!</v>
      </c>
      <c r="BC3157">
        <f t="shared" si="502"/>
        <v>23</v>
      </c>
      <c r="BD3157" s="14">
        <f t="shared" si="503"/>
        <v>1</v>
      </c>
      <c r="BE3157" s="14" t="str">
        <f t="shared" si="504"/>
        <v/>
      </c>
      <c r="BF3157" s="14" t="str">
        <f t="shared" si="505"/>
        <v/>
      </c>
      <c r="BG3157" s="14" t="str">
        <f t="shared" si="506"/>
        <v/>
      </c>
    </row>
    <row r="3158" spans="1:59" x14ac:dyDescent="0.2">
      <c r="A3158" t="str">
        <f t="shared" si="507"/>
        <v>Lewis Young_2018</v>
      </c>
      <c r="B3158" t="s">
        <v>937</v>
      </c>
      <c r="C3158" t="s">
        <v>443</v>
      </c>
      <c r="D3158">
        <v>2018</v>
      </c>
      <c r="E3158">
        <v>238900</v>
      </c>
      <c r="F3158">
        <v>238900</v>
      </c>
      <c r="G3158">
        <v>238900</v>
      </c>
      <c r="H3158">
        <v>238900</v>
      </c>
      <c r="I3158">
        <v>238900</v>
      </c>
      <c r="J3158">
        <v>238900</v>
      </c>
      <c r="K3158">
        <v>238900</v>
      </c>
      <c r="L3158">
        <v>238900</v>
      </c>
      <c r="M3158">
        <v>238900</v>
      </c>
      <c r="N3158">
        <v>238900</v>
      </c>
      <c r="O3158">
        <v>238900</v>
      </c>
      <c r="P3158">
        <v>238900</v>
      </c>
      <c r="Q3158">
        <v>238900</v>
      </c>
      <c r="R3158">
        <v>238900</v>
      </c>
      <c r="S3158">
        <v>238900</v>
      </c>
      <c r="T3158">
        <v>238900</v>
      </c>
      <c r="U3158">
        <v>238900</v>
      </c>
      <c r="V3158">
        <v>238900</v>
      </c>
      <c r="W3158">
        <v>238900</v>
      </c>
      <c r="X3158">
        <v>238900</v>
      </c>
      <c r="Y3158">
        <v>238900</v>
      </c>
      <c r="Z3158">
        <v>238900</v>
      </c>
      <c r="AA3158">
        <v>238900</v>
      </c>
      <c r="AH3158">
        <v>69</v>
      </c>
      <c r="AI3158">
        <v>62</v>
      </c>
      <c r="AY3158" s="14">
        <f t="shared" si="500"/>
        <v>65.5</v>
      </c>
      <c r="AZ3158" s="14">
        <f t="shared" si="498"/>
        <v>23</v>
      </c>
      <c r="BA3158" s="19">
        <f t="shared" si="501"/>
        <v>9.0909090909090912E-2</v>
      </c>
      <c r="BB3158" s="20">
        <f t="shared" si="499"/>
        <v>4.9497474683058327</v>
      </c>
      <c r="BC3158">
        <f t="shared" si="502"/>
        <v>0</v>
      </c>
      <c r="BD3158" s="14">
        <f t="shared" si="503"/>
        <v>1</v>
      </c>
      <c r="BE3158" s="14" t="str">
        <f t="shared" si="504"/>
        <v/>
      </c>
      <c r="BF3158" s="14">
        <f t="shared" si="505"/>
        <v>65.5</v>
      </c>
      <c r="BG3158" s="14" t="str">
        <f t="shared" si="506"/>
        <v/>
      </c>
    </row>
    <row r="3159" spans="1:59" x14ac:dyDescent="0.2">
      <c r="A3159" t="str">
        <f t="shared" si="507"/>
        <v>Lewis Young_2017</v>
      </c>
      <c r="B3159" t="s">
        <v>937</v>
      </c>
      <c r="C3159" t="s">
        <v>443</v>
      </c>
      <c r="D3159">
        <v>2017</v>
      </c>
      <c r="E3159">
        <v>117300</v>
      </c>
      <c r="F3159">
        <v>117300</v>
      </c>
      <c r="G3159">
        <v>117300</v>
      </c>
      <c r="H3159">
        <v>117300</v>
      </c>
      <c r="I3159">
        <v>117300</v>
      </c>
      <c r="J3159">
        <v>117300</v>
      </c>
      <c r="K3159">
        <v>117300</v>
      </c>
      <c r="L3159">
        <v>117300</v>
      </c>
      <c r="M3159">
        <v>117300</v>
      </c>
      <c r="N3159">
        <v>117300</v>
      </c>
      <c r="O3159">
        <v>117300</v>
      </c>
      <c r="P3159">
        <v>117300</v>
      </c>
      <c r="Q3159">
        <v>117300</v>
      </c>
      <c r="R3159">
        <v>117300</v>
      </c>
      <c r="S3159">
        <v>117300</v>
      </c>
      <c r="T3159">
        <v>117300</v>
      </c>
      <c r="U3159">
        <v>117300</v>
      </c>
      <c r="V3159">
        <v>117300</v>
      </c>
      <c r="W3159">
        <v>117300</v>
      </c>
      <c r="X3159">
        <v>172000</v>
      </c>
      <c r="Y3159">
        <v>205300</v>
      </c>
      <c r="Z3159">
        <v>204700</v>
      </c>
      <c r="AA3159">
        <v>203500</v>
      </c>
      <c r="AR3159">
        <v>67</v>
      </c>
      <c r="AS3159">
        <v>79</v>
      </c>
      <c r="AT3159">
        <v>48</v>
      </c>
      <c r="AU3159">
        <v>52</v>
      </c>
      <c r="AV3159">
        <v>23</v>
      </c>
      <c r="AW3159">
        <v>46</v>
      </c>
      <c r="AX3159">
        <v>23</v>
      </c>
      <c r="AY3159" s="14">
        <f t="shared" si="500"/>
        <v>48.285714285714285</v>
      </c>
      <c r="AZ3159" s="14">
        <f t="shared" si="498"/>
        <v>23</v>
      </c>
      <c r="BA3159" s="19">
        <f t="shared" si="501"/>
        <v>0.31818181818181818</v>
      </c>
      <c r="BB3159" s="20">
        <f t="shared" si="499"/>
        <v>20.782318492044187</v>
      </c>
      <c r="BC3159">
        <f t="shared" si="502"/>
        <v>0</v>
      </c>
      <c r="BD3159" s="14">
        <f t="shared" si="503"/>
        <v>1</v>
      </c>
      <c r="BE3159" s="14" t="str">
        <f t="shared" si="504"/>
        <v/>
      </c>
      <c r="BF3159" s="14" t="str">
        <f t="shared" si="505"/>
        <v/>
      </c>
      <c r="BG3159" s="14">
        <f t="shared" si="506"/>
        <v>48.285714285714285</v>
      </c>
    </row>
    <row r="3160" spans="1:59" x14ac:dyDescent="0.2">
      <c r="A3160" t="str">
        <f t="shared" si="507"/>
        <v>Lewis Young_2016</v>
      </c>
      <c r="B3160" t="s">
        <v>937</v>
      </c>
      <c r="C3160" t="s">
        <v>443</v>
      </c>
      <c r="D3160">
        <v>2016</v>
      </c>
      <c r="E3160">
        <v>0</v>
      </c>
      <c r="F3160">
        <v>0</v>
      </c>
      <c r="G3160">
        <v>0</v>
      </c>
      <c r="H3160">
        <v>0</v>
      </c>
      <c r="I3160">
        <v>0</v>
      </c>
      <c r="J3160">
        <v>0</v>
      </c>
      <c r="K3160">
        <v>0</v>
      </c>
      <c r="L3160">
        <v>0</v>
      </c>
      <c r="M3160">
        <v>0</v>
      </c>
      <c r="N3160">
        <v>0</v>
      </c>
      <c r="O3160">
        <v>0</v>
      </c>
      <c r="P3160">
        <v>0</v>
      </c>
      <c r="Q3160">
        <v>0</v>
      </c>
      <c r="R3160">
        <v>0</v>
      </c>
      <c r="S3160">
        <v>0</v>
      </c>
      <c r="T3160">
        <v>0</v>
      </c>
      <c r="U3160">
        <v>0</v>
      </c>
      <c r="V3160">
        <v>0</v>
      </c>
      <c r="W3160">
        <v>0</v>
      </c>
      <c r="X3160">
        <v>0</v>
      </c>
      <c r="Y3160">
        <v>0</v>
      </c>
      <c r="Z3160">
        <v>0</v>
      </c>
      <c r="AA3160">
        <v>0</v>
      </c>
      <c r="AY3160" s="14" t="str">
        <f t="shared" si="500"/>
        <v/>
      </c>
      <c r="AZ3160" s="14">
        <f t="shared" si="498"/>
        <v>23</v>
      </c>
      <c r="BA3160" s="19">
        <f t="shared" si="501"/>
        <v>0</v>
      </c>
      <c r="BB3160" s="20" t="e">
        <f t="shared" si="499"/>
        <v>#DIV/0!</v>
      </c>
      <c r="BC3160">
        <f t="shared" si="502"/>
        <v>23</v>
      </c>
      <c r="BD3160" s="14">
        <f t="shared" si="503"/>
        <v>1</v>
      </c>
      <c r="BE3160" s="14" t="str">
        <f t="shared" si="504"/>
        <v/>
      </c>
      <c r="BF3160" s="14" t="str">
        <f t="shared" si="505"/>
        <v/>
      </c>
      <c r="BG3160" s="14" t="str">
        <f t="shared" si="506"/>
        <v/>
      </c>
    </row>
    <row r="3161" spans="1:59" x14ac:dyDescent="0.2">
      <c r="A3161" t="str">
        <f t="shared" si="507"/>
        <v>Lewis Young_2015</v>
      </c>
      <c r="B3161" t="s">
        <v>937</v>
      </c>
      <c r="C3161" t="s">
        <v>443</v>
      </c>
      <c r="D3161">
        <v>2015</v>
      </c>
      <c r="E3161">
        <v>0</v>
      </c>
      <c r="F3161">
        <v>0</v>
      </c>
      <c r="G3161">
        <v>0</v>
      </c>
      <c r="H3161">
        <v>0</v>
      </c>
      <c r="I3161">
        <v>0</v>
      </c>
      <c r="J3161">
        <v>0</v>
      </c>
      <c r="K3161">
        <v>0</v>
      </c>
      <c r="L3161">
        <v>0</v>
      </c>
      <c r="M3161">
        <v>0</v>
      </c>
      <c r="N3161">
        <v>0</v>
      </c>
      <c r="O3161">
        <v>0</v>
      </c>
      <c r="P3161">
        <v>0</v>
      </c>
      <c r="Q3161">
        <v>0</v>
      </c>
      <c r="R3161">
        <v>0</v>
      </c>
      <c r="S3161">
        <v>0</v>
      </c>
      <c r="T3161">
        <v>0</v>
      </c>
      <c r="U3161">
        <v>0</v>
      </c>
      <c r="V3161">
        <v>0</v>
      </c>
      <c r="W3161">
        <v>0</v>
      </c>
      <c r="X3161">
        <v>0</v>
      </c>
      <c r="Y3161">
        <v>0</v>
      </c>
      <c r="Z3161">
        <v>0</v>
      </c>
      <c r="AA3161">
        <v>0</v>
      </c>
      <c r="AY3161" s="14" t="str">
        <f t="shared" si="500"/>
        <v/>
      </c>
      <c r="AZ3161" s="14">
        <f t="shared" si="498"/>
        <v>23</v>
      </c>
      <c r="BA3161" s="19">
        <f t="shared" si="501"/>
        <v>0</v>
      </c>
      <c r="BB3161" s="20" t="e">
        <f t="shared" si="499"/>
        <v>#DIV/0!</v>
      </c>
      <c r="BC3161">
        <f t="shared" si="502"/>
        <v>23</v>
      </c>
      <c r="BD3161" s="14">
        <f t="shared" si="503"/>
        <v>1</v>
      </c>
      <c r="BE3161" s="14" t="str">
        <f t="shared" si="504"/>
        <v/>
      </c>
      <c r="BF3161" s="14" t="str">
        <f t="shared" si="505"/>
        <v/>
      </c>
      <c r="BG3161" s="14" t="str">
        <f t="shared" si="506"/>
        <v/>
      </c>
    </row>
    <row r="3162" spans="1:59" x14ac:dyDescent="0.2">
      <c r="A3162" t="str">
        <f t="shared" si="507"/>
        <v>Robert Young_2018</v>
      </c>
      <c r="B3162" t="s">
        <v>2751</v>
      </c>
      <c r="C3162" t="s">
        <v>399</v>
      </c>
      <c r="D3162">
        <v>2018</v>
      </c>
      <c r="E3162">
        <v>0</v>
      </c>
      <c r="F3162">
        <v>0</v>
      </c>
      <c r="G3162">
        <v>0</v>
      </c>
      <c r="H3162">
        <v>0</v>
      </c>
      <c r="I3162">
        <v>0</v>
      </c>
      <c r="J3162">
        <v>0</v>
      </c>
      <c r="K3162">
        <v>0</v>
      </c>
      <c r="L3162">
        <v>0</v>
      </c>
      <c r="M3162">
        <v>0</v>
      </c>
      <c r="N3162">
        <v>0</v>
      </c>
      <c r="O3162">
        <v>0</v>
      </c>
      <c r="P3162">
        <v>0</v>
      </c>
      <c r="Q3162">
        <v>0</v>
      </c>
      <c r="R3162">
        <v>0</v>
      </c>
      <c r="S3162">
        <v>0</v>
      </c>
      <c r="T3162">
        <v>0</v>
      </c>
      <c r="U3162">
        <v>0</v>
      </c>
      <c r="V3162">
        <v>0</v>
      </c>
      <c r="W3162">
        <v>0</v>
      </c>
      <c r="X3162">
        <v>0</v>
      </c>
      <c r="Y3162">
        <v>0</v>
      </c>
      <c r="Z3162">
        <v>0</v>
      </c>
      <c r="AA3162">
        <v>0</v>
      </c>
      <c r="AY3162" s="14" t="str">
        <f t="shared" si="500"/>
        <v/>
      </c>
      <c r="AZ3162" s="14">
        <f t="shared" ref="AZ3162:AZ3213" si="508">COUNTIF(AB3162:AX3162,"&lt;&gt;0")</f>
        <v>23</v>
      </c>
      <c r="BA3162" s="19">
        <f t="shared" si="501"/>
        <v>0</v>
      </c>
      <c r="BB3162" s="20" t="e">
        <f t="shared" ref="BB3162:BB3213" si="509">STDEV(AB3162:AX3162)</f>
        <v>#DIV/0!</v>
      </c>
      <c r="BC3162">
        <f t="shared" si="502"/>
        <v>23</v>
      </c>
      <c r="BD3162" s="14">
        <f t="shared" si="503"/>
        <v>1</v>
      </c>
      <c r="BE3162" s="14" t="str">
        <f t="shared" si="504"/>
        <v/>
      </c>
      <c r="BF3162" s="14" t="str">
        <f t="shared" si="505"/>
        <v/>
      </c>
      <c r="BG3162" s="14" t="str">
        <f t="shared" si="506"/>
        <v/>
      </c>
    </row>
    <row r="3163" spans="1:59" x14ac:dyDescent="0.2">
      <c r="A3163" t="str">
        <f t="shared" si="507"/>
        <v>Robert Young_2017</v>
      </c>
      <c r="B3163" t="s">
        <v>2751</v>
      </c>
      <c r="C3163" t="s">
        <v>399</v>
      </c>
      <c r="D3163">
        <v>2017</v>
      </c>
      <c r="E3163">
        <v>0</v>
      </c>
      <c r="F3163">
        <v>0</v>
      </c>
      <c r="G3163">
        <v>0</v>
      </c>
      <c r="H3163">
        <v>0</v>
      </c>
      <c r="I3163">
        <v>0</v>
      </c>
      <c r="J3163">
        <v>0</v>
      </c>
      <c r="K3163">
        <v>0</v>
      </c>
      <c r="L3163">
        <v>0</v>
      </c>
      <c r="M3163">
        <v>0</v>
      </c>
      <c r="N3163">
        <v>0</v>
      </c>
      <c r="O3163">
        <v>0</v>
      </c>
      <c r="P3163">
        <v>0</v>
      </c>
      <c r="Q3163">
        <v>0</v>
      </c>
      <c r="R3163">
        <v>0</v>
      </c>
      <c r="S3163">
        <v>0</v>
      </c>
      <c r="T3163">
        <v>0</v>
      </c>
      <c r="U3163">
        <v>0</v>
      </c>
      <c r="V3163">
        <v>0</v>
      </c>
      <c r="W3163">
        <v>0</v>
      </c>
      <c r="X3163">
        <v>0</v>
      </c>
      <c r="Y3163">
        <v>0</v>
      </c>
      <c r="Z3163">
        <v>0</v>
      </c>
      <c r="AA3163">
        <v>0</v>
      </c>
      <c r="AY3163" s="14" t="str">
        <f t="shared" si="500"/>
        <v/>
      </c>
      <c r="AZ3163" s="14">
        <f t="shared" si="508"/>
        <v>23</v>
      </c>
      <c r="BA3163" s="19">
        <f t="shared" si="501"/>
        <v>0</v>
      </c>
      <c r="BB3163" s="20" t="e">
        <f t="shared" si="509"/>
        <v>#DIV/0!</v>
      </c>
      <c r="BC3163">
        <f t="shared" si="502"/>
        <v>23</v>
      </c>
      <c r="BD3163" s="14">
        <f t="shared" si="503"/>
        <v>1</v>
      </c>
      <c r="BE3163" s="14" t="str">
        <f t="shared" si="504"/>
        <v/>
      </c>
      <c r="BF3163" s="14" t="str">
        <f t="shared" si="505"/>
        <v/>
      </c>
      <c r="BG3163" s="14" t="str">
        <f t="shared" si="506"/>
        <v/>
      </c>
    </row>
    <row r="3164" spans="1:59" x14ac:dyDescent="0.2">
      <c r="A3164" t="str">
        <f t="shared" si="507"/>
        <v>Robert Young_2016</v>
      </c>
      <c r="B3164" t="s">
        <v>2751</v>
      </c>
      <c r="C3164" t="s">
        <v>399</v>
      </c>
      <c r="D3164">
        <v>2016</v>
      </c>
      <c r="E3164">
        <v>0</v>
      </c>
      <c r="F3164">
        <v>0</v>
      </c>
      <c r="G3164">
        <v>0</v>
      </c>
      <c r="H3164">
        <v>0</v>
      </c>
      <c r="I3164">
        <v>0</v>
      </c>
      <c r="J3164">
        <v>0</v>
      </c>
      <c r="K3164">
        <v>0</v>
      </c>
      <c r="L3164">
        <v>0</v>
      </c>
      <c r="M3164">
        <v>0</v>
      </c>
      <c r="N3164">
        <v>0</v>
      </c>
      <c r="O3164">
        <v>0</v>
      </c>
      <c r="P3164">
        <v>0</v>
      </c>
      <c r="Q3164">
        <v>0</v>
      </c>
      <c r="R3164">
        <v>0</v>
      </c>
      <c r="S3164">
        <v>0</v>
      </c>
      <c r="T3164">
        <v>0</v>
      </c>
      <c r="U3164">
        <v>0</v>
      </c>
      <c r="V3164">
        <v>0</v>
      </c>
      <c r="W3164">
        <v>0</v>
      </c>
      <c r="X3164">
        <v>0</v>
      </c>
      <c r="Y3164">
        <v>0</v>
      </c>
      <c r="Z3164">
        <v>0</v>
      </c>
      <c r="AA3164">
        <v>0</v>
      </c>
      <c r="AY3164" s="14" t="str">
        <f t="shared" si="500"/>
        <v/>
      </c>
      <c r="AZ3164" s="14">
        <f t="shared" si="508"/>
        <v>23</v>
      </c>
      <c r="BA3164" s="19">
        <f t="shared" si="501"/>
        <v>0</v>
      </c>
      <c r="BB3164" s="20" t="e">
        <f t="shared" si="509"/>
        <v>#DIV/0!</v>
      </c>
      <c r="BC3164">
        <f t="shared" si="502"/>
        <v>23</v>
      </c>
      <c r="BD3164" s="14">
        <f t="shared" si="503"/>
        <v>1</v>
      </c>
      <c r="BE3164" s="14" t="str">
        <f t="shared" si="504"/>
        <v/>
      </c>
      <c r="BF3164" s="14" t="str">
        <f t="shared" si="505"/>
        <v/>
      </c>
      <c r="BG3164" s="14" t="str">
        <f t="shared" si="506"/>
        <v/>
      </c>
    </row>
    <row r="3165" spans="1:59" x14ac:dyDescent="0.2">
      <c r="A3165" t="str">
        <f t="shared" si="507"/>
        <v>Robert Young_2015</v>
      </c>
      <c r="B3165" t="s">
        <v>2751</v>
      </c>
      <c r="C3165" t="s">
        <v>399</v>
      </c>
      <c r="D3165">
        <v>2015</v>
      </c>
      <c r="E3165">
        <v>0</v>
      </c>
      <c r="F3165">
        <v>0</v>
      </c>
      <c r="G3165">
        <v>0</v>
      </c>
      <c r="H3165">
        <v>0</v>
      </c>
      <c r="I3165">
        <v>0</v>
      </c>
      <c r="J3165">
        <v>0</v>
      </c>
      <c r="K3165">
        <v>0</v>
      </c>
      <c r="L3165">
        <v>0</v>
      </c>
      <c r="M3165">
        <v>0</v>
      </c>
      <c r="N3165">
        <v>0</v>
      </c>
      <c r="O3165">
        <v>0</v>
      </c>
      <c r="P3165">
        <v>0</v>
      </c>
      <c r="Q3165">
        <v>0</v>
      </c>
      <c r="R3165">
        <v>0</v>
      </c>
      <c r="S3165">
        <v>0</v>
      </c>
      <c r="T3165">
        <v>0</v>
      </c>
      <c r="U3165">
        <v>0</v>
      </c>
      <c r="V3165">
        <v>0</v>
      </c>
      <c r="W3165">
        <v>0</v>
      </c>
      <c r="X3165">
        <v>0</v>
      </c>
      <c r="Y3165">
        <v>0</v>
      </c>
      <c r="Z3165">
        <v>0</v>
      </c>
      <c r="AA3165">
        <v>0</v>
      </c>
      <c r="AY3165" s="14" t="str">
        <f t="shared" si="500"/>
        <v/>
      </c>
      <c r="AZ3165" s="14">
        <f t="shared" si="508"/>
        <v>23</v>
      </c>
      <c r="BA3165" s="19">
        <f t="shared" si="501"/>
        <v>0</v>
      </c>
      <c r="BB3165" s="20" t="e">
        <f t="shared" si="509"/>
        <v>#DIV/0!</v>
      </c>
      <c r="BC3165">
        <f t="shared" si="502"/>
        <v>23</v>
      </c>
      <c r="BD3165" s="14">
        <f t="shared" si="503"/>
        <v>1</v>
      </c>
      <c r="BE3165" s="14" t="str">
        <f t="shared" si="504"/>
        <v/>
      </c>
      <c r="BF3165" s="14" t="str">
        <f t="shared" si="505"/>
        <v/>
      </c>
      <c r="BG3165" s="14" t="str">
        <f t="shared" si="506"/>
        <v/>
      </c>
    </row>
    <row r="3166" spans="1:59" x14ac:dyDescent="0.2">
      <c r="A3166" t="str">
        <f t="shared" si="507"/>
        <v>David Zaharakis_2018</v>
      </c>
      <c r="B3166" t="s">
        <v>616</v>
      </c>
      <c r="C3166" t="s">
        <v>150</v>
      </c>
      <c r="D3166">
        <v>2018</v>
      </c>
      <c r="E3166">
        <v>501500</v>
      </c>
      <c r="F3166">
        <v>501500</v>
      </c>
      <c r="G3166">
        <v>501500</v>
      </c>
      <c r="H3166">
        <v>501000</v>
      </c>
      <c r="I3166">
        <v>485200</v>
      </c>
      <c r="J3166">
        <v>477500</v>
      </c>
      <c r="K3166">
        <v>491700</v>
      </c>
      <c r="L3166">
        <v>500400</v>
      </c>
      <c r="M3166">
        <v>508200</v>
      </c>
      <c r="N3166">
        <v>503800</v>
      </c>
      <c r="O3166">
        <v>517100</v>
      </c>
      <c r="P3166">
        <v>485200</v>
      </c>
      <c r="Q3166">
        <v>485200</v>
      </c>
      <c r="R3166">
        <v>485200</v>
      </c>
      <c r="S3166">
        <v>485200</v>
      </c>
      <c r="T3166">
        <v>485200</v>
      </c>
      <c r="U3166">
        <v>485200</v>
      </c>
      <c r="V3166">
        <v>485200</v>
      </c>
      <c r="W3166">
        <v>462900</v>
      </c>
      <c r="X3166">
        <v>430600</v>
      </c>
      <c r="Y3166">
        <v>423900</v>
      </c>
      <c r="Z3166">
        <v>402900</v>
      </c>
      <c r="AA3166">
        <v>417200</v>
      </c>
      <c r="AB3166">
        <v>131</v>
      </c>
      <c r="AC3166">
        <v>94</v>
      </c>
      <c r="AD3166">
        <v>72</v>
      </c>
      <c r="AE3166">
        <v>93</v>
      </c>
      <c r="AF3166">
        <v>102</v>
      </c>
      <c r="AG3166">
        <v>120</v>
      </c>
      <c r="AH3166">
        <v>91</v>
      </c>
      <c r="AI3166">
        <v>108</v>
      </c>
      <c r="AJ3166">
        <v>98</v>
      </c>
      <c r="AK3166">
        <v>126</v>
      </c>
      <c r="AL3166">
        <v>15</v>
      </c>
      <c r="AS3166">
        <v>106</v>
      </c>
      <c r="AT3166">
        <v>90</v>
      </c>
      <c r="AU3166">
        <v>54</v>
      </c>
      <c r="AV3166">
        <v>70</v>
      </c>
      <c r="AW3166">
        <v>109</v>
      </c>
      <c r="AX3166">
        <v>115</v>
      </c>
      <c r="AY3166" s="14">
        <f t="shared" si="500"/>
        <v>93.764705882352942</v>
      </c>
      <c r="AZ3166" s="14">
        <f t="shared" si="508"/>
        <v>23</v>
      </c>
      <c r="BA3166" s="19">
        <f t="shared" si="501"/>
        <v>0.77272727272727271</v>
      </c>
      <c r="BB3166" s="20">
        <f t="shared" si="509"/>
        <v>28.593114144328304</v>
      </c>
      <c r="BC3166">
        <f t="shared" si="502"/>
        <v>0</v>
      </c>
      <c r="BD3166" s="14">
        <f t="shared" si="503"/>
        <v>22</v>
      </c>
      <c r="BE3166" s="14">
        <f t="shared" si="504"/>
        <v>102</v>
      </c>
      <c r="BF3166" s="14">
        <f t="shared" si="505"/>
        <v>87.6</v>
      </c>
      <c r="BG3166" s="14">
        <f t="shared" si="506"/>
        <v>90.666666666666671</v>
      </c>
    </row>
    <row r="3167" spans="1:59" x14ac:dyDescent="0.2">
      <c r="A3167" t="str">
        <f t="shared" si="507"/>
        <v>David Zaharakis_2017</v>
      </c>
      <c r="B3167" t="s">
        <v>616</v>
      </c>
      <c r="C3167" t="s">
        <v>150</v>
      </c>
      <c r="D3167">
        <v>2017</v>
      </c>
      <c r="E3167">
        <v>473100</v>
      </c>
      <c r="F3167">
        <v>473100</v>
      </c>
      <c r="G3167">
        <v>473100</v>
      </c>
      <c r="H3167">
        <v>455800</v>
      </c>
      <c r="I3167">
        <v>432600</v>
      </c>
      <c r="J3167">
        <v>391200</v>
      </c>
      <c r="K3167">
        <v>373000</v>
      </c>
      <c r="L3167">
        <v>354600</v>
      </c>
      <c r="M3167">
        <v>368900</v>
      </c>
      <c r="N3167">
        <v>397200</v>
      </c>
      <c r="O3167">
        <v>441100</v>
      </c>
      <c r="P3167">
        <v>455000</v>
      </c>
      <c r="Q3167">
        <v>462300</v>
      </c>
      <c r="R3167">
        <v>462300</v>
      </c>
      <c r="S3167">
        <v>464800</v>
      </c>
      <c r="T3167">
        <v>458400</v>
      </c>
      <c r="U3167">
        <v>461500</v>
      </c>
      <c r="V3167">
        <v>462600</v>
      </c>
      <c r="W3167">
        <v>474500</v>
      </c>
      <c r="X3167">
        <v>472700</v>
      </c>
      <c r="Y3167">
        <v>482200</v>
      </c>
      <c r="Z3167">
        <v>498700</v>
      </c>
      <c r="AA3167">
        <v>528500</v>
      </c>
      <c r="AB3167">
        <v>93</v>
      </c>
      <c r="AC3167">
        <v>101</v>
      </c>
      <c r="AD3167">
        <v>43</v>
      </c>
      <c r="AE3167">
        <v>71</v>
      </c>
      <c r="AF3167">
        <v>46</v>
      </c>
      <c r="AG3167">
        <v>72</v>
      </c>
      <c r="AH3167">
        <v>59</v>
      </c>
      <c r="AI3167">
        <v>110</v>
      </c>
      <c r="AJ3167">
        <v>111</v>
      </c>
      <c r="AK3167">
        <v>111</v>
      </c>
      <c r="AL3167">
        <v>70</v>
      </c>
      <c r="AM3167">
        <v>102</v>
      </c>
      <c r="AO3167">
        <v>105</v>
      </c>
      <c r="AP3167">
        <v>55</v>
      </c>
      <c r="AQ3167">
        <v>120</v>
      </c>
      <c r="AR3167">
        <v>103</v>
      </c>
      <c r="AS3167">
        <v>81</v>
      </c>
      <c r="AT3167">
        <v>97</v>
      </c>
      <c r="AU3167">
        <v>129</v>
      </c>
      <c r="AV3167">
        <v>103</v>
      </c>
      <c r="AW3167">
        <v>137</v>
      </c>
      <c r="AX3167">
        <v>88</v>
      </c>
      <c r="AY3167" s="14">
        <f t="shared" si="500"/>
        <v>91.227272727272734</v>
      </c>
      <c r="AZ3167" s="14">
        <f t="shared" si="508"/>
        <v>23</v>
      </c>
      <c r="BA3167" s="19">
        <f t="shared" si="501"/>
        <v>1</v>
      </c>
      <c r="BB3167" s="20">
        <f t="shared" si="509"/>
        <v>26.06389916775386</v>
      </c>
      <c r="BC3167">
        <f t="shared" si="502"/>
        <v>0</v>
      </c>
      <c r="BD3167" s="14">
        <f t="shared" si="503"/>
        <v>8</v>
      </c>
      <c r="BE3167" s="14">
        <f t="shared" si="504"/>
        <v>71</v>
      </c>
      <c r="BF3167" s="14">
        <f t="shared" si="505"/>
        <v>93.833333333333329</v>
      </c>
      <c r="BG3167" s="14">
        <f t="shared" si="506"/>
        <v>101.44444444444444</v>
      </c>
    </row>
    <row r="3168" spans="1:59" x14ac:dyDescent="0.2">
      <c r="A3168" t="str">
        <f t="shared" si="507"/>
        <v>David Zaharakis_2016</v>
      </c>
      <c r="B3168" t="s">
        <v>616</v>
      </c>
      <c r="C3168" t="s">
        <v>150</v>
      </c>
      <c r="D3168">
        <v>2016</v>
      </c>
      <c r="E3168">
        <v>414800</v>
      </c>
      <c r="F3168">
        <v>414800</v>
      </c>
      <c r="G3168">
        <v>414800</v>
      </c>
      <c r="H3168">
        <v>469000</v>
      </c>
      <c r="I3168">
        <v>507600</v>
      </c>
      <c r="J3168">
        <v>514200</v>
      </c>
      <c r="K3168">
        <v>508200</v>
      </c>
      <c r="L3168">
        <v>501200</v>
      </c>
      <c r="M3168">
        <v>480200</v>
      </c>
      <c r="N3168">
        <v>464200</v>
      </c>
      <c r="O3168">
        <v>449800</v>
      </c>
      <c r="P3168">
        <v>428100</v>
      </c>
      <c r="Q3168">
        <v>417800</v>
      </c>
      <c r="R3168">
        <v>396100</v>
      </c>
      <c r="S3168">
        <v>396100</v>
      </c>
      <c r="T3168">
        <v>394600</v>
      </c>
      <c r="U3168">
        <v>394600</v>
      </c>
      <c r="V3168">
        <v>376000</v>
      </c>
      <c r="W3168">
        <v>342900</v>
      </c>
      <c r="X3168">
        <v>316600</v>
      </c>
      <c r="Y3168">
        <v>306400</v>
      </c>
      <c r="Z3168">
        <v>328200</v>
      </c>
      <c r="AA3168">
        <v>372200</v>
      </c>
      <c r="AB3168">
        <v>132</v>
      </c>
      <c r="AC3168">
        <v>133</v>
      </c>
      <c r="AD3168">
        <v>101</v>
      </c>
      <c r="AE3168">
        <v>129</v>
      </c>
      <c r="AF3168">
        <v>82</v>
      </c>
      <c r="AG3168">
        <v>77</v>
      </c>
      <c r="AH3168">
        <v>127</v>
      </c>
      <c r="AI3168">
        <v>46</v>
      </c>
      <c r="AJ3168">
        <v>78</v>
      </c>
      <c r="AK3168">
        <v>122</v>
      </c>
      <c r="AL3168">
        <v>20</v>
      </c>
      <c r="AM3168">
        <v>92</v>
      </c>
      <c r="AN3168">
        <v>96</v>
      </c>
      <c r="AP3168">
        <v>46</v>
      </c>
      <c r="AR3168">
        <v>57</v>
      </c>
      <c r="AS3168">
        <v>53</v>
      </c>
      <c r="AT3168">
        <v>42</v>
      </c>
      <c r="AU3168">
        <v>78</v>
      </c>
      <c r="AV3168">
        <v>120</v>
      </c>
      <c r="AW3168">
        <v>106</v>
      </c>
      <c r="AX3168">
        <v>89</v>
      </c>
      <c r="AY3168" s="14">
        <f t="shared" si="500"/>
        <v>86.952380952380949</v>
      </c>
      <c r="AZ3168" s="14">
        <f t="shared" si="508"/>
        <v>23</v>
      </c>
      <c r="BA3168" s="19">
        <f t="shared" si="501"/>
        <v>0.95454545454545459</v>
      </c>
      <c r="BB3168" s="20">
        <f t="shared" si="509"/>
        <v>33.693435845096275</v>
      </c>
      <c r="BC3168">
        <f t="shared" si="502"/>
        <v>0</v>
      </c>
      <c r="BD3168" s="14">
        <f t="shared" si="503"/>
        <v>21</v>
      </c>
      <c r="BE3168" s="14">
        <f t="shared" si="504"/>
        <v>109</v>
      </c>
      <c r="BF3168" s="14">
        <f t="shared" si="505"/>
        <v>80.833333333333329</v>
      </c>
      <c r="BG3168" s="14">
        <f t="shared" si="506"/>
        <v>73.875</v>
      </c>
    </row>
    <row r="3169" spans="1:59" x14ac:dyDescent="0.2">
      <c r="A3169" t="str">
        <f t="shared" si="507"/>
        <v>David Zaharakis_2015</v>
      </c>
      <c r="B3169" t="s">
        <v>616</v>
      </c>
      <c r="C3169" t="s">
        <v>150</v>
      </c>
      <c r="D3169">
        <v>2015</v>
      </c>
      <c r="E3169">
        <v>484200</v>
      </c>
      <c r="F3169">
        <v>484200</v>
      </c>
      <c r="G3169">
        <v>484200</v>
      </c>
      <c r="H3169">
        <v>474500</v>
      </c>
      <c r="I3169">
        <v>469900</v>
      </c>
      <c r="J3169">
        <v>454400</v>
      </c>
      <c r="K3169">
        <v>423100</v>
      </c>
      <c r="L3169">
        <v>423100</v>
      </c>
      <c r="M3169">
        <v>423100</v>
      </c>
      <c r="N3169">
        <v>423100</v>
      </c>
      <c r="O3169">
        <v>423100</v>
      </c>
      <c r="P3169">
        <v>423100</v>
      </c>
      <c r="Q3169">
        <v>423100</v>
      </c>
      <c r="R3169">
        <v>423100</v>
      </c>
      <c r="S3169">
        <v>389700</v>
      </c>
      <c r="T3169">
        <v>361300</v>
      </c>
      <c r="U3169">
        <v>354200</v>
      </c>
      <c r="V3169">
        <v>363100</v>
      </c>
      <c r="W3169">
        <v>372100</v>
      </c>
      <c r="X3169">
        <v>378600</v>
      </c>
      <c r="Y3169">
        <v>386900</v>
      </c>
      <c r="Z3169">
        <v>404900</v>
      </c>
      <c r="AA3169">
        <v>414300</v>
      </c>
      <c r="AB3169">
        <v>76</v>
      </c>
      <c r="AC3169">
        <v>87</v>
      </c>
      <c r="AD3169">
        <v>102</v>
      </c>
      <c r="AE3169">
        <v>83</v>
      </c>
      <c r="AF3169">
        <v>61</v>
      </c>
      <c r="AG3169">
        <v>57</v>
      </c>
      <c r="AO3169">
        <v>56</v>
      </c>
      <c r="AP3169">
        <v>53</v>
      </c>
      <c r="AQ3169">
        <v>89</v>
      </c>
      <c r="AR3169">
        <v>93</v>
      </c>
      <c r="AS3169">
        <v>58</v>
      </c>
      <c r="AT3169">
        <v>89</v>
      </c>
      <c r="AU3169">
        <v>102</v>
      </c>
      <c r="AV3169">
        <v>88</v>
      </c>
      <c r="AW3169">
        <v>80</v>
      </c>
      <c r="AX3169">
        <v>56</v>
      </c>
      <c r="AY3169" s="14">
        <f t="shared" si="500"/>
        <v>76.875</v>
      </c>
      <c r="AZ3169" s="14">
        <f t="shared" si="508"/>
        <v>23</v>
      </c>
      <c r="BA3169" s="19">
        <f t="shared" si="501"/>
        <v>0.72727272727272729</v>
      </c>
      <c r="BB3169" s="20">
        <f t="shared" si="509"/>
        <v>17.389172876630255</v>
      </c>
      <c r="BC3169">
        <f t="shared" si="502"/>
        <v>0</v>
      </c>
      <c r="BD3169" s="14">
        <f t="shared" si="503"/>
        <v>17</v>
      </c>
      <c r="BE3169" s="14">
        <f t="shared" si="504"/>
        <v>77.666666666666671</v>
      </c>
      <c r="BF3169" s="14" t="str">
        <f t="shared" si="505"/>
        <v/>
      </c>
      <c r="BG3169" s="14">
        <f t="shared" si="506"/>
        <v>78.666666666666671</v>
      </c>
    </row>
    <row r="3170" spans="1:59" x14ac:dyDescent="0.2">
      <c r="A3170" t="str">
        <f t="shared" si="507"/>
        <v>Brandon Zerk-Thatcher_2018</v>
      </c>
      <c r="B3170" t="s">
        <v>1936</v>
      </c>
      <c r="C3170" t="s">
        <v>150</v>
      </c>
      <c r="D3170">
        <v>2018</v>
      </c>
      <c r="E3170">
        <v>117300</v>
      </c>
      <c r="F3170">
        <v>117300</v>
      </c>
      <c r="G3170">
        <v>117300</v>
      </c>
      <c r="H3170">
        <v>117300</v>
      </c>
      <c r="I3170">
        <v>117300</v>
      </c>
      <c r="J3170">
        <v>117300</v>
      </c>
      <c r="K3170">
        <v>117300</v>
      </c>
      <c r="L3170">
        <v>117300</v>
      </c>
      <c r="M3170">
        <v>117300</v>
      </c>
      <c r="N3170">
        <v>117300</v>
      </c>
      <c r="O3170">
        <v>117300</v>
      </c>
      <c r="P3170">
        <v>117300</v>
      </c>
      <c r="Q3170">
        <v>117300</v>
      </c>
      <c r="R3170">
        <v>117300</v>
      </c>
      <c r="S3170">
        <v>117300</v>
      </c>
      <c r="T3170">
        <v>117300</v>
      </c>
      <c r="U3170">
        <v>117300</v>
      </c>
      <c r="V3170">
        <v>117300</v>
      </c>
      <c r="W3170">
        <v>117300</v>
      </c>
      <c r="X3170">
        <v>117300</v>
      </c>
      <c r="Y3170">
        <v>117300</v>
      </c>
      <c r="Z3170">
        <v>117300</v>
      </c>
      <c r="AA3170">
        <v>117300</v>
      </c>
      <c r="AY3170" s="14" t="str">
        <f t="shared" si="500"/>
        <v/>
      </c>
      <c r="AZ3170" s="14">
        <f t="shared" si="508"/>
        <v>23</v>
      </c>
      <c r="BA3170" s="19">
        <f t="shared" si="501"/>
        <v>0</v>
      </c>
      <c r="BB3170" s="20" t="e">
        <f t="shared" si="509"/>
        <v>#DIV/0!</v>
      </c>
      <c r="BC3170">
        <f t="shared" si="502"/>
        <v>0</v>
      </c>
      <c r="BD3170" s="14">
        <f t="shared" si="503"/>
        <v>1</v>
      </c>
      <c r="BE3170" s="14" t="str">
        <f t="shared" si="504"/>
        <v/>
      </c>
      <c r="BF3170" s="14" t="str">
        <f t="shared" si="505"/>
        <v/>
      </c>
      <c r="BG3170" s="14" t="str">
        <f t="shared" si="506"/>
        <v/>
      </c>
    </row>
    <row r="3171" spans="1:59" x14ac:dyDescent="0.2">
      <c r="A3171" t="str">
        <f t="shared" si="507"/>
        <v>Brandon Zerk-Thatcher_2017</v>
      </c>
      <c r="B3171" t="s">
        <v>1936</v>
      </c>
      <c r="C3171" t="s">
        <v>150</v>
      </c>
      <c r="D3171">
        <v>2017</v>
      </c>
      <c r="E3171">
        <v>0</v>
      </c>
      <c r="F3171">
        <v>0</v>
      </c>
      <c r="G3171">
        <v>0</v>
      </c>
      <c r="H3171">
        <v>0</v>
      </c>
      <c r="I3171">
        <v>0</v>
      </c>
      <c r="J3171">
        <v>0</v>
      </c>
      <c r="K3171">
        <v>0</v>
      </c>
      <c r="L3171">
        <v>0</v>
      </c>
      <c r="M3171">
        <v>0</v>
      </c>
      <c r="N3171">
        <v>0</v>
      </c>
      <c r="O3171">
        <v>0</v>
      </c>
      <c r="P3171">
        <v>0</v>
      </c>
      <c r="Q3171">
        <v>0</v>
      </c>
      <c r="R3171">
        <v>0</v>
      </c>
      <c r="S3171">
        <v>0</v>
      </c>
      <c r="T3171">
        <v>0</v>
      </c>
      <c r="U3171">
        <v>0</v>
      </c>
      <c r="V3171">
        <v>0</v>
      </c>
      <c r="W3171">
        <v>0</v>
      </c>
      <c r="X3171">
        <v>0</v>
      </c>
      <c r="Y3171">
        <v>0</v>
      </c>
      <c r="Z3171">
        <v>0</v>
      </c>
      <c r="AA3171">
        <v>0</v>
      </c>
      <c r="AY3171" s="14" t="str">
        <f t="shared" si="500"/>
        <v/>
      </c>
      <c r="AZ3171" s="14">
        <f t="shared" si="508"/>
        <v>23</v>
      </c>
      <c r="BA3171" s="19">
        <f t="shared" si="501"/>
        <v>0</v>
      </c>
      <c r="BB3171" s="20" t="e">
        <f t="shared" si="509"/>
        <v>#DIV/0!</v>
      </c>
      <c r="BC3171">
        <f t="shared" si="502"/>
        <v>23</v>
      </c>
      <c r="BD3171" s="14">
        <f t="shared" si="503"/>
        <v>1</v>
      </c>
      <c r="BE3171" s="14" t="str">
        <f t="shared" si="504"/>
        <v/>
      </c>
      <c r="BF3171" s="14" t="str">
        <f t="shared" si="505"/>
        <v/>
      </c>
      <c r="BG3171" s="14" t="str">
        <f t="shared" si="506"/>
        <v/>
      </c>
    </row>
    <row r="3172" spans="1:59" x14ac:dyDescent="0.2">
      <c r="A3172" t="str">
        <f t="shared" si="507"/>
        <v>Brandon Zerk-Thatcher_2016</v>
      </c>
      <c r="B3172" t="s">
        <v>1936</v>
      </c>
      <c r="C3172" t="s">
        <v>150</v>
      </c>
      <c r="D3172">
        <v>2016</v>
      </c>
      <c r="E3172">
        <v>0</v>
      </c>
      <c r="F3172">
        <v>0</v>
      </c>
      <c r="G3172">
        <v>0</v>
      </c>
      <c r="H3172">
        <v>0</v>
      </c>
      <c r="I3172">
        <v>0</v>
      </c>
      <c r="J3172">
        <v>0</v>
      </c>
      <c r="K3172">
        <v>0</v>
      </c>
      <c r="L3172">
        <v>0</v>
      </c>
      <c r="M3172">
        <v>0</v>
      </c>
      <c r="N3172">
        <v>0</v>
      </c>
      <c r="O3172">
        <v>0</v>
      </c>
      <c r="P3172">
        <v>0</v>
      </c>
      <c r="Q3172">
        <v>0</v>
      </c>
      <c r="R3172">
        <v>0</v>
      </c>
      <c r="S3172">
        <v>0</v>
      </c>
      <c r="T3172">
        <v>0</v>
      </c>
      <c r="U3172">
        <v>0</v>
      </c>
      <c r="V3172">
        <v>0</v>
      </c>
      <c r="W3172">
        <v>0</v>
      </c>
      <c r="X3172">
        <v>0</v>
      </c>
      <c r="Y3172">
        <v>0</v>
      </c>
      <c r="Z3172">
        <v>0</v>
      </c>
      <c r="AA3172">
        <v>0</v>
      </c>
      <c r="AY3172" s="14" t="str">
        <f t="shared" si="500"/>
        <v/>
      </c>
      <c r="AZ3172" s="14">
        <f t="shared" si="508"/>
        <v>23</v>
      </c>
      <c r="BA3172" s="19">
        <f t="shared" si="501"/>
        <v>0</v>
      </c>
      <c r="BB3172" s="20" t="e">
        <f t="shared" si="509"/>
        <v>#DIV/0!</v>
      </c>
      <c r="BC3172">
        <f t="shared" si="502"/>
        <v>23</v>
      </c>
      <c r="BD3172" s="14">
        <f t="shared" si="503"/>
        <v>1</v>
      </c>
      <c r="BE3172" s="14" t="str">
        <f t="shared" si="504"/>
        <v/>
      </c>
      <c r="BF3172" s="14" t="str">
        <f t="shared" si="505"/>
        <v/>
      </c>
      <c r="BG3172" s="14" t="str">
        <f t="shared" si="506"/>
        <v/>
      </c>
    </row>
    <row r="3173" spans="1:59" x14ac:dyDescent="0.2">
      <c r="A3173" t="str">
        <f t="shared" si="507"/>
        <v>Brandon Zerk-Thatcher_2015</v>
      </c>
      <c r="B3173" t="s">
        <v>1936</v>
      </c>
      <c r="C3173" t="s">
        <v>150</v>
      </c>
      <c r="D3173">
        <v>2015</v>
      </c>
      <c r="E3173">
        <v>0</v>
      </c>
      <c r="F3173">
        <v>0</v>
      </c>
      <c r="G3173">
        <v>0</v>
      </c>
      <c r="H3173">
        <v>0</v>
      </c>
      <c r="I3173">
        <v>0</v>
      </c>
      <c r="J3173">
        <v>0</v>
      </c>
      <c r="K3173">
        <v>0</v>
      </c>
      <c r="L3173">
        <v>0</v>
      </c>
      <c r="M3173">
        <v>0</v>
      </c>
      <c r="N3173">
        <v>0</v>
      </c>
      <c r="O3173">
        <v>0</v>
      </c>
      <c r="P3173">
        <v>0</v>
      </c>
      <c r="Q3173">
        <v>0</v>
      </c>
      <c r="R3173">
        <v>0</v>
      </c>
      <c r="S3173">
        <v>0</v>
      </c>
      <c r="T3173">
        <v>0</v>
      </c>
      <c r="U3173">
        <v>0</v>
      </c>
      <c r="V3173">
        <v>0</v>
      </c>
      <c r="W3173">
        <v>0</v>
      </c>
      <c r="X3173">
        <v>0</v>
      </c>
      <c r="Y3173">
        <v>0</v>
      </c>
      <c r="Z3173">
        <v>0</v>
      </c>
      <c r="AA3173">
        <v>0</v>
      </c>
      <c r="AY3173" s="14" t="str">
        <f t="shared" si="500"/>
        <v/>
      </c>
      <c r="AZ3173" s="14">
        <f t="shared" si="508"/>
        <v>23</v>
      </c>
      <c r="BA3173" s="19">
        <f t="shared" si="501"/>
        <v>0</v>
      </c>
      <c r="BB3173" s="20" t="e">
        <f t="shared" si="509"/>
        <v>#DIV/0!</v>
      </c>
      <c r="BC3173">
        <f t="shared" si="502"/>
        <v>23</v>
      </c>
      <c r="BD3173" s="14">
        <f t="shared" si="503"/>
        <v>1</v>
      </c>
      <c r="BE3173" s="14" t="str">
        <f t="shared" si="504"/>
        <v/>
      </c>
      <c r="BF3173" s="14" t="str">
        <f t="shared" si="505"/>
        <v/>
      </c>
      <c r="BG3173" s="14" t="str">
        <f t="shared" si="506"/>
        <v/>
      </c>
    </row>
    <row r="3174" spans="1:59" x14ac:dyDescent="0.2">
      <c r="A3174" t="str">
        <f t="shared" si="507"/>
        <v>Jack Ziebell_2018</v>
      </c>
      <c r="B3174" t="s">
        <v>660</v>
      </c>
      <c r="C3174" t="s">
        <v>316</v>
      </c>
      <c r="D3174">
        <v>2018</v>
      </c>
      <c r="E3174">
        <v>493600</v>
      </c>
      <c r="F3174">
        <v>493600</v>
      </c>
      <c r="G3174">
        <v>493600</v>
      </c>
      <c r="H3174">
        <v>475500</v>
      </c>
      <c r="I3174">
        <v>479900</v>
      </c>
      <c r="J3174">
        <v>497100</v>
      </c>
      <c r="K3174">
        <v>489600</v>
      </c>
      <c r="L3174">
        <v>453200</v>
      </c>
      <c r="M3174">
        <v>415200</v>
      </c>
      <c r="N3174">
        <v>414000</v>
      </c>
      <c r="O3174">
        <v>402700</v>
      </c>
      <c r="P3174">
        <v>409600</v>
      </c>
      <c r="Q3174">
        <v>398400</v>
      </c>
      <c r="R3174">
        <v>398400</v>
      </c>
      <c r="S3174">
        <v>407600</v>
      </c>
      <c r="T3174">
        <v>392200</v>
      </c>
      <c r="U3174">
        <v>388100</v>
      </c>
      <c r="V3174">
        <v>405500</v>
      </c>
      <c r="W3174">
        <v>410200</v>
      </c>
      <c r="X3174">
        <v>415300</v>
      </c>
      <c r="Y3174">
        <v>411900</v>
      </c>
      <c r="Z3174">
        <v>422600</v>
      </c>
      <c r="AA3174">
        <v>415900</v>
      </c>
      <c r="AB3174">
        <v>96</v>
      </c>
      <c r="AC3174">
        <v>77</v>
      </c>
      <c r="AD3174">
        <v>80</v>
      </c>
      <c r="AE3174">
        <v>132</v>
      </c>
      <c r="AF3174">
        <v>107</v>
      </c>
      <c r="AG3174">
        <v>39</v>
      </c>
      <c r="AH3174">
        <v>65</v>
      </c>
      <c r="AI3174">
        <v>84</v>
      </c>
      <c r="AJ3174">
        <v>99</v>
      </c>
      <c r="AK3174">
        <v>40</v>
      </c>
      <c r="AL3174">
        <v>118</v>
      </c>
      <c r="AM3174">
        <v>65</v>
      </c>
      <c r="AO3174">
        <v>79</v>
      </c>
      <c r="AP3174">
        <v>71</v>
      </c>
      <c r="AQ3174">
        <v>81</v>
      </c>
      <c r="AR3174">
        <v>124</v>
      </c>
      <c r="AS3174">
        <v>54</v>
      </c>
      <c r="AT3174">
        <v>85</v>
      </c>
      <c r="AU3174">
        <v>109</v>
      </c>
      <c r="AV3174">
        <v>84</v>
      </c>
      <c r="AW3174">
        <v>60</v>
      </c>
      <c r="AX3174">
        <v>109</v>
      </c>
      <c r="AY3174" s="14">
        <f t="shared" si="500"/>
        <v>84.454545454545453</v>
      </c>
      <c r="AZ3174" s="14">
        <f t="shared" si="508"/>
        <v>23</v>
      </c>
      <c r="BA3174" s="19">
        <f t="shared" si="501"/>
        <v>1</v>
      </c>
      <c r="BB3174" s="20">
        <f t="shared" si="509"/>
        <v>25.477772334269801</v>
      </c>
      <c r="BC3174">
        <f t="shared" si="502"/>
        <v>0</v>
      </c>
      <c r="BD3174" s="14">
        <f t="shared" si="503"/>
        <v>17</v>
      </c>
      <c r="BE3174" s="14">
        <f t="shared" si="504"/>
        <v>88.5</v>
      </c>
      <c r="BF3174" s="14">
        <f t="shared" si="505"/>
        <v>78.5</v>
      </c>
      <c r="BG3174" s="14">
        <f t="shared" si="506"/>
        <v>86.333333333333329</v>
      </c>
    </row>
    <row r="3175" spans="1:59" x14ac:dyDescent="0.2">
      <c r="A3175" t="str">
        <f t="shared" si="507"/>
        <v>Jack Ziebell_2017</v>
      </c>
      <c r="B3175" t="s">
        <v>660</v>
      </c>
      <c r="C3175" t="s">
        <v>316</v>
      </c>
      <c r="D3175">
        <v>2017</v>
      </c>
      <c r="E3175">
        <v>514200</v>
      </c>
      <c r="F3175">
        <v>514200</v>
      </c>
      <c r="G3175">
        <v>514200</v>
      </c>
      <c r="H3175">
        <v>513800</v>
      </c>
      <c r="I3175">
        <v>505400</v>
      </c>
      <c r="J3175">
        <v>493300</v>
      </c>
      <c r="K3175">
        <v>474200</v>
      </c>
      <c r="L3175">
        <v>462800</v>
      </c>
      <c r="M3175">
        <v>469200</v>
      </c>
      <c r="N3175">
        <v>470800</v>
      </c>
      <c r="O3175">
        <v>483400</v>
      </c>
      <c r="P3175">
        <v>484900</v>
      </c>
      <c r="Q3175">
        <v>484900</v>
      </c>
      <c r="R3175">
        <v>482800</v>
      </c>
      <c r="S3175">
        <v>463400</v>
      </c>
      <c r="T3175">
        <v>444500</v>
      </c>
      <c r="U3175">
        <v>436600</v>
      </c>
      <c r="V3175">
        <v>429600</v>
      </c>
      <c r="W3175">
        <v>429600</v>
      </c>
      <c r="X3175">
        <v>444100</v>
      </c>
      <c r="Y3175">
        <v>458200</v>
      </c>
      <c r="Z3175">
        <v>458200</v>
      </c>
      <c r="AA3175">
        <v>459000</v>
      </c>
      <c r="AB3175">
        <v>103</v>
      </c>
      <c r="AC3175">
        <v>72</v>
      </c>
      <c r="AD3175">
        <v>124</v>
      </c>
      <c r="AE3175">
        <v>86</v>
      </c>
      <c r="AF3175">
        <v>58</v>
      </c>
      <c r="AG3175">
        <v>103</v>
      </c>
      <c r="AH3175">
        <v>91</v>
      </c>
      <c r="AI3175">
        <v>93</v>
      </c>
      <c r="AJ3175">
        <v>95</v>
      </c>
      <c r="AK3175">
        <v>117</v>
      </c>
      <c r="AL3175">
        <v>77</v>
      </c>
      <c r="AN3175">
        <v>86</v>
      </c>
      <c r="AO3175">
        <v>77</v>
      </c>
      <c r="AP3175">
        <v>70</v>
      </c>
      <c r="AQ3175">
        <v>100</v>
      </c>
      <c r="AR3175">
        <v>75</v>
      </c>
      <c r="AT3175">
        <v>116</v>
      </c>
      <c r="AU3175">
        <v>109</v>
      </c>
      <c r="AW3175">
        <v>54</v>
      </c>
      <c r="AY3175" s="14">
        <f t="shared" si="500"/>
        <v>89.78947368421052</v>
      </c>
      <c r="AZ3175" s="14">
        <f t="shared" si="508"/>
        <v>23</v>
      </c>
      <c r="BA3175" s="19">
        <f t="shared" si="501"/>
        <v>0.86363636363636365</v>
      </c>
      <c r="BB3175" s="20">
        <f t="shared" si="509"/>
        <v>19.766916657689624</v>
      </c>
      <c r="BC3175">
        <f t="shared" si="502"/>
        <v>0</v>
      </c>
      <c r="BD3175" s="14">
        <f t="shared" si="503"/>
        <v>18</v>
      </c>
      <c r="BE3175" s="14">
        <f t="shared" si="504"/>
        <v>91</v>
      </c>
      <c r="BF3175" s="14">
        <f t="shared" si="505"/>
        <v>94.6</v>
      </c>
      <c r="BG3175" s="14">
        <f t="shared" si="506"/>
        <v>87.333333333333329</v>
      </c>
    </row>
    <row r="3176" spans="1:59" x14ac:dyDescent="0.2">
      <c r="A3176" t="str">
        <f t="shared" si="507"/>
        <v>Jack Ziebell_2016</v>
      </c>
      <c r="B3176" t="s">
        <v>660</v>
      </c>
      <c r="C3176" t="s">
        <v>316</v>
      </c>
      <c r="D3176">
        <v>2016</v>
      </c>
      <c r="E3176">
        <v>467900</v>
      </c>
      <c r="F3176">
        <v>467900</v>
      </c>
      <c r="G3176">
        <v>467900</v>
      </c>
      <c r="H3176">
        <v>491300</v>
      </c>
      <c r="I3176">
        <v>530200</v>
      </c>
      <c r="J3176">
        <v>548300</v>
      </c>
      <c r="K3176">
        <v>541000</v>
      </c>
      <c r="L3176">
        <v>510800</v>
      </c>
      <c r="M3176">
        <v>475800</v>
      </c>
      <c r="N3176">
        <v>476800</v>
      </c>
      <c r="O3176">
        <v>485500</v>
      </c>
      <c r="P3176">
        <v>510400</v>
      </c>
      <c r="Q3176">
        <v>509600</v>
      </c>
      <c r="R3176">
        <v>498100</v>
      </c>
      <c r="S3176">
        <v>490000</v>
      </c>
      <c r="T3176">
        <v>490000</v>
      </c>
      <c r="U3176">
        <v>480900</v>
      </c>
      <c r="V3176">
        <v>474200</v>
      </c>
      <c r="W3176">
        <v>458000</v>
      </c>
      <c r="X3176">
        <v>432900</v>
      </c>
      <c r="Y3176">
        <v>414100</v>
      </c>
      <c r="Z3176">
        <v>395800</v>
      </c>
      <c r="AA3176">
        <v>391800</v>
      </c>
      <c r="AB3176">
        <v>77</v>
      </c>
      <c r="AC3176">
        <v>127</v>
      </c>
      <c r="AD3176">
        <v>124</v>
      </c>
      <c r="AE3176">
        <v>126</v>
      </c>
      <c r="AF3176">
        <v>101</v>
      </c>
      <c r="AG3176">
        <v>78</v>
      </c>
      <c r="AH3176">
        <v>74</v>
      </c>
      <c r="AI3176">
        <v>72</v>
      </c>
      <c r="AJ3176">
        <v>141</v>
      </c>
      <c r="AK3176">
        <v>93</v>
      </c>
      <c r="AL3176">
        <v>113</v>
      </c>
      <c r="AM3176">
        <v>99</v>
      </c>
      <c r="AN3176">
        <v>76</v>
      </c>
      <c r="AO3176">
        <v>109</v>
      </c>
      <c r="AQ3176">
        <v>90</v>
      </c>
      <c r="AR3176">
        <v>80</v>
      </c>
      <c r="AS3176">
        <v>85</v>
      </c>
      <c r="AT3176">
        <v>61</v>
      </c>
      <c r="AU3176">
        <v>79</v>
      </c>
      <c r="AV3176">
        <v>75</v>
      </c>
      <c r="AW3176">
        <v>82</v>
      </c>
      <c r="AX3176">
        <v>117</v>
      </c>
      <c r="AY3176" s="14">
        <f t="shared" si="500"/>
        <v>94.5</v>
      </c>
      <c r="AZ3176" s="14">
        <f t="shared" si="508"/>
        <v>23</v>
      </c>
      <c r="BA3176" s="19">
        <f t="shared" si="501"/>
        <v>1</v>
      </c>
      <c r="BB3176" s="20">
        <f t="shared" si="509"/>
        <v>22.116035983400089</v>
      </c>
      <c r="BC3176">
        <f t="shared" si="502"/>
        <v>0</v>
      </c>
      <c r="BD3176" s="14">
        <f t="shared" si="503"/>
        <v>23</v>
      </c>
      <c r="BE3176" s="14">
        <f t="shared" si="504"/>
        <v>105.5</v>
      </c>
      <c r="BF3176" s="14">
        <f t="shared" si="505"/>
        <v>98.666666666666671</v>
      </c>
      <c r="BG3176" s="14">
        <f t="shared" si="506"/>
        <v>83.625</v>
      </c>
    </row>
    <row r="3177" spans="1:59" x14ac:dyDescent="0.2">
      <c r="A3177" t="str">
        <f t="shared" si="507"/>
        <v>Jack Ziebell_2015</v>
      </c>
      <c r="B3177" t="s">
        <v>660</v>
      </c>
      <c r="C3177" t="s">
        <v>316</v>
      </c>
      <c r="D3177">
        <v>2015</v>
      </c>
      <c r="E3177">
        <v>449600</v>
      </c>
      <c r="F3177">
        <v>449600</v>
      </c>
      <c r="G3177">
        <v>449600</v>
      </c>
      <c r="H3177">
        <v>436100</v>
      </c>
      <c r="I3177">
        <v>424800</v>
      </c>
      <c r="J3177">
        <v>389100</v>
      </c>
      <c r="K3177">
        <v>405800</v>
      </c>
      <c r="L3177">
        <v>434200</v>
      </c>
      <c r="M3177">
        <v>452400</v>
      </c>
      <c r="N3177">
        <v>461500</v>
      </c>
      <c r="O3177">
        <v>458900</v>
      </c>
      <c r="P3177">
        <v>448400</v>
      </c>
      <c r="Q3177">
        <v>436200</v>
      </c>
      <c r="R3177">
        <v>436200</v>
      </c>
      <c r="S3177">
        <v>428000</v>
      </c>
      <c r="T3177">
        <v>421400</v>
      </c>
      <c r="U3177">
        <v>434700</v>
      </c>
      <c r="V3177">
        <v>431000</v>
      </c>
      <c r="W3177">
        <v>460200</v>
      </c>
      <c r="X3177">
        <v>473100</v>
      </c>
      <c r="Y3177">
        <v>482100</v>
      </c>
      <c r="Z3177">
        <v>482100</v>
      </c>
      <c r="AA3177">
        <v>451600</v>
      </c>
      <c r="AB3177">
        <v>82</v>
      </c>
      <c r="AC3177">
        <v>150</v>
      </c>
      <c r="AD3177">
        <v>4</v>
      </c>
      <c r="AE3177">
        <v>80</v>
      </c>
      <c r="AF3177">
        <v>89</v>
      </c>
      <c r="AG3177">
        <v>102</v>
      </c>
      <c r="AH3177">
        <v>116</v>
      </c>
      <c r="AI3177">
        <v>82</v>
      </c>
      <c r="AJ3177">
        <v>92</v>
      </c>
      <c r="AK3177">
        <v>93</v>
      </c>
      <c r="AL3177">
        <v>63</v>
      </c>
      <c r="AM3177">
        <v>83</v>
      </c>
      <c r="AO3177">
        <v>93</v>
      </c>
      <c r="AP3177">
        <v>62</v>
      </c>
      <c r="AQ3177">
        <v>125</v>
      </c>
      <c r="AR3177">
        <v>68</v>
      </c>
      <c r="AS3177">
        <v>134</v>
      </c>
      <c r="AT3177">
        <v>106</v>
      </c>
      <c r="AU3177">
        <v>68</v>
      </c>
      <c r="AW3177">
        <v>52</v>
      </c>
      <c r="AX3177">
        <v>77</v>
      </c>
      <c r="AY3177" s="14">
        <f t="shared" si="500"/>
        <v>86.714285714285708</v>
      </c>
      <c r="AZ3177" s="14">
        <f t="shared" si="508"/>
        <v>23</v>
      </c>
      <c r="BA3177" s="19">
        <f t="shared" si="501"/>
        <v>0.95454545454545459</v>
      </c>
      <c r="BB3177" s="20">
        <f t="shared" si="509"/>
        <v>31.145052347271555</v>
      </c>
      <c r="BC3177">
        <f t="shared" si="502"/>
        <v>0</v>
      </c>
      <c r="BD3177" s="14">
        <f t="shared" si="503"/>
        <v>6</v>
      </c>
      <c r="BE3177" s="14">
        <f t="shared" si="504"/>
        <v>84.5</v>
      </c>
      <c r="BF3177" s="14">
        <f t="shared" si="505"/>
        <v>88.166666666666671</v>
      </c>
      <c r="BG3177" s="14">
        <f t="shared" si="506"/>
        <v>86.5</v>
      </c>
    </row>
    <row r="3178" spans="1:59" x14ac:dyDescent="0.2">
      <c r="A3178" t="str">
        <f t="shared" si="507"/>
        <v>Dayne Zorko_2018</v>
      </c>
      <c r="B3178" t="s">
        <v>620</v>
      </c>
      <c r="C3178" t="s">
        <v>514</v>
      </c>
      <c r="D3178">
        <v>2018</v>
      </c>
      <c r="E3178">
        <v>608900</v>
      </c>
      <c r="F3178">
        <v>608900</v>
      </c>
      <c r="G3178">
        <v>608900</v>
      </c>
      <c r="H3178">
        <v>549300</v>
      </c>
      <c r="I3178">
        <v>529700</v>
      </c>
      <c r="J3178">
        <v>485100</v>
      </c>
      <c r="K3178">
        <v>430100</v>
      </c>
      <c r="L3178">
        <v>425700</v>
      </c>
      <c r="M3178">
        <v>459000</v>
      </c>
      <c r="N3178">
        <v>516500</v>
      </c>
      <c r="O3178">
        <v>530400</v>
      </c>
      <c r="P3178">
        <v>532500</v>
      </c>
      <c r="Q3178">
        <v>527700</v>
      </c>
      <c r="R3178">
        <v>527700</v>
      </c>
      <c r="S3178">
        <v>520300</v>
      </c>
      <c r="T3178">
        <v>510700</v>
      </c>
      <c r="U3178">
        <v>512100</v>
      </c>
      <c r="V3178">
        <v>517600</v>
      </c>
      <c r="W3178">
        <v>525100</v>
      </c>
      <c r="X3178">
        <v>525700</v>
      </c>
      <c r="Y3178">
        <v>544600</v>
      </c>
      <c r="Z3178">
        <v>540300</v>
      </c>
      <c r="AA3178">
        <v>472200</v>
      </c>
      <c r="AB3178">
        <v>32</v>
      </c>
      <c r="AC3178">
        <v>105</v>
      </c>
      <c r="AD3178">
        <v>92</v>
      </c>
      <c r="AE3178">
        <v>82</v>
      </c>
      <c r="AF3178">
        <v>37</v>
      </c>
      <c r="AG3178">
        <v>46</v>
      </c>
      <c r="AH3178">
        <v>164</v>
      </c>
      <c r="AI3178">
        <v>121</v>
      </c>
      <c r="AJ3178">
        <v>121</v>
      </c>
      <c r="AK3178">
        <v>99</v>
      </c>
      <c r="AL3178">
        <v>103</v>
      </c>
      <c r="AM3178">
        <v>110</v>
      </c>
      <c r="AO3178">
        <v>90</v>
      </c>
      <c r="AP3178">
        <v>97</v>
      </c>
      <c r="AQ3178">
        <v>129</v>
      </c>
      <c r="AR3178">
        <v>99</v>
      </c>
      <c r="AS3178">
        <v>106</v>
      </c>
      <c r="AT3178">
        <v>118</v>
      </c>
      <c r="AU3178">
        <v>142</v>
      </c>
      <c r="AV3178">
        <v>66</v>
      </c>
      <c r="AW3178">
        <v>80</v>
      </c>
      <c r="AX3178">
        <v>69</v>
      </c>
      <c r="AY3178" s="14">
        <f t="shared" si="500"/>
        <v>95.818181818181813</v>
      </c>
      <c r="AZ3178" s="14">
        <f t="shared" si="508"/>
        <v>23</v>
      </c>
      <c r="BA3178" s="19">
        <f t="shared" si="501"/>
        <v>1</v>
      </c>
      <c r="BB3178" s="20">
        <f t="shared" si="509"/>
        <v>32.526379570517349</v>
      </c>
      <c r="BC3178">
        <f t="shared" si="502"/>
        <v>0</v>
      </c>
      <c r="BD3178" s="14">
        <f t="shared" si="503"/>
        <v>8</v>
      </c>
      <c r="BE3178" s="14">
        <f t="shared" si="504"/>
        <v>65.666666666666671</v>
      </c>
      <c r="BF3178" s="14">
        <f t="shared" si="505"/>
        <v>119.66666666666667</v>
      </c>
      <c r="BG3178" s="14">
        <f t="shared" si="506"/>
        <v>100.66666666666667</v>
      </c>
    </row>
    <row r="3179" spans="1:59" x14ac:dyDescent="0.2">
      <c r="A3179" t="str">
        <f t="shared" si="507"/>
        <v>Dayne Zorko_2017</v>
      </c>
      <c r="B3179" t="s">
        <v>620</v>
      </c>
      <c r="C3179" t="s">
        <v>514</v>
      </c>
      <c r="D3179">
        <v>2017</v>
      </c>
      <c r="E3179">
        <v>593000</v>
      </c>
      <c r="F3179">
        <v>593000</v>
      </c>
      <c r="G3179">
        <v>593000</v>
      </c>
      <c r="H3179">
        <v>588200</v>
      </c>
      <c r="I3179">
        <v>585800</v>
      </c>
      <c r="J3179">
        <v>588400</v>
      </c>
      <c r="K3179">
        <v>571200</v>
      </c>
      <c r="L3179">
        <v>545700</v>
      </c>
      <c r="M3179">
        <v>525000</v>
      </c>
      <c r="N3179">
        <v>534800</v>
      </c>
      <c r="O3179">
        <v>560500</v>
      </c>
      <c r="P3179">
        <v>560500</v>
      </c>
      <c r="Q3179">
        <v>584300</v>
      </c>
      <c r="R3179">
        <v>610600</v>
      </c>
      <c r="S3179">
        <v>594800</v>
      </c>
      <c r="T3179">
        <v>576700</v>
      </c>
      <c r="U3179">
        <v>586700</v>
      </c>
      <c r="V3179">
        <v>595500</v>
      </c>
      <c r="W3179">
        <v>611500</v>
      </c>
      <c r="X3179">
        <v>611500</v>
      </c>
      <c r="Y3179">
        <v>573200</v>
      </c>
      <c r="Z3179">
        <v>555200</v>
      </c>
      <c r="AA3179">
        <v>530100</v>
      </c>
      <c r="AB3179">
        <v>114</v>
      </c>
      <c r="AC3179">
        <v>112</v>
      </c>
      <c r="AD3179">
        <v>109</v>
      </c>
      <c r="AE3179">
        <v>118</v>
      </c>
      <c r="AF3179">
        <v>121</v>
      </c>
      <c r="AG3179">
        <v>68</v>
      </c>
      <c r="AH3179">
        <v>88</v>
      </c>
      <c r="AI3179">
        <v>119</v>
      </c>
      <c r="AJ3179">
        <v>123</v>
      </c>
      <c r="AK3179">
        <v>130</v>
      </c>
      <c r="AM3179">
        <v>129</v>
      </c>
      <c r="AN3179">
        <v>143</v>
      </c>
      <c r="AO3179">
        <v>51</v>
      </c>
      <c r="AP3179">
        <v>119</v>
      </c>
      <c r="AQ3179">
        <v>196</v>
      </c>
      <c r="AR3179">
        <v>55</v>
      </c>
      <c r="AS3179">
        <v>142</v>
      </c>
      <c r="AU3179">
        <v>86</v>
      </c>
      <c r="AV3179">
        <v>78</v>
      </c>
      <c r="AW3179">
        <v>115</v>
      </c>
      <c r="AX3179">
        <v>110</v>
      </c>
      <c r="AY3179" s="14">
        <f t="shared" si="500"/>
        <v>110.76190476190476</v>
      </c>
      <c r="AZ3179" s="14">
        <f t="shared" si="508"/>
        <v>23</v>
      </c>
      <c r="BA3179" s="19">
        <f t="shared" si="501"/>
        <v>0.95454545454545459</v>
      </c>
      <c r="BB3179" s="20">
        <f t="shared" si="509"/>
        <v>32.537524125084815</v>
      </c>
      <c r="BC3179">
        <f t="shared" si="502"/>
        <v>0</v>
      </c>
      <c r="BD3179" s="14">
        <f t="shared" si="503"/>
        <v>9</v>
      </c>
      <c r="BE3179" s="14">
        <f t="shared" si="504"/>
        <v>107</v>
      </c>
      <c r="BF3179" s="14">
        <f t="shared" si="505"/>
        <v>117.8</v>
      </c>
      <c r="BG3179" s="14">
        <f t="shared" si="506"/>
        <v>112.625</v>
      </c>
    </row>
    <row r="3180" spans="1:59" x14ac:dyDescent="0.2">
      <c r="A3180" t="str">
        <f t="shared" si="507"/>
        <v>Dayne Zorko_2016</v>
      </c>
      <c r="B3180" t="s">
        <v>620</v>
      </c>
      <c r="C3180" t="s">
        <v>514</v>
      </c>
      <c r="D3180">
        <v>2016</v>
      </c>
      <c r="E3180">
        <v>543000</v>
      </c>
      <c r="F3180">
        <v>543000</v>
      </c>
      <c r="G3180">
        <v>543000</v>
      </c>
      <c r="H3180">
        <v>543000</v>
      </c>
      <c r="I3180">
        <v>568000</v>
      </c>
      <c r="J3180">
        <v>566900</v>
      </c>
      <c r="K3180">
        <v>565300</v>
      </c>
      <c r="L3180">
        <v>559600</v>
      </c>
      <c r="M3180">
        <v>567900</v>
      </c>
      <c r="N3180">
        <v>577300</v>
      </c>
      <c r="O3180">
        <v>585000</v>
      </c>
      <c r="P3180">
        <v>576600</v>
      </c>
      <c r="Q3180">
        <v>554700</v>
      </c>
      <c r="R3180">
        <v>532300</v>
      </c>
      <c r="S3180">
        <v>532300</v>
      </c>
      <c r="T3180">
        <v>532300</v>
      </c>
      <c r="U3180">
        <v>517600</v>
      </c>
      <c r="V3180">
        <v>518200</v>
      </c>
      <c r="W3180">
        <v>519900</v>
      </c>
      <c r="X3180">
        <v>519700</v>
      </c>
      <c r="Y3180">
        <v>511400</v>
      </c>
      <c r="Z3180">
        <v>521700</v>
      </c>
      <c r="AA3180">
        <v>512800</v>
      </c>
      <c r="AC3180">
        <v>148</v>
      </c>
      <c r="AD3180">
        <v>111</v>
      </c>
      <c r="AE3180">
        <v>117</v>
      </c>
      <c r="AF3180">
        <v>102</v>
      </c>
      <c r="AG3180">
        <v>110</v>
      </c>
      <c r="AH3180">
        <v>111</v>
      </c>
      <c r="AI3180">
        <v>130</v>
      </c>
      <c r="AJ3180">
        <v>120</v>
      </c>
      <c r="AK3180">
        <v>114</v>
      </c>
      <c r="AL3180">
        <v>97</v>
      </c>
      <c r="AM3180">
        <v>86</v>
      </c>
      <c r="AN3180">
        <v>108</v>
      </c>
      <c r="AQ3180">
        <v>94</v>
      </c>
      <c r="AR3180">
        <v>116</v>
      </c>
      <c r="AS3180">
        <v>113</v>
      </c>
      <c r="AT3180">
        <v>92</v>
      </c>
      <c r="AU3180">
        <v>98</v>
      </c>
      <c r="AV3180">
        <v>151</v>
      </c>
      <c r="AW3180">
        <v>54</v>
      </c>
      <c r="AX3180">
        <v>108</v>
      </c>
      <c r="AY3180" s="14">
        <f t="shared" si="500"/>
        <v>109</v>
      </c>
      <c r="AZ3180" s="14">
        <f t="shared" si="508"/>
        <v>23</v>
      </c>
      <c r="BA3180" s="19">
        <f t="shared" si="501"/>
        <v>0.90909090909090906</v>
      </c>
      <c r="BB3180" s="20">
        <f t="shared" si="509"/>
        <v>21.01878858745695</v>
      </c>
      <c r="BC3180">
        <f t="shared" si="502"/>
        <v>0</v>
      </c>
      <c r="BD3180" s="14">
        <f t="shared" si="503"/>
        <v>21</v>
      </c>
      <c r="BE3180" s="14">
        <f t="shared" si="504"/>
        <v>117.6</v>
      </c>
      <c r="BF3180" s="14">
        <f t="shared" si="505"/>
        <v>109.66666666666667</v>
      </c>
      <c r="BG3180" s="14">
        <f t="shared" si="506"/>
        <v>103.25</v>
      </c>
    </row>
    <row r="3181" spans="1:59" x14ac:dyDescent="0.2">
      <c r="A3181" t="str">
        <f t="shared" si="507"/>
        <v>Dayne Zorko_2015</v>
      </c>
      <c r="B3181" t="s">
        <v>620</v>
      </c>
      <c r="C3181" t="s">
        <v>514</v>
      </c>
      <c r="D3181">
        <v>2015</v>
      </c>
      <c r="E3181">
        <v>531900</v>
      </c>
      <c r="F3181">
        <v>531900</v>
      </c>
      <c r="G3181">
        <v>531900</v>
      </c>
      <c r="H3181">
        <v>517200</v>
      </c>
      <c r="I3181">
        <v>498300</v>
      </c>
      <c r="J3181">
        <v>498700</v>
      </c>
      <c r="K3181">
        <v>469400</v>
      </c>
      <c r="L3181">
        <v>445800</v>
      </c>
      <c r="M3181">
        <v>411700</v>
      </c>
      <c r="N3181">
        <v>406300</v>
      </c>
      <c r="O3181">
        <v>408500</v>
      </c>
      <c r="P3181">
        <v>408500</v>
      </c>
      <c r="Q3181">
        <v>424300</v>
      </c>
      <c r="R3181">
        <v>447400</v>
      </c>
      <c r="S3181">
        <v>478300</v>
      </c>
      <c r="T3181">
        <v>515500</v>
      </c>
      <c r="U3181">
        <v>554100</v>
      </c>
      <c r="V3181">
        <v>567000</v>
      </c>
      <c r="W3181">
        <v>549100</v>
      </c>
      <c r="X3181">
        <v>530900</v>
      </c>
      <c r="Y3181">
        <v>526200</v>
      </c>
      <c r="Z3181">
        <v>563300</v>
      </c>
      <c r="AA3181">
        <v>579600</v>
      </c>
      <c r="AB3181">
        <v>105</v>
      </c>
      <c r="AC3181">
        <v>62</v>
      </c>
      <c r="AD3181">
        <v>115</v>
      </c>
      <c r="AE3181">
        <v>88</v>
      </c>
      <c r="AF3181">
        <v>96</v>
      </c>
      <c r="AG3181">
        <v>48</v>
      </c>
      <c r="AH3181">
        <v>83</v>
      </c>
      <c r="AI3181">
        <v>57</v>
      </c>
      <c r="AJ3181">
        <v>93</v>
      </c>
      <c r="AK3181">
        <v>95</v>
      </c>
      <c r="AM3181">
        <v>91</v>
      </c>
      <c r="AN3181">
        <v>119</v>
      </c>
      <c r="AO3181">
        <v>124</v>
      </c>
      <c r="AP3181">
        <v>124</v>
      </c>
      <c r="AQ3181">
        <v>145</v>
      </c>
      <c r="AR3181">
        <v>96</v>
      </c>
      <c r="AS3181">
        <v>61</v>
      </c>
      <c r="AT3181">
        <v>134</v>
      </c>
      <c r="AU3181">
        <v>117</v>
      </c>
      <c r="AV3181">
        <v>157</v>
      </c>
      <c r="AW3181">
        <v>109</v>
      </c>
      <c r="AX3181">
        <v>95</v>
      </c>
      <c r="AY3181" s="14">
        <f t="shared" si="500"/>
        <v>100.63636363636364</v>
      </c>
      <c r="AZ3181" s="14">
        <f t="shared" si="508"/>
        <v>23</v>
      </c>
      <c r="BA3181" s="19">
        <f t="shared" si="501"/>
        <v>1</v>
      </c>
      <c r="BB3181" s="20">
        <f t="shared" si="509"/>
        <v>28.214392569253519</v>
      </c>
      <c r="BC3181">
        <f t="shared" si="502"/>
        <v>0</v>
      </c>
      <c r="BD3181" s="14">
        <f t="shared" si="503"/>
        <v>10</v>
      </c>
      <c r="BE3181" s="14">
        <f t="shared" si="504"/>
        <v>85.666666666666671</v>
      </c>
      <c r="BF3181" s="14">
        <f t="shared" si="505"/>
        <v>83.8</v>
      </c>
      <c r="BG3181" s="14">
        <f t="shared" si="506"/>
        <v>115.33333333333333</v>
      </c>
    </row>
    <row r="3182" spans="1:59" x14ac:dyDescent="0.2">
      <c r="A3182" t="str">
        <f t="shared" si="507"/>
        <v>Cameron Zurhaar_2018</v>
      </c>
      <c r="B3182" t="s">
        <v>1006</v>
      </c>
      <c r="C3182" t="s">
        <v>316</v>
      </c>
      <c r="D3182">
        <v>2018</v>
      </c>
      <c r="E3182">
        <v>190200</v>
      </c>
      <c r="F3182">
        <v>190200</v>
      </c>
      <c r="G3182">
        <v>190200</v>
      </c>
      <c r="H3182">
        <v>190200</v>
      </c>
      <c r="I3182">
        <v>190200</v>
      </c>
      <c r="J3182">
        <v>190200</v>
      </c>
      <c r="K3182">
        <v>190200</v>
      </c>
      <c r="L3182">
        <v>218600</v>
      </c>
      <c r="M3182">
        <v>218600</v>
      </c>
      <c r="N3182">
        <v>218600</v>
      </c>
      <c r="O3182">
        <v>218600</v>
      </c>
      <c r="P3182">
        <v>218600</v>
      </c>
      <c r="Q3182">
        <v>213000</v>
      </c>
      <c r="R3182">
        <v>213000</v>
      </c>
      <c r="S3182">
        <v>213000</v>
      </c>
      <c r="T3182">
        <v>213000</v>
      </c>
      <c r="U3182">
        <v>212400</v>
      </c>
      <c r="V3182">
        <v>212400</v>
      </c>
      <c r="W3182">
        <v>212400</v>
      </c>
      <c r="X3182">
        <v>212400</v>
      </c>
      <c r="Y3182">
        <v>212400</v>
      </c>
      <c r="Z3182">
        <v>212400</v>
      </c>
      <c r="AA3182">
        <v>212400</v>
      </c>
      <c r="AF3182">
        <v>87</v>
      </c>
      <c r="AG3182">
        <v>44</v>
      </c>
      <c r="AH3182">
        <v>46</v>
      </c>
      <c r="AM3182">
        <v>30</v>
      </c>
      <c r="AQ3182">
        <v>53</v>
      </c>
      <c r="AY3182" s="14">
        <f t="shared" si="500"/>
        <v>52</v>
      </c>
      <c r="AZ3182" s="14">
        <f t="shared" si="508"/>
        <v>23</v>
      </c>
      <c r="BA3182" s="19">
        <f t="shared" si="501"/>
        <v>0.22727272727272727</v>
      </c>
      <c r="BB3182" s="20">
        <f t="shared" si="509"/>
        <v>21.272047386182649</v>
      </c>
      <c r="BC3182">
        <f t="shared" si="502"/>
        <v>0</v>
      </c>
      <c r="BD3182" s="14">
        <f t="shared" si="503"/>
        <v>1</v>
      </c>
      <c r="BE3182" s="14">
        <f t="shared" si="504"/>
        <v>65.5</v>
      </c>
      <c r="BF3182" s="14">
        <f t="shared" si="505"/>
        <v>38</v>
      </c>
      <c r="BG3182" s="14">
        <f t="shared" si="506"/>
        <v>53</v>
      </c>
    </row>
    <row r="3183" spans="1:59" x14ac:dyDescent="0.2">
      <c r="A3183" t="str">
        <f t="shared" si="507"/>
        <v>Cameron Zurhaar_2017</v>
      </c>
      <c r="B3183" t="s">
        <v>1006</v>
      </c>
      <c r="C3183" t="s">
        <v>316</v>
      </c>
      <c r="D3183">
        <v>2017</v>
      </c>
      <c r="E3183">
        <v>114400</v>
      </c>
      <c r="F3183">
        <v>114400</v>
      </c>
      <c r="G3183">
        <v>114400</v>
      </c>
      <c r="H3183">
        <v>114400</v>
      </c>
      <c r="I3183">
        <v>114400</v>
      </c>
      <c r="J3183">
        <v>114400</v>
      </c>
      <c r="K3183">
        <v>114400</v>
      </c>
      <c r="L3183">
        <v>114400</v>
      </c>
      <c r="M3183">
        <v>114400</v>
      </c>
      <c r="N3183">
        <v>114400</v>
      </c>
      <c r="O3183">
        <v>114400</v>
      </c>
      <c r="P3183">
        <v>114400</v>
      </c>
      <c r="Q3183">
        <v>114400</v>
      </c>
      <c r="R3183">
        <v>114400</v>
      </c>
      <c r="S3183">
        <v>114400</v>
      </c>
      <c r="T3183">
        <v>114400</v>
      </c>
      <c r="U3183">
        <v>114400</v>
      </c>
      <c r="V3183">
        <v>114400</v>
      </c>
      <c r="W3183">
        <v>114400</v>
      </c>
      <c r="X3183">
        <v>114400</v>
      </c>
      <c r="Y3183">
        <v>114400</v>
      </c>
      <c r="Z3183">
        <v>144400</v>
      </c>
      <c r="AA3183">
        <v>169000</v>
      </c>
      <c r="AR3183">
        <v>30</v>
      </c>
      <c r="AS3183">
        <v>37</v>
      </c>
      <c r="AV3183">
        <v>70</v>
      </c>
      <c r="AW3183">
        <v>36</v>
      </c>
      <c r="AY3183" s="14">
        <f t="shared" ref="AY3183:AY3221" si="510">IFERROR(AVERAGEIFS(AB3183:AX3183,AB3183:AX3183,"&lt;&gt;"),"")</f>
        <v>43.25</v>
      </c>
      <c r="AZ3183" s="14">
        <f t="shared" si="508"/>
        <v>23</v>
      </c>
      <c r="BA3183" s="19">
        <f t="shared" ref="BA3183:BA3221" si="511">COUNTIF(AB3183:AX3183,"&lt;&gt;")/22</f>
        <v>0.18181818181818182</v>
      </c>
      <c r="BB3183" s="20">
        <f t="shared" si="509"/>
        <v>18.099263336758579</v>
      </c>
      <c r="BC3183">
        <f t="shared" ref="BC3183:BC3221" si="512">COUNTIFS(E3183:AA3183,0)</f>
        <v>0</v>
      </c>
      <c r="BD3183" s="14">
        <f t="shared" ref="BD3183:BD3221" si="513">MATCH(MIN(E3183:AA3183),E3183:AA3183,0)</f>
        <v>1</v>
      </c>
      <c r="BE3183" s="14" t="str">
        <f t="shared" ref="BE3183:BE3221" si="514">IFERROR(AVERAGE(AB3183:AG3183),"")</f>
        <v/>
      </c>
      <c r="BF3183" s="14" t="str">
        <f t="shared" ref="BF3183:BF3221" si="515">IFERROR(AVERAGE(AH3183:AM3183),"")</f>
        <v/>
      </c>
      <c r="BG3183" s="14">
        <f t="shared" ref="BG3183:BG3221" si="516">IFERROR(AVERAGE(AP3183:AX3183),"")</f>
        <v>43.25</v>
      </c>
    </row>
    <row r="3184" spans="1:59" x14ac:dyDescent="0.2">
      <c r="A3184" t="str">
        <f t="shared" si="507"/>
        <v>Cameron Zurhaar_2016</v>
      </c>
      <c r="B3184" t="s">
        <v>1006</v>
      </c>
      <c r="C3184" t="s">
        <v>316</v>
      </c>
      <c r="D3184">
        <v>2016</v>
      </c>
      <c r="E3184">
        <v>0</v>
      </c>
      <c r="F3184">
        <v>0</v>
      </c>
      <c r="G3184">
        <v>0</v>
      </c>
      <c r="H3184">
        <v>0</v>
      </c>
      <c r="I3184">
        <v>0</v>
      </c>
      <c r="J3184">
        <v>0</v>
      </c>
      <c r="K3184">
        <v>0</v>
      </c>
      <c r="L3184">
        <v>0</v>
      </c>
      <c r="M3184">
        <v>0</v>
      </c>
      <c r="N3184">
        <v>0</v>
      </c>
      <c r="O3184">
        <v>0</v>
      </c>
      <c r="P3184">
        <v>0</v>
      </c>
      <c r="Q3184">
        <v>0</v>
      </c>
      <c r="R3184">
        <v>0</v>
      </c>
      <c r="S3184">
        <v>0</v>
      </c>
      <c r="T3184">
        <v>0</v>
      </c>
      <c r="U3184">
        <v>0</v>
      </c>
      <c r="V3184">
        <v>0</v>
      </c>
      <c r="W3184">
        <v>0</v>
      </c>
      <c r="X3184">
        <v>0</v>
      </c>
      <c r="Y3184">
        <v>0</v>
      </c>
      <c r="Z3184">
        <v>0</v>
      </c>
      <c r="AA3184">
        <v>0</v>
      </c>
      <c r="AY3184" s="14" t="str">
        <f t="shared" si="510"/>
        <v/>
      </c>
      <c r="AZ3184" s="14">
        <f t="shared" si="508"/>
        <v>23</v>
      </c>
      <c r="BA3184" s="19">
        <f t="shared" si="511"/>
        <v>0</v>
      </c>
      <c r="BB3184" s="20" t="e">
        <f t="shared" si="509"/>
        <v>#DIV/0!</v>
      </c>
      <c r="BC3184">
        <f t="shared" si="512"/>
        <v>23</v>
      </c>
      <c r="BD3184" s="14">
        <f t="shared" si="513"/>
        <v>1</v>
      </c>
      <c r="BE3184" s="14" t="str">
        <f t="shared" si="514"/>
        <v/>
      </c>
      <c r="BF3184" s="14" t="str">
        <f t="shared" si="515"/>
        <v/>
      </c>
      <c r="BG3184" s="14" t="str">
        <f t="shared" si="516"/>
        <v/>
      </c>
    </row>
    <row r="3185" spans="1:59" x14ac:dyDescent="0.2">
      <c r="A3185" t="str">
        <f t="shared" si="507"/>
        <v>Cameron Zurhaar_2015</v>
      </c>
      <c r="B3185" t="s">
        <v>1006</v>
      </c>
      <c r="C3185" t="s">
        <v>316</v>
      </c>
      <c r="D3185">
        <v>2015</v>
      </c>
      <c r="E3185">
        <v>0</v>
      </c>
      <c r="F3185">
        <v>0</v>
      </c>
      <c r="G3185">
        <v>0</v>
      </c>
      <c r="H3185">
        <v>0</v>
      </c>
      <c r="I3185">
        <v>0</v>
      </c>
      <c r="J3185">
        <v>0</v>
      </c>
      <c r="K3185">
        <v>0</v>
      </c>
      <c r="L3185">
        <v>0</v>
      </c>
      <c r="M3185">
        <v>0</v>
      </c>
      <c r="N3185">
        <v>0</v>
      </c>
      <c r="O3185">
        <v>0</v>
      </c>
      <c r="P3185">
        <v>0</v>
      </c>
      <c r="Q3185">
        <v>0</v>
      </c>
      <c r="R3185">
        <v>0</v>
      </c>
      <c r="S3185">
        <v>0</v>
      </c>
      <c r="T3185">
        <v>0</v>
      </c>
      <c r="U3185">
        <v>0</v>
      </c>
      <c r="V3185">
        <v>0</v>
      </c>
      <c r="W3185">
        <v>0</v>
      </c>
      <c r="X3185">
        <v>0</v>
      </c>
      <c r="Y3185">
        <v>0</v>
      </c>
      <c r="Z3185">
        <v>0</v>
      </c>
      <c r="AA3185">
        <v>0</v>
      </c>
      <c r="AY3185" s="14" t="str">
        <f t="shared" si="510"/>
        <v/>
      </c>
      <c r="AZ3185" s="14">
        <f t="shared" si="508"/>
        <v>23</v>
      </c>
      <c r="BA3185" s="19">
        <f t="shared" si="511"/>
        <v>0</v>
      </c>
      <c r="BB3185" s="20" t="e">
        <f t="shared" si="509"/>
        <v>#DIV/0!</v>
      </c>
      <c r="BC3185">
        <f t="shared" si="512"/>
        <v>23</v>
      </c>
      <c r="BD3185" s="14">
        <f t="shared" si="513"/>
        <v>1</v>
      </c>
      <c r="BE3185" s="14" t="str">
        <f t="shared" si="514"/>
        <v/>
      </c>
      <c r="BF3185" s="14" t="str">
        <f t="shared" si="515"/>
        <v/>
      </c>
      <c r="BG3185" s="14" t="str">
        <f t="shared" si="516"/>
        <v/>
      </c>
    </row>
    <row r="3186" spans="1:59" x14ac:dyDescent="0.2">
      <c r="A3186" t="str">
        <f t="shared" si="507"/>
        <v>Jordan Dawson_2018</v>
      </c>
      <c r="B3186" t="s">
        <v>1558</v>
      </c>
      <c r="C3186" t="s">
        <v>423</v>
      </c>
      <c r="D3186">
        <v>2018</v>
      </c>
      <c r="E3186">
        <v>123900</v>
      </c>
      <c r="F3186">
        <v>123900</v>
      </c>
      <c r="G3186">
        <v>123900</v>
      </c>
      <c r="H3186">
        <v>123900</v>
      </c>
      <c r="I3186">
        <v>123900</v>
      </c>
      <c r="J3186">
        <v>123900</v>
      </c>
      <c r="K3186">
        <v>123900</v>
      </c>
      <c r="L3186">
        <v>123900</v>
      </c>
      <c r="M3186">
        <v>123900</v>
      </c>
      <c r="N3186">
        <v>123900</v>
      </c>
      <c r="O3186">
        <v>123900</v>
      </c>
      <c r="P3186">
        <v>123900</v>
      </c>
      <c r="Q3186">
        <v>123900</v>
      </c>
      <c r="R3186">
        <v>123900</v>
      </c>
      <c r="S3186">
        <v>123900</v>
      </c>
      <c r="T3186">
        <v>123900</v>
      </c>
      <c r="U3186">
        <v>123900</v>
      </c>
      <c r="V3186">
        <v>123900</v>
      </c>
      <c r="W3186">
        <v>123900</v>
      </c>
      <c r="X3186">
        <v>123900</v>
      </c>
      <c r="Y3186">
        <v>123900</v>
      </c>
      <c r="Z3186">
        <v>182300</v>
      </c>
      <c r="AA3186">
        <v>215100</v>
      </c>
      <c r="AT3186">
        <v>53</v>
      </c>
      <c r="AU3186">
        <v>70</v>
      </c>
      <c r="AV3186">
        <v>85</v>
      </c>
      <c r="AX3186">
        <v>32</v>
      </c>
      <c r="AY3186" s="14">
        <f t="shared" si="510"/>
        <v>60</v>
      </c>
      <c r="AZ3186" s="14">
        <f t="shared" si="508"/>
        <v>23</v>
      </c>
      <c r="BA3186" s="19">
        <f t="shared" si="511"/>
        <v>0.18181818181818182</v>
      </c>
      <c r="BB3186" s="20">
        <f t="shared" si="509"/>
        <v>22.788886180182949</v>
      </c>
      <c r="BC3186">
        <f t="shared" si="512"/>
        <v>0</v>
      </c>
      <c r="BD3186" s="14">
        <f t="shared" si="513"/>
        <v>1</v>
      </c>
      <c r="BE3186" s="14" t="str">
        <f t="shared" si="514"/>
        <v/>
      </c>
      <c r="BF3186" s="14" t="str">
        <f t="shared" si="515"/>
        <v/>
      </c>
      <c r="BG3186" s="14">
        <f t="shared" si="516"/>
        <v>60</v>
      </c>
    </row>
    <row r="3187" spans="1:59" x14ac:dyDescent="0.2">
      <c r="A3187" t="str">
        <f t="shared" si="507"/>
        <v>Jordan Dawson_2017</v>
      </c>
      <c r="B3187" t="s">
        <v>1558</v>
      </c>
      <c r="C3187" t="s">
        <v>423</v>
      </c>
      <c r="D3187">
        <v>2017</v>
      </c>
      <c r="E3187">
        <v>123900</v>
      </c>
      <c r="F3187">
        <v>123900</v>
      </c>
      <c r="G3187">
        <v>123900</v>
      </c>
      <c r="H3187">
        <v>123900</v>
      </c>
      <c r="I3187">
        <v>123900</v>
      </c>
      <c r="J3187">
        <v>123900</v>
      </c>
      <c r="K3187">
        <v>123900</v>
      </c>
      <c r="L3187">
        <v>123900</v>
      </c>
      <c r="M3187">
        <v>123900</v>
      </c>
      <c r="N3187">
        <v>123900</v>
      </c>
      <c r="O3187">
        <v>123900</v>
      </c>
      <c r="P3187">
        <v>123900</v>
      </c>
      <c r="Q3187">
        <v>123900</v>
      </c>
      <c r="R3187">
        <v>123900</v>
      </c>
      <c r="S3187">
        <v>123900</v>
      </c>
      <c r="T3187">
        <v>123900</v>
      </c>
      <c r="U3187">
        <v>123900</v>
      </c>
      <c r="V3187">
        <v>123900</v>
      </c>
      <c r="W3187">
        <v>123900</v>
      </c>
      <c r="X3187">
        <v>123900</v>
      </c>
      <c r="Y3187">
        <v>123900</v>
      </c>
      <c r="Z3187">
        <v>123900</v>
      </c>
      <c r="AA3187">
        <v>123900</v>
      </c>
      <c r="AD3187">
        <v>32</v>
      </c>
      <c r="AY3187" s="14">
        <f t="shared" si="510"/>
        <v>32</v>
      </c>
      <c r="AZ3187" s="14">
        <f t="shared" si="508"/>
        <v>23</v>
      </c>
      <c r="BA3187" s="19">
        <f t="shared" si="511"/>
        <v>4.5454545454545456E-2</v>
      </c>
      <c r="BB3187" s="20" t="e">
        <f t="shared" si="509"/>
        <v>#DIV/0!</v>
      </c>
      <c r="BC3187">
        <f t="shared" si="512"/>
        <v>0</v>
      </c>
      <c r="BD3187" s="14">
        <f t="shared" si="513"/>
        <v>1</v>
      </c>
      <c r="BE3187" s="14">
        <f t="shared" si="514"/>
        <v>32</v>
      </c>
      <c r="BF3187" s="14" t="str">
        <f t="shared" si="515"/>
        <v/>
      </c>
      <c r="BG3187" s="14" t="str">
        <f t="shared" si="516"/>
        <v/>
      </c>
    </row>
    <row r="3188" spans="1:59" x14ac:dyDescent="0.2">
      <c r="A3188" t="str">
        <f t="shared" si="507"/>
        <v>Jordan Dawson_2016</v>
      </c>
      <c r="B3188" t="s">
        <v>1558</v>
      </c>
      <c r="C3188" t="s">
        <v>423</v>
      </c>
      <c r="D3188">
        <v>2016</v>
      </c>
      <c r="E3188">
        <v>117300</v>
      </c>
      <c r="F3188">
        <v>117300</v>
      </c>
      <c r="G3188">
        <v>117300</v>
      </c>
      <c r="H3188">
        <v>117300</v>
      </c>
      <c r="I3188">
        <v>117300</v>
      </c>
      <c r="J3188">
        <v>117300</v>
      </c>
      <c r="K3188">
        <v>117300</v>
      </c>
      <c r="L3188">
        <v>117300</v>
      </c>
      <c r="M3188">
        <v>117300</v>
      </c>
      <c r="N3188">
        <v>117300</v>
      </c>
      <c r="O3188">
        <v>117300</v>
      </c>
      <c r="P3188">
        <v>117300</v>
      </c>
      <c r="Q3188">
        <v>117300</v>
      </c>
      <c r="R3188">
        <v>117300</v>
      </c>
      <c r="S3188">
        <v>117300</v>
      </c>
      <c r="T3188">
        <v>117300</v>
      </c>
      <c r="U3188">
        <v>117300</v>
      </c>
      <c r="V3188">
        <v>117300</v>
      </c>
      <c r="W3188">
        <v>117300</v>
      </c>
      <c r="X3188">
        <v>117300</v>
      </c>
      <c r="Y3188">
        <v>117300</v>
      </c>
      <c r="Z3188">
        <v>117300</v>
      </c>
      <c r="AA3188">
        <v>117300</v>
      </c>
      <c r="AY3188" s="14" t="str">
        <f t="shared" si="510"/>
        <v/>
      </c>
      <c r="AZ3188" s="14">
        <f t="shared" si="508"/>
        <v>23</v>
      </c>
      <c r="BA3188" s="19">
        <f t="shared" si="511"/>
        <v>0</v>
      </c>
      <c r="BB3188" s="20" t="e">
        <f t="shared" si="509"/>
        <v>#DIV/0!</v>
      </c>
      <c r="BC3188">
        <f t="shared" si="512"/>
        <v>0</v>
      </c>
      <c r="BD3188" s="14">
        <f t="shared" si="513"/>
        <v>1</v>
      </c>
      <c r="BE3188" s="14" t="str">
        <f t="shared" si="514"/>
        <v/>
      </c>
      <c r="BF3188" s="14" t="str">
        <f t="shared" si="515"/>
        <v/>
      </c>
      <c r="BG3188" s="14" t="str">
        <f t="shared" si="516"/>
        <v/>
      </c>
    </row>
    <row r="3189" spans="1:59" x14ac:dyDescent="0.2">
      <c r="A3189" t="str">
        <f t="shared" si="507"/>
        <v>Jordan Dawson_2015</v>
      </c>
      <c r="B3189" t="s">
        <v>1558</v>
      </c>
      <c r="C3189" t="s">
        <v>423</v>
      </c>
      <c r="D3189">
        <v>2015</v>
      </c>
      <c r="E3189">
        <v>0</v>
      </c>
      <c r="F3189">
        <v>0</v>
      </c>
      <c r="G3189">
        <v>0</v>
      </c>
      <c r="H3189">
        <v>0</v>
      </c>
      <c r="I3189">
        <v>0</v>
      </c>
      <c r="J3189">
        <v>0</v>
      </c>
      <c r="K3189">
        <v>0</v>
      </c>
      <c r="L3189">
        <v>0</v>
      </c>
      <c r="M3189">
        <v>0</v>
      </c>
      <c r="N3189">
        <v>0</v>
      </c>
      <c r="O3189">
        <v>0</v>
      </c>
      <c r="P3189">
        <v>0</v>
      </c>
      <c r="Q3189">
        <v>0</v>
      </c>
      <c r="R3189">
        <v>0</v>
      </c>
      <c r="S3189">
        <v>0</v>
      </c>
      <c r="T3189">
        <v>0</v>
      </c>
      <c r="U3189">
        <v>0</v>
      </c>
      <c r="V3189">
        <v>0</v>
      </c>
      <c r="W3189">
        <v>0</v>
      </c>
      <c r="X3189">
        <v>0</v>
      </c>
      <c r="Y3189">
        <v>0</v>
      </c>
      <c r="Z3189">
        <v>0</v>
      </c>
      <c r="AA3189">
        <v>0</v>
      </c>
      <c r="AY3189" s="14" t="str">
        <f t="shared" si="510"/>
        <v/>
      </c>
      <c r="AZ3189" s="14">
        <f t="shared" si="508"/>
        <v>23</v>
      </c>
      <c r="BA3189" s="19">
        <f t="shared" si="511"/>
        <v>0</v>
      </c>
      <c r="BB3189" s="20" t="e">
        <f t="shared" si="509"/>
        <v>#DIV/0!</v>
      </c>
      <c r="BC3189">
        <f t="shared" si="512"/>
        <v>23</v>
      </c>
      <c r="BD3189" s="14">
        <f t="shared" si="513"/>
        <v>1</v>
      </c>
      <c r="BE3189" s="14" t="str">
        <f t="shared" si="514"/>
        <v/>
      </c>
      <c r="BF3189" s="14" t="str">
        <f t="shared" si="515"/>
        <v/>
      </c>
      <c r="BG3189" s="14" t="str">
        <f t="shared" si="516"/>
        <v/>
      </c>
    </row>
    <row r="3190" spans="1:59" x14ac:dyDescent="0.2">
      <c r="A3190" t="str">
        <f t="shared" si="507"/>
        <v>Bradley Lynch_2018</v>
      </c>
      <c r="B3190" t="s">
        <v>1597</v>
      </c>
      <c r="C3190" t="s">
        <v>443</v>
      </c>
      <c r="D3190">
        <v>2018</v>
      </c>
      <c r="E3190">
        <v>123900</v>
      </c>
      <c r="F3190">
        <v>123900</v>
      </c>
      <c r="G3190">
        <v>123900</v>
      </c>
      <c r="H3190">
        <v>123900</v>
      </c>
      <c r="I3190">
        <v>123900</v>
      </c>
      <c r="J3190">
        <v>123900</v>
      </c>
      <c r="K3190">
        <v>123900</v>
      </c>
      <c r="L3190">
        <v>123900</v>
      </c>
      <c r="M3190">
        <v>123900</v>
      </c>
      <c r="N3190">
        <v>123900</v>
      </c>
      <c r="O3190">
        <v>123900</v>
      </c>
      <c r="P3190">
        <v>123900</v>
      </c>
      <c r="Q3190">
        <v>123900</v>
      </c>
      <c r="R3190">
        <v>123900</v>
      </c>
      <c r="S3190">
        <v>123900</v>
      </c>
      <c r="T3190">
        <v>123900</v>
      </c>
      <c r="U3190">
        <v>123900</v>
      </c>
      <c r="V3190">
        <v>181400</v>
      </c>
      <c r="W3190">
        <v>219500</v>
      </c>
      <c r="X3190">
        <v>226300</v>
      </c>
      <c r="Y3190">
        <v>218600</v>
      </c>
      <c r="Z3190">
        <v>206300</v>
      </c>
      <c r="AA3190">
        <v>196500</v>
      </c>
      <c r="AP3190">
        <v>63</v>
      </c>
      <c r="AQ3190">
        <v>84</v>
      </c>
      <c r="AR3190">
        <v>58</v>
      </c>
      <c r="AS3190">
        <v>55</v>
      </c>
      <c r="AT3190">
        <v>37</v>
      </c>
      <c r="AU3190">
        <v>30</v>
      </c>
      <c r="AV3190">
        <v>40</v>
      </c>
      <c r="AW3190">
        <v>23</v>
      </c>
      <c r="AX3190">
        <v>68</v>
      </c>
      <c r="AY3190" s="14">
        <f t="shared" si="510"/>
        <v>50.888888888888886</v>
      </c>
      <c r="AZ3190" s="14">
        <f t="shared" si="508"/>
        <v>23</v>
      </c>
      <c r="BA3190" s="19">
        <f t="shared" si="511"/>
        <v>0.40909090909090912</v>
      </c>
      <c r="BB3190" s="20">
        <f t="shared" si="509"/>
        <v>19.776529298921773</v>
      </c>
      <c r="BC3190">
        <f t="shared" si="512"/>
        <v>0</v>
      </c>
      <c r="BD3190" s="14">
        <f t="shared" si="513"/>
        <v>1</v>
      </c>
      <c r="BE3190" s="14" t="str">
        <f t="shared" si="514"/>
        <v/>
      </c>
      <c r="BF3190" s="14" t="str">
        <f t="shared" si="515"/>
        <v/>
      </c>
      <c r="BG3190" s="14">
        <f t="shared" si="516"/>
        <v>50.888888888888886</v>
      </c>
    </row>
    <row r="3191" spans="1:59" x14ac:dyDescent="0.2">
      <c r="A3191" t="str">
        <f t="shared" si="507"/>
        <v>Bradley Lynch_2017</v>
      </c>
      <c r="B3191" t="s">
        <v>1597</v>
      </c>
      <c r="C3191" t="s">
        <v>443</v>
      </c>
      <c r="D3191">
        <v>2017</v>
      </c>
      <c r="E3191">
        <v>123900</v>
      </c>
      <c r="F3191">
        <v>123900</v>
      </c>
      <c r="G3191">
        <v>123900</v>
      </c>
      <c r="H3191">
        <v>123900</v>
      </c>
      <c r="I3191">
        <v>123900</v>
      </c>
      <c r="J3191">
        <v>123900</v>
      </c>
      <c r="K3191">
        <v>123900</v>
      </c>
      <c r="L3191">
        <v>123900</v>
      </c>
      <c r="M3191">
        <v>123900</v>
      </c>
      <c r="N3191">
        <v>123900</v>
      </c>
      <c r="O3191">
        <v>123900</v>
      </c>
      <c r="P3191">
        <v>123900</v>
      </c>
      <c r="Q3191">
        <v>123900</v>
      </c>
      <c r="R3191">
        <v>123900</v>
      </c>
      <c r="S3191">
        <v>123900</v>
      </c>
      <c r="T3191">
        <v>123900</v>
      </c>
      <c r="U3191">
        <v>123900</v>
      </c>
      <c r="V3191">
        <v>123900</v>
      </c>
      <c r="W3191">
        <v>123900</v>
      </c>
      <c r="X3191">
        <v>123900</v>
      </c>
      <c r="Y3191">
        <v>123900</v>
      </c>
      <c r="Z3191">
        <v>123900</v>
      </c>
      <c r="AA3191">
        <v>123900</v>
      </c>
      <c r="AY3191" s="14" t="str">
        <f t="shared" si="510"/>
        <v/>
      </c>
      <c r="AZ3191" s="14">
        <f t="shared" si="508"/>
        <v>23</v>
      </c>
      <c r="BA3191" s="19">
        <f t="shared" si="511"/>
        <v>0</v>
      </c>
      <c r="BB3191" s="20" t="e">
        <f t="shared" si="509"/>
        <v>#DIV/0!</v>
      </c>
      <c r="BC3191">
        <f t="shared" si="512"/>
        <v>0</v>
      </c>
      <c r="BD3191" s="14">
        <f t="shared" si="513"/>
        <v>1</v>
      </c>
      <c r="BE3191" s="14" t="str">
        <f t="shared" si="514"/>
        <v/>
      </c>
      <c r="BF3191" s="14" t="str">
        <f t="shared" si="515"/>
        <v/>
      </c>
      <c r="BG3191" s="14" t="str">
        <f t="shared" si="516"/>
        <v/>
      </c>
    </row>
    <row r="3192" spans="1:59" x14ac:dyDescent="0.2">
      <c r="A3192" t="str">
        <f t="shared" si="507"/>
        <v>Bradley Lynch_2016</v>
      </c>
      <c r="B3192" t="s">
        <v>1597</v>
      </c>
      <c r="C3192" t="s">
        <v>443</v>
      </c>
      <c r="D3192">
        <v>2016</v>
      </c>
      <c r="E3192">
        <v>114400</v>
      </c>
      <c r="F3192">
        <v>114400</v>
      </c>
      <c r="G3192">
        <v>114400</v>
      </c>
      <c r="H3192">
        <v>114400</v>
      </c>
      <c r="I3192">
        <v>114400</v>
      </c>
      <c r="J3192">
        <v>114400</v>
      </c>
      <c r="K3192">
        <v>114400</v>
      </c>
      <c r="L3192">
        <v>114400</v>
      </c>
      <c r="M3192">
        <v>114400</v>
      </c>
      <c r="N3192">
        <v>114400</v>
      </c>
      <c r="O3192">
        <v>114400</v>
      </c>
      <c r="P3192">
        <v>114400</v>
      </c>
      <c r="Q3192">
        <v>114400</v>
      </c>
      <c r="R3192">
        <v>114400</v>
      </c>
      <c r="S3192">
        <v>114400</v>
      </c>
      <c r="T3192">
        <v>114400</v>
      </c>
      <c r="U3192">
        <v>114400</v>
      </c>
      <c r="V3192">
        <v>114400</v>
      </c>
      <c r="W3192">
        <v>114400</v>
      </c>
      <c r="X3192">
        <v>114400</v>
      </c>
      <c r="Y3192">
        <v>114400</v>
      </c>
      <c r="Z3192">
        <v>114400</v>
      </c>
      <c r="AA3192">
        <v>114400</v>
      </c>
      <c r="AY3192" s="14" t="str">
        <f t="shared" si="510"/>
        <v/>
      </c>
      <c r="AZ3192" s="14">
        <f t="shared" si="508"/>
        <v>23</v>
      </c>
      <c r="BA3192" s="19">
        <f t="shared" si="511"/>
        <v>0</v>
      </c>
      <c r="BB3192" s="20" t="e">
        <f t="shared" si="509"/>
        <v>#DIV/0!</v>
      </c>
      <c r="BC3192">
        <f t="shared" si="512"/>
        <v>0</v>
      </c>
      <c r="BD3192" s="14">
        <f t="shared" si="513"/>
        <v>1</v>
      </c>
      <c r="BE3192" s="14" t="str">
        <f t="shared" si="514"/>
        <v/>
      </c>
      <c r="BF3192" s="14" t="str">
        <f t="shared" si="515"/>
        <v/>
      </c>
      <c r="BG3192" s="14" t="str">
        <f t="shared" si="516"/>
        <v/>
      </c>
    </row>
    <row r="3193" spans="1:59" x14ac:dyDescent="0.2">
      <c r="A3193" t="str">
        <f t="shared" si="507"/>
        <v>Bradley Lynch_2015</v>
      </c>
      <c r="B3193" t="s">
        <v>1597</v>
      </c>
      <c r="C3193" t="s">
        <v>443</v>
      </c>
      <c r="D3193">
        <v>2015</v>
      </c>
      <c r="E3193">
        <v>0</v>
      </c>
      <c r="F3193">
        <v>0</v>
      </c>
      <c r="G3193">
        <v>0</v>
      </c>
      <c r="H3193">
        <v>0</v>
      </c>
      <c r="I3193">
        <v>0</v>
      </c>
      <c r="J3193">
        <v>0</v>
      </c>
      <c r="K3193">
        <v>0</v>
      </c>
      <c r="L3193">
        <v>0</v>
      </c>
      <c r="M3193">
        <v>0</v>
      </c>
      <c r="N3193">
        <v>0</v>
      </c>
      <c r="O3193">
        <v>0</v>
      </c>
      <c r="P3193">
        <v>0</v>
      </c>
      <c r="Q3193">
        <v>0</v>
      </c>
      <c r="R3193">
        <v>0</v>
      </c>
      <c r="S3193">
        <v>0</v>
      </c>
      <c r="T3193">
        <v>0</v>
      </c>
      <c r="U3193">
        <v>0</v>
      </c>
      <c r="V3193">
        <v>0</v>
      </c>
      <c r="W3193">
        <v>0</v>
      </c>
      <c r="X3193">
        <v>0</v>
      </c>
      <c r="Y3193">
        <v>0</v>
      </c>
      <c r="Z3193">
        <v>0</v>
      </c>
      <c r="AA3193">
        <v>0</v>
      </c>
      <c r="AY3193" s="14" t="str">
        <f t="shared" si="510"/>
        <v/>
      </c>
      <c r="AZ3193" s="14">
        <f t="shared" si="508"/>
        <v>23</v>
      </c>
      <c r="BA3193" s="19">
        <f t="shared" si="511"/>
        <v>0</v>
      </c>
      <c r="BB3193" s="20" t="e">
        <f t="shared" si="509"/>
        <v>#DIV/0!</v>
      </c>
      <c r="BC3193">
        <f t="shared" si="512"/>
        <v>23</v>
      </c>
      <c r="BD3193" s="14">
        <f t="shared" si="513"/>
        <v>1</v>
      </c>
      <c r="BE3193" s="14" t="str">
        <f t="shared" si="514"/>
        <v/>
      </c>
      <c r="BF3193" s="14" t="str">
        <f t="shared" si="515"/>
        <v/>
      </c>
      <c r="BG3193" s="14" t="str">
        <f t="shared" si="516"/>
        <v/>
      </c>
    </row>
    <row r="3194" spans="1:59" x14ac:dyDescent="0.2">
      <c r="A3194" t="str">
        <f t="shared" si="507"/>
        <v>Bradley Sheppard_2018</v>
      </c>
      <c r="B3194" t="s">
        <v>1989</v>
      </c>
      <c r="C3194" t="s">
        <v>465</v>
      </c>
      <c r="D3194">
        <v>2018</v>
      </c>
      <c r="E3194">
        <v>340600</v>
      </c>
      <c r="F3194">
        <v>340600</v>
      </c>
      <c r="G3194">
        <v>340600</v>
      </c>
      <c r="H3194">
        <v>361400</v>
      </c>
      <c r="I3194">
        <v>375700</v>
      </c>
      <c r="J3194">
        <v>383400</v>
      </c>
      <c r="K3194">
        <v>359000</v>
      </c>
      <c r="L3194">
        <v>346700</v>
      </c>
      <c r="M3194">
        <v>347200</v>
      </c>
      <c r="N3194">
        <v>375900</v>
      </c>
      <c r="O3194">
        <v>406100</v>
      </c>
      <c r="P3194">
        <v>414800</v>
      </c>
      <c r="Q3194">
        <v>414800</v>
      </c>
      <c r="R3194">
        <v>401700</v>
      </c>
      <c r="S3194">
        <v>387300</v>
      </c>
      <c r="T3194">
        <v>392600</v>
      </c>
      <c r="U3194">
        <v>398200</v>
      </c>
      <c r="V3194">
        <v>385300</v>
      </c>
      <c r="W3194">
        <v>364400</v>
      </c>
      <c r="X3194">
        <v>350900</v>
      </c>
      <c r="Y3194">
        <v>366000</v>
      </c>
      <c r="Z3194">
        <v>379500</v>
      </c>
      <c r="AA3194">
        <v>387800</v>
      </c>
      <c r="AB3194">
        <v>73</v>
      </c>
      <c r="AC3194">
        <v>76</v>
      </c>
      <c r="AD3194">
        <v>100</v>
      </c>
      <c r="AE3194">
        <v>68</v>
      </c>
      <c r="AF3194">
        <v>69</v>
      </c>
      <c r="AG3194">
        <v>36</v>
      </c>
      <c r="AH3194">
        <v>82</v>
      </c>
      <c r="AI3194">
        <v>92</v>
      </c>
      <c r="AJ3194">
        <v>100</v>
      </c>
      <c r="AK3194">
        <v>101</v>
      </c>
      <c r="AL3194">
        <v>62</v>
      </c>
      <c r="AN3194">
        <v>57</v>
      </c>
      <c r="AO3194">
        <v>92</v>
      </c>
      <c r="AP3194">
        <v>100</v>
      </c>
      <c r="AQ3194">
        <v>61</v>
      </c>
      <c r="AR3194">
        <v>53</v>
      </c>
      <c r="AS3194">
        <v>75</v>
      </c>
      <c r="AT3194">
        <v>65</v>
      </c>
      <c r="AU3194">
        <v>110</v>
      </c>
      <c r="AV3194">
        <v>81</v>
      </c>
      <c r="AW3194">
        <v>84</v>
      </c>
      <c r="AX3194">
        <v>60</v>
      </c>
      <c r="AY3194" s="14">
        <f t="shared" si="510"/>
        <v>77.13636363636364</v>
      </c>
      <c r="AZ3194" s="14">
        <f t="shared" si="508"/>
        <v>23</v>
      </c>
      <c r="BA3194" s="19">
        <f t="shared" si="511"/>
        <v>1</v>
      </c>
      <c r="BB3194" s="20">
        <f t="shared" si="509"/>
        <v>18.934210546107519</v>
      </c>
      <c r="BC3194">
        <f t="shared" si="512"/>
        <v>0</v>
      </c>
      <c r="BD3194" s="14">
        <f t="shared" si="513"/>
        <v>1</v>
      </c>
      <c r="BE3194" s="14">
        <f t="shared" si="514"/>
        <v>70.333333333333329</v>
      </c>
      <c r="BF3194" s="14">
        <f t="shared" si="515"/>
        <v>87.4</v>
      </c>
      <c r="BG3194" s="14">
        <f t="shared" si="516"/>
        <v>76.555555555555557</v>
      </c>
    </row>
    <row r="3195" spans="1:59" x14ac:dyDescent="0.2">
      <c r="A3195" t="str">
        <f t="shared" si="507"/>
        <v>Bradley Sheppard_2017</v>
      </c>
      <c r="B3195" t="s">
        <v>1989</v>
      </c>
      <c r="C3195" t="s">
        <v>465</v>
      </c>
      <c r="D3195">
        <v>2017</v>
      </c>
      <c r="E3195">
        <v>356600</v>
      </c>
      <c r="F3195">
        <v>356600</v>
      </c>
      <c r="G3195">
        <v>356600</v>
      </c>
      <c r="H3195">
        <v>339600</v>
      </c>
      <c r="I3195">
        <v>346000</v>
      </c>
      <c r="J3195">
        <v>335700</v>
      </c>
      <c r="K3195">
        <v>328000</v>
      </c>
      <c r="L3195">
        <v>321400</v>
      </c>
      <c r="M3195">
        <v>318600</v>
      </c>
      <c r="N3195">
        <v>315900</v>
      </c>
      <c r="O3195">
        <v>304000</v>
      </c>
      <c r="P3195">
        <v>304100</v>
      </c>
      <c r="Q3195">
        <v>304100</v>
      </c>
      <c r="R3195">
        <v>309700</v>
      </c>
      <c r="S3195">
        <v>308000</v>
      </c>
      <c r="T3195">
        <v>309700</v>
      </c>
      <c r="U3195">
        <v>304600</v>
      </c>
      <c r="V3195">
        <v>319300</v>
      </c>
      <c r="W3195">
        <v>325300</v>
      </c>
      <c r="X3195">
        <v>334400</v>
      </c>
      <c r="Y3195">
        <v>311900</v>
      </c>
      <c r="Z3195">
        <v>296100</v>
      </c>
      <c r="AA3195">
        <v>296000</v>
      </c>
      <c r="AB3195">
        <v>43</v>
      </c>
      <c r="AC3195">
        <v>76</v>
      </c>
      <c r="AD3195">
        <v>51</v>
      </c>
      <c r="AE3195">
        <v>86</v>
      </c>
      <c r="AF3195">
        <v>42</v>
      </c>
      <c r="AG3195">
        <v>52</v>
      </c>
      <c r="AH3195">
        <v>83</v>
      </c>
      <c r="AI3195">
        <v>48</v>
      </c>
      <c r="AJ3195">
        <v>50</v>
      </c>
      <c r="AK3195">
        <v>61</v>
      </c>
      <c r="AL3195">
        <v>69</v>
      </c>
      <c r="AN3195">
        <v>61</v>
      </c>
      <c r="AO3195">
        <v>48</v>
      </c>
      <c r="AP3195">
        <v>78</v>
      </c>
      <c r="AQ3195">
        <v>47</v>
      </c>
      <c r="AR3195">
        <v>90</v>
      </c>
      <c r="AS3195">
        <v>68</v>
      </c>
      <c r="AT3195">
        <v>58</v>
      </c>
      <c r="AU3195">
        <v>25</v>
      </c>
      <c r="AV3195">
        <v>70</v>
      </c>
      <c r="AW3195">
        <v>84</v>
      </c>
      <c r="AX3195">
        <v>73</v>
      </c>
      <c r="AY3195" s="14">
        <f t="shared" si="510"/>
        <v>61.954545454545453</v>
      </c>
      <c r="AZ3195" s="14">
        <f t="shared" si="508"/>
        <v>23</v>
      </c>
      <c r="BA3195" s="19">
        <f t="shared" si="511"/>
        <v>1</v>
      </c>
      <c r="BB3195" s="20">
        <f t="shared" si="509"/>
        <v>17.094909497740275</v>
      </c>
      <c r="BC3195">
        <f t="shared" si="512"/>
        <v>0</v>
      </c>
      <c r="BD3195" s="14">
        <f t="shared" si="513"/>
        <v>23</v>
      </c>
      <c r="BE3195" s="14">
        <f t="shared" si="514"/>
        <v>58.333333333333336</v>
      </c>
      <c r="BF3195" s="14">
        <f t="shared" si="515"/>
        <v>62.2</v>
      </c>
      <c r="BG3195" s="14">
        <f t="shared" si="516"/>
        <v>65.888888888888886</v>
      </c>
    </row>
    <row r="3196" spans="1:59" x14ac:dyDescent="0.2">
      <c r="A3196" t="str">
        <f t="shared" si="507"/>
        <v>Bradley Sheppard_2016</v>
      </c>
      <c r="B3196" t="s">
        <v>1989</v>
      </c>
      <c r="C3196" t="s">
        <v>465</v>
      </c>
      <c r="D3196">
        <v>2016</v>
      </c>
      <c r="E3196">
        <v>406200</v>
      </c>
      <c r="F3196">
        <v>406200</v>
      </c>
      <c r="G3196">
        <v>406200</v>
      </c>
      <c r="H3196">
        <v>372100</v>
      </c>
      <c r="I3196">
        <v>355300</v>
      </c>
      <c r="J3196">
        <v>356200</v>
      </c>
      <c r="K3196">
        <v>367700</v>
      </c>
      <c r="L3196">
        <v>386500</v>
      </c>
      <c r="M3196">
        <v>400100</v>
      </c>
      <c r="N3196">
        <v>393300</v>
      </c>
      <c r="O3196">
        <v>374300</v>
      </c>
      <c r="P3196">
        <v>357600</v>
      </c>
      <c r="Q3196">
        <v>345700</v>
      </c>
      <c r="R3196">
        <v>335100</v>
      </c>
      <c r="S3196">
        <v>335100</v>
      </c>
      <c r="T3196">
        <v>330300</v>
      </c>
      <c r="U3196">
        <v>336300</v>
      </c>
      <c r="V3196">
        <v>326800</v>
      </c>
      <c r="W3196">
        <v>320100</v>
      </c>
      <c r="X3196">
        <v>297300</v>
      </c>
      <c r="Y3196">
        <v>292800</v>
      </c>
      <c r="Z3196">
        <v>287600</v>
      </c>
      <c r="AA3196">
        <v>297600</v>
      </c>
      <c r="AB3196">
        <v>65</v>
      </c>
      <c r="AC3196">
        <v>35</v>
      </c>
      <c r="AD3196">
        <v>62</v>
      </c>
      <c r="AE3196">
        <v>84</v>
      </c>
      <c r="AF3196">
        <v>64</v>
      </c>
      <c r="AG3196">
        <v>87</v>
      </c>
      <c r="AH3196">
        <v>110</v>
      </c>
      <c r="AI3196">
        <v>63</v>
      </c>
      <c r="AJ3196">
        <v>51</v>
      </c>
      <c r="AK3196">
        <v>79</v>
      </c>
      <c r="AL3196">
        <v>56</v>
      </c>
      <c r="AM3196">
        <v>53</v>
      </c>
      <c r="AN3196">
        <v>80</v>
      </c>
      <c r="AP3196">
        <v>57</v>
      </c>
      <c r="AQ3196">
        <v>76</v>
      </c>
      <c r="AR3196">
        <v>51</v>
      </c>
      <c r="AS3196">
        <v>59</v>
      </c>
      <c r="AT3196">
        <v>36</v>
      </c>
      <c r="AU3196">
        <v>79</v>
      </c>
      <c r="AV3196">
        <v>55</v>
      </c>
      <c r="AW3196">
        <v>67</v>
      </c>
      <c r="AX3196">
        <v>73</v>
      </c>
      <c r="AY3196" s="14">
        <f t="shared" si="510"/>
        <v>65.545454545454547</v>
      </c>
      <c r="AZ3196" s="14">
        <f t="shared" si="508"/>
        <v>23</v>
      </c>
      <c r="BA3196" s="19">
        <f t="shared" si="511"/>
        <v>1</v>
      </c>
      <c r="BB3196" s="20">
        <f t="shared" si="509"/>
        <v>17.239841101707437</v>
      </c>
      <c r="BC3196">
        <f t="shared" si="512"/>
        <v>0</v>
      </c>
      <c r="BD3196" s="14">
        <f t="shared" si="513"/>
        <v>22</v>
      </c>
      <c r="BE3196" s="14">
        <f t="shared" si="514"/>
        <v>66.166666666666671</v>
      </c>
      <c r="BF3196" s="14">
        <f t="shared" si="515"/>
        <v>68.666666666666671</v>
      </c>
      <c r="BG3196" s="14">
        <f t="shared" si="516"/>
        <v>61.444444444444443</v>
      </c>
    </row>
    <row r="3197" spans="1:59" x14ac:dyDescent="0.2">
      <c r="A3197" t="str">
        <f t="shared" si="507"/>
        <v>Bradley Sheppard_2015</v>
      </c>
      <c r="B3197" t="s">
        <v>1989</v>
      </c>
      <c r="C3197" t="s">
        <v>465</v>
      </c>
      <c r="D3197">
        <v>2015</v>
      </c>
      <c r="E3197">
        <v>359400</v>
      </c>
      <c r="F3197">
        <v>359400</v>
      </c>
      <c r="G3197">
        <v>359400</v>
      </c>
      <c r="H3197">
        <v>358500</v>
      </c>
      <c r="I3197">
        <v>361000</v>
      </c>
      <c r="J3197">
        <v>361900</v>
      </c>
      <c r="K3197">
        <v>368200</v>
      </c>
      <c r="L3197">
        <v>376500</v>
      </c>
      <c r="M3197">
        <v>361900</v>
      </c>
      <c r="N3197">
        <v>352000</v>
      </c>
      <c r="O3197">
        <v>345300</v>
      </c>
      <c r="P3197">
        <v>349900</v>
      </c>
      <c r="Q3197">
        <v>367100</v>
      </c>
      <c r="R3197">
        <v>367100</v>
      </c>
      <c r="S3197">
        <v>374300</v>
      </c>
      <c r="T3197">
        <v>379500</v>
      </c>
      <c r="U3197">
        <v>368500</v>
      </c>
      <c r="V3197">
        <v>378500</v>
      </c>
      <c r="W3197">
        <v>386500</v>
      </c>
      <c r="X3197">
        <v>393900</v>
      </c>
      <c r="Y3197">
        <v>396800</v>
      </c>
      <c r="Z3197">
        <v>395700</v>
      </c>
      <c r="AA3197">
        <v>404500</v>
      </c>
      <c r="AB3197">
        <v>61</v>
      </c>
      <c r="AC3197">
        <v>99</v>
      </c>
      <c r="AD3197">
        <v>51</v>
      </c>
      <c r="AE3197">
        <v>69</v>
      </c>
      <c r="AF3197">
        <v>98</v>
      </c>
      <c r="AG3197">
        <v>64</v>
      </c>
      <c r="AH3197">
        <v>77</v>
      </c>
      <c r="AI3197">
        <v>50</v>
      </c>
      <c r="AJ3197">
        <v>66</v>
      </c>
      <c r="AK3197">
        <v>77</v>
      </c>
      <c r="AL3197">
        <v>72</v>
      </c>
      <c r="AM3197">
        <v>98</v>
      </c>
      <c r="AO3197">
        <v>63</v>
      </c>
      <c r="AP3197">
        <v>72</v>
      </c>
      <c r="AQ3197">
        <v>65</v>
      </c>
      <c r="AR3197">
        <v>109</v>
      </c>
      <c r="AS3197">
        <v>73</v>
      </c>
      <c r="AT3197">
        <v>69</v>
      </c>
      <c r="AU3197">
        <v>104</v>
      </c>
      <c r="AV3197">
        <v>68</v>
      </c>
      <c r="AW3197">
        <v>91</v>
      </c>
      <c r="AX3197">
        <v>60</v>
      </c>
      <c r="AY3197" s="14">
        <f t="shared" si="510"/>
        <v>75.272727272727266</v>
      </c>
      <c r="AZ3197" s="14">
        <f t="shared" si="508"/>
        <v>23</v>
      </c>
      <c r="BA3197" s="19">
        <f t="shared" si="511"/>
        <v>1</v>
      </c>
      <c r="BB3197" s="20">
        <f t="shared" si="509"/>
        <v>17.049456961556942</v>
      </c>
      <c r="BC3197">
        <f t="shared" si="512"/>
        <v>0</v>
      </c>
      <c r="BD3197" s="14">
        <f t="shared" si="513"/>
        <v>11</v>
      </c>
      <c r="BE3197" s="14">
        <f t="shared" si="514"/>
        <v>73.666666666666671</v>
      </c>
      <c r="BF3197" s="14">
        <f t="shared" si="515"/>
        <v>73.333333333333329</v>
      </c>
      <c r="BG3197" s="14">
        <f t="shared" si="516"/>
        <v>79</v>
      </c>
    </row>
    <row r="3198" spans="1:59" x14ac:dyDescent="0.2">
      <c r="A3198" t="str">
        <f t="shared" si="507"/>
        <v>Daniel Venables_2018</v>
      </c>
      <c r="B3198" t="s">
        <v>942</v>
      </c>
      <c r="C3198" t="s">
        <v>465</v>
      </c>
      <c r="D3198">
        <v>2018</v>
      </c>
      <c r="E3198">
        <v>123900</v>
      </c>
      <c r="F3198">
        <v>123900</v>
      </c>
      <c r="G3198">
        <v>123900</v>
      </c>
      <c r="H3198">
        <v>144200</v>
      </c>
      <c r="I3198">
        <v>170500</v>
      </c>
      <c r="J3198">
        <v>170500</v>
      </c>
      <c r="K3198">
        <v>170500</v>
      </c>
      <c r="L3198">
        <v>170500</v>
      </c>
      <c r="M3198">
        <v>170500</v>
      </c>
      <c r="N3198">
        <v>170500</v>
      </c>
      <c r="O3198">
        <v>170500</v>
      </c>
      <c r="P3198">
        <v>170500</v>
      </c>
      <c r="Q3198">
        <v>170500</v>
      </c>
      <c r="R3198">
        <v>170500</v>
      </c>
      <c r="S3198">
        <v>170500</v>
      </c>
      <c r="T3198">
        <v>170500</v>
      </c>
      <c r="U3198">
        <v>174700</v>
      </c>
      <c r="V3198">
        <v>179300</v>
      </c>
      <c r="W3198">
        <v>182000</v>
      </c>
      <c r="X3198">
        <v>189300</v>
      </c>
      <c r="Y3198">
        <v>210900</v>
      </c>
      <c r="Z3198">
        <v>213100</v>
      </c>
      <c r="AA3198">
        <v>234200</v>
      </c>
      <c r="AB3198">
        <v>37</v>
      </c>
      <c r="AC3198">
        <v>59</v>
      </c>
      <c r="AD3198">
        <v>23</v>
      </c>
      <c r="AE3198">
        <v>61</v>
      </c>
      <c r="AQ3198">
        <v>30</v>
      </c>
      <c r="AR3198">
        <v>26</v>
      </c>
      <c r="AS3198">
        <v>60</v>
      </c>
      <c r="AT3198">
        <v>42</v>
      </c>
      <c r="AU3198">
        <v>63</v>
      </c>
      <c r="AV3198">
        <v>30</v>
      </c>
      <c r="AW3198">
        <v>51</v>
      </c>
      <c r="AX3198">
        <v>90</v>
      </c>
      <c r="AY3198" s="14">
        <f t="shared" si="510"/>
        <v>47.666666666666664</v>
      </c>
      <c r="AZ3198" s="14">
        <f t="shared" si="508"/>
        <v>23</v>
      </c>
      <c r="BA3198" s="19">
        <f t="shared" si="511"/>
        <v>0.54545454545454541</v>
      </c>
      <c r="BB3198" s="20">
        <f t="shared" si="509"/>
        <v>19.873844544267147</v>
      </c>
      <c r="BC3198">
        <f t="shared" si="512"/>
        <v>0</v>
      </c>
      <c r="BD3198" s="14">
        <f t="shared" si="513"/>
        <v>1</v>
      </c>
      <c r="BE3198" s="14">
        <f t="shared" si="514"/>
        <v>45</v>
      </c>
      <c r="BF3198" s="14" t="str">
        <f t="shared" si="515"/>
        <v/>
      </c>
      <c r="BG3198" s="14">
        <f t="shared" si="516"/>
        <v>49</v>
      </c>
    </row>
    <row r="3199" spans="1:59" x14ac:dyDescent="0.2">
      <c r="A3199" t="str">
        <f t="shared" si="507"/>
        <v>Daniel Venables_2017</v>
      </c>
      <c r="B3199" t="s">
        <v>942</v>
      </c>
      <c r="C3199" t="s">
        <v>465</v>
      </c>
      <c r="D3199">
        <v>2017</v>
      </c>
      <c r="E3199">
        <v>157800</v>
      </c>
      <c r="F3199">
        <v>157800</v>
      </c>
      <c r="G3199">
        <v>157800</v>
      </c>
      <c r="H3199">
        <v>157800</v>
      </c>
      <c r="I3199">
        <v>157800</v>
      </c>
      <c r="J3199">
        <v>157800</v>
      </c>
      <c r="K3199">
        <v>157800</v>
      </c>
      <c r="L3199">
        <v>157800</v>
      </c>
      <c r="M3199">
        <v>157800</v>
      </c>
      <c r="N3199">
        <v>157800</v>
      </c>
      <c r="O3199">
        <v>157800</v>
      </c>
      <c r="P3199">
        <v>157800</v>
      </c>
      <c r="Q3199">
        <v>157800</v>
      </c>
      <c r="R3199">
        <v>157800</v>
      </c>
      <c r="S3199">
        <v>157800</v>
      </c>
      <c r="T3199">
        <v>157800</v>
      </c>
      <c r="U3199">
        <v>157800</v>
      </c>
      <c r="V3199">
        <v>157800</v>
      </c>
      <c r="W3199">
        <v>157800</v>
      </c>
      <c r="X3199">
        <v>157800</v>
      </c>
      <c r="Y3199">
        <v>157800</v>
      </c>
      <c r="Z3199">
        <v>157800</v>
      </c>
      <c r="AA3199">
        <v>157800</v>
      </c>
      <c r="AY3199" s="14" t="str">
        <f t="shared" si="510"/>
        <v/>
      </c>
      <c r="AZ3199" s="14">
        <f t="shared" si="508"/>
        <v>23</v>
      </c>
      <c r="BA3199" s="19">
        <f t="shared" si="511"/>
        <v>0</v>
      </c>
      <c r="BB3199" s="20" t="e">
        <f t="shared" si="509"/>
        <v>#DIV/0!</v>
      </c>
      <c r="BC3199">
        <f t="shared" si="512"/>
        <v>0</v>
      </c>
      <c r="BD3199" s="14">
        <f t="shared" si="513"/>
        <v>1</v>
      </c>
      <c r="BE3199" s="14" t="str">
        <f t="shared" si="514"/>
        <v/>
      </c>
      <c r="BF3199" s="14" t="str">
        <f t="shared" si="515"/>
        <v/>
      </c>
      <c r="BG3199" s="14" t="str">
        <f t="shared" si="516"/>
        <v/>
      </c>
    </row>
    <row r="3200" spans="1:59" x14ac:dyDescent="0.2">
      <c r="A3200" t="str">
        <f t="shared" si="507"/>
        <v>Daniel Venables_2016</v>
      </c>
      <c r="B3200" t="s">
        <v>942</v>
      </c>
      <c r="C3200" t="s">
        <v>465</v>
      </c>
      <c r="D3200">
        <v>2016</v>
      </c>
      <c r="E3200">
        <v>0</v>
      </c>
      <c r="F3200">
        <v>0</v>
      </c>
      <c r="G3200">
        <v>0</v>
      </c>
      <c r="H3200">
        <v>0</v>
      </c>
      <c r="I3200">
        <v>0</v>
      </c>
      <c r="J3200">
        <v>0</v>
      </c>
      <c r="K3200">
        <v>0</v>
      </c>
      <c r="L3200">
        <v>0</v>
      </c>
      <c r="M3200">
        <v>0</v>
      </c>
      <c r="N3200">
        <v>0</v>
      </c>
      <c r="O3200">
        <v>0</v>
      </c>
      <c r="P3200">
        <v>0</v>
      </c>
      <c r="Q3200">
        <v>0</v>
      </c>
      <c r="R3200">
        <v>0</v>
      </c>
      <c r="S3200">
        <v>0</v>
      </c>
      <c r="T3200">
        <v>0</v>
      </c>
      <c r="U3200">
        <v>0</v>
      </c>
      <c r="V3200">
        <v>0</v>
      </c>
      <c r="W3200">
        <v>0</v>
      </c>
      <c r="X3200">
        <v>0</v>
      </c>
      <c r="Y3200">
        <v>0</v>
      </c>
      <c r="Z3200">
        <v>0</v>
      </c>
      <c r="AA3200">
        <v>0</v>
      </c>
      <c r="AY3200" s="14" t="str">
        <f t="shared" si="510"/>
        <v/>
      </c>
      <c r="AZ3200" s="14">
        <f t="shared" si="508"/>
        <v>23</v>
      </c>
      <c r="BA3200" s="19">
        <f t="shared" si="511"/>
        <v>0</v>
      </c>
      <c r="BB3200" s="20" t="e">
        <f t="shared" si="509"/>
        <v>#DIV/0!</v>
      </c>
      <c r="BC3200">
        <f t="shared" si="512"/>
        <v>23</v>
      </c>
      <c r="BD3200" s="14">
        <f t="shared" si="513"/>
        <v>1</v>
      </c>
      <c r="BE3200" s="14" t="str">
        <f t="shared" si="514"/>
        <v/>
      </c>
      <c r="BF3200" s="14" t="str">
        <f t="shared" si="515"/>
        <v/>
      </c>
      <c r="BG3200" s="14" t="str">
        <f t="shared" si="516"/>
        <v/>
      </c>
    </row>
    <row r="3201" spans="1:59" x14ac:dyDescent="0.2">
      <c r="A3201" t="str">
        <f t="shared" si="507"/>
        <v>Daniel Venables_2015</v>
      </c>
      <c r="B3201" t="s">
        <v>942</v>
      </c>
      <c r="C3201" t="s">
        <v>465</v>
      </c>
      <c r="D3201">
        <v>2015</v>
      </c>
      <c r="E3201">
        <v>0</v>
      </c>
      <c r="F3201">
        <v>0</v>
      </c>
      <c r="G3201">
        <v>0</v>
      </c>
      <c r="H3201">
        <v>0</v>
      </c>
      <c r="I3201">
        <v>0</v>
      </c>
      <c r="J3201">
        <v>0</v>
      </c>
      <c r="K3201">
        <v>0</v>
      </c>
      <c r="L3201">
        <v>0</v>
      </c>
      <c r="M3201">
        <v>0</v>
      </c>
      <c r="N3201">
        <v>0</v>
      </c>
      <c r="O3201">
        <v>0</v>
      </c>
      <c r="P3201">
        <v>0</v>
      </c>
      <c r="Q3201">
        <v>0</v>
      </c>
      <c r="R3201">
        <v>0</v>
      </c>
      <c r="S3201">
        <v>0</v>
      </c>
      <c r="T3201">
        <v>0</v>
      </c>
      <c r="U3201">
        <v>0</v>
      </c>
      <c r="V3201">
        <v>0</v>
      </c>
      <c r="W3201">
        <v>0</v>
      </c>
      <c r="X3201">
        <v>0</v>
      </c>
      <c r="Y3201">
        <v>0</v>
      </c>
      <c r="Z3201">
        <v>0</v>
      </c>
      <c r="AA3201">
        <v>0</v>
      </c>
      <c r="AY3201" s="14" t="str">
        <f t="shared" si="510"/>
        <v/>
      </c>
      <c r="AZ3201" s="14">
        <f t="shared" si="508"/>
        <v>23</v>
      </c>
      <c r="BA3201" s="19">
        <f t="shared" si="511"/>
        <v>0</v>
      </c>
      <c r="BB3201" s="20" t="e">
        <f t="shared" si="509"/>
        <v>#DIV/0!</v>
      </c>
      <c r="BC3201">
        <f t="shared" si="512"/>
        <v>23</v>
      </c>
      <c r="BD3201" s="14">
        <f t="shared" si="513"/>
        <v>1</v>
      </c>
      <c r="BE3201" s="14" t="str">
        <f t="shared" si="514"/>
        <v/>
      </c>
      <c r="BF3201" s="14" t="str">
        <f t="shared" si="515"/>
        <v/>
      </c>
      <c r="BG3201" s="14" t="str">
        <f t="shared" si="516"/>
        <v/>
      </c>
    </row>
    <row r="3202" spans="1:59" x14ac:dyDescent="0.2">
      <c r="A3202" t="str">
        <f t="shared" ref="A3202:A3245" si="517">B3202&amp;"_"&amp;D3202</f>
        <v>Ed Vickers-Willis_2018</v>
      </c>
      <c r="B3202" t="s">
        <v>1541</v>
      </c>
      <c r="C3202" t="s">
        <v>316</v>
      </c>
      <c r="D3202">
        <v>2018</v>
      </c>
      <c r="E3202">
        <v>282000</v>
      </c>
      <c r="F3202">
        <v>282000</v>
      </c>
      <c r="G3202">
        <v>282000</v>
      </c>
      <c r="H3202">
        <v>297000</v>
      </c>
      <c r="I3202">
        <v>297300</v>
      </c>
      <c r="J3202">
        <v>298700</v>
      </c>
      <c r="K3202">
        <v>305800</v>
      </c>
      <c r="L3202">
        <v>302900</v>
      </c>
      <c r="M3202">
        <v>302900</v>
      </c>
      <c r="N3202">
        <v>302900</v>
      </c>
      <c r="O3202">
        <v>302900</v>
      </c>
      <c r="P3202">
        <v>302900</v>
      </c>
      <c r="Q3202">
        <v>302900</v>
      </c>
      <c r="R3202">
        <v>302900</v>
      </c>
      <c r="S3202">
        <v>302900</v>
      </c>
      <c r="T3202">
        <v>302900</v>
      </c>
      <c r="U3202">
        <v>302900</v>
      </c>
      <c r="V3202">
        <v>302900</v>
      </c>
      <c r="W3202">
        <v>302900</v>
      </c>
      <c r="X3202">
        <v>302900</v>
      </c>
      <c r="Y3202">
        <v>302900</v>
      </c>
      <c r="Z3202">
        <v>302900</v>
      </c>
      <c r="AA3202">
        <v>302900</v>
      </c>
      <c r="AB3202">
        <v>105</v>
      </c>
      <c r="AC3202">
        <v>48</v>
      </c>
      <c r="AD3202">
        <v>48</v>
      </c>
      <c r="AE3202">
        <v>79</v>
      </c>
      <c r="AF3202">
        <v>50</v>
      </c>
      <c r="AG3202">
        <v>64</v>
      </c>
      <c r="AH3202">
        <v>62</v>
      </c>
      <c r="AY3202" s="14">
        <f t="shared" si="510"/>
        <v>65.142857142857139</v>
      </c>
      <c r="AZ3202" s="14">
        <f t="shared" si="508"/>
        <v>23</v>
      </c>
      <c r="BA3202" s="19">
        <f t="shared" si="511"/>
        <v>0.31818181818181818</v>
      </c>
      <c r="BB3202" s="20">
        <f t="shared" si="509"/>
        <v>20.852086797477213</v>
      </c>
      <c r="BC3202">
        <f t="shared" si="512"/>
        <v>0</v>
      </c>
      <c r="BD3202" s="14">
        <f t="shared" si="513"/>
        <v>1</v>
      </c>
      <c r="BE3202" s="14">
        <f t="shared" si="514"/>
        <v>65.666666666666671</v>
      </c>
      <c r="BF3202" s="14">
        <f t="shared" si="515"/>
        <v>62</v>
      </c>
      <c r="BG3202" s="14" t="str">
        <f t="shared" si="516"/>
        <v/>
      </c>
    </row>
    <row r="3203" spans="1:59" x14ac:dyDescent="0.2">
      <c r="A3203" t="str">
        <f t="shared" si="517"/>
        <v>Ed Vickers-Willis_2017</v>
      </c>
      <c r="B3203" t="s">
        <v>1541</v>
      </c>
      <c r="C3203" t="s">
        <v>316</v>
      </c>
      <c r="D3203">
        <v>2017</v>
      </c>
      <c r="E3203">
        <v>123900</v>
      </c>
      <c r="F3203">
        <v>123900</v>
      </c>
      <c r="G3203">
        <v>123900</v>
      </c>
      <c r="H3203">
        <v>123900</v>
      </c>
      <c r="I3203">
        <v>123900</v>
      </c>
      <c r="J3203">
        <v>123900</v>
      </c>
      <c r="K3203">
        <v>123900</v>
      </c>
      <c r="L3203">
        <v>155800</v>
      </c>
      <c r="M3203">
        <v>191500</v>
      </c>
      <c r="N3203">
        <v>225700</v>
      </c>
      <c r="O3203">
        <v>257500</v>
      </c>
      <c r="P3203">
        <v>268100</v>
      </c>
      <c r="Q3203">
        <v>268100</v>
      </c>
      <c r="R3203">
        <v>268100</v>
      </c>
      <c r="S3203">
        <v>268100</v>
      </c>
      <c r="T3203">
        <v>268100</v>
      </c>
      <c r="U3203">
        <v>268100</v>
      </c>
      <c r="V3203">
        <v>268100</v>
      </c>
      <c r="W3203">
        <v>268100</v>
      </c>
      <c r="X3203">
        <v>268100</v>
      </c>
      <c r="Y3203">
        <v>268100</v>
      </c>
      <c r="Z3203">
        <v>268100</v>
      </c>
      <c r="AA3203">
        <v>268100</v>
      </c>
      <c r="AF3203">
        <v>51</v>
      </c>
      <c r="AG3203">
        <v>58</v>
      </c>
      <c r="AH3203">
        <v>35</v>
      </c>
      <c r="AI3203">
        <v>79</v>
      </c>
      <c r="AJ3203">
        <v>75</v>
      </c>
      <c r="AK3203">
        <v>50</v>
      </c>
      <c r="AL3203">
        <v>51</v>
      </c>
      <c r="AY3203" s="14">
        <f t="shared" si="510"/>
        <v>57</v>
      </c>
      <c r="AZ3203" s="14">
        <f t="shared" si="508"/>
        <v>23</v>
      </c>
      <c r="BA3203" s="19">
        <f t="shared" si="511"/>
        <v>0.31818181818181818</v>
      </c>
      <c r="BB3203" s="20">
        <f t="shared" si="509"/>
        <v>15.351438586225939</v>
      </c>
      <c r="BC3203">
        <f t="shared" si="512"/>
        <v>0</v>
      </c>
      <c r="BD3203" s="14">
        <f t="shared" si="513"/>
        <v>1</v>
      </c>
      <c r="BE3203" s="14">
        <f t="shared" si="514"/>
        <v>54.5</v>
      </c>
      <c r="BF3203" s="14">
        <f t="shared" si="515"/>
        <v>58</v>
      </c>
      <c r="BG3203" s="14" t="str">
        <f t="shared" si="516"/>
        <v/>
      </c>
    </row>
    <row r="3204" spans="1:59" x14ac:dyDescent="0.2">
      <c r="A3204" t="str">
        <f t="shared" si="517"/>
        <v>Ed Vickers-Willis_2016</v>
      </c>
      <c r="B3204" t="s">
        <v>1541</v>
      </c>
      <c r="C3204" t="s">
        <v>316</v>
      </c>
      <c r="D3204">
        <v>2016</v>
      </c>
      <c r="E3204">
        <v>123900</v>
      </c>
      <c r="F3204">
        <v>123900</v>
      </c>
      <c r="G3204">
        <v>123900</v>
      </c>
      <c r="H3204">
        <v>123900</v>
      </c>
      <c r="I3204">
        <v>123900</v>
      </c>
      <c r="J3204">
        <v>123900</v>
      </c>
      <c r="K3204">
        <v>123900</v>
      </c>
      <c r="L3204">
        <v>123900</v>
      </c>
      <c r="M3204">
        <v>123900</v>
      </c>
      <c r="N3204">
        <v>123900</v>
      </c>
      <c r="O3204">
        <v>123900</v>
      </c>
      <c r="P3204">
        <v>123900</v>
      </c>
      <c r="Q3204">
        <v>123900</v>
      </c>
      <c r="R3204">
        <v>123900</v>
      </c>
      <c r="S3204">
        <v>123900</v>
      </c>
      <c r="T3204">
        <v>123900</v>
      </c>
      <c r="U3204">
        <v>123900</v>
      </c>
      <c r="V3204">
        <v>123900</v>
      </c>
      <c r="W3204">
        <v>123900</v>
      </c>
      <c r="X3204">
        <v>123900</v>
      </c>
      <c r="Y3204">
        <v>123900</v>
      </c>
      <c r="Z3204">
        <v>123900</v>
      </c>
      <c r="AA3204">
        <v>123900</v>
      </c>
      <c r="AY3204" s="14" t="str">
        <f t="shared" si="510"/>
        <v/>
      </c>
      <c r="AZ3204" s="14">
        <f t="shared" si="508"/>
        <v>23</v>
      </c>
      <c r="BA3204" s="19">
        <f t="shared" si="511"/>
        <v>0</v>
      </c>
      <c r="BB3204" s="20" t="e">
        <f t="shared" si="509"/>
        <v>#DIV/0!</v>
      </c>
      <c r="BC3204">
        <f t="shared" si="512"/>
        <v>0</v>
      </c>
      <c r="BD3204" s="14">
        <f t="shared" si="513"/>
        <v>1</v>
      </c>
      <c r="BE3204" s="14" t="str">
        <f t="shared" si="514"/>
        <v/>
      </c>
      <c r="BF3204" s="14" t="str">
        <f t="shared" si="515"/>
        <v/>
      </c>
      <c r="BG3204" s="14" t="str">
        <f t="shared" si="516"/>
        <v/>
      </c>
    </row>
    <row r="3205" spans="1:59" x14ac:dyDescent="0.2">
      <c r="A3205" t="str">
        <f t="shared" si="517"/>
        <v>Ed Vickers-Willis_2015</v>
      </c>
      <c r="B3205" t="s">
        <v>1541</v>
      </c>
      <c r="C3205" t="s">
        <v>316</v>
      </c>
      <c r="D3205">
        <v>2015</v>
      </c>
      <c r="E3205">
        <v>117300</v>
      </c>
      <c r="F3205">
        <v>117300</v>
      </c>
      <c r="G3205">
        <v>117300</v>
      </c>
      <c r="H3205">
        <v>117300</v>
      </c>
      <c r="I3205">
        <v>117300</v>
      </c>
      <c r="J3205">
        <v>117300</v>
      </c>
      <c r="K3205">
        <v>117300</v>
      </c>
      <c r="L3205">
        <v>117300</v>
      </c>
      <c r="M3205">
        <v>117300</v>
      </c>
      <c r="N3205">
        <v>117300</v>
      </c>
      <c r="O3205">
        <v>117300</v>
      </c>
      <c r="P3205">
        <v>117300</v>
      </c>
      <c r="Q3205">
        <v>117300</v>
      </c>
      <c r="R3205">
        <v>117300</v>
      </c>
      <c r="S3205">
        <v>117300</v>
      </c>
      <c r="T3205">
        <v>117300</v>
      </c>
      <c r="U3205">
        <v>117300</v>
      </c>
      <c r="V3205">
        <v>117300</v>
      </c>
      <c r="W3205">
        <v>117300</v>
      </c>
      <c r="X3205">
        <v>117300</v>
      </c>
      <c r="Y3205">
        <v>117300</v>
      </c>
      <c r="Z3205">
        <v>117300</v>
      </c>
      <c r="AA3205">
        <v>117300</v>
      </c>
      <c r="AY3205" s="14" t="str">
        <f t="shared" si="510"/>
        <v/>
      </c>
      <c r="AZ3205" s="14">
        <f t="shared" si="508"/>
        <v>23</v>
      </c>
      <c r="BA3205" s="19">
        <f t="shared" si="511"/>
        <v>0</v>
      </c>
      <c r="BB3205" s="20" t="e">
        <f t="shared" si="509"/>
        <v>#DIV/0!</v>
      </c>
      <c r="BC3205">
        <f t="shared" si="512"/>
        <v>0</v>
      </c>
      <c r="BD3205" s="14">
        <f t="shared" si="513"/>
        <v>1</v>
      </c>
      <c r="BE3205" s="14" t="str">
        <f t="shared" si="514"/>
        <v/>
      </c>
      <c r="BF3205" s="14" t="str">
        <f t="shared" si="515"/>
        <v/>
      </c>
      <c r="BG3205" s="14" t="str">
        <f t="shared" si="516"/>
        <v/>
      </c>
    </row>
    <row r="3206" spans="1:59" x14ac:dyDescent="0.2">
      <c r="A3206" t="str">
        <f t="shared" si="517"/>
        <v>Joshua Wagner_2018</v>
      </c>
      <c r="B3206" t="s">
        <v>1562</v>
      </c>
      <c r="C3206" t="s">
        <v>288</v>
      </c>
      <c r="D3206">
        <v>2018</v>
      </c>
      <c r="E3206">
        <v>315200</v>
      </c>
      <c r="F3206">
        <v>315200</v>
      </c>
      <c r="G3206">
        <v>315200</v>
      </c>
      <c r="H3206">
        <v>330700</v>
      </c>
      <c r="I3206">
        <v>333800</v>
      </c>
      <c r="J3206">
        <v>330500</v>
      </c>
      <c r="K3206">
        <v>330500</v>
      </c>
      <c r="L3206">
        <v>330500</v>
      </c>
      <c r="M3206">
        <v>330500</v>
      </c>
      <c r="N3206">
        <v>330500</v>
      </c>
      <c r="O3206">
        <v>330500</v>
      </c>
      <c r="P3206">
        <v>330500</v>
      </c>
      <c r="Q3206">
        <v>330500</v>
      </c>
      <c r="R3206">
        <v>330500</v>
      </c>
      <c r="S3206">
        <v>330500</v>
      </c>
      <c r="T3206">
        <v>330500</v>
      </c>
      <c r="U3206">
        <v>330500</v>
      </c>
      <c r="V3206">
        <v>330500</v>
      </c>
      <c r="W3206">
        <v>330500</v>
      </c>
      <c r="X3206">
        <v>330500</v>
      </c>
      <c r="Y3206">
        <v>330500</v>
      </c>
      <c r="Z3206">
        <v>330500</v>
      </c>
      <c r="AA3206">
        <v>330500</v>
      </c>
      <c r="AB3206">
        <v>65</v>
      </c>
      <c r="AC3206">
        <v>72</v>
      </c>
      <c r="AD3206">
        <v>85</v>
      </c>
      <c r="AE3206">
        <v>44</v>
      </c>
      <c r="AF3206">
        <v>59</v>
      </c>
      <c r="AY3206" s="14">
        <f t="shared" si="510"/>
        <v>65</v>
      </c>
      <c r="AZ3206" s="14">
        <f t="shared" si="508"/>
        <v>23</v>
      </c>
      <c r="BA3206" s="19">
        <f t="shared" si="511"/>
        <v>0.22727272727272727</v>
      </c>
      <c r="BB3206" s="20">
        <f t="shared" si="509"/>
        <v>15.215124054702938</v>
      </c>
      <c r="BC3206">
        <f t="shared" si="512"/>
        <v>0</v>
      </c>
      <c r="BD3206" s="14">
        <f t="shared" si="513"/>
        <v>1</v>
      </c>
      <c r="BE3206" s="14">
        <f t="shared" si="514"/>
        <v>65</v>
      </c>
      <c r="BF3206" s="14" t="str">
        <f t="shared" si="515"/>
        <v/>
      </c>
      <c r="BG3206" s="14" t="str">
        <f t="shared" si="516"/>
        <v/>
      </c>
    </row>
    <row r="3207" spans="1:59" x14ac:dyDescent="0.2">
      <c r="A3207" t="str">
        <f t="shared" si="517"/>
        <v>Joshua Wagner_2017</v>
      </c>
      <c r="B3207" t="s">
        <v>1562</v>
      </c>
      <c r="C3207" t="s">
        <v>288</v>
      </c>
      <c r="D3207">
        <v>2017</v>
      </c>
      <c r="E3207">
        <v>374600</v>
      </c>
      <c r="F3207">
        <v>374600</v>
      </c>
      <c r="G3207">
        <v>374600</v>
      </c>
      <c r="H3207">
        <v>374600</v>
      </c>
      <c r="I3207">
        <v>374600</v>
      </c>
      <c r="J3207">
        <v>374600</v>
      </c>
      <c r="K3207">
        <v>374600</v>
      </c>
      <c r="L3207">
        <v>374600</v>
      </c>
      <c r="M3207">
        <v>374600</v>
      </c>
      <c r="N3207">
        <v>357200</v>
      </c>
      <c r="O3207">
        <v>343400</v>
      </c>
      <c r="P3207">
        <v>343400</v>
      </c>
      <c r="Q3207">
        <v>343400</v>
      </c>
      <c r="R3207">
        <v>343400</v>
      </c>
      <c r="S3207">
        <v>343400</v>
      </c>
      <c r="T3207">
        <v>326000</v>
      </c>
      <c r="U3207">
        <v>311700</v>
      </c>
      <c r="V3207">
        <v>315700</v>
      </c>
      <c r="W3207">
        <v>315700</v>
      </c>
      <c r="X3207">
        <v>315700</v>
      </c>
      <c r="Y3207">
        <v>315700</v>
      </c>
      <c r="Z3207">
        <v>310900</v>
      </c>
      <c r="AA3207">
        <v>304200</v>
      </c>
      <c r="AH3207">
        <v>46</v>
      </c>
      <c r="AI3207">
        <v>69</v>
      </c>
      <c r="AJ3207">
        <v>66</v>
      </c>
      <c r="AK3207">
        <v>44</v>
      </c>
      <c r="AP3207">
        <v>55</v>
      </c>
      <c r="AQ3207">
        <v>63</v>
      </c>
      <c r="AR3207">
        <v>77</v>
      </c>
      <c r="AV3207">
        <v>40</v>
      </c>
      <c r="AW3207">
        <v>56</v>
      </c>
      <c r="AY3207" s="14">
        <f t="shared" si="510"/>
        <v>57.333333333333336</v>
      </c>
      <c r="AZ3207" s="14">
        <f t="shared" si="508"/>
        <v>23</v>
      </c>
      <c r="BA3207" s="19">
        <f t="shared" si="511"/>
        <v>0.40909090909090912</v>
      </c>
      <c r="BB3207" s="20">
        <f t="shared" si="509"/>
        <v>12.469963913339926</v>
      </c>
      <c r="BC3207">
        <f t="shared" si="512"/>
        <v>0</v>
      </c>
      <c r="BD3207" s="14">
        <f t="shared" si="513"/>
        <v>23</v>
      </c>
      <c r="BE3207" s="14" t="str">
        <f t="shared" si="514"/>
        <v/>
      </c>
      <c r="BF3207" s="14">
        <f t="shared" si="515"/>
        <v>56.25</v>
      </c>
      <c r="BG3207" s="14">
        <f t="shared" si="516"/>
        <v>58.2</v>
      </c>
    </row>
    <row r="3208" spans="1:59" x14ac:dyDescent="0.2">
      <c r="A3208" t="str">
        <f t="shared" si="517"/>
        <v>Joshua Wagner_2016</v>
      </c>
      <c r="B3208" t="s">
        <v>1562</v>
      </c>
      <c r="C3208" t="s">
        <v>288</v>
      </c>
      <c r="D3208">
        <v>2016</v>
      </c>
      <c r="E3208">
        <v>121900</v>
      </c>
      <c r="F3208">
        <v>121900</v>
      </c>
      <c r="G3208">
        <v>121900</v>
      </c>
      <c r="H3208">
        <v>121900</v>
      </c>
      <c r="I3208">
        <v>121900</v>
      </c>
      <c r="J3208">
        <v>183000</v>
      </c>
      <c r="K3208">
        <v>228600</v>
      </c>
      <c r="L3208">
        <v>269400</v>
      </c>
      <c r="M3208">
        <v>280500</v>
      </c>
      <c r="N3208">
        <v>291600</v>
      </c>
      <c r="O3208">
        <v>288500</v>
      </c>
      <c r="P3208">
        <v>311600</v>
      </c>
      <c r="Q3208">
        <v>330000</v>
      </c>
      <c r="R3208">
        <v>341200</v>
      </c>
      <c r="S3208">
        <v>341200</v>
      </c>
      <c r="T3208">
        <v>341200</v>
      </c>
      <c r="U3208">
        <v>341200</v>
      </c>
      <c r="V3208">
        <v>343100</v>
      </c>
      <c r="W3208">
        <v>345600</v>
      </c>
      <c r="X3208">
        <v>346600</v>
      </c>
      <c r="Y3208">
        <v>346600</v>
      </c>
      <c r="Z3208">
        <v>346600</v>
      </c>
      <c r="AA3208">
        <v>346600</v>
      </c>
      <c r="AD3208">
        <v>47</v>
      </c>
      <c r="AE3208">
        <v>76</v>
      </c>
      <c r="AF3208">
        <v>86</v>
      </c>
      <c r="AG3208">
        <v>48</v>
      </c>
      <c r="AH3208">
        <v>94</v>
      </c>
      <c r="AI3208">
        <v>43</v>
      </c>
      <c r="AJ3208">
        <v>56</v>
      </c>
      <c r="AK3208">
        <v>69</v>
      </c>
      <c r="AL3208">
        <v>100</v>
      </c>
      <c r="AM3208">
        <v>60</v>
      </c>
      <c r="AN3208">
        <v>69</v>
      </c>
      <c r="AR3208">
        <v>84</v>
      </c>
      <c r="AS3208">
        <v>64</v>
      </c>
      <c r="AT3208">
        <v>68</v>
      </c>
      <c r="AY3208" s="14">
        <f t="shared" si="510"/>
        <v>68.857142857142861</v>
      </c>
      <c r="AZ3208" s="14">
        <f t="shared" si="508"/>
        <v>23</v>
      </c>
      <c r="BA3208" s="19">
        <f t="shared" si="511"/>
        <v>0.63636363636363635</v>
      </c>
      <c r="BB3208" s="20">
        <f t="shared" si="509"/>
        <v>17.597452363064658</v>
      </c>
      <c r="BC3208">
        <f t="shared" si="512"/>
        <v>0</v>
      </c>
      <c r="BD3208" s="14">
        <f t="shared" si="513"/>
        <v>1</v>
      </c>
      <c r="BE3208" s="14">
        <f t="shared" si="514"/>
        <v>64.25</v>
      </c>
      <c r="BF3208" s="14">
        <f t="shared" si="515"/>
        <v>70.333333333333329</v>
      </c>
      <c r="BG3208" s="14">
        <f t="shared" si="516"/>
        <v>72</v>
      </c>
    </row>
    <row r="3209" spans="1:59" x14ac:dyDescent="0.2">
      <c r="A3209" t="str">
        <f t="shared" si="517"/>
        <v>Joshua Wagner_2015</v>
      </c>
      <c r="B3209" t="s">
        <v>1562</v>
      </c>
      <c r="C3209" t="s">
        <v>288</v>
      </c>
      <c r="D3209">
        <v>2015</v>
      </c>
      <c r="E3209">
        <v>0</v>
      </c>
      <c r="F3209">
        <v>0</v>
      </c>
      <c r="G3209">
        <v>0</v>
      </c>
      <c r="H3209">
        <v>0</v>
      </c>
      <c r="I3209">
        <v>0</v>
      </c>
      <c r="J3209">
        <v>0</v>
      </c>
      <c r="K3209">
        <v>0</v>
      </c>
      <c r="L3209">
        <v>0</v>
      </c>
      <c r="M3209">
        <v>0</v>
      </c>
      <c r="N3209">
        <v>0</v>
      </c>
      <c r="O3209">
        <v>0</v>
      </c>
      <c r="P3209">
        <v>0</v>
      </c>
      <c r="Q3209">
        <v>0</v>
      </c>
      <c r="R3209">
        <v>0</v>
      </c>
      <c r="S3209">
        <v>0</v>
      </c>
      <c r="T3209">
        <v>0</v>
      </c>
      <c r="U3209">
        <v>0</v>
      </c>
      <c r="V3209">
        <v>0</v>
      </c>
      <c r="W3209">
        <v>0</v>
      </c>
      <c r="X3209">
        <v>0</v>
      </c>
      <c r="Y3209">
        <v>0</v>
      </c>
      <c r="Z3209">
        <v>0</v>
      </c>
      <c r="AA3209">
        <v>0</v>
      </c>
      <c r="AY3209" s="14" t="str">
        <f t="shared" si="510"/>
        <v/>
      </c>
      <c r="AZ3209" s="14">
        <f t="shared" si="508"/>
        <v>23</v>
      </c>
      <c r="BA3209" s="19">
        <f t="shared" si="511"/>
        <v>0</v>
      </c>
      <c r="BB3209" s="20" t="e">
        <f t="shared" si="509"/>
        <v>#DIV/0!</v>
      </c>
      <c r="BC3209">
        <f t="shared" si="512"/>
        <v>23</v>
      </c>
      <c r="BD3209" s="14">
        <f t="shared" si="513"/>
        <v>1</v>
      </c>
      <c r="BE3209" s="14" t="str">
        <f t="shared" si="514"/>
        <v/>
      </c>
      <c r="BF3209" s="14" t="str">
        <f t="shared" si="515"/>
        <v/>
      </c>
      <c r="BG3209" s="14" t="str">
        <f t="shared" si="516"/>
        <v/>
      </c>
    </row>
    <row r="3210" spans="1:59" x14ac:dyDescent="0.2">
      <c r="A3210" t="str">
        <f t="shared" si="517"/>
        <v>Jake Waterman_2018</v>
      </c>
      <c r="B3210" t="s">
        <v>939</v>
      </c>
      <c r="C3210" t="s">
        <v>465</v>
      </c>
      <c r="D3210">
        <v>2018</v>
      </c>
      <c r="E3210">
        <v>123900</v>
      </c>
      <c r="F3210">
        <v>123900</v>
      </c>
      <c r="G3210">
        <v>123900</v>
      </c>
      <c r="H3210">
        <v>181000</v>
      </c>
      <c r="I3210">
        <v>228100</v>
      </c>
      <c r="J3210">
        <v>247700</v>
      </c>
      <c r="K3210">
        <v>267000</v>
      </c>
      <c r="L3210">
        <v>273900</v>
      </c>
      <c r="M3210">
        <v>300700</v>
      </c>
      <c r="N3210">
        <v>305400</v>
      </c>
      <c r="O3210">
        <v>310700</v>
      </c>
      <c r="P3210">
        <v>293500</v>
      </c>
      <c r="Q3210">
        <v>293500</v>
      </c>
      <c r="R3210">
        <v>274500</v>
      </c>
      <c r="S3210">
        <v>252100</v>
      </c>
      <c r="T3210">
        <v>235900</v>
      </c>
      <c r="U3210">
        <v>235900</v>
      </c>
      <c r="V3210">
        <v>235000</v>
      </c>
      <c r="W3210">
        <v>235000</v>
      </c>
      <c r="X3210">
        <v>237700</v>
      </c>
      <c r="Y3210">
        <v>237700</v>
      </c>
      <c r="Z3210">
        <v>237700</v>
      </c>
      <c r="AA3210">
        <v>237700</v>
      </c>
      <c r="AB3210">
        <v>51</v>
      </c>
      <c r="AC3210">
        <v>78</v>
      </c>
      <c r="AD3210">
        <v>72</v>
      </c>
      <c r="AE3210">
        <v>61</v>
      </c>
      <c r="AF3210">
        <v>44</v>
      </c>
      <c r="AG3210">
        <v>85</v>
      </c>
      <c r="AH3210">
        <v>46</v>
      </c>
      <c r="AI3210">
        <v>94</v>
      </c>
      <c r="AJ3210">
        <v>52</v>
      </c>
      <c r="AK3210">
        <v>49</v>
      </c>
      <c r="AL3210">
        <v>47</v>
      </c>
      <c r="AN3210">
        <v>38</v>
      </c>
      <c r="AO3210">
        <v>31</v>
      </c>
      <c r="AP3210">
        <v>49</v>
      </c>
      <c r="AR3210">
        <v>62</v>
      </c>
      <c r="AT3210">
        <v>39</v>
      </c>
      <c r="AY3210" s="14">
        <f t="shared" si="510"/>
        <v>56.125</v>
      </c>
      <c r="AZ3210" s="14">
        <f t="shared" si="508"/>
        <v>23</v>
      </c>
      <c r="BA3210" s="19">
        <f t="shared" si="511"/>
        <v>0.72727272727272729</v>
      </c>
      <c r="BB3210" s="20">
        <f t="shared" si="509"/>
        <v>17.865702710314345</v>
      </c>
      <c r="BC3210">
        <f t="shared" si="512"/>
        <v>0</v>
      </c>
      <c r="BD3210" s="14">
        <f t="shared" si="513"/>
        <v>1</v>
      </c>
      <c r="BE3210" s="14">
        <f t="shared" si="514"/>
        <v>65.166666666666671</v>
      </c>
      <c r="BF3210" s="14">
        <f t="shared" si="515"/>
        <v>57.6</v>
      </c>
      <c r="BG3210" s="14">
        <f t="shared" si="516"/>
        <v>50</v>
      </c>
    </row>
    <row r="3211" spans="1:59" x14ac:dyDescent="0.2">
      <c r="A3211" t="str">
        <f t="shared" si="517"/>
        <v>Jake Waterman_2017</v>
      </c>
      <c r="B3211" t="s">
        <v>939</v>
      </c>
      <c r="C3211" t="s">
        <v>465</v>
      </c>
      <c r="D3211">
        <v>2017</v>
      </c>
      <c r="E3211">
        <v>117300</v>
      </c>
      <c r="F3211">
        <v>117300</v>
      </c>
      <c r="G3211">
        <v>117300</v>
      </c>
      <c r="H3211">
        <v>117300</v>
      </c>
      <c r="I3211">
        <v>117300</v>
      </c>
      <c r="J3211">
        <v>117300</v>
      </c>
      <c r="K3211">
        <v>117300</v>
      </c>
      <c r="L3211">
        <v>117300</v>
      </c>
      <c r="M3211">
        <v>117300</v>
      </c>
      <c r="N3211">
        <v>117300</v>
      </c>
      <c r="O3211">
        <v>117300</v>
      </c>
      <c r="P3211">
        <v>117300</v>
      </c>
      <c r="Q3211">
        <v>117300</v>
      </c>
      <c r="R3211">
        <v>117300</v>
      </c>
      <c r="S3211">
        <v>117300</v>
      </c>
      <c r="T3211">
        <v>117300</v>
      </c>
      <c r="U3211">
        <v>117300</v>
      </c>
      <c r="V3211">
        <v>117300</v>
      </c>
      <c r="W3211">
        <v>117300</v>
      </c>
      <c r="X3211">
        <v>117300</v>
      </c>
      <c r="Y3211">
        <v>117300</v>
      </c>
      <c r="Z3211">
        <v>117300</v>
      </c>
      <c r="AA3211">
        <v>117300</v>
      </c>
      <c r="AY3211" s="14" t="str">
        <f t="shared" si="510"/>
        <v/>
      </c>
      <c r="AZ3211" s="14">
        <f t="shared" si="508"/>
        <v>23</v>
      </c>
      <c r="BA3211" s="19">
        <f t="shared" si="511"/>
        <v>0</v>
      </c>
      <c r="BB3211" s="20" t="e">
        <f t="shared" si="509"/>
        <v>#DIV/0!</v>
      </c>
      <c r="BC3211">
        <f t="shared" si="512"/>
        <v>0</v>
      </c>
      <c r="BD3211" s="14">
        <f t="shared" si="513"/>
        <v>1</v>
      </c>
      <c r="BE3211" s="14" t="str">
        <f t="shared" si="514"/>
        <v/>
      </c>
      <c r="BF3211" s="14" t="str">
        <f t="shared" si="515"/>
        <v/>
      </c>
      <c r="BG3211" s="14" t="str">
        <f t="shared" si="516"/>
        <v/>
      </c>
    </row>
    <row r="3212" spans="1:59" x14ac:dyDescent="0.2">
      <c r="A3212" t="str">
        <f t="shared" si="517"/>
        <v>Jake Waterman_2016</v>
      </c>
      <c r="B3212" t="s">
        <v>939</v>
      </c>
      <c r="C3212" t="s">
        <v>465</v>
      </c>
      <c r="D3212">
        <v>2016</v>
      </c>
      <c r="E3212">
        <v>0</v>
      </c>
      <c r="F3212">
        <v>0</v>
      </c>
      <c r="G3212">
        <v>0</v>
      </c>
      <c r="H3212">
        <v>0</v>
      </c>
      <c r="I3212">
        <v>0</v>
      </c>
      <c r="J3212">
        <v>0</v>
      </c>
      <c r="K3212">
        <v>0</v>
      </c>
      <c r="L3212">
        <v>0</v>
      </c>
      <c r="M3212">
        <v>0</v>
      </c>
      <c r="N3212">
        <v>0</v>
      </c>
      <c r="O3212">
        <v>0</v>
      </c>
      <c r="P3212">
        <v>0</v>
      </c>
      <c r="Q3212">
        <v>0</v>
      </c>
      <c r="R3212">
        <v>0</v>
      </c>
      <c r="S3212">
        <v>0</v>
      </c>
      <c r="T3212">
        <v>0</v>
      </c>
      <c r="U3212">
        <v>0</v>
      </c>
      <c r="V3212">
        <v>0</v>
      </c>
      <c r="W3212">
        <v>0</v>
      </c>
      <c r="X3212">
        <v>0</v>
      </c>
      <c r="Y3212">
        <v>0</v>
      </c>
      <c r="Z3212">
        <v>0</v>
      </c>
      <c r="AA3212">
        <v>0</v>
      </c>
      <c r="AY3212" s="14" t="str">
        <f t="shared" si="510"/>
        <v/>
      </c>
      <c r="AZ3212" s="14">
        <f t="shared" si="508"/>
        <v>23</v>
      </c>
      <c r="BA3212" s="19">
        <f t="shared" si="511"/>
        <v>0</v>
      </c>
      <c r="BB3212" s="20" t="e">
        <f t="shared" si="509"/>
        <v>#DIV/0!</v>
      </c>
      <c r="BC3212">
        <f t="shared" si="512"/>
        <v>23</v>
      </c>
      <c r="BD3212" s="14">
        <f t="shared" si="513"/>
        <v>1</v>
      </c>
      <c r="BE3212" s="14" t="str">
        <f t="shared" si="514"/>
        <v/>
      </c>
      <c r="BF3212" s="14" t="str">
        <f t="shared" si="515"/>
        <v/>
      </c>
      <c r="BG3212" s="14" t="str">
        <f t="shared" si="516"/>
        <v/>
      </c>
    </row>
    <row r="3213" spans="1:59" x14ac:dyDescent="0.2">
      <c r="A3213" t="str">
        <f t="shared" si="517"/>
        <v>Jake Waterman_2015</v>
      </c>
      <c r="B3213" t="s">
        <v>939</v>
      </c>
      <c r="C3213" t="s">
        <v>465</v>
      </c>
      <c r="D3213">
        <v>2015</v>
      </c>
      <c r="E3213">
        <v>0</v>
      </c>
      <c r="F3213">
        <v>0</v>
      </c>
      <c r="G3213">
        <v>0</v>
      </c>
      <c r="H3213">
        <v>0</v>
      </c>
      <c r="I3213">
        <v>0</v>
      </c>
      <c r="J3213">
        <v>0</v>
      </c>
      <c r="K3213">
        <v>0</v>
      </c>
      <c r="L3213">
        <v>0</v>
      </c>
      <c r="M3213">
        <v>0</v>
      </c>
      <c r="N3213">
        <v>0</v>
      </c>
      <c r="O3213">
        <v>0</v>
      </c>
      <c r="P3213">
        <v>0</v>
      </c>
      <c r="Q3213">
        <v>0</v>
      </c>
      <c r="R3213">
        <v>0</v>
      </c>
      <c r="S3213">
        <v>0</v>
      </c>
      <c r="T3213">
        <v>0</v>
      </c>
      <c r="U3213">
        <v>0</v>
      </c>
      <c r="V3213">
        <v>0</v>
      </c>
      <c r="W3213">
        <v>0</v>
      </c>
      <c r="X3213">
        <v>0</v>
      </c>
      <c r="Y3213">
        <v>0</v>
      </c>
      <c r="Z3213">
        <v>0</v>
      </c>
      <c r="AA3213">
        <v>0</v>
      </c>
      <c r="AY3213" s="14" t="str">
        <f t="shared" si="510"/>
        <v/>
      </c>
      <c r="AZ3213" s="14">
        <f t="shared" si="508"/>
        <v>23</v>
      </c>
      <c r="BA3213" s="19">
        <f t="shared" si="511"/>
        <v>0</v>
      </c>
      <c r="BB3213" s="20" t="e">
        <f t="shared" si="509"/>
        <v>#DIV/0!</v>
      </c>
      <c r="BC3213">
        <f t="shared" si="512"/>
        <v>23</v>
      </c>
      <c r="BD3213" s="14">
        <f t="shared" si="513"/>
        <v>1</v>
      </c>
      <c r="BE3213" s="14" t="str">
        <f t="shared" si="514"/>
        <v/>
      </c>
      <c r="BF3213" s="14" t="str">
        <f t="shared" si="515"/>
        <v/>
      </c>
      <c r="BG3213" s="14" t="str">
        <f t="shared" si="516"/>
        <v/>
      </c>
    </row>
    <row r="3214" spans="1:59" x14ac:dyDescent="0.2">
      <c r="A3214" t="str">
        <f t="shared" si="517"/>
        <v>Timothy Mohr_2018</v>
      </c>
      <c r="B3214" t="s">
        <v>2697</v>
      </c>
      <c r="C3214" t="s">
        <v>260</v>
      </c>
      <c r="D3214">
        <v>2018</v>
      </c>
      <c r="E3214">
        <v>0</v>
      </c>
      <c r="F3214">
        <v>0</v>
      </c>
      <c r="G3214">
        <v>0</v>
      </c>
      <c r="H3214">
        <v>0</v>
      </c>
      <c r="I3214">
        <v>0</v>
      </c>
      <c r="J3214">
        <v>0</v>
      </c>
      <c r="K3214">
        <v>0</v>
      </c>
      <c r="L3214">
        <v>0</v>
      </c>
      <c r="M3214">
        <v>0</v>
      </c>
      <c r="N3214">
        <v>0</v>
      </c>
      <c r="O3214">
        <v>0</v>
      </c>
      <c r="P3214">
        <v>0</v>
      </c>
      <c r="Q3214">
        <v>0</v>
      </c>
      <c r="R3214">
        <v>0</v>
      </c>
      <c r="S3214">
        <v>0</v>
      </c>
      <c r="T3214">
        <v>0</v>
      </c>
      <c r="U3214">
        <v>0</v>
      </c>
      <c r="V3214">
        <v>0</v>
      </c>
      <c r="W3214">
        <v>0</v>
      </c>
      <c r="X3214">
        <v>0</v>
      </c>
      <c r="Y3214">
        <v>0</v>
      </c>
      <c r="Z3214">
        <v>0</v>
      </c>
      <c r="AA3214">
        <v>0</v>
      </c>
      <c r="AY3214" s="14" t="str">
        <f t="shared" si="510"/>
        <v/>
      </c>
      <c r="AZ3214" s="14">
        <f t="shared" ref="AZ3214:AZ3221" si="518">COUNTIF(AB3214:AX3214,"&lt;&gt;0")</f>
        <v>23</v>
      </c>
      <c r="BA3214" s="19">
        <f t="shared" si="511"/>
        <v>0</v>
      </c>
      <c r="BB3214" s="20" t="e">
        <f t="shared" ref="BB3214:BB3221" si="519">STDEV(AB3214:AX3214)</f>
        <v>#DIV/0!</v>
      </c>
      <c r="BC3214">
        <f t="shared" si="512"/>
        <v>23</v>
      </c>
      <c r="BD3214" s="14">
        <f t="shared" si="513"/>
        <v>1</v>
      </c>
      <c r="BE3214" s="14" t="str">
        <f t="shared" si="514"/>
        <v/>
      </c>
      <c r="BF3214" s="14" t="str">
        <f t="shared" si="515"/>
        <v/>
      </c>
      <c r="BG3214" s="14" t="str">
        <f t="shared" si="516"/>
        <v/>
      </c>
    </row>
    <row r="3215" spans="1:59" x14ac:dyDescent="0.2">
      <c r="A3215" t="str">
        <f t="shared" si="517"/>
        <v>Timothy Mohr_2017</v>
      </c>
      <c r="B3215" t="s">
        <v>2697</v>
      </c>
      <c r="C3215" t="s">
        <v>260</v>
      </c>
      <c r="D3215">
        <v>2017</v>
      </c>
      <c r="E3215">
        <v>0</v>
      </c>
      <c r="F3215">
        <v>0</v>
      </c>
      <c r="G3215">
        <v>0</v>
      </c>
      <c r="H3215">
        <v>0</v>
      </c>
      <c r="I3215">
        <v>0</v>
      </c>
      <c r="J3215">
        <v>0</v>
      </c>
      <c r="K3215">
        <v>0</v>
      </c>
      <c r="L3215">
        <v>0</v>
      </c>
      <c r="M3215">
        <v>0</v>
      </c>
      <c r="N3215">
        <v>0</v>
      </c>
      <c r="O3215">
        <v>0</v>
      </c>
      <c r="P3215">
        <v>0</v>
      </c>
      <c r="Q3215">
        <v>0</v>
      </c>
      <c r="R3215">
        <v>0</v>
      </c>
      <c r="S3215">
        <v>0</v>
      </c>
      <c r="T3215">
        <v>0</v>
      </c>
      <c r="U3215">
        <v>0</v>
      </c>
      <c r="V3215">
        <v>0</v>
      </c>
      <c r="W3215">
        <v>0</v>
      </c>
      <c r="X3215">
        <v>0</v>
      </c>
      <c r="Y3215">
        <v>0</v>
      </c>
      <c r="Z3215">
        <v>0</v>
      </c>
      <c r="AA3215">
        <v>0</v>
      </c>
      <c r="AY3215" s="14" t="str">
        <f t="shared" si="510"/>
        <v/>
      </c>
      <c r="AZ3215" s="14">
        <f t="shared" si="518"/>
        <v>23</v>
      </c>
      <c r="BA3215" s="19">
        <f t="shared" si="511"/>
        <v>0</v>
      </c>
      <c r="BB3215" s="20" t="e">
        <f t="shared" si="519"/>
        <v>#DIV/0!</v>
      </c>
      <c r="BC3215">
        <f t="shared" si="512"/>
        <v>23</v>
      </c>
      <c r="BD3215" s="14">
        <f t="shared" si="513"/>
        <v>1</v>
      </c>
      <c r="BE3215" s="14" t="str">
        <f t="shared" si="514"/>
        <v/>
      </c>
      <c r="BF3215" s="14" t="str">
        <f t="shared" si="515"/>
        <v/>
      </c>
      <c r="BG3215" s="14" t="str">
        <f t="shared" si="516"/>
        <v/>
      </c>
    </row>
    <row r="3216" spans="1:59" x14ac:dyDescent="0.2">
      <c r="A3216" t="str">
        <f t="shared" si="517"/>
        <v>Timothy Mohr_2016</v>
      </c>
      <c r="B3216" t="s">
        <v>2697</v>
      </c>
      <c r="C3216" t="s">
        <v>260</v>
      </c>
      <c r="D3216">
        <v>2016</v>
      </c>
      <c r="E3216">
        <v>0</v>
      </c>
      <c r="F3216">
        <v>0</v>
      </c>
      <c r="G3216">
        <v>0</v>
      </c>
      <c r="H3216">
        <v>0</v>
      </c>
      <c r="I3216">
        <v>0</v>
      </c>
      <c r="J3216">
        <v>0</v>
      </c>
      <c r="K3216">
        <v>0</v>
      </c>
      <c r="L3216">
        <v>0</v>
      </c>
      <c r="M3216">
        <v>0</v>
      </c>
      <c r="N3216">
        <v>0</v>
      </c>
      <c r="O3216">
        <v>0</v>
      </c>
      <c r="P3216">
        <v>0</v>
      </c>
      <c r="Q3216">
        <v>0</v>
      </c>
      <c r="R3216">
        <v>0</v>
      </c>
      <c r="S3216">
        <v>0</v>
      </c>
      <c r="T3216">
        <v>0</v>
      </c>
      <c r="U3216">
        <v>0</v>
      </c>
      <c r="V3216">
        <v>0</v>
      </c>
      <c r="W3216">
        <v>0</v>
      </c>
      <c r="X3216">
        <v>0</v>
      </c>
      <c r="Y3216">
        <v>0</v>
      </c>
      <c r="Z3216">
        <v>0</v>
      </c>
      <c r="AA3216">
        <v>0</v>
      </c>
      <c r="AY3216" s="14" t="str">
        <f t="shared" si="510"/>
        <v/>
      </c>
      <c r="AZ3216" s="14">
        <f t="shared" si="518"/>
        <v>23</v>
      </c>
      <c r="BA3216" s="19">
        <f t="shared" si="511"/>
        <v>0</v>
      </c>
      <c r="BB3216" s="20" t="e">
        <f t="shared" si="519"/>
        <v>#DIV/0!</v>
      </c>
      <c r="BC3216">
        <f t="shared" si="512"/>
        <v>23</v>
      </c>
      <c r="BD3216" s="14">
        <f t="shared" si="513"/>
        <v>1</v>
      </c>
      <c r="BE3216" s="14" t="str">
        <f t="shared" si="514"/>
        <v/>
      </c>
      <c r="BF3216" s="14" t="str">
        <f t="shared" si="515"/>
        <v/>
      </c>
      <c r="BG3216" s="14" t="str">
        <f t="shared" si="516"/>
        <v/>
      </c>
    </row>
    <row r="3217" spans="1:59" x14ac:dyDescent="0.2">
      <c r="A3217" t="str">
        <f t="shared" si="517"/>
        <v>Timothy Mohr_2015</v>
      </c>
      <c r="B3217" t="s">
        <v>2697</v>
      </c>
      <c r="C3217" t="s">
        <v>260</v>
      </c>
      <c r="D3217">
        <v>2015</v>
      </c>
      <c r="E3217">
        <v>0</v>
      </c>
      <c r="F3217">
        <v>0</v>
      </c>
      <c r="G3217">
        <v>0</v>
      </c>
      <c r="H3217">
        <v>0</v>
      </c>
      <c r="I3217">
        <v>0</v>
      </c>
      <c r="J3217">
        <v>0</v>
      </c>
      <c r="K3217">
        <v>0</v>
      </c>
      <c r="L3217">
        <v>0</v>
      </c>
      <c r="M3217">
        <v>0</v>
      </c>
      <c r="N3217">
        <v>0</v>
      </c>
      <c r="O3217">
        <v>0</v>
      </c>
      <c r="P3217">
        <v>0</v>
      </c>
      <c r="Q3217">
        <v>0</v>
      </c>
      <c r="R3217">
        <v>0</v>
      </c>
      <c r="S3217">
        <v>0</v>
      </c>
      <c r="T3217">
        <v>0</v>
      </c>
      <c r="U3217">
        <v>0</v>
      </c>
      <c r="V3217">
        <v>0</v>
      </c>
      <c r="W3217">
        <v>0</v>
      </c>
      <c r="X3217">
        <v>0</v>
      </c>
      <c r="Y3217">
        <v>0</v>
      </c>
      <c r="Z3217">
        <v>0</v>
      </c>
      <c r="AA3217">
        <v>0</v>
      </c>
      <c r="AY3217" s="14" t="str">
        <f t="shared" si="510"/>
        <v/>
      </c>
      <c r="AZ3217" s="14">
        <f t="shared" si="518"/>
        <v>23</v>
      </c>
      <c r="BA3217" s="19">
        <f t="shared" si="511"/>
        <v>0</v>
      </c>
      <c r="BB3217" s="20" t="e">
        <f t="shared" si="519"/>
        <v>#DIV/0!</v>
      </c>
      <c r="BC3217">
        <f t="shared" si="512"/>
        <v>23</v>
      </c>
      <c r="BD3217" s="14">
        <f t="shared" si="513"/>
        <v>1</v>
      </c>
      <c r="BE3217" s="14" t="str">
        <f t="shared" si="514"/>
        <v/>
      </c>
      <c r="BF3217" s="14" t="str">
        <f t="shared" si="515"/>
        <v/>
      </c>
      <c r="BG3217" s="14" t="str">
        <f t="shared" si="516"/>
        <v/>
      </c>
    </row>
    <row r="3218" spans="1:59" x14ac:dyDescent="0.2">
      <c r="A3218" t="str">
        <f t="shared" si="517"/>
        <v>Mason Wood_2018</v>
      </c>
      <c r="B3218" t="s">
        <v>780</v>
      </c>
      <c r="C3218" t="s">
        <v>316</v>
      </c>
      <c r="D3218">
        <v>2018</v>
      </c>
      <c r="E3218">
        <v>0</v>
      </c>
      <c r="F3218">
        <v>0</v>
      </c>
      <c r="G3218">
        <v>0</v>
      </c>
      <c r="H3218">
        <v>0</v>
      </c>
      <c r="I3218">
        <v>0</v>
      </c>
      <c r="J3218">
        <v>0</v>
      </c>
      <c r="K3218">
        <v>0</v>
      </c>
      <c r="L3218">
        <v>0</v>
      </c>
      <c r="M3218">
        <v>0</v>
      </c>
      <c r="N3218">
        <v>0</v>
      </c>
      <c r="O3218">
        <v>0</v>
      </c>
      <c r="P3218">
        <v>0</v>
      </c>
      <c r="Q3218">
        <v>0</v>
      </c>
      <c r="R3218">
        <v>0</v>
      </c>
      <c r="S3218">
        <v>0</v>
      </c>
      <c r="T3218">
        <v>0</v>
      </c>
      <c r="U3218">
        <v>0</v>
      </c>
      <c r="V3218">
        <v>0</v>
      </c>
      <c r="W3218">
        <v>0</v>
      </c>
      <c r="X3218">
        <v>0</v>
      </c>
      <c r="Y3218">
        <v>0</v>
      </c>
      <c r="Z3218">
        <v>0</v>
      </c>
      <c r="AA3218">
        <v>0</v>
      </c>
      <c r="AY3218" s="14" t="str">
        <f t="shared" si="510"/>
        <v/>
      </c>
      <c r="AZ3218" s="14">
        <f t="shared" si="518"/>
        <v>23</v>
      </c>
      <c r="BA3218" s="19">
        <f t="shared" si="511"/>
        <v>0</v>
      </c>
      <c r="BB3218" s="20" t="e">
        <f t="shared" si="519"/>
        <v>#DIV/0!</v>
      </c>
      <c r="BC3218">
        <f t="shared" si="512"/>
        <v>23</v>
      </c>
      <c r="BD3218" s="14">
        <f t="shared" si="513"/>
        <v>1</v>
      </c>
      <c r="BE3218" s="14" t="str">
        <f t="shared" si="514"/>
        <v/>
      </c>
      <c r="BF3218" s="14" t="str">
        <f t="shared" si="515"/>
        <v/>
      </c>
      <c r="BG3218" s="14" t="str">
        <f t="shared" si="516"/>
        <v/>
      </c>
    </row>
    <row r="3219" spans="1:59" x14ac:dyDescent="0.2">
      <c r="A3219" t="str">
        <f t="shared" si="517"/>
        <v>Mason Wood_2017</v>
      </c>
      <c r="B3219" t="s">
        <v>780</v>
      </c>
      <c r="C3219" t="s">
        <v>316</v>
      </c>
      <c r="D3219">
        <v>2017</v>
      </c>
      <c r="E3219">
        <v>0</v>
      </c>
      <c r="F3219">
        <v>0</v>
      </c>
      <c r="G3219">
        <v>0</v>
      </c>
      <c r="H3219">
        <v>0</v>
      </c>
      <c r="I3219">
        <v>0</v>
      </c>
      <c r="J3219">
        <v>0</v>
      </c>
      <c r="K3219">
        <v>0</v>
      </c>
      <c r="L3219">
        <v>0</v>
      </c>
      <c r="M3219">
        <v>0</v>
      </c>
      <c r="N3219">
        <v>0</v>
      </c>
      <c r="O3219">
        <v>0</v>
      </c>
      <c r="P3219">
        <v>0</v>
      </c>
      <c r="Q3219">
        <v>0</v>
      </c>
      <c r="R3219">
        <v>0</v>
      </c>
      <c r="S3219">
        <v>0</v>
      </c>
      <c r="T3219">
        <v>0</v>
      </c>
      <c r="U3219">
        <v>0</v>
      </c>
      <c r="V3219">
        <v>0</v>
      </c>
      <c r="W3219">
        <v>0</v>
      </c>
      <c r="X3219">
        <v>0</v>
      </c>
      <c r="Y3219">
        <v>0</v>
      </c>
      <c r="Z3219">
        <v>0</v>
      </c>
      <c r="AA3219">
        <v>0</v>
      </c>
      <c r="AY3219" s="14" t="str">
        <f t="shared" si="510"/>
        <v/>
      </c>
      <c r="AZ3219" s="14">
        <f t="shared" si="518"/>
        <v>23</v>
      </c>
      <c r="BA3219" s="19">
        <f t="shared" si="511"/>
        <v>0</v>
      </c>
      <c r="BB3219" s="20" t="e">
        <f t="shared" si="519"/>
        <v>#DIV/0!</v>
      </c>
      <c r="BC3219">
        <f t="shared" si="512"/>
        <v>23</v>
      </c>
      <c r="BD3219" s="14">
        <f t="shared" si="513"/>
        <v>1</v>
      </c>
      <c r="BE3219" s="14" t="str">
        <f t="shared" si="514"/>
        <v/>
      </c>
      <c r="BF3219" s="14" t="str">
        <f t="shared" si="515"/>
        <v/>
      </c>
      <c r="BG3219" s="14" t="str">
        <f t="shared" si="516"/>
        <v/>
      </c>
    </row>
    <row r="3220" spans="1:59" x14ac:dyDescent="0.2">
      <c r="A3220" t="str">
        <f t="shared" si="517"/>
        <v>Mason Wood_2016</v>
      </c>
      <c r="B3220" t="s">
        <v>780</v>
      </c>
      <c r="C3220" t="s">
        <v>316</v>
      </c>
      <c r="D3220">
        <v>2016</v>
      </c>
      <c r="E3220">
        <v>0</v>
      </c>
      <c r="F3220">
        <v>0</v>
      </c>
      <c r="G3220">
        <v>0</v>
      </c>
      <c r="H3220">
        <v>0</v>
      </c>
      <c r="I3220">
        <v>0</v>
      </c>
      <c r="J3220">
        <v>0</v>
      </c>
      <c r="K3220">
        <v>0</v>
      </c>
      <c r="L3220">
        <v>0</v>
      </c>
      <c r="M3220">
        <v>0</v>
      </c>
      <c r="N3220">
        <v>0</v>
      </c>
      <c r="O3220">
        <v>0</v>
      </c>
      <c r="P3220">
        <v>0</v>
      </c>
      <c r="Q3220">
        <v>0</v>
      </c>
      <c r="R3220">
        <v>0</v>
      </c>
      <c r="S3220">
        <v>0</v>
      </c>
      <c r="T3220">
        <v>0</v>
      </c>
      <c r="U3220">
        <v>0</v>
      </c>
      <c r="V3220">
        <v>0</v>
      </c>
      <c r="W3220">
        <v>0</v>
      </c>
      <c r="X3220">
        <v>0</v>
      </c>
      <c r="Y3220">
        <v>0</v>
      </c>
      <c r="Z3220">
        <v>0</v>
      </c>
      <c r="AA3220">
        <v>0</v>
      </c>
      <c r="AY3220" s="14" t="str">
        <f t="shared" si="510"/>
        <v/>
      </c>
      <c r="AZ3220" s="14">
        <f t="shared" si="518"/>
        <v>23</v>
      </c>
      <c r="BA3220" s="19">
        <f t="shared" si="511"/>
        <v>0</v>
      </c>
      <c r="BB3220" s="20" t="e">
        <f t="shared" si="519"/>
        <v>#DIV/0!</v>
      </c>
      <c r="BC3220">
        <f t="shared" si="512"/>
        <v>23</v>
      </c>
      <c r="BD3220" s="14">
        <f t="shared" si="513"/>
        <v>1</v>
      </c>
      <c r="BE3220" s="14" t="str">
        <f t="shared" si="514"/>
        <v/>
      </c>
      <c r="BF3220" s="14" t="str">
        <f t="shared" si="515"/>
        <v/>
      </c>
      <c r="BG3220" s="14" t="str">
        <f t="shared" si="516"/>
        <v/>
      </c>
    </row>
    <row r="3221" spans="1:59" x14ac:dyDescent="0.2">
      <c r="A3221" t="str">
        <f t="shared" si="517"/>
        <v>Mason Wood_2015</v>
      </c>
      <c r="B3221" t="s">
        <v>780</v>
      </c>
      <c r="C3221" t="s">
        <v>316</v>
      </c>
      <c r="D3221">
        <v>2015</v>
      </c>
      <c r="E3221">
        <v>0</v>
      </c>
      <c r="F3221">
        <v>0</v>
      </c>
      <c r="G3221">
        <v>0</v>
      </c>
      <c r="H3221">
        <v>0</v>
      </c>
      <c r="I3221">
        <v>0</v>
      </c>
      <c r="J3221">
        <v>0</v>
      </c>
      <c r="K3221">
        <v>0</v>
      </c>
      <c r="L3221">
        <v>0</v>
      </c>
      <c r="M3221">
        <v>0</v>
      </c>
      <c r="N3221">
        <v>0</v>
      </c>
      <c r="O3221">
        <v>0</v>
      </c>
      <c r="P3221">
        <v>0</v>
      </c>
      <c r="Q3221">
        <v>0</v>
      </c>
      <c r="R3221">
        <v>0</v>
      </c>
      <c r="S3221">
        <v>0</v>
      </c>
      <c r="T3221">
        <v>0</v>
      </c>
      <c r="U3221">
        <v>0</v>
      </c>
      <c r="V3221">
        <v>0</v>
      </c>
      <c r="W3221">
        <v>0</v>
      </c>
      <c r="X3221">
        <v>0</v>
      </c>
      <c r="Y3221">
        <v>0</v>
      </c>
      <c r="Z3221">
        <v>0</v>
      </c>
      <c r="AA3221">
        <v>0</v>
      </c>
      <c r="AY3221" s="14" t="str">
        <f t="shared" si="510"/>
        <v/>
      </c>
      <c r="AZ3221" s="14">
        <f t="shared" si="518"/>
        <v>23</v>
      </c>
      <c r="BA3221" s="19">
        <f t="shared" si="511"/>
        <v>0</v>
      </c>
      <c r="BB3221" s="20" t="e">
        <f t="shared" si="519"/>
        <v>#DIV/0!</v>
      </c>
      <c r="BC3221">
        <f t="shared" si="512"/>
        <v>23</v>
      </c>
      <c r="BD3221" s="14">
        <f t="shared" si="513"/>
        <v>1</v>
      </c>
      <c r="BE3221" s="14" t="str">
        <f t="shared" si="514"/>
        <v/>
      </c>
      <c r="BF3221" s="14" t="str">
        <f t="shared" si="515"/>
        <v/>
      </c>
      <c r="BG3221" s="14" t="str">
        <f t="shared" si="516"/>
        <v/>
      </c>
    </row>
    <row r="3222" spans="1:59" x14ac:dyDescent="0.2">
      <c r="A3222" t="str">
        <f t="shared" si="517"/>
        <v>Josh P. Kennedy (S)_2018</v>
      </c>
      <c r="B3222" t="s">
        <v>2872</v>
      </c>
      <c r="C3222" t="s">
        <v>423</v>
      </c>
      <c r="D3222">
        <v>2018</v>
      </c>
      <c r="E3222" t="s">
        <v>1610</v>
      </c>
      <c r="F3222">
        <v>564200</v>
      </c>
      <c r="G3222">
        <v>564200</v>
      </c>
      <c r="H3222">
        <v>564200</v>
      </c>
      <c r="I3222">
        <v>541600</v>
      </c>
      <c r="J3222">
        <v>505600</v>
      </c>
      <c r="K3222">
        <v>461100</v>
      </c>
      <c r="L3222">
        <v>441600</v>
      </c>
      <c r="M3222">
        <v>473500</v>
      </c>
      <c r="N3222">
        <v>502000</v>
      </c>
      <c r="O3222">
        <v>514900</v>
      </c>
      <c r="P3222">
        <v>506400</v>
      </c>
      <c r="Q3222">
        <v>513100</v>
      </c>
      <c r="R3222">
        <v>521200</v>
      </c>
      <c r="S3222">
        <v>529600</v>
      </c>
      <c r="T3222">
        <v>529600</v>
      </c>
      <c r="U3222">
        <v>549900</v>
      </c>
      <c r="V3222">
        <v>558000</v>
      </c>
      <c r="W3222">
        <v>526600</v>
      </c>
      <c r="X3222">
        <v>490300</v>
      </c>
      <c r="Y3222">
        <v>451000</v>
      </c>
      <c r="Z3222">
        <v>443200</v>
      </c>
      <c r="AA3222">
        <v>435600</v>
      </c>
      <c r="AB3222" t="s">
        <v>2866</v>
      </c>
      <c r="AC3222">
        <v>93</v>
      </c>
      <c r="AD3222">
        <v>100</v>
      </c>
      <c r="AE3222">
        <v>92</v>
      </c>
      <c r="AF3222">
        <v>46</v>
      </c>
      <c r="AG3222">
        <v>59</v>
      </c>
      <c r="AH3222">
        <v>125</v>
      </c>
      <c r="AI3222">
        <v>151</v>
      </c>
      <c r="AJ3222">
        <v>73</v>
      </c>
      <c r="AK3222">
        <v>108</v>
      </c>
      <c r="AL3222">
        <v>109</v>
      </c>
      <c r="AM3222">
        <v>102</v>
      </c>
      <c r="AN3222">
        <v>118</v>
      </c>
      <c r="AO3222">
        <v>112</v>
      </c>
      <c r="AP3222" t="s">
        <v>2867</v>
      </c>
      <c r="AQ3222">
        <v>140</v>
      </c>
      <c r="AR3222">
        <v>103</v>
      </c>
      <c r="AS3222">
        <v>27</v>
      </c>
      <c r="AT3222">
        <v>111</v>
      </c>
      <c r="AU3222">
        <v>74</v>
      </c>
      <c r="AV3222">
        <v>75</v>
      </c>
      <c r="AW3222">
        <v>107</v>
      </c>
      <c r="AX3222">
        <v>88</v>
      </c>
    </row>
    <row r="3223" spans="1:59" x14ac:dyDescent="0.2">
      <c r="A3223" t="str">
        <f t="shared" si="517"/>
        <v>Josh P. Kennedy (S)_2017</v>
      </c>
      <c r="B3223" t="s">
        <v>2872</v>
      </c>
      <c r="C3223" t="s">
        <v>423</v>
      </c>
      <c r="D3223">
        <v>2017</v>
      </c>
      <c r="E3223" t="s">
        <v>1610</v>
      </c>
      <c r="F3223">
        <v>617100</v>
      </c>
      <c r="G3223">
        <v>617100</v>
      </c>
      <c r="H3223">
        <v>617100</v>
      </c>
      <c r="I3223">
        <v>603700</v>
      </c>
      <c r="J3223">
        <v>583900</v>
      </c>
      <c r="K3223">
        <v>570500</v>
      </c>
      <c r="L3223">
        <v>551700</v>
      </c>
      <c r="M3223">
        <v>522300</v>
      </c>
      <c r="N3223">
        <v>519800</v>
      </c>
      <c r="O3223">
        <v>524200</v>
      </c>
      <c r="P3223">
        <v>545600</v>
      </c>
      <c r="Q3223">
        <v>545600</v>
      </c>
      <c r="R3223">
        <v>546000</v>
      </c>
      <c r="S3223">
        <v>547000</v>
      </c>
      <c r="T3223">
        <v>551900</v>
      </c>
      <c r="U3223">
        <v>554000</v>
      </c>
      <c r="V3223">
        <v>554000</v>
      </c>
      <c r="W3223">
        <v>551500</v>
      </c>
      <c r="X3223">
        <v>531200</v>
      </c>
      <c r="Y3223">
        <v>492900</v>
      </c>
      <c r="Z3223">
        <v>492900</v>
      </c>
      <c r="AA3223">
        <v>492900</v>
      </c>
      <c r="AB3223" t="s">
        <v>2866</v>
      </c>
      <c r="AC3223">
        <v>134</v>
      </c>
      <c r="AD3223">
        <v>89</v>
      </c>
      <c r="AE3223">
        <v>107</v>
      </c>
      <c r="AF3223">
        <v>113</v>
      </c>
      <c r="AG3223">
        <v>91</v>
      </c>
      <c r="AH3223">
        <v>89</v>
      </c>
      <c r="AI3223">
        <v>77</v>
      </c>
      <c r="AJ3223">
        <v>136</v>
      </c>
      <c r="AK3223">
        <v>102</v>
      </c>
      <c r="AL3223">
        <v>118</v>
      </c>
      <c r="AM3223" t="s">
        <v>2867</v>
      </c>
      <c r="AN3223">
        <v>101</v>
      </c>
      <c r="AO3223">
        <v>104</v>
      </c>
      <c r="AP3223">
        <v>127</v>
      </c>
      <c r="AQ3223">
        <v>102</v>
      </c>
      <c r="AR3223" t="s">
        <v>2867</v>
      </c>
      <c r="AS3223">
        <v>96</v>
      </c>
      <c r="AT3223">
        <v>87</v>
      </c>
      <c r="AU3223">
        <v>50</v>
      </c>
      <c r="AV3223" t="s">
        <v>2867</v>
      </c>
      <c r="AW3223" t="s">
        <v>2867</v>
      </c>
      <c r="AX3223">
        <v>110</v>
      </c>
    </row>
    <row r="3224" spans="1:59" x14ac:dyDescent="0.2">
      <c r="A3224" t="str">
        <f t="shared" si="517"/>
        <v>Josh P. Kennedy (S)_2016</v>
      </c>
      <c r="B3224" t="s">
        <v>2872</v>
      </c>
      <c r="C3224" t="s">
        <v>423</v>
      </c>
      <c r="D3224">
        <v>2016</v>
      </c>
      <c r="E3224" t="s">
        <v>1610</v>
      </c>
      <c r="F3224">
        <v>594800</v>
      </c>
      <c r="G3224">
        <v>594800</v>
      </c>
      <c r="H3224">
        <v>594800</v>
      </c>
      <c r="I3224">
        <v>570100</v>
      </c>
      <c r="J3224">
        <v>561500</v>
      </c>
      <c r="K3224">
        <v>558500</v>
      </c>
      <c r="L3224">
        <v>544900</v>
      </c>
      <c r="M3224">
        <v>545500</v>
      </c>
      <c r="N3224">
        <v>545500</v>
      </c>
      <c r="O3224">
        <v>552900</v>
      </c>
      <c r="P3224">
        <v>585100</v>
      </c>
      <c r="Q3224">
        <v>598700</v>
      </c>
      <c r="R3224">
        <v>599200</v>
      </c>
      <c r="S3224">
        <v>570500</v>
      </c>
      <c r="T3224">
        <v>570500</v>
      </c>
      <c r="U3224">
        <v>553800</v>
      </c>
      <c r="V3224">
        <v>548400</v>
      </c>
      <c r="W3224">
        <v>558300</v>
      </c>
      <c r="X3224">
        <v>575900</v>
      </c>
      <c r="Y3224">
        <v>596800</v>
      </c>
      <c r="Z3224">
        <v>592100</v>
      </c>
      <c r="AA3224">
        <v>585400</v>
      </c>
      <c r="AB3224" t="s">
        <v>2866</v>
      </c>
      <c r="AC3224">
        <v>75</v>
      </c>
      <c r="AD3224">
        <v>95</v>
      </c>
      <c r="AE3224">
        <v>124</v>
      </c>
      <c r="AF3224">
        <v>97</v>
      </c>
      <c r="AG3224">
        <v>101</v>
      </c>
      <c r="AH3224">
        <v>99</v>
      </c>
      <c r="AI3224">
        <v>125</v>
      </c>
      <c r="AJ3224" t="s">
        <v>2867</v>
      </c>
      <c r="AK3224">
        <v>119</v>
      </c>
      <c r="AL3224">
        <v>161</v>
      </c>
      <c r="AM3224">
        <v>101</v>
      </c>
      <c r="AN3224">
        <v>99</v>
      </c>
      <c r="AO3224">
        <v>104</v>
      </c>
      <c r="AP3224" t="s">
        <v>2867</v>
      </c>
      <c r="AQ3224">
        <v>101</v>
      </c>
      <c r="AR3224">
        <v>117</v>
      </c>
      <c r="AS3224">
        <v>140</v>
      </c>
      <c r="AT3224">
        <v>127</v>
      </c>
      <c r="AU3224">
        <v>137</v>
      </c>
      <c r="AV3224">
        <v>95</v>
      </c>
      <c r="AW3224">
        <v>120</v>
      </c>
      <c r="AX3224">
        <v>90</v>
      </c>
    </row>
    <row r="3225" spans="1:59" x14ac:dyDescent="0.2">
      <c r="A3225" t="str">
        <f t="shared" si="517"/>
        <v>Josh P. Kennedy (S)_2015</v>
      </c>
      <c r="B3225" t="s">
        <v>2872</v>
      </c>
      <c r="C3225" t="s">
        <v>423</v>
      </c>
      <c r="D3225">
        <v>2015</v>
      </c>
      <c r="E3225" t="s">
        <v>1610</v>
      </c>
      <c r="F3225">
        <v>612200</v>
      </c>
      <c r="G3225">
        <v>612200</v>
      </c>
      <c r="H3225">
        <v>612200</v>
      </c>
      <c r="I3225">
        <v>592400</v>
      </c>
      <c r="J3225">
        <v>573100</v>
      </c>
      <c r="K3225">
        <v>547100</v>
      </c>
      <c r="L3225">
        <v>560500</v>
      </c>
      <c r="M3225">
        <v>572300</v>
      </c>
      <c r="N3225">
        <v>581200</v>
      </c>
      <c r="O3225">
        <v>560500</v>
      </c>
      <c r="P3225">
        <v>519700</v>
      </c>
      <c r="Q3225">
        <v>486200</v>
      </c>
      <c r="R3225">
        <v>486200</v>
      </c>
      <c r="S3225">
        <v>479000</v>
      </c>
      <c r="T3225">
        <v>510500</v>
      </c>
      <c r="U3225">
        <v>546300</v>
      </c>
      <c r="V3225">
        <v>568400</v>
      </c>
      <c r="W3225">
        <v>565600</v>
      </c>
      <c r="X3225">
        <v>556900</v>
      </c>
      <c r="Y3225">
        <v>540600</v>
      </c>
      <c r="Z3225">
        <v>540800</v>
      </c>
      <c r="AA3225">
        <v>547800</v>
      </c>
      <c r="AB3225" t="s">
        <v>2866</v>
      </c>
      <c r="AC3225">
        <v>127</v>
      </c>
      <c r="AD3225">
        <v>130</v>
      </c>
      <c r="AE3225">
        <v>61</v>
      </c>
      <c r="AF3225">
        <v>118</v>
      </c>
      <c r="AG3225">
        <v>105</v>
      </c>
      <c r="AH3225">
        <v>135</v>
      </c>
      <c r="AI3225">
        <v>122</v>
      </c>
      <c r="AJ3225">
        <v>104</v>
      </c>
      <c r="AK3225">
        <v>73</v>
      </c>
      <c r="AL3225">
        <v>62</v>
      </c>
      <c r="AM3225">
        <v>97</v>
      </c>
      <c r="AN3225" t="s">
        <v>2867</v>
      </c>
      <c r="AO3225">
        <v>114</v>
      </c>
      <c r="AP3225">
        <v>143</v>
      </c>
      <c r="AQ3225">
        <v>126</v>
      </c>
      <c r="AR3225">
        <v>105</v>
      </c>
      <c r="AS3225">
        <v>107</v>
      </c>
      <c r="AT3225">
        <v>110</v>
      </c>
      <c r="AU3225">
        <v>83</v>
      </c>
      <c r="AV3225">
        <v>136</v>
      </c>
      <c r="AW3225">
        <v>129</v>
      </c>
      <c r="AX3225">
        <v>117</v>
      </c>
    </row>
    <row r="3226" spans="1:59" x14ac:dyDescent="0.2">
      <c r="A3226" t="str">
        <f t="shared" si="517"/>
        <v>Josh J. Kennedy (WC)_2018</v>
      </c>
      <c r="B3226" t="s">
        <v>2873</v>
      </c>
      <c r="C3226" t="s">
        <v>465</v>
      </c>
      <c r="D3226">
        <v>2018</v>
      </c>
      <c r="E3226" t="s">
        <v>1610</v>
      </c>
      <c r="F3226">
        <v>514200</v>
      </c>
      <c r="G3226">
        <v>514200</v>
      </c>
      <c r="H3226">
        <v>514200</v>
      </c>
      <c r="I3226">
        <v>514200</v>
      </c>
      <c r="J3226">
        <v>514200</v>
      </c>
      <c r="K3226">
        <v>514200</v>
      </c>
      <c r="L3226">
        <v>463500</v>
      </c>
      <c r="M3226">
        <v>407700</v>
      </c>
      <c r="N3226">
        <v>376200</v>
      </c>
      <c r="O3226">
        <v>366300</v>
      </c>
      <c r="P3226">
        <v>366000</v>
      </c>
      <c r="Q3226">
        <v>397000</v>
      </c>
      <c r="R3226">
        <v>397000</v>
      </c>
      <c r="S3226">
        <v>401600</v>
      </c>
      <c r="T3226">
        <v>401600</v>
      </c>
      <c r="U3226">
        <v>401600</v>
      </c>
      <c r="V3226">
        <v>401600</v>
      </c>
      <c r="W3226">
        <v>408200</v>
      </c>
      <c r="X3226">
        <v>389400</v>
      </c>
      <c r="Y3226">
        <v>389400</v>
      </c>
      <c r="Z3226">
        <v>389400</v>
      </c>
      <c r="AA3226">
        <v>389400</v>
      </c>
      <c r="AB3226" t="s">
        <v>2866</v>
      </c>
      <c r="AC3226" t="s">
        <v>2867</v>
      </c>
      <c r="AD3226" t="s">
        <v>2867</v>
      </c>
      <c r="AE3226" t="s">
        <v>2867</v>
      </c>
      <c r="AF3226">
        <v>105</v>
      </c>
      <c r="AG3226">
        <v>29</v>
      </c>
      <c r="AH3226">
        <v>58</v>
      </c>
      <c r="AI3226">
        <v>65</v>
      </c>
      <c r="AJ3226">
        <v>52</v>
      </c>
      <c r="AK3226">
        <v>88</v>
      </c>
      <c r="AL3226">
        <v>79</v>
      </c>
      <c r="AM3226">
        <v>122</v>
      </c>
      <c r="AN3226" t="s">
        <v>2867</v>
      </c>
      <c r="AO3226">
        <v>48</v>
      </c>
      <c r="AP3226" t="s">
        <v>2867</v>
      </c>
      <c r="AQ3226" t="s">
        <v>2867</v>
      </c>
      <c r="AR3226" t="s">
        <v>2867</v>
      </c>
      <c r="AS3226">
        <v>90</v>
      </c>
      <c r="AT3226">
        <v>70</v>
      </c>
      <c r="AU3226" t="s">
        <v>2867</v>
      </c>
      <c r="AV3226" t="s">
        <v>2867</v>
      </c>
      <c r="AW3226" t="s">
        <v>2867</v>
      </c>
      <c r="AX3226" t="s">
        <v>2867</v>
      </c>
    </row>
    <row r="3227" spans="1:59" x14ac:dyDescent="0.2">
      <c r="A3227" t="str">
        <f t="shared" si="517"/>
        <v>Josh J. Kennedy (WC)_2017</v>
      </c>
      <c r="B3227" t="s">
        <v>2873</v>
      </c>
      <c r="C3227" t="s">
        <v>465</v>
      </c>
      <c r="D3227">
        <v>2017</v>
      </c>
      <c r="E3227" t="s">
        <v>1610</v>
      </c>
      <c r="F3227">
        <v>532200</v>
      </c>
      <c r="G3227">
        <v>532200</v>
      </c>
      <c r="H3227">
        <v>532200</v>
      </c>
      <c r="I3227">
        <v>537400</v>
      </c>
      <c r="J3227">
        <v>512100</v>
      </c>
      <c r="K3227">
        <v>491100</v>
      </c>
      <c r="L3227">
        <v>508300</v>
      </c>
      <c r="M3227">
        <v>515200</v>
      </c>
      <c r="N3227">
        <v>531000</v>
      </c>
      <c r="O3227">
        <v>512400</v>
      </c>
      <c r="P3227">
        <v>480700</v>
      </c>
      <c r="Q3227">
        <v>480700</v>
      </c>
      <c r="R3227">
        <v>480700</v>
      </c>
      <c r="S3227">
        <v>480700</v>
      </c>
      <c r="T3227">
        <v>480700</v>
      </c>
      <c r="U3227">
        <v>480700</v>
      </c>
      <c r="V3227">
        <v>480700</v>
      </c>
      <c r="W3227">
        <v>445200</v>
      </c>
      <c r="X3227">
        <v>428900</v>
      </c>
      <c r="Y3227">
        <v>434800</v>
      </c>
      <c r="Z3227">
        <v>448200</v>
      </c>
      <c r="AA3227">
        <v>468900</v>
      </c>
      <c r="AB3227" t="s">
        <v>2866</v>
      </c>
      <c r="AC3227">
        <v>174</v>
      </c>
      <c r="AD3227">
        <v>82</v>
      </c>
      <c r="AE3227">
        <v>66</v>
      </c>
      <c r="AF3227">
        <v>110</v>
      </c>
      <c r="AG3227">
        <v>76</v>
      </c>
      <c r="AH3227">
        <v>141</v>
      </c>
      <c r="AI3227">
        <v>96</v>
      </c>
      <c r="AJ3227">
        <v>102</v>
      </c>
      <c r="AK3227">
        <v>72</v>
      </c>
      <c r="AL3227">
        <v>56</v>
      </c>
      <c r="AM3227" t="s">
        <v>2867</v>
      </c>
      <c r="AN3227" t="s">
        <v>2867</v>
      </c>
      <c r="AO3227" t="s">
        <v>2867</v>
      </c>
      <c r="AP3227" t="s">
        <v>2867</v>
      </c>
      <c r="AQ3227" t="s">
        <v>2867</v>
      </c>
      <c r="AR3227" t="s">
        <v>2867</v>
      </c>
      <c r="AS3227">
        <v>79</v>
      </c>
      <c r="AT3227">
        <v>95</v>
      </c>
      <c r="AU3227">
        <v>97</v>
      </c>
      <c r="AV3227">
        <v>101</v>
      </c>
      <c r="AW3227">
        <v>120</v>
      </c>
      <c r="AX3227">
        <v>74</v>
      </c>
    </row>
    <row r="3228" spans="1:59" x14ac:dyDescent="0.2">
      <c r="A3228" t="str">
        <f t="shared" si="517"/>
        <v>Josh J. Kennedy (WC)_2016</v>
      </c>
      <c r="B3228" t="s">
        <v>2873</v>
      </c>
      <c r="C3228" t="s">
        <v>465</v>
      </c>
      <c r="D3228">
        <v>2016</v>
      </c>
      <c r="E3228" t="s">
        <v>1610</v>
      </c>
      <c r="F3228">
        <v>496200</v>
      </c>
      <c r="G3228">
        <v>496200</v>
      </c>
      <c r="H3228">
        <v>496200</v>
      </c>
      <c r="I3228">
        <v>528700</v>
      </c>
      <c r="J3228">
        <v>512200</v>
      </c>
      <c r="K3228">
        <v>491400</v>
      </c>
      <c r="L3228">
        <v>474900</v>
      </c>
      <c r="M3228">
        <v>457200</v>
      </c>
      <c r="N3228">
        <v>475200</v>
      </c>
      <c r="O3228">
        <v>507200</v>
      </c>
      <c r="P3228">
        <v>559400</v>
      </c>
      <c r="Q3228">
        <v>558100</v>
      </c>
      <c r="R3228">
        <v>534900</v>
      </c>
      <c r="S3228">
        <v>489000</v>
      </c>
      <c r="T3228">
        <v>489000</v>
      </c>
      <c r="U3228">
        <v>471800</v>
      </c>
      <c r="V3228">
        <v>470100</v>
      </c>
      <c r="W3228">
        <v>445700</v>
      </c>
      <c r="X3228">
        <v>419200</v>
      </c>
      <c r="Y3228">
        <v>376200</v>
      </c>
      <c r="Z3228">
        <v>389300</v>
      </c>
      <c r="AA3228">
        <v>415200</v>
      </c>
      <c r="AB3228" t="s">
        <v>2866</v>
      </c>
      <c r="AC3228">
        <v>180</v>
      </c>
      <c r="AD3228">
        <v>84</v>
      </c>
      <c r="AE3228">
        <v>101</v>
      </c>
      <c r="AF3228">
        <v>89</v>
      </c>
      <c r="AG3228">
        <v>63</v>
      </c>
      <c r="AH3228">
        <v>99</v>
      </c>
      <c r="AI3228">
        <v>80</v>
      </c>
      <c r="AJ3228">
        <v>140</v>
      </c>
      <c r="AK3228">
        <v>137</v>
      </c>
      <c r="AL3228">
        <v>146</v>
      </c>
      <c r="AM3228">
        <v>49</v>
      </c>
      <c r="AN3228">
        <v>88</v>
      </c>
      <c r="AO3228">
        <v>88</v>
      </c>
      <c r="AP3228" t="s">
        <v>2867</v>
      </c>
      <c r="AQ3228">
        <v>78</v>
      </c>
      <c r="AR3228">
        <v>115</v>
      </c>
      <c r="AS3228">
        <v>39</v>
      </c>
      <c r="AT3228">
        <v>60</v>
      </c>
      <c r="AU3228">
        <v>62</v>
      </c>
      <c r="AV3228">
        <v>141</v>
      </c>
      <c r="AW3228">
        <v>98</v>
      </c>
      <c r="AX3228">
        <v>103</v>
      </c>
    </row>
    <row r="3229" spans="1:59" x14ac:dyDescent="0.2">
      <c r="A3229" t="str">
        <f t="shared" si="517"/>
        <v>Josh J. Kennedy (WC)_2015</v>
      </c>
      <c r="B3229" t="s">
        <v>2873</v>
      </c>
      <c r="C3229" t="s">
        <v>465</v>
      </c>
      <c r="D3229">
        <v>2015</v>
      </c>
      <c r="E3229" t="s">
        <v>1610</v>
      </c>
      <c r="F3229">
        <v>425700</v>
      </c>
      <c r="G3229">
        <v>425700</v>
      </c>
      <c r="H3229">
        <v>425700</v>
      </c>
      <c r="I3229">
        <v>453800</v>
      </c>
      <c r="J3229">
        <v>490300</v>
      </c>
      <c r="K3229">
        <v>489300</v>
      </c>
      <c r="L3229">
        <v>491100</v>
      </c>
      <c r="M3229">
        <v>485600</v>
      </c>
      <c r="N3229">
        <v>477100</v>
      </c>
      <c r="O3229">
        <v>504400</v>
      </c>
      <c r="P3229">
        <v>519300</v>
      </c>
      <c r="Q3229">
        <v>517300</v>
      </c>
      <c r="R3229">
        <v>485200</v>
      </c>
      <c r="S3229">
        <v>485200</v>
      </c>
      <c r="T3229">
        <v>467400</v>
      </c>
      <c r="U3229">
        <v>452200</v>
      </c>
      <c r="V3229">
        <v>441100</v>
      </c>
      <c r="W3229">
        <v>415100</v>
      </c>
      <c r="X3229">
        <v>390100</v>
      </c>
      <c r="Y3229">
        <v>371100</v>
      </c>
      <c r="Z3229">
        <v>381800</v>
      </c>
      <c r="AA3229">
        <v>428700</v>
      </c>
      <c r="AB3229" t="s">
        <v>2866</v>
      </c>
      <c r="AC3229">
        <v>72</v>
      </c>
      <c r="AD3229">
        <v>178</v>
      </c>
      <c r="AE3229">
        <v>66</v>
      </c>
      <c r="AF3229">
        <v>109</v>
      </c>
      <c r="AG3229">
        <v>116</v>
      </c>
      <c r="AH3229">
        <v>72</v>
      </c>
      <c r="AI3229">
        <v>93</v>
      </c>
      <c r="AJ3229">
        <v>105</v>
      </c>
      <c r="AK3229">
        <v>148</v>
      </c>
      <c r="AL3229">
        <v>79</v>
      </c>
      <c r="AM3229">
        <v>76</v>
      </c>
      <c r="AN3229">
        <v>80</v>
      </c>
      <c r="AO3229" t="s">
        <v>2867</v>
      </c>
      <c r="AP3229">
        <v>90</v>
      </c>
      <c r="AQ3229">
        <v>72</v>
      </c>
      <c r="AR3229">
        <v>81</v>
      </c>
      <c r="AS3229">
        <v>55</v>
      </c>
      <c r="AT3229">
        <v>58</v>
      </c>
      <c r="AU3229">
        <v>80</v>
      </c>
      <c r="AV3229">
        <v>112</v>
      </c>
      <c r="AW3229">
        <v>150</v>
      </c>
      <c r="AX3229">
        <v>57</v>
      </c>
    </row>
    <row r="3230" spans="1:59" x14ac:dyDescent="0.2">
      <c r="A3230" t="str">
        <f t="shared" si="517"/>
        <v>Tom Lynch (R)_2018</v>
      </c>
      <c r="B3230" t="s">
        <v>2868</v>
      </c>
      <c r="C3230" t="s">
        <v>369</v>
      </c>
      <c r="D3230">
        <v>2018</v>
      </c>
      <c r="E3230" t="s">
        <v>1610</v>
      </c>
      <c r="F3230">
        <v>467600</v>
      </c>
      <c r="G3230">
        <v>467600</v>
      </c>
      <c r="H3230">
        <v>467600</v>
      </c>
      <c r="I3230">
        <v>488200</v>
      </c>
      <c r="J3230">
        <v>500500</v>
      </c>
      <c r="K3230">
        <v>460900</v>
      </c>
      <c r="L3230">
        <v>423100</v>
      </c>
      <c r="M3230">
        <v>423100</v>
      </c>
      <c r="N3230">
        <v>423100</v>
      </c>
      <c r="O3230">
        <v>423100</v>
      </c>
      <c r="P3230">
        <v>423100</v>
      </c>
      <c r="Q3230">
        <v>387800</v>
      </c>
      <c r="R3230">
        <v>345000</v>
      </c>
      <c r="S3230">
        <v>334100</v>
      </c>
      <c r="T3230">
        <v>341100</v>
      </c>
      <c r="U3230">
        <v>341100</v>
      </c>
      <c r="V3230">
        <v>341100</v>
      </c>
      <c r="W3230">
        <v>341100</v>
      </c>
      <c r="X3230">
        <v>341100</v>
      </c>
      <c r="Y3230">
        <v>341100</v>
      </c>
      <c r="Z3230">
        <v>341100</v>
      </c>
      <c r="AA3230">
        <v>341100</v>
      </c>
      <c r="AB3230" t="s">
        <v>2866</v>
      </c>
      <c r="AC3230">
        <v>77</v>
      </c>
      <c r="AD3230">
        <v>180</v>
      </c>
      <c r="AE3230">
        <v>67</v>
      </c>
      <c r="AF3230">
        <v>67</v>
      </c>
      <c r="AG3230">
        <v>71</v>
      </c>
      <c r="AH3230">
        <v>51</v>
      </c>
      <c r="AI3230" t="s">
        <v>2867</v>
      </c>
      <c r="AJ3230" t="s">
        <v>2867</v>
      </c>
      <c r="AK3230" t="s">
        <v>2867</v>
      </c>
      <c r="AL3230" t="s">
        <v>2867</v>
      </c>
      <c r="AM3230">
        <v>53</v>
      </c>
      <c r="AN3230">
        <v>35</v>
      </c>
      <c r="AO3230">
        <v>95</v>
      </c>
      <c r="AP3230">
        <v>88</v>
      </c>
      <c r="AQ3230" t="s">
        <v>2867</v>
      </c>
      <c r="AR3230" t="s">
        <v>2867</v>
      </c>
      <c r="AS3230" t="s">
        <v>2867</v>
      </c>
      <c r="AT3230" t="s">
        <v>2867</v>
      </c>
      <c r="AU3230" t="s">
        <v>2867</v>
      </c>
      <c r="AV3230" t="s">
        <v>2867</v>
      </c>
      <c r="AW3230" t="s">
        <v>2867</v>
      </c>
      <c r="AX3230" t="s">
        <v>2867</v>
      </c>
    </row>
    <row r="3231" spans="1:59" x14ac:dyDescent="0.2">
      <c r="A3231" t="str">
        <f t="shared" si="517"/>
        <v>Tom Lynch (R)_2017</v>
      </c>
      <c r="B3231" t="s">
        <v>2868</v>
      </c>
      <c r="C3231" t="s">
        <v>369</v>
      </c>
      <c r="D3231">
        <v>2017</v>
      </c>
      <c r="E3231" t="s">
        <v>1610</v>
      </c>
      <c r="F3231">
        <v>507200</v>
      </c>
      <c r="G3231">
        <v>507200</v>
      </c>
      <c r="H3231">
        <v>507200</v>
      </c>
      <c r="I3231">
        <v>481400</v>
      </c>
      <c r="J3231">
        <v>488600</v>
      </c>
      <c r="K3231">
        <v>521100</v>
      </c>
      <c r="L3231">
        <v>541200</v>
      </c>
      <c r="M3231">
        <v>532000</v>
      </c>
      <c r="N3231">
        <v>491300</v>
      </c>
      <c r="O3231">
        <v>491300</v>
      </c>
      <c r="P3231">
        <v>462000</v>
      </c>
      <c r="Q3231">
        <v>433500</v>
      </c>
      <c r="R3231">
        <v>446300</v>
      </c>
      <c r="S3231">
        <v>432900</v>
      </c>
      <c r="T3231">
        <v>399400</v>
      </c>
      <c r="U3231">
        <v>383600</v>
      </c>
      <c r="V3231">
        <v>391800</v>
      </c>
      <c r="W3231">
        <v>406100</v>
      </c>
      <c r="X3231">
        <v>394400</v>
      </c>
      <c r="Y3231">
        <v>399200</v>
      </c>
      <c r="Z3231">
        <v>410700</v>
      </c>
      <c r="AA3231">
        <v>410700</v>
      </c>
      <c r="AB3231" t="s">
        <v>2866</v>
      </c>
      <c r="AC3231">
        <v>101</v>
      </c>
      <c r="AD3231">
        <v>43</v>
      </c>
      <c r="AE3231">
        <v>94</v>
      </c>
      <c r="AF3231">
        <v>161</v>
      </c>
      <c r="AG3231">
        <v>103</v>
      </c>
      <c r="AH3231">
        <v>87</v>
      </c>
      <c r="AI3231">
        <v>106</v>
      </c>
      <c r="AJ3231">
        <v>29</v>
      </c>
      <c r="AK3231" t="s">
        <v>2867</v>
      </c>
      <c r="AL3231">
        <v>88</v>
      </c>
      <c r="AM3231">
        <v>92</v>
      </c>
      <c r="AN3231">
        <v>103</v>
      </c>
      <c r="AO3231">
        <v>37</v>
      </c>
      <c r="AP3231">
        <v>39</v>
      </c>
      <c r="AQ3231">
        <v>126</v>
      </c>
      <c r="AR3231">
        <v>82</v>
      </c>
      <c r="AS3231">
        <v>58</v>
      </c>
      <c r="AT3231">
        <v>77</v>
      </c>
      <c r="AU3231">
        <v>113</v>
      </c>
      <c r="AV3231">
        <v>77</v>
      </c>
      <c r="AW3231" t="s">
        <v>2867</v>
      </c>
      <c r="AX3231" t="s">
        <v>2867</v>
      </c>
    </row>
    <row r="3232" spans="1:59" x14ac:dyDescent="0.2">
      <c r="A3232" t="str">
        <f t="shared" si="517"/>
        <v>Tom Lynch (R)_2016</v>
      </c>
      <c r="B3232" t="s">
        <v>2868</v>
      </c>
      <c r="C3232" t="s">
        <v>369</v>
      </c>
      <c r="D3232">
        <v>2016</v>
      </c>
      <c r="E3232" t="s">
        <v>1610</v>
      </c>
      <c r="F3232">
        <v>476700</v>
      </c>
      <c r="G3232">
        <v>476700</v>
      </c>
      <c r="H3232">
        <v>476700</v>
      </c>
      <c r="I3232">
        <v>503200</v>
      </c>
      <c r="J3232">
        <v>529200</v>
      </c>
      <c r="K3232">
        <v>523600</v>
      </c>
      <c r="L3232">
        <v>500000</v>
      </c>
      <c r="M3232">
        <v>484500</v>
      </c>
      <c r="N3232">
        <v>460400</v>
      </c>
      <c r="O3232">
        <v>445600</v>
      </c>
      <c r="P3232">
        <v>409600</v>
      </c>
      <c r="Q3232">
        <v>381300</v>
      </c>
      <c r="R3232">
        <v>376800</v>
      </c>
      <c r="S3232">
        <v>376800</v>
      </c>
      <c r="T3232">
        <v>386500</v>
      </c>
      <c r="U3232">
        <v>414900</v>
      </c>
      <c r="V3232">
        <v>438000</v>
      </c>
      <c r="W3232">
        <v>462100</v>
      </c>
      <c r="X3232">
        <v>498200</v>
      </c>
      <c r="Y3232">
        <v>510400</v>
      </c>
      <c r="Z3232">
        <v>512100</v>
      </c>
      <c r="AA3232">
        <v>498200</v>
      </c>
      <c r="AB3232" t="s">
        <v>2866</v>
      </c>
      <c r="AC3232">
        <v>99</v>
      </c>
      <c r="AD3232">
        <v>129</v>
      </c>
      <c r="AE3232">
        <v>112</v>
      </c>
      <c r="AF3232">
        <v>114</v>
      </c>
      <c r="AG3232">
        <v>71</v>
      </c>
      <c r="AH3232">
        <v>69</v>
      </c>
      <c r="AI3232">
        <v>122</v>
      </c>
      <c r="AJ3232">
        <v>42</v>
      </c>
      <c r="AK3232">
        <v>78</v>
      </c>
      <c r="AL3232">
        <v>66</v>
      </c>
      <c r="AM3232">
        <v>37</v>
      </c>
      <c r="AN3232">
        <v>116</v>
      </c>
      <c r="AO3232" t="s">
        <v>2867</v>
      </c>
      <c r="AP3232">
        <v>98</v>
      </c>
      <c r="AQ3232">
        <v>82</v>
      </c>
      <c r="AR3232">
        <v>123</v>
      </c>
      <c r="AS3232">
        <v>118</v>
      </c>
      <c r="AT3232">
        <v>126</v>
      </c>
      <c r="AU3232">
        <v>92</v>
      </c>
      <c r="AV3232">
        <v>102</v>
      </c>
      <c r="AW3232">
        <v>92</v>
      </c>
      <c r="AX3232">
        <v>77</v>
      </c>
    </row>
    <row r="3233" spans="1:50" x14ac:dyDescent="0.2">
      <c r="A3233" t="str">
        <f t="shared" si="517"/>
        <v>Tom Lynch (R)_2015</v>
      </c>
      <c r="B3233" t="s">
        <v>2868</v>
      </c>
      <c r="C3233" t="s">
        <v>369</v>
      </c>
      <c r="D3233">
        <v>2015</v>
      </c>
      <c r="E3233" t="s">
        <v>1610</v>
      </c>
      <c r="F3233">
        <v>447400</v>
      </c>
      <c r="G3233">
        <v>447400</v>
      </c>
      <c r="H3233">
        <v>447400</v>
      </c>
      <c r="I3233">
        <v>447400</v>
      </c>
      <c r="J3233">
        <v>420400</v>
      </c>
      <c r="K3233">
        <v>427200</v>
      </c>
      <c r="L3233">
        <v>424700</v>
      </c>
      <c r="M3233">
        <v>424700</v>
      </c>
      <c r="N3233">
        <v>434100</v>
      </c>
      <c r="O3233">
        <v>435300</v>
      </c>
      <c r="P3233">
        <v>443600</v>
      </c>
      <c r="Q3233">
        <v>445900</v>
      </c>
      <c r="R3233">
        <v>445900</v>
      </c>
      <c r="S3233">
        <v>440900</v>
      </c>
      <c r="T3233">
        <v>406800</v>
      </c>
      <c r="U3233">
        <v>404400</v>
      </c>
      <c r="V3233">
        <v>399200</v>
      </c>
      <c r="W3233">
        <v>444000</v>
      </c>
      <c r="X3233">
        <v>463200</v>
      </c>
      <c r="Y3233">
        <v>506400</v>
      </c>
      <c r="Z3233">
        <v>512200</v>
      </c>
      <c r="AA3233">
        <v>511100</v>
      </c>
      <c r="AB3233" t="s">
        <v>2866</v>
      </c>
      <c r="AC3233" t="s">
        <v>2867</v>
      </c>
      <c r="AD3233">
        <v>51</v>
      </c>
      <c r="AE3233">
        <v>103</v>
      </c>
      <c r="AF3233">
        <v>51</v>
      </c>
      <c r="AG3233">
        <v>113</v>
      </c>
      <c r="AH3233">
        <v>86</v>
      </c>
      <c r="AI3233" t="s">
        <v>2867</v>
      </c>
      <c r="AJ3233">
        <v>75</v>
      </c>
      <c r="AK3233">
        <v>100</v>
      </c>
      <c r="AL3233">
        <v>101</v>
      </c>
      <c r="AM3233">
        <v>67</v>
      </c>
      <c r="AN3233" t="s">
        <v>2867</v>
      </c>
      <c r="AO3233">
        <v>86</v>
      </c>
      <c r="AP3233">
        <v>30</v>
      </c>
      <c r="AQ3233">
        <v>119</v>
      </c>
      <c r="AR3233">
        <v>79</v>
      </c>
      <c r="AS3233">
        <v>146</v>
      </c>
      <c r="AT3233">
        <v>87</v>
      </c>
      <c r="AU3233">
        <v>146</v>
      </c>
      <c r="AV3233">
        <v>88</v>
      </c>
      <c r="AW3233">
        <v>78</v>
      </c>
      <c r="AX3233">
        <v>74</v>
      </c>
    </row>
    <row r="3234" spans="1:50" x14ac:dyDescent="0.2">
      <c r="A3234" t="str">
        <f t="shared" si="517"/>
        <v>Tom Lynch (A)_2018</v>
      </c>
      <c r="B3234" t="s">
        <v>2869</v>
      </c>
      <c r="C3234" t="s">
        <v>1</v>
      </c>
      <c r="D3234">
        <v>2018</v>
      </c>
      <c r="E3234" t="s">
        <v>1610</v>
      </c>
      <c r="F3234">
        <v>470900</v>
      </c>
      <c r="G3234">
        <v>470900</v>
      </c>
      <c r="H3234">
        <v>470900</v>
      </c>
      <c r="I3234">
        <v>470900</v>
      </c>
      <c r="J3234">
        <v>470900</v>
      </c>
      <c r="K3234">
        <v>444000</v>
      </c>
      <c r="L3234">
        <v>446500</v>
      </c>
      <c r="M3234">
        <v>463300</v>
      </c>
      <c r="N3234">
        <v>470400</v>
      </c>
      <c r="O3234">
        <v>450800</v>
      </c>
      <c r="P3234">
        <v>431300</v>
      </c>
      <c r="Q3234">
        <v>394300</v>
      </c>
      <c r="R3234">
        <v>394300</v>
      </c>
      <c r="S3234">
        <v>394300</v>
      </c>
      <c r="T3234">
        <v>394300</v>
      </c>
      <c r="U3234">
        <v>394300</v>
      </c>
      <c r="V3234">
        <v>364700</v>
      </c>
      <c r="W3234">
        <v>369700</v>
      </c>
      <c r="X3234">
        <v>397500</v>
      </c>
      <c r="Y3234">
        <v>411100</v>
      </c>
      <c r="Z3234">
        <v>393800</v>
      </c>
      <c r="AA3234">
        <v>388100</v>
      </c>
      <c r="AB3234" t="s">
        <v>2866</v>
      </c>
      <c r="AC3234" t="s">
        <v>2867</v>
      </c>
      <c r="AD3234" t="s">
        <v>2867</v>
      </c>
      <c r="AE3234">
        <v>74</v>
      </c>
      <c r="AF3234">
        <v>47</v>
      </c>
      <c r="AG3234">
        <v>95</v>
      </c>
      <c r="AH3234">
        <v>127</v>
      </c>
      <c r="AI3234">
        <v>82</v>
      </c>
      <c r="AJ3234">
        <v>86</v>
      </c>
      <c r="AK3234">
        <v>72</v>
      </c>
      <c r="AL3234">
        <v>69</v>
      </c>
      <c r="AM3234">
        <v>35</v>
      </c>
      <c r="AN3234" t="s">
        <v>2867</v>
      </c>
      <c r="AO3234" t="s">
        <v>2867</v>
      </c>
      <c r="AP3234" t="s">
        <v>2867</v>
      </c>
      <c r="AQ3234" t="s">
        <v>2867</v>
      </c>
      <c r="AR3234">
        <v>71</v>
      </c>
      <c r="AS3234">
        <v>128</v>
      </c>
      <c r="AT3234">
        <v>90</v>
      </c>
      <c r="AU3234">
        <v>56</v>
      </c>
      <c r="AV3234">
        <v>68</v>
      </c>
      <c r="AW3234">
        <v>106</v>
      </c>
      <c r="AX3234">
        <v>90</v>
      </c>
    </row>
    <row r="3235" spans="1:50" x14ac:dyDescent="0.2">
      <c r="A3235" t="str">
        <f t="shared" si="517"/>
        <v>Tom Lynch (A)_2017</v>
      </c>
      <c r="B3235" t="s">
        <v>2869</v>
      </c>
      <c r="C3235" t="s">
        <v>1</v>
      </c>
      <c r="D3235">
        <v>2017</v>
      </c>
      <c r="E3235" t="s">
        <v>1610</v>
      </c>
      <c r="F3235">
        <v>475900</v>
      </c>
      <c r="G3235">
        <v>475900</v>
      </c>
      <c r="H3235">
        <v>475900</v>
      </c>
      <c r="I3235">
        <v>478800</v>
      </c>
      <c r="J3235">
        <v>477300</v>
      </c>
      <c r="K3235">
        <v>471100</v>
      </c>
      <c r="L3235">
        <v>470800</v>
      </c>
      <c r="M3235">
        <v>463400</v>
      </c>
      <c r="N3235">
        <v>438000</v>
      </c>
      <c r="O3235">
        <v>408500</v>
      </c>
      <c r="P3235">
        <v>398200</v>
      </c>
      <c r="Q3235">
        <v>416700</v>
      </c>
      <c r="R3235">
        <v>440200</v>
      </c>
      <c r="S3235">
        <v>440200</v>
      </c>
      <c r="T3235">
        <v>457900</v>
      </c>
      <c r="U3235">
        <v>457900</v>
      </c>
      <c r="V3235">
        <v>457900</v>
      </c>
      <c r="W3235">
        <v>469700</v>
      </c>
      <c r="X3235">
        <v>456600</v>
      </c>
      <c r="Y3235">
        <v>444900</v>
      </c>
      <c r="Z3235">
        <v>433100</v>
      </c>
      <c r="AA3235">
        <v>438000</v>
      </c>
      <c r="AB3235" t="s">
        <v>2866</v>
      </c>
      <c r="AC3235">
        <v>74</v>
      </c>
      <c r="AD3235">
        <v>100</v>
      </c>
      <c r="AE3235">
        <v>110</v>
      </c>
      <c r="AF3235">
        <v>67</v>
      </c>
      <c r="AG3235">
        <v>88</v>
      </c>
      <c r="AH3235">
        <v>121</v>
      </c>
      <c r="AI3235">
        <v>50</v>
      </c>
      <c r="AJ3235">
        <v>45</v>
      </c>
      <c r="AK3235">
        <v>96</v>
      </c>
      <c r="AL3235">
        <v>76</v>
      </c>
      <c r="AM3235">
        <v>105</v>
      </c>
      <c r="AN3235">
        <v>116</v>
      </c>
      <c r="AO3235" t="s">
        <v>2867</v>
      </c>
      <c r="AP3235">
        <v>77</v>
      </c>
      <c r="AQ3235" t="s">
        <v>2867</v>
      </c>
      <c r="AR3235" t="s">
        <v>2867</v>
      </c>
      <c r="AS3235">
        <v>107</v>
      </c>
      <c r="AT3235">
        <v>68</v>
      </c>
      <c r="AU3235">
        <v>73</v>
      </c>
      <c r="AV3235">
        <v>101</v>
      </c>
      <c r="AW3235">
        <v>99</v>
      </c>
      <c r="AX3235">
        <v>104</v>
      </c>
    </row>
    <row r="3236" spans="1:50" x14ac:dyDescent="0.2">
      <c r="A3236" t="str">
        <f t="shared" si="517"/>
        <v>Tom Lynch (A)_2016</v>
      </c>
      <c r="B3236" t="s">
        <v>2869</v>
      </c>
      <c r="C3236" t="s">
        <v>1</v>
      </c>
      <c r="D3236">
        <v>2016</v>
      </c>
      <c r="E3236" t="s">
        <v>1610</v>
      </c>
      <c r="F3236">
        <v>476900</v>
      </c>
      <c r="G3236">
        <v>476900</v>
      </c>
      <c r="H3236">
        <v>476900</v>
      </c>
      <c r="I3236">
        <v>476900</v>
      </c>
      <c r="J3236">
        <v>472600</v>
      </c>
      <c r="K3236">
        <v>481600</v>
      </c>
      <c r="L3236">
        <v>472500</v>
      </c>
      <c r="M3236">
        <v>472200</v>
      </c>
      <c r="N3236">
        <v>468600</v>
      </c>
      <c r="O3236">
        <v>482100</v>
      </c>
      <c r="P3236">
        <v>475700</v>
      </c>
      <c r="Q3236">
        <v>470100</v>
      </c>
      <c r="R3236">
        <v>447800</v>
      </c>
      <c r="S3236">
        <v>447800</v>
      </c>
      <c r="T3236">
        <v>437700</v>
      </c>
      <c r="U3236">
        <v>448100</v>
      </c>
      <c r="V3236">
        <v>449700</v>
      </c>
      <c r="W3236">
        <v>453600</v>
      </c>
      <c r="X3236">
        <v>438100</v>
      </c>
      <c r="Y3236">
        <v>425400</v>
      </c>
      <c r="Z3236">
        <v>434800</v>
      </c>
      <c r="AA3236">
        <v>440100</v>
      </c>
      <c r="AB3236" t="s">
        <v>2866</v>
      </c>
      <c r="AC3236">
        <v>56</v>
      </c>
      <c r="AD3236">
        <v>129</v>
      </c>
      <c r="AE3236" t="s">
        <v>2867</v>
      </c>
      <c r="AF3236">
        <v>86</v>
      </c>
      <c r="AG3236">
        <v>82</v>
      </c>
      <c r="AH3236">
        <v>94</v>
      </c>
      <c r="AI3236">
        <v>104</v>
      </c>
      <c r="AJ3236">
        <v>74</v>
      </c>
      <c r="AK3236">
        <v>133</v>
      </c>
      <c r="AL3236">
        <v>68</v>
      </c>
      <c r="AM3236">
        <v>71</v>
      </c>
      <c r="AN3236">
        <v>93</v>
      </c>
      <c r="AO3236" t="s">
        <v>2867</v>
      </c>
      <c r="AP3236">
        <v>85</v>
      </c>
      <c r="AQ3236">
        <v>108</v>
      </c>
      <c r="AR3236">
        <v>81</v>
      </c>
      <c r="AS3236">
        <v>95</v>
      </c>
      <c r="AT3236">
        <v>68</v>
      </c>
      <c r="AU3236">
        <v>79</v>
      </c>
      <c r="AV3236">
        <v>138</v>
      </c>
      <c r="AW3236">
        <v>65</v>
      </c>
      <c r="AX3236">
        <v>89</v>
      </c>
    </row>
    <row r="3237" spans="1:50" x14ac:dyDescent="0.2">
      <c r="A3237" t="str">
        <f t="shared" si="517"/>
        <v>Tom Lynch (A)_2015</v>
      </c>
      <c r="B3237" t="s">
        <v>2869</v>
      </c>
      <c r="C3237" t="s">
        <v>1</v>
      </c>
      <c r="D3237">
        <v>2015</v>
      </c>
      <c r="E3237" t="s">
        <v>1610</v>
      </c>
      <c r="F3237">
        <v>332600</v>
      </c>
      <c r="G3237">
        <v>332600</v>
      </c>
      <c r="H3237">
        <v>332600</v>
      </c>
      <c r="I3237">
        <v>364700</v>
      </c>
      <c r="J3237">
        <v>388400</v>
      </c>
      <c r="K3237">
        <v>395600</v>
      </c>
      <c r="L3237">
        <v>408000</v>
      </c>
      <c r="M3237">
        <v>421200</v>
      </c>
      <c r="N3237">
        <v>422200</v>
      </c>
      <c r="O3237">
        <v>412000</v>
      </c>
      <c r="P3237">
        <v>414400</v>
      </c>
      <c r="Q3237">
        <v>414400</v>
      </c>
      <c r="R3237">
        <v>426100</v>
      </c>
      <c r="S3237">
        <v>430300</v>
      </c>
      <c r="T3237">
        <v>430300</v>
      </c>
      <c r="U3237">
        <v>426600</v>
      </c>
      <c r="V3237">
        <v>429300</v>
      </c>
      <c r="W3237">
        <v>423200</v>
      </c>
      <c r="X3237">
        <v>426900</v>
      </c>
      <c r="Y3237">
        <v>411400</v>
      </c>
      <c r="Z3237">
        <v>415800</v>
      </c>
      <c r="AA3237">
        <v>427000</v>
      </c>
      <c r="AB3237" t="s">
        <v>2866</v>
      </c>
      <c r="AC3237">
        <v>65</v>
      </c>
      <c r="AD3237">
        <v>108</v>
      </c>
      <c r="AE3237">
        <v>97</v>
      </c>
      <c r="AF3237">
        <v>66</v>
      </c>
      <c r="AG3237">
        <v>86</v>
      </c>
      <c r="AH3237">
        <v>113</v>
      </c>
      <c r="AI3237">
        <v>75</v>
      </c>
      <c r="AJ3237">
        <v>65</v>
      </c>
      <c r="AK3237">
        <v>88</v>
      </c>
      <c r="AL3237">
        <v>96</v>
      </c>
      <c r="AM3237" t="s">
        <v>2867</v>
      </c>
      <c r="AN3237">
        <v>89</v>
      </c>
      <c r="AO3237">
        <v>78</v>
      </c>
      <c r="AP3237" t="s">
        <v>2867</v>
      </c>
      <c r="AQ3237">
        <v>79</v>
      </c>
      <c r="AR3237">
        <v>102</v>
      </c>
      <c r="AS3237">
        <v>65</v>
      </c>
      <c r="AT3237">
        <v>97</v>
      </c>
      <c r="AU3237">
        <v>61</v>
      </c>
      <c r="AV3237">
        <v>102</v>
      </c>
      <c r="AW3237">
        <v>118</v>
      </c>
      <c r="AX3237">
        <v>130</v>
      </c>
    </row>
    <row r="3238" spans="1:50" x14ac:dyDescent="0.2">
      <c r="A3238" t="str">
        <f t="shared" si="517"/>
        <v>Sam Reid (S)_2018</v>
      </c>
      <c r="B3238" t="s">
        <v>2870</v>
      </c>
      <c r="C3238" t="s">
        <v>423</v>
      </c>
      <c r="D3238">
        <v>2018</v>
      </c>
      <c r="E3238" t="s">
        <v>1610</v>
      </c>
      <c r="F3238">
        <v>416700</v>
      </c>
      <c r="G3238">
        <v>416700</v>
      </c>
      <c r="H3238">
        <v>416700</v>
      </c>
      <c r="I3238">
        <v>416700</v>
      </c>
      <c r="J3238">
        <v>416700</v>
      </c>
      <c r="K3238">
        <v>416700</v>
      </c>
      <c r="L3238">
        <v>416700</v>
      </c>
      <c r="M3238">
        <v>416700</v>
      </c>
      <c r="N3238">
        <v>416700</v>
      </c>
      <c r="O3238">
        <v>416700</v>
      </c>
      <c r="P3238">
        <v>416700</v>
      </c>
      <c r="Q3238">
        <v>416700</v>
      </c>
      <c r="R3238">
        <v>416700</v>
      </c>
      <c r="S3238">
        <v>416700</v>
      </c>
      <c r="T3238">
        <v>416700</v>
      </c>
      <c r="U3238">
        <v>416700</v>
      </c>
      <c r="V3238">
        <v>416700</v>
      </c>
      <c r="W3238">
        <v>416700</v>
      </c>
      <c r="X3238">
        <v>416700</v>
      </c>
      <c r="Y3238">
        <v>416700</v>
      </c>
      <c r="Z3238">
        <v>416700</v>
      </c>
      <c r="AA3238">
        <v>416700</v>
      </c>
      <c r="AB3238" t="s">
        <v>2866</v>
      </c>
      <c r="AC3238" t="s">
        <v>2867</v>
      </c>
      <c r="AD3238" t="s">
        <v>2867</v>
      </c>
      <c r="AE3238">
        <v>104</v>
      </c>
      <c r="AF3238" t="s">
        <v>2867</v>
      </c>
      <c r="AG3238" t="s">
        <v>2867</v>
      </c>
      <c r="AH3238" t="s">
        <v>2867</v>
      </c>
      <c r="AI3238" t="s">
        <v>2867</v>
      </c>
      <c r="AJ3238" t="s">
        <v>2867</v>
      </c>
      <c r="AK3238" t="s">
        <v>2867</v>
      </c>
      <c r="AL3238" t="s">
        <v>2867</v>
      </c>
      <c r="AM3238" t="s">
        <v>2867</v>
      </c>
      <c r="AN3238" t="s">
        <v>2867</v>
      </c>
      <c r="AO3238" t="s">
        <v>2867</v>
      </c>
      <c r="AP3238" t="s">
        <v>2867</v>
      </c>
      <c r="AQ3238" t="s">
        <v>2867</v>
      </c>
      <c r="AR3238" t="s">
        <v>2867</v>
      </c>
      <c r="AS3238" t="s">
        <v>2867</v>
      </c>
      <c r="AT3238" t="s">
        <v>2867</v>
      </c>
      <c r="AU3238" t="s">
        <v>2867</v>
      </c>
      <c r="AV3238" t="s">
        <v>2867</v>
      </c>
      <c r="AW3238" t="s">
        <v>2867</v>
      </c>
      <c r="AX3238" t="s">
        <v>2867</v>
      </c>
    </row>
    <row r="3239" spans="1:50" x14ac:dyDescent="0.2">
      <c r="A3239" t="str">
        <f t="shared" si="517"/>
        <v>Sam Reid (S)_2017</v>
      </c>
      <c r="B3239" t="s">
        <v>2870</v>
      </c>
      <c r="C3239" t="s">
        <v>423</v>
      </c>
      <c r="D3239">
        <v>2017</v>
      </c>
      <c r="E3239" t="s">
        <v>1610</v>
      </c>
      <c r="F3239">
        <v>275300</v>
      </c>
      <c r="G3239">
        <v>275300</v>
      </c>
      <c r="H3239">
        <v>275300</v>
      </c>
      <c r="I3239">
        <v>322900</v>
      </c>
      <c r="J3239">
        <v>350600</v>
      </c>
      <c r="K3239">
        <v>359700</v>
      </c>
      <c r="L3239">
        <v>378300</v>
      </c>
      <c r="M3239">
        <v>376400</v>
      </c>
      <c r="N3239">
        <v>391200</v>
      </c>
      <c r="O3239">
        <v>400200</v>
      </c>
      <c r="P3239">
        <v>391100</v>
      </c>
      <c r="Q3239">
        <v>391100</v>
      </c>
      <c r="R3239">
        <v>366900</v>
      </c>
      <c r="S3239">
        <v>353800</v>
      </c>
      <c r="T3239">
        <v>366900</v>
      </c>
      <c r="U3239">
        <v>372600</v>
      </c>
      <c r="V3239">
        <v>368200</v>
      </c>
      <c r="W3239">
        <v>344800</v>
      </c>
      <c r="X3239">
        <v>344800</v>
      </c>
      <c r="Y3239">
        <v>344800</v>
      </c>
      <c r="Z3239">
        <v>339800</v>
      </c>
      <c r="AA3239">
        <v>337300</v>
      </c>
      <c r="AB3239" t="s">
        <v>2866</v>
      </c>
      <c r="AC3239">
        <v>100</v>
      </c>
      <c r="AD3239">
        <v>115</v>
      </c>
      <c r="AE3239">
        <v>52</v>
      </c>
      <c r="AF3239">
        <v>84</v>
      </c>
      <c r="AG3239">
        <v>89</v>
      </c>
      <c r="AH3239">
        <v>80</v>
      </c>
      <c r="AI3239">
        <v>48</v>
      </c>
      <c r="AJ3239">
        <v>127</v>
      </c>
      <c r="AK3239">
        <v>75</v>
      </c>
      <c r="AL3239">
        <v>13</v>
      </c>
      <c r="AM3239" t="s">
        <v>2867</v>
      </c>
      <c r="AN3239">
        <v>87</v>
      </c>
      <c r="AO3239">
        <v>86</v>
      </c>
      <c r="AP3239">
        <v>64</v>
      </c>
      <c r="AQ3239">
        <v>81</v>
      </c>
      <c r="AR3239">
        <v>67</v>
      </c>
      <c r="AS3239">
        <v>19</v>
      </c>
      <c r="AT3239" t="s">
        <v>2867</v>
      </c>
      <c r="AU3239" t="s">
        <v>2867</v>
      </c>
      <c r="AV3239">
        <v>111</v>
      </c>
      <c r="AW3239">
        <v>70</v>
      </c>
      <c r="AX3239">
        <v>82</v>
      </c>
    </row>
    <row r="3240" spans="1:50" x14ac:dyDescent="0.2">
      <c r="A3240" t="str">
        <f t="shared" si="517"/>
        <v>Sam Reid (S)_2016</v>
      </c>
      <c r="B3240" t="s">
        <v>2870</v>
      </c>
      <c r="C3240" t="s">
        <v>423</v>
      </c>
      <c r="D3240">
        <v>2016</v>
      </c>
      <c r="E3240" t="s">
        <v>1610</v>
      </c>
      <c r="F3240">
        <v>390100</v>
      </c>
      <c r="G3240">
        <v>390100</v>
      </c>
      <c r="H3240">
        <v>390100</v>
      </c>
      <c r="I3240">
        <v>390100</v>
      </c>
      <c r="J3240">
        <v>390100</v>
      </c>
      <c r="K3240">
        <v>390100</v>
      </c>
      <c r="L3240">
        <v>390100</v>
      </c>
      <c r="M3240">
        <v>390100</v>
      </c>
      <c r="N3240">
        <v>390100</v>
      </c>
      <c r="O3240">
        <v>390100</v>
      </c>
      <c r="P3240">
        <v>390100</v>
      </c>
      <c r="Q3240">
        <v>390100</v>
      </c>
      <c r="R3240">
        <v>390100</v>
      </c>
      <c r="S3240">
        <v>390100</v>
      </c>
      <c r="T3240">
        <v>390100</v>
      </c>
      <c r="U3240">
        <v>390100</v>
      </c>
      <c r="V3240">
        <v>390100</v>
      </c>
      <c r="W3240">
        <v>390100</v>
      </c>
      <c r="X3240">
        <v>390100</v>
      </c>
      <c r="Y3240">
        <v>390100</v>
      </c>
      <c r="Z3240">
        <v>390100</v>
      </c>
      <c r="AA3240">
        <v>390100</v>
      </c>
      <c r="AB3240" t="s">
        <v>2866</v>
      </c>
      <c r="AC3240" t="s">
        <v>2867</v>
      </c>
      <c r="AD3240" t="s">
        <v>2867</v>
      </c>
      <c r="AE3240" t="s">
        <v>2867</v>
      </c>
      <c r="AF3240" t="s">
        <v>2867</v>
      </c>
      <c r="AG3240" t="s">
        <v>2867</v>
      </c>
      <c r="AH3240" t="s">
        <v>2867</v>
      </c>
      <c r="AI3240" t="s">
        <v>2867</v>
      </c>
      <c r="AJ3240" t="s">
        <v>2867</v>
      </c>
      <c r="AK3240" t="s">
        <v>2867</v>
      </c>
      <c r="AL3240" t="s">
        <v>2867</v>
      </c>
      <c r="AM3240" t="s">
        <v>2867</v>
      </c>
      <c r="AN3240" t="s">
        <v>2867</v>
      </c>
      <c r="AO3240" t="s">
        <v>2867</v>
      </c>
      <c r="AP3240" t="s">
        <v>2867</v>
      </c>
      <c r="AQ3240" t="s">
        <v>2867</v>
      </c>
      <c r="AR3240" t="s">
        <v>2867</v>
      </c>
      <c r="AS3240" t="s">
        <v>2867</v>
      </c>
      <c r="AT3240" t="s">
        <v>2867</v>
      </c>
      <c r="AU3240" t="s">
        <v>2867</v>
      </c>
      <c r="AV3240" t="s">
        <v>2867</v>
      </c>
      <c r="AW3240" t="s">
        <v>2867</v>
      </c>
      <c r="AX3240" t="s">
        <v>2867</v>
      </c>
    </row>
    <row r="3241" spans="1:50" x14ac:dyDescent="0.2">
      <c r="A3241" t="str">
        <f t="shared" si="517"/>
        <v>Sam Reid (S)_2015</v>
      </c>
      <c r="B3241" t="s">
        <v>2870</v>
      </c>
      <c r="C3241" t="s">
        <v>423</v>
      </c>
      <c r="D3241">
        <v>2015</v>
      </c>
      <c r="E3241" t="s">
        <v>1610</v>
      </c>
      <c r="F3241">
        <v>335800</v>
      </c>
      <c r="G3241">
        <v>335800</v>
      </c>
      <c r="H3241">
        <v>335800</v>
      </c>
      <c r="I3241">
        <v>303600</v>
      </c>
      <c r="J3241">
        <v>310300</v>
      </c>
      <c r="K3241">
        <v>310300</v>
      </c>
      <c r="L3241">
        <v>339900</v>
      </c>
      <c r="M3241">
        <v>365300</v>
      </c>
      <c r="N3241">
        <v>366400</v>
      </c>
      <c r="O3241">
        <v>349200</v>
      </c>
      <c r="P3241">
        <v>340200</v>
      </c>
      <c r="Q3241">
        <v>327600</v>
      </c>
      <c r="R3241">
        <v>327600</v>
      </c>
      <c r="S3241">
        <v>326300</v>
      </c>
      <c r="T3241">
        <v>337100</v>
      </c>
      <c r="U3241">
        <v>350200</v>
      </c>
      <c r="V3241">
        <v>351700</v>
      </c>
      <c r="W3241">
        <v>346000</v>
      </c>
      <c r="X3241">
        <v>335000</v>
      </c>
      <c r="Y3241">
        <v>322400</v>
      </c>
      <c r="Z3241">
        <v>321600</v>
      </c>
      <c r="AA3241">
        <v>333100</v>
      </c>
      <c r="AB3241" t="s">
        <v>2866</v>
      </c>
      <c r="AC3241">
        <v>45</v>
      </c>
      <c r="AD3241">
        <v>45</v>
      </c>
      <c r="AE3241">
        <v>36</v>
      </c>
      <c r="AF3241">
        <v>115</v>
      </c>
      <c r="AG3241" t="s">
        <v>2867</v>
      </c>
      <c r="AH3241">
        <v>102</v>
      </c>
      <c r="AI3241">
        <v>44</v>
      </c>
      <c r="AJ3241">
        <v>74</v>
      </c>
      <c r="AK3241">
        <v>61</v>
      </c>
      <c r="AL3241">
        <v>51</v>
      </c>
      <c r="AM3241">
        <v>61</v>
      </c>
      <c r="AN3241" t="s">
        <v>2867</v>
      </c>
      <c r="AO3241">
        <v>80</v>
      </c>
      <c r="AP3241">
        <v>76</v>
      </c>
      <c r="AQ3241">
        <v>73</v>
      </c>
      <c r="AR3241">
        <v>62</v>
      </c>
      <c r="AS3241">
        <v>65</v>
      </c>
      <c r="AT3241">
        <v>57</v>
      </c>
      <c r="AU3241">
        <v>52</v>
      </c>
      <c r="AV3241">
        <v>85</v>
      </c>
      <c r="AW3241">
        <v>87</v>
      </c>
      <c r="AX3241">
        <v>99</v>
      </c>
    </row>
    <row r="3242" spans="1:50" x14ac:dyDescent="0.2">
      <c r="A3242" t="str">
        <f t="shared" si="517"/>
        <v>Sam Reid (GWS)_2018</v>
      </c>
      <c r="B3242" t="s">
        <v>2871</v>
      </c>
      <c r="C3242" t="s">
        <v>490</v>
      </c>
      <c r="D3242">
        <v>2018</v>
      </c>
      <c r="E3242" t="s">
        <v>1610</v>
      </c>
      <c r="F3242">
        <v>271500</v>
      </c>
      <c r="G3242">
        <v>271500</v>
      </c>
      <c r="H3242">
        <v>271500</v>
      </c>
      <c r="I3242">
        <v>272200</v>
      </c>
      <c r="J3242">
        <v>264700</v>
      </c>
      <c r="K3242">
        <v>250700</v>
      </c>
      <c r="L3242">
        <v>241800</v>
      </c>
      <c r="M3242">
        <v>233600</v>
      </c>
      <c r="N3242">
        <v>232900</v>
      </c>
      <c r="O3242">
        <v>240200</v>
      </c>
      <c r="P3242">
        <v>240200</v>
      </c>
      <c r="Q3242">
        <v>254500</v>
      </c>
      <c r="R3242">
        <v>258500</v>
      </c>
      <c r="S3242">
        <v>258500</v>
      </c>
      <c r="T3242">
        <v>268900</v>
      </c>
      <c r="U3242">
        <v>280600</v>
      </c>
      <c r="V3242">
        <v>287300</v>
      </c>
      <c r="W3242">
        <v>275500</v>
      </c>
      <c r="X3242">
        <v>254300</v>
      </c>
      <c r="Y3242">
        <v>234800</v>
      </c>
      <c r="Z3242">
        <v>234800</v>
      </c>
      <c r="AA3242">
        <v>223300</v>
      </c>
      <c r="AB3242" t="s">
        <v>2866</v>
      </c>
      <c r="AC3242">
        <v>71</v>
      </c>
      <c r="AD3242">
        <v>67</v>
      </c>
      <c r="AE3242">
        <v>25</v>
      </c>
      <c r="AF3242">
        <v>51</v>
      </c>
      <c r="AG3242">
        <v>48</v>
      </c>
      <c r="AH3242">
        <v>30</v>
      </c>
      <c r="AI3242">
        <v>48</v>
      </c>
      <c r="AJ3242">
        <v>61</v>
      </c>
      <c r="AK3242">
        <v>48</v>
      </c>
      <c r="AL3242" t="s">
        <v>2867</v>
      </c>
      <c r="AM3242">
        <v>67</v>
      </c>
      <c r="AN3242">
        <v>48</v>
      </c>
      <c r="AO3242" t="s">
        <v>2867</v>
      </c>
      <c r="AP3242">
        <v>65</v>
      </c>
      <c r="AQ3242">
        <v>78</v>
      </c>
      <c r="AR3242">
        <v>44</v>
      </c>
      <c r="AS3242">
        <v>27</v>
      </c>
      <c r="AT3242">
        <v>50</v>
      </c>
      <c r="AU3242">
        <v>35</v>
      </c>
      <c r="AV3242" t="s">
        <v>2867</v>
      </c>
      <c r="AW3242">
        <v>34</v>
      </c>
      <c r="AX3242" t="s">
        <v>2867</v>
      </c>
    </row>
    <row r="3243" spans="1:50" x14ac:dyDescent="0.2">
      <c r="A3243" t="str">
        <f t="shared" si="517"/>
        <v>Sam Reid (GWS)_2017</v>
      </c>
      <c r="B3243" t="s">
        <v>2871</v>
      </c>
      <c r="C3243" t="s">
        <v>490</v>
      </c>
      <c r="D3243">
        <v>2017</v>
      </c>
      <c r="E3243" t="s">
        <v>1610</v>
      </c>
      <c r="F3243">
        <v>297400</v>
      </c>
      <c r="G3243">
        <v>297400</v>
      </c>
      <c r="H3243">
        <v>297400</v>
      </c>
      <c r="I3243">
        <v>297400</v>
      </c>
      <c r="J3243">
        <v>312600</v>
      </c>
      <c r="K3243">
        <v>328500</v>
      </c>
      <c r="L3243">
        <v>314700</v>
      </c>
      <c r="M3243">
        <v>314700</v>
      </c>
      <c r="N3243">
        <v>276700</v>
      </c>
      <c r="O3243">
        <v>247500</v>
      </c>
      <c r="P3243">
        <v>236600</v>
      </c>
      <c r="Q3243">
        <v>245600</v>
      </c>
      <c r="R3243">
        <v>232600</v>
      </c>
      <c r="S3243">
        <v>232600</v>
      </c>
      <c r="T3243">
        <v>240800</v>
      </c>
      <c r="U3243">
        <v>242900</v>
      </c>
      <c r="V3243">
        <v>243000</v>
      </c>
      <c r="W3243">
        <v>243000</v>
      </c>
      <c r="X3243">
        <v>243000</v>
      </c>
      <c r="Y3243">
        <v>243000</v>
      </c>
      <c r="Z3243">
        <v>243000</v>
      </c>
      <c r="AA3243">
        <v>243000</v>
      </c>
      <c r="AB3243" t="s">
        <v>2866</v>
      </c>
      <c r="AC3243" t="s">
        <v>2867</v>
      </c>
      <c r="AD3243">
        <v>67</v>
      </c>
      <c r="AE3243">
        <v>75</v>
      </c>
      <c r="AF3243">
        <v>66</v>
      </c>
      <c r="AG3243">
        <v>77</v>
      </c>
      <c r="AH3243">
        <v>19</v>
      </c>
      <c r="AI3243" t="s">
        <v>2867</v>
      </c>
      <c r="AJ3243">
        <v>4</v>
      </c>
      <c r="AK3243">
        <v>74</v>
      </c>
      <c r="AL3243">
        <v>43</v>
      </c>
      <c r="AM3243">
        <v>43</v>
      </c>
      <c r="AN3243">
        <v>29</v>
      </c>
      <c r="AO3243" t="s">
        <v>2867</v>
      </c>
      <c r="AP3243">
        <v>83</v>
      </c>
      <c r="AQ3243">
        <v>36</v>
      </c>
      <c r="AR3243">
        <v>26</v>
      </c>
      <c r="AS3243" t="s">
        <v>2867</v>
      </c>
      <c r="AT3243" t="s">
        <v>2867</v>
      </c>
      <c r="AU3243" t="s">
        <v>2867</v>
      </c>
      <c r="AV3243" t="s">
        <v>2867</v>
      </c>
      <c r="AW3243" t="s">
        <v>2867</v>
      </c>
      <c r="AX3243" t="s">
        <v>2867</v>
      </c>
    </row>
    <row r="3244" spans="1:50" x14ac:dyDescent="0.2">
      <c r="A3244" t="str">
        <f t="shared" si="517"/>
        <v>Sam Reid (GWS)_2016</v>
      </c>
      <c r="B3244" t="s">
        <v>2871</v>
      </c>
      <c r="C3244" t="s">
        <v>490</v>
      </c>
      <c r="D3244">
        <v>2016</v>
      </c>
      <c r="E3244" t="s">
        <v>1610</v>
      </c>
      <c r="F3244">
        <v>118900</v>
      </c>
      <c r="G3244">
        <v>118900</v>
      </c>
      <c r="H3244">
        <v>118900</v>
      </c>
      <c r="I3244">
        <v>118900</v>
      </c>
      <c r="J3244">
        <v>118900</v>
      </c>
      <c r="K3244">
        <v>118900</v>
      </c>
      <c r="L3244">
        <v>118900</v>
      </c>
      <c r="M3244">
        <v>118900</v>
      </c>
      <c r="N3244">
        <v>118900</v>
      </c>
      <c r="O3244">
        <v>118900</v>
      </c>
      <c r="P3244">
        <v>118900</v>
      </c>
      <c r="Q3244">
        <v>118900</v>
      </c>
      <c r="R3244">
        <v>118900</v>
      </c>
      <c r="S3244">
        <v>118900</v>
      </c>
      <c r="T3244">
        <v>118900</v>
      </c>
      <c r="U3244">
        <v>118900</v>
      </c>
      <c r="V3244">
        <v>118900</v>
      </c>
      <c r="W3244">
        <v>145800</v>
      </c>
      <c r="X3244">
        <v>172600</v>
      </c>
      <c r="Y3244">
        <v>199400</v>
      </c>
      <c r="Z3244">
        <v>230200</v>
      </c>
      <c r="AA3244">
        <v>230200</v>
      </c>
      <c r="AB3244" t="s">
        <v>2866</v>
      </c>
      <c r="AC3244" t="s">
        <v>2867</v>
      </c>
      <c r="AD3244" t="s">
        <v>2867</v>
      </c>
      <c r="AE3244" t="s">
        <v>2867</v>
      </c>
      <c r="AF3244" t="s">
        <v>2867</v>
      </c>
      <c r="AG3244" t="s">
        <v>2867</v>
      </c>
      <c r="AH3244" t="s">
        <v>2867</v>
      </c>
      <c r="AI3244" t="s">
        <v>2867</v>
      </c>
      <c r="AJ3244" t="s">
        <v>2867</v>
      </c>
      <c r="AK3244" t="s">
        <v>2867</v>
      </c>
      <c r="AL3244" t="s">
        <v>2867</v>
      </c>
      <c r="AM3244" t="s">
        <v>2867</v>
      </c>
      <c r="AN3244">
        <v>46</v>
      </c>
      <c r="AO3244">
        <v>57</v>
      </c>
      <c r="AP3244" t="s">
        <v>2867</v>
      </c>
      <c r="AQ3244" t="s">
        <v>2867</v>
      </c>
      <c r="AR3244" t="s">
        <v>2867</v>
      </c>
      <c r="AS3244">
        <v>31</v>
      </c>
      <c r="AT3244">
        <v>63</v>
      </c>
      <c r="AU3244">
        <v>74</v>
      </c>
      <c r="AV3244">
        <v>57</v>
      </c>
      <c r="AW3244" t="s">
        <v>2867</v>
      </c>
      <c r="AX3244" t="s">
        <v>2867</v>
      </c>
    </row>
    <row r="3245" spans="1:50" x14ac:dyDescent="0.2">
      <c r="A3245" t="str">
        <f t="shared" si="517"/>
        <v>Sam Reid (GWS)_2015</v>
      </c>
      <c r="B3245" t="s">
        <v>2871</v>
      </c>
      <c r="C3245" t="s">
        <v>490</v>
      </c>
      <c r="D3245">
        <v>2015</v>
      </c>
      <c r="E3245" t="s">
        <v>1610</v>
      </c>
      <c r="F3245">
        <v>291100</v>
      </c>
      <c r="G3245">
        <v>291100</v>
      </c>
      <c r="H3245">
        <v>291100</v>
      </c>
      <c r="I3245">
        <v>291100</v>
      </c>
      <c r="J3245">
        <v>291100</v>
      </c>
      <c r="K3245">
        <v>289600</v>
      </c>
      <c r="L3245">
        <v>301300</v>
      </c>
      <c r="M3245">
        <v>305200</v>
      </c>
      <c r="N3245">
        <v>305200</v>
      </c>
      <c r="O3245">
        <v>305200</v>
      </c>
      <c r="P3245">
        <v>305200</v>
      </c>
      <c r="Q3245">
        <v>317900</v>
      </c>
      <c r="R3245">
        <v>324000</v>
      </c>
      <c r="S3245">
        <v>324000</v>
      </c>
      <c r="T3245">
        <v>325300</v>
      </c>
      <c r="U3245">
        <v>311700</v>
      </c>
      <c r="V3245">
        <v>311700</v>
      </c>
      <c r="W3245">
        <v>311700</v>
      </c>
      <c r="X3245">
        <v>311700</v>
      </c>
      <c r="Y3245">
        <v>311700</v>
      </c>
      <c r="Z3245">
        <v>311700</v>
      </c>
      <c r="AA3245">
        <v>311700</v>
      </c>
      <c r="AB3245" t="s">
        <v>2866</v>
      </c>
      <c r="AC3245" t="s">
        <v>2867</v>
      </c>
      <c r="AD3245" t="s">
        <v>2867</v>
      </c>
      <c r="AE3245">
        <v>31</v>
      </c>
      <c r="AF3245">
        <v>78</v>
      </c>
      <c r="AG3245">
        <v>61</v>
      </c>
      <c r="AH3245">
        <v>61</v>
      </c>
      <c r="AI3245">
        <v>68</v>
      </c>
      <c r="AJ3245" t="s">
        <v>2867</v>
      </c>
      <c r="AK3245" t="s">
        <v>2867</v>
      </c>
      <c r="AL3245" t="s">
        <v>2867</v>
      </c>
      <c r="AM3245">
        <v>85</v>
      </c>
      <c r="AN3245">
        <v>57</v>
      </c>
      <c r="AO3245" t="s">
        <v>2867</v>
      </c>
      <c r="AP3245">
        <v>58</v>
      </c>
      <c r="AQ3245">
        <v>53</v>
      </c>
      <c r="AR3245" t="s">
        <v>2867</v>
      </c>
      <c r="AS3245" t="s">
        <v>2867</v>
      </c>
      <c r="AT3245" t="s">
        <v>2867</v>
      </c>
      <c r="AU3245" t="s">
        <v>2867</v>
      </c>
      <c r="AV3245" t="s">
        <v>2867</v>
      </c>
      <c r="AW3245" t="s">
        <v>2867</v>
      </c>
      <c r="AX3245" t="s">
        <v>2867</v>
      </c>
    </row>
  </sheetData>
  <autoFilter ref="A1:BD3221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2"/>
  <dimension ref="A1:W462"/>
  <sheetViews>
    <sheetView tabSelected="1" topLeftCell="B1" zoomScale="85" zoomScaleNormal="85" workbookViewId="0">
      <pane ySplit="1" topLeftCell="A443" activePane="bottomLeft" state="frozen"/>
      <selection pane="bottomLeft" activeCell="U464" sqref="U464"/>
    </sheetView>
  </sheetViews>
  <sheetFormatPr baseColWidth="10" defaultColWidth="8.83203125" defaultRowHeight="15" x14ac:dyDescent="0.2"/>
  <cols>
    <col min="1" max="1" width="27.5" bestFit="1" customWidth="1"/>
    <col min="2" max="2" width="16.5" customWidth="1"/>
    <col min="3" max="3" width="8.1640625" customWidth="1"/>
    <col min="4" max="4" width="10.6640625" style="3" customWidth="1"/>
    <col min="5" max="5" width="14" style="3" customWidth="1"/>
    <col min="6" max="6" width="10.5" style="3" customWidth="1"/>
    <col min="7" max="11" width="5.1640625" style="3" customWidth="1"/>
    <col min="12" max="12" width="11.6640625" style="22" customWidth="1"/>
    <col min="13" max="13" width="5.1640625" style="57" customWidth="1"/>
    <col min="14" max="14" width="5.1640625" style="3" customWidth="1"/>
    <col min="15" max="15" width="6.33203125" style="3" customWidth="1"/>
    <col min="16" max="16" width="5.6640625" style="3" customWidth="1"/>
    <col min="17" max="17" width="12.33203125" style="3" customWidth="1"/>
    <col min="18" max="18" width="10.83203125" style="3" customWidth="1"/>
    <col min="19" max="19" width="12.5" bestFit="1" customWidth="1"/>
    <col min="20" max="20" width="9.6640625" bestFit="1" customWidth="1"/>
    <col min="21" max="21" width="12.6640625" bestFit="1" customWidth="1"/>
  </cols>
  <sheetData>
    <row r="1" spans="1:23" s="2" customFormat="1" x14ac:dyDescent="0.2">
      <c r="A1" s="2" t="s">
        <v>2017</v>
      </c>
      <c r="B1" s="2" t="s">
        <v>516</v>
      </c>
      <c r="C1" s="2" t="s">
        <v>2876</v>
      </c>
      <c r="D1" s="2" t="s">
        <v>2018</v>
      </c>
      <c r="E1" s="2" t="s">
        <v>2014</v>
      </c>
      <c r="F1" s="2" t="s">
        <v>2019</v>
      </c>
      <c r="G1" s="2" t="s">
        <v>2020</v>
      </c>
      <c r="H1" s="2" t="s">
        <v>2021</v>
      </c>
      <c r="I1" s="2" t="s">
        <v>2022</v>
      </c>
      <c r="J1" s="2" t="s">
        <v>2023</v>
      </c>
      <c r="K1" s="2" t="s">
        <v>2012</v>
      </c>
      <c r="L1" s="2" t="s">
        <v>2024</v>
      </c>
      <c r="M1" s="56" t="s">
        <v>2025</v>
      </c>
      <c r="N1" s="2" t="s">
        <v>2015</v>
      </c>
      <c r="O1" s="2" t="s">
        <v>2013</v>
      </c>
      <c r="P1" s="2" t="s">
        <v>2027</v>
      </c>
      <c r="Q1" s="2" t="s">
        <v>2856</v>
      </c>
      <c r="R1" s="2" t="s">
        <v>2026</v>
      </c>
      <c r="S1" s="23" t="s">
        <v>2880</v>
      </c>
      <c r="T1" s="2" t="s">
        <v>2846</v>
      </c>
      <c r="U1" s="2" t="s">
        <v>1605</v>
      </c>
      <c r="V1" s="2" t="s">
        <v>2882</v>
      </c>
      <c r="W1" s="2" t="s">
        <v>2883</v>
      </c>
    </row>
    <row r="2" spans="1:23" x14ac:dyDescent="0.2">
      <c r="A2" t="s">
        <v>817</v>
      </c>
      <c r="B2" t="s">
        <v>84</v>
      </c>
      <c r="C2" t="s">
        <v>2844</v>
      </c>
      <c r="D2" s="3">
        <v>115</v>
      </c>
      <c r="E2" s="3">
        <v>124</v>
      </c>
      <c r="F2" s="3">
        <v>117</v>
      </c>
      <c r="G2" s="3">
        <v>13</v>
      </c>
      <c r="H2" s="3">
        <v>20</v>
      </c>
      <c r="I2" s="3">
        <v>5</v>
      </c>
      <c r="J2" s="3">
        <v>3</v>
      </c>
      <c r="L2" s="22" t="s">
        <v>2836</v>
      </c>
      <c r="M2" s="57">
        <v>2</v>
      </c>
      <c r="N2" s="3">
        <v>20</v>
      </c>
      <c r="O2" s="3">
        <v>11</v>
      </c>
      <c r="P2" s="3">
        <v>5</v>
      </c>
      <c r="Q2" s="3">
        <v>69</v>
      </c>
      <c r="R2" s="3">
        <v>86</v>
      </c>
      <c r="S2" s="24">
        <f>E2/R2*85</f>
        <v>122.55813953488371</v>
      </c>
      <c r="T2" t="str">
        <f>INDEX(Players19!K:K,MATCH(A2,Players19!C:C,0))</f>
        <v>Premo</v>
      </c>
      <c r="U2" t="str">
        <f>INDEX(Players19!G:G,MATCH(A2,Players19!C:C,0))</f>
        <v>MID</v>
      </c>
      <c r="V2" t="s">
        <v>150</v>
      </c>
      <c r="W2" s="62">
        <v>43524</v>
      </c>
    </row>
    <row r="3" spans="1:23" x14ac:dyDescent="0.2">
      <c r="A3" t="s">
        <v>2742</v>
      </c>
      <c r="B3" t="s">
        <v>84</v>
      </c>
      <c r="C3" t="s">
        <v>2844</v>
      </c>
      <c r="D3" s="3">
        <v>100</v>
      </c>
      <c r="E3" s="3">
        <v>102</v>
      </c>
      <c r="F3" s="3">
        <v>100</v>
      </c>
      <c r="G3" s="3">
        <v>12</v>
      </c>
      <c r="H3" s="3">
        <v>16</v>
      </c>
      <c r="I3" s="3">
        <v>5</v>
      </c>
      <c r="J3" s="3">
        <v>4</v>
      </c>
      <c r="L3" s="22" t="s">
        <v>2837</v>
      </c>
      <c r="M3" s="57">
        <v>0.2</v>
      </c>
      <c r="N3" s="3">
        <v>11</v>
      </c>
      <c r="O3" s="3">
        <v>3</v>
      </c>
      <c r="P3" s="3">
        <v>4</v>
      </c>
      <c r="Q3" s="3">
        <v>75</v>
      </c>
      <c r="R3" s="3">
        <v>80</v>
      </c>
      <c r="S3" s="24">
        <f t="shared" ref="S3:S66" si="0">E3/R3*85</f>
        <v>108.37499999999999</v>
      </c>
      <c r="T3" t="str">
        <f>INDEX(Players19!K:K,MATCH(A3,Players19!C:C,0))</f>
        <v>Rookie</v>
      </c>
      <c r="U3" t="str">
        <f>INDEX(Players19!G:G,MATCH(A3,Players19!C:C,0))</f>
        <v>MID</v>
      </c>
      <c r="V3" t="s">
        <v>150</v>
      </c>
      <c r="W3" s="62">
        <v>43524</v>
      </c>
    </row>
    <row r="4" spans="1:23" x14ac:dyDescent="0.2">
      <c r="A4" t="s">
        <v>1577</v>
      </c>
      <c r="B4" t="s">
        <v>84</v>
      </c>
      <c r="C4" t="s">
        <v>2844</v>
      </c>
      <c r="D4" s="3">
        <v>97</v>
      </c>
      <c r="E4" s="3">
        <v>97</v>
      </c>
      <c r="F4" s="3">
        <v>102</v>
      </c>
      <c r="G4" s="3">
        <v>17</v>
      </c>
      <c r="H4" s="3">
        <v>3</v>
      </c>
      <c r="I4" s="3">
        <v>8</v>
      </c>
      <c r="J4" s="3">
        <v>4</v>
      </c>
      <c r="N4" s="3">
        <v>3</v>
      </c>
      <c r="P4" s="3">
        <v>1</v>
      </c>
      <c r="Q4" s="3">
        <v>75</v>
      </c>
      <c r="R4" s="3">
        <v>87</v>
      </c>
      <c r="S4" s="24">
        <f t="shared" si="0"/>
        <v>94.77011494252875</v>
      </c>
      <c r="T4" t="str">
        <f>INDEX(Players19!K:K,MATCH(A4,Players19!C:C,0))</f>
        <v>MPR</v>
      </c>
      <c r="U4" t="str">
        <f>INDEX(Players19!G:G,MATCH(A4,Players19!C:C,0))</f>
        <v>DEF</v>
      </c>
      <c r="V4" t="s">
        <v>150</v>
      </c>
      <c r="W4" s="62">
        <v>43524</v>
      </c>
    </row>
    <row r="5" spans="1:23" x14ac:dyDescent="0.2">
      <c r="A5" t="s">
        <v>1004</v>
      </c>
      <c r="B5" t="s">
        <v>84</v>
      </c>
      <c r="C5" t="s">
        <v>2844</v>
      </c>
      <c r="D5" s="3">
        <v>96</v>
      </c>
      <c r="E5" s="3">
        <v>72</v>
      </c>
      <c r="F5" s="3">
        <v>93</v>
      </c>
      <c r="G5" s="3">
        <v>15</v>
      </c>
      <c r="H5" s="3">
        <v>11</v>
      </c>
      <c r="I5" s="3">
        <v>4</v>
      </c>
      <c r="J5" s="3">
        <v>4</v>
      </c>
      <c r="L5" s="22" t="s">
        <v>2832</v>
      </c>
      <c r="N5" s="3">
        <v>7</v>
      </c>
      <c r="O5" s="3">
        <v>3</v>
      </c>
      <c r="P5" s="3">
        <v>3</v>
      </c>
      <c r="Q5" s="3">
        <v>53</v>
      </c>
      <c r="R5" s="3">
        <v>77</v>
      </c>
      <c r="S5" s="24">
        <f t="shared" si="0"/>
        <v>79.480519480519476</v>
      </c>
      <c r="T5" t="str">
        <f>INDEX(Players19!K:K,MATCH(A5,Players19!C:C,0))</f>
        <v>MPR</v>
      </c>
      <c r="U5" t="str">
        <f>INDEX(Players19!G:G,MATCH(A5,Players19!C:C,0))</f>
        <v>MID/FWD</v>
      </c>
      <c r="V5" t="s">
        <v>150</v>
      </c>
      <c r="W5" s="62">
        <v>43524</v>
      </c>
    </row>
    <row r="6" spans="1:23" x14ac:dyDescent="0.2">
      <c r="A6" t="s">
        <v>969</v>
      </c>
      <c r="B6" t="s">
        <v>84</v>
      </c>
      <c r="C6" t="s">
        <v>2844</v>
      </c>
      <c r="D6" s="3">
        <v>95</v>
      </c>
      <c r="E6" s="3">
        <v>113</v>
      </c>
      <c r="F6" s="3">
        <v>94</v>
      </c>
      <c r="G6" s="3">
        <v>17</v>
      </c>
      <c r="H6" s="3">
        <v>2</v>
      </c>
      <c r="I6" s="3">
        <v>2</v>
      </c>
      <c r="J6" s="3">
        <v>8</v>
      </c>
      <c r="M6" s="57">
        <v>0.2</v>
      </c>
      <c r="N6" s="3">
        <v>9</v>
      </c>
      <c r="O6" s="3">
        <v>2</v>
      </c>
      <c r="P6" s="3">
        <v>1</v>
      </c>
      <c r="Q6" s="3">
        <v>73</v>
      </c>
      <c r="R6" s="3">
        <v>73</v>
      </c>
      <c r="S6" s="24">
        <f t="shared" si="0"/>
        <v>131.57534246575341</v>
      </c>
      <c r="T6" t="str">
        <f>INDEX(Players19!K:K,MATCH(A6,Players19!C:C,0))</f>
        <v>Rookie</v>
      </c>
      <c r="U6" t="str">
        <f>INDEX(Players19!G:G,MATCH(A6,Players19!C:C,0))</f>
        <v>MID/FWD</v>
      </c>
      <c r="V6" t="s">
        <v>150</v>
      </c>
      <c r="W6" s="62">
        <v>43524</v>
      </c>
    </row>
    <row r="7" spans="1:23" x14ac:dyDescent="0.2">
      <c r="A7" t="s">
        <v>592</v>
      </c>
      <c r="B7" t="s">
        <v>84</v>
      </c>
      <c r="C7" t="s">
        <v>2844</v>
      </c>
      <c r="D7" s="3">
        <v>81</v>
      </c>
      <c r="E7" s="3">
        <v>88</v>
      </c>
      <c r="F7" s="3">
        <v>84</v>
      </c>
      <c r="G7" s="3">
        <v>15</v>
      </c>
      <c r="H7" s="3">
        <v>11</v>
      </c>
      <c r="I7" s="3">
        <v>3</v>
      </c>
      <c r="J7" s="3">
        <v>1</v>
      </c>
      <c r="L7" s="22" t="s">
        <v>2838</v>
      </c>
      <c r="M7" s="57">
        <v>0.1</v>
      </c>
      <c r="N7" s="3">
        <v>11</v>
      </c>
      <c r="O7" s="3">
        <v>1</v>
      </c>
      <c r="P7" s="3">
        <v>3</v>
      </c>
      <c r="Q7" s="3">
        <v>73</v>
      </c>
      <c r="R7" s="3">
        <v>74</v>
      </c>
      <c r="S7" s="24">
        <f t="shared" si="0"/>
        <v>101.08108108108108</v>
      </c>
      <c r="T7" t="str">
        <f>INDEX(Players19!K:K,MATCH(A7,Players19!C:C,0))</f>
        <v>MPR</v>
      </c>
      <c r="U7" t="str">
        <f>INDEX(Players19!G:G,MATCH(A7,Players19!C:C,0))</f>
        <v>DEF</v>
      </c>
      <c r="V7" t="s">
        <v>150</v>
      </c>
      <c r="W7" s="62">
        <v>43524</v>
      </c>
    </row>
    <row r="8" spans="1:23" x14ac:dyDescent="0.2">
      <c r="A8" t="s">
        <v>771</v>
      </c>
      <c r="B8" t="s">
        <v>84</v>
      </c>
      <c r="C8" t="s">
        <v>2844</v>
      </c>
      <c r="D8" s="3">
        <v>73</v>
      </c>
      <c r="E8" s="3">
        <v>61</v>
      </c>
      <c r="F8" s="3">
        <v>69</v>
      </c>
      <c r="G8" s="3">
        <v>15</v>
      </c>
      <c r="H8" s="3">
        <v>7</v>
      </c>
      <c r="I8" s="3">
        <v>2</v>
      </c>
      <c r="J8" s="3">
        <v>2</v>
      </c>
      <c r="N8" s="3">
        <v>4</v>
      </c>
      <c r="P8" s="3">
        <v>2</v>
      </c>
      <c r="Q8" s="3">
        <v>59</v>
      </c>
      <c r="R8" s="3">
        <v>72</v>
      </c>
      <c r="S8" s="24">
        <f t="shared" si="0"/>
        <v>72.013888888888886</v>
      </c>
      <c r="T8" t="str">
        <f>INDEX(Players19!K:K,MATCH(A8,Players19!C:C,0))</f>
        <v>Premo</v>
      </c>
      <c r="U8" t="str">
        <f>INDEX(Players19!G:G,MATCH(A8,Players19!C:C,0))</f>
        <v>MID</v>
      </c>
      <c r="V8" t="s">
        <v>150</v>
      </c>
      <c r="W8" s="62">
        <v>43524</v>
      </c>
    </row>
    <row r="9" spans="1:23" x14ac:dyDescent="0.2">
      <c r="A9" t="s">
        <v>1990</v>
      </c>
      <c r="B9" t="s">
        <v>84</v>
      </c>
      <c r="C9" t="s">
        <v>2844</v>
      </c>
      <c r="D9" s="3">
        <v>72</v>
      </c>
      <c r="E9" s="3">
        <v>75</v>
      </c>
      <c r="F9" s="3">
        <v>72</v>
      </c>
      <c r="G9" s="3">
        <v>9</v>
      </c>
      <c r="H9" s="3">
        <v>9</v>
      </c>
      <c r="I9" s="3">
        <v>3</v>
      </c>
      <c r="J9" s="3">
        <v>5</v>
      </c>
      <c r="L9" s="22" t="s">
        <v>2833</v>
      </c>
      <c r="M9" s="57">
        <v>0.1</v>
      </c>
      <c r="N9" s="3">
        <v>8</v>
      </c>
      <c r="O9" s="3">
        <v>5</v>
      </c>
      <c r="P9" s="3">
        <v>2</v>
      </c>
      <c r="Q9" s="3">
        <v>55</v>
      </c>
      <c r="R9" s="3">
        <v>80</v>
      </c>
      <c r="S9" s="24">
        <f t="shared" si="0"/>
        <v>79.6875</v>
      </c>
      <c r="T9" t="str">
        <f>INDEX(Players19!K:K,MATCH(A9,Players19!C:C,0))</f>
        <v>Premo</v>
      </c>
      <c r="U9" t="str">
        <f>INDEX(Players19!G:G,MATCH(A9,Players19!C:C,0))</f>
        <v>MID</v>
      </c>
      <c r="V9" t="s">
        <v>150</v>
      </c>
      <c r="W9" s="62">
        <v>43524</v>
      </c>
    </row>
    <row r="10" spans="1:23" x14ac:dyDescent="0.2">
      <c r="A10" t="s">
        <v>599</v>
      </c>
      <c r="B10" t="s">
        <v>84</v>
      </c>
      <c r="C10" t="s">
        <v>2844</v>
      </c>
      <c r="D10" s="3">
        <v>71</v>
      </c>
      <c r="E10" s="3">
        <v>81</v>
      </c>
      <c r="F10" s="3">
        <v>77</v>
      </c>
      <c r="G10" s="3">
        <v>6</v>
      </c>
      <c r="H10" s="3">
        <v>6</v>
      </c>
      <c r="I10" s="3">
        <v>4</v>
      </c>
      <c r="J10" s="3">
        <v>2</v>
      </c>
      <c r="K10" s="3">
        <v>23</v>
      </c>
      <c r="L10" s="22" t="s">
        <v>2839</v>
      </c>
      <c r="N10" s="3">
        <v>8</v>
      </c>
      <c r="O10" s="3">
        <v>3</v>
      </c>
      <c r="P10" s="3">
        <v>4</v>
      </c>
      <c r="Q10" s="3">
        <v>75</v>
      </c>
      <c r="R10" s="3">
        <v>60</v>
      </c>
      <c r="S10" s="24">
        <f t="shared" si="0"/>
        <v>114.75000000000001</v>
      </c>
      <c r="T10" t="str">
        <f>INDEX(Players19!K:K,MATCH(A10,Players19!C:C,0))</f>
        <v>MPR</v>
      </c>
      <c r="U10" t="str">
        <f>INDEX(Players19!G:G,MATCH(A10,Players19!C:C,0))</f>
        <v>RUC</v>
      </c>
      <c r="V10" t="s">
        <v>150</v>
      </c>
      <c r="W10" s="62">
        <v>43524</v>
      </c>
    </row>
    <row r="11" spans="1:23" x14ac:dyDescent="0.2">
      <c r="A11" t="s">
        <v>618</v>
      </c>
      <c r="B11" t="s">
        <v>84</v>
      </c>
      <c r="C11" t="s">
        <v>2844</v>
      </c>
      <c r="D11" s="3">
        <v>71</v>
      </c>
      <c r="E11" s="3">
        <v>100</v>
      </c>
      <c r="F11" s="3">
        <v>69</v>
      </c>
      <c r="G11" s="3">
        <v>8</v>
      </c>
      <c r="H11" s="3">
        <v>7</v>
      </c>
      <c r="I11" s="3">
        <v>1</v>
      </c>
      <c r="J11" s="3">
        <v>3</v>
      </c>
      <c r="M11" s="57">
        <v>3</v>
      </c>
      <c r="N11" s="3">
        <v>8</v>
      </c>
      <c r="O11" s="3">
        <v>5</v>
      </c>
      <c r="P11" s="3">
        <v>1</v>
      </c>
      <c r="Q11" s="3">
        <v>60</v>
      </c>
      <c r="R11" s="3">
        <v>74</v>
      </c>
      <c r="S11" s="24">
        <f t="shared" si="0"/>
        <v>114.86486486486486</v>
      </c>
      <c r="T11" t="str">
        <f>INDEX(Players19!K:K,MATCH(A11,Players19!C:C,0))</f>
        <v>MPR</v>
      </c>
      <c r="U11" t="str">
        <f>INDEX(Players19!G:G,MATCH(A11,Players19!C:C,0))</f>
        <v>DEF</v>
      </c>
      <c r="V11" t="s">
        <v>150</v>
      </c>
      <c r="W11" s="62">
        <v>43524</v>
      </c>
    </row>
    <row r="12" spans="1:23" x14ac:dyDescent="0.2">
      <c r="A12" t="s">
        <v>1005</v>
      </c>
      <c r="B12" t="s">
        <v>84</v>
      </c>
      <c r="C12" t="s">
        <v>2844</v>
      </c>
      <c r="D12" s="3">
        <v>68</v>
      </c>
      <c r="E12" s="3">
        <v>86</v>
      </c>
      <c r="F12" s="3">
        <v>66</v>
      </c>
      <c r="G12" s="3">
        <v>11</v>
      </c>
      <c r="H12" s="3">
        <v>7</v>
      </c>
      <c r="I12" s="3">
        <v>4</v>
      </c>
      <c r="J12" s="3">
        <v>3</v>
      </c>
      <c r="L12" s="22" t="s">
        <v>2833</v>
      </c>
      <c r="N12" s="3">
        <v>10</v>
      </c>
      <c r="O12" s="3">
        <v>5</v>
      </c>
      <c r="P12" s="3">
        <v>3</v>
      </c>
      <c r="Q12" s="3">
        <v>77</v>
      </c>
      <c r="R12" s="3">
        <v>78</v>
      </c>
      <c r="S12" s="24">
        <f t="shared" si="0"/>
        <v>93.71794871794873</v>
      </c>
      <c r="T12" t="str">
        <f>INDEX(Players19!K:K,MATCH(A12,Players19!C:C,0))</f>
        <v>MPR</v>
      </c>
      <c r="U12" t="str">
        <f>INDEX(Players19!G:G,MATCH(A12,Players19!C:C,0))</f>
        <v>FWD</v>
      </c>
      <c r="V12" t="s">
        <v>150</v>
      </c>
      <c r="W12" s="62">
        <v>43524</v>
      </c>
    </row>
    <row r="13" spans="1:23" x14ac:dyDescent="0.2">
      <c r="A13" t="s">
        <v>2650</v>
      </c>
      <c r="B13" t="s">
        <v>84</v>
      </c>
      <c r="C13" t="s">
        <v>2844</v>
      </c>
      <c r="D13" s="3">
        <v>60</v>
      </c>
      <c r="E13" s="3">
        <v>68</v>
      </c>
      <c r="F13" s="3">
        <v>60</v>
      </c>
      <c r="G13" s="3">
        <v>7</v>
      </c>
      <c r="H13" s="3">
        <v>2</v>
      </c>
      <c r="I13" s="3">
        <v>3</v>
      </c>
      <c r="J13" s="3">
        <v>2</v>
      </c>
      <c r="M13" s="57">
        <v>3</v>
      </c>
      <c r="N13" s="3">
        <v>3</v>
      </c>
      <c r="P13" s="3">
        <v>1</v>
      </c>
      <c r="Q13" s="3">
        <v>77</v>
      </c>
      <c r="R13" s="3">
        <v>81</v>
      </c>
      <c r="S13" s="24">
        <f t="shared" si="0"/>
        <v>71.358024691358025</v>
      </c>
      <c r="T13" t="str">
        <f>INDEX(Players19!K:K,MATCH(A13,Players19!C:C,0))</f>
        <v>Rookie</v>
      </c>
      <c r="U13" t="str">
        <f>INDEX(Players19!G:G,MATCH(A13,Players19!C:C,0))</f>
        <v>MID</v>
      </c>
      <c r="V13" t="s">
        <v>150</v>
      </c>
      <c r="W13" s="62">
        <v>43524</v>
      </c>
    </row>
    <row r="14" spans="1:23" x14ac:dyDescent="0.2">
      <c r="A14" t="s">
        <v>1620</v>
      </c>
      <c r="B14" t="s">
        <v>84</v>
      </c>
      <c r="C14" t="s">
        <v>2844</v>
      </c>
      <c r="D14" s="3">
        <v>58</v>
      </c>
      <c r="E14" s="3">
        <v>65</v>
      </c>
      <c r="F14" s="3">
        <v>53</v>
      </c>
      <c r="G14" s="3">
        <v>7</v>
      </c>
      <c r="H14" s="3">
        <v>12</v>
      </c>
      <c r="I14" s="3">
        <v>1</v>
      </c>
      <c r="J14" s="3">
        <v>1</v>
      </c>
      <c r="M14" s="57">
        <v>1</v>
      </c>
      <c r="N14" s="3">
        <v>8</v>
      </c>
      <c r="O14" s="3">
        <v>5</v>
      </c>
      <c r="P14" s="3">
        <v>2</v>
      </c>
      <c r="Q14" s="3">
        <v>89</v>
      </c>
      <c r="R14" s="3">
        <v>70</v>
      </c>
      <c r="S14" s="24">
        <f t="shared" si="0"/>
        <v>78.928571428571431</v>
      </c>
      <c r="T14" t="str">
        <f>INDEX(Players19!K:K,MATCH(A14,Players19!C:C,0))</f>
        <v>MPR</v>
      </c>
      <c r="U14" t="str">
        <f>INDEX(Players19!G:G,MATCH(A14,Players19!C:C,0))</f>
        <v>MID/FWD</v>
      </c>
      <c r="V14" t="s">
        <v>150</v>
      </c>
      <c r="W14" s="62">
        <v>43524</v>
      </c>
    </row>
    <row r="15" spans="1:23" x14ac:dyDescent="0.2">
      <c r="A15" t="s">
        <v>733</v>
      </c>
      <c r="B15" t="s">
        <v>84</v>
      </c>
      <c r="C15" t="s">
        <v>2844</v>
      </c>
      <c r="D15" s="3">
        <v>55</v>
      </c>
      <c r="E15" s="3">
        <v>62</v>
      </c>
      <c r="F15" s="3">
        <v>60</v>
      </c>
      <c r="G15" s="3">
        <v>12</v>
      </c>
      <c r="H15" s="3">
        <v>2</v>
      </c>
      <c r="I15" s="3">
        <v>5</v>
      </c>
      <c r="N15" s="3">
        <v>2</v>
      </c>
      <c r="Q15" s="3">
        <v>85</v>
      </c>
      <c r="R15" s="3">
        <v>87</v>
      </c>
      <c r="S15" s="24">
        <f t="shared" si="0"/>
        <v>60.574712643678161</v>
      </c>
      <c r="T15" t="str">
        <f>INDEX(Players19!K:K,MATCH(A15,Players19!C:C,0))</f>
        <v>Premo</v>
      </c>
      <c r="U15" t="str">
        <f>INDEX(Players19!G:G,MATCH(A15,Players19!C:C,0))</f>
        <v>DEF</v>
      </c>
      <c r="V15" t="s">
        <v>150</v>
      </c>
      <c r="W15" s="62">
        <v>43524</v>
      </c>
    </row>
    <row r="16" spans="1:23" x14ac:dyDescent="0.2">
      <c r="A16" t="s">
        <v>679</v>
      </c>
      <c r="B16" t="s">
        <v>84</v>
      </c>
      <c r="C16" t="s">
        <v>2844</v>
      </c>
      <c r="D16" s="3">
        <v>55</v>
      </c>
      <c r="E16" s="3">
        <v>92</v>
      </c>
      <c r="F16" s="3">
        <v>57</v>
      </c>
      <c r="G16" s="3">
        <v>9</v>
      </c>
      <c r="H16" s="3">
        <v>6</v>
      </c>
      <c r="I16" s="3">
        <v>5</v>
      </c>
      <c r="J16" s="3">
        <v>1</v>
      </c>
      <c r="L16" s="22" t="s">
        <v>2833</v>
      </c>
      <c r="N16" s="3">
        <v>6</v>
      </c>
      <c r="P16" s="3">
        <v>2</v>
      </c>
      <c r="Q16" s="3">
        <v>86</v>
      </c>
      <c r="R16" s="3">
        <v>89</v>
      </c>
      <c r="S16" s="24">
        <f t="shared" si="0"/>
        <v>87.86516853932585</v>
      </c>
      <c r="T16" t="str">
        <f>INDEX(Players19!K:K,MATCH(A16,Players19!C:C,0))</f>
        <v>MPR</v>
      </c>
      <c r="U16" t="str">
        <f>INDEX(Players19!G:G,MATCH(A16,Players19!C:C,0))</f>
        <v>DEF</v>
      </c>
      <c r="V16" t="s">
        <v>150</v>
      </c>
      <c r="W16" s="62">
        <v>43524</v>
      </c>
    </row>
    <row r="17" spans="1:23" x14ac:dyDescent="0.2">
      <c r="A17" t="s">
        <v>1624</v>
      </c>
      <c r="B17" t="s">
        <v>84</v>
      </c>
      <c r="C17" t="s">
        <v>2844</v>
      </c>
      <c r="D17" s="3">
        <v>47</v>
      </c>
      <c r="E17" s="3">
        <v>54</v>
      </c>
      <c r="F17" s="3">
        <v>53</v>
      </c>
      <c r="G17" s="3">
        <v>7</v>
      </c>
      <c r="H17" s="3">
        <v>3</v>
      </c>
      <c r="I17" s="3">
        <v>2</v>
      </c>
      <c r="J17" s="3">
        <v>3</v>
      </c>
      <c r="L17" s="22" t="s">
        <v>2834</v>
      </c>
      <c r="N17" s="3">
        <v>5</v>
      </c>
      <c r="O17" s="3">
        <v>1</v>
      </c>
      <c r="Q17" s="3">
        <v>70</v>
      </c>
      <c r="R17" s="3">
        <v>77</v>
      </c>
      <c r="S17" s="24">
        <f t="shared" si="0"/>
        <v>59.61038961038961</v>
      </c>
      <c r="T17" t="str">
        <f>INDEX(Players19!K:K,MATCH(A17,Players19!C:C,0))</f>
        <v>MPR</v>
      </c>
      <c r="U17" t="str">
        <f>INDEX(Players19!G:G,MATCH(A17,Players19!C:C,0))</f>
        <v>FWD</v>
      </c>
      <c r="V17" t="s">
        <v>150</v>
      </c>
      <c r="W17" s="62">
        <v>43524</v>
      </c>
    </row>
    <row r="18" spans="1:23" x14ac:dyDescent="0.2">
      <c r="A18" t="s">
        <v>675</v>
      </c>
      <c r="B18" t="s">
        <v>84</v>
      </c>
      <c r="C18" t="s">
        <v>2844</v>
      </c>
      <c r="D18" s="3">
        <v>46</v>
      </c>
      <c r="E18" s="3">
        <v>50</v>
      </c>
      <c r="F18" s="3">
        <v>50</v>
      </c>
      <c r="G18" s="3">
        <v>5</v>
      </c>
      <c r="H18" s="3">
        <v>2</v>
      </c>
      <c r="I18" s="3">
        <v>2</v>
      </c>
      <c r="J18" s="3">
        <v>4</v>
      </c>
      <c r="L18" s="22" t="s">
        <v>2840</v>
      </c>
      <c r="M18" s="57">
        <v>1.1000000000000001</v>
      </c>
      <c r="N18" s="3">
        <v>6</v>
      </c>
      <c r="O18" s="3">
        <v>2</v>
      </c>
      <c r="P18" s="3">
        <v>1</v>
      </c>
      <c r="Q18" s="3">
        <v>57</v>
      </c>
      <c r="R18" s="3">
        <v>73</v>
      </c>
      <c r="S18" s="24">
        <f t="shared" si="0"/>
        <v>58.219178082191775</v>
      </c>
      <c r="T18" t="str">
        <f>INDEX(Players19!K:K,MATCH(A18,Players19!C:C,0))</f>
        <v>MPR</v>
      </c>
      <c r="U18" t="str">
        <f>INDEX(Players19!G:G,MATCH(A18,Players19!C:C,0))</f>
        <v>FWD/DEF</v>
      </c>
      <c r="V18" t="s">
        <v>150</v>
      </c>
      <c r="W18" s="62">
        <v>43524</v>
      </c>
    </row>
    <row r="19" spans="1:23" x14ac:dyDescent="0.2">
      <c r="A19" t="s">
        <v>1546</v>
      </c>
      <c r="B19" t="s">
        <v>84</v>
      </c>
      <c r="C19" t="s">
        <v>2844</v>
      </c>
      <c r="D19" s="3">
        <v>45</v>
      </c>
      <c r="E19" s="3">
        <v>71</v>
      </c>
      <c r="F19" s="3">
        <v>51</v>
      </c>
      <c r="G19" s="3">
        <v>10</v>
      </c>
      <c r="H19" s="3">
        <v>2</v>
      </c>
      <c r="I19" s="3">
        <v>3</v>
      </c>
      <c r="K19" s="3">
        <v>4</v>
      </c>
      <c r="L19" s="22" t="s">
        <v>2841</v>
      </c>
      <c r="M19" s="57">
        <v>1.1000000000000001</v>
      </c>
      <c r="N19" s="3">
        <v>10</v>
      </c>
      <c r="O19" s="3">
        <v>2</v>
      </c>
      <c r="P19" s="3">
        <v>5</v>
      </c>
      <c r="Q19" s="3">
        <v>50</v>
      </c>
      <c r="R19" s="3">
        <v>89</v>
      </c>
      <c r="S19" s="24">
        <f t="shared" si="0"/>
        <v>67.80898876404494</v>
      </c>
      <c r="T19" t="str">
        <f>INDEX(Players19!K:K,MATCH(A19,Players19!C:C,0))</f>
        <v>MPR</v>
      </c>
      <c r="U19" t="str">
        <f>INDEX(Players19!G:G,MATCH(A19,Players19!C:C,0))</f>
        <v>FWD</v>
      </c>
      <c r="V19" t="s">
        <v>150</v>
      </c>
      <c r="W19" s="62">
        <v>43524</v>
      </c>
    </row>
    <row r="20" spans="1:23" x14ac:dyDescent="0.2">
      <c r="A20" t="s">
        <v>787</v>
      </c>
      <c r="B20" t="s">
        <v>84</v>
      </c>
      <c r="C20" t="s">
        <v>2844</v>
      </c>
      <c r="D20" s="3">
        <v>40</v>
      </c>
      <c r="E20" s="3">
        <v>43</v>
      </c>
      <c r="F20" s="3">
        <v>40</v>
      </c>
      <c r="G20" s="3">
        <v>4</v>
      </c>
      <c r="H20" s="3">
        <v>1</v>
      </c>
      <c r="K20" s="3">
        <v>20</v>
      </c>
      <c r="M20" s="57">
        <v>1</v>
      </c>
      <c r="N20" s="3">
        <v>4</v>
      </c>
      <c r="O20" s="3">
        <v>2</v>
      </c>
      <c r="Q20" s="3">
        <v>40</v>
      </c>
      <c r="R20" s="3">
        <v>38</v>
      </c>
      <c r="S20" s="24">
        <f t="shared" si="0"/>
        <v>96.18421052631578</v>
      </c>
      <c r="T20" t="str">
        <f>INDEX(Players19!K:K,MATCH(A20,Players19!C:C,0))</f>
        <v>MPR</v>
      </c>
      <c r="U20" t="str">
        <f>INDEX(Players19!G:G,MATCH(A20,Players19!C:C,0))</f>
        <v>RUC</v>
      </c>
      <c r="V20" t="s">
        <v>150</v>
      </c>
      <c r="W20" s="62">
        <v>43524</v>
      </c>
    </row>
    <row r="21" spans="1:23" x14ac:dyDescent="0.2">
      <c r="A21" t="s">
        <v>1001</v>
      </c>
      <c r="B21" t="s">
        <v>84</v>
      </c>
      <c r="C21" t="s">
        <v>2844</v>
      </c>
      <c r="D21" s="3">
        <v>36</v>
      </c>
      <c r="E21" s="3">
        <v>22</v>
      </c>
      <c r="F21" s="3">
        <v>31</v>
      </c>
      <c r="G21" s="3">
        <v>6</v>
      </c>
      <c r="H21" s="3">
        <v>2</v>
      </c>
      <c r="I21" s="3">
        <v>1</v>
      </c>
      <c r="J21" s="3">
        <v>4</v>
      </c>
      <c r="L21" s="22" t="s">
        <v>2835</v>
      </c>
      <c r="M21" s="57">
        <v>0.1</v>
      </c>
      <c r="N21" s="3">
        <v>4</v>
      </c>
      <c r="P21" s="3">
        <v>4</v>
      </c>
      <c r="Q21" s="3">
        <v>62</v>
      </c>
      <c r="R21" s="3">
        <v>74</v>
      </c>
      <c r="S21" s="24">
        <f t="shared" si="0"/>
        <v>25.27027027027027</v>
      </c>
      <c r="T21" t="str">
        <f>INDEX(Players19!K:K,MATCH(A21,Players19!C:C,0))</f>
        <v>Rookie</v>
      </c>
      <c r="U21" t="str">
        <f>INDEX(Players19!G:G,MATCH(A21,Players19!C:C,0))</f>
        <v>FWD</v>
      </c>
      <c r="V21" t="s">
        <v>150</v>
      </c>
      <c r="W21" s="62">
        <v>43524</v>
      </c>
    </row>
    <row r="22" spans="1:23" x14ac:dyDescent="0.2">
      <c r="A22" t="s">
        <v>600</v>
      </c>
      <c r="B22" t="s">
        <v>84</v>
      </c>
      <c r="C22" t="s">
        <v>2844</v>
      </c>
      <c r="D22" s="3">
        <v>35</v>
      </c>
      <c r="E22" s="3">
        <v>62</v>
      </c>
      <c r="F22" s="3">
        <v>40</v>
      </c>
      <c r="G22" s="3">
        <v>4</v>
      </c>
      <c r="H22" s="3">
        <v>4</v>
      </c>
      <c r="I22" s="3">
        <v>1</v>
      </c>
      <c r="J22" s="3">
        <v>1</v>
      </c>
      <c r="L22" s="22" t="s">
        <v>2834</v>
      </c>
      <c r="M22" s="57">
        <v>1</v>
      </c>
      <c r="N22" s="3">
        <v>7</v>
      </c>
      <c r="Q22" s="3">
        <v>75</v>
      </c>
      <c r="R22" s="3">
        <v>36</v>
      </c>
      <c r="S22" s="24">
        <f t="shared" si="0"/>
        <v>146.38888888888889</v>
      </c>
      <c r="T22" t="str">
        <f>INDEX(Players19!K:K,MATCH(A22,Players19!C:C,0))</f>
        <v>MPR</v>
      </c>
      <c r="U22" t="str">
        <f>INDEX(Players19!G:G,MATCH(A22,Players19!C:C,0))</f>
        <v>FWD</v>
      </c>
      <c r="V22" t="s">
        <v>150</v>
      </c>
      <c r="W22" s="62">
        <v>43524</v>
      </c>
    </row>
    <row r="23" spans="1:23" x14ac:dyDescent="0.2">
      <c r="A23" t="s">
        <v>753</v>
      </c>
      <c r="B23" t="s">
        <v>84</v>
      </c>
      <c r="C23" t="s">
        <v>2844</v>
      </c>
      <c r="D23" s="3">
        <v>32</v>
      </c>
      <c r="E23" s="3">
        <v>42</v>
      </c>
      <c r="F23" s="3">
        <v>33</v>
      </c>
      <c r="G23" s="3">
        <v>4</v>
      </c>
      <c r="H23" s="3">
        <v>2</v>
      </c>
      <c r="I23" s="3">
        <v>2</v>
      </c>
      <c r="J23" s="3">
        <v>3</v>
      </c>
      <c r="L23" s="22" t="s">
        <v>2840</v>
      </c>
      <c r="N23" s="3">
        <v>2</v>
      </c>
      <c r="P23" s="3">
        <v>2</v>
      </c>
      <c r="Q23" s="3">
        <v>83</v>
      </c>
      <c r="R23" s="3">
        <v>86</v>
      </c>
      <c r="S23" s="24">
        <f t="shared" si="0"/>
        <v>41.511627906976742</v>
      </c>
      <c r="T23" t="str">
        <f>INDEX(Players19!K:K,MATCH(A23,Players19!C:C,0))</f>
        <v>MPR</v>
      </c>
      <c r="U23" t="str">
        <f>INDEX(Players19!G:G,MATCH(A23,Players19!C:C,0))</f>
        <v>DEF</v>
      </c>
      <c r="V23" t="s">
        <v>150</v>
      </c>
      <c r="W23" s="62">
        <v>43524</v>
      </c>
    </row>
    <row r="24" spans="1:23" x14ac:dyDescent="0.2">
      <c r="A24" t="s">
        <v>1565</v>
      </c>
      <c r="B24" t="s">
        <v>84</v>
      </c>
      <c r="C24" t="s">
        <v>2844</v>
      </c>
      <c r="D24" s="3">
        <v>29</v>
      </c>
      <c r="E24" s="3">
        <v>38</v>
      </c>
      <c r="F24" s="3">
        <v>31</v>
      </c>
      <c r="G24" s="3">
        <v>3</v>
      </c>
      <c r="H24" s="3">
        <v>5</v>
      </c>
      <c r="I24" s="3">
        <v>2</v>
      </c>
      <c r="J24" s="3">
        <v>1</v>
      </c>
      <c r="N24" s="3">
        <v>3</v>
      </c>
      <c r="Q24" s="3">
        <v>62</v>
      </c>
      <c r="R24" s="3">
        <v>89</v>
      </c>
      <c r="S24" s="24">
        <f t="shared" si="0"/>
        <v>36.292134831460672</v>
      </c>
      <c r="T24" t="str">
        <f>INDEX(Players19!K:K,MATCH(A24,Players19!C:C,0))</f>
        <v>MPR</v>
      </c>
      <c r="U24" t="str">
        <f>INDEX(Players19!G:G,MATCH(A24,Players19!C:C,0))</f>
        <v>DEF</v>
      </c>
      <c r="V24" t="s">
        <v>150</v>
      </c>
      <c r="W24" s="62">
        <v>43524</v>
      </c>
    </row>
    <row r="25" spans="1:23" x14ac:dyDescent="0.2">
      <c r="A25" t="s">
        <v>798</v>
      </c>
      <c r="B25" t="s">
        <v>84</v>
      </c>
      <c r="C25" t="s">
        <v>2844</v>
      </c>
      <c r="D25" s="3">
        <v>20</v>
      </c>
      <c r="E25" s="3">
        <v>27</v>
      </c>
      <c r="F25" s="3">
        <v>23</v>
      </c>
      <c r="G25" s="3">
        <v>2</v>
      </c>
      <c r="I25" s="3">
        <v>1</v>
      </c>
      <c r="J25" s="3">
        <v>1</v>
      </c>
      <c r="L25" s="22" t="s">
        <v>2842</v>
      </c>
      <c r="M25" s="57">
        <v>2</v>
      </c>
      <c r="N25" s="3">
        <v>1</v>
      </c>
      <c r="P25" s="3">
        <v>2</v>
      </c>
      <c r="Q25" s="3">
        <v>100</v>
      </c>
      <c r="R25" s="3">
        <v>59</v>
      </c>
      <c r="S25" s="24">
        <f t="shared" si="0"/>
        <v>38.898305084745765</v>
      </c>
      <c r="T25" t="str">
        <f>INDEX(Players19!K:K,MATCH(A25,Players19!C:C,0))</f>
        <v>MPR</v>
      </c>
      <c r="U25" t="str">
        <f>INDEX(Players19!G:G,MATCH(A25,Players19!C:C,0))</f>
        <v>FWD</v>
      </c>
      <c r="V25" t="s">
        <v>150</v>
      </c>
      <c r="W25" s="62">
        <v>43524</v>
      </c>
    </row>
    <row r="26" spans="1:23" x14ac:dyDescent="0.2">
      <c r="A26" t="s">
        <v>1623</v>
      </c>
      <c r="B26" t="s">
        <v>84</v>
      </c>
      <c r="C26" t="s">
        <v>2844</v>
      </c>
      <c r="D26" s="3">
        <v>8</v>
      </c>
      <c r="E26" s="3">
        <v>4</v>
      </c>
      <c r="F26" s="3">
        <v>8</v>
      </c>
      <c r="J26" s="3">
        <v>2</v>
      </c>
      <c r="R26" s="3">
        <v>13</v>
      </c>
      <c r="S26" s="24">
        <f t="shared" si="0"/>
        <v>26.153846153846157</v>
      </c>
      <c r="T26" t="str">
        <f>INDEX(Players19!K:K,MATCH(A26,Players19!C:C,0))</f>
        <v>Rookie</v>
      </c>
      <c r="U26" t="str">
        <f>INDEX(Players19!G:G,MATCH(A26,Players19!C:C,0))</f>
        <v>DEF</v>
      </c>
      <c r="V26" t="s">
        <v>150</v>
      </c>
      <c r="W26" s="62">
        <v>43524</v>
      </c>
    </row>
    <row r="27" spans="1:23" x14ac:dyDescent="0.2">
      <c r="A27" t="s">
        <v>2633</v>
      </c>
      <c r="B27" t="s">
        <v>150</v>
      </c>
      <c r="C27" t="s">
        <v>2844</v>
      </c>
      <c r="D27" s="3">
        <v>104</v>
      </c>
      <c r="E27" s="3">
        <v>89</v>
      </c>
      <c r="F27" s="3">
        <v>114</v>
      </c>
      <c r="G27" s="3">
        <v>6</v>
      </c>
      <c r="H27" s="3">
        <v>9</v>
      </c>
      <c r="I27" s="3">
        <v>4</v>
      </c>
      <c r="J27" s="3">
        <v>4</v>
      </c>
      <c r="K27" s="3">
        <v>37</v>
      </c>
      <c r="L27" s="22" t="s">
        <v>2836</v>
      </c>
      <c r="M27" s="57">
        <v>1</v>
      </c>
      <c r="N27" s="3">
        <v>7</v>
      </c>
      <c r="O27" s="3">
        <v>4</v>
      </c>
      <c r="P27" s="3">
        <v>2</v>
      </c>
      <c r="Q27" s="3">
        <v>86</v>
      </c>
      <c r="R27" s="3">
        <v>88</v>
      </c>
      <c r="S27" s="24">
        <f t="shared" si="0"/>
        <v>85.965909090909093</v>
      </c>
      <c r="T27" t="str">
        <f>INDEX(Players19!K:K,MATCH(A27,Players19!C:C,0))</f>
        <v>Rookie</v>
      </c>
      <c r="U27" t="str">
        <f>INDEX(Players19!G:G,MATCH(A27,Players19!C:C,0))</f>
        <v>RUC</v>
      </c>
      <c r="V27" t="s">
        <v>84</v>
      </c>
      <c r="W27" s="62">
        <v>43524</v>
      </c>
    </row>
    <row r="28" spans="1:23" x14ac:dyDescent="0.2">
      <c r="A28" t="s">
        <v>994</v>
      </c>
      <c r="B28" t="s">
        <v>150</v>
      </c>
      <c r="C28" t="s">
        <v>2844</v>
      </c>
      <c r="D28" s="3">
        <v>104</v>
      </c>
      <c r="E28" s="3">
        <v>85</v>
      </c>
      <c r="F28" s="3">
        <v>101</v>
      </c>
      <c r="G28" s="3">
        <v>16</v>
      </c>
      <c r="H28" s="3">
        <v>9</v>
      </c>
      <c r="I28" s="3">
        <v>4</v>
      </c>
      <c r="J28" s="3">
        <v>4</v>
      </c>
      <c r="L28" s="22" t="s">
        <v>2840</v>
      </c>
      <c r="M28" s="57">
        <v>2</v>
      </c>
      <c r="N28" s="3">
        <v>6</v>
      </c>
      <c r="O28" s="3">
        <v>6</v>
      </c>
      <c r="P28" s="3">
        <v>4</v>
      </c>
      <c r="Q28" s="3">
        <v>68</v>
      </c>
      <c r="R28" s="3">
        <v>77</v>
      </c>
      <c r="S28" s="24">
        <f t="shared" si="0"/>
        <v>93.831168831168839</v>
      </c>
      <c r="T28" t="str">
        <f>INDEX(Players19!K:K,MATCH(A28,Players19!C:C,0))</f>
        <v>MPR</v>
      </c>
      <c r="U28" t="str">
        <f>INDEX(Players19!G:G,MATCH(A28,Players19!C:C,0))</f>
        <v>MID/DEF</v>
      </c>
      <c r="V28" t="s">
        <v>84</v>
      </c>
      <c r="W28" s="62">
        <v>43524</v>
      </c>
    </row>
    <row r="29" spans="1:23" x14ac:dyDescent="0.2">
      <c r="A29" t="s">
        <v>993</v>
      </c>
      <c r="B29" t="s">
        <v>150</v>
      </c>
      <c r="C29" t="s">
        <v>2844</v>
      </c>
      <c r="D29" s="3">
        <v>92</v>
      </c>
      <c r="E29" s="3">
        <v>97</v>
      </c>
      <c r="F29" s="3">
        <v>94</v>
      </c>
      <c r="G29" s="3">
        <v>14</v>
      </c>
      <c r="H29" s="3">
        <v>9</v>
      </c>
      <c r="I29" s="3">
        <v>5</v>
      </c>
      <c r="J29" s="3">
        <v>5</v>
      </c>
      <c r="L29" s="22" t="s">
        <v>2833</v>
      </c>
      <c r="N29" s="3">
        <v>3</v>
      </c>
      <c r="P29" s="3">
        <v>2</v>
      </c>
      <c r="Q29" s="3">
        <v>78</v>
      </c>
      <c r="R29" s="3">
        <v>77</v>
      </c>
      <c r="S29" s="24">
        <f t="shared" si="0"/>
        <v>107.07792207792208</v>
      </c>
      <c r="T29" t="str">
        <f>INDEX(Players19!K:K,MATCH(A29,Players19!C:C,0))</f>
        <v>MPR</v>
      </c>
      <c r="U29" t="str">
        <f>INDEX(Players19!G:G,MATCH(A29,Players19!C:C,0))</f>
        <v>DEF</v>
      </c>
      <c r="V29" t="s">
        <v>84</v>
      </c>
      <c r="W29" s="62">
        <v>43524</v>
      </c>
    </row>
    <row r="30" spans="1:23" x14ac:dyDescent="0.2">
      <c r="A30" t="s">
        <v>2621</v>
      </c>
      <c r="B30" t="s">
        <v>150</v>
      </c>
      <c r="C30" t="s">
        <v>2844</v>
      </c>
      <c r="D30" s="3">
        <v>77</v>
      </c>
      <c r="E30" s="3">
        <v>97</v>
      </c>
      <c r="F30" s="3">
        <v>84</v>
      </c>
      <c r="G30" s="3">
        <v>8</v>
      </c>
      <c r="H30" s="3">
        <v>10</v>
      </c>
      <c r="I30" s="3">
        <v>5</v>
      </c>
      <c r="L30" s="22" t="s">
        <v>2840</v>
      </c>
      <c r="M30" s="57">
        <v>3.2</v>
      </c>
      <c r="N30" s="3">
        <v>10</v>
      </c>
      <c r="P30" s="3">
        <v>1</v>
      </c>
      <c r="Q30" s="3">
        <v>83</v>
      </c>
      <c r="R30" s="3">
        <v>87</v>
      </c>
      <c r="S30" s="24">
        <f t="shared" si="0"/>
        <v>94.77011494252875</v>
      </c>
      <c r="T30" t="str">
        <f>INDEX(Players19!K:K,MATCH(A30,Players19!C:C,0))</f>
        <v>MPR</v>
      </c>
      <c r="U30" t="str">
        <f>INDEX(Players19!G:G,MATCH(A30,Players19!C:C,0))</f>
        <v>FWD</v>
      </c>
      <c r="V30" t="s">
        <v>84</v>
      </c>
      <c r="W30" s="62">
        <v>43524</v>
      </c>
    </row>
    <row r="31" spans="1:23" x14ac:dyDescent="0.2">
      <c r="A31" t="s">
        <v>794</v>
      </c>
      <c r="B31" t="s">
        <v>150</v>
      </c>
      <c r="C31" t="s">
        <v>2844</v>
      </c>
      <c r="D31" s="3">
        <v>77</v>
      </c>
      <c r="E31" s="3">
        <v>82</v>
      </c>
      <c r="F31" s="3">
        <v>75</v>
      </c>
      <c r="G31" s="3">
        <v>13</v>
      </c>
      <c r="H31" s="3">
        <v>1</v>
      </c>
      <c r="I31" s="3">
        <v>3</v>
      </c>
      <c r="J31" s="3">
        <v>7</v>
      </c>
      <c r="L31" s="22" t="s">
        <v>2837</v>
      </c>
      <c r="N31" s="3">
        <v>5</v>
      </c>
      <c r="O31" s="3">
        <v>1</v>
      </c>
      <c r="P31" s="3">
        <v>4</v>
      </c>
      <c r="Q31" s="3">
        <v>85</v>
      </c>
      <c r="R31" s="3">
        <v>84</v>
      </c>
      <c r="S31" s="24">
        <f t="shared" si="0"/>
        <v>82.976190476190467</v>
      </c>
      <c r="T31" t="str">
        <f>INDEX(Players19!K:K,MATCH(A31,Players19!C:C,0))</f>
        <v>MPR</v>
      </c>
      <c r="U31" t="str">
        <f>INDEX(Players19!G:G,MATCH(A31,Players19!C:C,0))</f>
        <v>DEF</v>
      </c>
      <c r="V31" t="s">
        <v>84</v>
      </c>
      <c r="W31" s="62">
        <v>43524</v>
      </c>
    </row>
    <row r="32" spans="1:23" x14ac:dyDescent="0.2">
      <c r="A32" t="s">
        <v>682</v>
      </c>
      <c r="B32" t="s">
        <v>150</v>
      </c>
      <c r="C32" t="s">
        <v>2844</v>
      </c>
      <c r="D32" s="3">
        <v>75</v>
      </c>
      <c r="E32" s="3">
        <v>93</v>
      </c>
      <c r="F32" s="3">
        <v>76</v>
      </c>
      <c r="G32" s="3">
        <v>9</v>
      </c>
      <c r="H32" s="3">
        <v>4</v>
      </c>
      <c r="I32" s="3">
        <v>4</v>
      </c>
      <c r="J32" s="3">
        <v>3</v>
      </c>
      <c r="L32" s="22" t="s">
        <v>2833</v>
      </c>
      <c r="M32" s="57">
        <v>3.1</v>
      </c>
      <c r="N32" s="3">
        <v>5</v>
      </c>
      <c r="O32" s="3">
        <v>1</v>
      </c>
      <c r="P32" s="3">
        <v>2</v>
      </c>
      <c r="Q32" s="3">
        <v>61</v>
      </c>
      <c r="R32" s="3">
        <v>72</v>
      </c>
      <c r="S32" s="24">
        <f t="shared" si="0"/>
        <v>109.79166666666667</v>
      </c>
      <c r="T32" t="str">
        <f>INDEX(Players19!K:K,MATCH(A32,Players19!C:C,0))</f>
        <v>MPR</v>
      </c>
      <c r="U32" t="str">
        <f>INDEX(Players19!G:G,MATCH(A32,Players19!C:C,0))</f>
        <v>FWD</v>
      </c>
      <c r="V32" t="s">
        <v>84</v>
      </c>
      <c r="W32" s="62">
        <v>43524</v>
      </c>
    </row>
    <row r="33" spans="1:23" x14ac:dyDescent="0.2">
      <c r="A33" t="s">
        <v>546</v>
      </c>
      <c r="B33" t="s">
        <v>150</v>
      </c>
      <c r="C33" t="s">
        <v>2844</v>
      </c>
      <c r="D33" s="3">
        <v>75</v>
      </c>
      <c r="E33" s="3">
        <v>82</v>
      </c>
      <c r="F33" s="3">
        <v>78</v>
      </c>
      <c r="G33" s="3">
        <v>9</v>
      </c>
      <c r="H33" s="3">
        <v>5</v>
      </c>
      <c r="I33" s="3">
        <v>4</v>
      </c>
      <c r="J33" s="3">
        <v>4</v>
      </c>
      <c r="L33" s="22" t="s">
        <v>2840</v>
      </c>
      <c r="M33" s="57">
        <v>2</v>
      </c>
      <c r="N33" s="3">
        <v>7</v>
      </c>
      <c r="O33" s="3">
        <v>3</v>
      </c>
      <c r="P33" s="3">
        <v>2</v>
      </c>
      <c r="Q33" s="3">
        <v>85</v>
      </c>
      <c r="R33" s="3">
        <v>78</v>
      </c>
      <c r="S33" s="24">
        <f t="shared" si="0"/>
        <v>89.358974358974365</v>
      </c>
      <c r="T33" t="str">
        <f>INDEX(Players19!K:K,MATCH(A33,Players19!C:C,0))</f>
        <v>MPR</v>
      </c>
      <c r="U33" t="str">
        <f>INDEX(Players19!G:G,MATCH(A33,Players19!C:C,0))</f>
        <v>FWD</v>
      </c>
      <c r="V33" t="s">
        <v>84</v>
      </c>
      <c r="W33" s="62">
        <v>43524</v>
      </c>
    </row>
    <row r="34" spans="1:23" x14ac:dyDescent="0.2">
      <c r="A34" t="s">
        <v>1633</v>
      </c>
      <c r="B34" t="s">
        <v>150</v>
      </c>
      <c r="C34" t="s">
        <v>2844</v>
      </c>
      <c r="D34" s="3">
        <v>64</v>
      </c>
      <c r="E34" s="3">
        <v>64</v>
      </c>
      <c r="F34" s="3">
        <v>70</v>
      </c>
      <c r="G34" s="3">
        <v>7</v>
      </c>
      <c r="H34" s="3">
        <v>8</v>
      </c>
      <c r="I34" s="3">
        <v>4</v>
      </c>
      <c r="J34" s="3">
        <v>5</v>
      </c>
      <c r="L34" s="22" t="s">
        <v>2842</v>
      </c>
      <c r="N34" s="3">
        <v>9</v>
      </c>
      <c r="O34" s="3">
        <v>1</v>
      </c>
      <c r="P34" s="3">
        <v>2</v>
      </c>
      <c r="Q34" s="3">
        <v>73</v>
      </c>
      <c r="R34" s="3">
        <v>75</v>
      </c>
      <c r="S34" s="24">
        <f t="shared" si="0"/>
        <v>72.533333333333331</v>
      </c>
      <c r="T34" t="str">
        <f>INDEX(Players19!K:K,MATCH(A34,Players19!C:C,0))</f>
        <v>MPR</v>
      </c>
      <c r="U34" t="str">
        <f>INDEX(Players19!G:G,MATCH(A34,Players19!C:C,0))</f>
        <v>MID</v>
      </c>
      <c r="V34" t="s">
        <v>84</v>
      </c>
      <c r="W34" s="62">
        <v>43524</v>
      </c>
    </row>
    <row r="35" spans="1:23" x14ac:dyDescent="0.2">
      <c r="A35" t="s">
        <v>630</v>
      </c>
      <c r="B35" t="s">
        <v>150</v>
      </c>
      <c r="C35" t="s">
        <v>2844</v>
      </c>
      <c r="D35" s="3">
        <v>61</v>
      </c>
      <c r="E35" s="3">
        <v>50</v>
      </c>
      <c r="F35" s="3">
        <v>58</v>
      </c>
      <c r="G35" s="3">
        <v>9</v>
      </c>
      <c r="H35" s="3">
        <v>6</v>
      </c>
      <c r="I35" s="3">
        <v>3</v>
      </c>
      <c r="J35" s="3">
        <v>4</v>
      </c>
      <c r="L35" s="22" t="s">
        <v>2833</v>
      </c>
      <c r="N35" s="3">
        <v>5</v>
      </c>
      <c r="O35" s="3">
        <v>3</v>
      </c>
      <c r="P35" s="3">
        <v>3</v>
      </c>
      <c r="Q35" s="3">
        <v>60</v>
      </c>
      <c r="R35" s="3">
        <v>51</v>
      </c>
      <c r="S35" s="24">
        <f t="shared" si="0"/>
        <v>83.333333333333329</v>
      </c>
      <c r="T35" t="str">
        <f>INDEX(Players19!K:K,MATCH(A35,Players19!C:C,0))</f>
        <v>MPR</v>
      </c>
      <c r="U35" t="str">
        <f>INDEX(Players19!G:G,MATCH(A35,Players19!C:C,0))</f>
        <v>MID</v>
      </c>
      <c r="V35" t="s">
        <v>84</v>
      </c>
      <c r="W35" s="62">
        <v>43524</v>
      </c>
    </row>
    <row r="36" spans="1:23" x14ac:dyDescent="0.2">
      <c r="A36" t="s">
        <v>533</v>
      </c>
      <c r="B36" t="s">
        <v>150</v>
      </c>
      <c r="C36" t="s">
        <v>2844</v>
      </c>
      <c r="D36" s="3">
        <v>61</v>
      </c>
      <c r="E36" s="3">
        <v>79</v>
      </c>
      <c r="F36" s="3">
        <v>57</v>
      </c>
      <c r="G36" s="3">
        <v>9</v>
      </c>
      <c r="H36" s="3">
        <v>12</v>
      </c>
      <c r="I36" s="3">
        <v>2</v>
      </c>
      <c r="J36" s="3">
        <v>1</v>
      </c>
      <c r="N36" s="3">
        <v>12</v>
      </c>
      <c r="O36" s="3">
        <v>2</v>
      </c>
      <c r="P36" s="3">
        <v>2</v>
      </c>
      <c r="Q36" s="3">
        <v>61</v>
      </c>
      <c r="R36" s="3">
        <v>85</v>
      </c>
      <c r="S36" s="24">
        <f t="shared" si="0"/>
        <v>79</v>
      </c>
      <c r="T36" t="str">
        <f>INDEX(Players19!K:K,MATCH(A36,Players19!C:C,0))</f>
        <v>MPR</v>
      </c>
      <c r="U36" t="str">
        <f>INDEX(Players19!G:G,MATCH(A36,Players19!C:C,0))</f>
        <v>DEF</v>
      </c>
      <c r="V36" t="s">
        <v>84</v>
      </c>
      <c r="W36" s="62">
        <v>43524</v>
      </c>
    </row>
    <row r="37" spans="1:23" x14ac:dyDescent="0.2">
      <c r="A37" t="s">
        <v>1572</v>
      </c>
      <c r="B37" t="s">
        <v>150</v>
      </c>
      <c r="C37" t="s">
        <v>2844</v>
      </c>
      <c r="D37" s="3">
        <v>58</v>
      </c>
      <c r="E37" s="3">
        <v>61</v>
      </c>
      <c r="F37" s="3">
        <v>57</v>
      </c>
      <c r="G37" s="3">
        <v>10</v>
      </c>
      <c r="H37" s="3">
        <v>6</v>
      </c>
      <c r="I37" s="3">
        <v>5</v>
      </c>
      <c r="J37" s="3">
        <v>1</v>
      </c>
      <c r="L37" s="22" t="s">
        <v>2833</v>
      </c>
      <c r="N37" s="3">
        <v>4</v>
      </c>
      <c r="P37" s="3">
        <v>3</v>
      </c>
      <c r="Q37" s="3">
        <v>62</v>
      </c>
      <c r="R37" s="3">
        <v>85</v>
      </c>
      <c r="S37" s="24">
        <f t="shared" si="0"/>
        <v>61</v>
      </c>
      <c r="T37" t="str">
        <f>INDEX(Players19!K:K,MATCH(A37,Players19!C:C,0))</f>
        <v>Premo</v>
      </c>
      <c r="U37" t="str">
        <f>INDEX(Players19!G:G,MATCH(A37,Players19!C:C,0))</f>
        <v>DEF</v>
      </c>
      <c r="V37" t="s">
        <v>84</v>
      </c>
      <c r="W37" s="62">
        <v>43524</v>
      </c>
    </row>
    <row r="38" spans="1:23" x14ac:dyDescent="0.2">
      <c r="A38" t="s">
        <v>616</v>
      </c>
      <c r="B38" t="s">
        <v>150</v>
      </c>
      <c r="C38" t="s">
        <v>2844</v>
      </c>
      <c r="D38" s="3">
        <v>56</v>
      </c>
      <c r="E38" s="3">
        <v>79</v>
      </c>
      <c r="F38" s="3">
        <v>58</v>
      </c>
      <c r="G38" s="3">
        <v>9</v>
      </c>
      <c r="H38" s="3">
        <v>9</v>
      </c>
      <c r="I38" s="3">
        <v>2</v>
      </c>
      <c r="J38" s="3">
        <v>2</v>
      </c>
      <c r="L38" s="22" t="s">
        <v>2833</v>
      </c>
      <c r="N38" s="3">
        <v>9</v>
      </c>
      <c r="O38" s="3">
        <v>3</v>
      </c>
      <c r="P38" s="3">
        <v>1</v>
      </c>
      <c r="Q38" s="3">
        <v>83</v>
      </c>
      <c r="R38" s="3">
        <v>86</v>
      </c>
      <c r="S38" s="24">
        <f t="shared" si="0"/>
        <v>78.081395348837205</v>
      </c>
      <c r="T38" t="str">
        <f>INDEX(Players19!K:K,MATCH(A38,Players19!C:C,0))</f>
        <v>Premo</v>
      </c>
      <c r="U38" t="str">
        <f>INDEX(Players19!G:G,MATCH(A38,Players19!C:C,0))</f>
        <v>MID</v>
      </c>
      <c r="V38" t="s">
        <v>84</v>
      </c>
      <c r="W38" s="62">
        <v>43524</v>
      </c>
    </row>
    <row r="39" spans="1:23" x14ac:dyDescent="0.2">
      <c r="A39" t="s">
        <v>742</v>
      </c>
      <c r="B39" t="s">
        <v>150</v>
      </c>
      <c r="C39" t="s">
        <v>2844</v>
      </c>
      <c r="D39" s="3">
        <v>54</v>
      </c>
      <c r="E39" s="3">
        <v>35</v>
      </c>
      <c r="F39" s="3">
        <v>46</v>
      </c>
      <c r="G39" s="3">
        <v>6</v>
      </c>
      <c r="H39" s="3">
        <v>11</v>
      </c>
      <c r="I39" s="3">
        <v>2</v>
      </c>
      <c r="J39" s="3">
        <v>3</v>
      </c>
      <c r="L39" s="22" t="s">
        <v>2842</v>
      </c>
      <c r="M39" s="57">
        <v>0.1</v>
      </c>
      <c r="N39" s="3">
        <v>8</v>
      </c>
      <c r="O39" s="3">
        <v>5</v>
      </c>
      <c r="P39" s="3">
        <v>6</v>
      </c>
      <c r="Q39" s="3">
        <v>52</v>
      </c>
      <c r="R39" s="3">
        <v>77</v>
      </c>
      <c r="S39" s="24">
        <f t="shared" si="0"/>
        <v>38.636363636363633</v>
      </c>
      <c r="T39" t="str">
        <f>INDEX(Players19!K:K,MATCH(A39,Players19!C:C,0))</f>
        <v>MPR</v>
      </c>
      <c r="U39" t="str">
        <f>INDEX(Players19!G:G,MATCH(A39,Players19!C:C,0))</f>
        <v>MID/FWD</v>
      </c>
      <c r="V39" t="s">
        <v>84</v>
      </c>
      <c r="W39" s="62">
        <v>43524</v>
      </c>
    </row>
    <row r="40" spans="1:23" x14ac:dyDescent="0.2">
      <c r="A40" t="s">
        <v>545</v>
      </c>
      <c r="B40" t="s">
        <v>150</v>
      </c>
      <c r="C40" t="s">
        <v>2844</v>
      </c>
      <c r="D40" s="3">
        <v>53</v>
      </c>
      <c r="E40" s="3">
        <v>85</v>
      </c>
      <c r="F40" s="3">
        <v>54</v>
      </c>
      <c r="G40" s="3">
        <v>8</v>
      </c>
      <c r="H40" s="3">
        <v>7</v>
      </c>
      <c r="I40" s="3">
        <v>3</v>
      </c>
      <c r="J40" s="3">
        <v>1</v>
      </c>
      <c r="L40" s="22" t="s">
        <v>2834</v>
      </c>
      <c r="N40" s="3">
        <v>7</v>
      </c>
      <c r="P40" s="3">
        <v>2</v>
      </c>
      <c r="Q40" s="3">
        <v>86</v>
      </c>
      <c r="R40" s="3">
        <v>73</v>
      </c>
      <c r="S40" s="24">
        <f t="shared" si="0"/>
        <v>98.972602739726028</v>
      </c>
      <c r="T40" t="str">
        <f>INDEX(Players19!K:K,MATCH(A40,Players19!C:C,0))</f>
        <v>MPR</v>
      </c>
      <c r="U40" t="str">
        <f>INDEX(Players19!G:G,MATCH(A40,Players19!C:C,0))</f>
        <v>DEF</v>
      </c>
      <c r="V40" t="s">
        <v>84</v>
      </c>
      <c r="W40" s="62">
        <v>43524</v>
      </c>
    </row>
    <row r="41" spans="1:23" x14ac:dyDescent="0.2">
      <c r="A41" t="s">
        <v>589</v>
      </c>
      <c r="B41" t="s">
        <v>150</v>
      </c>
      <c r="C41" t="s">
        <v>2844</v>
      </c>
      <c r="D41" s="3">
        <v>53</v>
      </c>
      <c r="E41" s="3">
        <v>80</v>
      </c>
      <c r="F41" s="3">
        <v>56</v>
      </c>
      <c r="G41" s="3">
        <v>10</v>
      </c>
      <c r="H41" s="3">
        <v>5</v>
      </c>
      <c r="I41" s="3">
        <v>1</v>
      </c>
      <c r="J41" s="3">
        <v>2</v>
      </c>
      <c r="K41" s="3">
        <v>1</v>
      </c>
      <c r="L41" s="22" t="s">
        <v>2832</v>
      </c>
      <c r="N41" s="3">
        <v>4</v>
      </c>
      <c r="Q41" s="3">
        <v>80</v>
      </c>
      <c r="R41" s="3">
        <v>60</v>
      </c>
      <c r="S41" s="24">
        <f t="shared" si="0"/>
        <v>113.33333333333333</v>
      </c>
      <c r="T41" t="str">
        <f>INDEX(Players19!K:K,MATCH(A41,Players19!C:C,0))</f>
        <v>MPR</v>
      </c>
      <c r="U41" t="str">
        <f>INDEX(Players19!G:G,MATCH(A41,Players19!C:C,0))</f>
        <v>DEF</v>
      </c>
      <c r="V41" t="s">
        <v>84</v>
      </c>
      <c r="W41" s="62">
        <v>43524</v>
      </c>
    </row>
    <row r="42" spans="1:23" x14ac:dyDescent="0.2">
      <c r="A42" t="s">
        <v>818</v>
      </c>
      <c r="B42" t="s">
        <v>150</v>
      </c>
      <c r="C42" t="s">
        <v>2844</v>
      </c>
      <c r="D42" s="3">
        <v>51</v>
      </c>
      <c r="E42" s="3">
        <v>72</v>
      </c>
      <c r="F42" s="3">
        <v>53</v>
      </c>
      <c r="G42" s="3">
        <v>6</v>
      </c>
      <c r="H42" s="3">
        <v>6</v>
      </c>
      <c r="I42" s="3">
        <v>3</v>
      </c>
      <c r="J42" s="3">
        <v>5</v>
      </c>
      <c r="L42" s="22" t="s">
        <v>2843</v>
      </c>
      <c r="N42" s="3">
        <v>4</v>
      </c>
      <c r="P42" s="3">
        <v>4</v>
      </c>
      <c r="Q42" s="3">
        <v>91</v>
      </c>
      <c r="R42" s="3">
        <v>80</v>
      </c>
      <c r="S42" s="24">
        <f t="shared" si="0"/>
        <v>76.5</v>
      </c>
      <c r="T42" t="str">
        <f>INDEX(Players19!K:K,MATCH(A42,Players19!C:C,0))</f>
        <v>MPR</v>
      </c>
      <c r="U42" t="str">
        <f>INDEX(Players19!G:G,MATCH(A42,Players19!C:C,0))</f>
        <v>DEF</v>
      </c>
      <c r="V42" t="s">
        <v>84</v>
      </c>
      <c r="W42" s="62">
        <v>43524</v>
      </c>
    </row>
    <row r="43" spans="1:23" x14ac:dyDescent="0.2">
      <c r="A43" t="s">
        <v>705</v>
      </c>
      <c r="B43" t="s">
        <v>150</v>
      </c>
      <c r="C43" t="s">
        <v>2844</v>
      </c>
      <c r="D43" s="3">
        <v>51</v>
      </c>
      <c r="E43" s="3">
        <v>41</v>
      </c>
      <c r="F43" s="3">
        <v>55</v>
      </c>
      <c r="G43" s="3">
        <v>4</v>
      </c>
      <c r="H43" s="3">
        <v>2</v>
      </c>
      <c r="I43" s="3">
        <v>4</v>
      </c>
      <c r="J43" s="3">
        <v>5</v>
      </c>
      <c r="L43" s="22" t="s">
        <v>2833</v>
      </c>
      <c r="M43" s="57">
        <v>1</v>
      </c>
      <c r="N43" s="3">
        <v>1</v>
      </c>
      <c r="P43" s="3">
        <v>1</v>
      </c>
      <c r="Q43" s="3">
        <v>100</v>
      </c>
      <c r="R43" s="3">
        <v>46</v>
      </c>
      <c r="S43" s="24">
        <f t="shared" si="0"/>
        <v>75.760869565217391</v>
      </c>
      <c r="T43" t="str">
        <f>INDEX(Players19!K:K,MATCH(A43,Players19!C:C,0))</f>
        <v>MPR</v>
      </c>
      <c r="U43" t="str">
        <f>INDEX(Players19!G:G,MATCH(A43,Players19!C:C,0))</f>
        <v>FWD</v>
      </c>
      <c r="V43" t="s">
        <v>84</v>
      </c>
      <c r="W43" s="62">
        <v>43524</v>
      </c>
    </row>
    <row r="44" spans="1:23" x14ac:dyDescent="0.2">
      <c r="A44" t="s">
        <v>927</v>
      </c>
      <c r="B44" t="s">
        <v>150</v>
      </c>
      <c r="C44" t="s">
        <v>2844</v>
      </c>
      <c r="D44" s="3">
        <v>50</v>
      </c>
      <c r="E44" s="3">
        <v>56</v>
      </c>
      <c r="F44" s="3">
        <v>56</v>
      </c>
      <c r="G44" s="3">
        <v>6</v>
      </c>
      <c r="H44" s="3">
        <v>6</v>
      </c>
      <c r="I44" s="3">
        <v>2</v>
      </c>
      <c r="J44" s="3">
        <v>3</v>
      </c>
      <c r="L44" s="22" t="s">
        <v>2834</v>
      </c>
      <c r="N44" s="3">
        <v>4</v>
      </c>
      <c r="O44" s="3">
        <v>1</v>
      </c>
      <c r="Q44" s="3">
        <v>75</v>
      </c>
      <c r="R44" s="3">
        <v>39</v>
      </c>
      <c r="S44" s="24">
        <f t="shared" si="0"/>
        <v>122.05128205128206</v>
      </c>
      <c r="T44" t="str">
        <f>INDEX(Players19!K:K,MATCH(A44,Players19!C:C,0))</f>
        <v>Premo</v>
      </c>
      <c r="U44" t="str">
        <f>INDEX(Players19!G:G,MATCH(A44,Players19!C:C,0))</f>
        <v>MID</v>
      </c>
      <c r="V44" t="s">
        <v>84</v>
      </c>
      <c r="W44" s="62">
        <v>43524</v>
      </c>
    </row>
    <row r="45" spans="1:23" x14ac:dyDescent="0.2">
      <c r="A45" t="s">
        <v>622</v>
      </c>
      <c r="B45" t="s">
        <v>150</v>
      </c>
      <c r="C45" t="s">
        <v>2844</v>
      </c>
      <c r="D45" s="3">
        <v>43</v>
      </c>
      <c r="E45" s="3">
        <v>54</v>
      </c>
      <c r="F45" s="3">
        <v>45</v>
      </c>
      <c r="G45" s="3">
        <v>8</v>
      </c>
      <c r="H45" s="3">
        <v>4</v>
      </c>
      <c r="I45" s="3">
        <v>2</v>
      </c>
      <c r="J45" s="3">
        <v>2</v>
      </c>
      <c r="L45" s="22" t="s">
        <v>2833</v>
      </c>
      <c r="N45" s="3">
        <v>5</v>
      </c>
      <c r="O45" s="3">
        <v>3</v>
      </c>
      <c r="P45" s="3">
        <v>1</v>
      </c>
      <c r="Q45" s="3">
        <v>83</v>
      </c>
      <c r="R45" s="3">
        <v>48</v>
      </c>
      <c r="S45" s="24">
        <f t="shared" si="0"/>
        <v>95.625</v>
      </c>
      <c r="T45" t="str">
        <f>INDEX(Players19!K:K,MATCH(A45,Players19!C:C,0))</f>
        <v>Premo</v>
      </c>
      <c r="U45" t="str">
        <f>INDEX(Players19!G:G,MATCH(A45,Players19!C:C,0))</f>
        <v>MID/FWD</v>
      </c>
      <c r="V45" t="s">
        <v>84</v>
      </c>
      <c r="W45" s="62">
        <v>43524</v>
      </c>
    </row>
    <row r="46" spans="1:23" x14ac:dyDescent="0.2">
      <c r="A46" t="s">
        <v>686</v>
      </c>
      <c r="B46" t="s">
        <v>150</v>
      </c>
      <c r="C46" t="s">
        <v>2844</v>
      </c>
      <c r="D46" s="3">
        <v>42</v>
      </c>
      <c r="E46" s="3">
        <v>56</v>
      </c>
      <c r="F46" s="3">
        <v>39</v>
      </c>
      <c r="G46" s="3">
        <v>6</v>
      </c>
      <c r="H46" s="3">
        <v>4</v>
      </c>
      <c r="I46" s="3">
        <v>1</v>
      </c>
      <c r="J46" s="3">
        <v>3</v>
      </c>
      <c r="L46" s="22" t="s">
        <v>2832</v>
      </c>
      <c r="N46" s="3">
        <v>5</v>
      </c>
      <c r="P46" s="3">
        <v>2</v>
      </c>
      <c r="Q46" s="3">
        <v>70</v>
      </c>
      <c r="R46" s="3">
        <v>76</v>
      </c>
      <c r="S46" s="24">
        <f t="shared" si="0"/>
        <v>62.631578947368418</v>
      </c>
      <c r="T46" t="str">
        <f>INDEX(Players19!K:K,MATCH(A46,Players19!C:C,0))</f>
        <v>Rookie</v>
      </c>
      <c r="U46" t="str">
        <f>INDEX(Players19!G:G,MATCH(A46,Players19!C:C,0))</f>
        <v>MID</v>
      </c>
      <c r="V46" t="s">
        <v>84</v>
      </c>
      <c r="W46" s="62">
        <v>43524</v>
      </c>
    </row>
    <row r="47" spans="1:23" x14ac:dyDescent="0.2">
      <c r="A47" t="s">
        <v>610</v>
      </c>
      <c r="B47" t="s">
        <v>150</v>
      </c>
      <c r="C47" t="s">
        <v>2844</v>
      </c>
      <c r="D47" s="3">
        <v>34</v>
      </c>
      <c r="E47" s="3">
        <v>44</v>
      </c>
      <c r="F47" s="3">
        <v>31</v>
      </c>
      <c r="G47" s="3">
        <v>1</v>
      </c>
      <c r="H47" s="3">
        <v>13</v>
      </c>
      <c r="J47" s="3">
        <v>2</v>
      </c>
      <c r="L47" s="22" t="s">
        <v>2833</v>
      </c>
      <c r="N47" s="3">
        <v>7</v>
      </c>
      <c r="O47" s="3">
        <v>1</v>
      </c>
      <c r="P47" s="3">
        <v>2</v>
      </c>
      <c r="Q47" s="3">
        <v>71</v>
      </c>
      <c r="R47" s="3">
        <v>70</v>
      </c>
      <c r="S47" s="24">
        <f t="shared" si="0"/>
        <v>53.428571428571431</v>
      </c>
      <c r="T47" t="str">
        <f>INDEX(Players19!K:K,MATCH(A47,Players19!C:C,0))</f>
        <v>MPR</v>
      </c>
      <c r="U47" t="str">
        <f>INDEX(Players19!G:G,MATCH(A47,Players19!C:C,0))</f>
        <v>MID/FWD</v>
      </c>
      <c r="V47" t="s">
        <v>84</v>
      </c>
      <c r="W47" s="62">
        <v>43524</v>
      </c>
    </row>
    <row r="48" spans="1:23" x14ac:dyDescent="0.2">
      <c r="A48" t="s">
        <v>716</v>
      </c>
      <c r="B48" t="s">
        <v>150</v>
      </c>
      <c r="C48" t="s">
        <v>2844</v>
      </c>
      <c r="D48" s="3">
        <v>32</v>
      </c>
      <c r="E48" s="3">
        <v>35</v>
      </c>
      <c r="F48" s="3">
        <v>35</v>
      </c>
      <c r="G48" s="3">
        <v>4</v>
      </c>
      <c r="H48" s="3">
        <v>1</v>
      </c>
      <c r="I48" s="3">
        <v>3</v>
      </c>
      <c r="K48" s="3">
        <v>1</v>
      </c>
      <c r="M48" s="57">
        <v>1.2</v>
      </c>
      <c r="N48" s="3">
        <v>3</v>
      </c>
      <c r="O48" s="3">
        <v>1</v>
      </c>
      <c r="Q48" s="3">
        <v>40</v>
      </c>
      <c r="R48" s="3">
        <v>56</v>
      </c>
      <c r="S48" s="24">
        <f t="shared" si="0"/>
        <v>53.125</v>
      </c>
      <c r="T48" t="str">
        <f>INDEX(Players19!K:K,MATCH(A48,Players19!C:C,0))</f>
        <v>MPR</v>
      </c>
      <c r="U48" t="str">
        <f>INDEX(Players19!G:G,MATCH(A48,Players19!C:C,0))</f>
        <v>FWD</v>
      </c>
      <c r="V48" t="s">
        <v>84</v>
      </c>
      <c r="W48" s="62">
        <v>43524</v>
      </c>
    </row>
    <row r="49" spans="1:23" x14ac:dyDescent="0.2">
      <c r="A49" t="s">
        <v>870</v>
      </c>
      <c r="B49" t="s">
        <v>150</v>
      </c>
      <c r="C49" t="s">
        <v>2844</v>
      </c>
      <c r="D49" s="3">
        <v>27</v>
      </c>
      <c r="E49" s="3">
        <v>10</v>
      </c>
      <c r="F49" s="3">
        <v>19</v>
      </c>
      <c r="G49" s="3">
        <v>4</v>
      </c>
      <c r="I49" s="3">
        <v>2</v>
      </c>
      <c r="J49" s="3">
        <v>1</v>
      </c>
      <c r="K49" s="3">
        <v>4</v>
      </c>
      <c r="L49" s="22" t="s">
        <v>2832</v>
      </c>
      <c r="N49" s="3">
        <v>4</v>
      </c>
      <c r="O49" s="3">
        <v>1</v>
      </c>
      <c r="P49" s="3">
        <v>4</v>
      </c>
      <c r="Q49" s="3">
        <v>50</v>
      </c>
      <c r="R49" s="3">
        <v>46</v>
      </c>
      <c r="S49" s="24">
        <f t="shared" si="0"/>
        <v>18.478260869565219</v>
      </c>
      <c r="T49" t="str">
        <f>INDEX(Players19!K:K,MATCH(A49,Players19!C:C,0))</f>
        <v>MPR</v>
      </c>
      <c r="U49" t="str">
        <f>INDEX(Players19!G:G,MATCH(A49,Players19!C:C,0))</f>
        <v>FWD</v>
      </c>
      <c r="V49" t="s">
        <v>84</v>
      </c>
      <c r="W49" s="62">
        <v>43524</v>
      </c>
    </row>
    <row r="50" spans="1:23" x14ac:dyDescent="0.2">
      <c r="A50" t="s">
        <v>776</v>
      </c>
      <c r="B50" t="s">
        <v>150</v>
      </c>
      <c r="C50" t="s">
        <v>2844</v>
      </c>
      <c r="D50" s="3">
        <v>24</v>
      </c>
      <c r="E50" s="3">
        <v>25</v>
      </c>
      <c r="F50" s="3">
        <v>24</v>
      </c>
      <c r="G50" s="3">
        <v>4</v>
      </c>
      <c r="H50" s="3">
        <v>3</v>
      </c>
      <c r="M50" s="57">
        <v>1</v>
      </c>
      <c r="N50" s="3">
        <v>2</v>
      </c>
      <c r="Q50" s="3">
        <v>42</v>
      </c>
      <c r="R50" s="3">
        <v>86</v>
      </c>
      <c r="S50" s="24">
        <f t="shared" si="0"/>
        <v>24.709302325581397</v>
      </c>
      <c r="T50" t="str">
        <f>INDEX(Players19!K:K,MATCH(A50,Players19!C:C,0))</f>
        <v>MPR</v>
      </c>
      <c r="U50" t="str">
        <f>INDEX(Players19!G:G,MATCH(A50,Players19!C:C,0))</f>
        <v>FWD</v>
      </c>
      <c r="V50" t="s">
        <v>84</v>
      </c>
      <c r="W50" s="62">
        <v>43524</v>
      </c>
    </row>
    <row r="51" spans="1:23" x14ac:dyDescent="0.2">
      <c r="A51" t="s">
        <v>2668</v>
      </c>
      <c r="B51" t="s">
        <v>150</v>
      </c>
      <c r="C51" t="s">
        <v>2844</v>
      </c>
      <c r="D51" s="3">
        <v>24</v>
      </c>
      <c r="E51" s="3">
        <v>22</v>
      </c>
      <c r="F51" s="3">
        <v>20</v>
      </c>
      <c r="G51" s="3">
        <v>5</v>
      </c>
      <c r="H51" s="3">
        <v>2</v>
      </c>
      <c r="J51" s="3">
        <v>1</v>
      </c>
      <c r="L51" s="22" t="s">
        <v>2832</v>
      </c>
      <c r="N51" s="3">
        <v>3</v>
      </c>
      <c r="O51" s="3">
        <v>1</v>
      </c>
      <c r="P51" s="3">
        <v>2</v>
      </c>
      <c r="Q51" s="3">
        <v>57</v>
      </c>
      <c r="R51" s="3">
        <v>59</v>
      </c>
      <c r="S51" s="24">
        <f t="shared" si="0"/>
        <v>31.694915254237287</v>
      </c>
      <c r="T51" t="str">
        <f>INDEX(Players19!K:K,MATCH(A51,Players19!C:C,0))</f>
        <v>Rookie</v>
      </c>
      <c r="U51" t="str">
        <f>INDEX(Players19!G:G,MATCH(A51,Players19!C:C,0))</f>
        <v>MID</v>
      </c>
      <c r="V51" t="s">
        <v>84</v>
      </c>
      <c r="W51" s="62">
        <v>43524</v>
      </c>
    </row>
    <row r="52" spans="1:23" x14ac:dyDescent="0.2">
      <c r="A52" t="s">
        <v>2696</v>
      </c>
      <c r="B52" t="s">
        <v>150</v>
      </c>
      <c r="C52" t="s">
        <v>2844</v>
      </c>
      <c r="D52" s="3">
        <v>17</v>
      </c>
      <c r="E52" s="3">
        <v>27</v>
      </c>
      <c r="F52" s="3">
        <v>19</v>
      </c>
      <c r="G52" s="3">
        <v>3</v>
      </c>
      <c r="H52" s="3">
        <v>4</v>
      </c>
      <c r="I52" s="3">
        <v>2</v>
      </c>
      <c r="L52" s="22" t="s">
        <v>2835</v>
      </c>
      <c r="N52" s="3">
        <v>2</v>
      </c>
      <c r="P52" s="3">
        <v>2</v>
      </c>
      <c r="Q52" s="3">
        <v>85</v>
      </c>
      <c r="R52" s="3">
        <v>36</v>
      </c>
      <c r="S52" s="24">
        <f t="shared" si="0"/>
        <v>63.75</v>
      </c>
      <c r="T52" t="str">
        <f>INDEX(Players19!K:K,MATCH(A52,Players19!C:C,0))</f>
        <v>Premo</v>
      </c>
      <c r="U52" t="str">
        <f>INDEX(Players19!G:G,MATCH(A52,Players19!C:C,0))</f>
        <v>MID</v>
      </c>
      <c r="V52" t="s">
        <v>84</v>
      </c>
      <c r="W52" s="62">
        <v>43524</v>
      </c>
    </row>
    <row r="53" spans="1:23" x14ac:dyDescent="0.2">
      <c r="A53" t="s">
        <v>2720</v>
      </c>
      <c r="B53" t="s">
        <v>465</v>
      </c>
      <c r="C53" t="s">
        <v>2844</v>
      </c>
      <c r="D53" s="3">
        <v>136</v>
      </c>
      <c r="E53" s="3">
        <v>144</v>
      </c>
      <c r="F53" s="3">
        <v>138</v>
      </c>
      <c r="G53" s="3">
        <v>24</v>
      </c>
      <c r="H53" s="3">
        <v>15</v>
      </c>
      <c r="I53" s="3">
        <v>8</v>
      </c>
      <c r="J53" s="3">
        <v>1</v>
      </c>
      <c r="M53" s="57">
        <v>1</v>
      </c>
      <c r="N53" s="3">
        <v>11</v>
      </c>
      <c r="O53" s="3">
        <v>7</v>
      </c>
      <c r="P53" s="3">
        <v>2</v>
      </c>
      <c r="Q53" s="3">
        <v>79</v>
      </c>
      <c r="R53" s="3">
        <v>71</v>
      </c>
      <c r="S53" s="24">
        <f t="shared" si="0"/>
        <v>172.3943661971831</v>
      </c>
      <c r="T53" t="str">
        <f>INDEX(Players19!K:K,MATCH(A53,Players19!C:C,0))</f>
        <v>MPR</v>
      </c>
      <c r="U53" t="str">
        <f>INDEX(Players19!G:G,MATCH(A53,Players19!C:C,0))</f>
        <v>MID</v>
      </c>
      <c r="V53" t="s">
        <v>235</v>
      </c>
      <c r="W53" s="62">
        <v>43525</v>
      </c>
    </row>
    <row r="54" spans="1:23" x14ac:dyDescent="0.2">
      <c r="A54" t="s">
        <v>664</v>
      </c>
      <c r="B54" t="s">
        <v>465</v>
      </c>
      <c r="C54" t="s">
        <v>2844</v>
      </c>
      <c r="D54" s="3">
        <v>107</v>
      </c>
      <c r="E54" s="3">
        <v>101</v>
      </c>
      <c r="F54" s="3">
        <v>111</v>
      </c>
      <c r="G54" s="3">
        <v>8</v>
      </c>
      <c r="H54" s="3">
        <v>7</v>
      </c>
      <c r="I54" s="3">
        <v>10</v>
      </c>
      <c r="J54" s="3">
        <v>3</v>
      </c>
      <c r="L54" s="22" t="s">
        <v>2833</v>
      </c>
      <c r="M54" s="57">
        <v>5</v>
      </c>
      <c r="N54" s="3">
        <v>6</v>
      </c>
      <c r="P54" s="3">
        <v>3</v>
      </c>
      <c r="Q54" s="3">
        <v>100</v>
      </c>
      <c r="R54" s="3">
        <v>77</v>
      </c>
      <c r="S54" s="24">
        <f t="shared" si="0"/>
        <v>111.4935064935065</v>
      </c>
      <c r="T54" t="str">
        <f>INDEX(Players19!K:K,MATCH(A54,Players19!C:C,0))</f>
        <v>MPR</v>
      </c>
      <c r="U54" t="str">
        <f>INDEX(Players19!G:G,MATCH(A54,Players19!C:C,0))</f>
        <v>FWD</v>
      </c>
      <c r="V54" t="s">
        <v>235</v>
      </c>
      <c r="W54" s="62">
        <v>43525</v>
      </c>
    </row>
    <row r="55" spans="1:23" x14ac:dyDescent="0.2">
      <c r="A55" t="s">
        <v>635</v>
      </c>
      <c r="B55" t="s">
        <v>465</v>
      </c>
      <c r="C55" t="s">
        <v>2844</v>
      </c>
      <c r="D55" s="3">
        <v>99</v>
      </c>
      <c r="E55" s="3">
        <v>91</v>
      </c>
      <c r="F55" s="3">
        <v>104</v>
      </c>
      <c r="G55" s="3">
        <v>13</v>
      </c>
      <c r="H55" s="3">
        <v>10</v>
      </c>
      <c r="I55" s="3">
        <v>6</v>
      </c>
      <c r="J55" s="3">
        <v>6</v>
      </c>
      <c r="L55" s="22" t="s">
        <v>2840</v>
      </c>
      <c r="N55" s="3">
        <v>9</v>
      </c>
      <c r="O55" s="3">
        <v>1</v>
      </c>
      <c r="P55" s="3">
        <v>2</v>
      </c>
      <c r="Q55" s="3">
        <v>73</v>
      </c>
      <c r="R55" s="3">
        <v>74</v>
      </c>
      <c r="S55" s="24">
        <f t="shared" si="0"/>
        <v>104.52702702702703</v>
      </c>
      <c r="T55" t="str">
        <f>INDEX(Players19!K:K,MATCH(A55,Players19!C:C,0))</f>
        <v>Premo</v>
      </c>
      <c r="U55" t="str">
        <f>INDEX(Players19!G:G,MATCH(A55,Players19!C:C,0))</f>
        <v>MID</v>
      </c>
      <c r="V55" t="s">
        <v>235</v>
      </c>
      <c r="W55" s="62">
        <v>43525</v>
      </c>
    </row>
    <row r="56" spans="1:23" x14ac:dyDescent="0.2">
      <c r="A56" t="s">
        <v>1544</v>
      </c>
      <c r="B56" t="s">
        <v>465</v>
      </c>
      <c r="C56" t="s">
        <v>2844</v>
      </c>
      <c r="D56" s="3">
        <v>95</v>
      </c>
      <c r="E56" s="3">
        <v>76</v>
      </c>
      <c r="F56" s="3">
        <v>96</v>
      </c>
      <c r="G56" s="3">
        <v>10</v>
      </c>
      <c r="H56" s="3">
        <v>7</v>
      </c>
      <c r="I56" s="3">
        <v>3</v>
      </c>
      <c r="J56" s="3">
        <v>10</v>
      </c>
      <c r="L56" s="22" t="s">
        <v>2834</v>
      </c>
      <c r="N56" s="3">
        <v>4</v>
      </c>
      <c r="O56" s="3">
        <v>2</v>
      </c>
      <c r="P56" s="3">
        <v>2</v>
      </c>
      <c r="Q56" s="3">
        <v>76</v>
      </c>
      <c r="R56" s="3">
        <v>79</v>
      </c>
      <c r="S56" s="24">
        <f t="shared" si="0"/>
        <v>81.77215189873418</v>
      </c>
      <c r="T56" t="str">
        <f>INDEX(Players19!K:K,MATCH(A56,Players19!C:C,0))</f>
        <v>Rookie</v>
      </c>
      <c r="U56" t="str">
        <f>INDEX(Players19!G:G,MATCH(A56,Players19!C:C,0))</f>
        <v>DEF</v>
      </c>
      <c r="V56" t="s">
        <v>235</v>
      </c>
      <c r="W56" s="62">
        <v>43525</v>
      </c>
    </row>
    <row r="57" spans="1:23" x14ac:dyDescent="0.2">
      <c r="A57" t="s">
        <v>1989</v>
      </c>
      <c r="B57" t="s">
        <v>465</v>
      </c>
      <c r="C57" t="s">
        <v>2844</v>
      </c>
      <c r="D57" s="3">
        <v>93</v>
      </c>
      <c r="E57" s="3">
        <v>80</v>
      </c>
      <c r="F57" s="3">
        <v>94</v>
      </c>
      <c r="G57" s="3">
        <v>15</v>
      </c>
      <c r="H57" s="3">
        <v>6</v>
      </c>
      <c r="I57" s="3">
        <v>4</v>
      </c>
      <c r="J57" s="3">
        <v>6</v>
      </c>
      <c r="N57" s="3">
        <v>4</v>
      </c>
      <c r="O57" s="3">
        <v>1</v>
      </c>
      <c r="P57" s="3">
        <v>1</v>
      </c>
      <c r="Q57" s="3">
        <v>76</v>
      </c>
      <c r="R57" s="3">
        <v>81</v>
      </c>
      <c r="S57" s="24">
        <f t="shared" si="0"/>
        <v>83.950617283950606</v>
      </c>
      <c r="T57" t="str">
        <f>INDEX(Players19!K:K,MATCH(A57,Players19!C:C,0))</f>
        <v>MPR</v>
      </c>
      <c r="U57" t="str">
        <f>INDEX(Players19!G:G,MATCH(A57,Players19!C:C,0))</f>
        <v>DEF</v>
      </c>
      <c r="V57" t="s">
        <v>235</v>
      </c>
      <c r="W57" s="62">
        <v>43525</v>
      </c>
    </row>
    <row r="58" spans="1:23" x14ac:dyDescent="0.2">
      <c r="A58" t="s">
        <v>584</v>
      </c>
      <c r="B58" t="s">
        <v>465</v>
      </c>
      <c r="C58" t="s">
        <v>2844</v>
      </c>
      <c r="D58" s="3">
        <v>91</v>
      </c>
      <c r="E58" s="3">
        <v>75</v>
      </c>
      <c r="F58" s="3">
        <v>93</v>
      </c>
      <c r="G58" s="3">
        <v>13</v>
      </c>
      <c r="H58" s="3">
        <v>11</v>
      </c>
      <c r="I58" s="3">
        <v>8</v>
      </c>
      <c r="J58" s="3">
        <v>3</v>
      </c>
      <c r="L58" s="22" t="s">
        <v>2835</v>
      </c>
      <c r="N58" s="3">
        <v>4</v>
      </c>
      <c r="P58" s="3">
        <v>4</v>
      </c>
      <c r="Q58" s="3">
        <v>83</v>
      </c>
      <c r="R58" s="3">
        <v>63</v>
      </c>
      <c r="S58" s="24">
        <f t="shared" si="0"/>
        <v>101.19047619047619</v>
      </c>
      <c r="T58" t="str">
        <f>INDEX(Players19!K:K,MATCH(A58,Players19!C:C,0))</f>
        <v>MPR</v>
      </c>
      <c r="U58" t="str">
        <f>INDEX(Players19!G:G,MATCH(A58,Players19!C:C,0))</f>
        <v>MID</v>
      </c>
      <c r="V58" t="s">
        <v>235</v>
      </c>
      <c r="W58" s="62">
        <v>43525</v>
      </c>
    </row>
    <row r="59" spans="1:23" x14ac:dyDescent="0.2">
      <c r="A59" t="s">
        <v>542</v>
      </c>
      <c r="B59" t="s">
        <v>465</v>
      </c>
      <c r="C59" t="s">
        <v>2844</v>
      </c>
      <c r="D59" s="3">
        <v>91</v>
      </c>
      <c r="E59" s="3">
        <v>67</v>
      </c>
      <c r="F59" s="3">
        <v>84</v>
      </c>
      <c r="G59" s="3">
        <v>12</v>
      </c>
      <c r="H59" s="3">
        <v>15</v>
      </c>
      <c r="I59" s="3">
        <v>8</v>
      </c>
      <c r="J59" s="3">
        <v>1</v>
      </c>
      <c r="L59" s="22" t="s">
        <v>2833</v>
      </c>
      <c r="N59" s="3">
        <v>9</v>
      </c>
      <c r="O59" s="3">
        <v>3</v>
      </c>
      <c r="P59" s="3">
        <v>6</v>
      </c>
      <c r="Q59" s="3">
        <v>63</v>
      </c>
      <c r="R59" s="3">
        <v>74</v>
      </c>
      <c r="S59" s="24">
        <f t="shared" si="0"/>
        <v>76.959459459459453</v>
      </c>
      <c r="T59" t="str">
        <f>INDEX(Players19!K:K,MATCH(A59,Players19!C:C,0))</f>
        <v>Premo</v>
      </c>
      <c r="U59" t="str">
        <f>INDEX(Players19!G:G,MATCH(A59,Players19!C:C,0))</f>
        <v>MID</v>
      </c>
      <c r="V59" t="s">
        <v>235</v>
      </c>
      <c r="W59" s="62">
        <v>43525</v>
      </c>
    </row>
    <row r="60" spans="1:23" x14ac:dyDescent="0.2">
      <c r="A60" t="s">
        <v>866</v>
      </c>
      <c r="B60" t="s">
        <v>465</v>
      </c>
      <c r="C60" t="s">
        <v>2844</v>
      </c>
      <c r="D60" s="3">
        <v>90</v>
      </c>
      <c r="E60" s="3">
        <v>111</v>
      </c>
      <c r="F60" s="3">
        <v>101</v>
      </c>
      <c r="G60" s="3">
        <v>17</v>
      </c>
      <c r="H60" s="3">
        <v>7</v>
      </c>
      <c r="I60" s="3">
        <v>9</v>
      </c>
      <c r="L60" s="22" t="s">
        <v>2840</v>
      </c>
      <c r="N60" s="3">
        <v>8</v>
      </c>
      <c r="P60" s="3">
        <v>1</v>
      </c>
      <c r="Q60" s="3">
        <v>95</v>
      </c>
      <c r="R60" s="3">
        <v>72</v>
      </c>
      <c r="S60" s="24">
        <f t="shared" si="0"/>
        <v>131.04166666666669</v>
      </c>
      <c r="T60" t="str">
        <f>INDEX(Players19!K:K,MATCH(A60,Players19!C:C,0))</f>
        <v>Premo</v>
      </c>
      <c r="U60" t="str">
        <f>INDEX(Players19!G:G,MATCH(A60,Players19!C:C,0))</f>
        <v>DEF</v>
      </c>
      <c r="V60" t="s">
        <v>235</v>
      </c>
      <c r="W60" s="62">
        <v>43525</v>
      </c>
    </row>
    <row r="61" spans="1:23" x14ac:dyDescent="0.2">
      <c r="A61" t="s">
        <v>903</v>
      </c>
      <c r="B61" t="s">
        <v>465</v>
      </c>
      <c r="C61" t="s">
        <v>2844</v>
      </c>
      <c r="D61" s="3">
        <v>90</v>
      </c>
      <c r="E61" s="3">
        <v>99</v>
      </c>
      <c r="F61" s="3">
        <v>100</v>
      </c>
      <c r="G61" s="3">
        <v>14</v>
      </c>
      <c r="H61" s="3">
        <v>7</v>
      </c>
      <c r="I61" s="3">
        <v>8</v>
      </c>
      <c r="J61" s="3">
        <v>3</v>
      </c>
      <c r="L61" s="22" t="s">
        <v>2840</v>
      </c>
      <c r="N61" s="3">
        <v>6</v>
      </c>
      <c r="P61" s="3">
        <v>1</v>
      </c>
      <c r="Q61" s="3">
        <v>95</v>
      </c>
      <c r="R61" s="3">
        <v>80</v>
      </c>
      <c r="S61" s="24">
        <f t="shared" si="0"/>
        <v>105.1875</v>
      </c>
      <c r="T61" t="str">
        <f>INDEX(Players19!K:K,MATCH(A61,Players19!C:C,0))</f>
        <v>MPR</v>
      </c>
      <c r="U61" t="str">
        <f>INDEX(Players19!G:G,MATCH(A61,Players19!C:C,0))</f>
        <v>DEF</v>
      </c>
      <c r="V61" t="s">
        <v>235</v>
      </c>
      <c r="W61" s="62">
        <v>43525</v>
      </c>
    </row>
    <row r="62" spans="1:23" x14ac:dyDescent="0.2">
      <c r="A62" t="s">
        <v>775</v>
      </c>
      <c r="B62" t="s">
        <v>465</v>
      </c>
      <c r="C62" t="s">
        <v>2844</v>
      </c>
      <c r="D62" s="3">
        <v>87</v>
      </c>
      <c r="E62" s="3">
        <v>74</v>
      </c>
      <c r="F62" s="3">
        <v>88</v>
      </c>
      <c r="G62" s="3">
        <v>15</v>
      </c>
      <c r="H62" s="3">
        <v>9</v>
      </c>
      <c r="I62" s="3">
        <v>5</v>
      </c>
      <c r="J62" s="3">
        <v>2</v>
      </c>
      <c r="L62" s="22" t="s">
        <v>2832</v>
      </c>
      <c r="N62" s="3">
        <v>5</v>
      </c>
      <c r="O62" s="3">
        <v>1</v>
      </c>
      <c r="P62" s="3">
        <v>2</v>
      </c>
      <c r="Q62" s="3">
        <v>66</v>
      </c>
      <c r="R62" s="3">
        <v>75</v>
      </c>
      <c r="S62" s="24">
        <f t="shared" si="0"/>
        <v>83.866666666666674</v>
      </c>
      <c r="T62" t="str">
        <f>INDEX(Players19!K:K,MATCH(A62,Players19!C:C,0))</f>
        <v>MPR</v>
      </c>
      <c r="U62" t="str">
        <f>INDEX(Players19!G:G,MATCH(A62,Players19!C:C,0))</f>
        <v>MID</v>
      </c>
      <c r="V62" t="s">
        <v>235</v>
      </c>
      <c r="W62" s="62">
        <v>43525</v>
      </c>
    </row>
    <row r="63" spans="1:23" x14ac:dyDescent="0.2">
      <c r="A63" t="s">
        <v>661</v>
      </c>
      <c r="B63" t="s">
        <v>465</v>
      </c>
      <c r="C63" t="s">
        <v>2844</v>
      </c>
      <c r="D63" s="3">
        <v>84</v>
      </c>
      <c r="E63" s="3">
        <v>85</v>
      </c>
      <c r="F63" s="3">
        <v>81</v>
      </c>
      <c r="G63" s="3">
        <v>7</v>
      </c>
      <c r="H63" s="3">
        <v>14</v>
      </c>
      <c r="I63" s="3">
        <v>3</v>
      </c>
      <c r="J63" s="3">
        <v>8</v>
      </c>
      <c r="L63" s="22" t="s">
        <v>2835</v>
      </c>
      <c r="N63" s="3">
        <v>8</v>
      </c>
      <c r="O63" s="3">
        <v>5</v>
      </c>
      <c r="P63" s="3">
        <v>4</v>
      </c>
      <c r="Q63" s="3">
        <v>85</v>
      </c>
      <c r="R63" s="3">
        <v>70</v>
      </c>
      <c r="S63" s="24">
        <f t="shared" si="0"/>
        <v>103.21428571428571</v>
      </c>
      <c r="T63" t="str">
        <f>INDEX(Players19!K:K,MATCH(A63,Players19!C:C,0))</f>
        <v>Premo</v>
      </c>
      <c r="U63" t="str">
        <f>INDEX(Players19!G:G,MATCH(A63,Players19!C:C,0))</f>
        <v>MID</v>
      </c>
      <c r="V63" t="s">
        <v>235</v>
      </c>
      <c r="W63" s="62">
        <v>43525</v>
      </c>
    </row>
    <row r="64" spans="1:23" x14ac:dyDescent="0.2">
      <c r="A64" t="s">
        <v>755</v>
      </c>
      <c r="B64" t="s">
        <v>465</v>
      </c>
      <c r="C64" t="s">
        <v>2844</v>
      </c>
      <c r="D64" s="3">
        <v>83</v>
      </c>
      <c r="E64" s="3">
        <v>76</v>
      </c>
      <c r="F64" s="3">
        <v>95</v>
      </c>
      <c r="G64" s="3">
        <v>11</v>
      </c>
      <c r="H64" s="3">
        <v>7</v>
      </c>
      <c r="I64" s="3">
        <v>10</v>
      </c>
      <c r="J64" s="3">
        <v>2</v>
      </c>
      <c r="L64" s="22" t="s">
        <v>2840</v>
      </c>
      <c r="N64" s="3">
        <v>5</v>
      </c>
      <c r="P64" s="3">
        <v>1</v>
      </c>
      <c r="Q64" s="3">
        <v>88</v>
      </c>
      <c r="R64" s="3">
        <v>74</v>
      </c>
      <c r="S64" s="24">
        <f t="shared" si="0"/>
        <v>87.297297297297291</v>
      </c>
      <c r="T64" t="str">
        <f>INDEX(Players19!K:K,MATCH(A64,Players19!C:C,0))</f>
        <v>MPR</v>
      </c>
      <c r="U64" t="str">
        <f>INDEX(Players19!G:G,MATCH(A64,Players19!C:C,0))</f>
        <v>DEF</v>
      </c>
      <c r="V64" t="s">
        <v>235</v>
      </c>
      <c r="W64" s="62">
        <v>43525</v>
      </c>
    </row>
    <row r="65" spans="1:23" x14ac:dyDescent="0.2">
      <c r="A65" t="s">
        <v>942</v>
      </c>
      <c r="B65" t="s">
        <v>465</v>
      </c>
      <c r="C65" t="s">
        <v>2844</v>
      </c>
      <c r="D65" s="3">
        <v>72</v>
      </c>
      <c r="E65" s="3">
        <v>80</v>
      </c>
      <c r="F65" s="3">
        <v>80</v>
      </c>
      <c r="G65" s="3">
        <v>9</v>
      </c>
      <c r="H65" s="3">
        <v>9</v>
      </c>
      <c r="I65" s="3">
        <v>4</v>
      </c>
      <c r="J65" s="3">
        <v>3</v>
      </c>
      <c r="L65" s="22" t="s">
        <v>2834</v>
      </c>
      <c r="M65" s="57">
        <v>0.1</v>
      </c>
      <c r="N65" s="3">
        <v>10</v>
      </c>
      <c r="O65" s="3">
        <v>3</v>
      </c>
      <c r="Q65" s="3">
        <v>72</v>
      </c>
      <c r="R65" s="3">
        <v>46</v>
      </c>
      <c r="S65" s="24">
        <f t="shared" si="0"/>
        <v>147.82608695652175</v>
      </c>
      <c r="T65" t="str">
        <f>INDEX(Players19!K:K,MATCH(A65,Players19!C:C,0))</f>
        <v>MPR</v>
      </c>
      <c r="U65" t="str">
        <f>INDEX(Players19!G:G,MATCH(A65,Players19!C:C,0))</f>
        <v>FWD</v>
      </c>
      <c r="V65" t="s">
        <v>235</v>
      </c>
      <c r="W65" s="62">
        <v>43525</v>
      </c>
    </row>
    <row r="66" spans="1:23" x14ac:dyDescent="0.2">
      <c r="A66" t="s">
        <v>1700</v>
      </c>
      <c r="B66" t="s">
        <v>465</v>
      </c>
      <c r="C66" t="s">
        <v>2844</v>
      </c>
      <c r="D66" s="3">
        <v>68</v>
      </c>
      <c r="E66" s="3">
        <v>86</v>
      </c>
      <c r="F66" s="3">
        <v>70</v>
      </c>
      <c r="G66" s="3">
        <v>8</v>
      </c>
      <c r="H66" s="3">
        <v>5</v>
      </c>
      <c r="I66" s="3">
        <v>5</v>
      </c>
      <c r="M66" s="57">
        <v>3.1</v>
      </c>
      <c r="N66" s="3">
        <v>6</v>
      </c>
      <c r="P66" s="3">
        <v>1</v>
      </c>
      <c r="Q66" s="3">
        <v>84</v>
      </c>
      <c r="R66" s="3">
        <v>77</v>
      </c>
      <c r="S66" s="24">
        <f t="shared" si="0"/>
        <v>94.935064935064929</v>
      </c>
      <c r="T66" t="str">
        <f>INDEX(Players19!K:K,MATCH(A66,Players19!C:C,0))</f>
        <v>MPR</v>
      </c>
      <c r="U66" t="str">
        <f>INDEX(Players19!G:G,MATCH(A66,Players19!C:C,0))</f>
        <v>DEF</v>
      </c>
      <c r="V66" t="s">
        <v>235</v>
      </c>
      <c r="W66" s="62">
        <v>43525</v>
      </c>
    </row>
    <row r="67" spans="1:23" x14ac:dyDescent="0.2">
      <c r="A67" t="s">
        <v>1698</v>
      </c>
      <c r="B67" t="s">
        <v>465</v>
      </c>
      <c r="C67" t="s">
        <v>2844</v>
      </c>
      <c r="D67" s="3">
        <v>62</v>
      </c>
      <c r="E67" s="3">
        <v>77</v>
      </c>
      <c r="F67" s="3">
        <v>68</v>
      </c>
      <c r="G67" s="3">
        <v>10</v>
      </c>
      <c r="H67" s="3">
        <v>2</v>
      </c>
      <c r="I67" s="3">
        <v>4</v>
      </c>
      <c r="L67" s="22" t="s">
        <v>2832</v>
      </c>
      <c r="M67" s="57">
        <v>2.2999999999999998</v>
      </c>
      <c r="N67" s="3">
        <v>6</v>
      </c>
      <c r="Q67" s="3">
        <v>66</v>
      </c>
      <c r="R67" s="3">
        <v>72</v>
      </c>
      <c r="S67" s="24">
        <f t="shared" ref="S67:S130" si="1">E67/R67*85</f>
        <v>90.902777777777771</v>
      </c>
      <c r="T67" t="str">
        <f>INDEX(Players19!K:K,MATCH(A67,Players19!C:C,0))</f>
        <v>MPR</v>
      </c>
      <c r="U67" t="str">
        <f>INDEX(Players19!G:G,MATCH(A67,Players19!C:C,0))</f>
        <v>FWD</v>
      </c>
      <c r="V67" t="s">
        <v>235</v>
      </c>
      <c r="W67" s="62">
        <v>43525</v>
      </c>
    </row>
    <row r="68" spans="1:23" x14ac:dyDescent="0.2">
      <c r="A68" t="s">
        <v>761</v>
      </c>
      <c r="B68" t="s">
        <v>465</v>
      </c>
      <c r="C68" t="s">
        <v>2844</v>
      </c>
      <c r="D68" s="3">
        <v>56</v>
      </c>
      <c r="E68" s="3">
        <v>44</v>
      </c>
      <c r="F68" s="3">
        <v>49</v>
      </c>
      <c r="G68" s="3">
        <v>12</v>
      </c>
      <c r="H68" s="3">
        <v>5</v>
      </c>
      <c r="I68" s="3">
        <v>2</v>
      </c>
      <c r="J68" s="3">
        <v>1</v>
      </c>
      <c r="N68" s="3">
        <v>4</v>
      </c>
      <c r="O68" s="3">
        <v>1</v>
      </c>
      <c r="P68" s="3">
        <v>3</v>
      </c>
      <c r="Q68" s="3">
        <v>47</v>
      </c>
      <c r="R68" s="3">
        <v>39</v>
      </c>
      <c r="S68" s="24">
        <f t="shared" si="1"/>
        <v>95.897435897435898</v>
      </c>
      <c r="T68" t="str">
        <f>INDEX(Players19!K:K,MATCH(A68,Players19!C:C,0))</f>
        <v>Premo</v>
      </c>
      <c r="U68" t="str">
        <f>INDEX(Players19!G:G,MATCH(A68,Players19!C:C,0))</f>
        <v>MID</v>
      </c>
      <c r="V68" t="s">
        <v>235</v>
      </c>
      <c r="W68" s="62">
        <v>43525</v>
      </c>
    </row>
    <row r="69" spans="1:23" x14ac:dyDescent="0.2">
      <c r="A69" t="s">
        <v>894</v>
      </c>
      <c r="B69" t="s">
        <v>465</v>
      </c>
      <c r="C69" t="s">
        <v>2844</v>
      </c>
      <c r="D69" s="3">
        <v>54</v>
      </c>
      <c r="E69" s="3">
        <v>59</v>
      </c>
      <c r="F69" s="3">
        <v>48</v>
      </c>
      <c r="G69" s="3">
        <v>7</v>
      </c>
      <c r="H69" s="3">
        <v>2</v>
      </c>
      <c r="I69" s="3">
        <v>1</v>
      </c>
      <c r="J69" s="3">
        <v>2</v>
      </c>
      <c r="K69" s="3">
        <v>20</v>
      </c>
      <c r="L69" s="22" t="s">
        <v>2840</v>
      </c>
      <c r="N69" s="3">
        <v>6</v>
      </c>
      <c r="O69" s="3">
        <v>4</v>
      </c>
      <c r="P69" s="3">
        <v>4</v>
      </c>
      <c r="Q69" s="3">
        <v>44</v>
      </c>
      <c r="R69" s="3">
        <v>65</v>
      </c>
      <c r="S69" s="24">
        <f t="shared" si="1"/>
        <v>77.15384615384616</v>
      </c>
      <c r="T69" t="str">
        <f>INDEX(Players19!K:K,MATCH(A69,Players19!C:C,0))</f>
        <v>MPR</v>
      </c>
      <c r="U69" t="str">
        <f>INDEX(Players19!G:G,MATCH(A69,Players19!C:C,0))</f>
        <v>RUC</v>
      </c>
      <c r="V69" t="s">
        <v>235</v>
      </c>
      <c r="W69" s="62">
        <v>43525</v>
      </c>
    </row>
    <row r="70" spans="1:23" x14ac:dyDescent="0.2">
      <c r="A70" t="s">
        <v>802</v>
      </c>
      <c r="B70" t="s">
        <v>465</v>
      </c>
      <c r="C70" t="s">
        <v>2844</v>
      </c>
      <c r="D70" s="3">
        <v>53</v>
      </c>
      <c r="E70" s="3">
        <v>41</v>
      </c>
      <c r="F70" s="3">
        <v>57</v>
      </c>
      <c r="G70" s="3">
        <v>3</v>
      </c>
      <c r="H70" s="3">
        <v>4</v>
      </c>
      <c r="I70" s="3">
        <v>1</v>
      </c>
      <c r="J70" s="3">
        <v>2</v>
      </c>
      <c r="K70" s="3">
        <v>19</v>
      </c>
      <c r="L70" s="22" t="s">
        <v>2838</v>
      </c>
      <c r="M70" s="57">
        <v>1</v>
      </c>
      <c r="N70" s="3">
        <v>5</v>
      </c>
      <c r="P70" s="3">
        <v>2</v>
      </c>
      <c r="Q70" s="3">
        <v>71</v>
      </c>
      <c r="R70" s="3">
        <v>71</v>
      </c>
      <c r="S70" s="24">
        <f t="shared" si="1"/>
        <v>49.08450704225352</v>
      </c>
      <c r="T70" t="str">
        <f>INDEX(Players19!K:K,MATCH(A70,Players19!C:C,0))</f>
        <v>MPR</v>
      </c>
      <c r="U70" t="str">
        <f>INDEX(Players19!G:G,MATCH(A70,Players19!C:C,0))</f>
        <v>RUC/FWD</v>
      </c>
      <c r="V70" t="s">
        <v>235</v>
      </c>
      <c r="W70" s="62">
        <v>43525</v>
      </c>
    </row>
    <row r="71" spans="1:23" x14ac:dyDescent="0.2">
      <c r="A71" t="s">
        <v>939</v>
      </c>
      <c r="B71" t="s">
        <v>465</v>
      </c>
      <c r="C71" t="s">
        <v>2844</v>
      </c>
      <c r="D71" s="3">
        <v>52</v>
      </c>
      <c r="E71" s="3">
        <v>29</v>
      </c>
      <c r="F71" s="3">
        <v>53</v>
      </c>
      <c r="G71" s="3">
        <v>4</v>
      </c>
      <c r="H71" s="3">
        <v>10</v>
      </c>
      <c r="I71" s="3">
        <v>5</v>
      </c>
      <c r="J71" s="3">
        <v>1</v>
      </c>
      <c r="L71" s="22" t="s">
        <v>2832</v>
      </c>
      <c r="N71" s="3">
        <v>1</v>
      </c>
      <c r="P71" s="3">
        <v>2</v>
      </c>
      <c r="Q71" s="3">
        <v>92</v>
      </c>
      <c r="R71" s="3">
        <v>70</v>
      </c>
      <c r="S71" s="24">
        <f t="shared" si="1"/>
        <v>35.214285714285715</v>
      </c>
      <c r="T71" t="str">
        <f>INDEX(Players19!K:K,MATCH(A71,Players19!C:C,0))</f>
        <v>MPR</v>
      </c>
      <c r="U71" t="str">
        <f>INDEX(Players19!G:G,MATCH(A71,Players19!C:C,0))</f>
        <v>FWD</v>
      </c>
      <c r="V71" t="s">
        <v>235</v>
      </c>
      <c r="W71" s="62">
        <v>43525</v>
      </c>
    </row>
    <row r="72" spans="1:23" x14ac:dyDescent="0.2">
      <c r="A72" t="s">
        <v>940</v>
      </c>
      <c r="B72" t="s">
        <v>465</v>
      </c>
      <c r="C72" t="s">
        <v>2844</v>
      </c>
      <c r="D72" s="3">
        <v>44</v>
      </c>
      <c r="E72" s="3">
        <v>40</v>
      </c>
      <c r="F72" s="3">
        <v>45</v>
      </c>
      <c r="G72" s="3">
        <v>6</v>
      </c>
      <c r="H72" s="3">
        <v>3</v>
      </c>
      <c r="I72" s="3">
        <v>4</v>
      </c>
      <c r="J72" s="3">
        <v>1</v>
      </c>
      <c r="L72" s="22" t="s">
        <v>2833</v>
      </c>
      <c r="M72" s="57">
        <v>1.1000000000000001</v>
      </c>
      <c r="N72" s="3">
        <v>4</v>
      </c>
      <c r="O72" s="3">
        <v>1</v>
      </c>
      <c r="P72" s="3">
        <v>2</v>
      </c>
      <c r="Q72" s="3">
        <v>44</v>
      </c>
      <c r="R72" s="3">
        <v>69</v>
      </c>
      <c r="S72" s="24">
        <f t="shared" si="1"/>
        <v>49.275362318840578</v>
      </c>
      <c r="T72" t="str">
        <f>INDEX(Players19!K:K,MATCH(A72,Players19!C:C,0))</f>
        <v>MPR</v>
      </c>
      <c r="U72" t="str">
        <f>INDEX(Players19!G:G,MATCH(A72,Players19!C:C,0))</f>
        <v>FWD</v>
      </c>
      <c r="V72" t="s">
        <v>235</v>
      </c>
      <c r="W72" s="62">
        <v>43525</v>
      </c>
    </row>
    <row r="73" spans="1:23" x14ac:dyDescent="0.2">
      <c r="A73" t="s">
        <v>902</v>
      </c>
      <c r="B73" t="s">
        <v>465</v>
      </c>
      <c r="C73" t="s">
        <v>2844</v>
      </c>
      <c r="D73" s="3">
        <v>43</v>
      </c>
      <c r="E73" s="3">
        <v>59</v>
      </c>
      <c r="F73" s="3">
        <v>46</v>
      </c>
      <c r="G73" s="3">
        <v>7</v>
      </c>
      <c r="H73" s="3">
        <v>2</v>
      </c>
      <c r="I73" s="3">
        <v>6</v>
      </c>
      <c r="N73" s="3">
        <v>3</v>
      </c>
      <c r="P73" s="3">
        <v>1</v>
      </c>
      <c r="Q73" s="3">
        <v>88</v>
      </c>
      <c r="R73" s="3">
        <v>69</v>
      </c>
      <c r="S73" s="24">
        <f t="shared" si="1"/>
        <v>72.681159420289859</v>
      </c>
      <c r="T73" t="str">
        <f>INDEX(Players19!K:K,MATCH(A73,Players19!C:C,0))</f>
        <v>MPR</v>
      </c>
      <c r="U73" t="str">
        <f>INDEX(Players19!G:G,MATCH(A73,Players19!C:C,0))</f>
        <v>DEF</v>
      </c>
      <c r="V73" t="s">
        <v>235</v>
      </c>
      <c r="W73" s="62">
        <v>43525</v>
      </c>
    </row>
    <row r="74" spans="1:23" x14ac:dyDescent="0.2">
      <c r="A74" t="s">
        <v>749</v>
      </c>
      <c r="B74" t="s">
        <v>465</v>
      </c>
      <c r="C74" t="s">
        <v>2844</v>
      </c>
      <c r="D74" s="3">
        <v>42</v>
      </c>
      <c r="E74" s="3">
        <v>58</v>
      </c>
      <c r="F74" s="3">
        <v>38</v>
      </c>
      <c r="G74" s="3">
        <v>12</v>
      </c>
      <c r="H74" s="3">
        <v>4</v>
      </c>
      <c r="L74" s="22" t="s">
        <v>2840</v>
      </c>
      <c r="N74" s="3">
        <v>4</v>
      </c>
      <c r="P74" s="3">
        <v>3</v>
      </c>
      <c r="Q74" s="3">
        <v>81</v>
      </c>
      <c r="R74" s="3">
        <v>79</v>
      </c>
      <c r="S74" s="24">
        <f t="shared" si="1"/>
        <v>62.405063291139243</v>
      </c>
      <c r="T74" t="str">
        <f>INDEX(Players19!K:K,MATCH(A74,Players19!C:C,0))</f>
        <v>MPR</v>
      </c>
      <c r="U74" t="str">
        <f>INDEX(Players19!G:G,MATCH(A74,Players19!C:C,0))</f>
        <v>DEF</v>
      </c>
      <c r="V74" t="s">
        <v>235</v>
      </c>
      <c r="W74" s="62">
        <v>43525</v>
      </c>
    </row>
    <row r="75" spans="1:23" x14ac:dyDescent="0.2">
      <c r="A75" t="s">
        <v>1699</v>
      </c>
      <c r="B75" t="s">
        <v>465</v>
      </c>
      <c r="C75" t="s">
        <v>2844</v>
      </c>
      <c r="D75" s="3">
        <v>41</v>
      </c>
      <c r="E75" s="3">
        <v>42</v>
      </c>
      <c r="F75" s="3">
        <v>43</v>
      </c>
      <c r="G75" s="3">
        <v>7</v>
      </c>
      <c r="H75" s="3">
        <v>5</v>
      </c>
      <c r="I75" s="3">
        <v>2</v>
      </c>
      <c r="J75" s="3">
        <v>1</v>
      </c>
      <c r="N75" s="3">
        <v>3</v>
      </c>
      <c r="Q75" s="3">
        <v>66</v>
      </c>
      <c r="R75" s="3">
        <v>67</v>
      </c>
      <c r="S75" s="24">
        <f t="shared" si="1"/>
        <v>53.28358208955224</v>
      </c>
      <c r="T75" t="str">
        <f>INDEX(Players19!K:K,MATCH(A75,Players19!C:C,0))</f>
        <v>Rookie</v>
      </c>
      <c r="U75" t="str">
        <f>INDEX(Players19!G:G,MATCH(A75,Players19!C:C,0))</f>
        <v>FWD</v>
      </c>
      <c r="V75" t="s">
        <v>235</v>
      </c>
      <c r="W75" s="62">
        <v>43525</v>
      </c>
    </row>
    <row r="76" spans="1:23" x14ac:dyDescent="0.2">
      <c r="A76" t="s">
        <v>1701</v>
      </c>
      <c r="B76" t="s">
        <v>465</v>
      </c>
      <c r="C76" t="s">
        <v>2844</v>
      </c>
      <c r="D76" s="3">
        <v>39</v>
      </c>
      <c r="E76" s="3">
        <v>43</v>
      </c>
      <c r="F76" s="3">
        <v>40</v>
      </c>
      <c r="G76" s="3">
        <v>7</v>
      </c>
      <c r="H76" s="3">
        <v>2</v>
      </c>
      <c r="I76" s="3">
        <v>2</v>
      </c>
      <c r="J76" s="3">
        <v>1</v>
      </c>
      <c r="L76" s="22" t="s">
        <v>2840</v>
      </c>
      <c r="M76" s="57">
        <v>1</v>
      </c>
      <c r="N76" s="3">
        <v>2</v>
      </c>
      <c r="O76" s="3">
        <v>1</v>
      </c>
      <c r="P76" s="3">
        <v>2</v>
      </c>
      <c r="Q76" s="3">
        <v>88</v>
      </c>
      <c r="R76" s="3">
        <v>62</v>
      </c>
      <c r="S76" s="24">
        <f t="shared" si="1"/>
        <v>58.951612903225808</v>
      </c>
      <c r="T76" t="str">
        <f>INDEX(Players19!K:K,MATCH(A76,Players19!C:C,0))</f>
        <v>Rookie</v>
      </c>
      <c r="U76" t="str">
        <f>INDEX(Players19!G:G,MATCH(A76,Players19!C:C,0))</f>
        <v>FWD</v>
      </c>
      <c r="V76" t="s">
        <v>235</v>
      </c>
      <c r="W76" s="62">
        <v>43525</v>
      </c>
    </row>
    <row r="77" spans="1:23" x14ac:dyDescent="0.2">
      <c r="A77" t="s">
        <v>2628</v>
      </c>
      <c r="B77" t="s">
        <v>465</v>
      </c>
      <c r="C77" t="s">
        <v>2844</v>
      </c>
      <c r="D77" s="3">
        <v>32</v>
      </c>
      <c r="E77" s="3">
        <v>38</v>
      </c>
      <c r="F77" s="3">
        <v>33</v>
      </c>
      <c r="G77" s="3">
        <v>6</v>
      </c>
      <c r="I77" s="3">
        <v>1</v>
      </c>
      <c r="J77" s="3">
        <v>2</v>
      </c>
      <c r="L77" s="22" t="s">
        <v>2833</v>
      </c>
      <c r="M77" s="57">
        <v>1</v>
      </c>
      <c r="N77" s="3">
        <v>1</v>
      </c>
      <c r="P77" s="3">
        <v>1</v>
      </c>
      <c r="Q77" s="3">
        <v>33</v>
      </c>
      <c r="R77" s="3">
        <v>59</v>
      </c>
      <c r="S77" s="24">
        <f t="shared" si="1"/>
        <v>54.745762711864401</v>
      </c>
      <c r="T77" t="str">
        <f>INDEX(Players19!K:K,MATCH(A77,Players19!C:C,0))</f>
        <v>Rookie</v>
      </c>
      <c r="U77" t="str">
        <f>INDEX(Players19!G:G,MATCH(A77,Players19!C:C,0))</f>
        <v>MID/FWD</v>
      </c>
      <c r="V77" t="s">
        <v>235</v>
      </c>
      <c r="W77" s="62">
        <v>43525</v>
      </c>
    </row>
    <row r="78" spans="1:23" x14ac:dyDescent="0.2">
      <c r="A78" t="s">
        <v>711</v>
      </c>
      <c r="B78" t="s">
        <v>465</v>
      </c>
      <c r="C78" t="s">
        <v>2844</v>
      </c>
      <c r="D78" s="3">
        <v>29</v>
      </c>
      <c r="E78" s="3">
        <v>35</v>
      </c>
      <c r="F78" s="3">
        <v>29</v>
      </c>
      <c r="G78" s="3">
        <v>5</v>
      </c>
      <c r="H78" s="3">
        <v>4</v>
      </c>
      <c r="I78" s="3">
        <v>3</v>
      </c>
      <c r="L78" s="22" t="s">
        <v>2833</v>
      </c>
      <c r="N78" s="3">
        <v>2</v>
      </c>
      <c r="P78" s="3">
        <v>2</v>
      </c>
      <c r="Q78" s="3">
        <v>77</v>
      </c>
      <c r="R78" s="3">
        <v>68</v>
      </c>
      <c r="S78" s="24">
        <f t="shared" si="1"/>
        <v>43.749999999999993</v>
      </c>
      <c r="T78" t="str">
        <f>INDEX(Players19!K:K,MATCH(A78,Players19!C:C,0))</f>
        <v>MPR</v>
      </c>
      <c r="U78" t="str">
        <f>INDEX(Players19!G:G,MATCH(A78,Players19!C:C,0))</f>
        <v>DEF</v>
      </c>
      <c r="V78" t="s">
        <v>465</v>
      </c>
      <c r="W78" s="62">
        <v>43525</v>
      </c>
    </row>
    <row r="79" spans="1:23" ht="14" customHeight="1" x14ac:dyDescent="0.2">
      <c r="A79" t="s">
        <v>2641</v>
      </c>
      <c r="B79" t="s">
        <v>235</v>
      </c>
      <c r="C79" t="s">
        <v>2844</v>
      </c>
      <c r="D79" s="3">
        <v>111</v>
      </c>
      <c r="E79" s="3">
        <v>107</v>
      </c>
      <c r="F79" s="3">
        <v>118</v>
      </c>
      <c r="G79" s="3">
        <v>16</v>
      </c>
      <c r="H79" s="3">
        <v>13</v>
      </c>
      <c r="I79" s="3">
        <v>10</v>
      </c>
      <c r="J79" s="3">
        <v>3</v>
      </c>
      <c r="L79" s="22" t="s">
        <v>2835</v>
      </c>
      <c r="M79" s="57">
        <v>0.1</v>
      </c>
      <c r="N79" s="3">
        <v>9</v>
      </c>
      <c r="O79" s="3">
        <v>4</v>
      </c>
      <c r="P79" s="3">
        <v>3</v>
      </c>
      <c r="Q79" s="3">
        <v>75</v>
      </c>
      <c r="R79" s="3">
        <v>83</v>
      </c>
      <c r="S79" s="24">
        <f t="shared" si="1"/>
        <v>109.57831325301206</v>
      </c>
      <c r="T79" t="str">
        <f>INDEX(Players19!K:K,MATCH(A79,Players19!C:C,0))</f>
        <v>Premo</v>
      </c>
      <c r="U79" t="str">
        <f>INDEX(Players19!G:G,MATCH(A79,Players19!C:C,0))</f>
        <v>MID</v>
      </c>
      <c r="V79" t="s">
        <v>465</v>
      </c>
      <c r="W79" s="62">
        <v>43525</v>
      </c>
    </row>
    <row r="80" spans="1:23" x14ac:dyDescent="0.2">
      <c r="A80" t="s">
        <v>816</v>
      </c>
      <c r="B80" t="s">
        <v>235</v>
      </c>
      <c r="C80" t="s">
        <v>2844</v>
      </c>
      <c r="D80" s="3">
        <v>108</v>
      </c>
      <c r="E80" s="3">
        <v>129</v>
      </c>
      <c r="F80" s="3">
        <v>113</v>
      </c>
      <c r="G80" s="3">
        <v>13</v>
      </c>
      <c r="H80" s="3">
        <v>16</v>
      </c>
      <c r="I80" s="3">
        <v>2</v>
      </c>
      <c r="J80" s="3">
        <v>5</v>
      </c>
      <c r="L80" s="22" t="s">
        <v>2845</v>
      </c>
      <c r="M80" s="57">
        <v>1.2</v>
      </c>
      <c r="N80" s="3">
        <v>16</v>
      </c>
      <c r="O80" s="3">
        <v>8</v>
      </c>
      <c r="P80" s="3">
        <v>1</v>
      </c>
      <c r="Q80" s="3">
        <v>79</v>
      </c>
      <c r="R80" s="3">
        <v>85</v>
      </c>
      <c r="S80" s="24">
        <f t="shared" si="1"/>
        <v>129</v>
      </c>
      <c r="T80" t="str">
        <f>INDEX(Players19!K:K,MATCH(A80,Players19!C:C,0))</f>
        <v>Premo</v>
      </c>
      <c r="U80" t="str">
        <f>INDEX(Players19!G:G,MATCH(A80,Players19!C:C,0))</f>
        <v>MID/FWD</v>
      </c>
      <c r="V80" t="s">
        <v>465</v>
      </c>
      <c r="W80" s="62">
        <v>43525</v>
      </c>
    </row>
    <row r="81" spans="1:23" x14ac:dyDescent="0.2">
      <c r="A81" t="s">
        <v>2727</v>
      </c>
      <c r="B81" t="s">
        <v>235</v>
      </c>
      <c r="C81" t="s">
        <v>2844</v>
      </c>
      <c r="D81" s="3">
        <v>94</v>
      </c>
      <c r="E81" s="3">
        <v>81</v>
      </c>
      <c r="F81" s="3">
        <v>100</v>
      </c>
      <c r="G81" s="3">
        <v>16</v>
      </c>
      <c r="H81" s="3">
        <v>7</v>
      </c>
      <c r="I81" s="3">
        <v>9</v>
      </c>
      <c r="J81" s="3">
        <v>1</v>
      </c>
      <c r="M81" s="57">
        <v>0.1</v>
      </c>
      <c r="N81" s="3">
        <v>4</v>
      </c>
      <c r="P81" s="3">
        <v>1</v>
      </c>
      <c r="Q81" s="3">
        <v>69</v>
      </c>
      <c r="R81" s="3">
        <v>76</v>
      </c>
      <c r="S81" s="24">
        <f t="shared" si="1"/>
        <v>90.592105263157904</v>
      </c>
      <c r="T81" t="str">
        <f>INDEX(Players19!K:K,MATCH(A81,Players19!C:C,0))</f>
        <v>MPR</v>
      </c>
      <c r="U81" t="str">
        <f>INDEX(Players19!G:G,MATCH(A81,Players19!C:C,0))</f>
        <v>DEF</v>
      </c>
      <c r="V81" t="s">
        <v>465</v>
      </c>
      <c r="W81" s="62">
        <v>43525</v>
      </c>
    </row>
    <row r="82" spans="1:23" x14ac:dyDescent="0.2">
      <c r="A82" t="s">
        <v>985</v>
      </c>
      <c r="B82" t="s">
        <v>235</v>
      </c>
      <c r="C82" t="s">
        <v>2844</v>
      </c>
      <c r="D82" s="3">
        <v>92</v>
      </c>
      <c r="E82" s="3">
        <v>89</v>
      </c>
      <c r="F82" s="3">
        <v>89</v>
      </c>
      <c r="G82" s="3">
        <v>10</v>
      </c>
      <c r="H82" s="3">
        <v>11</v>
      </c>
      <c r="I82" s="3">
        <v>3</v>
      </c>
      <c r="J82" s="3">
        <v>3</v>
      </c>
      <c r="M82" s="57">
        <v>3.1</v>
      </c>
      <c r="N82" s="3">
        <v>8</v>
      </c>
      <c r="O82" s="3">
        <v>2</v>
      </c>
      <c r="P82" s="3">
        <v>2</v>
      </c>
      <c r="Q82" s="3">
        <v>57</v>
      </c>
      <c r="R82" s="3">
        <v>76</v>
      </c>
      <c r="S82" s="24">
        <f t="shared" si="1"/>
        <v>99.53947368421052</v>
      </c>
      <c r="T82" t="str">
        <f>INDEX(Players19!K:K,MATCH(A82,Players19!C:C,0))</f>
        <v>MPR</v>
      </c>
      <c r="U82" t="str">
        <f>INDEX(Players19!G:G,MATCH(A82,Players19!C:C,0))</f>
        <v>FWD</v>
      </c>
      <c r="V82" t="s">
        <v>465</v>
      </c>
      <c r="W82" s="62">
        <v>43525</v>
      </c>
    </row>
    <row r="83" spans="1:23" x14ac:dyDescent="0.2">
      <c r="A83" t="s">
        <v>1649</v>
      </c>
      <c r="B83" t="s">
        <v>235</v>
      </c>
      <c r="C83" t="s">
        <v>2844</v>
      </c>
      <c r="D83" s="3">
        <v>90</v>
      </c>
      <c r="E83" s="3">
        <v>92</v>
      </c>
      <c r="F83" s="3">
        <v>94</v>
      </c>
      <c r="G83" s="3">
        <v>10</v>
      </c>
      <c r="H83" s="3">
        <v>16</v>
      </c>
      <c r="I83" s="3">
        <v>4</v>
      </c>
      <c r="J83" s="3">
        <v>4</v>
      </c>
      <c r="N83" s="3">
        <v>8</v>
      </c>
      <c r="O83" s="3">
        <v>1</v>
      </c>
      <c r="Q83" s="3">
        <v>73</v>
      </c>
      <c r="R83" s="3">
        <v>71</v>
      </c>
      <c r="S83" s="24">
        <f t="shared" si="1"/>
        <v>110.14084507042254</v>
      </c>
      <c r="T83" t="str">
        <f>INDEX(Players19!K:K,MATCH(A83,Players19!C:C,0))</f>
        <v>Rookie</v>
      </c>
      <c r="U83" t="str">
        <f>INDEX(Players19!G:G,MATCH(A83,Players19!C:C,0))</f>
        <v>MID</v>
      </c>
      <c r="V83" t="s">
        <v>465</v>
      </c>
      <c r="W83" s="62">
        <v>43525</v>
      </c>
    </row>
    <row r="84" spans="1:23" x14ac:dyDescent="0.2">
      <c r="A84" t="s">
        <v>849</v>
      </c>
      <c r="B84" t="s">
        <v>235</v>
      </c>
      <c r="C84" t="s">
        <v>2844</v>
      </c>
      <c r="D84" s="3">
        <v>85</v>
      </c>
      <c r="E84" s="3">
        <v>76</v>
      </c>
      <c r="F84" s="3">
        <v>92</v>
      </c>
      <c r="G84" s="3">
        <v>12</v>
      </c>
      <c r="H84" s="3">
        <v>6</v>
      </c>
      <c r="I84" s="3">
        <v>8</v>
      </c>
      <c r="J84" s="3">
        <v>3</v>
      </c>
      <c r="L84" s="22" t="s">
        <v>2832</v>
      </c>
      <c r="N84" s="3">
        <v>7</v>
      </c>
      <c r="O84" s="3">
        <v>1</v>
      </c>
      <c r="P84" s="3">
        <v>1</v>
      </c>
      <c r="Q84" s="3">
        <v>72</v>
      </c>
      <c r="R84" s="3">
        <v>50</v>
      </c>
      <c r="S84" s="24">
        <f t="shared" si="1"/>
        <v>129.19999999999999</v>
      </c>
      <c r="T84" t="str">
        <f>INDEX(Players19!K:K,MATCH(A84,Players19!C:C,0))</f>
        <v>Premo</v>
      </c>
      <c r="U84" t="str">
        <f>INDEX(Players19!G:G,MATCH(A84,Players19!C:C,0))</f>
        <v>MID/FWD</v>
      </c>
      <c r="V84" t="s">
        <v>465</v>
      </c>
      <c r="W84" s="62">
        <v>43525</v>
      </c>
    </row>
    <row r="85" spans="1:23" x14ac:dyDescent="0.2">
      <c r="A85" t="s">
        <v>2632</v>
      </c>
      <c r="B85" t="s">
        <v>235</v>
      </c>
      <c r="C85" t="s">
        <v>2844</v>
      </c>
      <c r="D85" s="3">
        <v>78</v>
      </c>
      <c r="E85" s="3">
        <v>87</v>
      </c>
      <c r="F85" s="3">
        <v>76</v>
      </c>
      <c r="G85" s="3">
        <v>16</v>
      </c>
      <c r="H85" s="3">
        <v>5</v>
      </c>
      <c r="I85" s="3">
        <v>5</v>
      </c>
      <c r="J85" s="3">
        <v>1</v>
      </c>
      <c r="L85" s="22" t="s">
        <v>2832</v>
      </c>
      <c r="N85" s="3">
        <v>7</v>
      </c>
      <c r="O85" s="3">
        <v>3</v>
      </c>
      <c r="P85" s="3">
        <v>3</v>
      </c>
      <c r="Q85" s="3">
        <v>71</v>
      </c>
      <c r="R85" s="3">
        <v>81</v>
      </c>
      <c r="S85" s="24">
        <f t="shared" si="1"/>
        <v>91.296296296296305</v>
      </c>
      <c r="T85" t="str">
        <f>INDEX(Players19!K:K,MATCH(A85,Players19!C:C,0))</f>
        <v>Rookie</v>
      </c>
      <c r="U85" t="str">
        <f>INDEX(Players19!G:G,MATCH(A85,Players19!C:C,0))</f>
        <v>DEF</v>
      </c>
      <c r="V85" t="s">
        <v>465</v>
      </c>
      <c r="W85" s="62">
        <v>43525</v>
      </c>
    </row>
    <row r="86" spans="1:23" x14ac:dyDescent="0.2">
      <c r="A86" t="s">
        <v>1650</v>
      </c>
      <c r="B86" t="s">
        <v>235</v>
      </c>
      <c r="C86" t="s">
        <v>2844</v>
      </c>
      <c r="D86" s="3">
        <v>73</v>
      </c>
      <c r="E86" s="3">
        <v>54</v>
      </c>
      <c r="F86" s="3">
        <v>71</v>
      </c>
      <c r="G86" s="3">
        <v>10</v>
      </c>
      <c r="H86" s="3">
        <v>8</v>
      </c>
      <c r="I86" s="3">
        <v>5</v>
      </c>
      <c r="J86" s="3">
        <v>1</v>
      </c>
      <c r="L86" s="22" t="s">
        <v>2832</v>
      </c>
      <c r="M86" s="57">
        <v>1.1000000000000001</v>
      </c>
      <c r="N86" s="3">
        <v>4</v>
      </c>
      <c r="P86" s="3">
        <v>3</v>
      </c>
      <c r="Q86" s="3">
        <v>72</v>
      </c>
      <c r="R86" s="3">
        <v>87</v>
      </c>
      <c r="S86" s="24">
        <f t="shared" si="1"/>
        <v>52.758620689655174</v>
      </c>
      <c r="T86" t="str">
        <f>INDEX(Players19!K:K,MATCH(A86,Players19!C:C,0))</f>
        <v>Rookie</v>
      </c>
      <c r="U86" t="str">
        <f>INDEX(Players19!G:G,MATCH(A86,Players19!C:C,0))</f>
        <v>FWD</v>
      </c>
      <c r="V86" t="s">
        <v>465</v>
      </c>
      <c r="W86" s="62">
        <v>43525</v>
      </c>
    </row>
    <row r="87" spans="1:23" x14ac:dyDescent="0.2">
      <c r="A87" t="s">
        <v>764</v>
      </c>
      <c r="B87" t="s">
        <v>235</v>
      </c>
      <c r="C87" t="s">
        <v>2844</v>
      </c>
      <c r="D87" s="3">
        <v>71</v>
      </c>
      <c r="E87" s="3">
        <v>58</v>
      </c>
      <c r="F87" s="3">
        <v>72</v>
      </c>
      <c r="G87" s="3">
        <v>8</v>
      </c>
      <c r="H87" s="3">
        <v>11</v>
      </c>
      <c r="I87" s="3">
        <v>4</v>
      </c>
      <c r="J87" s="3">
        <v>3</v>
      </c>
      <c r="M87" s="57">
        <v>0.1</v>
      </c>
      <c r="N87" s="3">
        <v>6</v>
      </c>
      <c r="P87" s="3">
        <v>1</v>
      </c>
      <c r="Q87" s="3">
        <v>63</v>
      </c>
      <c r="R87" s="3">
        <v>86</v>
      </c>
      <c r="S87" s="24">
        <f t="shared" si="1"/>
        <v>57.325581395348834</v>
      </c>
      <c r="T87" t="str">
        <f>INDEX(Players19!K:K,MATCH(A87,Players19!C:C,0))</f>
        <v>MPR</v>
      </c>
      <c r="U87" t="str">
        <f>INDEX(Players19!G:G,MATCH(A87,Players19!C:C,0))</f>
        <v>MID/FWD</v>
      </c>
      <c r="V87" t="s">
        <v>465</v>
      </c>
      <c r="W87" s="62">
        <v>43525</v>
      </c>
    </row>
    <row r="88" spans="1:23" x14ac:dyDescent="0.2">
      <c r="A88" t="s">
        <v>982</v>
      </c>
      <c r="B88" t="s">
        <v>235</v>
      </c>
      <c r="C88" t="s">
        <v>2844</v>
      </c>
      <c r="D88" s="3">
        <v>67</v>
      </c>
      <c r="E88" s="3">
        <v>71</v>
      </c>
      <c r="F88" s="3">
        <v>73</v>
      </c>
      <c r="G88" s="3">
        <v>12</v>
      </c>
      <c r="H88" s="3">
        <v>3</v>
      </c>
      <c r="I88" s="3">
        <v>6</v>
      </c>
      <c r="J88" s="3">
        <v>1</v>
      </c>
      <c r="L88" s="22" t="s">
        <v>2833</v>
      </c>
      <c r="M88" s="57">
        <v>1</v>
      </c>
      <c r="N88" s="3">
        <v>4</v>
      </c>
      <c r="P88" s="3">
        <v>1</v>
      </c>
      <c r="Q88" s="3">
        <v>86</v>
      </c>
      <c r="R88" s="3">
        <v>74</v>
      </c>
      <c r="S88" s="24">
        <f t="shared" si="1"/>
        <v>81.554054054054049</v>
      </c>
      <c r="T88" t="str">
        <f>INDEX(Players19!K:K,MATCH(A88,Players19!C:C,0))</f>
        <v>Rookie</v>
      </c>
      <c r="U88" t="str">
        <f>INDEX(Players19!G:G,MATCH(A88,Players19!C:C,0))</f>
        <v>DEF</v>
      </c>
      <c r="V88" t="s">
        <v>465</v>
      </c>
      <c r="W88" s="62">
        <v>43525</v>
      </c>
    </row>
    <row r="89" spans="1:23" x14ac:dyDescent="0.2">
      <c r="A89" t="s">
        <v>579</v>
      </c>
      <c r="B89" t="s">
        <v>235</v>
      </c>
      <c r="C89" t="s">
        <v>2844</v>
      </c>
      <c r="D89" s="3">
        <v>61</v>
      </c>
      <c r="E89" s="3">
        <v>83</v>
      </c>
      <c r="F89" s="3">
        <v>66</v>
      </c>
      <c r="G89" s="3">
        <v>7</v>
      </c>
      <c r="H89" s="3">
        <v>16</v>
      </c>
      <c r="I89" s="3">
        <v>3</v>
      </c>
      <c r="L89" s="22" t="s">
        <v>2840</v>
      </c>
      <c r="M89" s="57">
        <v>0.1</v>
      </c>
      <c r="N89" s="3">
        <v>10</v>
      </c>
      <c r="O89" s="3">
        <v>9</v>
      </c>
      <c r="P89" s="3">
        <v>1</v>
      </c>
      <c r="Q89" s="3">
        <v>87</v>
      </c>
      <c r="R89" s="3">
        <v>73</v>
      </c>
      <c r="S89" s="24">
        <f t="shared" si="1"/>
        <v>96.643835616438366</v>
      </c>
      <c r="T89" t="str">
        <f>INDEX(Players19!K:K,MATCH(A89,Players19!C:C,0))</f>
        <v>MPR</v>
      </c>
      <c r="U89" t="str">
        <f>INDEX(Players19!G:G,MATCH(A89,Players19!C:C,0))</f>
        <v>DEF</v>
      </c>
      <c r="V89" t="s">
        <v>465</v>
      </c>
      <c r="W89" s="62">
        <v>43525</v>
      </c>
    </row>
    <row r="90" spans="1:23" x14ac:dyDescent="0.2">
      <c r="A90" t="s">
        <v>2613</v>
      </c>
      <c r="B90" t="s">
        <v>235</v>
      </c>
      <c r="C90" t="s">
        <v>2844</v>
      </c>
      <c r="D90" s="3">
        <v>61</v>
      </c>
      <c r="E90" s="3">
        <v>69</v>
      </c>
      <c r="F90" s="3">
        <v>62</v>
      </c>
      <c r="G90" s="3">
        <v>5</v>
      </c>
      <c r="H90" s="3">
        <v>9</v>
      </c>
      <c r="I90" s="3">
        <v>1</v>
      </c>
      <c r="J90" s="3">
        <v>7</v>
      </c>
      <c r="L90" s="22" t="s">
        <v>2836</v>
      </c>
      <c r="N90" s="3">
        <v>8</v>
      </c>
      <c r="P90" s="3">
        <v>4</v>
      </c>
      <c r="Q90" s="3">
        <v>92</v>
      </c>
      <c r="R90" s="3">
        <v>88</v>
      </c>
      <c r="S90" s="24">
        <f t="shared" si="1"/>
        <v>66.647727272727266</v>
      </c>
      <c r="T90" t="str">
        <f>INDEX(Players19!K:K,MATCH(A90,Players19!C:C,0))</f>
        <v>Rookie</v>
      </c>
      <c r="U90" t="str">
        <f>INDEX(Players19!G:G,MATCH(A90,Players19!C:C,0))</f>
        <v>MID</v>
      </c>
      <c r="V90" t="s">
        <v>465</v>
      </c>
      <c r="W90" s="62">
        <v>43525</v>
      </c>
    </row>
    <row r="91" spans="1:23" x14ac:dyDescent="0.2">
      <c r="A91" t="s">
        <v>717</v>
      </c>
      <c r="B91" t="s">
        <v>235</v>
      </c>
      <c r="C91" t="s">
        <v>2844</v>
      </c>
      <c r="D91" s="3">
        <v>60</v>
      </c>
      <c r="E91" s="3">
        <v>78</v>
      </c>
      <c r="F91" s="3">
        <v>64</v>
      </c>
      <c r="G91" s="3">
        <v>8</v>
      </c>
      <c r="H91" s="3">
        <v>7</v>
      </c>
      <c r="I91" s="3">
        <v>3</v>
      </c>
      <c r="J91" s="3">
        <v>2</v>
      </c>
      <c r="L91" s="22" t="s">
        <v>2837</v>
      </c>
      <c r="M91" s="57">
        <v>1</v>
      </c>
      <c r="N91" s="3">
        <v>8</v>
      </c>
      <c r="O91" s="3">
        <v>1</v>
      </c>
      <c r="P91" s="3">
        <v>2</v>
      </c>
      <c r="Q91" s="3">
        <v>93</v>
      </c>
      <c r="R91" s="3">
        <v>52</v>
      </c>
      <c r="S91" s="24">
        <f t="shared" si="1"/>
        <v>127.5</v>
      </c>
      <c r="T91" t="str">
        <f>INDEX(Players19!K:K,MATCH(A91,Players19!C:C,0))</f>
        <v>Premo</v>
      </c>
      <c r="U91" t="str">
        <f>INDEX(Players19!G:G,MATCH(A91,Players19!C:C,0))</f>
        <v>MID</v>
      </c>
      <c r="V91" t="s">
        <v>465</v>
      </c>
      <c r="W91" s="62">
        <v>43525</v>
      </c>
    </row>
    <row r="92" spans="1:23" x14ac:dyDescent="0.2">
      <c r="A92" t="s">
        <v>1647</v>
      </c>
      <c r="B92" t="s">
        <v>235</v>
      </c>
      <c r="C92" t="s">
        <v>2844</v>
      </c>
      <c r="D92" s="3">
        <v>53</v>
      </c>
      <c r="E92" s="3">
        <v>43</v>
      </c>
      <c r="F92" s="3">
        <v>53</v>
      </c>
      <c r="G92" s="3">
        <v>8</v>
      </c>
      <c r="H92" s="3">
        <v>5</v>
      </c>
      <c r="I92" s="3">
        <v>3</v>
      </c>
      <c r="J92" s="3">
        <v>4</v>
      </c>
      <c r="L92" s="22" t="s">
        <v>2835</v>
      </c>
      <c r="N92" s="3">
        <v>4</v>
      </c>
      <c r="O92" s="3">
        <v>1</v>
      </c>
      <c r="P92" s="3">
        <v>3</v>
      </c>
      <c r="Q92" s="3">
        <v>61</v>
      </c>
      <c r="R92" s="3">
        <v>83</v>
      </c>
      <c r="S92" s="24">
        <f t="shared" si="1"/>
        <v>44.036144578313255</v>
      </c>
      <c r="T92" t="str">
        <f>INDEX(Players19!K:K,MATCH(A92,Players19!C:C,0))</f>
        <v>Premo</v>
      </c>
      <c r="U92" t="str">
        <f>INDEX(Players19!G:G,MATCH(A92,Players19!C:C,0))</f>
        <v>MID/FWD</v>
      </c>
      <c r="V92" t="s">
        <v>465</v>
      </c>
      <c r="W92" s="62">
        <v>43525</v>
      </c>
    </row>
    <row r="93" spans="1:23" x14ac:dyDescent="0.2">
      <c r="A93" t="s">
        <v>826</v>
      </c>
      <c r="B93" t="s">
        <v>235</v>
      </c>
      <c r="C93" t="s">
        <v>2844</v>
      </c>
      <c r="D93" s="3">
        <v>52</v>
      </c>
      <c r="E93" s="3">
        <v>70</v>
      </c>
      <c r="F93" s="3">
        <v>56</v>
      </c>
      <c r="G93" s="3">
        <v>5</v>
      </c>
      <c r="H93" s="3">
        <v>7</v>
      </c>
      <c r="I93" s="3">
        <v>2</v>
      </c>
      <c r="K93" s="3">
        <v>19</v>
      </c>
      <c r="L93" s="22" t="s">
        <v>2840</v>
      </c>
      <c r="N93" s="3">
        <v>6</v>
      </c>
      <c r="O93" s="3">
        <v>2</v>
      </c>
      <c r="P93" s="3">
        <v>1</v>
      </c>
      <c r="Q93" s="3">
        <v>66</v>
      </c>
      <c r="R93" s="3">
        <v>78</v>
      </c>
      <c r="S93" s="24">
        <f t="shared" si="1"/>
        <v>76.282051282051285</v>
      </c>
      <c r="T93" t="str">
        <f>INDEX(Players19!K:K,MATCH(A93,Players19!C:C,0))</f>
        <v>MPR</v>
      </c>
      <c r="U93" t="str">
        <f>INDEX(Players19!G:G,MATCH(A93,Players19!C:C,0))</f>
        <v>RUC</v>
      </c>
      <c r="V93" t="s">
        <v>465</v>
      </c>
      <c r="W93" s="62">
        <v>43525</v>
      </c>
    </row>
    <row r="94" spans="1:23" x14ac:dyDescent="0.2">
      <c r="A94" t="s">
        <v>777</v>
      </c>
      <c r="B94" t="s">
        <v>235</v>
      </c>
      <c r="C94" t="s">
        <v>2844</v>
      </c>
      <c r="D94" s="3">
        <v>49</v>
      </c>
      <c r="E94" s="3">
        <v>59</v>
      </c>
      <c r="F94" s="3">
        <v>45</v>
      </c>
      <c r="G94" s="3">
        <v>7</v>
      </c>
      <c r="H94" s="3">
        <v>6</v>
      </c>
      <c r="I94" s="3">
        <v>5</v>
      </c>
      <c r="J94" s="3">
        <v>1</v>
      </c>
      <c r="L94" s="22" t="s">
        <v>2833</v>
      </c>
      <c r="N94" s="3">
        <v>7</v>
      </c>
      <c r="P94" s="3">
        <v>4</v>
      </c>
      <c r="Q94" s="3">
        <v>76</v>
      </c>
      <c r="R94" s="3">
        <v>85</v>
      </c>
      <c r="S94" s="24">
        <f t="shared" si="1"/>
        <v>59</v>
      </c>
      <c r="T94" t="str">
        <f>INDEX(Players19!K:K,MATCH(A94,Players19!C:C,0))</f>
        <v>MPR</v>
      </c>
      <c r="U94" t="str">
        <f>INDEX(Players19!G:G,MATCH(A94,Players19!C:C,0))</f>
        <v>DEF</v>
      </c>
      <c r="V94" t="s">
        <v>465</v>
      </c>
      <c r="W94" s="62">
        <v>43525</v>
      </c>
    </row>
    <row r="95" spans="1:23" x14ac:dyDescent="0.2">
      <c r="A95" t="s">
        <v>640</v>
      </c>
      <c r="B95" t="s">
        <v>235</v>
      </c>
      <c r="C95" t="s">
        <v>2844</v>
      </c>
      <c r="D95" s="3">
        <v>45</v>
      </c>
      <c r="E95" s="3">
        <v>33</v>
      </c>
      <c r="F95" s="3">
        <v>41</v>
      </c>
      <c r="G95" s="3">
        <v>8</v>
      </c>
      <c r="H95" s="3">
        <v>4</v>
      </c>
      <c r="I95" s="3">
        <v>3</v>
      </c>
      <c r="J95" s="3">
        <v>1</v>
      </c>
      <c r="L95" s="22" t="s">
        <v>2840</v>
      </c>
      <c r="M95" s="57">
        <v>0.2</v>
      </c>
      <c r="N95" s="3">
        <v>5</v>
      </c>
      <c r="P95" s="3">
        <v>4</v>
      </c>
      <c r="Q95" s="3">
        <v>50</v>
      </c>
      <c r="R95" s="3">
        <v>84</v>
      </c>
      <c r="S95" s="24">
        <f t="shared" si="1"/>
        <v>33.392857142857139</v>
      </c>
      <c r="T95" t="str">
        <f>INDEX(Players19!K:K,MATCH(A95,Players19!C:C,0))</f>
        <v>MPR</v>
      </c>
      <c r="U95" t="str">
        <f>INDEX(Players19!G:G,MATCH(A95,Players19!C:C,0))</f>
        <v>FWD</v>
      </c>
      <c r="V95" t="s">
        <v>465</v>
      </c>
      <c r="W95" s="62">
        <v>43525</v>
      </c>
    </row>
    <row r="96" spans="1:23" x14ac:dyDescent="0.2">
      <c r="A96" t="s">
        <v>981</v>
      </c>
      <c r="B96" t="s">
        <v>235</v>
      </c>
      <c r="C96" t="s">
        <v>2844</v>
      </c>
      <c r="D96" s="3">
        <v>42</v>
      </c>
      <c r="E96" s="3">
        <v>46</v>
      </c>
      <c r="F96" s="3">
        <v>38</v>
      </c>
      <c r="G96" s="3">
        <v>7</v>
      </c>
      <c r="H96" s="3">
        <v>4</v>
      </c>
      <c r="I96" s="3">
        <v>2</v>
      </c>
      <c r="J96" s="3">
        <v>1</v>
      </c>
      <c r="L96" s="22" t="s">
        <v>2833</v>
      </c>
      <c r="M96" s="57">
        <v>1</v>
      </c>
      <c r="N96" s="3">
        <v>6</v>
      </c>
      <c r="O96" s="3">
        <v>1</v>
      </c>
      <c r="P96" s="3">
        <v>3</v>
      </c>
      <c r="Q96" s="3">
        <v>63</v>
      </c>
      <c r="R96" s="3">
        <v>74</v>
      </c>
      <c r="S96" s="24">
        <f t="shared" si="1"/>
        <v>52.837837837837839</v>
      </c>
      <c r="T96" t="str">
        <f>INDEX(Players19!K:K,MATCH(A96,Players19!C:C,0))</f>
        <v>MPR</v>
      </c>
      <c r="U96" t="str">
        <f>INDEX(Players19!G:G,MATCH(A96,Players19!C:C,0))</f>
        <v>FWD</v>
      </c>
      <c r="V96" t="s">
        <v>465</v>
      </c>
      <c r="W96" s="62">
        <v>43525</v>
      </c>
    </row>
    <row r="97" spans="1:23" x14ac:dyDescent="0.2">
      <c r="A97" t="s">
        <v>983</v>
      </c>
      <c r="B97" t="s">
        <v>235</v>
      </c>
      <c r="C97" t="s">
        <v>2844</v>
      </c>
      <c r="D97" s="3">
        <v>40</v>
      </c>
      <c r="E97" s="3">
        <v>38</v>
      </c>
      <c r="F97" s="3">
        <v>42</v>
      </c>
      <c r="G97" s="3">
        <v>5</v>
      </c>
      <c r="H97" s="3">
        <v>2</v>
      </c>
      <c r="I97" s="3">
        <v>3</v>
      </c>
      <c r="J97" s="3">
        <v>2</v>
      </c>
      <c r="L97" s="22" t="s">
        <v>2832</v>
      </c>
      <c r="M97" s="57">
        <v>0.3</v>
      </c>
      <c r="N97" s="3">
        <v>4</v>
      </c>
      <c r="O97" s="3">
        <v>1</v>
      </c>
      <c r="P97" s="3">
        <v>1</v>
      </c>
      <c r="Q97" s="3">
        <v>28</v>
      </c>
      <c r="R97" s="3">
        <v>72</v>
      </c>
      <c r="S97" s="24">
        <f t="shared" si="1"/>
        <v>44.861111111111114</v>
      </c>
      <c r="T97" t="str">
        <f>INDEX(Players19!K:K,MATCH(A97,Players19!C:C,0))</f>
        <v>MPR</v>
      </c>
      <c r="U97" t="str">
        <f>INDEX(Players19!G:G,MATCH(A97,Players19!C:C,0))</f>
        <v>FWD</v>
      </c>
      <c r="V97" t="s">
        <v>465</v>
      </c>
      <c r="W97" s="62">
        <v>43525</v>
      </c>
    </row>
    <row r="98" spans="1:23" x14ac:dyDescent="0.2">
      <c r="A98" t="s">
        <v>2647</v>
      </c>
      <c r="B98" t="s">
        <v>235</v>
      </c>
      <c r="C98" t="s">
        <v>2844</v>
      </c>
      <c r="D98" s="3">
        <v>39</v>
      </c>
      <c r="E98" s="3">
        <v>21</v>
      </c>
      <c r="F98" s="3">
        <v>36</v>
      </c>
      <c r="G98" s="3">
        <v>4</v>
      </c>
      <c r="H98" s="3">
        <v>3</v>
      </c>
      <c r="I98" s="3">
        <v>1</v>
      </c>
      <c r="J98" s="3">
        <v>2</v>
      </c>
      <c r="K98" s="3">
        <v>12</v>
      </c>
      <c r="L98" s="22" t="s">
        <v>2840</v>
      </c>
      <c r="N98" s="3">
        <v>4</v>
      </c>
      <c r="O98" s="3">
        <v>2</v>
      </c>
      <c r="P98" s="3">
        <v>3</v>
      </c>
      <c r="Q98" s="3">
        <v>57</v>
      </c>
      <c r="R98" s="3">
        <v>61</v>
      </c>
      <c r="S98" s="24">
        <f t="shared" si="1"/>
        <v>29.262295081967213</v>
      </c>
      <c r="T98" t="str">
        <f>INDEX(Players19!K:K,MATCH(A98,Players19!C:C,0))</f>
        <v>Rookie</v>
      </c>
      <c r="U98" t="str">
        <f>INDEX(Players19!G:G,MATCH(A98,Players19!C:C,0))</f>
        <v>RUC</v>
      </c>
      <c r="V98" t="s">
        <v>465</v>
      </c>
      <c r="W98" s="62">
        <v>43525</v>
      </c>
    </row>
    <row r="99" spans="1:23" x14ac:dyDescent="0.2">
      <c r="A99" t="s">
        <v>999</v>
      </c>
      <c r="B99" t="s">
        <v>235</v>
      </c>
      <c r="C99" t="s">
        <v>2844</v>
      </c>
      <c r="D99" s="3">
        <v>27</v>
      </c>
      <c r="E99" s="3">
        <v>28</v>
      </c>
      <c r="F99" s="3">
        <v>26</v>
      </c>
      <c r="G99" s="3">
        <v>7</v>
      </c>
      <c r="H99" s="3">
        <v>1</v>
      </c>
      <c r="I99" s="3">
        <v>2</v>
      </c>
      <c r="J99" s="3">
        <v>1</v>
      </c>
      <c r="L99" s="22" t="s">
        <v>2835</v>
      </c>
      <c r="N99" s="3">
        <v>2</v>
      </c>
      <c r="P99" s="3">
        <v>3</v>
      </c>
      <c r="Q99" s="3">
        <v>75</v>
      </c>
      <c r="R99" s="3">
        <v>66</v>
      </c>
      <c r="S99" s="24">
        <f t="shared" si="1"/>
        <v>36.060606060606062</v>
      </c>
      <c r="T99" t="str">
        <f>INDEX(Players19!K:K,MATCH(A99,Players19!C:C,0))</f>
        <v>MPR</v>
      </c>
      <c r="U99" t="str">
        <f>INDEX(Players19!G:G,MATCH(A99,Players19!C:C,0))</f>
        <v>DEF</v>
      </c>
      <c r="V99" t="s">
        <v>465</v>
      </c>
      <c r="W99" s="62">
        <v>43525</v>
      </c>
    </row>
    <row r="100" spans="1:23" x14ac:dyDescent="0.2">
      <c r="A100" t="s">
        <v>1567</v>
      </c>
      <c r="B100" t="s">
        <v>235</v>
      </c>
      <c r="C100" t="s">
        <v>2844</v>
      </c>
      <c r="D100" s="3">
        <v>27</v>
      </c>
      <c r="E100" s="3">
        <v>28</v>
      </c>
      <c r="F100" s="3">
        <v>21</v>
      </c>
      <c r="G100" s="3">
        <v>3</v>
      </c>
      <c r="H100" s="3">
        <v>7</v>
      </c>
      <c r="I100" s="3">
        <v>1</v>
      </c>
      <c r="L100" s="22" t="s">
        <v>2832</v>
      </c>
      <c r="N100" s="3">
        <v>5</v>
      </c>
      <c r="P100" s="3">
        <v>3</v>
      </c>
      <c r="Q100" s="3">
        <v>80</v>
      </c>
      <c r="R100" s="3">
        <v>82</v>
      </c>
      <c r="S100" s="24">
        <f t="shared" si="1"/>
        <v>29.024390243902442</v>
      </c>
      <c r="T100" t="str">
        <f>INDEX(Players19!K:K,MATCH(A100,Players19!C:C,0))</f>
        <v>MPR</v>
      </c>
      <c r="U100" t="str">
        <f>INDEX(Players19!G:G,MATCH(A100,Players19!C:C,0))</f>
        <v>DEF</v>
      </c>
      <c r="V100" t="s">
        <v>465</v>
      </c>
      <c r="W100" s="62">
        <v>43525</v>
      </c>
    </row>
    <row r="101" spans="1:23" x14ac:dyDescent="0.2">
      <c r="A101" t="s">
        <v>2661</v>
      </c>
      <c r="B101" t="s">
        <v>235</v>
      </c>
      <c r="C101" t="s">
        <v>2844</v>
      </c>
      <c r="D101" s="3">
        <v>26</v>
      </c>
      <c r="E101" s="3">
        <v>32</v>
      </c>
      <c r="F101" s="3">
        <v>28</v>
      </c>
      <c r="G101" s="3">
        <v>4</v>
      </c>
      <c r="H101" s="3">
        <v>4</v>
      </c>
      <c r="I101" s="3">
        <v>2</v>
      </c>
      <c r="N101" s="3">
        <v>1</v>
      </c>
      <c r="Q101" s="3">
        <v>87</v>
      </c>
      <c r="R101" s="3">
        <v>61</v>
      </c>
      <c r="S101" s="24">
        <f t="shared" si="1"/>
        <v>44.590163934426229</v>
      </c>
      <c r="T101" t="str">
        <f>INDEX(Players19!K:K,MATCH(A101,Players19!C:C,0))</f>
        <v>MPR</v>
      </c>
      <c r="U101" t="str">
        <f>INDEX(Players19!G:G,MATCH(A101,Players19!C:C,0))</f>
        <v>DEF</v>
      </c>
      <c r="V101" t="s">
        <v>465</v>
      </c>
      <c r="W101" s="62">
        <v>43525</v>
      </c>
    </row>
    <row r="102" spans="1:23" x14ac:dyDescent="0.2">
      <c r="A102" t="s">
        <v>684</v>
      </c>
      <c r="B102" t="s">
        <v>235</v>
      </c>
      <c r="C102" t="s">
        <v>2844</v>
      </c>
      <c r="D102" s="3">
        <v>20</v>
      </c>
      <c r="E102" s="3">
        <v>11</v>
      </c>
      <c r="F102" s="3">
        <v>17</v>
      </c>
      <c r="G102" s="3">
        <v>3</v>
      </c>
      <c r="H102" s="3">
        <v>1</v>
      </c>
      <c r="I102" s="3">
        <v>3</v>
      </c>
      <c r="N102" s="3">
        <v>2</v>
      </c>
      <c r="P102" s="3">
        <v>2</v>
      </c>
      <c r="Q102" s="3">
        <v>50</v>
      </c>
      <c r="R102" s="3">
        <v>55</v>
      </c>
      <c r="S102" s="24">
        <f t="shared" si="1"/>
        <v>17</v>
      </c>
      <c r="T102" t="str">
        <f>INDEX(Players19!K:K,MATCH(A102,Players19!C:C,0))</f>
        <v>MPR</v>
      </c>
      <c r="U102" t="str">
        <f>INDEX(Players19!G:G,MATCH(A102,Players19!C:C,0))</f>
        <v>DEF</v>
      </c>
      <c r="V102" t="s">
        <v>465</v>
      </c>
      <c r="W102" s="62">
        <v>43525</v>
      </c>
    </row>
    <row r="103" spans="1:23" x14ac:dyDescent="0.2">
      <c r="A103" t="s">
        <v>648</v>
      </c>
      <c r="B103" t="s">
        <v>235</v>
      </c>
      <c r="C103" t="s">
        <v>2844</v>
      </c>
      <c r="D103" s="3">
        <v>14</v>
      </c>
      <c r="E103" s="3">
        <v>9</v>
      </c>
      <c r="F103" s="3">
        <v>15</v>
      </c>
      <c r="G103" s="3">
        <v>2</v>
      </c>
      <c r="I103" s="3">
        <v>1</v>
      </c>
      <c r="J103" s="3">
        <v>1</v>
      </c>
      <c r="M103" s="57">
        <v>0.1</v>
      </c>
      <c r="Q103" s="3">
        <v>50</v>
      </c>
      <c r="R103" s="3">
        <v>12</v>
      </c>
      <c r="S103" s="24">
        <f t="shared" si="1"/>
        <v>63.75</v>
      </c>
      <c r="T103" t="str">
        <f>INDEX(Players19!K:K,MATCH(A103,Players19!C:C,0))</f>
        <v>MPR</v>
      </c>
      <c r="U103" t="str">
        <f>INDEX(Players19!G:G,MATCH(A103,Players19!C:C,0))</f>
        <v>DEF</v>
      </c>
      <c r="V103" t="s">
        <v>465</v>
      </c>
      <c r="W103" s="62">
        <v>43525</v>
      </c>
    </row>
    <row r="104" spans="1:23" x14ac:dyDescent="0.2">
      <c r="A104" t="s">
        <v>2849</v>
      </c>
      <c r="B104" t="s">
        <v>316</v>
      </c>
      <c r="C104" t="s">
        <v>2844</v>
      </c>
      <c r="D104" s="3">
        <v>145</v>
      </c>
      <c r="E104" s="3">
        <v>136</v>
      </c>
      <c r="F104" s="3">
        <v>154</v>
      </c>
      <c r="G104" s="3">
        <v>22</v>
      </c>
      <c r="H104" s="3">
        <v>18</v>
      </c>
      <c r="I104" s="3">
        <v>11</v>
      </c>
      <c r="J104" s="3">
        <v>2</v>
      </c>
      <c r="L104" s="22" t="s">
        <v>2834</v>
      </c>
      <c r="N104" s="3">
        <v>11</v>
      </c>
      <c r="O104" s="3">
        <v>4</v>
      </c>
      <c r="P104" s="3">
        <v>2</v>
      </c>
      <c r="Q104" s="3">
        <v>90</v>
      </c>
      <c r="R104" s="3">
        <v>88</v>
      </c>
      <c r="S104" s="24">
        <f t="shared" si="1"/>
        <v>131.36363636363637</v>
      </c>
      <c r="T104" t="str">
        <f>INDEX(Players19!K:K,MATCH(A104,Players19!C:C,0))</f>
        <v>MPR</v>
      </c>
      <c r="U104" t="str">
        <f>INDEX(Players19!G:G,MATCH(A104,Players19!C:C,0))</f>
        <v>DEF</v>
      </c>
      <c r="V104" t="s">
        <v>399</v>
      </c>
      <c r="W104" s="62">
        <v>43526</v>
      </c>
    </row>
    <row r="105" spans="1:23" x14ac:dyDescent="0.2">
      <c r="A105" t="s">
        <v>694</v>
      </c>
      <c r="B105" t="s">
        <v>316</v>
      </c>
      <c r="C105" t="s">
        <v>2844</v>
      </c>
      <c r="D105" s="3">
        <v>108</v>
      </c>
      <c r="E105" s="3">
        <v>79</v>
      </c>
      <c r="F105" s="3">
        <v>108</v>
      </c>
      <c r="G105" s="3">
        <v>18</v>
      </c>
      <c r="H105" s="3">
        <v>9</v>
      </c>
      <c r="I105" s="3">
        <v>9</v>
      </c>
      <c r="J105" s="3">
        <v>2</v>
      </c>
      <c r="M105" s="57">
        <v>0.1</v>
      </c>
      <c r="N105" s="3">
        <v>1</v>
      </c>
      <c r="P105" s="3">
        <v>3</v>
      </c>
      <c r="Q105" s="3">
        <v>77</v>
      </c>
      <c r="R105" s="3">
        <v>78</v>
      </c>
      <c r="S105" s="24">
        <f t="shared" si="1"/>
        <v>86.089743589743591</v>
      </c>
      <c r="T105" t="str">
        <f>INDEX(Players19!K:K,MATCH(A105,Players19!C:C,0))</f>
        <v>Premo</v>
      </c>
      <c r="U105" t="str">
        <f>INDEX(Players19!G:G,MATCH(A105,Players19!C:C,0))</f>
        <v>MID</v>
      </c>
      <c r="V105" t="s">
        <v>399</v>
      </c>
      <c r="W105" s="62">
        <v>43526</v>
      </c>
    </row>
    <row r="106" spans="1:23" x14ac:dyDescent="0.2">
      <c r="A106" t="s">
        <v>624</v>
      </c>
      <c r="B106" t="s">
        <v>316</v>
      </c>
      <c r="C106" t="s">
        <v>2844</v>
      </c>
      <c r="D106" s="3">
        <v>105</v>
      </c>
      <c r="E106" s="3">
        <v>82</v>
      </c>
      <c r="F106" s="3">
        <v>107</v>
      </c>
      <c r="G106" s="3">
        <v>10</v>
      </c>
      <c r="H106" s="3">
        <v>16</v>
      </c>
      <c r="I106" s="3">
        <v>4</v>
      </c>
      <c r="J106" s="3">
        <v>7</v>
      </c>
      <c r="L106" s="22" t="s">
        <v>2834</v>
      </c>
      <c r="M106" s="57">
        <v>0.1</v>
      </c>
      <c r="N106" s="3">
        <v>8</v>
      </c>
      <c r="O106" s="3">
        <v>6</v>
      </c>
      <c r="P106" s="3">
        <v>2</v>
      </c>
      <c r="Q106" s="3">
        <v>84</v>
      </c>
      <c r="R106" s="3">
        <v>66</v>
      </c>
      <c r="S106" s="24">
        <f t="shared" si="1"/>
        <v>105.60606060606061</v>
      </c>
      <c r="T106" t="str">
        <f>INDEX(Players19!K:K,MATCH(A106,Players19!C:C,0))</f>
        <v>MPR</v>
      </c>
      <c r="U106" t="str">
        <f>INDEX(Players19!G:G,MATCH(A106,Players19!C:C,0))</f>
        <v>MID</v>
      </c>
      <c r="V106" t="s">
        <v>399</v>
      </c>
      <c r="W106" s="62">
        <v>43526</v>
      </c>
    </row>
    <row r="107" spans="1:23" x14ac:dyDescent="0.2">
      <c r="A107" t="s">
        <v>778</v>
      </c>
      <c r="B107" t="s">
        <v>316</v>
      </c>
      <c r="C107" t="s">
        <v>2844</v>
      </c>
      <c r="D107" s="3">
        <v>102</v>
      </c>
      <c r="E107" s="3">
        <v>88</v>
      </c>
      <c r="F107" s="3">
        <v>105</v>
      </c>
      <c r="G107" s="3">
        <v>14</v>
      </c>
      <c r="H107" s="3">
        <v>15</v>
      </c>
      <c r="I107" s="3">
        <v>7</v>
      </c>
      <c r="J107" s="3">
        <v>2</v>
      </c>
      <c r="L107" s="22" t="s">
        <v>2832</v>
      </c>
      <c r="N107" s="3">
        <v>6</v>
      </c>
      <c r="O107" s="3">
        <v>1</v>
      </c>
      <c r="P107" s="3">
        <v>2</v>
      </c>
      <c r="Q107" s="3">
        <v>75</v>
      </c>
      <c r="R107" s="3">
        <v>84</v>
      </c>
      <c r="S107" s="24">
        <f t="shared" si="1"/>
        <v>89.047619047619051</v>
      </c>
      <c r="T107" t="str">
        <f>INDEX(Players19!K:K,MATCH(A107,Players19!C:C,0))</f>
        <v>MPR</v>
      </c>
      <c r="U107" t="str">
        <f>INDEX(Players19!G:G,MATCH(A107,Players19!C:C,0))</f>
        <v>DEF</v>
      </c>
      <c r="V107" t="s">
        <v>399</v>
      </c>
      <c r="W107" s="62">
        <v>43526</v>
      </c>
    </row>
    <row r="108" spans="1:23" x14ac:dyDescent="0.2">
      <c r="A108" t="s">
        <v>887</v>
      </c>
      <c r="B108" t="s">
        <v>316</v>
      </c>
      <c r="C108" t="s">
        <v>2844</v>
      </c>
      <c r="D108" s="3">
        <v>100</v>
      </c>
      <c r="E108" s="3">
        <v>117</v>
      </c>
      <c r="F108" s="3">
        <v>106</v>
      </c>
      <c r="G108" s="3">
        <v>6</v>
      </c>
      <c r="H108" s="3">
        <v>13</v>
      </c>
      <c r="I108" s="3">
        <v>5</v>
      </c>
      <c r="K108" s="3">
        <v>33</v>
      </c>
      <c r="L108" s="22" t="s">
        <v>2834</v>
      </c>
      <c r="M108" s="57">
        <v>1</v>
      </c>
      <c r="N108" s="3">
        <v>8</v>
      </c>
      <c r="O108" s="3">
        <v>5</v>
      </c>
      <c r="P108" s="3">
        <v>1</v>
      </c>
      <c r="Q108" s="3">
        <v>89</v>
      </c>
      <c r="R108" s="3">
        <v>62</v>
      </c>
      <c r="S108" s="24">
        <f t="shared" si="1"/>
        <v>160.40322580645162</v>
      </c>
      <c r="T108" t="str">
        <f>INDEX(Players19!K:K,MATCH(A108,Players19!C:C,0))</f>
        <v>Premo</v>
      </c>
      <c r="U108" t="str">
        <f>INDEX(Players19!G:G,MATCH(A108,Players19!C:C,0))</f>
        <v>RUC</v>
      </c>
      <c r="V108" t="s">
        <v>399</v>
      </c>
      <c r="W108" s="62">
        <v>43526</v>
      </c>
    </row>
    <row r="109" spans="1:23" x14ac:dyDescent="0.2">
      <c r="A109" t="s">
        <v>913</v>
      </c>
      <c r="B109" t="s">
        <v>316</v>
      </c>
      <c r="C109" t="s">
        <v>2844</v>
      </c>
      <c r="D109" s="3">
        <v>92</v>
      </c>
      <c r="E109" s="3">
        <v>83</v>
      </c>
      <c r="F109" s="3">
        <v>93</v>
      </c>
      <c r="G109" s="3">
        <v>12</v>
      </c>
      <c r="H109" s="3">
        <v>14</v>
      </c>
      <c r="I109" s="3">
        <v>5</v>
      </c>
      <c r="J109" s="3">
        <v>3</v>
      </c>
      <c r="L109" s="22" t="s">
        <v>2832</v>
      </c>
      <c r="N109" s="3">
        <v>7</v>
      </c>
      <c r="P109" s="3">
        <v>2</v>
      </c>
      <c r="Q109" s="3">
        <v>76</v>
      </c>
      <c r="R109" s="3">
        <v>75</v>
      </c>
      <c r="S109" s="24">
        <f t="shared" si="1"/>
        <v>94.066666666666663</v>
      </c>
      <c r="T109" t="str">
        <f>INDEX(Players19!K:K,MATCH(A109,Players19!C:C,0))</f>
        <v>MPR</v>
      </c>
      <c r="U109" t="str">
        <f>INDEX(Players19!G:G,MATCH(A109,Players19!C:C,0))</f>
        <v>MID</v>
      </c>
      <c r="V109" t="s">
        <v>399</v>
      </c>
      <c r="W109" s="62">
        <v>43526</v>
      </c>
    </row>
    <row r="110" spans="1:23" x14ac:dyDescent="0.2">
      <c r="A110" t="s">
        <v>1580</v>
      </c>
      <c r="B110" t="s">
        <v>316</v>
      </c>
      <c r="C110" t="s">
        <v>2844</v>
      </c>
      <c r="D110" s="3">
        <v>87</v>
      </c>
      <c r="E110" s="3">
        <v>92</v>
      </c>
      <c r="F110" s="3">
        <v>88</v>
      </c>
      <c r="G110" s="3">
        <v>15</v>
      </c>
      <c r="H110" s="3">
        <v>11</v>
      </c>
      <c r="I110" s="3">
        <v>4</v>
      </c>
      <c r="J110" s="3">
        <v>2</v>
      </c>
      <c r="L110" s="22" t="s">
        <v>2838</v>
      </c>
      <c r="N110" s="3">
        <v>11</v>
      </c>
      <c r="O110" s="3">
        <v>7</v>
      </c>
      <c r="P110" s="3">
        <v>4</v>
      </c>
      <c r="Q110" s="3">
        <v>80</v>
      </c>
      <c r="R110" s="3">
        <v>56</v>
      </c>
      <c r="S110" s="24">
        <f t="shared" si="1"/>
        <v>139.64285714285714</v>
      </c>
      <c r="T110" t="str">
        <f>INDEX(Players19!K:K,MATCH(A110,Players19!C:C,0))</f>
        <v>MPR</v>
      </c>
      <c r="U110" t="str">
        <f>INDEX(Players19!G:G,MATCH(A110,Players19!C:C,0))</f>
        <v>MID</v>
      </c>
      <c r="V110" t="s">
        <v>399</v>
      </c>
      <c r="W110" s="62">
        <v>43526</v>
      </c>
    </row>
    <row r="111" spans="1:23" x14ac:dyDescent="0.2">
      <c r="A111" t="s">
        <v>1675</v>
      </c>
      <c r="B111" t="s">
        <v>316</v>
      </c>
      <c r="C111" t="s">
        <v>2844</v>
      </c>
      <c r="D111" s="3">
        <v>81</v>
      </c>
      <c r="E111" s="3">
        <v>73</v>
      </c>
      <c r="F111" s="3">
        <v>77</v>
      </c>
      <c r="G111" s="3">
        <v>10</v>
      </c>
      <c r="H111" s="3">
        <v>17</v>
      </c>
      <c r="I111" s="3">
        <v>2</v>
      </c>
      <c r="J111" s="3">
        <v>5</v>
      </c>
      <c r="L111" s="22" t="s">
        <v>2850</v>
      </c>
      <c r="N111" s="3">
        <v>8</v>
      </c>
      <c r="O111" s="3">
        <v>4</v>
      </c>
      <c r="P111" s="3">
        <v>5</v>
      </c>
      <c r="Q111" s="3">
        <v>70</v>
      </c>
      <c r="R111" s="3">
        <v>60</v>
      </c>
      <c r="S111" s="24">
        <f t="shared" si="1"/>
        <v>103.41666666666666</v>
      </c>
      <c r="T111" t="str">
        <f>INDEX(Players19!K:K,MATCH(A111,Players19!C:C,0))</f>
        <v>Rookie</v>
      </c>
      <c r="U111" t="str">
        <f>INDEX(Players19!G:G,MATCH(A111,Players19!C:C,0))</f>
        <v>MID</v>
      </c>
      <c r="V111" t="s">
        <v>399</v>
      </c>
      <c r="W111" s="62">
        <v>43526</v>
      </c>
    </row>
    <row r="112" spans="1:23" x14ac:dyDescent="0.2">
      <c r="A112" t="s">
        <v>868</v>
      </c>
      <c r="B112" t="s">
        <v>316</v>
      </c>
      <c r="C112" t="s">
        <v>2844</v>
      </c>
      <c r="D112" s="3">
        <v>81</v>
      </c>
      <c r="E112" s="3">
        <v>67</v>
      </c>
      <c r="F112" s="3">
        <v>77</v>
      </c>
      <c r="G112" s="3">
        <v>8</v>
      </c>
      <c r="H112" s="3">
        <v>17</v>
      </c>
      <c r="I112" s="3">
        <v>3</v>
      </c>
      <c r="J112" s="3">
        <v>4</v>
      </c>
      <c r="L112" s="22" t="s">
        <v>2840</v>
      </c>
      <c r="N112" s="3">
        <v>6</v>
      </c>
      <c r="O112" s="3">
        <v>3</v>
      </c>
      <c r="P112" s="3">
        <v>4</v>
      </c>
      <c r="Q112" s="3">
        <v>84</v>
      </c>
      <c r="R112" s="3">
        <v>55</v>
      </c>
      <c r="S112" s="24">
        <f t="shared" si="1"/>
        <v>103.54545454545455</v>
      </c>
      <c r="T112" t="str">
        <f>INDEX(Players19!K:K,MATCH(A112,Players19!C:C,0))</f>
        <v>Premo</v>
      </c>
      <c r="U112" t="str">
        <f>INDEX(Players19!G:G,MATCH(A112,Players19!C:C,0))</f>
        <v>MID</v>
      </c>
      <c r="V112" t="s">
        <v>399</v>
      </c>
      <c r="W112" s="62">
        <v>43526</v>
      </c>
    </row>
    <row r="113" spans="1:23" x14ac:dyDescent="0.2">
      <c r="A113" t="s">
        <v>703</v>
      </c>
      <c r="B113" t="s">
        <v>316</v>
      </c>
      <c r="C113" t="s">
        <v>2844</v>
      </c>
      <c r="D113" s="3">
        <v>79</v>
      </c>
      <c r="E113" s="3">
        <v>79</v>
      </c>
      <c r="F113" s="3">
        <v>78</v>
      </c>
      <c r="G113" s="3">
        <v>9</v>
      </c>
      <c r="H113" s="3">
        <v>11</v>
      </c>
      <c r="I113" s="3">
        <v>5</v>
      </c>
      <c r="J113" s="3">
        <v>3</v>
      </c>
      <c r="L113" s="22" t="s">
        <v>2833</v>
      </c>
      <c r="M113" s="57">
        <v>1</v>
      </c>
      <c r="N113" s="3">
        <v>5</v>
      </c>
      <c r="P113" s="3">
        <v>3</v>
      </c>
      <c r="Q113" s="3">
        <v>85</v>
      </c>
      <c r="R113" s="3">
        <v>75</v>
      </c>
      <c r="S113" s="24">
        <f t="shared" si="1"/>
        <v>89.533333333333331</v>
      </c>
      <c r="T113" t="str">
        <f>INDEX(Players19!K:K,MATCH(A113,Players19!C:C,0))</f>
        <v>MPR</v>
      </c>
      <c r="U113" t="str">
        <f>INDEX(Players19!G:G,MATCH(A113,Players19!C:C,0))</f>
        <v>DEF</v>
      </c>
      <c r="V113" t="s">
        <v>399</v>
      </c>
      <c r="W113" s="62">
        <v>43526</v>
      </c>
    </row>
    <row r="114" spans="1:23" x14ac:dyDescent="0.2">
      <c r="A114" t="s">
        <v>766</v>
      </c>
      <c r="B114" t="s">
        <v>316</v>
      </c>
      <c r="C114" t="s">
        <v>2844</v>
      </c>
      <c r="D114" s="3">
        <v>78</v>
      </c>
      <c r="E114" s="3">
        <v>79</v>
      </c>
      <c r="F114" s="3">
        <v>85</v>
      </c>
      <c r="G114" s="3">
        <v>13</v>
      </c>
      <c r="H114" s="3">
        <v>10</v>
      </c>
      <c r="I114" s="3">
        <v>7</v>
      </c>
      <c r="J114" s="3">
        <v>1</v>
      </c>
      <c r="L114" s="22" t="s">
        <v>2835</v>
      </c>
      <c r="N114" s="3">
        <v>6</v>
      </c>
      <c r="O114" s="3">
        <v>1</v>
      </c>
      <c r="P114" s="3">
        <v>2</v>
      </c>
      <c r="Q114" s="3">
        <v>82</v>
      </c>
      <c r="R114" s="3">
        <v>81</v>
      </c>
      <c r="S114" s="24">
        <f t="shared" si="1"/>
        <v>82.901234567901241</v>
      </c>
      <c r="T114" t="str">
        <f>INDEX(Players19!K:K,MATCH(A114,Players19!C:C,0))</f>
        <v>MPR</v>
      </c>
      <c r="U114" t="str">
        <f>INDEX(Players19!G:G,MATCH(A114,Players19!C:C,0))</f>
        <v>DEF</v>
      </c>
      <c r="V114" t="s">
        <v>399</v>
      </c>
      <c r="W114" s="62">
        <v>43526</v>
      </c>
    </row>
    <row r="115" spans="1:23" x14ac:dyDescent="0.2">
      <c r="A115" t="s">
        <v>1541</v>
      </c>
      <c r="B115" t="s">
        <v>316</v>
      </c>
      <c r="C115" t="s">
        <v>2844</v>
      </c>
      <c r="D115" s="3">
        <v>74</v>
      </c>
      <c r="E115" s="3">
        <v>59</v>
      </c>
      <c r="F115" s="3">
        <v>72</v>
      </c>
      <c r="G115" s="3">
        <v>13</v>
      </c>
      <c r="H115" s="3">
        <v>3</v>
      </c>
      <c r="I115" s="3">
        <v>7</v>
      </c>
      <c r="J115" s="3">
        <v>2</v>
      </c>
      <c r="N115" s="3">
        <v>4</v>
      </c>
      <c r="P115" s="3">
        <v>3</v>
      </c>
      <c r="Q115" s="3">
        <v>50</v>
      </c>
      <c r="R115" s="3">
        <v>84</v>
      </c>
      <c r="S115" s="24">
        <f t="shared" si="1"/>
        <v>59.702380952380949</v>
      </c>
      <c r="T115" t="str">
        <f>INDEX(Players19!K:K,MATCH(A115,Players19!C:C,0))</f>
        <v>MPR</v>
      </c>
      <c r="U115" t="str">
        <f>INDEX(Players19!G:G,MATCH(A115,Players19!C:C,0))</f>
        <v>DEF</v>
      </c>
      <c r="V115" t="s">
        <v>399</v>
      </c>
      <c r="W115" s="62">
        <v>43526</v>
      </c>
    </row>
    <row r="116" spans="1:23" x14ac:dyDescent="0.2">
      <c r="A116" t="s">
        <v>897</v>
      </c>
      <c r="B116" t="s">
        <v>316</v>
      </c>
      <c r="C116" t="s">
        <v>2844</v>
      </c>
      <c r="D116" s="3">
        <v>70</v>
      </c>
      <c r="E116" s="3">
        <v>72</v>
      </c>
      <c r="F116" s="3">
        <v>77</v>
      </c>
      <c r="G116" s="3">
        <v>3</v>
      </c>
      <c r="H116" s="3">
        <v>5</v>
      </c>
      <c r="I116" s="3">
        <v>1</v>
      </c>
      <c r="J116" s="3">
        <v>4</v>
      </c>
      <c r="K116" s="3">
        <v>25</v>
      </c>
      <c r="L116" s="22" t="s">
        <v>2838</v>
      </c>
      <c r="M116" s="57">
        <v>1.1000000000000001</v>
      </c>
      <c r="N116" s="3">
        <v>4</v>
      </c>
      <c r="O116" s="3">
        <v>2</v>
      </c>
      <c r="P116" s="3">
        <v>1</v>
      </c>
      <c r="Q116" s="3">
        <v>87</v>
      </c>
      <c r="R116" s="3">
        <v>38</v>
      </c>
      <c r="S116" s="24">
        <f t="shared" si="1"/>
        <v>161.05263157894737</v>
      </c>
      <c r="T116" t="str">
        <f>INDEX(Players19!K:K,MATCH(A116,Players19!C:C,0))</f>
        <v>MPR</v>
      </c>
      <c r="U116" t="str">
        <f>INDEX(Players19!G:G,MATCH(A116,Players19!C:C,0))</f>
        <v>RUC</v>
      </c>
      <c r="V116" t="s">
        <v>399</v>
      </c>
      <c r="W116" s="62">
        <v>43526</v>
      </c>
    </row>
    <row r="117" spans="1:23" x14ac:dyDescent="0.2">
      <c r="A117" t="s">
        <v>1679</v>
      </c>
      <c r="B117" t="s">
        <v>316</v>
      </c>
      <c r="C117" t="s">
        <v>2844</v>
      </c>
      <c r="D117" s="3">
        <v>68</v>
      </c>
      <c r="E117" s="3">
        <v>66</v>
      </c>
      <c r="F117" s="3">
        <v>70</v>
      </c>
      <c r="G117" s="3">
        <v>8</v>
      </c>
      <c r="H117" s="3">
        <v>8</v>
      </c>
      <c r="I117" s="3">
        <v>3</v>
      </c>
      <c r="J117" s="3">
        <v>3</v>
      </c>
      <c r="L117" s="22" t="s">
        <v>2832</v>
      </c>
      <c r="M117" s="57">
        <v>1</v>
      </c>
      <c r="N117" s="3">
        <v>5</v>
      </c>
      <c r="P117" s="3">
        <v>1</v>
      </c>
      <c r="Q117" s="3">
        <v>93</v>
      </c>
      <c r="R117" s="3">
        <v>77</v>
      </c>
      <c r="S117" s="24">
        <f t="shared" si="1"/>
        <v>72.857142857142847</v>
      </c>
      <c r="T117" t="str">
        <f>INDEX(Players19!K:K,MATCH(A117,Players19!C:C,0))</f>
        <v>Rookie</v>
      </c>
      <c r="U117" t="str">
        <f>INDEX(Players19!G:G,MATCH(A117,Players19!C:C,0))</f>
        <v>DEF</v>
      </c>
      <c r="V117" t="s">
        <v>399</v>
      </c>
      <c r="W117" s="62">
        <v>43526</v>
      </c>
    </row>
    <row r="118" spans="1:23" x14ac:dyDescent="0.2">
      <c r="A118" t="s">
        <v>957</v>
      </c>
      <c r="B118" t="s">
        <v>316</v>
      </c>
      <c r="C118" t="s">
        <v>2844</v>
      </c>
      <c r="D118" s="3">
        <v>63</v>
      </c>
      <c r="E118" s="3">
        <v>43</v>
      </c>
      <c r="F118" s="3">
        <v>64</v>
      </c>
      <c r="G118" s="3">
        <v>7</v>
      </c>
      <c r="H118" s="3">
        <v>4</v>
      </c>
      <c r="I118" s="3">
        <v>7</v>
      </c>
      <c r="M118" s="57">
        <v>2.1</v>
      </c>
      <c r="N118" s="3">
        <v>2</v>
      </c>
      <c r="P118" s="3">
        <v>2</v>
      </c>
      <c r="Q118" s="3">
        <v>63</v>
      </c>
      <c r="R118" s="3">
        <v>66</v>
      </c>
      <c r="S118" s="24">
        <f t="shared" si="1"/>
        <v>55.378787878787875</v>
      </c>
      <c r="T118" t="str">
        <f>INDEX(Players19!K:K,MATCH(A118,Players19!C:C,0))</f>
        <v>Rookie</v>
      </c>
      <c r="U118" t="str">
        <f>INDEX(Players19!G:G,MATCH(A118,Players19!C:C,0))</f>
        <v>FWD</v>
      </c>
      <c r="V118" t="s">
        <v>399</v>
      </c>
      <c r="W118" s="62">
        <v>43526</v>
      </c>
    </row>
    <row r="119" spans="1:23" x14ac:dyDescent="0.2">
      <c r="A119" t="s">
        <v>2719</v>
      </c>
      <c r="B119" t="s">
        <v>316</v>
      </c>
      <c r="C119" t="s">
        <v>2844</v>
      </c>
      <c r="D119" s="3">
        <v>62</v>
      </c>
      <c r="E119" s="3">
        <v>59</v>
      </c>
      <c r="F119" s="3">
        <v>55</v>
      </c>
      <c r="G119" s="3">
        <v>10</v>
      </c>
      <c r="H119" s="3">
        <v>11</v>
      </c>
      <c r="I119" s="3">
        <v>2</v>
      </c>
      <c r="J119" s="3">
        <v>1</v>
      </c>
      <c r="N119" s="3">
        <v>8</v>
      </c>
      <c r="O119" s="3">
        <v>1</v>
      </c>
      <c r="P119" s="3">
        <v>3</v>
      </c>
      <c r="Q119" s="3">
        <v>76</v>
      </c>
      <c r="R119" s="3">
        <v>70</v>
      </c>
      <c r="S119" s="24">
        <f t="shared" si="1"/>
        <v>71.642857142857139</v>
      </c>
      <c r="T119" t="str">
        <f>INDEX(Players19!K:K,MATCH(A119,Players19!C:C,0))</f>
        <v>Rookie</v>
      </c>
      <c r="U119" t="str">
        <f>INDEX(Players19!G:G,MATCH(A119,Players19!C:C,0))</f>
        <v>MID</v>
      </c>
      <c r="V119" t="s">
        <v>399</v>
      </c>
      <c r="W119" s="62">
        <v>43526</v>
      </c>
    </row>
    <row r="120" spans="1:23" x14ac:dyDescent="0.2">
      <c r="A120" t="s">
        <v>660</v>
      </c>
      <c r="B120" t="s">
        <v>316</v>
      </c>
      <c r="C120" t="s">
        <v>2844</v>
      </c>
      <c r="D120" s="3">
        <v>57</v>
      </c>
      <c r="E120" s="3">
        <v>53</v>
      </c>
      <c r="F120" s="3">
        <v>54</v>
      </c>
      <c r="G120" s="3">
        <v>8</v>
      </c>
      <c r="H120" s="3">
        <v>2</v>
      </c>
      <c r="I120" s="3">
        <v>4</v>
      </c>
      <c r="J120" s="3">
        <v>2</v>
      </c>
      <c r="L120" s="22" t="s">
        <v>2832</v>
      </c>
      <c r="M120" s="57">
        <v>1.2</v>
      </c>
      <c r="N120" s="3">
        <v>3</v>
      </c>
      <c r="P120" s="3">
        <v>3</v>
      </c>
      <c r="Q120" s="3">
        <v>60</v>
      </c>
      <c r="R120" s="3">
        <v>58</v>
      </c>
      <c r="S120" s="24">
        <f t="shared" si="1"/>
        <v>77.672413793103459</v>
      </c>
      <c r="T120" t="str">
        <f>INDEX(Players19!K:K,MATCH(A120,Players19!C:C,0))</f>
        <v>MPR</v>
      </c>
      <c r="U120" t="str">
        <f>INDEX(Players19!G:G,MATCH(A120,Players19!C:C,0))</f>
        <v>FWD</v>
      </c>
      <c r="V120" t="s">
        <v>399</v>
      </c>
      <c r="W120" s="62">
        <v>43526</v>
      </c>
    </row>
    <row r="121" spans="1:23" x14ac:dyDescent="0.2">
      <c r="A121" t="s">
        <v>1524</v>
      </c>
      <c r="B121" t="s">
        <v>316</v>
      </c>
      <c r="C121" t="s">
        <v>2844</v>
      </c>
      <c r="D121" s="3">
        <v>55</v>
      </c>
      <c r="E121" s="3">
        <v>62</v>
      </c>
      <c r="F121" s="3">
        <v>59</v>
      </c>
      <c r="G121" s="3">
        <v>6</v>
      </c>
      <c r="H121" s="3">
        <v>8</v>
      </c>
      <c r="I121" s="3">
        <v>7</v>
      </c>
      <c r="N121" s="3">
        <v>7</v>
      </c>
      <c r="O121" s="3">
        <v>1</v>
      </c>
      <c r="P121" s="3">
        <v>1</v>
      </c>
      <c r="Q121" s="3">
        <v>100</v>
      </c>
      <c r="R121" s="3">
        <v>87</v>
      </c>
      <c r="S121" s="24">
        <f t="shared" si="1"/>
        <v>60.574712643678161</v>
      </c>
      <c r="T121" t="str">
        <f>INDEX(Players19!K:K,MATCH(A121,Players19!C:C,0))</f>
        <v>Rookie</v>
      </c>
      <c r="U121" t="str">
        <f>INDEX(Players19!G:G,MATCH(A121,Players19!C:C,0))</f>
        <v>DEF</v>
      </c>
      <c r="V121" t="s">
        <v>399</v>
      </c>
      <c r="W121" s="62">
        <v>43526</v>
      </c>
    </row>
    <row r="122" spans="1:23" x14ac:dyDescent="0.2">
      <c r="A122" t="s">
        <v>1006</v>
      </c>
      <c r="B122" t="s">
        <v>316</v>
      </c>
      <c r="C122" t="s">
        <v>2844</v>
      </c>
      <c r="D122" s="3">
        <v>54</v>
      </c>
      <c r="E122" s="3">
        <v>42</v>
      </c>
      <c r="F122" s="3">
        <v>60</v>
      </c>
      <c r="G122" s="3">
        <v>4</v>
      </c>
      <c r="H122" s="3">
        <v>7</v>
      </c>
      <c r="I122" s="3">
        <v>6</v>
      </c>
      <c r="J122" s="3">
        <v>2</v>
      </c>
      <c r="M122" s="57">
        <v>0.2</v>
      </c>
      <c r="N122" s="3">
        <v>1</v>
      </c>
      <c r="Q122" s="3">
        <v>81</v>
      </c>
      <c r="R122" s="3">
        <v>74</v>
      </c>
      <c r="S122" s="24">
        <f t="shared" si="1"/>
        <v>48.243243243243242</v>
      </c>
      <c r="T122" t="str">
        <f>INDEX(Players19!K:K,MATCH(A122,Players19!C:C,0))</f>
        <v>MPR</v>
      </c>
      <c r="U122" t="str">
        <f>INDEX(Players19!G:G,MATCH(A122,Players19!C:C,0))</f>
        <v>FWD</v>
      </c>
      <c r="V122" t="s">
        <v>399</v>
      </c>
      <c r="W122" s="62">
        <v>43526</v>
      </c>
    </row>
    <row r="123" spans="1:23" x14ac:dyDescent="0.2">
      <c r="A123" t="s">
        <v>738</v>
      </c>
      <c r="B123" t="s">
        <v>316</v>
      </c>
      <c r="C123" t="s">
        <v>2844</v>
      </c>
      <c r="D123" s="3">
        <v>48</v>
      </c>
      <c r="E123" s="3">
        <v>51</v>
      </c>
      <c r="F123" s="3">
        <v>48</v>
      </c>
      <c r="G123" s="3">
        <v>5</v>
      </c>
      <c r="H123" s="3">
        <v>7</v>
      </c>
      <c r="I123" s="3">
        <v>4</v>
      </c>
      <c r="L123" s="22" t="s">
        <v>2832</v>
      </c>
      <c r="M123" s="57">
        <v>1</v>
      </c>
      <c r="N123" s="3">
        <v>4</v>
      </c>
      <c r="P123" s="3">
        <v>2</v>
      </c>
      <c r="Q123" s="3">
        <v>91</v>
      </c>
      <c r="R123" s="3">
        <v>75</v>
      </c>
      <c r="S123" s="24">
        <f t="shared" si="1"/>
        <v>57.800000000000004</v>
      </c>
      <c r="T123" t="str">
        <f>INDEX(Players19!K:K,MATCH(A123,Players19!C:C,0))</f>
        <v>MPR</v>
      </c>
      <c r="U123" t="str">
        <f>INDEX(Players19!G:G,MATCH(A123,Players19!C:C,0))</f>
        <v>FWD</v>
      </c>
      <c r="V123" t="s">
        <v>399</v>
      </c>
      <c r="W123" s="62">
        <v>43526</v>
      </c>
    </row>
    <row r="124" spans="1:23" x14ac:dyDescent="0.2">
      <c r="A124" t="s">
        <v>871</v>
      </c>
      <c r="B124" t="s">
        <v>316</v>
      </c>
      <c r="C124" t="s">
        <v>2844</v>
      </c>
      <c r="D124" s="3">
        <v>47</v>
      </c>
      <c r="E124" s="3">
        <v>59</v>
      </c>
      <c r="F124" s="3">
        <v>49</v>
      </c>
      <c r="G124" s="3">
        <v>3</v>
      </c>
      <c r="H124" s="3">
        <v>8</v>
      </c>
      <c r="I124" s="3">
        <v>2</v>
      </c>
      <c r="J124" s="3">
        <v>1</v>
      </c>
      <c r="M124" s="57">
        <v>2</v>
      </c>
      <c r="N124" s="3">
        <v>3</v>
      </c>
      <c r="O124" s="3">
        <v>2</v>
      </c>
      <c r="Q124" s="3">
        <v>100</v>
      </c>
      <c r="R124" s="3">
        <v>75</v>
      </c>
      <c r="S124" s="24">
        <f t="shared" si="1"/>
        <v>66.86666666666666</v>
      </c>
      <c r="T124" t="str">
        <f>INDEX(Players19!K:K,MATCH(A124,Players19!C:C,0))</f>
        <v>MPR</v>
      </c>
      <c r="U124" t="str">
        <f>INDEX(Players19!G:G,MATCH(A124,Players19!C:C,0))</f>
        <v>FWD</v>
      </c>
      <c r="V124" t="s">
        <v>399</v>
      </c>
      <c r="W124" s="62">
        <v>43526</v>
      </c>
    </row>
    <row r="125" spans="1:23" x14ac:dyDescent="0.2">
      <c r="A125" t="s">
        <v>961</v>
      </c>
      <c r="B125" t="s">
        <v>316</v>
      </c>
      <c r="C125" t="s">
        <v>2844</v>
      </c>
      <c r="D125" s="3">
        <v>46</v>
      </c>
      <c r="E125" s="3">
        <v>51</v>
      </c>
      <c r="F125" s="3">
        <v>40</v>
      </c>
      <c r="H125" s="3">
        <v>14</v>
      </c>
      <c r="J125" s="3">
        <v>6</v>
      </c>
      <c r="L125" s="22" t="s">
        <v>2835</v>
      </c>
      <c r="N125" s="3">
        <v>10</v>
      </c>
      <c r="O125" s="3">
        <v>1</v>
      </c>
      <c r="P125" s="3">
        <v>4</v>
      </c>
      <c r="Q125" s="3">
        <v>64</v>
      </c>
      <c r="R125" s="3">
        <v>73</v>
      </c>
      <c r="S125" s="24">
        <f t="shared" si="1"/>
        <v>59.38356164383562</v>
      </c>
      <c r="T125" t="str">
        <f>INDEX(Players19!K:K,MATCH(A125,Players19!C:C,0))</f>
        <v>MPR</v>
      </c>
      <c r="U125" t="str">
        <f>INDEX(Players19!G:G,MATCH(A125,Players19!C:C,0))</f>
        <v>FWD</v>
      </c>
      <c r="V125" t="s">
        <v>399</v>
      </c>
      <c r="W125" s="62">
        <v>43526</v>
      </c>
    </row>
    <row r="126" spans="1:23" x14ac:dyDescent="0.2">
      <c r="A126" t="s">
        <v>2734</v>
      </c>
      <c r="B126" t="s">
        <v>316</v>
      </c>
      <c r="C126" t="s">
        <v>2844</v>
      </c>
      <c r="D126" s="3">
        <v>44</v>
      </c>
      <c r="E126" s="3">
        <v>31</v>
      </c>
      <c r="F126" s="3">
        <v>44</v>
      </c>
      <c r="G126" s="3">
        <v>6</v>
      </c>
      <c r="H126" s="3">
        <v>4</v>
      </c>
      <c r="I126" s="3">
        <v>3</v>
      </c>
      <c r="J126" s="3">
        <v>2</v>
      </c>
      <c r="M126" s="57">
        <v>0.1</v>
      </c>
      <c r="N126" s="3">
        <v>1</v>
      </c>
      <c r="P126" s="3">
        <v>1</v>
      </c>
      <c r="Q126" s="3">
        <v>50</v>
      </c>
      <c r="R126" s="3">
        <v>59</v>
      </c>
      <c r="S126" s="24">
        <f t="shared" si="1"/>
        <v>44.661016949152547</v>
      </c>
      <c r="T126" t="str">
        <f>INDEX(Players19!K:K,MATCH(A126,Players19!C:C,0))</f>
        <v>Rookie</v>
      </c>
      <c r="U126" t="str">
        <f>INDEX(Players19!G:G,MATCH(A126,Players19!C:C,0))</f>
        <v>MID</v>
      </c>
      <c r="V126" t="s">
        <v>399</v>
      </c>
      <c r="W126" s="62">
        <v>43526</v>
      </c>
    </row>
    <row r="127" spans="1:23" x14ac:dyDescent="0.2">
      <c r="A127" t="s">
        <v>780</v>
      </c>
      <c r="B127" t="s">
        <v>316</v>
      </c>
      <c r="C127" t="s">
        <v>2844</v>
      </c>
      <c r="D127" s="3">
        <v>42</v>
      </c>
      <c r="E127" s="3">
        <v>36</v>
      </c>
      <c r="F127" s="3">
        <v>45</v>
      </c>
      <c r="G127" s="3">
        <v>4</v>
      </c>
      <c r="H127" s="3">
        <v>2</v>
      </c>
      <c r="I127" s="3">
        <v>4</v>
      </c>
      <c r="J127" s="3">
        <v>3</v>
      </c>
      <c r="L127" s="22" t="s">
        <v>2832</v>
      </c>
      <c r="M127" s="57">
        <v>0.1</v>
      </c>
      <c r="N127" s="3">
        <v>3</v>
      </c>
      <c r="P127" s="3">
        <v>1</v>
      </c>
      <c r="Q127" s="3">
        <v>33</v>
      </c>
      <c r="R127" s="3">
        <v>79</v>
      </c>
      <c r="S127" s="24">
        <f t="shared" si="1"/>
        <v>38.734177215189874</v>
      </c>
      <c r="T127" t="str">
        <f>INDEX(Players19!K:K,MATCH(A127,Players19!C:C,0))</f>
        <v>MPR</v>
      </c>
      <c r="U127" t="str">
        <f>INDEX(Players19!G:G,MATCH(A127,Players19!C:C,0))</f>
        <v>FWD</v>
      </c>
      <c r="V127" t="s">
        <v>399</v>
      </c>
      <c r="W127" s="62">
        <v>43526</v>
      </c>
    </row>
    <row r="128" spans="1:23" x14ac:dyDescent="0.2">
      <c r="A128" t="s">
        <v>555</v>
      </c>
      <c r="B128" t="s">
        <v>316</v>
      </c>
      <c r="C128" t="s">
        <v>2844</v>
      </c>
      <c r="D128" s="3">
        <v>26</v>
      </c>
      <c r="E128" s="3">
        <v>37</v>
      </c>
      <c r="F128" s="3">
        <v>24</v>
      </c>
      <c r="G128" s="3">
        <v>3</v>
      </c>
      <c r="H128" s="3">
        <v>2</v>
      </c>
      <c r="I128" s="3">
        <v>1</v>
      </c>
      <c r="J128" s="3">
        <v>1</v>
      </c>
      <c r="M128" s="57">
        <v>1</v>
      </c>
      <c r="N128" s="3">
        <v>2</v>
      </c>
      <c r="P128" s="3">
        <v>1</v>
      </c>
      <c r="Q128" s="3">
        <v>40</v>
      </c>
      <c r="R128" s="3">
        <v>85</v>
      </c>
      <c r="S128" s="24">
        <f t="shared" si="1"/>
        <v>37</v>
      </c>
      <c r="T128" t="str">
        <f>INDEX(Players19!K:K,MATCH(A128,Players19!C:C,0))</f>
        <v>MPR</v>
      </c>
      <c r="U128" t="str">
        <f>INDEX(Players19!G:G,MATCH(A128,Players19!C:C,0))</f>
        <v>FWD</v>
      </c>
      <c r="V128" t="s">
        <v>399</v>
      </c>
      <c r="W128" s="62">
        <v>43526</v>
      </c>
    </row>
    <row r="129" spans="1:23" x14ac:dyDescent="0.2">
      <c r="A129" t="s">
        <v>528</v>
      </c>
      <c r="B129" t="s">
        <v>316</v>
      </c>
      <c r="C129" t="s">
        <v>2844</v>
      </c>
      <c r="D129" s="3">
        <v>21</v>
      </c>
      <c r="E129" s="3">
        <v>16</v>
      </c>
      <c r="F129" s="3">
        <v>22</v>
      </c>
      <c r="G129" s="3">
        <v>4</v>
      </c>
      <c r="H129" s="3">
        <v>4</v>
      </c>
      <c r="I129" s="3">
        <v>1</v>
      </c>
      <c r="J129" s="3">
        <v>1</v>
      </c>
      <c r="L129" s="22" t="s">
        <v>2835</v>
      </c>
      <c r="N129" s="3">
        <v>3</v>
      </c>
      <c r="O129" s="3">
        <v>2</v>
      </c>
      <c r="P129" s="3">
        <v>2</v>
      </c>
      <c r="Q129" s="3">
        <v>50</v>
      </c>
      <c r="R129" s="3">
        <v>20</v>
      </c>
      <c r="S129" s="24">
        <f t="shared" si="1"/>
        <v>68</v>
      </c>
      <c r="T129" t="str">
        <f>INDEX(Players19!K:K,MATCH(A129,Players19!C:C,0))</f>
        <v>MPR</v>
      </c>
      <c r="U129" t="str">
        <f>INDEX(Players19!G:G,MATCH(A129,Players19!C:C,0))</f>
        <v>MID</v>
      </c>
      <c r="V129" t="s">
        <v>399</v>
      </c>
      <c r="W129" s="62">
        <v>43526</v>
      </c>
    </row>
    <row r="130" spans="1:23" x14ac:dyDescent="0.2">
      <c r="A130" t="s">
        <v>672</v>
      </c>
      <c r="B130" t="s">
        <v>399</v>
      </c>
      <c r="C130" t="s">
        <v>2844</v>
      </c>
      <c r="D130" s="3">
        <v>101</v>
      </c>
      <c r="E130" s="3">
        <v>117</v>
      </c>
      <c r="F130" s="3">
        <v>103</v>
      </c>
      <c r="G130" s="3">
        <v>10</v>
      </c>
      <c r="H130" s="3">
        <v>8</v>
      </c>
      <c r="I130" s="3">
        <v>5</v>
      </c>
      <c r="J130" s="3">
        <v>7</v>
      </c>
      <c r="M130" s="57">
        <v>2</v>
      </c>
      <c r="N130" s="3">
        <v>10</v>
      </c>
      <c r="O130" s="3">
        <v>4</v>
      </c>
      <c r="P130" s="3">
        <v>1</v>
      </c>
      <c r="Q130" s="3">
        <v>88</v>
      </c>
      <c r="R130" s="3">
        <v>79</v>
      </c>
      <c r="S130" s="24">
        <f t="shared" si="1"/>
        <v>125.88607594936708</v>
      </c>
      <c r="T130" t="str">
        <f>INDEX(Players19!K:K,MATCH(A130,Players19!C:C,0))</f>
        <v>Premo</v>
      </c>
      <c r="U130" t="str">
        <f>INDEX(Players19!G:G,MATCH(A130,Players19!C:C,0))</f>
        <v>MID</v>
      </c>
      <c r="V130" t="s">
        <v>316</v>
      </c>
      <c r="W130" s="62">
        <v>43526</v>
      </c>
    </row>
    <row r="131" spans="1:23" x14ac:dyDescent="0.2">
      <c r="A131" t="s">
        <v>629</v>
      </c>
      <c r="B131" t="s">
        <v>399</v>
      </c>
      <c r="C131" t="s">
        <v>2844</v>
      </c>
      <c r="D131" s="3">
        <v>87</v>
      </c>
      <c r="E131" s="3">
        <v>103</v>
      </c>
      <c r="F131" s="3">
        <v>95</v>
      </c>
      <c r="G131" s="3">
        <v>17</v>
      </c>
      <c r="H131" s="3">
        <v>4</v>
      </c>
      <c r="I131" s="3">
        <v>8</v>
      </c>
      <c r="J131" s="3">
        <v>1</v>
      </c>
      <c r="N131" s="3">
        <v>7</v>
      </c>
      <c r="Q131" s="3">
        <v>90</v>
      </c>
      <c r="R131" s="3">
        <v>81</v>
      </c>
      <c r="S131" s="24">
        <f t="shared" ref="S131:S194" si="2">E131/R131*85</f>
        <v>108.08641975308643</v>
      </c>
      <c r="T131" t="str">
        <f>INDEX(Players19!K:K,MATCH(A131,Players19!C:C,0))</f>
        <v>MPR</v>
      </c>
      <c r="U131" t="str">
        <f>INDEX(Players19!G:G,MATCH(A131,Players19!C:C,0))</f>
        <v>DEF</v>
      </c>
      <c r="V131" t="s">
        <v>316</v>
      </c>
      <c r="W131" s="62">
        <v>43526</v>
      </c>
    </row>
    <row r="132" spans="1:23" x14ac:dyDescent="0.2">
      <c r="A132" t="s">
        <v>864</v>
      </c>
      <c r="B132" t="s">
        <v>399</v>
      </c>
      <c r="C132" t="s">
        <v>2844</v>
      </c>
      <c r="D132" s="3">
        <v>86</v>
      </c>
      <c r="E132" s="3">
        <v>93</v>
      </c>
      <c r="F132" s="3">
        <v>91</v>
      </c>
      <c r="G132" s="3">
        <v>14</v>
      </c>
      <c r="H132" s="3">
        <v>8</v>
      </c>
      <c r="I132" s="3">
        <v>5</v>
      </c>
      <c r="J132" s="3">
        <v>3</v>
      </c>
      <c r="M132" s="57">
        <v>0.1</v>
      </c>
      <c r="N132" s="3">
        <v>4</v>
      </c>
      <c r="O132" s="3">
        <v>2</v>
      </c>
      <c r="Q132" s="3">
        <v>90</v>
      </c>
      <c r="R132" s="3">
        <v>82</v>
      </c>
      <c r="S132" s="24">
        <f t="shared" si="2"/>
        <v>96.402439024390233</v>
      </c>
      <c r="T132" t="str">
        <f>INDEX(Players19!K:K,MATCH(A132,Players19!C:C,0))</f>
        <v>MPR</v>
      </c>
      <c r="U132" t="str">
        <f>INDEX(Players19!G:G,MATCH(A132,Players19!C:C,0))</f>
        <v>DEF</v>
      </c>
      <c r="V132" t="s">
        <v>316</v>
      </c>
      <c r="W132" s="62">
        <v>43526</v>
      </c>
    </row>
    <row r="133" spans="1:23" x14ac:dyDescent="0.2">
      <c r="A133" t="s">
        <v>670</v>
      </c>
      <c r="B133" t="s">
        <v>399</v>
      </c>
      <c r="C133" t="s">
        <v>2844</v>
      </c>
      <c r="D133" s="3">
        <v>86</v>
      </c>
      <c r="E133" s="3">
        <v>100</v>
      </c>
      <c r="F133" s="3">
        <v>90</v>
      </c>
      <c r="G133" s="3">
        <v>9</v>
      </c>
      <c r="H133" s="3">
        <v>11</v>
      </c>
      <c r="I133" s="3">
        <v>3</v>
      </c>
      <c r="J133" s="3">
        <v>4</v>
      </c>
      <c r="L133" s="22" t="s">
        <v>2837</v>
      </c>
      <c r="M133" s="57">
        <v>2.1</v>
      </c>
      <c r="N133" s="3">
        <v>8</v>
      </c>
      <c r="O133" s="3">
        <v>3</v>
      </c>
      <c r="P133" s="3">
        <v>2</v>
      </c>
      <c r="Q133" s="3">
        <v>80</v>
      </c>
      <c r="R133" s="3">
        <v>79</v>
      </c>
      <c r="S133" s="24">
        <f t="shared" si="2"/>
        <v>107.59493670886077</v>
      </c>
      <c r="T133" t="str">
        <f>INDEX(Players19!K:K,MATCH(A133,Players19!C:C,0))</f>
        <v>MPR</v>
      </c>
      <c r="U133" t="str">
        <f>INDEX(Players19!G:G,MATCH(A133,Players19!C:C,0))</f>
        <v>FWD</v>
      </c>
      <c r="V133" t="s">
        <v>316</v>
      </c>
      <c r="W133" s="62">
        <v>43526</v>
      </c>
    </row>
    <row r="134" spans="1:23" x14ac:dyDescent="0.2">
      <c r="A134" t="s">
        <v>1601</v>
      </c>
      <c r="B134" t="s">
        <v>399</v>
      </c>
      <c r="C134" t="s">
        <v>2844</v>
      </c>
      <c r="D134" s="3">
        <v>78</v>
      </c>
      <c r="E134" s="3">
        <v>86</v>
      </c>
      <c r="F134" s="3">
        <v>73</v>
      </c>
      <c r="G134" s="3">
        <v>11</v>
      </c>
      <c r="H134" s="3">
        <v>12</v>
      </c>
      <c r="I134" s="3">
        <v>4</v>
      </c>
      <c r="J134" s="3">
        <v>3</v>
      </c>
      <c r="L134" s="22" t="s">
        <v>2833</v>
      </c>
      <c r="N134" s="3">
        <v>8</v>
      </c>
      <c r="O134" s="3">
        <v>5</v>
      </c>
      <c r="P134" s="3">
        <v>4</v>
      </c>
      <c r="Q134" s="3">
        <v>78</v>
      </c>
      <c r="R134" s="3">
        <v>76</v>
      </c>
      <c r="S134" s="24">
        <f t="shared" si="2"/>
        <v>96.18421052631578</v>
      </c>
      <c r="T134" t="str">
        <f>INDEX(Players19!K:K,MATCH(A134,Players19!C:C,0))</f>
        <v>Premo</v>
      </c>
      <c r="U134" t="str">
        <f>INDEX(Players19!G:G,MATCH(A134,Players19!C:C,0))</f>
        <v>MID</v>
      </c>
      <c r="V134" t="s">
        <v>316</v>
      </c>
      <c r="W134" s="62">
        <v>43526</v>
      </c>
    </row>
    <row r="135" spans="1:23" x14ac:dyDescent="0.2">
      <c r="A135" t="s">
        <v>666</v>
      </c>
      <c r="B135" t="s">
        <v>399</v>
      </c>
      <c r="C135" t="s">
        <v>2844</v>
      </c>
      <c r="D135" s="3">
        <v>75</v>
      </c>
      <c r="E135" s="3">
        <v>60</v>
      </c>
      <c r="F135" s="3">
        <v>71</v>
      </c>
      <c r="G135" s="3">
        <v>11</v>
      </c>
      <c r="H135" s="3">
        <v>11</v>
      </c>
      <c r="I135" s="3">
        <v>6</v>
      </c>
      <c r="J135" s="3">
        <v>1</v>
      </c>
      <c r="L135" s="22" t="s">
        <v>2840</v>
      </c>
      <c r="N135" s="3">
        <v>4</v>
      </c>
      <c r="O135" s="3">
        <v>1</v>
      </c>
      <c r="P135" s="3">
        <v>5</v>
      </c>
      <c r="Q135" s="3">
        <v>72</v>
      </c>
      <c r="R135" s="3">
        <v>76</v>
      </c>
      <c r="S135" s="24">
        <f t="shared" si="2"/>
        <v>67.10526315789474</v>
      </c>
      <c r="T135" t="str">
        <f>INDEX(Players19!K:K,MATCH(A135,Players19!C:C,0))</f>
        <v>MPR</v>
      </c>
      <c r="U135" t="str">
        <f>INDEX(Players19!G:G,MATCH(A135,Players19!C:C,0))</f>
        <v>MID/FWD</v>
      </c>
      <c r="V135" t="s">
        <v>316</v>
      </c>
      <c r="W135" s="62">
        <v>43526</v>
      </c>
    </row>
    <row r="136" spans="1:23" x14ac:dyDescent="0.2">
      <c r="A136" t="s">
        <v>673</v>
      </c>
      <c r="B136" t="s">
        <v>399</v>
      </c>
      <c r="C136" t="s">
        <v>2844</v>
      </c>
      <c r="D136" s="3">
        <v>74</v>
      </c>
      <c r="E136" s="3">
        <v>88</v>
      </c>
      <c r="F136" s="3">
        <v>77</v>
      </c>
      <c r="G136" s="3">
        <v>9</v>
      </c>
      <c r="H136" s="3">
        <v>5</v>
      </c>
      <c r="I136" s="3">
        <v>4</v>
      </c>
      <c r="J136" s="3">
        <v>6</v>
      </c>
      <c r="L136" s="22" t="s">
        <v>2832</v>
      </c>
      <c r="N136" s="3">
        <v>9</v>
      </c>
      <c r="P136" s="3">
        <v>1</v>
      </c>
      <c r="Q136" s="3">
        <v>64</v>
      </c>
      <c r="R136" s="3">
        <v>77</v>
      </c>
      <c r="S136" s="24">
        <f t="shared" si="2"/>
        <v>97.142857142857139</v>
      </c>
      <c r="T136" t="str">
        <f>INDEX(Players19!K:K,MATCH(A136,Players19!C:C,0))</f>
        <v>MPR</v>
      </c>
      <c r="U136" t="str">
        <f>INDEX(Players19!G:G,MATCH(A136,Players19!C:C,0))</f>
        <v>FWD</v>
      </c>
      <c r="V136" t="s">
        <v>316</v>
      </c>
      <c r="W136" s="62">
        <v>43526</v>
      </c>
    </row>
    <row r="137" spans="1:23" x14ac:dyDescent="0.2">
      <c r="A137" t="s">
        <v>883</v>
      </c>
      <c r="B137" t="s">
        <v>399</v>
      </c>
      <c r="C137" t="s">
        <v>2844</v>
      </c>
      <c r="D137" s="3">
        <v>73</v>
      </c>
      <c r="E137" s="3">
        <v>66</v>
      </c>
      <c r="F137" s="3">
        <v>73</v>
      </c>
      <c r="G137" s="3">
        <v>9</v>
      </c>
      <c r="H137" s="3">
        <v>4</v>
      </c>
      <c r="I137" s="3">
        <v>6</v>
      </c>
      <c r="J137" s="3">
        <v>2</v>
      </c>
      <c r="L137" s="22" t="s">
        <v>2833</v>
      </c>
      <c r="M137" s="57">
        <v>2.2999999999999998</v>
      </c>
      <c r="N137" s="3">
        <v>6</v>
      </c>
      <c r="P137" s="3">
        <v>3</v>
      </c>
      <c r="Q137" s="3">
        <v>61</v>
      </c>
      <c r="R137" s="3">
        <v>80</v>
      </c>
      <c r="S137" s="24">
        <f t="shared" si="2"/>
        <v>70.125</v>
      </c>
      <c r="T137" t="str">
        <f>INDEX(Players19!K:K,MATCH(A137,Players19!C:C,0))</f>
        <v>MPR</v>
      </c>
      <c r="U137" t="str">
        <f>INDEX(Players19!G:G,MATCH(A137,Players19!C:C,0))</f>
        <v>FWD</v>
      </c>
      <c r="V137" t="s">
        <v>316</v>
      </c>
      <c r="W137" s="62">
        <v>43526</v>
      </c>
    </row>
    <row r="138" spans="1:23" x14ac:dyDescent="0.2">
      <c r="A138" t="s">
        <v>715</v>
      </c>
      <c r="B138" t="s">
        <v>399</v>
      </c>
      <c r="C138" t="s">
        <v>2844</v>
      </c>
      <c r="D138" s="3">
        <v>71</v>
      </c>
      <c r="E138" s="3">
        <v>69</v>
      </c>
      <c r="F138" s="3">
        <v>70</v>
      </c>
      <c r="G138" s="3">
        <v>13</v>
      </c>
      <c r="H138" s="3">
        <v>2</v>
      </c>
      <c r="I138" s="3">
        <v>5</v>
      </c>
      <c r="J138" s="3">
        <v>4</v>
      </c>
      <c r="L138" s="22" t="s">
        <v>2833</v>
      </c>
      <c r="N138" s="3">
        <v>4</v>
      </c>
      <c r="O138" s="3">
        <v>1</v>
      </c>
      <c r="P138" s="3">
        <v>3</v>
      </c>
      <c r="Q138" s="3">
        <v>86</v>
      </c>
      <c r="R138" s="3">
        <v>80</v>
      </c>
      <c r="S138" s="24">
        <f t="shared" si="2"/>
        <v>73.3125</v>
      </c>
      <c r="T138" t="str">
        <f>INDEX(Players19!K:K,MATCH(A138,Players19!C:C,0))</f>
        <v>MPR</v>
      </c>
      <c r="U138" t="str">
        <f>INDEX(Players19!G:G,MATCH(A138,Players19!C:C,0))</f>
        <v>DEF</v>
      </c>
      <c r="V138" t="s">
        <v>316</v>
      </c>
      <c r="W138" s="62">
        <v>43526</v>
      </c>
    </row>
    <row r="139" spans="1:23" x14ac:dyDescent="0.2">
      <c r="A139" t="s">
        <v>1689</v>
      </c>
      <c r="B139" t="s">
        <v>399</v>
      </c>
      <c r="C139" t="s">
        <v>2844</v>
      </c>
      <c r="D139" s="3">
        <v>69</v>
      </c>
      <c r="E139" s="3">
        <v>65</v>
      </c>
      <c r="F139" s="3">
        <v>67</v>
      </c>
      <c r="G139" s="3">
        <v>9</v>
      </c>
      <c r="H139" s="3">
        <v>6</v>
      </c>
      <c r="I139" s="3">
        <v>1</v>
      </c>
      <c r="J139" s="3">
        <v>6</v>
      </c>
      <c r="L139" s="22" t="s">
        <v>2845</v>
      </c>
      <c r="N139" s="3">
        <v>6</v>
      </c>
      <c r="O139" s="3">
        <v>4</v>
      </c>
      <c r="P139" s="3">
        <v>3</v>
      </c>
      <c r="Q139" s="3">
        <v>60</v>
      </c>
      <c r="R139" s="3">
        <v>72</v>
      </c>
      <c r="S139" s="24">
        <f t="shared" si="2"/>
        <v>76.736111111111114</v>
      </c>
      <c r="T139" t="str">
        <f>INDEX(Players19!K:K,MATCH(A139,Players19!C:C,0))</f>
        <v>MPR</v>
      </c>
      <c r="U139" t="str">
        <f>INDEX(Players19!G:G,MATCH(A139,Players19!C:C,0))</f>
        <v>DEF</v>
      </c>
      <c r="V139" t="s">
        <v>316</v>
      </c>
      <c r="W139" s="62">
        <v>43526</v>
      </c>
    </row>
    <row r="140" spans="1:23" x14ac:dyDescent="0.2">
      <c r="A140" t="s">
        <v>681</v>
      </c>
      <c r="B140" t="s">
        <v>399</v>
      </c>
      <c r="C140" t="s">
        <v>2844</v>
      </c>
      <c r="D140" s="3">
        <v>68</v>
      </c>
      <c r="E140" s="3">
        <v>60</v>
      </c>
      <c r="F140" s="3">
        <v>70</v>
      </c>
      <c r="G140" s="3">
        <v>8</v>
      </c>
      <c r="H140" s="3">
        <v>6</v>
      </c>
      <c r="I140" s="3">
        <v>4</v>
      </c>
      <c r="J140" s="3">
        <v>5</v>
      </c>
      <c r="L140" s="22" t="s">
        <v>2851</v>
      </c>
      <c r="M140" s="57">
        <v>1.1000000000000001</v>
      </c>
      <c r="N140" s="3">
        <v>5</v>
      </c>
      <c r="O140" s="3">
        <v>4</v>
      </c>
      <c r="P140" s="3">
        <v>5</v>
      </c>
      <c r="Q140" s="3">
        <v>71</v>
      </c>
      <c r="R140" s="3">
        <v>76</v>
      </c>
      <c r="S140" s="24">
        <f t="shared" si="2"/>
        <v>67.10526315789474</v>
      </c>
      <c r="T140" t="str">
        <f>INDEX(Players19!K:K,MATCH(A140,Players19!C:C,0))</f>
        <v>MPR</v>
      </c>
      <c r="U140" t="str">
        <f>INDEX(Players19!G:G,MATCH(A140,Players19!C:C,0))</f>
        <v>FWD</v>
      </c>
      <c r="V140" t="s">
        <v>316</v>
      </c>
      <c r="W140" s="62">
        <v>43526</v>
      </c>
    </row>
    <row r="141" spans="1:23" x14ac:dyDescent="0.2">
      <c r="A141" t="s">
        <v>621</v>
      </c>
      <c r="B141" t="s">
        <v>399</v>
      </c>
      <c r="C141" t="s">
        <v>2844</v>
      </c>
      <c r="D141" s="3">
        <v>67</v>
      </c>
      <c r="E141" s="3">
        <v>61</v>
      </c>
      <c r="F141" s="3">
        <v>66</v>
      </c>
      <c r="G141" s="3">
        <v>11</v>
      </c>
      <c r="H141" s="3">
        <v>3</v>
      </c>
      <c r="I141" s="3">
        <v>5</v>
      </c>
      <c r="J141" s="3">
        <v>1</v>
      </c>
      <c r="L141" s="22" t="s">
        <v>2833</v>
      </c>
      <c r="M141" s="57">
        <v>2</v>
      </c>
      <c r="N141" s="3">
        <v>4</v>
      </c>
      <c r="P141" s="3">
        <v>3</v>
      </c>
      <c r="Q141" s="3">
        <v>71</v>
      </c>
      <c r="R141" s="3">
        <v>71</v>
      </c>
      <c r="S141" s="24">
        <f t="shared" si="2"/>
        <v>73.028169014084497</v>
      </c>
      <c r="T141" t="str">
        <f>INDEX(Players19!K:K,MATCH(A141,Players19!C:C,0))</f>
        <v>MPR</v>
      </c>
      <c r="U141" t="str">
        <f>INDEX(Players19!G:G,MATCH(A141,Players19!C:C,0))</f>
        <v>FWD</v>
      </c>
      <c r="V141" t="s">
        <v>316</v>
      </c>
      <c r="W141" s="62">
        <v>43526</v>
      </c>
    </row>
    <row r="142" spans="1:23" x14ac:dyDescent="0.2">
      <c r="A142" t="s">
        <v>2690</v>
      </c>
      <c r="B142" t="s">
        <v>399</v>
      </c>
      <c r="C142" t="s">
        <v>2844</v>
      </c>
      <c r="D142" s="3">
        <v>67</v>
      </c>
      <c r="E142" s="3">
        <v>65</v>
      </c>
      <c r="F142" s="3">
        <v>68</v>
      </c>
      <c r="G142" s="3">
        <v>9</v>
      </c>
      <c r="H142" s="3">
        <v>3</v>
      </c>
      <c r="I142" s="3">
        <v>7</v>
      </c>
      <c r="M142" s="57">
        <v>2.1</v>
      </c>
      <c r="N142" s="3">
        <v>4</v>
      </c>
      <c r="P142" s="3">
        <v>2</v>
      </c>
      <c r="Q142" s="3">
        <v>58</v>
      </c>
      <c r="R142" s="3">
        <v>80</v>
      </c>
      <c r="S142" s="24">
        <f t="shared" si="2"/>
        <v>69.0625</v>
      </c>
      <c r="T142" t="str">
        <f>INDEX(Players19!K:K,MATCH(A142,Players19!C:C,0))</f>
        <v>MPR</v>
      </c>
      <c r="U142" t="str">
        <f>INDEX(Players19!G:G,MATCH(A142,Players19!C:C,0))</f>
        <v>FWD</v>
      </c>
      <c r="V142" t="s">
        <v>316</v>
      </c>
      <c r="W142" s="62">
        <v>43526</v>
      </c>
    </row>
    <row r="143" spans="1:23" x14ac:dyDescent="0.2">
      <c r="A143" t="s">
        <v>728</v>
      </c>
      <c r="B143" t="s">
        <v>399</v>
      </c>
      <c r="C143" t="s">
        <v>2844</v>
      </c>
      <c r="D143" s="3">
        <v>66</v>
      </c>
      <c r="E143" s="3">
        <v>73</v>
      </c>
      <c r="F143" s="3">
        <v>64</v>
      </c>
      <c r="G143" s="3">
        <v>10</v>
      </c>
      <c r="H143" s="3">
        <v>5</v>
      </c>
      <c r="I143" s="3">
        <v>3</v>
      </c>
      <c r="J143" s="3">
        <v>4</v>
      </c>
      <c r="K143" s="3">
        <v>4</v>
      </c>
      <c r="L143" s="22" t="s">
        <v>2852</v>
      </c>
      <c r="M143" s="57">
        <v>0.1</v>
      </c>
      <c r="N143" s="3">
        <v>10</v>
      </c>
      <c r="O143" s="3">
        <v>3</v>
      </c>
      <c r="P143" s="3">
        <v>5</v>
      </c>
      <c r="Q143" s="3">
        <v>60</v>
      </c>
      <c r="R143" s="3">
        <v>79</v>
      </c>
      <c r="S143" s="24">
        <f t="shared" si="2"/>
        <v>78.544303797468359</v>
      </c>
      <c r="T143" t="str">
        <f>INDEX(Players19!K:K,MATCH(A143,Players19!C:C,0))</f>
        <v>MPR</v>
      </c>
      <c r="U143" t="str">
        <f>INDEX(Players19!G:G,MATCH(A143,Players19!C:C,0))</f>
        <v>FWD</v>
      </c>
      <c r="V143" t="s">
        <v>316</v>
      </c>
      <c r="W143" s="62">
        <v>43526</v>
      </c>
    </row>
    <row r="144" spans="1:23" x14ac:dyDescent="0.2">
      <c r="A144" t="s">
        <v>2708</v>
      </c>
      <c r="B144" t="s">
        <v>399</v>
      </c>
      <c r="C144" t="s">
        <v>2844</v>
      </c>
      <c r="D144" s="3">
        <v>57</v>
      </c>
      <c r="E144" s="3">
        <v>43</v>
      </c>
      <c r="F144" s="3">
        <v>57</v>
      </c>
      <c r="G144" s="3">
        <v>9</v>
      </c>
      <c r="H144" s="3">
        <v>1</v>
      </c>
      <c r="I144" s="3">
        <v>6</v>
      </c>
      <c r="J144" s="3">
        <v>1</v>
      </c>
      <c r="M144" s="57">
        <v>1</v>
      </c>
      <c r="N144" s="3">
        <v>1</v>
      </c>
      <c r="P144" s="3">
        <v>2</v>
      </c>
      <c r="Q144" s="3">
        <v>70</v>
      </c>
      <c r="R144" s="3">
        <v>55</v>
      </c>
      <c r="S144" s="24">
        <f t="shared" si="2"/>
        <v>66.454545454545453</v>
      </c>
      <c r="T144" t="str">
        <f>INDEX(Players19!K:K,MATCH(A144,Players19!C:C,0))</f>
        <v>MPR</v>
      </c>
      <c r="U144" t="str">
        <f>INDEX(Players19!G:G,MATCH(A144,Players19!C:C,0))</f>
        <v>MID</v>
      </c>
      <c r="V144" t="s">
        <v>316</v>
      </c>
      <c r="W144" s="62">
        <v>43526</v>
      </c>
    </row>
    <row r="145" spans="1:23" x14ac:dyDescent="0.2">
      <c r="A145" t="s">
        <v>2707</v>
      </c>
      <c r="B145" t="s">
        <v>399</v>
      </c>
      <c r="C145" t="s">
        <v>2844</v>
      </c>
      <c r="D145" s="3">
        <v>56</v>
      </c>
      <c r="E145" s="3">
        <v>61</v>
      </c>
      <c r="F145" s="3">
        <v>60</v>
      </c>
      <c r="G145" s="3">
        <v>4</v>
      </c>
      <c r="H145" s="3">
        <v>3</v>
      </c>
      <c r="I145" s="3">
        <v>2</v>
      </c>
      <c r="J145" s="3">
        <v>7</v>
      </c>
      <c r="L145" s="22" t="s">
        <v>2843</v>
      </c>
      <c r="M145" s="57">
        <v>2</v>
      </c>
      <c r="N145" s="3">
        <v>4</v>
      </c>
      <c r="P145" s="3">
        <v>3</v>
      </c>
      <c r="Q145" s="3">
        <v>85</v>
      </c>
      <c r="R145" s="3">
        <v>81</v>
      </c>
      <c r="S145" s="24">
        <f t="shared" si="2"/>
        <v>64.012345679012341</v>
      </c>
      <c r="T145" t="str">
        <f>INDEX(Players19!K:K,MATCH(A145,Players19!C:C,0))</f>
        <v>Rookie</v>
      </c>
      <c r="U145" t="str">
        <f>INDEX(Players19!G:G,MATCH(A145,Players19!C:C,0))</f>
        <v>FWD</v>
      </c>
      <c r="V145" t="s">
        <v>316</v>
      </c>
      <c r="W145" s="62">
        <v>43526</v>
      </c>
    </row>
    <row r="146" spans="1:23" x14ac:dyDescent="0.2">
      <c r="A146" t="s">
        <v>767</v>
      </c>
      <c r="B146" t="s">
        <v>399</v>
      </c>
      <c r="C146" t="s">
        <v>2844</v>
      </c>
      <c r="D146" s="3">
        <v>54</v>
      </c>
      <c r="E146" s="3">
        <v>50</v>
      </c>
      <c r="F146" s="3">
        <v>40</v>
      </c>
      <c r="G146" s="3">
        <v>5</v>
      </c>
      <c r="H146" s="3">
        <v>10</v>
      </c>
      <c r="I146" s="3">
        <v>2</v>
      </c>
      <c r="J146" s="3">
        <v>3</v>
      </c>
      <c r="L146" s="22" t="s">
        <v>2832</v>
      </c>
      <c r="N146" s="3">
        <v>11</v>
      </c>
      <c r="O146" s="3">
        <v>3</v>
      </c>
      <c r="P146" s="3">
        <v>6</v>
      </c>
      <c r="Q146" s="3">
        <v>53</v>
      </c>
      <c r="R146" s="3">
        <v>73</v>
      </c>
      <c r="S146" s="24">
        <f t="shared" si="2"/>
        <v>58.219178082191775</v>
      </c>
      <c r="T146" t="str">
        <f>INDEX(Players19!K:K,MATCH(A146,Players19!C:C,0))</f>
        <v>MPR</v>
      </c>
      <c r="U146" t="str">
        <f>INDEX(Players19!G:G,MATCH(A146,Players19!C:C,0))</f>
        <v>MID</v>
      </c>
      <c r="V146" t="s">
        <v>316</v>
      </c>
      <c r="W146" s="62">
        <v>43526</v>
      </c>
    </row>
    <row r="147" spans="1:23" x14ac:dyDescent="0.2">
      <c r="A147" t="s">
        <v>700</v>
      </c>
      <c r="B147" t="s">
        <v>399</v>
      </c>
      <c r="C147" t="s">
        <v>2844</v>
      </c>
      <c r="D147" s="3">
        <v>51</v>
      </c>
      <c r="E147" s="3">
        <v>57</v>
      </c>
      <c r="F147" s="3">
        <v>52</v>
      </c>
      <c r="G147" s="3">
        <v>10</v>
      </c>
      <c r="H147" s="3">
        <v>4</v>
      </c>
      <c r="I147" s="3">
        <v>4</v>
      </c>
      <c r="M147" s="57">
        <v>0.1</v>
      </c>
      <c r="N147" s="3">
        <v>3</v>
      </c>
      <c r="O147" s="3">
        <v>1</v>
      </c>
      <c r="P147" s="3">
        <v>1</v>
      </c>
      <c r="Q147" s="3">
        <v>85</v>
      </c>
      <c r="R147" s="3">
        <v>75</v>
      </c>
      <c r="S147" s="24">
        <f t="shared" si="2"/>
        <v>64.599999999999994</v>
      </c>
      <c r="T147" t="str">
        <f>INDEX(Players19!K:K,MATCH(A147,Players19!C:C,0))</f>
        <v>MPR</v>
      </c>
      <c r="U147" t="str">
        <f>INDEX(Players19!G:G,MATCH(A147,Players19!C:C,0))</f>
        <v>DEF</v>
      </c>
      <c r="V147" t="s">
        <v>316</v>
      </c>
      <c r="W147" s="62">
        <v>43526</v>
      </c>
    </row>
    <row r="148" spans="1:23" x14ac:dyDescent="0.2">
      <c r="A148" t="s">
        <v>801</v>
      </c>
      <c r="B148" t="s">
        <v>399</v>
      </c>
      <c r="C148" t="s">
        <v>2844</v>
      </c>
      <c r="D148" s="3">
        <v>40</v>
      </c>
      <c r="E148" s="3">
        <v>46</v>
      </c>
      <c r="F148" s="3">
        <v>45</v>
      </c>
      <c r="G148" s="3">
        <v>6</v>
      </c>
      <c r="H148" s="3">
        <v>1</v>
      </c>
      <c r="I148" s="3">
        <v>5</v>
      </c>
      <c r="J148" s="3">
        <v>1</v>
      </c>
      <c r="K148" s="3">
        <v>1</v>
      </c>
      <c r="N148" s="3">
        <v>2</v>
      </c>
      <c r="Q148" s="3">
        <v>85</v>
      </c>
      <c r="R148" s="3">
        <v>64</v>
      </c>
      <c r="S148" s="24">
        <f t="shared" si="2"/>
        <v>61.09375</v>
      </c>
      <c r="T148" t="str">
        <f>INDEX(Players19!K:K,MATCH(A148,Players19!C:C,0))</f>
        <v>Rookie</v>
      </c>
      <c r="U148" t="str">
        <f>INDEX(Players19!G:G,MATCH(A148,Players19!C:C,0))</f>
        <v>DEF</v>
      </c>
      <c r="V148" t="s">
        <v>316</v>
      </c>
      <c r="W148" s="62">
        <v>43526</v>
      </c>
    </row>
    <row r="149" spans="1:23" x14ac:dyDescent="0.2">
      <c r="A149" t="s">
        <v>1540</v>
      </c>
      <c r="B149" t="s">
        <v>399</v>
      </c>
      <c r="C149" t="s">
        <v>2844</v>
      </c>
      <c r="D149" s="3">
        <v>36</v>
      </c>
      <c r="E149" s="3">
        <v>43</v>
      </c>
      <c r="F149" s="3">
        <v>35</v>
      </c>
      <c r="G149" s="3">
        <v>6</v>
      </c>
      <c r="H149" s="3">
        <v>2</v>
      </c>
      <c r="I149" s="3">
        <v>2</v>
      </c>
      <c r="J149" s="3">
        <v>2</v>
      </c>
      <c r="N149" s="3">
        <v>3</v>
      </c>
      <c r="P149" s="3">
        <v>1</v>
      </c>
      <c r="Q149" s="3">
        <v>62</v>
      </c>
      <c r="R149" s="3">
        <v>72</v>
      </c>
      <c r="S149" s="24">
        <f t="shared" si="2"/>
        <v>50.763888888888886</v>
      </c>
      <c r="T149" t="str">
        <f>INDEX(Players19!K:K,MATCH(A149,Players19!C:C,0))</f>
        <v>Rookie</v>
      </c>
      <c r="U149" t="str">
        <f>INDEX(Players19!G:G,MATCH(A149,Players19!C:C,0))</f>
        <v>DEF</v>
      </c>
      <c r="V149" t="s">
        <v>316</v>
      </c>
      <c r="W149" s="62">
        <v>43526</v>
      </c>
    </row>
    <row r="150" spans="1:23" x14ac:dyDescent="0.2">
      <c r="A150" t="s">
        <v>674</v>
      </c>
      <c r="B150" t="s">
        <v>399</v>
      </c>
      <c r="C150" t="s">
        <v>2844</v>
      </c>
      <c r="D150" s="3">
        <v>35</v>
      </c>
      <c r="E150" s="3">
        <v>56</v>
      </c>
      <c r="F150" s="3">
        <v>27</v>
      </c>
      <c r="G150" s="3">
        <v>2</v>
      </c>
      <c r="H150" s="3">
        <v>13</v>
      </c>
      <c r="I150" s="3">
        <v>1</v>
      </c>
      <c r="N150" s="3">
        <v>8</v>
      </c>
      <c r="O150" s="3">
        <v>4</v>
      </c>
      <c r="P150" s="3">
        <v>3</v>
      </c>
      <c r="Q150" s="3">
        <v>86</v>
      </c>
      <c r="R150" s="3">
        <v>72</v>
      </c>
      <c r="S150" s="24">
        <f t="shared" si="2"/>
        <v>66.111111111111114</v>
      </c>
      <c r="T150" t="str">
        <f>INDEX(Players19!K:K,MATCH(A150,Players19!C:C,0))</f>
        <v>MPR</v>
      </c>
      <c r="U150" t="str">
        <f>INDEX(Players19!G:G,MATCH(A150,Players19!C:C,0))</f>
        <v>MID</v>
      </c>
      <c r="V150" t="s">
        <v>316</v>
      </c>
      <c r="W150" s="62">
        <v>43526</v>
      </c>
    </row>
    <row r="151" spans="1:23" x14ac:dyDescent="0.2">
      <c r="A151" t="s">
        <v>2663</v>
      </c>
      <c r="B151" t="s">
        <v>399</v>
      </c>
      <c r="C151" t="s">
        <v>2844</v>
      </c>
      <c r="D151" s="3">
        <v>31</v>
      </c>
      <c r="E151" s="3">
        <v>52</v>
      </c>
      <c r="F151" s="3">
        <v>33</v>
      </c>
      <c r="G151" s="3">
        <v>5</v>
      </c>
      <c r="H151" s="3">
        <v>5</v>
      </c>
      <c r="I151" s="3">
        <v>2</v>
      </c>
      <c r="N151" s="3">
        <v>6</v>
      </c>
      <c r="O151" s="3">
        <v>1</v>
      </c>
      <c r="Q151" s="3">
        <v>90</v>
      </c>
      <c r="R151" s="3">
        <v>58</v>
      </c>
      <c r="S151" s="24">
        <f t="shared" si="2"/>
        <v>76.206896551724142</v>
      </c>
      <c r="T151" t="str">
        <f>INDEX(Players19!K:K,MATCH(A151,Players19!C:C,0))</f>
        <v>Rookie</v>
      </c>
      <c r="U151" t="str">
        <f>INDEX(Players19!G:G,MATCH(A151,Players19!C:C,0))</f>
        <v>MID</v>
      </c>
      <c r="V151" t="s">
        <v>316</v>
      </c>
      <c r="W151" s="62">
        <v>43526</v>
      </c>
    </row>
    <row r="152" spans="1:23" x14ac:dyDescent="0.2">
      <c r="A152" t="s">
        <v>948</v>
      </c>
      <c r="B152" t="s">
        <v>399</v>
      </c>
      <c r="C152" t="s">
        <v>2844</v>
      </c>
      <c r="D152" s="3">
        <v>18</v>
      </c>
      <c r="E152" s="3">
        <v>26</v>
      </c>
      <c r="F152" s="3">
        <v>20</v>
      </c>
      <c r="G152" s="3">
        <v>2</v>
      </c>
      <c r="H152" s="3">
        <v>3</v>
      </c>
      <c r="I152" s="3">
        <v>2</v>
      </c>
      <c r="L152" s="22" t="s">
        <v>2835</v>
      </c>
      <c r="M152" s="57">
        <v>1</v>
      </c>
      <c r="N152" s="3">
        <v>1</v>
      </c>
      <c r="O152" s="3">
        <v>1</v>
      </c>
      <c r="P152" s="3">
        <v>2</v>
      </c>
      <c r="Q152" s="3">
        <v>60</v>
      </c>
      <c r="R152" s="3">
        <v>84</v>
      </c>
      <c r="S152" s="24">
        <f t="shared" si="2"/>
        <v>26.30952380952381</v>
      </c>
      <c r="T152" t="str">
        <f>INDEX(Players19!K:K,MATCH(A152,Players19!C:C,0))</f>
        <v>MPR</v>
      </c>
      <c r="U152" t="str">
        <f>INDEX(Players19!G:G,MATCH(A152,Players19!C:C,0))</f>
        <v>FWD</v>
      </c>
      <c r="V152" t="s">
        <v>316</v>
      </c>
      <c r="W152" s="62">
        <v>43526</v>
      </c>
    </row>
    <row r="153" spans="1:23" x14ac:dyDescent="0.2">
      <c r="A153" t="s">
        <v>2746</v>
      </c>
      <c r="B153" t="s">
        <v>399</v>
      </c>
      <c r="C153" t="s">
        <v>2844</v>
      </c>
      <c r="D153" s="3">
        <v>16</v>
      </c>
      <c r="E153" s="3">
        <v>26</v>
      </c>
      <c r="F153" s="3">
        <v>14</v>
      </c>
      <c r="G153" s="3">
        <v>4</v>
      </c>
      <c r="I153" s="3">
        <v>1</v>
      </c>
      <c r="J153" s="3">
        <v>1</v>
      </c>
      <c r="K153" s="3">
        <v>3</v>
      </c>
      <c r="L153" s="22" t="s">
        <v>2835</v>
      </c>
      <c r="N153" s="3">
        <v>1</v>
      </c>
      <c r="P153" s="3">
        <v>3</v>
      </c>
      <c r="Q153" s="3">
        <v>50</v>
      </c>
      <c r="R153" s="3">
        <v>46</v>
      </c>
      <c r="S153" s="24">
        <f t="shared" si="2"/>
        <v>48.043478260869563</v>
      </c>
      <c r="T153" t="str">
        <f>INDEX(Players19!K:K,MATCH(A153,Players19!C:C,0))</f>
        <v>Rookie</v>
      </c>
      <c r="U153" t="str">
        <f>INDEX(Players19!G:G,MATCH(A153,Players19!C:C,0))</f>
        <v>DEF</v>
      </c>
      <c r="V153" t="s">
        <v>316</v>
      </c>
      <c r="W153" s="62">
        <v>43526</v>
      </c>
    </row>
    <row r="154" spans="1:23" x14ac:dyDescent="0.2">
      <c r="A154" t="s">
        <v>1691</v>
      </c>
      <c r="B154" t="s">
        <v>399</v>
      </c>
      <c r="C154" t="s">
        <v>2844</v>
      </c>
      <c r="D154" s="3">
        <v>15</v>
      </c>
      <c r="E154" s="3">
        <v>13</v>
      </c>
      <c r="F154" s="3">
        <v>13</v>
      </c>
      <c r="G154" s="3">
        <v>4</v>
      </c>
      <c r="I154" s="3">
        <v>1</v>
      </c>
      <c r="N154" s="3">
        <v>1</v>
      </c>
      <c r="P154" s="3">
        <v>1</v>
      </c>
      <c r="Q154" s="3">
        <v>75</v>
      </c>
      <c r="R154" s="3">
        <v>19</v>
      </c>
      <c r="S154" s="24">
        <f t="shared" si="2"/>
        <v>58.15789473684211</v>
      </c>
      <c r="T154" t="str">
        <f>INDEX(Players19!K:K,MATCH(A154,Players19!C:C,0))</f>
        <v>MPR</v>
      </c>
      <c r="U154" t="str">
        <f>INDEX(Players19!G:G,MATCH(A154,Players19!C:C,0))</f>
        <v>DEF</v>
      </c>
      <c r="V154" t="s">
        <v>316</v>
      </c>
      <c r="W154" s="62">
        <v>43526</v>
      </c>
    </row>
    <row r="155" spans="1:23" x14ac:dyDescent="0.2">
      <c r="A155" t="s">
        <v>750</v>
      </c>
      <c r="B155" t="s">
        <v>399</v>
      </c>
      <c r="C155" t="s">
        <v>2844</v>
      </c>
      <c r="D155" s="3">
        <v>10</v>
      </c>
      <c r="E155" s="3">
        <v>14</v>
      </c>
      <c r="F155" s="3">
        <v>10</v>
      </c>
      <c r="H155" s="3">
        <v>1</v>
      </c>
      <c r="J155" s="3">
        <v>1</v>
      </c>
      <c r="K155" s="3">
        <v>4</v>
      </c>
      <c r="N155" s="3">
        <v>1</v>
      </c>
      <c r="O155" s="3">
        <v>1</v>
      </c>
      <c r="Q155" s="3">
        <v>100</v>
      </c>
      <c r="R155" s="3">
        <v>11</v>
      </c>
      <c r="S155" s="24">
        <f t="shared" si="2"/>
        <v>108.18181818181819</v>
      </c>
      <c r="T155" t="str">
        <f>INDEX(Players19!K:K,MATCH(A155,Players19!C:C,0))</f>
        <v>MPR</v>
      </c>
      <c r="U155" t="str">
        <f>INDEX(Players19!G:G,MATCH(A155,Players19!C:C,0))</f>
        <v>RUC</v>
      </c>
      <c r="V155" t="s">
        <v>316</v>
      </c>
      <c r="W155" s="62">
        <v>43526</v>
      </c>
    </row>
    <row r="156" spans="1:23" x14ac:dyDescent="0.2">
      <c r="A156" t="s">
        <v>837</v>
      </c>
      <c r="B156" t="s">
        <v>1</v>
      </c>
      <c r="C156" t="s">
        <v>2844</v>
      </c>
      <c r="D156" s="3">
        <v>114</v>
      </c>
      <c r="E156" s="3">
        <v>94</v>
      </c>
      <c r="F156" s="3">
        <v>117</v>
      </c>
      <c r="G156" s="3">
        <v>19</v>
      </c>
      <c r="H156" s="3">
        <v>9</v>
      </c>
      <c r="I156" s="3">
        <v>9</v>
      </c>
      <c r="J156" s="3">
        <v>3</v>
      </c>
      <c r="K156" s="3" t="s">
        <v>2854</v>
      </c>
      <c r="L156" s="22" t="s">
        <v>2854</v>
      </c>
      <c r="M156" s="57" t="s">
        <v>2854</v>
      </c>
      <c r="N156" s="3">
        <v>8</v>
      </c>
      <c r="O156" s="3">
        <v>1</v>
      </c>
      <c r="P156" s="3">
        <v>2</v>
      </c>
      <c r="Q156" s="3">
        <v>67</v>
      </c>
      <c r="R156" s="3">
        <v>80</v>
      </c>
      <c r="S156" s="24">
        <f t="shared" si="2"/>
        <v>99.875</v>
      </c>
      <c r="T156" t="str">
        <f>INDEX(Players19!K:K,MATCH(A156,Players19!C:C,0))</f>
        <v>Premo</v>
      </c>
      <c r="U156" t="str">
        <f>INDEX(Players19!G:G,MATCH(A156,Players19!C:C,0))</f>
        <v>DEF</v>
      </c>
      <c r="V156" t="s">
        <v>40</v>
      </c>
      <c r="W156" s="62">
        <v>43526</v>
      </c>
    </row>
    <row r="157" spans="1:23" x14ac:dyDescent="0.2">
      <c r="A157" t="s">
        <v>562</v>
      </c>
      <c r="B157" t="s">
        <v>1</v>
      </c>
      <c r="C157" t="s">
        <v>2844</v>
      </c>
      <c r="D157" s="3">
        <v>114</v>
      </c>
      <c r="E157" s="3">
        <v>118</v>
      </c>
      <c r="F157" s="3">
        <v>114</v>
      </c>
      <c r="G157" s="3">
        <v>13</v>
      </c>
      <c r="H157" s="3">
        <v>16</v>
      </c>
      <c r="I157" s="3">
        <v>5</v>
      </c>
      <c r="J157" s="3">
        <v>5</v>
      </c>
      <c r="K157" s="3" t="s">
        <v>2854</v>
      </c>
      <c r="L157" s="22" t="s">
        <v>2834</v>
      </c>
      <c r="M157" s="57">
        <v>1</v>
      </c>
      <c r="N157" s="3">
        <v>11</v>
      </c>
      <c r="O157" s="3">
        <v>5</v>
      </c>
      <c r="P157" s="3">
        <v>3</v>
      </c>
      <c r="Q157" s="3">
        <v>75</v>
      </c>
      <c r="R157" s="3">
        <v>75</v>
      </c>
      <c r="S157" s="24">
        <f t="shared" si="2"/>
        <v>133.73333333333332</v>
      </c>
      <c r="T157" t="str">
        <f>INDEX(Players19!K:K,MATCH(A157,Players19!C:C,0))</f>
        <v>MPR</v>
      </c>
      <c r="U157" t="str">
        <f>INDEX(Players19!G:G,MATCH(A157,Players19!C:C,0))</f>
        <v>MID</v>
      </c>
      <c r="V157" t="s">
        <v>40</v>
      </c>
      <c r="W157" s="62">
        <v>43526</v>
      </c>
    </row>
    <row r="158" spans="1:23" x14ac:dyDescent="0.2">
      <c r="A158" t="s">
        <v>835</v>
      </c>
      <c r="B158" t="s">
        <v>1</v>
      </c>
      <c r="C158" t="s">
        <v>2844</v>
      </c>
      <c r="D158" s="3">
        <v>110</v>
      </c>
      <c r="E158" s="3">
        <v>88</v>
      </c>
      <c r="F158" s="3">
        <v>114</v>
      </c>
      <c r="G158" s="3">
        <v>12</v>
      </c>
      <c r="H158" s="3">
        <v>16</v>
      </c>
      <c r="I158" s="3">
        <v>8</v>
      </c>
      <c r="J158" s="3">
        <v>4</v>
      </c>
      <c r="K158" s="3" t="s">
        <v>2854</v>
      </c>
      <c r="L158" s="22" t="s">
        <v>2832</v>
      </c>
      <c r="M158" s="57">
        <v>0.1</v>
      </c>
      <c r="N158" s="3">
        <v>8</v>
      </c>
      <c r="O158" s="3">
        <v>5</v>
      </c>
      <c r="P158" s="3">
        <v>2</v>
      </c>
      <c r="Q158" s="3">
        <v>75</v>
      </c>
      <c r="R158" s="3">
        <v>67</v>
      </c>
      <c r="S158" s="24">
        <f t="shared" si="2"/>
        <v>111.64179104477613</v>
      </c>
      <c r="T158" t="str">
        <f>INDEX(Players19!K:K,MATCH(A158,Players19!C:C,0))</f>
        <v>Premo</v>
      </c>
      <c r="U158" t="str">
        <f>INDEX(Players19!G:G,MATCH(A158,Players19!C:C,0))</f>
        <v>MID</v>
      </c>
      <c r="V158" t="s">
        <v>40</v>
      </c>
      <c r="W158" s="62">
        <v>43526</v>
      </c>
    </row>
    <row r="159" spans="1:23" x14ac:dyDescent="0.2">
      <c r="A159" t="s">
        <v>785</v>
      </c>
      <c r="B159" t="s">
        <v>1</v>
      </c>
      <c r="C159" t="s">
        <v>2844</v>
      </c>
      <c r="D159" s="3">
        <v>104</v>
      </c>
      <c r="E159" s="3">
        <v>110</v>
      </c>
      <c r="F159" s="3">
        <v>107</v>
      </c>
      <c r="G159" s="3">
        <v>12</v>
      </c>
      <c r="H159" s="3">
        <v>20</v>
      </c>
      <c r="I159" s="3">
        <v>7</v>
      </c>
      <c r="J159" s="3">
        <v>2</v>
      </c>
      <c r="K159" s="3" t="s">
        <v>2854</v>
      </c>
      <c r="L159" s="22" t="s">
        <v>2840</v>
      </c>
      <c r="M159" s="57">
        <v>0.1</v>
      </c>
      <c r="N159" s="3">
        <v>14</v>
      </c>
      <c r="O159" s="3">
        <v>5</v>
      </c>
      <c r="P159" s="3">
        <v>3</v>
      </c>
      <c r="Q159" s="3">
        <v>71</v>
      </c>
      <c r="R159" s="3">
        <v>77</v>
      </c>
      <c r="S159" s="24">
        <f t="shared" si="2"/>
        <v>121.42857142857143</v>
      </c>
      <c r="T159" t="str">
        <f>INDEX(Players19!K:K,MATCH(A159,Players19!C:C,0))</f>
        <v>Premo</v>
      </c>
      <c r="U159" t="str">
        <f>INDEX(Players19!G:G,MATCH(A159,Players19!C:C,0))</f>
        <v>MID</v>
      </c>
      <c r="V159" t="s">
        <v>40</v>
      </c>
      <c r="W159" s="62">
        <v>43526</v>
      </c>
    </row>
    <row r="160" spans="1:23" x14ac:dyDescent="0.2">
      <c r="A160" t="s">
        <v>2869</v>
      </c>
      <c r="B160" t="s">
        <v>1</v>
      </c>
      <c r="C160" t="s">
        <v>2844</v>
      </c>
      <c r="D160" s="3">
        <v>101</v>
      </c>
      <c r="E160" s="3">
        <v>71</v>
      </c>
      <c r="F160" s="3">
        <v>107</v>
      </c>
      <c r="G160" s="3">
        <v>14</v>
      </c>
      <c r="H160" s="3">
        <v>7</v>
      </c>
      <c r="I160" s="3">
        <v>12</v>
      </c>
      <c r="J160" s="3" t="s">
        <v>2854</v>
      </c>
      <c r="K160" s="3" t="s">
        <v>2854</v>
      </c>
      <c r="L160" s="22" t="s">
        <v>2833</v>
      </c>
      <c r="M160" s="57">
        <v>2</v>
      </c>
      <c r="N160" s="3">
        <v>3</v>
      </c>
      <c r="O160" s="3" t="s">
        <v>2854</v>
      </c>
      <c r="P160" s="3">
        <v>3</v>
      </c>
      <c r="Q160" s="3">
        <v>66</v>
      </c>
      <c r="R160" s="3">
        <v>76</v>
      </c>
      <c r="S160" s="24">
        <f t="shared" si="2"/>
        <v>79.40789473684211</v>
      </c>
      <c r="T160" t="str">
        <f>INDEX(Players19!K:K,MATCH(A160,Players19!C:C,0))</f>
        <v>MPR</v>
      </c>
      <c r="U160" t="str">
        <f>INDEX(Players19!G:G,MATCH(A160,Players19!C:C,0))</f>
        <v>FWD</v>
      </c>
      <c r="V160" t="s">
        <v>40</v>
      </c>
      <c r="W160" s="62">
        <v>43526</v>
      </c>
    </row>
    <row r="161" spans="1:23" x14ac:dyDescent="0.2">
      <c r="A161" t="s">
        <v>838</v>
      </c>
      <c r="B161" t="s">
        <v>1</v>
      </c>
      <c r="C161" t="s">
        <v>2844</v>
      </c>
      <c r="D161" s="3">
        <v>93</v>
      </c>
      <c r="E161" s="3">
        <v>89</v>
      </c>
      <c r="F161" s="3">
        <v>93</v>
      </c>
      <c r="G161" s="3">
        <v>15</v>
      </c>
      <c r="H161" s="3">
        <v>8</v>
      </c>
      <c r="I161" s="3">
        <v>7</v>
      </c>
      <c r="J161" s="3">
        <v>1</v>
      </c>
      <c r="K161" s="3" t="s">
        <v>2854</v>
      </c>
      <c r="L161" s="22" t="s">
        <v>2832</v>
      </c>
      <c r="M161" s="57">
        <v>1</v>
      </c>
      <c r="N161" s="3">
        <v>3</v>
      </c>
      <c r="O161" s="3" t="s">
        <v>2854</v>
      </c>
      <c r="P161" s="3">
        <v>3</v>
      </c>
      <c r="Q161" s="3">
        <v>73</v>
      </c>
      <c r="R161" s="3">
        <v>79</v>
      </c>
      <c r="S161" s="24">
        <f t="shared" si="2"/>
        <v>95.759493670886073</v>
      </c>
      <c r="T161" t="str">
        <f>INDEX(Players19!K:K,MATCH(A161,Players19!C:C,0))</f>
        <v>MPR</v>
      </c>
      <c r="U161" t="str">
        <f>INDEX(Players19!G:G,MATCH(A161,Players19!C:C,0))</f>
        <v>MID</v>
      </c>
      <c r="V161" t="s">
        <v>40</v>
      </c>
      <c r="W161" s="62">
        <v>43526</v>
      </c>
    </row>
    <row r="162" spans="1:23" x14ac:dyDescent="0.2">
      <c r="A162" t="s">
        <v>932</v>
      </c>
      <c r="B162" t="s">
        <v>1</v>
      </c>
      <c r="C162" t="s">
        <v>2844</v>
      </c>
      <c r="D162" s="3">
        <v>91</v>
      </c>
      <c r="E162" s="3">
        <v>94</v>
      </c>
      <c r="F162" s="3">
        <v>99</v>
      </c>
      <c r="G162" s="3">
        <v>18</v>
      </c>
      <c r="H162" s="3">
        <v>4</v>
      </c>
      <c r="I162" s="3">
        <v>8</v>
      </c>
      <c r="J162" s="3">
        <v>2</v>
      </c>
      <c r="K162" s="3" t="s">
        <v>2854</v>
      </c>
      <c r="L162" s="22" t="s">
        <v>2833</v>
      </c>
      <c r="M162" s="57" t="s">
        <v>2854</v>
      </c>
      <c r="N162" s="3">
        <v>5</v>
      </c>
      <c r="O162" s="3">
        <v>1</v>
      </c>
      <c r="P162" s="3">
        <v>1</v>
      </c>
      <c r="Q162" s="3">
        <v>90</v>
      </c>
      <c r="R162" s="3">
        <v>86</v>
      </c>
      <c r="S162" s="24">
        <f t="shared" si="2"/>
        <v>92.906976744186039</v>
      </c>
      <c r="T162" t="str">
        <f>INDEX(Players19!K:K,MATCH(A162,Players19!C:C,0))</f>
        <v>MPR</v>
      </c>
      <c r="U162" t="str">
        <f>INDEX(Players19!G:G,MATCH(A162,Players19!C:C,0))</f>
        <v>DEF</v>
      </c>
      <c r="V162" t="s">
        <v>40</v>
      </c>
      <c r="W162" s="62">
        <v>43526</v>
      </c>
    </row>
    <row r="163" spans="1:23" x14ac:dyDescent="0.2">
      <c r="A163" t="s">
        <v>570</v>
      </c>
      <c r="B163" t="s">
        <v>1</v>
      </c>
      <c r="C163" t="s">
        <v>2844</v>
      </c>
      <c r="D163" s="3">
        <v>89</v>
      </c>
      <c r="E163" s="3">
        <v>103</v>
      </c>
      <c r="F163" s="3">
        <v>90</v>
      </c>
      <c r="G163" s="3">
        <v>19</v>
      </c>
      <c r="H163" s="3">
        <v>8</v>
      </c>
      <c r="I163" s="3">
        <v>5</v>
      </c>
      <c r="J163" s="3" t="s">
        <v>2854</v>
      </c>
      <c r="K163" s="3" t="s">
        <v>2854</v>
      </c>
      <c r="L163" s="22" t="s">
        <v>2832</v>
      </c>
      <c r="M163" s="57" t="s">
        <v>2854</v>
      </c>
      <c r="N163" s="3">
        <v>5</v>
      </c>
      <c r="O163" s="3" t="s">
        <v>2854</v>
      </c>
      <c r="P163" s="3">
        <v>2</v>
      </c>
      <c r="Q163" s="3">
        <v>81</v>
      </c>
      <c r="R163" s="3">
        <v>70</v>
      </c>
      <c r="S163" s="24">
        <f t="shared" si="2"/>
        <v>125.07142857142858</v>
      </c>
      <c r="T163" t="str">
        <f>INDEX(Players19!K:K,MATCH(A163,Players19!C:C,0))</f>
        <v>MPR</v>
      </c>
      <c r="U163" t="str">
        <f>INDEX(Players19!G:G,MATCH(A163,Players19!C:C,0))</f>
        <v>DEF</v>
      </c>
      <c r="V163" t="s">
        <v>40</v>
      </c>
      <c r="W163" s="62">
        <v>43526</v>
      </c>
    </row>
    <row r="164" spans="1:23" x14ac:dyDescent="0.2">
      <c r="A164" t="s">
        <v>915</v>
      </c>
      <c r="B164" t="s">
        <v>1</v>
      </c>
      <c r="C164" t="s">
        <v>2844</v>
      </c>
      <c r="D164" s="3">
        <v>85</v>
      </c>
      <c r="E164" s="3">
        <v>76</v>
      </c>
      <c r="F164" s="3">
        <v>90</v>
      </c>
      <c r="G164" s="3">
        <v>12</v>
      </c>
      <c r="H164" s="3">
        <v>8</v>
      </c>
      <c r="I164" s="3">
        <v>6</v>
      </c>
      <c r="J164" s="3">
        <v>2</v>
      </c>
      <c r="K164" s="3" t="s">
        <v>2854</v>
      </c>
      <c r="L164" s="22" t="s">
        <v>2832</v>
      </c>
      <c r="M164" s="57">
        <v>1</v>
      </c>
      <c r="N164" s="3">
        <v>3</v>
      </c>
      <c r="O164" s="3" t="s">
        <v>2854</v>
      </c>
      <c r="P164" s="3">
        <v>1</v>
      </c>
      <c r="Q164" s="3">
        <v>85</v>
      </c>
      <c r="R164" s="3">
        <v>74</v>
      </c>
      <c r="S164" s="24">
        <f t="shared" si="2"/>
        <v>87.297297297297291</v>
      </c>
      <c r="T164" t="str">
        <f>INDEX(Players19!K:K,MATCH(A164,Players19!C:C,0))</f>
        <v>MPR</v>
      </c>
      <c r="U164" t="str">
        <f>INDEX(Players19!G:G,MATCH(A164,Players19!C:C,0))</f>
        <v>DEF</v>
      </c>
      <c r="V164" t="s">
        <v>40</v>
      </c>
      <c r="W164" s="62">
        <v>43526</v>
      </c>
    </row>
    <row r="165" spans="1:23" x14ac:dyDescent="0.2">
      <c r="A165" t="s">
        <v>634</v>
      </c>
      <c r="B165" t="s">
        <v>1</v>
      </c>
      <c r="C165" t="s">
        <v>2844</v>
      </c>
      <c r="D165" s="3">
        <v>79</v>
      </c>
      <c r="E165" s="3">
        <v>78</v>
      </c>
      <c r="F165" s="3">
        <v>78</v>
      </c>
      <c r="G165" s="3">
        <v>10</v>
      </c>
      <c r="H165" s="3">
        <v>1</v>
      </c>
      <c r="I165" s="3">
        <v>4</v>
      </c>
      <c r="J165" s="3">
        <v>2</v>
      </c>
      <c r="K165" s="3" t="s">
        <v>2854</v>
      </c>
      <c r="L165" s="22" t="s">
        <v>2834</v>
      </c>
      <c r="M165" s="57">
        <v>4.0999999999999996</v>
      </c>
      <c r="N165" s="3">
        <v>5</v>
      </c>
      <c r="O165" s="3" t="s">
        <v>2854</v>
      </c>
      <c r="P165" s="3">
        <v>3</v>
      </c>
      <c r="Q165" s="3">
        <v>54</v>
      </c>
      <c r="R165" s="3">
        <v>66</v>
      </c>
      <c r="S165" s="24">
        <f t="shared" si="2"/>
        <v>100.45454545454545</v>
      </c>
      <c r="T165" t="str">
        <f>INDEX(Players19!K:K,MATCH(A165,Players19!C:C,0))</f>
        <v>MPR</v>
      </c>
      <c r="U165" t="str">
        <f>INDEX(Players19!G:G,MATCH(A165,Players19!C:C,0))</f>
        <v>FWD</v>
      </c>
      <c r="V165" t="s">
        <v>40</v>
      </c>
      <c r="W165" s="62">
        <v>43526</v>
      </c>
    </row>
    <row r="166" spans="1:23" x14ac:dyDescent="0.2">
      <c r="A166" t="s">
        <v>820</v>
      </c>
      <c r="B166" t="s">
        <v>1</v>
      </c>
      <c r="C166" t="s">
        <v>2844</v>
      </c>
      <c r="D166" s="3">
        <v>70</v>
      </c>
      <c r="E166" s="3">
        <v>79</v>
      </c>
      <c r="F166" s="3">
        <v>70</v>
      </c>
      <c r="G166" s="3">
        <v>13</v>
      </c>
      <c r="H166" s="3">
        <v>8</v>
      </c>
      <c r="I166" s="3">
        <v>3</v>
      </c>
      <c r="J166" s="3" t="s">
        <v>2854</v>
      </c>
      <c r="K166" s="3" t="s">
        <v>2854</v>
      </c>
      <c r="L166" s="22" t="s">
        <v>2854</v>
      </c>
      <c r="M166" s="57">
        <v>1</v>
      </c>
      <c r="N166" s="3">
        <v>4</v>
      </c>
      <c r="O166" s="3">
        <v>1</v>
      </c>
      <c r="P166" s="3">
        <v>1</v>
      </c>
      <c r="Q166" s="3">
        <v>76</v>
      </c>
      <c r="R166" s="3">
        <v>74</v>
      </c>
      <c r="S166" s="24">
        <f t="shared" si="2"/>
        <v>90.743243243243242</v>
      </c>
      <c r="T166" t="str">
        <f>INDEX(Players19!K:K,MATCH(A166,Players19!C:C,0))</f>
        <v>MPR</v>
      </c>
      <c r="U166" t="str">
        <f>INDEX(Players19!G:G,MATCH(A166,Players19!C:C,0))</f>
        <v>MID</v>
      </c>
      <c r="V166" t="s">
        <v>40</v>
      </c>
      <c r="W166" s="62">
        <v>43526</v>
      </c>
    </row>
    <row r="167" spans="1:23" x14ac:dyDescent="0.2">
      <c r="A167" t="s">
        <v>1592</v>
      </c>
      <c r="B167" t="s">
        <v>1</v>
      </c>
      <c r="C167" t="s">
        <v>2844</v>
      </c>
      <c r="D167" s="3">
        <v>64</v>
      </c>
      <c r="E167" s="3">
        <v>95</v>
      </c>
      <c r="F167" s="3">
        <v>65</v>
      </c>
      <c r="G167" s="3">
        <v>6</v>
      </c>
      <c r="H167" s="3">
        <v>15</v>
      </c>
      <c r="I167" s="3">
        <v>4</v>
      </c>
      <c r="J167" s="3">
        <v>1</v>
      </c>
      <c r="K167" s="3" t="s">
        <v>2854</v>
      </c>
      <c r="L167" s="22" t="s">
        <v>2854</v>
      </c>
      <c r="M167" s="57" t="s">
        <v>2854</v>
      </c>
      <c r="N167" s="3">
        <v>14</v>
      </c>
      <c r="O167" s="3">
        <v>1</v>
      </c>
      <c r="P167" s="3">
        <v>1</v>
      </c>
      <c r="Q167" s="3">
        <v>81</v>
      </c>
      <c r="R167" s="3">
        <v>74</v>
      </c>
      <c r="S167" s="24">
        <f t="shared" si="2"/>
        <v>109.12162162162161</v>
      </c>
      <c r="T167" t="str">
        <f>INDEX(Players19!K:K,MATCH(A167,Players19!C:C,0))</f>
        <v>MPR</v>
      </c>
      <c r="U167" t="str">
        <f>INDEX(Players19!G:G,MATCH(A167,Players19!C:C,0))</f>
        <v>DEF</v>
      </c>
      <c r="V167" t="s">
        <v>40</v>
      </c>
      <c r="W167" s="62">
        <v>43526</v>
      </c>
    </row>
    <row r="168" spans="1:23" x14ac:dyDescent="0.2">
      <c r="A168" t="s">
        <v>828</v>
      </c>
      <c r="B168" t="s">
        <v>1</v>
      </c>
      <c r="C168" t="s">
        <v>2844</v>
      </c>
      <c r="D168" s="3">
        <v>62</v>
      </c>
      <c r="E168" s="3">
        <v>54</v>
      </c>
      <c r="F168" s="3">
        <v>67</v>
      </c>
      <c r="G168" s="3">
        <v>9</v>
      </c>
      <c r="H168" s="3">
        <v>5</v>
      </c>
      <c r="I168" s="3">
        <v>5</v>
      </c>
      <c r="J168" s="3">
        <v>4</v>
      </c>
      <c r="K168" s="3" t="s">
        <v>2854</v>
      </c>
      <c r="L168" s="22" t="s">
        <v>2835</v>
      </c>
      <c r="M168" s="57" t="s">
        <v>2854</v>
      </c>
      <c r="N168" s="3">
        <v>3</v>
      </c>
      <c r="O168" s="3" t="s">
        <v>2854</v>
      </c>
      <c r="P168" s="3">
        <v>2</v>
      </c>
      <c r="Q168" s="3">
        <v>85</v>
      </c>
      <c r="R168" s="3">
        <v>78</v>
      </c>
      <c r="S168" s="24">
        <f t="shared" si="2"/>
        <v>58.846153846153847</v>
      </c>
      <c r="T168" t="str">
        <f>INDEX(Players19!K:K,MATCH(A168,Players19!C:C,0))</f>
        <v>MPR</v>
      </c>
      <c r="U168" t="str">
        <f>INDEX(Players19!G:G,MATCH(A168,Players19!C:C,0))</f>
        <v>MID/FWD</v>
      </c>
      <c r="V168" t="s">
        <v>40</v>
      </c>
      <c r="W168" s="62">
        <v>43526</v>
      </c>
    </row>
    <row r="169" spans="1:23" x14ac:dyDescent="0.2">
      <c r="A169" t="s">
        <v>1522</v>
      </c>
      <c r="B169" t="s">
        <v>1</v>
      </c>
      <c r="C169" t="s">
        <v>2844</v>
      </c>
      <c r="D169" s="3">
        <v>60</v>
      </c>
      <c r="E169" s="3">
        <v>53</v>
      </c>
      <c r="F169" s="3">
        <v>59</v>
      </c>
      <c r="G169" s="3">
        <v>9</v>
      </c>
      <c r="H169" s="3">
        <v>7</v>
      </c>
      <c r="I169" s="3">
        <v>5</v>
      </c>
      <c r="J169" s="3">
        <v>1</v>
      </c>
      <c r="K169" s="3" t="s">
        <v>2854</v>
      </c>
      <c r="L169" s="22" t="s">
        <v>2854</v>
      </c>
      <c r="M169" s="57" t="s">
        <v>2854</v>
      </c>
      <c r="N169" s="3">
        <v>3</v>
      </c>
      <c r="O169" s="3" t="s">
        <v>2854</v>
      </c>
      <c r="P169" s="3">
        <v>2</v>
      </c>
      <c r="Q169" s="3">
        <v>93</v>
      </c>
      <c r="R169" s="3">
        <v>74</v>
      </c>
      <c r="S169" s="24">
        <f t="shared" si="2"/>
        <v>60.878378378378379</v>
      </c>
      <c r="T169" t="str">
        <f>INDEX(Players19!K:K,MATCH(A169,Players19!C:C,0))</f>
        <v>MPR</v>
      </c>
      <c r="U169" t="str">
        <f>INDEX(Players19!G:G,MATCH(A169,Players19!C:C,0))</f>
        <v>DEF</v>
      </c>
      <c r="V169" t="s">
        <v>40</v>
      </c>
      <c r="W169" s="62">
        <v>43526</v>
      </c>
    </row>
    <row r="170" spans="1:23" x14ac:dyDescent="0.2">
      <c r="A170" t="s">
        <v>878</v>
      </c>
      <c r="B170" t="s">
        <v>1</v>
      </c>
      <c r="C170" t="s">
        <v>2844</v>
      </c>
      <c r="D170" s="3">
        <v>60</v>
      </c>
      <c r="E170" s="3">
        <v>68</v>
      </c>
      <c r="F170" s="3">
        <v>58</v>
      </c>
      <c r="G170" s="3">
        <v>7</v>
      </c>
      <c r="H170" s="3">
        <v>3</v>
      </c>
      <c r="I170" s="3">
        <v>2</v>
      </c>
      <c r="J170" s="3">
        <v>5</v>
      </c>
      <c r="K170" s="3" t="s">
        <v>2854</v>
      </c>
      <c r="L170" s="22" t="s">
        <v>2832</v>
      </c>
      <c r="M170" s="57">
        <v>1</v>
      </c>
      <c r="N170" s="3">
        <v>5</v>
      </c>
      <c r="O170" s="3" t="s">
        <v>2854</v>
      </c>
      <c r="P170" s="3">
        <v>2</v>
      </c>
      <c r="Q170" s="3">
        <v>70</v>
      </c>
      <c r="R170" s="3">
        <v>69</v>
      </c>
      <c r="S170" s="24">
        <f t="shared" si="2"/>
        <v>83.768115942028984</v>
      </c>
      <c r="T170" t="str">
        <f>INDEX(Players19!K:K,MATCH(A170,Players19!C:C,0))</f>
        <v>MPR</v>
      </c>
      <c r="U170" t="str">
        <f>INDEX(Players19!G:G,MATCH(A170,Players19!C:C,0))</f>
        <v>FWD</v>
      </c>
      <c r="V170" t="s">
        <v>40</v>
      </c>
      <c r="W170" s="62">
        <v>43526</v>
      </c>
    </row>
    <row r="171" spans="1:23" x14ac:dyDescent="0.2">
      <c r="A171" t="s">
        <v>741</v>
      </c>
      <c r="B171" t="s">
        <v>1</v>
      </c>
      <c r="C171" t="s">
        <v>2844</v>
      </c>
      <c r="D171" s="3">
        <v>56</v>
      </c>
      <c r="E171" s="3">
        <v>44</v>
      </c>
      <c r="F171" s="3">
        <v>59</v>
      </c>
      <c r="G171" s="3">
        <v>7</v>
      </c>
      <c r="H171" s="3">
        <v>6</v>
      </c>
      <c r="I171" s="3">
        <v>6</v>
      </c>
      <c r="J171" s="3">
        <v>2</v>
      </c>
      <c r="K171" s="3" t="s">
        <v>2854</v>
      </c>
      <c r="L171" s="22" t="s">
        <v>2833</v>
      </c>
      <c r="M171" s="57" t="s">
        <v>2854</v>
      </c>
      <c r="N171" s="3">
        <v>2</v>
      </c>
      <c r="O171" s="3" t="s">
        <v>2854</v>
      </c>
      <c r="P171" s="3">
        <v>2</v>
      </c>
      <c r="Q171" s="3">
        <v>76</v>
      </c>
      <c r="R171" s="3">
        <v>77</v>
      </c>
      <c r="S171" s="24">
        <f t="shared" si="2"/>
        <v>48.571428571428569</v>
      </c>
      <c r="T171" t="str">
        <f>INDEX(Players19!K:K,MATCH(A171,Players19!C:C,0))</f>
        <v>MPR</v>
      </c>
      <c r="U171" t="str">
        <f>INDEX(Players19!G:G,MATCH(A171,Players19!C:C,0))</f>
        <v>DEF</v>
      </c>
      <c r="V171" t="s">
        <v>40</v>
      </c>
      <c r="W171" s="62">
        <v>43526</v>
      </c>
    </row>
    <row r="172" spans="1:23" x14ac:dyDescent="0.2">
      <c r="A172" t="s">
        <v>1614</v>
      </c>
      <c r="B172" t="s">
        <v>1</v>
      </c>
      <c r="C172" t="s">
        <v>2844</v>
      </c>
      <c r="D172" s="3">
        <v>55</v>
      </c>
      <c r="E172" s="3">
        <v>42</v>
      </c>
      <c r="F172" s="3">
        <v>57</v>
      </c>
      <c r="G172" s="3">
        <v>8</v>
      </c>
      <c r="H172" s="3">
        <v>4</v>
      </c>
      <c r="I172" s="3">
        <v>5</v>
      </c>
      <c r="J172" s="3">
        <v>4</v>
      </c>
      <c r="K172" s="3" t="s">
        <v>2854</v>
      </c>
      <c r="L172" s="22" t="s">
        <v>2850</v>
      </c>
      <c r="M172" s="57">
        <v>0.1</v>
      </c>
      <c r="N172" s="3">
        <v>5</v>
      </c>
      <c r="O172" s="3" t="s">
        <v>2854</v>
      </c>
      <c r="P172" s="3">
        <v>4</v>
      </c>
      <c r="Q172" s="3">
        <v>41</v>
      </c>
      <c r="R172" s="3">
        <v>77</v>
      </c>
      <c r="S172" s="24">
        <f t="shared" si="2"/>
        <v>46.36363636363636</v>
      </c>
      <c r="T172" t="str">
        <f>INDEX(Players19!K:K,MATCH(A172,Players19!C:C,0))</f>
        <v>MPR</v>
      </c>
      <c r="U172" t="str">
        <f>INDEX(Players19!G:G,MATCH(A172,Players19!C:C,0))</f>
        <v>FWD</v>
      </c>
      <c r="V172" t="s">
        <v>40</v>
      </c>
      <c r="W172" s="62">
        <v>43526</v>
      </c>
    </row>
    <row r="173" spans="1:23" x14ac:dyDescent="0.2">
      <c r="A173" t="s">
        <v>1959</v>
      </c>
      <c r="B173" t="s">
        <v>1</v>
      </c>
      <c r="C173" t="s">
        <v>2844</v>
      </c>
      <c r="D173" s="3">
        <v>52</v>
      </c>
      <c r="E173" s="3">
        <v>71</v>
      </c>
      <c r="F173" s="3">
        <v>52</v>
      </c>
      <c r="G173" s="3">
        <v>8</v>
      </c>
      <c r="H173" s="3">
        <v>9</v>
      </c>
      <c r="I173" s="3">
        <v>1</v>
      </c>
      <c r="J173" s="3">
        <v>2</v>
      </c>
      <c r="K173" s="3" t="s">
        <v>2854</v>
      </c>
      <c r="L173" s="22" t="s">
        <v>2840</v>
      </c>
      <c r="M173" s="57">
        <v>0.1</v>
      </c>
      <c r="N173" s="3">
        <v>11</v>
      </c>
      <c r="O173" s="3">
        <v>8</v>
      </c>
      <c r="P173" s="3">
        <v>2</v>
      </c>
      <c r="Q173" s="3">
        <v>94</v>
      </c>
      <c r="R173" s="3">
        <v>62</v>
      </c>
      <c r="S173" s="24">
        <f t="shared" si="2"/>
        <v>97.338709677419359</v>
      </c>
      <c r="T173" t="str">
        <f>INDEX(Players19!K:K,MATCH(A173,Players19!C:C,0))</f>
        <v>MPR</v>
      </c>
      <c r="U173" t="str">
        <f>INDEX(Players19!G:G,MATCH(A173,Players19!C:C,0))</f>
        <v>MID</v>
      </c>
      <c r="V173" t="s">
        <v>40</v>
      </c>
      <c r="W173" s="62">
        <v>43526</v>
      </c>
    </row>
    <row r="174" spans="1:23" x14ac:dyDescent="0.2">
      <c r="A174" t="s">
        <v>830</v>
      </c>
      <c r="B174" t="s">
        <v>1</v>
      </c>
      <c r="C174" t="s">
        <v>2844</v>
      </c>
      <c r="D174" s="3">
        <v>51</v>
      </c>
      <c r="E174" s="3">
        <v>45</v>
      </c>
      <c r="F174" s="3">
        <v>48</v>
      </c>
      <c r="G174" s="3">
        <v>6</v>
      </c>
      <c r="H174" s="3">
        <v>2</v>
      </c>
      <c r="I174" s="3">
        <v>3</v>
      </c>
      <c r="J174" s="3">
        <v>2</v>
      </c>
      <c r="K174" s="3" t="s">
        <v>2854</v>
      </c>
      <c r="L174" s="22" t="s">
        <v>2854</v>
      </c>
      <c r="M174" s="57">
        <v>2</v>
      </c>
      <c r="N174" s="3">
        <v>3</v>
      </c>
      <c r="O174" s="3">
        <v>1</v>
      </c>
      <c r="P174" s="3">
        <v>2</v>
      </c>
      <c r="Q174" s="3">
        <v>75</v>
      </c>
      <c r="R174" s="3">
        <v>60</v>
      </c>
      <c r="S174" s="24">
        <f t="shared" si="2"/>
        <v>63.75</v>
      </c>
      <c r="T174" t="str">
        <f>INDEX(Players19!K:K,MATCH(A174,Players19!C:C,0))</f>
        <v>MPR</v>
      </c>
      <c r="U174" t="str">
        <f>INDEX(Players19!G:G,MATCH(A174,Players19!C:C,0))</f>
        <v>MID/FWD</v>
      </c>
      <c r="V174" t="s">
        <v>40</v>
      </c>
      <c r="W174" s="62">
        <v>43526</v>
      </c>
    </row>
    <row r="175" spans="1:23" x14ac:dyDescent="0.2">
      <c r="A175" t="s">
        <v>1612</v>
      </c>
      <c r="B175" t="s">
        <v>1</v>
      </c>
      <c r="C175" t="s">
        <v>2844</v>
      </c>
      <c r="D175" s="3">
        <v>51</v>
      </c>
      <c r="E175" s="3">
        <v>57</v>
      </c>
      <c r="F175" s="3">
        <v>52</v>
      </c>
      <c r="G175" s="3">
        <v>4</v>
      </c>
      <c r="H175" s="3">
        <v>3</v>
      </c>
      <c r="I175" s="3">
        <v>4</v>
      </c>
      <c r="J175" s="3">
        <v>3</v>
      </c>
      <c r="K175" s="3" t="s">
        <v>2854</v>
      </c>
      <c r="L175" s="22" t="s">
        <v>2833</v>
      </c>
      <c r="M175" s="57">
        <v>2</v>
      </c>
      <c r="N175" s="3">
        <v>2</v>
      </c>
      <c r="O175" s="3" t="s">
        <v>2854</v>
      </c>
      <c r="P175" s="3">
        <v>2</v>
      </c>
      <c r="Q175" s="3">
        <v>85</v>
      </c>
      <c r="R175" s="3">
        <v>64</v>
      </c>
      <c r="S175" s="24">
        <f t="shared" si="2"/>
        <v>75.703125</v>
      </c>
      <c r="T175" t="str">
        <f>INDEX(Players19!K:K,MATCH(A175,Players19!C:C,0))</f>
        <v>MPR</v>
      </c>
      <c r="U175" t="str">
        <f>INDEX(Players19!G:G,MATCH(A175,Players19!C:C,0))</f>
        <v>FWD</v>
      </c>
      <c r="V175" t="s">
        <v>40</v>
      </c>
      <c r="W175" s="62">
        <v>43526</v>
      </c>
    </row>
    <row r="176" spans="1:23" x14ac:dyDescent="0.2">
      <c r="A176" t="s">
        <v>727</v>
      </c>
      <c r="B176" t="s">
        <v>1</v>
      </c>
      <c r="C176" t="s">
        <v>2844</v>
      </c>
      <c r="D176" s="3">
        <v>48</v>
      </c>
      <c r="E176" s="3">
        <v>59</v>
      </c>
      <c r="F176" s="3">
        <v>47</v>
      </c>
      <c r="G176" s="3">
        <v>6</v>
      </c>
      <c r="H176" s="3">
        <v>5</v>
      </c>
      <c r="I176" s="3">
        <v>3</v>
      </c>
      <c r="J176" s="3">
        <v>1</v>
      </c>
      <c r="K176" s="3">
        <v>3</v>
      </c>
      <c r="L176" s="22" t="s">
        <v>2832</v>
      </c>
      <c r="M176" s="57">
        <v>0.3</v>
      </c>
      <c r="N176" s="3">
        <v>7</v>
      </c>
      <c r="O176" s="3" t="s">
        <v>2854</v>
      </c>
      <c r="P176" s="3">
        <v>2</v>
      </c>
      <c r="Q176" s="3">
        <v>54</v>
      </c>
      <c r="R176" s="3">
        <v>77</v>
      </c>
      <c r="S176" s="24">
        <f t="shared" si="2"/>
        <v>65.129870129870127</v>
      </c>
      <c r="T176" t="str">
        <f>INDEX(Players19!K:K,MATCH(A176,Players19!C:C,0))</f>
        <v>MPR</v>
      </c>
      <c r="U176" t="str">
        <f>INDEX(Players19!G:G,MATCH(A176,Players19!C:C,0))</f>
        <v>FWD</v>
      </c>
      <c r="V176" t="s">
        <v>40</v>
      </c>
      <c r="W176" s="62">
        <v>43526</v>
      </c>
    </row>
    <row r="177" spans="1:23" x14ac:dyDescent="0.2">
      <c r="A177" t="s">
        <v>2669</v>
      </c>
      <c r="B177" t="s">
        <v>1</v>
      </c>
      <c r="C177" t="s">
        <v>2844</v>
      </c>
      <c r="D177" s="3">
        <v>46</v>
      </c>
      <c r="E177" s="3">
        <v>36</v>
      </c>
      <c r="F177" s="3">
        <v>46</v>
      </c>
      <c r="G177" s="3">
        <v>5</v>
      </c>
      <c r="H177" s="3">
        <v>2</v>
      </c>
      <c r="I177" s="3">
        <v>3</v>
      </c>
      <c r="J177" s="3">
        <v>3</v>
      </c>
      <c r="K177" s="3" t="s">
        <v>2854</v>
      </c>
      <c r="L177" s="22" t="s">
        <v>2854</v>
      </c>
      <c r="M177" s="57">
        <v>1</v>
      </c>
      <c r="N177" s="3">
        <v>1</v>
      </c>
      <c r="O177" s="3" t="s">
        <v>2854</v>
      </c>
      <c r="P177" s="3">
        <v>1</v>
      </c>
      <c r="Q177" s="3">
        <v>100</v>
      </c>
      <c r="R177" s="3">
        <v>35</v>
      </c>
      <c r="S177" s="24">
        <f t="shared" si="2"/>
        <v>87.428571428571416</v>
      </c>
      <c r="T177" t="str">
        <f>INDEX(Players19!K:K,MATCH(A177,Players19!C:C,0))</f>
        <v>Rookie</v>
      </c>
      <c r="U177" t="str">
        <f>INDEX(Players19!G:G,MATCH(A177,Players19!C:C,0))</f>
        <v>MID</v>
      </c>
      <c r="V177" t="s">
        <v>40</v>
      </c>
      <c r="W177" s="62">
        <v>43526</v>
      </c>
    </row>
    <row r="178" spans="1:23" x14ac:dyDescent="0.2">
      <c r="A178" t="s">
        <v>1019</v>
      </c>
      <c r="B178" t="s">
        <v>1</v>
      </c>
      <c r="C178" t="s">
        <v>2844</v>
      </c>
      <c r="D178" s="3">
        <v>42</v>
      </c>
      <c r="E178" s="3">
        <v>28</v>
      </c>
      <c r="F178" s="3">
        <v>42</v>
      </c>
      <c r="G178" s="3">
        <v>6</v>
      </c>
      <c r="H178" s="3">
        <v>3</v>
      </c>
      <c r="I178" s="3">
        <v>3</v>
      </c>
      <c r="J178" s="3">
        <v>2</v>
      </c>
      <c r="K178" s="3" t="s">
        <v>2854</v>
      </c>
      <c r="L178" s="22" t="s">
        <v>2854</v>
      </c>
      <c r="M178" s="57">
        <v>0.1</v>
      </c>
      <c r="N178" s="3">
        <v>4</v>
      </c>
      <c r="O178" s="3">
        <v>3</v>
      </c>
      <c r="P178" s="3">
        <v>1</v>
      </c>
      <c r="Q178" s="3">
        <v>33</v>
      </c>
      <c r="R178" s="3">
        <v>53</v>
      </c>
      <c r="S178" s="24">
        <f t="shared" si="2"/>
        <v>44.905660377358487</v>
      </c>
      <c r="T178" t="str">
        <f>INDEX(Players19!K:K,MATCH(A178,Players19!C:C,0))</f>
        <v>MPR</v>
      </c>
      <c r="U178" t="str">
        <f>INDEX(Players19!G:G,MATCH(A178,Players19!C:C,0))</f>
        <v>FWD</v>
      </c>
      <c r="V178" t="s">
        <v>40</v>
      </c>
      <c r="W178" s="62">
        <v>43526</v>
      </c>
    </row>
    <row r="179" spans="1:23" x14ac:dyDescent="0.2">
      <c r="A179" t="s">
        <v>846</v>
      </c>
      <c r="B179" t="s">
        <v>1</v>
      </c>
      <c r="C179" t="s">
        <v>2844</v>
      </c>
      <c r="D179" s="3">
        <v>34</v>
      </c>
      <c r="E179" s="3">
        <v>54</v>
      </c>
      <c r="F179" s="3">
        <v>37</v>
      </c>
      <c r="G179" s="3">
        <v>5</v>
      </c>
      <c r="H179" s="3">
        <v>3</v>
      </c>
      <c r="I179" s="3">
        <v>1</v>
      </c>
      <c r="J179" s="3" t="s">
        <v>2854</v>
      </c>
      <c r="K179" s="3">
        <v>12</v>
      </c>
      <c r="L179" s="22" t="s">
        <v>2840</v>
      </c>
      <c r="M179" s="57" t="s">
        <v>2854</v>
      </c>
      <c r="N179" s="3">
        <v>2</v>
      </c>
      <c r="O179" s="3">
        <v>2</v>
      </c>
      <c r="P179" s="3">
        <v>1</v>
      </c>
      <c r="Q179" s="3">
        <v>75</v>
      </c>
      <c r="R179" s="3">
        <v>48</v>
      </c>
      <c r="S179" s="24">
        <f t="shared" si="2"/>
        <v>95.625</v>
      </c>
      <c r="T179" t="str">
        <f>INDEX(Players19!K:K,MATCH(A179,Players19!C:C,0))</f>
        <v>MPR</v>
      </c>
      <c r="U179" t="str">
        <f>INDEX(Players19!G:G,MATCH(A179,Players19!C:C,0))</f>
        <v>RUC</v>
      </c>
      <c r="V179" t="s">
        <v>40</v>
      </c>
      <c r="W179" s="62">
        <v>43526</v>
      </c>
    </row>
    <row r="180" spans="1:23" x14ac:dyDescent="0.2">
      <c r="A180" t="s">
        <v>1521</v>
      </c>
      <c r="B180" t="s">
        <v>1</v>
      </c>
      <c r="C180" t="s">
        <v>2844</v>
      </c>
      <c r="D180" s="3">
        <v>33</v>
      </c>
      <c r="E180" s="3">
        <v>44</v>
      </c>
      <c r="F180" s="3">
        <v>36</v>
      </c>
      <c r="G180" s="3">
        <v>4</v>
      </c>
      <c r="H180" s="3">
        <v>6</v>
      </c>
      <c r="I180" s="3">
        <v>3</v>
      </c>
      <c r="J180" s="3" t="s">
        <v>2854</v>
      </c>
      <c r="K180" s="3" t="s">
        <v>2854</v>
      </c>
      <c r="L180" s="22" t="s">
        <v>2854</v>
      </c>
      <c r="M180" s="57" t="s">
        <v>2854</v>
      </c>
      <c r="N180" s="3">
        <v>4</v>
      </c>
      <c r="O180" s="3" t="s">
        <v>2854</v>
      </c>
      <c r="P180" s="3" t="s">
        <v>2854</v>
      </c>
      <c r="Q180" s="3">
        <v>90</v>
      </c>
      <c r="R180" s="3">
        <v>75</v>
      </c>
      <c r="S180" s="24">
        <f t="shared" si="2"/>
        <v>49.866666666666667</v>
      </c>
      <c r="T180" t="str">
        <f>INDEX(Players19!K:K,MATCH(A180,Players19!C:C,0))</f>
        <v>MPR</v>
      </c>
      <c r="U180" t="str">
        <f>INDEX(Players19!G:G,MATCH(A180,Players19!C:C,0))</f>
        <v>DEF</v>
      </c>
      <c r="V180" t="s">
        <v>40</v>
      </c>
      <c r="W180" s="62">
        <v>43526</v>
      </c>
    </row>
    <row r="181" spans="1:23" x14ac:dyDescent="0.2">
      <c r="A181" t="s">
        <v>825</v>
      </c>
      <c r="B181" t="s">
        <v>1</v>
      </c>
      <c r="C181" t="s">
        <v>2844</v>
      </c>
      <c r="D181" s="3">
        <v>33</v>
      </c>
      <c r="E181" s="3">
        <v>34</v>
      </c>
      <c r="F181" s="3">
        <v>35</v>
      </c>
      <c r="G181" s="3">
        <v>2</v>
      </c>
      <c r="H181" s="3">
        <v>1</v>
      </c>
      <c r="I181" s="3" t="s">
        <v>2854</v>
      </c>
      <c r="J181" s="3">
        <v>2</v>
      </c>
      <c r="K181" s="3">
        <v>19</v>
      </c>
      <c r="L181" s="22" t="s">
        <v>2840</v>
      </c>
      <c r="M181" s="57" t="s">
        <v>2854</v>
      </c>
      <c r="N181" s="3">
        <v>1</v>
      </c>
      <c r="O181" s="3">
        <v>1</v>
      </c>
      <c r="P181" s="3">
        <v>1</v>
      </c>
      <c r="Q181" s="3">
        <v>66</v>
      </c>
      <c r="R181" s="3">
        <v>46</v>
      </c>
      <c r="S181" s="24">
        <f t="shared" si="2"/>
        <v>62.826086956521735</v>
      </c>
      <c r="T181" t="str">
        <f>INDEX(Players19!K:K,MATCH(A181,Players19!C:C,0))</f>
        <v>Rookie</v>
      </c>
      <c r="U181" t="str">
        <f>INDEX(Players19!G:G,MATCH(A181,Players19!C:C,0))</f>
        <v>RUC</v>
      </c>
      <c r="V181" t="s">
        <v>40</v>
      </c>
      <c r="W181" s="62">
        <v>43526</v>
      </c>
    </row>
    <row r="182" spans="1:23" x14ac:dyDescent="0.2">
      <c r="A182" t="s">
        <v>2624</v>
      </c>
      <c r="B182" t="s">
        <v>40</v>
      </c>
      <c r="C182" t="s">
        <v>2844</v>
      </c>
      <c r="D182" s="3">
        <v>93</v>
      </c>
      <c r="E182" s="3">
        <v>91</v>
      </c>
      <c r="F182" s="3">
        <v>95</v>
      </c>
      <c r="G182" s="3">
        <v>12</v>
      </c>
      <c r="H182" s="3">
        <v>13</v>
      </c>
      <c r="I182" s="3">
        <v>5</v>
      </c>
      <c r="J182" s="3">
        <v>4</v>
      </c>
      <c r="K182" s="3" t="s">
        <v>2854</v>
      </c>
      <c r="L182" s="22" t="s">
        <v>2854</v>
      </c>
      <c r="M182" s="57" t="s">
        <v>2854</v>
      </c>
      <c r="N182" s="3">
        <v>6</v>
      </c>
      <c r="O182" s="3">
        <v>1</v>
      </c>
      <c r="P182" s="3">
        <v>1</v>
      </c>
      <c r="Q182" s="3">
        <v>72</v>
      </c>
      <c r="R182" s="3">
        <v>70</v>
      </c>
      <c r="S182" s="24">
        <f t="shared" si="2"/>
        <v>110.5</v>
      </c>
      <c r="T182" t="str">
        <f>INDEX(Players19!K:K,MATCH(A182,Players19!C:C,0))</f>
        <v>Rookie</v>
      </c>
      <c r="U182" t="str">
        <f>INDEX(Players19!G:G,MATCH(A182,Players19!C:C,0))</f>
        <v>MID</v>
      </c>
      <c r="V182" t="s">
        <v>1</v>
      </c>
      <c r="W182" s="62">
        <v>43526</v>
      </c>
    </row>
    <row r="183" spans="1:23" x14ac:dyDescent="0.2">
      <c r="A183" t="s">
        <v>910</v>
      </c>
      <c r="B183" t="s">
        <v>40</v>
      </c>
      <c r="C183" t="s">
        <v>2844</v>
      </c>
      <c r="D183" s="3">
        <v>89</v>
      </c>
      <c r="E183" s="3">
        <v>81</v>
      </c>
      <c r="F183" s="3">
        <v>87</v>
      </c>
      <c r="G183" s="3">
        <v>11</v>
      </c>
      <c r="H183" s="3">
        <v>16</v>
      </c>
      <c r="I183" s="3">
        <v>4</v>
      </c>
      <c r="J183" s="3">
        <v>2</v>
      </c>
      <c r="K183" s="3" t="s">
        <v>2854</v>
      </c>
      <c r="L183" s="22" t="s">
        <v>2833</v>
      </c>
      <c r="M183" s="57">
        <v>1.1000000000000001</v>
      </c>
      <c r="N183" s="3">
        <v>10</v>
      </c>
      <c r="O183" s="3">
        <v>1</v>
      </c>
      <c r="P183" s="3">
        <v>3</v>
      </c>
      <c r="Q183" s="3">
        <v>59</v>
      </c>
      <c r="R183" s="3">
        <v>73</v>
      </c>
      <c r="S183" s="24">
        <f t="shared" si="2"/>
        <v>94.31506849315069</v>
      </c>
      <c r="T183" t="str">
        <f>INDEX(Players19!K:K,MATCH(A183,Players19!C:C,0))</f>
        <v>MPR</v>
      </c>
      <c r="U183" t="str">
        <f>INDEX(Players19!G:G,MATCH(A183,Players19!C:C,0))</f>
        <v>FWD</v>
      </c>
      <c r="V183" t="s">
        <v>1</v>
      </c>
      <c r="W183" s="62">
        <v>43526</v>
      </c>
    </row>
    <row r="184" spans="1:23" x14ac:dyDescent="0.2">
      <c r="A184" t="s">
        <v>659</v>
      </c>
      <c r="B184" t="s">
        <v>40</v>
      </c>
      <c r="C184" t="s">
        <v>2844</v>
      </c>
      <c r="D184" s="3">
        <v>68</v>
      </c>
      <c r="E184" s="3">
        <v>63</v>
      </c>
      <c r="F184" s="3">
        <v>71</v>
      </c>
      <c r="G184" s="3">
        <v>8</v>
      </c>
      <c r="H184" s="3">
        <v>9</v>
      </c>
      <c r="I184" s="3">
        <v>6</v>
      </c>
      <c r="J184" s="3">
        <v>2</v>
      </c>
      <c r="K184" s="3" t="s">
        <v>2854</v>
      </c>
      <c r="L184" s="22" t="s">
        <v>2854</v>
      </c>
      <c r="M184" s="57" t="s">
        <v>2854</v>
      </c>
      <c r="N184" s="3">
        <v>6</v>
      </c>
      <c r="O184" s="3" t="s">
        <v>2854</v>
      </c>
      <c r="P184" s="3">
        <v>1</v>
      </c>
      <c r="Q184" s="3">
        <v>70</v>
      </c>
      <c r="R184" s="3">
        <v>68</v>
      </c>
      <c r="S184" s="24">
        <f t="shared" si="2"/>
        <v>78.75</v>
      </c>
      <c r="T184" t="str">
        <f>INDEX(Players19!K:K,MATCH(A184,Players19!C:C,0))</f>
        <v>MPR</v>
      </c>
      <c r="U184" t="str">
        <f>INDEX(Players19!G:G,MATCH(A184,Players19!C:C,0))</f>
        <v>FWD</v>
      </c>
      <c r="V184" t="s">
        <v>1</v>
      </c>
      <c r="W184" s="62">
        <v>43526</v>
      </c>
    </row>
    <row r="185" spans="1:23" x14ac:dyDescent="0.2">
      <c r="A185" t="s">
        <v>1537</v>
      </c>
      <c r="B185" t="s">
        <v>40</v>
      </c>
      <c r="C185" t="s">
        <v>2844</v>
      </c>
      <c r="D185" s="3">
        <v>68</v>
      </c>
      <c r="E185" s="3">
        <v>79</v>
      </c>
      <c r="F185" s="3">
        <v>66</v>
      </c>
      <c r="G185" s="3">
        <v>13</v>
      </c>
      <c r="H185" s="3">
        <v>7</v>
      </c>
      <c r="I185" s="3">
        <v>3</v>
      </c>
      <c r="J185" s="3">
        <v>1</v>
      </c>
      <c r="K185" s="3" t="s">
        <v>2854</v>
      </c>
      <c r="L185" s="22" t="s">
        <v>2834</v>
      </c>
      <c r="M185" s="57" t="s">
        <v>2854</v>
      </c>
      <c r="N185" s="3">
        <v>10</v>
      </c>
      <c r="O185" s="3">
        <v>1</v>
      </c>
      <c r="P185" s="3">
        <v>3</v>
      </c>
      <c r="Q185" s="3">
        <v>75</v>
      </c>
      <c r="R185" s="3">
        <v>83</v>
      </c>
      <c r="S185" s="24">
        <f t="shared" si="2"/>
        <v>80.903614457831324</v>
      </c>
      <c r="T185" t="str">
        <f>INDEX(Players19!K:K,MATCH(A185,Players19!C:C,0))</f>
        <v>MPR</v>
      </c>
      <c r="U185" t="str">
        <f>INDEX(Players19!G:G,MATCH(A185,Players19!C:C,0))</f>
        <v>DEF</v>
      </c>
      <c r="V185" t="s">
        <v>1</v>
      </c>
      <c r="W185" s="62">
        <v>43526</v>
      </c>
    </row>
    <row r="186" spans="1:23" x14ac:dyDescent="0.2">
      <c r="A186" t="s">
        <v>561</v>
      </c>
      <c r="B186" t="s">
        <v>40</v>
      </c>
      <c r="C186" t="s">
        <v>2844</v>
      </c>
      <c r="D186" s="3">
        <v>66</v>
      </c>
      <c r="E186" s="3">
        <v>74</v>
      </c>
      <c r="F186" s="3">
        <v>67</v>
      </c>
      <c r="G186" s="3">
        <v>6</v>
      </c>
      <c r="H186" s="3">
        <v>6</v>
      </c>
      <c r="I186" s="3">
        <v>2</v>
      </c>
      <c r="J186" s="3">
        <v>5</v>
      </c>
      <c r="K186" s="3" t="s">
        <v>2854</v>
      </c>
      <c r="L186" s="22" t="s">
        <v>2840</v>
      </c>
      <c r="M186" s="57">
        <v>2</v>
      </c>
      <c r="N186" s="3">
        <v>5</v>
      </c>
      <c r="O186" s="3" t="s">
        <v>2854</v>
      </c>
      <c r="P186" s="3">
        <v>2</v>
      </c>
      <c r="Q186" s="3">
        <v>75</v>
      </c>
      <c r="R186" s="3">
        <v>76</v>
      </c>
      <c r="S186" s="24">
        <f t="shared" si="2"/>
        <v>82.76315789473685</v>
      </c>
      <c r="T186" t="str">
        <f>INDEX(Players19!K:K,MATCH(A186,Players19!C:C,0))</f>
        <v>MPR</v>
      </c>
      <c r="U186" t="str">
        <f>INDEX(Players19!G:G,MATCH(A186,Players19!C:C,0))</f>
        <v>MID</v>
      </c>
      <c r="V186" t="s">
        <v>1</v>
      </c>
      <c r="W186" s="62">
        <v>43526</v>
      </c>
    </row>
    <row r="187" spans="1:23" x14ac:dyDescent="0.2">
      <c r="A187" t="s">
        <v>844</v>
      </c>
      <c r="B187" t="s">
        <v>40</v>
      </c>
      <c r="C187" t="s">
        <v>2844</v>
      </c>
      <c r="D187" s="3">
        <v>64</v>
      </c>
      <c r="E187" s="3">
        <v>75</v>
      </c>
      <c r="F187" s="3">
        <v>71</v>
      </c>
      <c r="G187" s="3">
        <v>11</v>
      </c>
      <c r="H187" s="3">
        <v>6</v>
      </c>
      <c r="I187" s="3">
        <v>3</v>
      </c>
      <c r="J187" s="3">
        <v>2</v>
      </c>
      <c r="K187" s="3" t="s">
        <v>2854</v>
      </c>
      <c r="L187" s="22" t="s">
        <v>2834</v>
      </c>
      <c r="M187" s="57" t="s">
        <v>2854</v>
      </c>
      <c r="N187" s="3">
        <v>6</v>
      </c>
      <c r="O187" s="3" t="s">
        <v>2854</v>
      </c>
      <c r="P187" s="3" t="s">
        <v>2854</v>
      </c>
      <c r="Q187" s="3">
        <v>82</v>
      </c>
      <c r="R187" s="3">
        <v>63</v>
      </c>
      <c r="S187" s="24">
        <f t="shared" si="2"/>
        <v>101.19047619047619</v>
      </c>
      <c r="T187" t="str">
        <f>INDEX(Players19!K:K,MATCH(A187,Players19!C:C,0))</f>
        <v>MPR</v>
      </c>
      <c r="U187" t="str">
        <f>INDEX(Players19!G:G,MATCH(A187,Players19!C:C,0))</f>
        <v>DEF</v>
      </c>
      <c r="V187" t="s">
        <v>1</v>
      </c>
      <c r="W187" s="62">
        <v>43526</v>
      </c>
    </row>
    <row r="188" spans="1:23" x14ac:dyDescent="0.2">
      <c r="A188" t="s">
        <v>1578</v>
      </c>
      <c r="B188" t="s">
        <v>40</v>
      </c>
      <c r="C188" t="s">
        <v>2844</v>
      </c>
      <c r="D188" s="3">
        <v>63</v>
      </c>
      <c r="E188" s="3">
        <v>78</v>
      </c>
      <c r="F188" s="3">
        <v>61</v>
      </c>
      <c r="G188" s="3">
        <v>3</v>
      </c>
      <c r="H188" s="3">
        <v>6</v>
      </c>
      <c r="I188" s="3">
        <v>4</v>
      </c>
      <c r="J188" s="3">
        <v>2</v>
      </c>
      <c r="K188" s="3">
        <v>16</v>
      </c>
      <c r="L188" s="22" t="s">
        <v>2854</v>
      </c>
      <c r="M188" s="57">
        <v>1</v>
      </c>
      <c r="N188" s="3">
        <v>5</v>
      </c>
      <c r="O188" s="3">
        <v>2</v>
      </c>
      <c r="P188" s="3">
        <v>2</v>
      </c>
      <c r="Q188" s="3">
        <v>66</v>
      </c>
      <c r="R188" s="3">
        <v>80</v>
      </c>
      <c r="S188" s="24">
        <f t="shared" si="2"/>
        <v>82.875</v>
      </c>
      <c r="T188" t="str">
        <f>INDEX(Players19!K:K,MATCH(A188,Players19!C:C,0))</f>
        <v>Premo</v>
      </c>
      <c r="U188" t="str">
        <f>INDEX(Players19!G:G,MATCH(A188,Players19!C:C,0))</f>
        <v>RUC</v>
      </c>
      <c r="V188" t="s">
        <v>1</v>
      </c>
      <c r="W188" s="62">
        <v>43526</v>
      </c>
    </row>
    <row r="189" spans="1:23" x14ac:dyDescent="0.2">
      <c r="A189" t="s">
        <v>955</v>
      </c>
      <c r="B189" t="s">
        <v>40</v>
      </c>
      <c r="C189" t="s">
        <v>2844</v>
      </c>
      <c r="D189" s="3">
        <v>63</v>
      </c>
      <c r="E189" s="3">
        <v>71</v>
      </c>
      <c r="F189" s="3">
        <v>64</v>
      </c>
      <c r="G189" s="3">
        <v>12</v>
      </c>
      <c r="H189" s="3">
        <v>5</v>
      </c>
      <c r="I189" s="3">
        <v>1</v>
      </c>
      <c r="J189" s="3">
        <v>4</v>
      </c>
      <c r="K189" s="3" t="s">
        <v>2854</v>
      </c>
      <c r="L189" s="22" t="s">
        <v>2833</v>
      </c>
      <c r="M189" s="57">
        <v>0.1</v>
      </c>
      <c r="N189" s="3">
        <v>5</v>
      </c>
      <c r="O189" s="3">
        <v>3</v>
      </c>
      <c r="P189" s="3">
        <v>1</v>
      </c>
      <c r="Q189" s="3">
        <v>76</v>
      </c>
      <c r="R189" s="3">
        <v>70</v>
      </c>
      <c r="S189" s="24">
        <f t="shared" si="2"/>
        <v>86.214285714285708</v>
      </c>
      <c r="T189" t="str">
        <f>INDEX(Players19!K:K,MATCH(A189,Players19!C:C,0))</f>
        <v>MPR</v>
      </c>
      <c r="U189" t="str">
        <f>INDEX(Players19!G:G,MATCH(A189,Players19!C:C,0))</f>
        <v>MID</v>
      </c>
      <c r="V189" t="s">
        <v>1</v>
      </c>
      <c r="W189" s="62">
        <v>43526</v>
      </c>
    </row>
    <row r="190" spans="1:23" x14ac:dyDescent="0.2">
      <c r="A190" t="s">
        <v>970</v>
      </c>
      <c r="B190" t="s">
        <v>40</v>
      </c>
      <c r="C190" t="s">
        <v>2844</v>
      </c>
      <c r="D190" s="3">
        <v>61</v>
      </c>
      <c r="E190" s="3">
        <v>77</v>
      </c>
      <c r="F190" s="3">
        <v>66</v>
      </c>
      <c r="G190" s="3">
        <v>12</v>
      </c>
      <c r="H190" s="3">
        <v>3</v>
      </c>
      <c r="I190" s="3">
        <v>5</v>
      </c>
      <c r="J190" s="3">
        <v>1</v>
      </c>
      <c r="K190" s="3" t="s">
        <v>2854</v>
      </c>
      <c r="L190" s="22" t="s">
        <v>2854</v>
      </c>
      <c r="M190" s="57" t="s">
        <v>2854</v>
      </c>
      <c r="N190" s="3">
        <v>2</v>
      </c>
      <c r="O190" s="3">
        <v>1</v>
      </c>
      <c r="P190" s="3" t="s">
        <v>2854</v>
      </c>
      <c r="Q190" s="3">
        <v>86</v>
      </c>
      <c r="R190" s="3">
        <v>70</v>
      </c>
      <c r="S190" s="24">
        <f t="shared" si="2"/>
        <v>93.500000000000014</v>
      </c>
      <c r="T190" t="str">
        <f>INDEX(Players19!K:K,MATCH(A190,Players19!C:C,0))</f>
        <v>MPR</v>
      </c>
      <c r="U190" t="str">
        <f>INDEX(Players19!G:G,MATCH(A190,Players19!C:C,0))</f>
        <v>DEF</v>
      </c>
      <c r="V190" t="s">
        <v>1</v>
      </c>
      <c r="W190" s="62">
        <v>43526</v>
      </c>
    </row>
    <row r="191" spans="1:23" x14ac:dyDescent="0.2">
      <c r="A191" t="s">
        <v>737</v>
      </c>
      <c r="B191" t="s">
        <v>40</v>
      </c>
      <c r="C191" t="s">
        <v>2844</v>
      </c>
      <c r="D191" s="3">
        <v>61</v>
      </c>
      <c r="E191" s="3">
        <v>52</v>
      </c>
      <c r="F191" s="3">
        <v>58</v>
      </c>
      <c r="G191" s="3">
        <v>8</v>
      </c>
      <c r="H191" s="3">
        <v>9</v>
      </c>
      <c r="I191" s="3">
        <v>3</v>
      </c>
      <c r="J191" s="3">
        <v>1</v>
      </c>
      <c r="K191" s="3" t="s">
        <v>2854</v>
      </c>
      <c r="L191" s="22" t="s">
        <v>2854</v>
      </c>
      <c r="M191" s="57">
        <v>1</v>
      </c>
      <c r="N191" s="3">
        <v>1</v>
      </c>
      <c r="O191" s="3">
        <v>1</v>
      </c>
      <c r="P191" s="3">
        <v>2</v>
      </c>
      <c r="Q191" s="3">
        <v>70</v>
      </c>
      <c r="R191" s="3">
        <v>49</v>
      </c>
      <c r="S191" s="24">
        <f t="shared" si="2"/>
        <v>90.204081632653072</v>
      </c>
      <c r="T191" t="str">
        <f>INDEX(Players19!K:K,MATCH(A191,Players19!C:C,0))</f>
        <v>MPR</v>
      </c>
      <c r="U191" t="str">
        <f>INDEX(Players19!G:G,MATCH(A191,Players19!C:C,0))</f>
        <v>MID</v>
      </c>
      <c r="V191" t="s">
        <v>1</v>
      </c>
      <c r="W191" s="62">
        <v>43526</v>
      </c>
    </row>
    <row r="192" spans="1:23" x14ac:dyDescent="0.2">
      <c r="A192" t="s">
        <v>889</v>
      </c>
      <c r="B192" t="s">
        <v>40</v>
      </c>
      <c r="C192" t="s">
        <v>2844</v>
      </c>
      <c r="D192" s="3">
        <v>60</v>
      </c>
      <c r="E192" s="3">
        <v>49</v>
      </c>
      <c r="F192" s="3">
        <v>58</v>
      </c>
      <c r="G192" s="3">
        <v>9</v>
      </c>
      <c r="H192" s="3">
        <v>7</v>
      </c>
      <c r="I192" s="3">
        <v>1</v>
      </c>
      <c r="J192" s="3">
        <v>4</v>
      </c>
      <c r="K192" s="3" t="s">
        <v>2854</v>
      </c>
      <c r="L192" s="22" t="s">
        <v>2854</v>
      </c>
      <c r="M192" s="57" t="s">
        <v>2854</v>
      </c>
      <c r="N192" s="3">
        <v>6</v>
      </c>
      <c r="O192" s="3">
        <v>6</v>
      </c>
      <c r="P192" s="3">
        <v>1</v>
      </c>
      <c r="Q192" s="3">
        <v>50</v>
      </c>
      <c r="R192" s="3">
        <v>60</v>
      </c>
      <c r="S192" s="24">
        <f t="shared" si="2"/>
        <v>69.416666666666671</v>
      </c>
      <c r="T192" t="str">
        <f>INDEX(Players19!K:K,MATCH(A192,Players19!C:C,0))</f>
        <v>MPR</v>
      </c>
      <c r="U192" t="str">
        <f>INDEX(Players19!G:G,MATCH(A192,Players19!C:C,0))</f>
        <v>MID</v>
      </c>
      <c r="V192" t="s">
        <v>1</v>
      </c>
      <c r="W192" s="62">
        <v>43526</v>
      </c>
    </row>
    <row r="193" spans="1:23" x14ac:dyDescent="0.2">
      <c r="A193" t="s">
        <v>876</v>
      </c>
      <c r="B193" t="s">
        <v>40</v>
      </c>
      <c r="C193" t="s">
        <v>2844</v>
      </c>
      <c r="D193" s="3">
        <v>59</v>
      </c>
      <c r="E193" s="3">
        <v>81</v>
      </c>
      <c r="F193" s="3">
        <v>55</v>
      </c>
      <c r="G193" s="3">
        <v>10</v>
      </c>
      <c r="H193" s="3">
        <v>5</v>
      </c>
      <c r="I193" s="3">
        <v>2</v>
      </c>
      <c r="J193" s="3">
        <v>1</v>
      </c>
      <c r="K193" s="3" t="s">
        <v>2854</v>
      </c>
      <c r="L193" s="22" t="s">
        <v>2833</v>
      </c>
      <c r="M193" s="57">
        <v>2</v>
      </c>
      <c r="N193" s="3">
        <v>5</v>
      </c>
      <c r="O193" s="3">
        <v>2</v>
      </c>
      <c r="P193" s="3">
        <v>3</v>
      </c>
      <c r="Q193" s="3">
        <v>80</v>
      </c>
      <c r="R193" s="3">
        <v>73</v>
      </c>
      <c r="S193" s="24">
        <f t="shared" si="2"/>
        <v>94.31506849315069</v>
      </c>
      <c r="T193" t="str">
        <f>INDEX(Players19!K:K,MATCH(A193,Players19!C:C,0))</f>
        <v>MPR</v>
      </c>
      <c r="U193" t="str">
        <f>INDEX(Players19!G:G,MATCH(A193,Players19!C:C,0))</f>
        <v>MID/FWD</v>
      </c>
      <c r="V193" t="s">
        <v>1</v>
      </c>
      <c r="W193" s="62">
        <v>43526</v>
      </c>
    </row>
    <row r="194" spans="1:23" x14ac:dyDescent="0.2">
      <c r="A194" t="s">
        <v>860</v>
      </c>
      <c r="B194" t="s">
        <v>40</v>
      </c>
      <c r="C194" t="s">
        <v>2844</v>
      </c>
      <c r="D194" s="3">
        <v>59</v>
      </c>
      <c r="E194" s="3">
        <v>58</v>
      </c>
      <c r="F194" s="3">
        <v>59</v>
      </c>
      <c r="G194" s="3">
        <v>3</v>
      </c>
      <c r="H194" s="3">
        <v>2</v>
      </c>
      <c r="I194" s="3">
        <v>2</v>
      </c>
      <c r="J194" s="3">
        <v>5</v>
      </c>
      <c r="K194" s="3">
        <v>24</v>
      </c>
      <c r="L194" s="22" t="s">
        <v>2852</v>
      </c>
      <c r="M194" s="57" t="s">
        <v>2854</v>
      </c>
      <c r="N194" s="3">
        <v>5</v>
      </c>
      <c r="O194" s="3">
        <v>2</v>
      </c>
      <c r="P194" s="3">
        <v>4</v>
      </c>
      <c r="Q194" s="3">
        <v>60</v>
      </c>
      <c r="R194" s="3">
        <v>71</v>
      </c>
      <c r="S194" s="24">
        <f t="shared" si="2"/>
        <v>69.436619718309856</v>
      </c>
      <c r="T194" t="str">
        <f>INDEX(Players19!K:K,MATCH(A194,Players19!C:C,0))</f>
        <v>MPR</v>
      </c>
      <c r="U194" t="str">
        <f>INDEX(Players19!G:G,MATCH(A194,Players19!C:C,0))</f>
        <v>RUC/FWD</v>
      </c>
      <c r="V194" t="s">
        <v>1</v>
      </c>
      <c r="W194" s="62">
        <v>43526</v>
      </c>
    </row>
    <row r="195" spans="1:23" x14ac:dyDescent="0.2">
      <c r="A195" t="s">
        <v>852</v>
      </c>
      <c r="B195" t="s">
        <v>40</v>
      </c>
      <c r="C195" t="s">
        <v>2844</v>
      </c>
      <c r="D195" s="3">
        <v>55</v>
      </c>
      <c r="E195" s="3">
        <v>57</v>
      </c>
      <c r="F195" s="3">
        <v>58</v>
      </c>
      <c r="G195" s="3">
        <v>4</v>
      </c>
      <c r="H195" s="3">
        <v>12</v>
      </c>
      <c r="I195" s="3">
        <v>3</v>
      </c>
      <c r="J195" s="3">
        <v>1</v>
      </c>
      <c r="K195" s="3" t="s">
        <v>2854</v>
      </c>
      <c r="L195" s="22" t="s">
        <v>2854</v>
      </c>
      <c r="M195" s="57">
        <v>1</v>
      </c>
      <c r="N195" s="3">
        <v>6</v>
      </c>
      <c r="O195" s="3">
        <v>1</v>
      </c>
      <c r="P195" s="3" t="s">
        <v>2854</v>
      </c>
      <c r="Q195" s="3">
        <v>68</v>
      </c>
      <c r="R195" s="3">
        <v>56</v>
      </c>
      <c r="S195" s="24">
        <f t="shared" ref="S195:S258" si="3">E195/R195*85</f>
        <v>86.517857142857139</v>
      </c>
      <c r="T195" t="str">
        <f>INDEX(Players19!K:K,MATCH(A195,Players19!C:C,0))</f>
        <v>MPR</v>
      </c>
      <c r="U195" t="str">
        <f>INDEX(Players19!G:G,MATCH(A195,Players19!C:C,0))</f>
        <v>DEF</v>
      </c>
      <c r="V195" t="s">
        <v>1</v>
      </c>
      <c r="W195" s="62">
        <v>43526</v>
      </c>
    </row>
    <row r="196" spans="1:23" x14ac:dyDescent="0.2">
      <c r="A196" t="s">
        <v>831</v>
      </c>
      <c r="B196" t="s">
        <v>40</v>
      </c>
      <c r="C196" t="s">
        <v>2844</v>
      </c>
      <c r="D196" s="3">
        <v>54</v>
      </c>
      <c r="E196" s="3">
        <v>46</v>
      </c>
      <c r="F196" s="3">
        <v>54</v>
      </c>
      <c r="G196" s="3">
        <v>10</v>
      </c>
      <c r="H196" s="3">
        <v>3</v>
      </c>
      <c r="I196" s="3">
        <v>6</v>
      </c>
      <c r="J196" s="3" t="s">
        <v>2854</v>
      </c>
      <c r="K196" s="3" t="s">
        <v>2854</v>
      </c>
      <c r="L196" s="22" t="s">
        <v>2854</v>
      </c>
      <c r="M196" s="57" t="s">
        <v>2854</v>
      </c>
      <c r="N196" s="3">
        <v>3</v>
      </c>
      <c r="O196" s="3" t="s">
        <v>2854</v>
      </c>
      <c r="P196" s="3">
        <v>2</v>
      </c>
      <c r="Q196" s="3">
        <v>76</v>
      </c>
      <c r="R196" s="3">
        <v>62</v>
      </c>
      <c r="S196" s="24">
        <f t="shared" si="3"/>
        <v>63.064516129032256</v>
      </c>
      <c r="T196" t="str">
        <f>INDEX(Players19!K:K,MATCH(A196,Players19!C:C,0))</f>
        <v>MPR</v>
      </c>
      <c r="U196" t="str">
        <f>INDEX(Players19!G:G,MATCH(A196,Players19!C:C,0))</f>
        <v>DEF</v>
      </c>
      <c r="V196" t="s">
        <v>1</v>
      </c>
      <c r="W196" s="62">
        <v>43526</v>
      </c>
    </row>
    <row r="197" spans="1:23" x14ac:dyDescent="0.2">
      <c r="A197" t="s">
        <v>953</v>
      </c>
      <c r="B197" t="s">
        <v>40</v>
      </c>
      <c r="C197" t="s">
        <v>2844</v>
      </c>
      <c r="D197" s="3">
        <v>51</v>
      </c>
      <c r="E197" s="3">
        <v>77</v>
      </c>
      <c r="F197" s="3">
        <v>60</v>
      </c>
      <c r="G197" s="3">
        <v>4</v>
      </c>
      <c r="H197" s="3">
        <v>12</v>
      </c>
      <c r="I197" s="3">
        <v>3</v>
      </c>
      <c r="J197" s="3" t="s">
        <v>2854</v>
      </c>
      <c r="K197" s="3" t="s">
        <v>2854</v>
      </c>
      <c r="L197" s="22" t="s">
        <v>2838</v>
      </c>
      <c r="M197" s="57">
        <v>1</v>
      </c>
      <c r="N197" s="3">
        <v>11</v>
      </c>
      <c r="O197" s="3">
        <v>7</v>
      </c>
      <c r="P197" s="3">
        <v>1</v>
      </c>
      <c r="Q197" s="3">
        <v>93</v>
      </c>
      <c r="R197" s="3">
        <v>72</v>
      </c>
      <c r="S197" s="24">
        <f t="shared" si="3"/>
        <v>90.902777777777771</v>
      </c>
      <c r="T197" t="str">
        <f>INDEX(Players19!K:K,MATCH(A197,Players19!C:C,0))</f>
        <v>Rookie</v>
      </c>
      <c r="U197" t="str">
        <f>INDEX(Players19!G:G,MATCH(A197,Players19!C:C,0))</f>
        <v>MID/FWD</v>
      </c>
      <c r="V197" t="s">
        <v>1</v>
      </c>
      <c r="W197" s="62">
        <v>43526</v>
      </c>
    </row>
    <row r="198" spans="1:23" x14ac:dyDescent="0.2">
      <c r="A198" t="s">
        <v>2716</v>
      </c>
      <c r="B198" t="s">
        <v>40</v>
      </c>
      <c r="C198" t="s">
        <v>2844</v>
      </c>
      <c r="D198" s="3">
        <v>49</v>
      </c>
      <c r="E198" s="3">
        <v>41</v>
      </c>
      <c r="F198" s="3">
        <v>51</v>
      </c>
      <c r="G198" s="3">
        <v>3</v>
      </c>
      <c r="H198" s="3">
        <v>3</v>
      </c>
      <c r="I198" s="3">
        <v>2</v>
      </c>
      <c r="J198" s="3">
        <v>4</v>
      </c>
      <c r="K198" s="3" t="s">
        <v>2854</v>
      </c>
      <c r="L198" s="22" t="s">
        <v>2854</v>
      </c>
      <c r="M198" s="57">
        <v>2</v>
      </c>
      <c r="N198" s="3">
        <v>1</v>
      </c>
      <c r="O198" s="3" t="s">
        <v>2854</v>
      </c>
      <c r="P198" s="3" t="s">
        <v>2854</v>
      </c>
      <c r="Q198" s="3">
        <v>50</v>
      </c>
      <c r="R198" s="3">
        <v>76</v>
      </c>
      <c r="S198" s="24">
        <f t="shared" si="3"/>
        <v>45.85526315789474</v>
      </c>
      <c r="T198" t="str">
        <f>INDEX(Players19!K:K,MATCH(A198,Players19!C:C,0))</f>
        <v>Rookie</v>
      </c>
      <c r="U198" t="str">
        <f>INDEX(Players19!G:G,MATCH(A198,Players19!C:C,0))</f>
        <v>FWD/DEF</v>
      </c>
      <c r="V198" t="s">
        <v>1</v>
      </c>
      <c r="W198" s="62">
        <v>43526</v>
      </c>
    </row>
    <row r="199" spans="1:23" x14ac:dyDescent="0.2">
      <c r="A199" t="s">
        <v>2642</v>
      </c>
      <c r="B199" t="s">
        <v>40</v>
      </c>
      <c r="C199" t="s">
        <v>2844</v>
      </c>
      <c r="D199" s="3">
        <v>46</v>
      </c>
      <c r="E199" s="3">
        <v>40</v>
      </c>
      <c r="F199" s="3">
        <v>49</v>
      </c>
      <c r="G199" s="3">
        <v>5</v>
      </c>
      <c r="H199" s="3">
        <v>4</v>
      </c>
      <c r="I199" s="3">
        <v>4</v>
      </c>
      <c r="J199" s="3">
        <v>1</v>
      </c>
      <c r="K199" s="3" t="s">
        <v>2854</v>
      </c>
      <c r="L199" s="22" t="s">
        <v>2832</v>
      </c>
      <c r="M199" s="57">
        <v>1</v>
      </c>
      <c r="N199" s="3">
        <v>2</v>
      </c>
      <c r="O199" s="3">
        <v>1</v>
      </c>
      <c r="P199" s="3">
        <v>1</v>
      </c>
      <c r="Q199" s="3">
        <v>66</v>
      </c>
      <c r="R199" s="3">
        <v>58</v>
      </c>
      <c r="S199" s="24">
        <f t="shared" si="3"/>
        <v>58.62068965517242</v>
      </c>
      <c r="T199" t="str">
        <f>INDEX(Players19!K:K,MATCH(A199,Players19!C:C,0))</f>
        <v>Rookie</v>
      </c>
      <c r="U199" t="str">
        <f>INDEX(Players19!G:G,MATCH(A199,Players19!C:C,0))</f>
        <v>MID/DEF</v>
      </c>
      <c r="V199" t="s">
        <v>1</v>
      </c>
      <c r="W199" s="62">
        <v>43526</v>
      </c>
    </row>
    <row r="200" spans="1:23" x14ac:dyDescent="0.2">
      <c r="A200" t="s">
        <v>732</v>
      </c>
      <c r="B200" t="s">
        <v>40</v>
      </c>
      <c r="C200" t="s">
        <v>2844</v>
      </c>
      <c r="D200" s="3">
        <v>45</v>
      </c>
      <c r="E200" s="3">
        <v>54</v>
      </c>
      <c r="F200" s="3">
        <v>44</v>
      </c>
      <c r="G200" s="3">
        <v>5</v>
      </c>
      <c r="H200" s="3">
        <v>2</v>
      </c>
      <c r="I200" s="3">
        <v>3</v>
      </c>
      <c r="J200" s="3">
        <v>1</v>
      </c>
      <c r="K200" s="3" t="s">
        <v>2854</v>
      </c>
      <c r="L200" s="22" t="s">
        <v>2832</v>
      </c>
      <c r="M200" s="57">
        <v>2</v>
      </c>
      <c r="N200" s="3">
        <v>3</v>
      </c>
      <c r="O200" s="3" t="s">
        <v>2854</v>
      </c>
      <c r="P200" s="3">
        <v>2</v>
      </c>
      <c r="Q200" s="3">
        <v>85</v>
      </c>
      <c r="R200" s="3">
        <v>55</v>
      </c>
      <c r="S200" s="24">
        <f t="shared" si="3"/>
        <v>83.454545454545453</v>
      </c>
      <c r="T200" t="str">
        <f>INDEX(Players19!K:K,MATCH(A200,Players19!C:C,0))</f>
        <v>Premo</v>
      </c>
      <c r="U200" t="str">
        <f>INDEX(Players19!G:G,MATCH(A200,Players19!C:C,0))</f>
        <v>RUC/FWD</v>
      </c>
      <c r="V200" t="s">
        <v>1</v>
      </c>
      <c r="W200" s="62">
        <v>43526</v>
      </c>
    </row>
    <row r="201" spans="1:23" x14ac:dyDescent="0.2">
      <c r="A201" t="s">
        <v>1995</v>
      </c>
      <c r="B201" t="s">
        <v>40</v>
      </c>
      <c r="C201" t="s">
        <v>2844</v>
      </c>
      <c r="D201" s="3">
        <v>42</v>
      </c>
      <c r="E201" s="3">
        <v>38</v>
      </c>
      <c r="F201" s="3">
        <v>48</v>
      </c>
      <c r="G201" s="3">
        <v>6</v>
      </c>
      <c r="H201" s="3">
        <v>5</v>
      </c>
      <c r="I201" s="3">
        <v>7</v>
      </c>
      <c r="J201" s="3">
        <v>1</v>
      </c>
      <c r="K201" s="3" t="s">
        <v>2854</v>
      </c>
      <c r="L201" s="22" t="s">
        <v>2853</v>
      </c>
      <c r="M201" s="57" t="s">
        <v>2854</v>
      </c>
      <c r="N201" s="3">
        <v>2</v>
      </c>
      <c r="O201" s="3" t="s">
        <v>2854</v>
      </c>
      <c r="P201" s="3">
        <v>5</v>
      </c>
      <c r="Q201" s="3">
        <v>54</v>
      </c>
      <c r="R201" s="3">
        <v>83</v>
      </c>
      <c r="S201" s="24">
        <f t="shared" si="3"/>
        <v>38.915662650602407</v>
      </c>
      <c r="T201" t="str">
        <f>INDEX(Players19!K:K,MATCH(A201,Players19!C:C,0))</f>
        <v>MPR</v>
      </c>
      <c r="U201" t="str">
        <f>INDEX(Players19!G:G,MATCH(A201,Players19!C:C,0))</f>
        <v>DEF</v>
      </c>
      <c r="V201" t="s">
        <v>1</v>
      </c>
      <c r="W201" s="62">
        <v>43526</v>
      </c>
    </row>
    <row r="202" spans="1:23" x14ac:dyDescent="0.2">
      <c r="A202" t="s">
        <v>898</v>
      </c>
      <c r="B202" t="s">
        <v>40</v>
      </c>
      <c r="C202" t="s">
        <v>2844</v>
      </c>
      <c r="D202" s="3">
        <v>41</v>
      </c>
      <c r="E202" s="3">
        <v>42</v>
      </c>
      <c r="F202" s="3">
        <v>36</v>
      </c>
      <c r="G202" s="3">
        <v>5</v>
      </c>
      <c r="H202" s="3">
        <v>5</v>
      </c>
      <c r="I202" s="3">
        <v>4</v>
      </c>
      <c r="J202" s="3">
        <v>1</v>
      </c>
      <c r="K202" s="3" t="s">
        <v>2854</v>
      </c>
      <c r="L202" s="22" t="s">
        <v>2854</v>
      </c>
      <c r="M202" s="57" t="s">
        <v>2854</v>
      </c>
      <c r="N202" s="3">
        <v>4</v>
      </c>
      <c r="O202" s="3" t="s">
        <v>2854</v>
      </c>
      <c r="P202" s="3">
        <v>3</v>
      </c>
      <c r="Q202" s="3">
        <v>60</v>
      </c>
      <c r="R202" s="3">
        <v>71</v>
      </c>
      <c r="S202" s="24">
        <f t="shared" si="3"/>
        <v>50.281690140845072</v>
      </c>
      <c r="T202" t="str">
        <f>INDEX(Players19!K:K,MATCH(A202,Players19!C:C,0))</f>
        <v>MPR</v>
      </c>
      <c r="U202" t="str">
        <f>INDEX(Players19!G:G,MATCH(A202,Players19!C:C,0))</f>
        <v>DEF</v>
      </c>
      <c r="V202" t="s">
        <v>1</v>
      </c>
      <c r="W202" s="62">
        <v>43526</v>
      </c>
    </row>
    <row r="203" spans="1:23" x14ac:dyDescent="0.2">
      <c r="A203" t="s">
        <v>956</v>
      </c>
      <c r="B203" t="s">
        <v>40</v>
      </c>
      <c r="C203" t="s">
        <v>2844</v>
      </c>
      <c r="D203" s="3">
        <v>39</v>
      </c>
      <c r="E203" s="3">
        <v>43</v>
      </c>
      <c r="F203" s="3">
        <v>39</v>
      </c>
      <c r="G203" s="3">
        <v>4</v>
      </c>
      <c r="H203" s="3">
        <v>4</v>
      </c>
      <c r="I203" s="3">
        <v>3</v>
      </c>
      <c r="J203" s="3">
        <v>3</v>
      </c>
      <c r="K203" s="3" t="s">
        <v>2854</v>
      </c>
      <c r="L203" s="22" t="s">
        <v>2833</v>
      </c>
      <c r="M203" s="57">
        <v>0.1</v>
      </c>
      <c r="N203" s="3">
        <v>5</v>
      </c>
      <c r="O203" s="3" t="s">
        <v>2854</v>
      </c>
      <c r="P203" s="3">
        <v>2</v>
      </c>
      <c r="Q203" s="3">
        <v>37</v>
      </c>
      <c r="R203" s="3">
        <v>77</v>
      </c>
      <c r="S203" s="24">
        <f t="shared" si="3"/>
        <v>47.467532467532465</v>
      </c>
      <c r="T203" t="str">
        <f>INDEX(Players19!K:K,MATCH(A203,Players19!C:C,0))</f>
        <v>MPR</v>
      </c>
      <c r="U203" t="str">
        <f>INDEX(Players19!G:G,MATCH(A203,Players19!C:C,0))</f>
        <v>FWD</v>
      </c>
      <c r="V203" t="s">
        <v>1</v>
      </c>
      <c r="W203" s="62">
        <v>43526</v>
      </c>
    </row>
    <row r="204" spans="1:23" x14ac:dyDescent="0.2">
      <c r="A204" t="s">
        <v>834</v>
      </c>
      <c r="B204" t="s">
        <v>40</v>
      </c>
      <c r="C204" t="s">
        <v>2844</v>
      </c>
      <c r="D204" s="3">
        <v>36</v>
      </c>
      <c r="E204" s="3">
        <v>55</v>
      </c>
      <c r="F204" s="3">
        <v>30</v>
      </c>
      <c r="G204" s="3">
        <v>2</v>
      </c>
      <c r="H204" s="3">
        <v>7</v>
      </c>
      <c r="I204" s="3" t="s">
        <v>2854</v>
      </c>
      <c r="J204" s="3">
        <v>4</v>
      </c>
      <c r="K204" s="3" t="s">
        <v>2854</v>
      </c>
      <c r="L204" s="22" t="s">
        <v>2854</v>
      </c>
      <c r="M204" s="57" t="s">
        <v>2854</v>
      </c>
      <c r="N204" s="3">
        <v>10</v>
      </c>
      <c r="O204" s="3">
        <v>6</v>
      </c>
      <c r="P204" s="3">
        <v>2</v>
      </c>
      <c r="Q204" s="3">
        <v>77</v>
      </c>
      <c r="R204" s="3">
        <v>65</v>
      </c>
      <c r="S204" s="24">
        <f t="shared" si="3"/>
        <v>71.92307692307692</v>
      </c>
      <c r="T204" t="str">
        <f>INDEX(Players19!K:K,MATCH(A204,Players19!C:C,0))</f>
        <v>Premo</v>
      </c>
      <c r="U204" t="str">
        <f>INDEX(Players19!G:G,MATCH(A204,Players19!C:C,0))</f>
        <v>MID/FWD</v>
      </c>
      <c r="V204" t="s">
        <v>1</v>
      </c>
      <c r="W204" s="62">
        <v>43526</v>
      </c>
    </row>
    <row r="205" spans="1:23" x14ac:dyDescent="0.2">
      <c r="A205" t="s">
        <v>607</v>
      </c>
      <c r="B205" t="s">
        <v>40</v>
      </c>
      <c r="C205" t="s">
        <v>2844</v>
      </c>
      <c r="D205" s="3">
        <v>36</v>
      </c>
      <c r="E205" s="3">
        <v>35</v>
      </c>
      <c r="F205" s="3">
        <v>31</v>
      </c>
      <c r="G205" s="3">
        <v>8</v>
      </c>
      <c r="H205" s="3">
        <v>4</v>
      </c>
      <c r="I205" s="3">
        <v>1</v>
      </c>
      <c r="J205" s="3" t="s">
        <v>2854</v>
      </c>
      <c r="K205" s="3" t="s">
        <v>2854</v>
      </c>
      <c r="L205" s="22" t="s">
        <v>2854</v>
      </c>
      <c r="M205" s="57">
        <v>0.1</v>
      </c>
      <c r="N205" s="3">
        <v>2</v>
      </c>
      <c r="O205" s="3">
        <v>2</v>
      </c>
      <c r="P205" s="3">
        <v>2</v>
      </c>
      <c r="Q205" s="3">
        <v>75</v>
      </c>
      <c r="R205" s="3">
        <v>67</v>
      </c>
      <c r="S205" s="24">
        <f t="shared" si="3"/>
        <v>44.402985074626862</v>
      </c>
      <c r="T205" t="str">
        <f>INDEX(Players19!K:K,MATCH(A205,Players19!C:C,0))</f>
        <v>MPR</v>
      </c>
      <c r="U205" t="str">
        <f>INDEX(Players19!G:G,MATCH(A205,Players19!C:C,0))</f>
        <v>DEF</v>
      </c>
      <c r="V205" t="s">
        <v>1</v>
      </c>
      <c r="W205" s="62">
        <v>43526</v>
      </c>
    </row>
    <row r="206" spans="1:23" x14ac:dyDescent="0.2">
      <c r="A206" t="s">
        <v>626</v>
      </c>
      <c r="B206" t="s">
        <v>40</v>
      </c>
      <c r="C206" t="s">
        <v>2844</v>
      </c>
      <c r="D206" s="3">
        <v>27</v>
      </c>
      <c r="E206" s="3">
        <v>22</v>
      </c>
      <c r="F206" s="3">
        <v>23</v>
      </c>
      <c r="G206" s="3">
        <v>5</v>
      </c>
      <c r="H206" s="3">
        <v>1</v>
      </c>
      <c r="I206" s="3">
        <v>2</v>
      </c>
      <c r="J206" s="3">
        <v>1</v>
      </c>
      <c r="K206" s="3" t="s">
        <v>2854</v>
      </c>
      <c r="L206" s="22" t="s">
        <v>2854</v>
      </c>
      <c r="M206" s="57" t="s">
        <v>2854</v>
      </c>
      <c r="N206" s="3">
        <v>2</v>
      </c>
      <c r="O206" s="3">
        <v>1</v>
      </c>
      <c r="P206" s="3">
        <v>2</v>
      </c>
      <c r="Q206" s="3">
        <v>50</v>
      </c>
      <c r="R206" s="3">
        <v>85</v>
      </c>
      <c r="S206" s="24">
        <f t="shared" si="3"/>
        <v>22.000000000000004</v>
      </c>
      <c r="T206" t="str">
        <f>INDEX(Players19!K:K,MATCH(A206,Players19!C:C,0))</f>
        <v>MPR</v>
      </c>
      <c r="U206" t="str">
        <f>INDEX(Players19!G:G,MATCH(A206,Players19!C:C,0))</f>
        <v>DEF</v>
      </c>
      <c r="V206" t="s">
        <v>1</v>
      </c>
      <c r="W206" s="62">
        <v>43526</v>
      </c>
    </row>
    <row r="207" spans="1:23" x14ac:dyDescent="0.2">
      <c r="A207" t="s">
        <v>855</v>
      </c>
      <c r="B207" t="s">
        <v>40</v>
      </c>
      <c r="C207" t="s">
        <v>2844</v>
      </c>
      <c r="D207" s="3">
        <v>26</v>
      </c>
      <c r="E207" s="3">
        <v>39</v>
      </c>
      <c r="F207" s="3">
        <v>21</v>
      </c>
      <c r="G207" s="3">
        <v>3</v>
      </c>
      <c r="H207" s="3">
        <v>8</v>
      </c>
      <c r="I207" s="3">
        <v>1</v>
      </c>
      <c r="J207" s="3">
        <v>1</v>
      </c>
      <c r="K207" s="3" t="s">
        <v>2854</v>
      </c>
      <c r="L207" s="22" t="s">
        <v>2835</v>
      </c>
      <c r="M207" s="57" t="s">
        <v>2854</v>
      </c>
      <c r="N207" s="3">
        <v>5</v>
      </c>
      <c r="O207" s="3">
        <v>1</v>
      </c>
      <c r="P207" s="3">
        <v>4</v>
      </c>
      <c r="Q207" s="3">
        <v>81</v>
      </c>
      <c r="R207" s="3">
        <v>65</v>
      </c>
      <c r="S207" s="24">
        <f t="shared" si="3"/>
        <v>51</v>
      </c>
      <c r="T207" t="str">
        <f>INDEX(Players19!K:K,MATCH(A207,Players19!C:C,0))</f>
        <v>MPR</v>
      </c>
      <c r="U207" t="str">
        <f>INDEX(Players19!G:G,MATCH(A207,Players19!C:C,0))</f>
        <v>FWD</v>
      </c>
      <c r="V207" t="s">
        <v>1</v>
      </c>
      <c r="W207" s="62">
        <v>43526</v>
      </c>
    </row>
    <row r="208" spans="1:23" x14ac:dyDescent="0.2">
      <c r="A208" t="s">
        <v>875</v>
      </c>
      <c r="B208" t="s">
        <v>490</v>
      </c>
      <c r="C208" t="s">
        <v>2844</v>
      </c>
      <c r="D208" s="3">
        <v>147</v>
      </c>
      <c r="E208" s="3">
        <v>140</v>
      </c>
      <c r="F208" s="3">
        <v>150</v>
      </c>
      <c r="G208" s="3">
        <v>20</v>
      </c>
      <c r="H208" s="3">
        <v>15</v>
      </c>
      <c r="I208" s="3">
        <v>4</v>
      </c>
      <c r="J208" s="3">
        <v>10</v>
      </c>
      <c r="K208" s="3" t="s">
        <v>2854</v>
      </c>
      <c r="L208" s="22" t="s">
        <v>2840</v>
      </c>
      <c r="M208" s="57">
        <v>1.1000000000000001</v>
      </c>
      <c r="N208" s="3">
        <v>17</v>
      </c>
      <c r="O208" s="3">
        <v>7</v>
      </c>
      <c r="P208" s="3">
        <v>2</v>
      </c>
      <c r="Q208" s="3">
        <v>71</v>
      </c>
      <c r="R208" s="3">
        <v>82</v>
      </c>
      <c r="S208" s="24">
        <f t="shared" si="3"/>
        <v>145.1219512195122</v>
      </c>
      <c r="T208" t="str">
        <f>INDEX(Players19!K:K,MATCH(A208,Players19!C:C,0))</f>
        <v>Premo</v>
      </c>
      <c r="U208" t="str">
        <f>INDEX(Players19!G:G,MATCH(A208,Players19!C:C,0))</f>
        <v>MID</v>
      </c>
      <c r="V208" t="s">
        <v>423</v>
      </c>
      <c r="W208" s="62">
        <v>43526</v>
      </c>
    </row>
    <row r="209" spans="1:23" x14ac:dyDescent="0.2">
      <c r="A209" t="s">
        <v>971</v>
      </c>
      <c r="B209" t="s">
        <v>490</v>
      </c>
      <c r="C209" t="s">
        <v>2844</v>
      </c>
      <c r="D209" s="3">
        <v>140</v>
      </c>
      <c r="E209" s="3">
        <v>120</v>
      </c>
      <c r="F209" s="3">
        <v>144</v>
      </c>
      <c r="G209" s="3">
        <v>19</v>
      </c>
      <c r="H209" s="3">
        <v>14</v>
      </c>
      <c r="I209" s="3">
        <v>10</v>
      </c>
      <c r="J209" s="3">
        <v>7</v>
      </c>
      <c r="K209" s="3" t="s">
        <v>2854</v>
      </c>
      <c r="L209" s="22" t="s">
        <v>2833</v>
      </c>
      <c r="M209" s="57" t="s">
        <v>2854</v>
      </c>
      <c r="N209" s="3">
        <v>11</v>
      </c>
      <c r="O209" s="3">
        <v>6</v>
      </c>
      <c r="P209" s="3">
        <v>3</v>
      </c>
      <c r="Q209" s="3">
        <v>75</v>
      </c>
      <c r="R209" s="3">
        <v>82</v>
      </c>
      <c r="S209" s="24">
        <f t="shared" si="3"/>
        <v>124.39024390243902</v>
      </c>
      <c r="T209" t="str">
        <f>INDEX(Players19!K:K,MATCH(A209,Players19!C:C,0))</f>
        <v>MPR</v>
      </c>
      <c r="U209" t="str">
        <f>INDEX(Players19!G:G,MATCH(A209,Players19!C:C,0))</f>
        <v>MID</v>
      </c>
      <c r="V209" t="s">
        <v>423</v>
      </c>
      <c r="W209" s="62">
        <v>43526</v>
      </c>
    </row>
    <row r="210" spans="1:23" x14ac:dyDescent="0.2">
      <c r="A210" t="s">
        <v>653</v>
      </c>
      <c r="B210" t="s">
        <v>490</v>
      </c>
      <c r="C210" t="s">
        <v>2844</v>
      </c>
      <c r="D210" s="3">
        <v>119</v>
      </c>
      <c r="E210" s="3">
        <v>128</v>
      </c>
      <c r="F210" s="3">
        <v>122</v>
      </c>
      <c r="G210" s="3">
        <v>23</v>
      </c>
      <c r="H210" s="3">
        <v>5</v>
      </c>
      <c r="I210" s="3">
        <v>12</v>
      </c>
      <c r="J210" s="3">
        <v>1</v>
      </c>
      <c r="K210" s="3" t="s">
        <v>2854</v>
      </c>
      <c r="L210" s="22" t="s">
        <v>2854</v>
      </c>
      <c r="M210" s="57" t="s">
        <v>2854</v>
      </c>
      <c r="N210" s="3">
        <v>5</v>
      </c>
      <c r="O210" s="3" t="s">
        <v>2854</v>
      </c>
      <c r="P210" s="3">
        <v>3</v>
      </c>
      <c r="Q210" s="3">
        <v>100</v>
      </c>
      <c r="R210" s="3">
        <v>78</v>
      </c>
      <c r="S210" s="24">
        <f t="shared" si="3"/>
        <v>139.48717948717947</v>
      </c>
      <c r="T210" t="str">
        <f>INDEX(Players19!K:K,MATCH(A210,Players19!C:C,0))</f>
        <v>Premo</v>
      </c>
      <c r="U210" t="str">
        <f>INDEX(Players19!G:G,MATCH(A210,Players19!C:C,0))</f>
        <v>DEF</v>
      </c>
      <c r="V210" t="s">
        <v>423</v>
      </c>
      <c r="W210" s="62">
        <v>43526</v>
      </c>
    </row>
    <row r="211" spans="1:23" x14ac:dyDescent="0.2">
      <c r="A211" t="s">
        <v>712</v>
      </c>
      <c r="B211" t="s">
        <v>490</v>
      </c>
      <c r="C211" t="s">
        <v>2844</v>
      </c>
      <c r="D211" s="3">
        <v>112</v>
      </c>
      <c r="E211" s="3">
        <v>94</v>
      </c>
      <c r="F211" s="3">
        <v>109</v>
      </c>
      <c r="G211" s="3">
        <v>19</v>
      </c>
      <c r="H211" s="3">
        <v>4</v>
      </c>
      <c r="I211" s="3">
        <v>10</v>
      </c>
      <c r="J211" s="3">
        <v>2</v>
      </c>
      <c r="K211" s="3" t="s">
        <v>2854</v>
      </c>
      <c r="L211" s="22" t="s">
        <v>2832</v>
      </c>
      <c r="M211" s="57">
        <v>1.2</v>
      </c>
      <c r="N211" s="3">
        <v>3</v>
      </c>
      <c r="O211" s="3" t="s">
        <v>2854</v>
      </c>
      <c r="P211" s="3">
        <v>5</v>
      </c>
      <c r="Q211" s="3">
        <v>52</v>
      </c>
      <c r="R211" s="3">
        <v>73</v>
      </c>
      <c r="S211" s="24">
        <f t="shared" si="3"/>
        <v>109.45205479452055</v>
      </c>
      <c r="T211" t="str">
        <f>INDEX(Players19!K:K,MATCH(A211,Players19!C:C,0))</f>
        <v>MPR</v>
      </c>
      <c r="U211" t="str">
        <f>INDEX(Players19!G:G,MATCH(A211,Players19!C:C,0))</f>
        <v>FWD</v>
      </c>
      <c r="V211" t="s">
        <v>423</v>
      </c>
      <c r="W211" s="62">
        <v>43526</v>
      </c>
    </row>
    <row r="212" spans="1:23" x14ac:dyDescent="0.2">
      <c r="A212" t="s">
        <v>744</v>
      </c>
      <c r="B212" t="s">
        <v>490</v>
      </c>
      <c r="C212" t="s">
        <v>2844</v>
      </c>
      <c r="D212" s="3">
        <v>85</v>
      </c>
      <c r="E212" s="3">
        <v>93</v>
      </c>
      <c r="F212" s="3">
        <v>90</v>
      </c>
      <c r="G212" s="3">
        <v>14</v>
      </c>
      <c r="H212" s="3">
        <v>9</v>
      </c>
      <c r="I212" s="3">
        <v>8</v>
      </c>
      <c r="J212" s="3">
        <v>1</v>
      </c>
      <c r="K212" s="3" t="s">
        <v>2854</v>
      </c>
      <c r="L212" s="22" t="s">
        <v>2833</v>
      </c>
      <c r="M212" s="57" t="s">
        <v>2854</v>
      </c>
      <c r="N212" s="3">
        <v>8</v>
      </c>
      <c r="O212" s="3">
        <v>2</v>
      </c>
      <c r="P212" s="3">
        <v>2</v>
      </c>
      <c r="Q212" s="3">
        <v>82</v>
      </c>
      <c r="R212" s="3">
        <v>86</v>
      </c>
      <c r="S212" s="24">
        <f t="shared" si="3"/>
        <v>91.918604651162781</v>
      </c>
      <c r="T212" t="str">
        <f>INDEX(Players19!K:K,MATCH(A212,Players19!C:C,0))</f>
        <v>Premo</v>
      </c>
      <c r="U212" t="str">
        <f>INDEX(Players19!G:G,MATCH(A212,Players19!C:C,0))</f>
        <v>DEF</v>
      </c>
      <c r="V212" t="s">
        <v>423</v>
      </c>
      <c r="W212" s="62">
        <v>43526</v>
      </c>
    </row>
    <row r="213" spans="1:23" x14ac:dyDescent="0.2">
      <c r="A213" t="s">
        <v>2627</v>
      </c>
      <c r="B213" t="s">
        <v>490</v>
      </c>
      <c r="C213" t="s">
        <v>2844</v>
      </c>
      <c r="D213" s="3">
        <v>81</v>
      </c>
      <c r="E213" s="3">
        <v>78</v>
      </c>
      <c r="F213" s="3">
        <v>79</v>
      </c>
      <c r="G213" s="3">
        <v>10</v>
      </c>
      <c r="H213" s="3">
        <v>4</v>
      </c>
      <c r="I213" s="3">
        <v>3</v>
      </c>
      <c r="J213" s="3">
        <v>5</v>
      </c>
      <c r="K213" s="3" t="s">
        <v>2854</v>
      </c>
      <c r="L213" s="22" t="s">
        <v>2834</v>
      </c>
      <c r="M213" s="57">
        <v>2</v>
      </c>
      <c r="N213" s="3">
        <v>5</v>
      </c>
      <c r="O213" s="3">
        <v>1</v>
      </c>
      <c r="P213" s="3">
        <v>3</v>
      </c>
      <c r="Q213" s="3">
        <v>50</v>
      </c>
      <c r="R213" s="3">
        <v>62</v>
      </c>
      <c r="S213" s="24">
        <f t="shared" si="3"/>
        <v>106.93548387096774</v>
      </c>
      <c r="T213" t="str">
        <f>INDEX(Players19!K:K,MATCH(A213,Players19!C:C,0))</f>
        <v>Rookie</v>
      </c>
      <c r="U213" t="str">
        <f>INDEX(Players19!G:G,MATCH(A213,Players19!C:C,0))</f>
        <v>MID</v>
      </c>
      <c r="V213" t="s">
        <v>423</v>
      </c>
      <c r="W213" s="62">
        <v>43526</v>
      </c>
    </row>
    <row r="214" spans="1:23" x14ac:dyDescent="0.2">
      <c r="A214" t="s">
        <v>1539</v>
      </c>
      <c r="B214" t="s">
        <v>490</v>
      </c>
      <c r="C214" t="s">
        <v>2844</v>
      </c>
      <c r="D214" s="3">
        <v>80</v>
      </c>
      <c r="E214" s="3">
        <v>94</v>
      </c>
      <c r="F214" s="3">
        <v>83</v>
      </c>
      <c r="G214" s="3">
        <v>9</v>
      </c>
      <c r="H214" s="3">
        <v>7</v>
      </c>
      <c r="I214" s="3">
        <v>6</v>
      </c>
      <c r="J214" s="3">
        <v>2</v>
      </c>
      <c r="K214" s="3" t="s">
        <v>2854</v>
      </c>
      <c r="L214" s="22" t="s">
        <v>2835</v>
      </c>
      <c r="M214" s="57">
        <v>3.1</v>
      </c>
      <c r="N214" s="3">
        <v>6</v>
      </c>
      <c r="O214" s="3" t="s">
        <v>2854</v>
      </c>
      <c r="P214" s="3">
        <v>3</v>
      </c>
      <c r="Q214" s="3">
        <v>68</v>
      </c>
      <c r="R214" s="3">
        <v>71</v>
      </c>
      <c r="S214" s="24">
        <f t="shared" si="3"/>
        <v>112.53521126760563</v>
      </c>
      <c r="T214" t="str">
        <f>INDEX(Players19!K:K,MATCH(A214,Players19!C:C,0))</f>
        <v>MPR</v>
      </c>
      <c r="U214" t="str">
        <f>INDEX(Players19!G:G,MATCH(A214,Players19!C:C,0))</f>
        <v>FWD</v>
      </c>
      <c r="V214" t="s">
        <v>423</v>
      </c>
      <c r="W214" s="62">
        <v>43526</v>
      </c>
    </row>
    <row r="215" spans="1:23" x14ac:dyDescent="0.2">
      <c r="A215" t="s">
        <v>1983</v>
      </c>
      <c r="B215" t="s">
        <v>490</v>
      </c>
      <c r="C215" t="s">
        <v>2844</v>
      </c>
      <c r="D215" s="3">
        <v>80</v>
      </c>
      <c r="E215" s="3">
        <v>82</v>
      </c>
      <c r="F215" s="3">
        <v>83</v>
      </c>
      <c r="G215" s="3">
        <v>17</v>
      </c>
      <c r="H215" s="3">
        <v>3</v>
      </c>
      <c r="I215" s="3">
        <v>6</v>
      </c>
      <c r="J215" s="3">
        <v>2</v>
      </c>
      <c r="K215" s="3" t="s">
        <v>2854</v>
      </c>
      <c r="L215" s="22" t="s">
        <v>2833</v>
      </c>
      <c r="M215" s="57" t="s">
        <v>2854</v>
      </c>
      <c r="N215" s="3">
        <v>4</v>
      </c>
      <c r="O215" s="3">
        <v>2</v>
      </c>
      <c r="P215" s="3">
        <v>2</v>
      </c>
      <c r="Q215" s="3">
        <v>85</v>
      </c>
      <c r="R215" s="3">
        <v>53</v>
      </c>
      <c r="S215" s="24">
        <f t="shared" si="3"/>
        <v>131.50943396226415</v>
      </c>
      <c r="T215" t="str">
        <f>INDEX(Players19!K:K,MATCH(A215,Players19!C:C,0))</f>
        <v>MPR</v>
      </c>
      <c r="U215" t="str">
        <f>INDEX(Players19!G:G,MATCH(A215,Players19!C:C,0))</f>
        <v>DEF</v>
      </c>
      <c r="V215" t="s">
        <v>423</v>
      </c>
      <c r="W215" s="62">
        <v>43526</v>
      </c>
    </row>
    <row r="216" spans="1:23" x14ac:dyDescent="0.2">
      <c r="A216" t="s">
        <v>968</v>
      </c>
      <c r="B216" t="s">
        <v>490</v>
      </c>
      <c r="C216" t="s">
        <v>2844</v>
      </c>
      <c r="D216" s="3">
        <v>80</v>
      </c>
      <c r="E216" s="3">
        <v>74</v>
      </c>
      <c r="F216" s="3">
        <v>88</v>
      </c>
      <c r="G216" s="3">
        <v>13</v>
      </c>
      <c r="H216" s="3">
        <v>5</v>
      </c>
      <c r="I216" s="3">
        <v>8</v>
      </c>
      <c r="J216" s="3" t="s">
        <v>2854</v>
      </c>
      <c r="K216" s="3" t="s">
        <v>2854</v>
      </c>
      <c r="L216" s="22" t="s">
        <v>2854</v>
      </c>
      <c r="M216" s="57">
        <v>1.1000000000000001</v>
      </c>
      <c r="N216" s="3">
        <v>5</v>
      </c>
      <c r="O216" s="3" t="s">
        <v>2854</v>
      </c>
      <c r="P216" s="3" t="s">
        <v>2854</v>
      </c>
      <c r="Q216" s="3">
        <v>72</v>
      </c>
      <c r="R216" s="3">
        <v>84</v>
      </c>
      <c r="S216" s="24">
        <f t="shared" si="3"/>
        <v>74.88095238095238</v>
      </c>
      <c r="T216" t="str">
        <f>INDEX(Players19!K:K,MATCH(A216,Players19!C:C,0))</f>
        <v>MPR</v>
      </c>
      <c r="U216" t="str">
        <f>INDEX(Players19!G:G,MATCH(A216,Players19!C:C,0))</f>
        <v>DEF</v>
      </c>
      <c r="V216" t="s">
        <v>423</v>
      </c>
      <c r="W216" s="62">
        <v>43526</v>
      </c>
    </row>
    <row r="217" spans="1:23" x14ac:dyDescent="0.2">
      <c r="A217" t="s">
        <v>2659</v>
      </c>
      <c r="B217" t="s">
        <v>490</v>
      </c>
      <c r="C217" t="s">
        <v>2844</v>
      </c>
      <c r="D217" s="3">
        <v>76</v>
      </c>
      <c r="E217" s="3">
        <v>101</v>
      </c>
      <c r="F217" s="3">
        <v>84</v>
      </c>
      <c r="G217" s="3">
        <v>8</v>
      </c>
      <c r="H217" s="3">
        <v>8</v>
      </c>
      <c r="I217" s="3">
        <v>4</v>
      </c>
      <c r="J217" s="3">
        <v>4</v>
      </c>
      <c r="K217" s="3" t="s">
        <v>2854</v>
      </c>
      <c r="L217" s="22" t="s">
        <v>2834</v>
      </c>
      <c r="M217" s="57">
        <v>1</v>
      </c>
      <c r="N217" s="3">
        <v>4</v>
      </c>
      <c r="O217" s="3">
        <v>1</v>
      </c>
      <c r="P217" s="3" t="s">
        <v>2854</v>
      </c>
      <c r="Q217" s="3">
        <v>100</v>
      </c>
      <c r="R217" s="3">
        <v>66</v>
      </c>
      <c r="S217" s="24">
        <f t="shared" si="3"/>
        <v>130.07575757575756</v>
      </c>
      <c r="T217" t="str">
        <f>INDEX(Players19!K:K,MATCH(A217,Players19!C:C,0))</f>
        <v>Rookie</v>
      </c>
      <c r="U217" t="str">
        <f>INDEX(Players19!G:G,MATCH(A217,Players19!C:C,0))</f>
        <v>MID</v>
      </c>
      <c r="V217" t="s">
        <v>423</v>
      </c>
      <c r="W217" s="62">
        <v>43526</v>
      </c>
    </row>
    <row r="218" spans="1:23" x14ac:dyDescent="0.2">
      <c r="A218" t="s">
        <v>569</v>
      </c>
      <c r="B218" t="s">
        <v>490</v>
      </c>
      <c r="C218" t="s">
        <v>2844</v>
      </c>
      <c r="D218" s="3">
        <v>71</v>
      </c>
      <c r="E218" s="3">
        <v>49</v>
      </c>
      <c r="F218" s="3">
        <v>74</v>
      </c>
      <c r="G218" s="3">
        <v>11</v>
      </c>
      <c r="H218" s="3">
        <v>2</v>
      </c>
      <c r="I218" s="3">
        <v>7</v>
      </c>
      <c r="J218" s="3">
        <v>3</v>
      </c>
      <c r="K218" s="3" t="s">
        <v>2854</v>
      </c>
      <c r="L218" s="22" t="s">
        <v>2832</v>
      </c>
      <c r="M218" s="57" t="s">
        <v>2854</v>
      </c>
      <c r="N218" s="3">
        <v>4</v>
      </c>
      <c r="O218" s="3">
        <v>1</v>
      </c>
      <c r="P218" s="3">
        <v>2</v>
      </c>
      <c r="Q218" s="3">
        <v>69</v>
      </c>
      <c r="R218" s="3">
        <v>41</v>
      </c>
      <c r="S218" s="24">
        <f t="shared" si="3"/>
        <v>101.58536585365853</v>
      </c>
      <c r="T218" t="str">
        <f>INDEX(Players19!K:K,MATCH(A218,Players19!C:C,0))</f>
        <v>MPR</v>
      </c>
      <c r="U218" t="str">
        <f>INDEX(Players19!G:G,MATCH(A218,Players19!C:C,0))</f>
        <v>MID</v>
      </c>
      <c r="V218" t="s">
        <v>423</v>
      </c>
      <c r="W218" s="62">
        <v>43526</v>
      </c>
    </row>
    <row r="219" spans="1:23" x14ac:dyDescent="0.2">
      <c r="A219" t="s">
        <v>532</v>
      </c>
      <c r="B219" t="s">
        <v>490</v>
      </c>
      <c r="C219" t="s">
        <v>2844</v>
      </c>
      <c r="D219" s="3">
        <v>69</v>
      </c>
      <c r="E219" s="3">
        <v>76</v>
      </c>
      <c r="F219" s="3">
        <v>73</v>
      </c>
      <c r="G219" s="3">
        <v>10</v>
      </c>
      <c r="H219" s="3">
        <v>7</v>
      </c>
      <c r="I219" s="3">
        <v>7</v>
      </c>
      <c r="J219" s="3">
        <v>1</v>
      </c>
      <c r="K219" s="3" t="s">
        <v>2854</v>
      </c>
      <c r="L219" s="22" t="s">
        <v>2854</v>
      </c>
      <c r="M219" s="57" t="s">
        <v>2854</v>
      </c>
      <c r="N219" s="3">
        <v>3</v>
      </c>
      <c r="O219" s="3" t="s">
        <v>2854</v>
      </c>
      <c r="P219" s="3">
        <v>1</v>
      </c>
      <c r="Q219" s="3">
        <v>100</v>
      </c>
      <c r="R219" s="3">
        <v>67</v>
      </c>
      <c r="S219" s="24">
        <f t="shared" si="3"/>
        <v>96.417910447761187</v>
      </c>
      <c r="T219" t="str">
        <f>INDEX(Players19!K:K,MATCH(A219,Players19!C:C,0))</f>
        <v>MPR</v>
      </c>
      <c r="U219" t="str">
        <f>INDEX(Players19!G:G,MATCH(A219,Players19!C:C,0))</f>
        <v>DEF</v>
      </c>
      <c r="V219" t="s">
        <v>423</v>
      </c>
      <c r="W219" s="62">
        <v>43526</v>
      </c>
    </row>
    <row r="220" spans="1:23" x14ac:dyDescent="0.2">
      <c r="A220" t="s">
        <v>2871</v>
      </c>
      <c r="B220" t="s">
        <v>490</v>
      </c>
      <c r="C220" t="s">
        <v>2844</v>
      </c>
      <c r="D220" s="3">
        <v>66</v>
      </c>
      <c r="E220" s="3">
        <v>57</v>
      </c>
      <c r="F220" s="3">
        <v>70</v>
      </c>
      <c r="G220" s="3">
        <v>8</v>
      </c>
      <c r="H220" s="3">
        <v>4</v>
      </c>
      <c r="I220" s="3">
        <v>7</v>
      </c>
      <c r="J220" s="3">
        <v>4</v>
      </c>
      <c r="K220" s="3" t="s">
        <v>2854</v>
      </c>
      <c r="L220" s="22" t="s">
        <v>2833</v>
      </c>
      <c r="M220" s="57" t="s">
        <v>2854</v>
      </c>
      <c r="N220" s="3">
        <v>1</v>
      </c>
      <c r="O220" s="3" t="s">
        <v>2854</v>
      </c>
      <c r="P220" s="3">
        <v>2</v>
      </c>
      <c r="Q220" s="3">
        <v>100</v>
      </c>
      <c r="R220" s="3">
        <v>77</v>
      </c>
      <c r="S220" s="24">
        <f t="shared" si="3"/>
        <v>62.922077922077925</v>
      </c>
      <c r="T220" t="str">
        <f>INDEX(Players19!K:K,MATCH(A220,Players19!C:C,0))</f>
        <v>MPR</v>
      </c>
      <c r="U220" t="str">
        <f>INDEX(Players19!G:G,MATCH(A220,Players19!C:C,0))</f>
        <v>FWD</v>
      </c>
      <c r="V220" t="s">
        <v>423</v>
      </c>
      <c r="W220" s="62">
        <v>43526</v>
      </c>
    </row>
    <row r="221" spans="1:23" x14ac:dyDescent="0.2">
      <c r="A221" t="s">
        <v>575</v>
      </c>
      <c r="B221" t="s">
        <v>490</v>
      </c>
      <c r="C221" t="s">
        <v>2844</v>
      </c>
      <c r="D221" s="3">
        <v>62</v>
      </c>
      <c r="E221" s="3">
        <v>67</v>
      </c>
      <c r="F221" s="3">
        <v>62</v>
      </c>
      <c r="G221" s="3">
        <v>9</v>
      </c>
      <c r="H221" s="3">
        <v>10</v>
      </c>
      <c r="I221" s="3">
        <v>3</v>
      </c>
      <c r="J221" s="3" t="s">
        <v>2854</v>
      </c>
      <c r="K221" s="3" t="s">
        <v>2854</v>
      </c>
      <c r="L221" s="22" t="s">
        <v>2854</v>
      </c>
      <c r="M221" s="57">
        <v>1</v>
      </c>
      <c r="N221" s="3">
        <v>7</v>
      </c>
      <c r="O221" s="3">
        <v>3</v>
      </c>
      <c r="P221" s="3">
        <v>1</v>
      </c>
      <c r="Q221" s="3">
        <v>78</v>
      </c>
      <c r="R221" s="3">
        <v>47</v>
      </c>
      <c r="S221" s="24">
        <f t="shared" si="3"/>
        <v>121.17021276595744</v>
      </c>
      <c r="T221" t="str">
        <f>INDEX(Players19!K:K,MATCH(A221,Players19!C:C,0))</f>
        <v>Premo</v>
      </c>
      <c r="U221" t="str">
        <f>INDEX(Players19!G:G,MATCH(A221,Players19!C:C,0))</f>
        <v>MID</v>
      </c>
      <c r="V221" t="s">
        <v>423</v>
      </c>
      <c r="W221" s="62">
        <v>43526</v>
      </c>
    </row>
    <row r="222" spans="1:23" x14ac:dyDescent="0.2">
      <c r="A222" t="s">
        <v>1661</v>
      </c>
      <c r="B222" t="s">
        <v>490</v>
      </c>
      <c r="C222" t="s">
        <v>2844</v>
      </c>
      <c r="D222" s="3">
        <v>60</v>
      </c>
      <c r="E222" s="3">
        <v>65</v>
      </c>
      <c r="F222" s="3">
        <v>56</v>
      </c>
      <c r="G222" s="3">
        <v>8</v>
      </c>
      <c r="H222" s="3">
        <v>5</v>
      </c>
      <c r="I222" s="3">
        <v>2</v>
      </c>
      <c r="J222" s="3">
        <v>3</v>
      </c>
      <c r="K222" s="3" t="s">
        <v>2854</v>
      </c>
      <c r="L222" s="22" t="s">
        <v>2854</v>
      </c>
      <c r="M222" s="57">
        <v>1.2</v>
      </c>
      <c r="N222" s="3">
        <v>4</v>
      </c>
      <c r="O222" s="3" t="s">
        <v>2854</v>
      </c>
      <c r="P222" s="3">
        <v>2</v>
      </c>
      <c r="Q222" s="3">
        <v>53</v>
      </c>
      <c r="R222" s="3">
        <v>75</v>
      </c>
      <c r="S222" s="24">
        <f t="shared" si="3"/>
        <v>73.666666666666671</v>
      </c>
      <c r="T222" t="str">
        <f>INDEX(Players19!K:K,MATCH(A222,Players19!C:C,0))</f>
        <v>MPR</v>
      </c>
      <c r="U222" t="str">
        <f>INDEX(Players19!G:G,MATCH(A222,Players19!C:C,0))</f>
        <v>FWD</v>
      </c>
      <c r="V222" t="s">
        <v>423</v>
      </c>
      <c r="W222" s="62">
        <v>43526</v>
      </c>
    </row>
    <row r="223" spans="1:23" x14ac:dyDescent="0.2">
      <c r="A223" t="s">
        <v>1660</v>
      </c>
      <c r="B223" t="s">
        <v>490</v>
      </c>
      <c r="C223" t="s">
        <v>2844</v>
      </c>
      <c r="D223" s="3">
        <v>57</v>
      </c>
      <c r="E223" s="3">
        <v>55</v>
      </c>
      <c r="F223" s="3">
        <v>62</v>
      </c>
      <c r="G223" s="3">
        <v>9</v>
      </c>
      <c r="H223" s="3">
        <v>5</v>
      </c>
      <c r="I223" s="3">
        <v>6</v>
      </c>
      <c r="J223" s="3">
        <v>1</v>
      </c>
      <c r="K223" s="3" t="s">
        <v>2854</v>
      </c>
      <c r="L223" s="22" t="s">
        <v>2840</v>
      </c>
      <c r="M223" s="57" t="s">
        <v>2854</v>
      </c>
      <c r="N223" s="3">
        <v>6</v>
      </c>
      <c r="O223" s="3" t="s">
        <v>2854</v>
      </c>
      <c r="P223" s="3">
        <v>2</v>
      </c>
      <c r="Q223" s="3">
        <v>85</v>
      </c>
      <c r="R223" s="3">
        <v>72</v>
      </c>
      <c r="S223" s="24">
        <f t="shared" si="3"/>
        <v>64.930555555555557</v>
      </c>
      <c r="T223" t="str">
        <f>INDEX(Players19!K:K,MATCH(A223,Players19!C:C,0))</f>
        <v>MPR</v>
      </c>
      <c r="U223" t="str">
        <f>INDEX(Players19!G:G,MATCH(A223,Players19!C:C,0))</f>
        <v>DEF</v>
      </c>
      <c r="V223" t="s">
        <v>423</v>
      </c>
      <c r="W223" s="62">
        <v>43526</v>
      </c>
    </row>
    <row r="224" spans="1:23" x14ac:dyDescent="0.2">
      <c r="A224" t="s">
        <v>967</v>
      </c>
      <c r="B224" t="s">
        <v>490</v>
      </c>
      <c r="C224" t="s">
        <v>2844</v>
      </c>
      <c r="D224" s="3">
        <v>55</v>
      </c>
      <c r="E224" s="3">
        <v>49</v>
      </c>
      <c r="F224" s="3">
        <v>61</v>
      </c>
      <c r="G224" s="3">
        <v>9</v>
      </c>
      <c r="H224" s="3">
        <v>5</v>
      </c>
      <c r="I224" s="3">
        <v>6</v>
      </c>
      <c r="J224" s="3" t="s">
        <v>2854</v>
      </c>
      <c r="K224" s="3" t="s">
        <v>2854</v>
      </c>
      <c r="L224" s="22" t="s">
        <v>2854</v>
      </c>
      <c r="M224" s="57" t="s">
        <v>2854</v>
      </c>
      <c r="N224" s="3">
        <v>3</v>
      </c>
      <c r="O224" s="3">
        <v>1</v>
      </c>
      <c r="P224" s="3" t="s">
        <v>2854</v>
      </c>
      <c r="Q224" s="3">
        <v>85</v>
      </c>
      <c r="R224" s="3">
        <v>39</v>
      </c>
      <c r="S224" s="24">
        <f t="shared" si="3"/>
        <v>106.7948717948718</v>
      </c>
      <c r="T224" t="str">
        <f>INDEX(Players19!K:K,MATCH(A224,Players19!C:C,0))</f>
        <v>Rookie</v>
      </c>
      <c r="U224" t="str">
        <f>INDEX(Players19!G:G,MATCH(A224,Players19!C:C,0))</f>
        <v>DEF</v>
      </c>
      <c r="V224" t="s">
        <v>423</v>
      </c>
      <c r="W224" s="62">
        <v>43526</v>
      </c>
    </row>
    <row r="225" spans="1:23" x14ac:dyDescent="0.2">
      <c r="A225" t="s">
        <v>926</v>
      </c>
      <c r="B225" t="s">
        <v>490</v>
      </c>
      <c r="C225" t="s">
        <v>2844</v>
      </c>
      <c r="D225" s="3">
        <v>48</v>
      </c>
      <c r="E225" s="3">
        <v>53</v>
      </c>
      <c r="F225" s="3">
        <v>47</v>
      </c>
      <c r="G225" s="3" t="s">
        <v>2854</v>
      </c>
      <c r="H225" s="3">
        <v>5</v>
      </c>
      <c r="I225" s="3">
        <v>1</v>
      </c>
      <c r="J225" s="3">
        <v>4</v>
      </c>
      <c r="K225" s="3">
        <v>26</v>
      </c>
      <c r="L225" s="22" t="s">
        <v>2851</v>
      </c>
      <c r="M225" s="57" t="s">
        <v>2854</v>
      </c>
      <c r="N225" s="3">
        <v>3</v>
      </c>
      <c r="O225" s="3">
        <v>2</v>
      </c>
      <c r="P225" s="3">
        <v>5</v>
      </c>
      <c r="Q225" s="3">
        <v>80</v>
      </c>
      <c r="R225" s="3">
        <v>71</v>
      </c>
      <c r="S225" s="24">
        <f t="shared" si="3"/>
        <v>63.450704225352112</v>
      </c>
      <c r="T225" t="str">
        <f>INDEX(Players19!K:K,MATCH(A225,Players19!C:C,0))</f>
        <v>MPR</v>
      </c>
      <c r="U225" t="str">
        <f>INDEX(Players19!G:G,MATCH(A225,Players19!C:C,0))</f>
        <v>RUC</v>
      </c>
      <c r="V225" t="s">
        <v>423</v>
      </c>
      <c r="W225" s="62">
        <v>43526</v>
      </c>
    </row>
    <row r="226" spans="1:23" x14ac:dyDescent="0.2">
      <c r="A226" t="s">
        <v>1569</v>
      </c>
      <c r="B226" t="s">
        <v>490</v>
      </c>
      <c r="C226" t="s">
        <v>2844</v>
      </c>
      <c r="D226" s="3">
        <v>44</v>
      </c>
      <c r="E226" s="3">
        <v>48</v>
      </c>
      <c r="F226" s="3">
        <v>45</v>
      </c>
      <c r="G226" s="3">
        <v>9</v>
      </c>
      <c r="H226" s="3" t="s">
        <v>2854</v>
      </c>
      <c r="I226" s="3">
        <v>5</v>
      </c>
      <c r="J226" s="3">
        <v>1</v>
      </c>
      <c r="K226" s="3" t="s">
        <v>2854</v>
      </c>
      <c r="L226" s="22" t="s">
        <v>2840</v>
      </c>
      <c r="M226" s="57" t="s">
        <v>2854</v>
      </c>
      <c r="N226" s="3">
        <v>4</v>
      </c>
      <c r="O226" s="3" t="s">
        <v>2854</v>
      </c>
      <c r="P226" s="3">
        <v>3</v>
      </c>
      <c r="Q226" s="3">
        <v>55</v>
      </c>
      <c r="R226" s="3">
        <v>59</v>
      </c>
      <c r="S226" s="24">
        <f t="shared" si="3"/>
        <v>69.152542372881356</v>
      </c>
      <c r="T226" t="str">
        <f>INDEX(Players19!K:K,MATCH(A226,Players19!C:C,0))</f>
        <v>MPR</v>
      </c>
      <c r="U226" t="str">
        <f>INDEX(Players19!G:G,MATCH(A226,Players19!C:C,0))</f>
        <v>DEF</v>
      </c>
      <c r="V226" t="s">
        <v>423</v>
      </c>
      <c r="W226" s="62">
        <v>43526</v>
      </c>
    </row>
    <row r="227" spans="1:23" x14ac:dyDescent="0.2">
      <c r="A227" t="s">
        <v>1554</v>
      </c>
      <c r="B227" t="s">
        <v>490</v>
      </c>
      <c r="C227" t="s">
        <v>2844</v>
      </c>
      <c r="D227" s="3">
        <v>44</v>
      </c>
      <c r="E227" s="3">
        <v>34</v>
      </c>
      <c r="F227" s="3">
        <v>42</v>
      </c>
      <c r="G227" s="3">
        <v>7</v>
      </c>
      <c r="H227" s="3" t="s">
        <v>2854</v>
      </c>
      <c r="I227" s="3">
        <v>2</v>
      </c>
      <c r="J227" s="3">
        <v>4</v>
      </c>
      <c r="K227" s="3" t="s">
        <v>2854</v>
      </c>
      <c r="L227" s="22" t="s">
        <v>2832</v>
      </c>
      <c r="M227" s="57" t="s">
        <v>2854</v>
      </c>
      <c r="N227" s="3">
        <v>1</v>
      </c>
      <c r="O227" s="3" t="s">
        <v>2854</v>
      </c>
      <c r="P227" s="3">
        <v>2</v>
      </c>
      <c r="Q227" s="3">
        <v>85</v>
      </c>
      <c r="R227" s="3">
        <v>72</v>
      </c>
      <c r="S227" s="24">
        <f t="shared" si="3"/>
        <v>40.138888888888886</v>
      </c>
      <c r="T227" t="str">
        <f>INDEX(Players19!K:K,MATCH(A227,Players19!C:C,0))</f>
        <v>MPR</v>
      </c>
      <c r="U227" t="str">
        <f>INDEX(Players19!G:G,MATCH(A227,Players19!C:C,0))</f>
        <v>DEF</v>
      </c>
      <c r="V227" t="s">
        <v>423</v>
      </c>
      <c r="W227" s="62">
        <v>43526</v>
      </c>
    </row>
    <row r="228" spans="1:23" x14ac:dyDescent="0.2">
      <c r="A228" t="s">
        <v>823</v>
      </c>
      <c r="B228" t="s">
        <v>490</v>
      </c>
      <c r="C228" t="s">
        <v>2844</v>
      </c>
      <c r="D228" s="3">
        <v>41</v>
      </c>
      <c r="E228" s="3">
        <v>61</v>
      </c>
      <c r="F228" s="3">
        <v>46</v>
      </c>
      <c r="G228" s="3">
        <v>4</v>
      </c>
      <c r="H228" s="3">
        <v>6</v>
      </c>
      <c r="I228" s="3">
        <v>3</v>
      </c>
      <c r="J228" s="3">
        <v>1</v>
      </c>
      <c r="K228" s="3" t="s">
        <v>2854</v>
      </c>
      <c r="L228" s="22" t="s">
        <v>2840</v>
      </c>
      <c r="M228" s="57">
        <v>1</v>
      </c>
      <c r="N228" s="3">
        <v>5</v>
      </c>
      <c r="O228" s="3" t="s">
        <v>2854</v>
      </c>
      <c r="P228" s="3">
        <v>1</v>
      </c>
      <c r="Q228" s="3">
        <v>100</v>
      </c>
      <c r="R228" s="3">
        <v>73</v>
      </c>
      <c r="S228" s="24">
        <f t="shared" si="3"/>
        <v>71.027397260273972</v>
      </c>
      <c r="T228" t="str">
        <f>INDEX(Players19!K:K,MATCH(A228,Players19!C:C,0))</f>
        <v>MPR</v>
      </c>
      <c r="U228" t="str">
        <f>INDEX(Players19!G:G,MATCH(A228,Players19!C:C,0))</f>
        <v>DEF</v>
      </c>
      <c r="V228" t="s">
        <v>423</v>
      </c>
      <c r="W228" s="62">
        <v>43526</v>
      </c>
    </row>
    <row r="229" spans="1:23" x14ac:dyDescent="0.2">
      <c r="A229" t="s">
        <v>2855</v>
      </c>
      <c r="B229" t="s">
        <v>490</v>
      </c>
      <c r="C229" t="s">
        <v>2844</v>
      </c>
      <c r="D229" s="3">
        <v>37</v>
      </c>
      <c r="E229" s="3">
        <v>43</v>
      </c>
      <c r="F229" s="3">
        <v>43</v>
      </c>
      <c r="G229" s="3">
        <v>2</v>
      </c>
      <c r="H229" s="3">
        <v>8</v>
      </c>
      <c r="I229" s="3">
        <v>2</v>
      </c>
      <c r="J229" s="3">
        <v>4</v>
      </c>
      <c r="K229" s="3" t="s">
        <v>2854</v>
      </c>
      <c r="L229" s="22" t="s">
        <v>2851</v>
      </c>
      <c r="M229" s="57" t="s">
        <v>2854</v>
      </c>
      <c r="N229" s="3">
        <v>5</v>
      </c>
      <c r="O229" s="3" t="s">
        <v>2854</v>
      </c>
      <c r="P229" s="3">
        <v>3</v>
      </c>
      <c r="Q229" s="3">
        <v>90</v>
      </c>
      <c r="R229" s="3">
        <v>82</v>
      </c>
      <c r="S229" s="24">
        <f t="shared" si="3"/>
        <v>44.573170731707322</v>
      </c>
      <c r="T229" t="str">
        <f>INDEX(Players19!K:K,MATCH(A229,Players19!C:C,0))</f>
        <v>MPR</v>
      </c>
      <c r="U229" t="str">
        <f>INDEX(Players19!G:G,MATCH(A229,Players19!C:C,0))</f>
        <v>FWD</v>
      </c>
      <c r="V229" t="s">
        <v>423</v>
      </c>
      <c r="W229" s="62">
        <v>43526</v>
      </c>
    </row>
    <row r="230" spans="1:23" x14ac:dyDescent="0.2">
      <c r="A230" t="s">
        <v>1570</v>
      </c>
      <c r="B230" t="s">
        <v>490</v>
      </c>
      <c r="C230" t="s">
        <v>2844</v>
      </c>
      <c r="D230" s="3">
        <v>35</v>
      </c>
      <c r="E230" s="3">
        <v>44</v>
      </c>
      <c r="F230" s="3">
        <v>37</v>
      </c>
      <c r="G230" s="3">
        <v>2</v>
      </c>
      <c r="H230" s="3">
        <v>6</v>
      </c>
      <c r="I230" s="3">
        <v>2</v>
      </c>
      <c r="J230" s="3">
        <v>1</v>
      </c>
      <c r="K230" s="3">
        <v>7</v>
      </c>
      <c r="L230" s="22" t="s">
        <v>2854</v>
      </c>
      <c r="M230" s="57" t="s">
        <v>2854</v>
      </c>
      <c r="N230" s="3">
        <v>5</v>
      </c>
      <c r="O230" s="3" t="s">
        <v>2854</v>
      </c>
      <c r="P230" s="3" t="s">
        <v>2854</v>
      </c>
      <c r="Q230" s="3">
        <v>87</v>
      </c>
      <c r="R230" s="3">
        <v>65</v>
      </c>
      <c r="S230" s="24">
        <f t="shared" si="3"/>
        <v>57.53846153846154</v>
      </c>
      <c r="T230" t="str">
        <f>INDEX(Players19!K:K,MATCH(A230,Players19!C:C,0))</f>
        <v>Rookie</v>
      </c>
      <c r="U230" t="str">
        <f>INDEX(Players19!G:G,MATCH(A230,Players19!C:C,0))</f>
        <v>RUC</v>
      </c>
      <c r="V230" t="s">
        <v>423</v>
      </c>
      <c r="W230" s="62">
        <v>43526</v>
      </c>
    </row>
    <row r="231" spans="1:23" x14ac:dyDescent="0.2">
      <c r="A231" t="s">
        <v>1659</v>
      </c>
      <c r="B231" t="s">
        <v>490</v>
      </c>
      <c r="C231" t="s">
        <v>2844</v>
      </c>
      <c r="D231" s="3">
        <v>33</v>
      </c>
      <c r="E231" s="3">
        <v>24</v>
      </c>
      <c r="F231" s="3">
        <v>29</v>
      </c>
      <c r="G231" s="3">
        <v>5</v>
      </c>
      <c r="H231" s="3">
        <v>4</v>
      </c>
      <c r="I231" s="3">
        <v>2</v>
      </c>
      <c r="J231" s="3">
        <v>1</v>
      </c>
      <c r="K231" s="3" t="s">
        <v>2854</v>
      </c>
      <c r="L231" s="22" t="s">
        <v>2854</v>
      </c>
      <c r="M231" s="57" t="s">
        <v>2854</v>
      </c>
      <c r="N231" s="3">
        <v>2</v>
      </c>
      <c r="O231" s="3">
        <v>2</v>
      </c>
      <c r="P231" s="3">
        <v>2</v>
      </c>
      <c r="Q231" s="3">
        <v>66</v>
      </c>
      <c r="R231" s="3">
        <v>65</v>
      </c>
      <c r="S231" s="24">
        <f t="shared" si="3"/>
        <v>31.384615384615387</v>
      </c>
      <c r="T231" t="str">
        <f>INDEX(Players19!K:K,MATCH(A231,Players19!C:C,0))</f>
        <v>MPR</v>
      </c>
      <c r="U231" t="str">
        <f>INDEX(Players19!G:G,MATCH(A231,Players19!C:C,0))</f>
        <v>MID/FWD</v>
      </c>
      <c r="V231" t="s">
        <v>423</v>
      </c>
      <c r="W231" s="62">
        <v>43526</v>
      </c>
    </row>
    <row r="232" spans="1:23" x14ac:dyDescent="0.2">
      <c r="A232" t="s">
        <v>1564</v>
      </c>
      <c r="B232" t="s">
        <v>490</v>
      </c>
      <c r="C232" t="s">
        <v>2844</v>
      </c>
      <c r="D232" s="3">
        <v>25</v>
      </c>
      <c r="E232" s="3">
        <v>23</v>
      </c>
      <c r="F232" s="3">
        <v>25</v>
      </c>
      <c r="G232" s="3">
        <v>3</v>
      </c>
      <c r="H232" s="3">
        <v>5</v>
      </c>
      <c r="I232" s="3">
        <v>3</v>
      </c>
      <c r="J232" s="3" t="s">
        <v>2854</v>
      </c>
      <c r="K232" s="3" t="s">
        <v>2854</v>
      </c>
      <c r="L232" s="22" t="s">
        <v>2833</v>
      </c>
      <c r="M232" s="57" t="s">
        <v>2854</v>
      </c>
      <c r="N232" s="3">
        <v>1</v>
      </c>
      <c r="O232" s="3" t="s">
        <v>2854</v>
      </c>
      <c r="P232" s="3">
        <v>2</v>
      </c>
      <c r="Q232" s="3">
        <v>75</v>
      </c>
      <c r="R232" s="3">
        <v>75</v>
      </c>
      <c r="S232" s="24">
        <f t="shared" si="3"/>
        <v>26.066666666666663</v>
      </c>
      <c r="T232" t="str">
        <f>INDEX(Players19!K:K,MATCH(A232,Players19!C:C,0))</f>
        <v>Rookie</v>
      </c>
      <c r="U232" t="str">
        <f>INDEX(Players19!G:G,MATCH(A232,Players19!C:C,0))</f>
        <v>DEF</v>
      </c>
      <c r="V232" t="s">
        <v>423</v>
      </c>
      <c r="W232" s="62">
        <v>43526</v>
      </c>
    </row>
    <row r="233" spans="1:23" x14ac:dyDescent="0.2">
      <c r="A233" t="s">
        <v>647</v>
      </c>
      <c r="B233" t="s">
        <v>490</v>
      </c>
      <c r="C233" t="s">
        <v>2844</v>
      </c>
      <c r="D233" s="3">
        <v>25</v>
      </c>
      <c r="E233" s="3">
        <v>31</v>
      </c>
      <c r="F233" s="3">
        <v>26</v>
      </c>
      <c r="G233" s="3">
        <v>3</v>
      </c>
      <c r="H233" s="3">
        <v>3</v>
      </c>
      <c r="I233" s="3">
        <v>4</v>
      </c>
      <c r="J233" s="3" t="s">
        <v>2854</v>
      </c>
      <c r="K233" s="3" t="s">
        <v>2854</v>
      </c>
      <c r="L233" s="22" t="s">
        <v>2833</v>
      </c>
      <c r="M233" s="57">
        <v>0.1</v>
      </c>
      <c r="N233" s="3">
        <v>2</v>
      </c>
      <c r="O233" s="3" t="s">
        <v>2854</v>
      </c>
      <c r="P233" s="3">
        <v>2</v>
      </c>
      <c r="Q233" s="3">
        <v>50</v>
      </c>
      <c r="R233" s="3">
        <v>83</v>
      </c>
      <c r="S233" s="24">
        <f t="shared" si="3"/>
        <v>31.746987951807228</v>
      </c>
      <c r="T233" t="str">
        <f>INDEX(Players19!K:K,MATCH(A233,Players19!C:C,0))</f>
        <v>MPR</v>
      </c>
      <c r="U233" t="str">
        <f>INDEX(Players19!G:G,MATCH(A233,Players19!C:C,0))</f>
        <v>FWD</v>
      </c>
      <c r="V233" t="s">
        <v>423</v>
      </c>
      <c r="W233" s="62">
        <v>43526</v>
      </c>
    </row>
    <row r="234" spans="1:23" x14ac:dyDescent="0.2">
      <c r="A234" t="s">
        <v>656</v>
      </c>
      <c r="B234" t="s">
        <v>423</v>
      </c>
      <c r="C234" t="s">
        <v>2844</v>
      </c>
      <c r="D234" s="3">
        <v>105</v>
      </c>
      <c r="E234" s="3">
        <v>104</v>
      </c>
      <c r="F234" s="3">
        <v>98</v>
      </c>
      <c r="G234" s="3">
        <v>12</v>
      </c>
      <c r="H234" s="3">
        <v>12</v>
      </c>
      <c r="I234" s="3">
        <v>5</v>
      </c>
      <c r="J234" s="3">
        <v>5</v>
      </c>
      <c r="K234" s="3" t="s">
        <v>2854</v>
      </c>
      <c r="L234" s="22" t="s">
        <v>2833</v>
      </c>
      <c r="M234" s="57">
        <v>2.1</v>
      </c>
      <c r="N234" s="3">
        <v>13</v>
      </c>
      <c r="O234" s="3">
        <v>5</v>
      </c>
      <c r="P234" s="3">
        <v>5</v>
      </c>
      <c r="Q234" s="3">
        <v>66</v>
      </c>
      <c r="R234" s="3">
        <v>72</v>
      </c>
      <c r="S234" s="24">
        <f t="shared" si="3"/>
        <v>122.77777777777777</v>
      </c>
      <c r="T234" t="str">
        <f>INDEX(Players19!K:K,MATCH(A234,Players19!C:C,0))</f>
        <v>Premo</v>
      </c>
      <c r="U234" t="str">
        <f>INDEX(Players19!G:G,MATCH(A234,Players19!C:C,0))</f>
        <v>MID/FWD</v>
      </c>
      <c r="V234" t="s">
        <v>490</v>
      </c>
      <c r="W234" s="62">
        <v>43526</v>
      </c>
    </row>
    <row r="235" spans="1:23" x14ac:dyDescent="0.2">
      <c r="A235" t="s">
        <v>683</v>
      </c>
      <c r="B235" t="s">
        <v>423</v>
      </c>
      <c r="C235" t="s">
        <v>2844</v>
      </c>
      <c r="D235" s="3">
        <v>99</v>
      </c>
      <c r="E235" s="3">
        <v>75</v>
      </c>
      <c r="F235" s="3">
        <v>101</v>
      </c>
      <c r="G235" s="3">
        <v>14</v>
      </c>
      <c r="H235" s="3">
        <v>10</v>
      </c>
      <c r="I235" s="3">
        <v>9</v>
      </c>
      <c r="J235" s="3">
        <v>2</v>
      </c>
      <c r="K235" s="3" t="s">
        <v>2854</v>
      </c>
      <c r="L235" s="22" t="s">
        <v>2832</v>
      </c>
      <c r="M235" s="57">
        <v>0.1</v>
      </c>
      <c r="N235" s="3">
        <v>5</v>
      </c>
      <c r="O235" s="3">
        <v>1</v>
      </c>
      <c r="P235" s="3">
        <v>3</v>
      </c>
      <c r="Q235" s="3">
        <v>70</v>
      </c>
      <c r="R235" s="3">
        <v>65</v>
      </c>
      <c r="S235" s="24">
        <f t="shared" si="3"/>
        <v>98.076923076923066</v>
      </c>
      <c r="T235" t="str">
        <f>INDEX(Players19!K:K,MATCH(A235,Players19!C:C,0))</f>
        <v>Premo</v>
      </c>
      <c r="U235" t="str">
        <f>INDEX(Players19!G:G,MATCH(A235,Players19!C:C,0))</f>
        <v>DEF</v>
      </c>
      <c r="V235" t="s">
        <v>490</v>
      </c>
      <c r="W235" s="62">
        <v>43526</v>
      </c>
    </row>
    <row r="236" spans="1:23" x14ac:dyDescent="0.2">
      <c r="A236" t="s">
        <v>576</v>
      </c>
      <c r="B236" t="s">
        <v>423</v>
      </c>
      <c r="C236" t="s">
        <v>2844</v>
      </c>
      <c r="D236" s="3">
        <v>98</v>
      </c>
      <c r="E236" s="3">
        <v>99</v>
      </c>
      <c r="F236" s="3">
        <v>98</v>
      </c>
      <c r="G236" s="3">
        <v>11</v>
      </c>
      <c r="H236" s="3">
        <v>4</v>
      </c>
      <c r="I236" s="3">
        <v>5</v>
      </c>
      <c r="J236" s="3">
        <v>3</v>
      </c>
      <c r="K236" s="3">
        <v>28</v>
      </c>
      <c r="L236" s="22" t="s">
        <v>2852</v>
      </c>
      <c r="M236" s="57">
        <v>1</v>
      </c>
      <c r="N236" s="3">
        <v>8</v>
      </c>
      <c r="O236" s="3">
        <v>1</v>
      </c>
      <c r="P236" s="3">
        <v>5</v>
      </c>
      <c r="Q236" s="3">
        <v>66</v>
      </c>
      <c r="R236" s="3">
        <v>80</v>
      </c>
      <c r="S236" s="24">
        <f t="shared" si="3"/>
        <v>105.1875</v>
      </c>
      <c r="T236" t="str">
        <f>INDEX(Players19!K:K,MATCH(A236,Players19!C:C,0))</f>
        <v>Premo</v>
      </c>
      <c r="U236" t="str">
        <f>INDEX(Players19!G:G,MATCH(A236,Players19!C:C,0))</f>
        <v>RUC</v>
      </c>
      <c r="V236" t="s">
        <v>490</v>
      </c>
      <c r="W236" s="62">
        <v>43526</v>
      </c>
    </row>
    <row r="237" spans="1:23" x14ac:dyDescent="0.2">
      <c r="A237" t="s">
        <v>649</v>
      </c>
      <c r="B237" t="s">
        <v>423</v>
      </c>
      <c r="C237" t="s">
        <v>2844</v>
      </c>
      <c r="D237" s="3">
        <v>84</v>
      </c>
      <c r="E237" s="3">
        <v>86</v>
      </c>
      <c r="F237" s="3">
        <v>84</v>
      </c>
      <c r="G237" s="3">
        <v>11</v>
      </c>
      <c r="H237" s="3">
        <v>10</v>
      </c>
      <c r="I237" s="3">
        <v>9</v>
      </c>
      <c r="J237" s="3">
        <v>1</v>
      </c>
      <c r="K237" s="3" t="s">
        <v>2854</v>
      </c>
      <c r="L237" s="22" t="s">
        <v>2854</v>
      </c>
      <c r="M237" s="57" t="s">
        <v>2854</v>
      </c>
      <c r="N237" s="3">
        <v>7</v>
      </c>
      <c r="O237" s="3">
        <v>2</v>
      </c>
      <c r="P237" s="3">
        <v>3</v>
      </c>
      <c r="Q237" s="3">
        <v>81</v>
      </c>
      <c r="R237" s="3">
        <v>85</v>
      </c>
      <c r="S237" s="24">
        <f t="shared" si="3"/>
        <v>86</v>
      </c>
      <c r="T237" t="str">
        <f>INDEX(Players19!K:K,MATCH(A237,Players19!C:C,0))</f>
        <v>MPR</v>
      </c>
      <c r="U237" t="str">
        <f>INDEX(Players19!G:G,MATCH(A237,Players19!C:C,0))</f>
        <v>MID</v>
      </c>
      <c r="V237" t="s">
        <v>490</v>
      </c>
      <c r="W237" s="62">
        <v>43526</v>
      </c>
    </row>
    <row r="238" spans="1:23" x14ac:dyDescent="0.2">
      <c r="A238" t="s">
        <v>577</v>
      </c>
      <c r="B238" t="s">
        <v>423</v>
      </c>
      <c r="C238" t="s">
        <v>2844</v>
      </c>
      <c r="D238" s="3">
        <v>83</v>
      </c>
      <c r="E238" s="3">
        <v>106</v>
      </c>
      <c r="F238" s="3">
        <v>88</v>
      </c>
      <c r="G238" s="3">
        <v>9</v>
      </c>
      <c r="H238" s="3">
        <v>9</v>
      </c>
      <c r="I238" s="3">
        <v>3</v>
      </c>
      <c r="J238" s="3">
        <v>7</v>
      </c>
      <c r="K238" s="3" t="s">
        <v>2854</v>
      </c>
      <c r="L238" s="22" t="s">
        <v>2832</v>
      </c>
      <c r="M238" s="57" t="s">
        <v>2854</v>
      </c>
      <c r="N238" s="3">
        <v>8</v>
      </c>
      <c r="O238" s="3">
        <v>3</v>
      </c>
      <c r="P238" s="3" t="s">
        <v>2854</v>
      </c>
      <c r="Q238" s="3">
        <v>88</v>
      </c>
      <c r="R238" s="3">
        <v>73</v>
      </c>
      <c r="S238" s="24">
        <f t="shared" si="3"/>
        <v>123.42465753424658</v>
      </c>
      <c r="T238" t="str">
        <f>INDEX(Players19!K:K,MATCH(A238,Players19!C:C,0))</f>
        <v>MPR</v>
      </c>
      <c r="U238" t="str">
        <f>INDEX(Players19!G:G,MATCH(A238,Players19!C:C,0))</f>
        <v>DEF</v>
      </c>
      <c r="V238" t="s">
        <v>490</v>
      </c>
      <c r="W238" s="62">
        <v>43526</v>
      </c>
    </row>
    <row r="239" spans="1:23" x14ac:dyDescent="0.2">
      <c r="A239" t="s">
        <v>763</v>
      </c>
      <c r="B239" t="s">
        <v>423</v>
      </c>
      <c r="C239" t="s">
        <v>2844</v>
      </c>
      <c r="D239" s="3">
        <v>81</v>
      </c>
      <c r="E239" s="3">
        <v>84</v>
      </c>
      <c r="F239" s="3">
        <v>80</v>
      </c>
      <c r="G239" s="3">
        <v>10</v>
      </c>
      <c r="H239" s="3">
        <v>7</v>
      </c>
      <c r="I239" s="3">
        <v>3</v>
      </c>
      <c r="J239" s="3">
        <v>5</v>
      </c>
      <c r="K239" s="3" t="s">
        <v>2854</v>
      </c>
      <c r="L239" s="22" t="s">
        <v>2832</v>
      </c>
      <c r="M239" s="57">
        <v>1.1000000000000001</v>
      </c>
      <c r="N239" s="3">
        <v>7</v>
      </c>
      <c r="O239" s="3">
        <v>2</v>
      </c>
      <c r="P239" s="3">
        <v>2</v>
      </c>
      <c r="Q239" s="3">
        <v>58</v>
      </c>
      <c r="R239" s="3">
        <v>73</v>
      </c>
      <c r="S239" s="24">
        <f t="shared" si="3"/>
        <v>97.808219178082183</v>
      </c>
      <c r="T239" t="str">
        <f>INDEX(Players19!K:K,MATCH(A239,Players19!C:C,0))</f>
        <v>Premo</v>
      </c>
      <c r="U239" t="str">
        <f>INDEX(Players19!G:G,MATCH(A239,Players19!C:C,0))</f>
        <v>MID</v>
      </c>
      <c r="V239" t="s">
        <v>490</v>
      </c>
      <c r="W239" s="62">
        <v>43526</v>
      </c>
    </row>
    <row r="240" spans="1:23" x14ac:dyDescent="0.2">
      <c r="A240" t="s">
        <v>2872</v>
      </c>
      <c r="B240" t="s">
        <v>423</v>
      </c>
      <c r="C240" t="s">
        <v>2844</v>
      </c>
      <c r="D240" s="3">
        <v>76</v>
      </c>
      <c r="E240" s="3">
        <v>65</v>
      </c>
      <c r="F240" s="3">
        <v>72</v>
      </c>
      <c r="G240" s="3">
        <v>12</v>
      </c>
      <c r="H240" s="3">
        <v>8</v>
      </c>
      <c r="I240" s="3">
        <v>3</v>
      </c>
      <c r="J240" s="3">
        <v>2</v>
      </c>
      <c r="K240" s="3" t="s">
        <v>2854</v>
      </c>
      <c r="L240" s="22" t="s">
        <v>2832</v>
      </c>
      <c r="M240" s="57">
        <v>1</v>
      </c>
      <c r="N240" s="3">
        <v>7</v>
      </c>
      <c r="O240" s="3">
        <v>3</v>
      </c>
      <c r="P240" s="3">
        <v>3</v>
      </c>
      <c r="Q240" s="3">
        <v>65</v>
      </c>
      <c r="R240" s="3">
        <v>79</v>
      </c>
      <c r="S240" s="24">
        <f t="shared" si="3"/>
        <v>69.936708860759495</v>
      </c>
      <c r="T240" t="str">
        <f>INDEX(Players19!K:K,MATCH(A240,Players19!C:C,0))</f>
        <v>Premo</v>
      </c>
      <c r="U240" t="str">
        <f>INDEX(Players19!G:G,MATCH(A240,Players19!C:C,0))</f>
        <v>MID</v>
      </c>
      <c r="V240" t="s">
        <v>490</v>
      </c>
      <c r="W240" s="62">
        <v>43526</v>
      </c>
    </row>
    <row r="241" spans="1:23" x14ac:dyDescent="0.2">
      <c r="A241" t="s">
        <v>1558</v>
      </c>
      <c r="B241" t="s">
        <v>423</v>
      </c>
      <c r="C241" t="s">
        <v>2844</v>
      </c>
      <c r="D241" s="3">
        <v>71</v>
      </c>
      <c r="E241" s="3">
        <v>60</v>
      </c>
      <c r="F241" s="3">
        <v>78</v>
      </c>
      <c r="G241" s="3">
        <v>6</v>
      </c>
      <c r="H241" s="3">
        <v>9</v>
      </c>
      <c r="I241" s="3">
        <v>7</v>
      </c>
      <c r="J241" s="3">
        <v>5</v>
      </c>
      <c r="K241" s="3" t="s">
        <v>2854</v>
      </c>
      <c r="L241" s="22" t="s">
        <v>2835</v>
      </c>
      <c r="M241" s="57" t="s">
        <v>2854</v>
      </c>
      <c r="N241" s="3">
        <v>6</v>
      </c>
      <c r="O241" s="3">
        <v>3</v>
      </c>
      <c r="P241" s="3">
        <v>2</v>
      </c>
      <c r="Q241" s="3">
        <v>73</v>
      </c>
      <c r="R241" s="3">
        <v>82</v>
      </c>
      <c r="S241" s="24">
        <f t="shared" si="3"/>
        <v>62.195121951219512</v>
      </c>
      <c r="T241" t="str">
        <f>INDEX(Players19!K:K,MATCH(A241,Players19!C:C,0))</f>
        <v>MPR</v>
      </c>
      <c r="U241" t="str">
        <f>INDEX(Players19!G:G,MATCH(A241,Players19!C:C,0))</f>
        <v>MID</v>
      </c>
      <c r="V241" t="s">
        <v>490</v>
      </c>
      <c r="W241" s="62">
        <v>43526</v>
      </c>
    </row>
    <row r="242" spans="1:23" x14ac:dyDescent="0.2">
      <c r="A242" t="s">
        <v>929</v>
      </c>
      <c r="B242" t="s">
        <v>423</v>
      </c>
      <c r="C242" t="s">
        <v>2844</v>
      </c>
      <c r="D242" s="3">
        <v>70</v>
      </c>
      <c r="E242" s="3">
        <v>73</v>
      </c>
      <c r="F242" s="3">
        <v>69</v>
      </c>
      <c r="G242" s="3">
        <v>16</v>
      </c>
      <c r="H242" s="3">
        <v>1</v>
      </c>
      <c r="I242" s="3">
        <v>5</v>
      </c>
      <c r="J242" s="3">
        <v>1</v>
      </c>
      <c r="K242" s="3" t="s">
        <v>2854</v>
      </c>
      <c r="L242" s="22" t="s">
        <v>2854</v>
      </c>
      <c r="M242" s="57">
        <v>0.1</v>
      </c>
      <c r="N242" s="3">
        <v>1</v>
      </c>
      <c r="O242" s="3" t="s">
        <v>2854</v>
      </c>
      <c r="P242" s="3">
        <v>2</v>
      </c>
      <c r="Q242" s="3">
        <v>82</v>
      </c>
      <c r="R242" s="3">
        <v>82</v>
      </c>
      <c r="S242" s="24">
        <f t="shared" si="3"/>
        <v>75.670731707317074</v>
      </c>
      <c r="T242" t="str">
        <f>INDEX(Players19!K:K,MATCH(A242,Players19!C:C,0))</f>
        <v>MPR</v>
      </c>
      <c r="U242" t="str">
        <f>INDEX(Players19!G:G,MATCH(A242,Players19!C:C,0))</f>
        <v>MID</v>
      </c>
      <c r="V242" t="s">
        <v>490</v>
      </c>
      <c r="W242" s="62">
        <v>43526</v>
      </c>
    </row>
    <row r="243" spans="1:23" x14ac:dyDescent="0.2">
      <c r="A243" t="s">
        <v>643</v>
      </c>
      <c r="B243" t="s">
        <v>423</v>
      </c>
      <c r="C243" t="s">
        <v>2844</v>
      </c>
      <c r="D243" s="3">
        <v>68</v>
      </c>
      <c r="E243" s="3">
        <v>56</v>
      </c>
      <c r="F243" s="3">
        <v>65</v>
      </c>
      <c r="G243" s="3">
        <v>8</v>
      </c>
      <c r="H243" s="3">
        <v>6</v>
      </c>
      <c r="I243" s="3">
        <v>4</v>
      </c>
      <c r="J243" s="3">
        <v>4</v>
      </c>
      <c r="K243" s="3" t="s">
        <v>2854</v>
      </c>
      <c r="L243" s="22" t="s">
        <v>2840</v>
      </c>
      <c r="M243" s="57">
        <v>1</v>
      </c>
      <c r="N243" s="3">
        <v>3</v>
      </c>
      <c r="O243" s="3">
        <v>2</v>
      </c>
      <c r="P243" s="3">
        <v>4</v>
      </c>
      <c r="Q243" s="3">
        <v>92</v>
      </c>
      <c r="R243" s="3">
        <v>76</v>
      </c>
      <c r="S243" s="24">
        <f t="shared" si="3"/>
        <v>62.631578947368418</v>
      </c>
      <c r="T243" t="str">
        <f>INDEX(Players19!K:K,MATCH(A243,Players19!C:C,0))</f>
        <v>MPR</v>
      </c>
      <c r="U243" t="str">
        <f>INDEX(Players19!G:G,MATCH(A243,Players19!C:C,0))</f>
        <v>MID</v>
      </c>
      <c r="V243" t="s">
        <v>490</v>
      </c>
      <c r="W243" s="62">
        <v>43526</v>
      </c>
    </row>
    <row r="244" spans="1:23" x14ac:dyDescent="0.2">
      <c r="A244" t="s">
        <v>946</v>
      </c>
      <c r="B244" t="s">
        <v>423</v>
      </c>
      <c r="C244" t="s">
        <v>2844</v>
      </c>
      <c r="D244" s="3">
        <v>64</v>
      </c>
      <c r="E244" s="3">
        <v>57</v>
      </c>
      <c r="F244" s="3">
        <v>56</v>
      </c>
      <c r="G244" s="3">
        <v>11</v>
      </c>
      <c r="H244" s="3">
        <v>10</v>
      </c>
      <c r="I244" s="3">
        <v>2</v>
      </c>
      <c r="J244" s="3">
        <v>1</v>
      </c>
      <c r="K244" s="3" t="s">
        <v>2854</v>
      </c>
      <c r="L244" s="22" t="s">
        <v>2832</v>
      </c>
      <c r="M244" s="57" t="s">
        <v>2854</v>
      </c>
      <c r="N244" s="3">
        <v>8</v>
      </c>
      <c r="O244" s="3">
        <v>4</v>
      </c>
      <c r="P244" s="3">
        <v>4</v>
      </c>
      <c r="Q244" s="3">
        <v>71</v>
      </c>
      <c r="R244" s="3">
        <v>83</v>
      </c>
      <c r="S244" s="24">
        <f t="shared" si="3"/>
        <v>58.373493975903614</v>
      </c>
      <c r="T244" t="str">
        <f>INDEX(Players19!K:K,MATCH(A244,Players19!C:C,0))</f>
        <v>MPR</v>
      </c>
      <c r="U244" t="str">
        <f>INDEX(Players19!G:G,MATCH(A244,Players19!C:C,0))</f>
        <v>MID</v>
      </c>
      <c r="V244" t="s">
        <v>490</v>
      </c>
      <c r="W244" s="62">
        <v>43526</v>
      </c>
    </row>
    <row r="245" spans="1:23" x14ac:dyDescent="0.2">
      <c r="A245" t="s">
        <v>845</v>
      </c>
      <c r="B245" t="s">
        <v>423</v>
      </c>
      <c r="C245" t="s">
        <v>2844</v>
      </c>
      <c r="D245" s="3">
        <v>63</v>
      </c>
      <c r="E245" s="3">
        <v>69</v>
      </c>
      <c r="F245" s="3">
        <v>62</v>
      </c>
      <c r="G245" s="3">
        <v>14</v>
      </c>
      <c r="H245" s="3">
        <v>6</v>
      </c>
      <c r="I245" s="3">
        <v>3</v>
      </c>
      <c r="J245" s="3">
        <v>1</v>
      </c>
      <c r="K245" s="3" t="s">
        <v>2854</v>
      </c>
      <c r="L245" s="22" t="s">
        <v>2842</v>
      </c>
      <c r="M245" s="57">
        <v>0.1</v>
      </c>
      <c r="N245" s="3">
        <v>6</v>
      </c>
      <c r="O245" s="3">
        <v>1</v>
      </c>
      <c r="P245" s="3">
        <v>4</v>
      </c>
      <c r="Q245" s="3">
        <v>55</v>
      </c>
      <c r="R245" s="3">
        <v>69</v>
      </c>
      <c r="S245" s="24">
        <f t="shared" si="3"/>
        <v>85</v>
      </c>
      <c r="T245" t="str">
        <f>INDEX(Players19!K:K,MATCH(A245,Players19!C:C,0))</f>
        <v>MPR</v>
      </c>
      <c r="U245" t="str">
        <f>INDEX(Players19!G:G,MATCH(A245,Players19!C:C,0))</f>
        <v>DEF</v>
      </c>
      <c r="V245" t="s">
        <v>490</v>
      </c>
      <c r="W245" s="62">
        <v>43526</v>
      </c>
    </row>
    <row r="246" spans="1:23" x14ac:dyDescent="0.2">
      <c r="A246" t="s">
        <v>1566</v>
      </c>
      <c r="B246" t="s">
        <v>423</v>
      </c>
      <c r="C246" t="s">
        <v>2844</v>
      </c>
      <c r="D246" s="3">
        <v>63</v>
      </c>
      <c r="E246" s="3">
        <v>70</v>
      </c>
      <c r="F246" s="3">
        <v>61</v>
      </c>
      <c r="G246" s="3">
        <v>7</v>
      </c>
      <c r="H246" s="3">
        <v>5</v>
      </c>
      <c r="I246" s="3">
        <v>4</v>
      </c>
      <c r="J246" s="3">
        <v>5</v>
      </c>
      <c r="K246" s="3" t="s">
        <v>2854</v>
      </c>
      <c r="L246" s="22" t="s">
        <v>2854</v>
      </c>
      <c r="M246" s="57" t="s">
        <v>2854</v>
      </c>
      <c r="N246" s="3">
        <v>4</v>
      </c>
      <c r="O246" s="3" t="s">
        <v>2854</v>
      </c>
      <c r="P246" s="3">
        <v>2</v>
      </c>
      <c r="Q246" s="3">
        <v>66</v>
      </c>
      <c r="R246" s="3">
        <v>76</v>
      </c>
      <c r="S246" s="24">
        <f t="shared" si="3"/>
        <v>78.28947368421052</v>
      </c>
      <c r="T246" t="str">
        <f>INDEX(Players19!K:K,MATCH(A246,Players19!C:C,0))</f>
        <v>MPR</v>
      </c>
      <c r="U246" t="str">
        <f>INDEX(Players19!G:G,MATCH(A246,Players19!C:C,0))</f>
        <v>DEF</v>
      </c>
      <c r="V246" t="s">
        <v>490</v>
      </c>
      <c r="W246" s="62">
        <v>43526</v>
      </c>
    </row>
    <row r="247" spans="1:23" x14ac:dyDescent="0.2">
      <c r="A247" t="s">
        <v>593</v>
      </c>
      <c r="B247" t="s">
        <v>423</v>
      </c>
      <c r="C247" t="s">
        <v>2844</v>
      </c>
      <c r="D247" s="3">
        <v>62</v>
      </c>
      <c r="E247" s="3">
        <v>50</v>
      </c>
      <c r="F247" s="3">
        <v>68</v>
      </c>
      <c r="G247" s="3">
        <v>8</v>
      </c>
      <c r="H247" s="3">
        <v>3</v>
      </c>
      <c r="I247" s="3">
        <v>5</v>
      </c>
      <c r="J247" s="3">
        <v>5</v>
      </c>
      <c r="K247" s="3" t="s">
        <v>2854</v>
      </c>
      <c r="L247" s="22" t="s">
        <v>2852</v>
      </c>
      <c r="M247" s="57">
        <v>0.1</v>
      </c>
      <c r="N247" s="3">
        <v>4</v>
      </c>
      <c r="O247" s="3" t="s">
        <v>2854</v>
      </c>
      <c r="P247" s="3">
        <v>3</v>
      </c>
      <c r="Q247" s="3">
        <v>81</v>
      </c>
      <c r="R247" s="3">
        <v>78</v>
      </c>
      <c r="S247" s="24">
        <f t="shared" si="3"/>
        <v>54.487179487179489</v>
      </c>
      <c r="T247" t="str">
        <f>INDEX(Players19!K:K,MATCH(A247,Players19!C:C,0))</f>
        <v>MPR</v>
      </c>
      <c r="U247" t="str">
        <f>INDEX(Players19!G:G,MATCH(A247,Players19!C:C,0))</f>
        <v>DEF</v>
      </c>
      <c r="V247" t="s">
        <v>490</v>
      </c>
      <c r="W247" s="62">
        <v>43526</v>
      </c>
    </row>
    <row r="248" spans="1:23" x14ac:dyDescent="0.2">
      <c r="A248" t="s">
        <v>1533</v>
      </c>
      <c r="B248" t="s">
        <v>423</v>
      </c>
      <c r="C248" t="s">
        <v>2844</v>
      </c>
      <c r="D248" s="3">
        <v>60</v>
      </c>
      <c r="E248" s="3">
        <v>80</v>
      </c>
      <c r="F248" s="3">
        <v>62</v>
      </c>
      <c r="G248" s="3">
        <v>10</v>
      </c>
      <c r="H248" s="3">
        <v>7</v>
      </c>
      <c r="I248" s="3">
        <v>3</v>
      </c>
      <c r="J248" s="3">
        <v>2</v>
      </c>
      <c r="K248" s="3" t="s">
        <v>2854</v>
      </c>
      <c r="L248" s="22" t="s">
        <v>2840</v>
      </c>
      <c r="M248" s="57">
        <v>0.1</v>
      </c>
      <c r="N248" s="3">
        <v>9</v>
      </c>
      <c r="O248" s="3">
        <v>1</v>
      </c>
      <c r="P248" s="3">
        <v>2</v>
      </c>
      <c r="Q248" s="3">
        <v>64</v>
      </c>
      <c r="R248" s="3">
        <v>88</v>
      </c>
      <c r="S248" s="24">
        <f t="shared" si="3"/>
        <v>77.272727272727266</v>
      </c>
      <c r="T248" t="str">
        <f>INDEX(Players19!K:K,MATCH(A248,Players19!C:C,0))</f>
        <v>MPR</v>
      </c>
      <c r="U248" t="str">
        <f>INDEX(Players19!G:G,MATCH(A248,Players19!C:C,0))</f>
        <v>DEF</v>
      </c>
      <c r="V248" t="s">
        <v>490</v>
      </c>
      <c r="W248" s="62">
        <v>43526</v>
      </c>
    </row>
    <row r="249" spans="1:23" x14ac:dyDescent="0.2">
      <c r="A249" t="s">
        <v>945</v>
      </c>
      <c r="B249" t="s">
        <v>423</v>
      </c>
      <c r="C249" t="s">
        <v>2844</v>
      </c>
      <c r="D249" s="3">
        <v>58</v>
      </c>
      <c r="E249" s="3">
        <v>29</v>
      </c>
      <c r="F249" s="3">
        <v>54</v>
      </c>
      <c r="G249" s="3">
        <v>7</v>
      </c>
      <c r="H249" s="3">
        <v>3</v>
      </c>
      <c r="I249" s="3">
        <v>6</v>
      </c>
      <c r="J249" s="3">
        <v>3</v>
      </c>
      <c r="K249" s="3" t="s">
        <v>2854</v>
      </c>
      <c r="L249" s="22" t="s">
        <v>2832</v>
      </c>
      <c r="M249" s="57" t="s">
        <v>2854</v>
      </c>
      <c r="N249" s="3">
        <v>4</v>
      </c>
      <c r="O249" s="3" t="s">
        <v>2854</v>
      </c>
      <c r="P249" s="3">
        <v>4</v>
      </c>
      <c r="Q249" s="3">
        <v>60</v>
      </c>
      <c r="R249" s="3">
        <v>83</v>
      </c>
      <c r="S249" s="24">
        <f t="shared" si="3"/>
        <v>29.698795180722893</v>
      </c>
      <c r="T249" t="str">
        <f>INDEX(Players19!K:K,MATCH(A249,Players19!C:C,0))</f>
        <v>MPR</v>
      </c>
      <c r="U249" t="str">
        <f>INDEX(Players19!G:G,MATCH(A249,Players19!C:C,0))</f>
        <v>FWD</v>
      </c>
      <c r="V249" t="s">
        <v>490</v>
      </c>
      <c r="W249" s="62">
        <v>43526</v>
      </c>
    </row>
    <row r="250" spans="1:23" x14ac:dyDescent="0.2">
      <c r="A250" t="s">
        <v>980</v>
      </c>
      <c r="B250" t="s">
        <v>423</v>
      </c>
      <c r="C250" t="s">
        <v>2844</v>
      </c>
      <c r="D250" s="3">
        <v>57</v>
      </c>
      <c r="E250" s="3">
        <v>67</v>
      </c>
      <c r="F250" s="3">
        <v>61</v>
      </c>
      <c r="G250" s="3">
        <v>10</v>
      </c>
      <c r="H250" s="3">
        <v>4</v>
      </c>
      <c r="I250" s="3">
        <v>3</v>
      </c>
      <c r="J250" s="3">
        <v>2</v>
      </c>
      <c r="K250" s="3" t="s">
        <v>2854</v>
      </c>
      <c r="L250" s="22" t="s">
        <v>2834</v>
      </c>
      <c r="M250" s="57" t="s">
        <v>2854</v>
      </c>
      <c r="N250" s="3">
        <v>7</v>
      </c>
      <c r="O250" s="3">
        <v>1</v>
      </c>
      <c r="P250" s="3">
        <v>1</v>
      </c>
      <c r="Q250" s="3">
        <v>78</v>
      </c>
      <c r="R250" s="3">
        <v>65</v>
      </c>
      <c r="S250" s="24">
        <f t="shared" si="3"/>
        <v>87.615384615384613</v>
      </c>
      <c r="T250" t="str">
        <f>INDEX(Players19!K:K,MATCH(A250,Players19!C:C,0))</f>
        <v>MPR</v>
      </c>
      <c r="U250" t="str">
        <f>INDEX(Players19!G:G,MATCH(A250,Players19!C:C,0))</f>
        <v>FWD/DEF</v>
      </c>
      <c r="V250" t="s">
        <v>490</v>
      </c>
      <c r="W250" s="62">
        <v>43526</v>
      </c>
    </row>
    <row r="251" spans="1:23" x14ac:dyDescent="0.2">
      <c r="A251" t="s">
        <v>905</v>
      </c>
      <c r="B251" t="s">
        <v>423</v>
      </c>
      <c r="C251" t="s">
        <v>2844</v>
      </c>
      <c r="D251" s="3">
        <v>56</v>
      </c>
      <c r="E251" s="3">
        <v>50</v>
      </c>
      <c r="F251" s="3">
        <v>49</v>
      </c>
      <c r="G251" s="3">
        <v>11</v>
      </c>
      <c r="H251" s="3">
        <v>4</v>
      </c>
      <c r="I251" s="3">
        <v>2</v>
      </c>
      <c r="J251" s="3">
        <v>3</v>
      </c>
      <c r="K251" s="3" t="s">
        <v>2854</v>
      </c>
      <c r="L251" s="22" t="s">
        <v>2833</v>
      </c>
      <c r="M251" s="57" t="s">
        <v>2854</v>
      </c>
      <c r="N251" s="3">
        <v>5</v>
      </c>
      <c r="O251" s="3">
        <v>4</v>
      </c>
      <c r="P251" s="3">
        <v>4</v>
      </c>
      <c r="Q251" s="3">
        <v>66</v>
      </c>
      <c r="R251" s="3">
        <v>80</v>
      </c>
      <c r="S251" s="24">
        <f t="shared" si="3"/>
        <v>53.125</v>
      </c>
      <c r="T251" t="str">
        <f>INDEX(Players19!K:K,MATCH(A251,Players19!C:C,0))</f>
        <v>MPR</v>
      </c>
      <c r="U251" t="str">
        <f>INDEX(Players19!G:G,MATCH(A251,Players19!C:C,0))</f>
        <v>FWD</v>
      </c>
      <c r="V251" t="s">
        <v>490</v>
      </c>
      <c r="W251" s="62">
        <v>43526</v>
      </c>
    </row>
    <row r="252" spans="1:23" x14ac:dyDescent="0.2">
      <c r="A252" t="s">
        <v>998</v>
      </c>
      <c r="B252" t="s">
        <v>423</v>
      </c>
      <c r="C252" t="s">
        <v>2844</v>
      </c>
      <c r="D252" s="3">
        <v>51</v>
      </c>
      <c r="E252" s="3">
        <v>43</v>
      </c>
      <c r="F252" s="3">
        <v>49</v>
      </c>
      <c r="G252" s="3">
        <v>6</v>
      </c>
      <c r="H252" s="3">
        <v>7</v>
      </c>
      <c r="I252" s="3">
        <v>3</v>
      </c>
      <c r="J252" s="3">
        <v>2</v>
      </c>
      <c r="K252" s="3" t="s">
        <v>2854</v>
      </c>
      <c r="L252" s="22" t="s">
        <v>2834</v>
      </c>
      <c r="M252" s="57" t="s">
        <v>2854</v>
      </c>
      <c r="N252" s="3">
        <v>4</v>
      </c>
      <c r="O252" s="3">
        <v>1</v>
      </c>
      <c r="P252" s="3">
        <v>3</v>
      </c>
      <c r="Q252" s="3">
        <v>46</v>
      </c>
      <c r="R252" s="3">
        <v>84</v>
      </c>
      <c r="S252" s="24">
        <f t="shared" si="3"/>
        <v>43.511904761904759</v>
      </c>
      <c r="T252" t="str">
        <f>INDEX(Players19!K:K,MATCH(A252,Players19!C:C,0))</f>
        <v>MPR</v>
      </c>
      <c r="U252" t="str">
        <f>INDEX(Players19!G:G,MATCH(A252,Players19!C:C,0))</f>
        <v>FWD</v>
      </c>
      <c r="V252" t="s">
        <v>490</v>
      </c>
      <c r="W252" s="62">
        <v>43526</v>
      </c>
    </row>
    <row r="253" spans="1:23" x14ac:dyDescent="0.2">
      <c r="A253" t="s">
        <v>540</v>
      </c>
      <c r="B253" t="s">
        <v>423</v>
      </c>
      <c r="C253" t="s">
        <v>2844</v>
      </c>
      <c r="D253" s="3">
        <v>47</v>
      </c>
      <c r="E253" s="3">
        <v>60</v>
      </c>
      <c r="F253" s="3">
        <v>46</v>
      </c>
      <c r="G253" s="3">
        <v>4</v>
      </c>
      <c r="H253" s="3">
        <v>11</v>
      </c>
      <c r="I253" s="3">
        <v>3</v>
      </c>
      <c r="J253" s="3">
        <v>1</v>
      </c>
      <c r="K253" s="3">
        <v>2</v>
      </c>
      <c r="L253" s="22" t="s">
        <v>2840</v>
      </c>
      <c r="M253" s="57" t="s">
        <v>2854</v>
      </c>
      <c r="N253" s="3">
        <v>8</v>
      </c>
      <c r="O253" s="3">
        <v>1</v>
      </c>
      <c r="P253" s="3">
        <v>3</v>
      </c>
      <c r="Q253" s="3">
        <v>73</v>
      </c>
      <c r="R253" s="3">
        <v>76</v>
      </c>
      <c r="S253" s="24">
        <f t="shared" si="3"/>
        <v>67.10526315789474</v>
      </c>
      <c r="T253" t="str">
        <f>INDEX(Players19!K:K,MATCH(A253,Players19!C:C,0))</f>
        <v>MPR</v>
      </c>
      <c r="U253" t="str">
        <f>INDEX(Players19!G:G,MATCH(A253,Players19!C:C,0))</f>
        <v>DEF</v>
      </c>
      <c r="V253" t="s">
        <v>490</v>
      </c>
      <c r="W253" s="62">
        <v>43526</v>
      </c>
    </row>
    <row r="254" spans="1:23" x14ac:dyDescent="0.2">
      <c r="A254" t="s">
        <v>2870</v>
      </c>
      <c r="B254" t="s">
        <v>423</v>
      </c>
      <c r="C254" t="s">
        <v>2844</v>
      </c>
      <c r="D254" s="3">
        <v>32</v>
      </c>
      <c r="E254" s="3">
        <v>34</v>
      </c>
      <c r="F254" s="3">
        <v>36</v>
      </c>
      <c r="G254" s="3">
        <v>4</v>
      </c>
      <c r="H254" s="3">
        <v>3</v>
      </c>
      <c r="I254" s="3">
        <v>4</v>
      </c>
      <c r="J254" s="3" t="s">
        <v>2854</v>
      </c>
      <c r="K254" s="3" t="s">
        <v>2854</v>
      </c>
      <c r="L254" s="22" t="s">
        <v>2854</v>
      </c>
      <c r="M254" s="57">
        <v>0.2</v>
      </c>
      <c r="N254" s="3">
        <v>3</v>
      </c>
      <c r="O254" s="3" t="s">
        <v>2854</v>
      </c>
      <c r="P254" s="3" t="s">
        <v>2854</v>
      </c>
      <c r="Q254" s="3">
        <v>57</v>
      </c>
      <c r="R254" s="3">
        <v>59</v>
      </c>
      <c r="S254" s="24">
        <f t="shared" si="3"/>
        <v>48.983050847457626</v>
      </c>
      <c r="T254" t="str">
        <f>INDEX(Players19!K:K,MATCH(A254,Players19!C:C,0))</f>
        <v>MPR</v>
      </c>
      <c r="U254" t="str">
        <f>INDEX(Players19!G:G,MATCH(A254,Players19!C:C,0))</f>
        <v>FWD</v>
      </c>
      <c r="V254" t="s">
        <v>490</v>
      </c>
      <c r="W254" s="62">
        <v>43526</v>
      </c>
    </row>
    <row r="255" spans="1:23" x14ac:dyDescent="0.2">
      <c r="A255" t="s">
        <v>2617</v>
      </c>
      <c r="B255" t="s">
        <v>423</v>
      </c>
      <c r="C255" t="s">
        <v>2844</v>
      </c>
      <c r="D255" s="3">
        <v>25</v>
      </c>
      <c r="E255" s="3">
        <v>31</v>
      </c>
      <c r="F255" s="3">
        <v>25</v>
      </c>
      <c r="G255" s="3">
        <v>4</v>
      </c>
      <c r="H255" s="3">
        <v>2</v>
      </c>
      <c r="I255" s="3">
        <v>3</v>
      </c>
      <c r="J255" s="3" t="s">
        <v>2854</v>
      </c>
      <c r="K255" s="3" t="s">
        <v>2854</v>
      </c>
      <c r="L255" s="22" t="s">
        <v>2835</v>
      </c>
      <c r="M255" s="57">
        <v>1</v>
      </c>
      <c r="N255" s="3">
        <v>2</v>
      </c>
      <c r="O255" s="3" t="s">
        <v>2854</v>
      </c>
      <c r="P255" s="3">
        <v>3</v>
      </c>
      <c r="Q255" s="3">
        <v>50</v>
      </c>
      <c r="R255" s="3">
        <v>68</v>
      </c>
      <c r="S255" s="24">
        <f t="shared" si="3"/>
        <v>38.75</v>
      </c>
      <c r="T255" t="str">
        <f>INDEX(Players19!K:K,MATCH(A255,Players19!C:C,0))</f>
        <v>Rookie</v>
      </c>
      <c r="U255" t="str">
        <f>INDEX(Players19!G:G,MATCH(A255,Players19!C:C,0))</f>
        <v>FWD</v>
      </c>
      <c r="V255" t="s">
        <v>490</v>
      </c>
      <c r="W255" s="62">
        <v>43526</v>
      </c>
    </row>
    <row r="256" spans="1:23" x14ac:dyDescent="0.2">
      <c r="A256" t="s">
        <v>2759</v>
      </c>
      <c r="B256" t="s">
        <v>423</v>
      </c>
      <c r="C256" t="s">
        <v>2844</v>
      </c>
      <c r="D256" s="3">
        <v>22</v>
      </c>
      <c r="E256" s="3">
        <v>35</v>
      </c>
      <c r="F256" s="3">
        <v>23</v>
      </c>
      <c r="G256" s="3">
        <v>3</v>
      </c>
      <c r="H256" s="3">
        <v>2</v>
      </c>
      <c r="I256" s="3">
        <v>1</v>
      </c>
      <c r="J256" s="3" t="s">
        <v>2854</v>
      </c>
      <c r="K256" s="3" t="s">
        <v>2854</v>
      </c>
      <c r="L256" s="22" t="s">
        <v>2854</v>
      </c>
      <c r="M256" s="57">
        <v>1</v>
      </c>
      <c r="N256" s="3">
        <v>3</v>
      </c>
      <c r="O256" s="3" t="s">
        <v>2854</v>
      </c>
      <c r="P256" s="3" t="s">
        <v>2854</v>
      </c>
      <c r="Q256" s="3">
        <v>100</v>
      </c>
      <c r="R256" s="3">
        <v>25</v>
      </c>
      <c r="S256" s="24">
        <f t="shared" si="3"/>
        <v>118.99999999999999</v>
      </c>
      <c r="T256" t="str">
        <f>INDEX(Players19!K:K,MATCH(A256,Players19!C:C,0))</f>
        <v>Rookie</v>
      </c>
      <c r="U256" t="str">
        <f>INDEX(Players19!G:G,MATCH(A256,Players19!C:C,0))</f>
        <v>DEF</v>
      </c>
      <c r="V256" t="s">
        <v>490</v>
      </c>
      <c r="W256" s="62">
        <v>43526</v>
      </c>
    </row>
    <row r="257" spans="1:23" x14ac:dyDescent="0.2">
      <c r="A257" t="s">
        <v>958</v>
      </c>
      <c r="B257" t="s">
        <v>423</v>
      </c>
      <c r="C257" t="s">
        <v>2844</v>
      </c>
      <c r="D257" s="3">
        <v>17</v>
      </c>
      <c r="E257" s="3">
        <v>20</v>
      </c>
      <c r="F257" s="3">
        <v>15</v>
      </c>
      <c r="G257" s="3">
        <v>2</v>
      </c>
      <c r="H257" s="3">
        <v>4</v>
      </c>
      <c r="I257" s="3">
        <v>1</v>
      </c>
      <c r="J257" s="3" t="s">
        <v>2854</v>
      </c>
      <c r="K257" s="3" t="s">
        <v>2854</v>
      </c>
      <c r="L257" s="22" t="s">
        <v>2854</v>
      </c>
      <c r="M257" s="57" t="s">
        <v>2854</v>
      </c>
      <c r="N257" s="3">
        <v>2</v>
      </c>
      <c r="O257" s="3">
        <v>1</v>
      </c>
      <c r="P257" s="3">
        <v>1</v>
      </c>
      <c r="Q257" s="3">
        <v>66</v>
      </c>
      <c r="R257" s="3">
        <v>70</v>
      </c>
      <c r="S257" s="24">
        <f t="shared" si="3"/>
        <v>24.285714285714285</v>
      </c>
      <c r="T257" t="str">
        <f>INDEX(Players19!K:K,MATCH(A257,Players19!C:C,0))</f>
        <v>Rookie</v>
      </c>
      <c r="U257" t="str">
        <f>INDEX(Players19!G:G,MATCH(A257,Players19!C:C,0))</f>
        <v>FWD</v>
      </c>
      <c r="V257" t="s">
        <v>490</v>
      </c>
      <c r="W257" s="62">
        <v>43526</v>
      </c>
    </row>
    <row r="258" spans="1:23" x14ac:dyDescent="0.2">
      <c r="A258" t="s">
        <v>692</v>
      </c>
      <c r="B258" t="s">
        <v>423</v>
      </c>
      <c r="C258" t="s">
        <v>2844</v>
      </c>
      <c r="D258" s="3">
        <v>16</v>
      </c>
      <c r="E258" s="3">
        <v>12</v>
      </c>
      <c r="F258" s="3">
        <v>18</v>
      </c>
      <c r="G258" s="3">
        <v>2</v>
      </c>
      <c r="H258" s="3" t="s">
        <v>2854</v>
      </c>
      <c r="I258" s="3">
        <v>2</v>
      </c>
      <c r="J258" s="3">
        <v>1</v>
      </c>
      <c r="K258" s="3" t="s">
        <v>2854</v>
      </c>
      <c r="L258" s="22" t="s">
        <v>2854</v>
      </c>
      <c r="M258" s="57" t="s">
        <v>2854</v>
      </c>
      <c r="N258" s="3" t="s">
        <v>2854</v>
      </c>
      <c r="O258" s="3" t="s">
        <v>2854</v>
      </c>
      <c r="P258" s="3" t="s">
        <v>2854</v>
      </c>
      <c r="Q258" s="3">
        <v>100</v>
      </c>
      <c r="R258" s="3">
        <v>12</v>
      </c>
      <c r="S258" s="24">
        <f t="shared" si="3"/>
        <v>85</v>
      </c>
      <c r="T258" t="str">
        <f>INDEX(Players19!K:K,MATCH(A258,Players19!C:C,0))</f>
        <v>Rookie</v>
      </c>
      <c r="U258" t="str">
        <f>INDEX(Players19!G:G,MATCH(A258,Players19!C:C,0))</f>
        <v>FWD</v>
      </c>
      <c r="V258" t="s">
        <v>490</v>
      </c>
      <c r="W258" s="62">
        <v>43526</v>
      </c>
    </row>
    <row r="259" spans="1:23" x14ac:dyDescent="0.2">
      <c r="A259" t="s">
        <v>2715</v>
      </c>
      <c r="B259" t="s">
        <v>423</v>
      </c>
      <c r="C259" t="s">
        <v>2844</v>
      </c>
      <c r="D259" s="3">
        <v>3</v>
      </c>
      <c r="E259" s="3">
        <v>3</v>
      </c>
      <c r="F259" s="3">
        <v>3</v>
      </c>
      <c r="G259" s="3">
        <v>1</v>
      </c>
      <c r="H259" s="3" t="s">
        <v>2854</v>
      </c>
      <c r="I259" s="3" t="s">
        <v>2854</v>
      </c>
      <c r="J259" s="3" t="s">
        <v>2854</v>
      </c>
      <c r="K259" s="3" t="s">
        <v>2854</v>
      </c>
      <c r="L259" s="22" t="s">
        <v>2854</v>
      </c>
      <c r="M259" s="57" t="s">
        <v>2854</v>
      </c>
      <c r="N259" s="3">
        <v>1</v>
      </c>
      <c r="O259" s="3" t="s">
        <v>2854</v>
      </c>
      <c r="P259" s="3" t="s">
        <v>2854</v>
      </c>
      <c r="Q259" s="3" t="s">
        <v>2854</v>
      </c>
      <c r="R259" s="3">
        <v>13</v>
      </c>
      <c r="S259" s="24">
        <f t="shared" ref="S259:S322" si="4">E259/R259*85</f>
        <v>19.615384615384617</v>
      </c>
      <c r="T259" t="str">
        <f>INDEX(Players19!K:K,MATCH(A259,Players19!C:C,0))</f>
        <v>Rookie</v>
      </c>
      <c r="U259" t="str">
        <f>INDEX(Players19!G:G,MATCH(A259,Players19!C:C,0))</f>
        <v>MID</v>
      </c>
      <c r="V259" t="s">
        <v>490</v>
      </c>
      <c r="W259" s="62">
        <v>43526</v>
      </c>
    </row>
    <row r="260" spans="1:23" x14ac:dyDescent="0.2">
      <c r="A260" t="s">
        <v>699</v>
      </c>
      <c r="B260" t="s">
        <v>514</v>
      </c>
      <c r="C260" t="s">
        <v>2844</v>
      </c>
      <c r="D260" s="3">
        <v>99</v>
      </c>
      <c r="E260" s="3">
        <v>110</v>
      </c>
      <c r="F260" s="3">
        <v>95</v>
      </c>
      <c r="G260" s="3">
        <v>13</v>
      </c>
      <c r="H260" s="3">
        <v>13</v>
      </c>
      <c r="I260" s="3">
        <v>6</v>
      </c>
      <c r="J260" s="3">
        <v>3</v>
      </c>
      <c r="K260" s="3" t="s">
        <v>2854</v>
      </c>
      <c r="L260" s="22" t="s">
        <v>2840</v>
      </c>
      <c r="M260" s="57">
        <v>1</v>
      </c>
      <c r="N260" s="3">
        <v>10</v>
      </c>
      <c r="O260" s="3">
        <v>4</v>
      </c>
      <c r="P260" s="3">
        <v>5</v>
      </c>
      <c r="Q260" s="3">
        <v>76</v>
      </c>
      <c r="R260" s="3">
        <v>82</v>
      </c>
      <c r="S260" s="24">
        <f t="shared" si="4"/>
        <v>114.02439024390245</v>
      </c>
      <c r="T260" t="str">
        <f>INDEX(Players19!K:K,MATCH(A260,Players19!C:C,0))</f>
        <v>Premo</v>
      </c>
      <c r="U260" t="str">
        <f>INDEX(Players19!G:G,MATCH(A260,Players19!C:C,0))</f>
        <v>MID</v>
      </c>
      <c r="V260" t="s">
        <v>260</v>
      </c>
      <c r="W260" s="62">
        <v>43527</v>
      </c>
    </row>
    <row r="261" spans="1:23" x14ac:dyDescent="0.2">
      <c r="A261" t="s">
        <v>743</v>
      </c>
      <c r="B261" t="s">
        <v>514</v>
      </c>
      <c r="C261" t="s">
        <v>2844</v>
      </c>
      <c r="D261" s="3">
        <v>97</v>
      </c>
      <c r="E261" s="3">
        <v>136</v>
      </c>
      <c r="F261" s="3">
        <v>105</v>
      </c>
      <c r="G261" s="3">
        <v>11</v>
      </c>
      <c r="H261" s="3">
        <v>20</v>
      </c>
      <c r="I261" s="3">
        <v>4</v>
      </c>
      <c r="J261" s="3">
        <v>4</v>
      </c>
      <c r="K261" s="3" t="s">
        <v>2854</v>
      </c>
      <c r="L261" s="22" t="s">
        <v>2852</v>
      </c>
      <c r="M261" s="57" t="s">
        <v>2854</v>
      </c>
      <c r="N261" s="3">
        <v>15</v>
      </c>
      <c r="O261" s="3">
        <v>10</v>
      </c>
      <c r="P261" s="3">
        <v>2</v>
      </c>
      <c r="Q261" s="3">
        <v>93</v>
      </c>
      <c r="R261" s="3">
        <v>82</v>
      </c>
      <c r="S261" s="24">
        <f t="shared" si="4"/>
        <v>140.97560975609755</v>
      </c>
      <c r="T261" t="str">
        <f>INDEX(Players19!K:K,MATCH(A261,Players19!C:C,0))</f>
        <v>Premo</v>
      </c>
      <c r="U261" t="str">
        <f>INDEX(Players19!G:G,MATCH(A261,Players19!C:C,0))</f>
        <v>MID</v>
      </c>
      <c r="V261" t="s">
        <v>260</v>
      </c>
      <c r="W261" s="62">
        <v>43527</v>
      </c>
    </row>
    <row r="262" spans="1:23" x14ac:dyDescent="0.2">
      <c r="A262" t="s">
        <v>757</v>
      </c>
      <c r="B262" t="s">
        <v>514</v>
      </c>
      <c r="C262" t="s">
        <v>2844</v>
      </c>
      <c r="D262" s="3">
        <v>97</v>
      </c>
      <c r="E262" s="3">
        <v>105</v>
      </c>
      <c r="F262" s="3">
        <v>92</v>
      </c>
      <c r="G262" s="3">
        <v>10</v>
      </c>
      <c r="H262" s="3">
        <v>7</v>
      </c>
      <c r="I262" s="3">
        <v>4</v>
      </c>
      <c r="J262" s="3">
        <v>8</v>
      </c>
      <c r="K262" s="3" t="s">
        <v>2854</v>
      </c>
      <c r="L262" s="22" t="s">
        <v>2833</v>
      </c>
      <c r="M262" s="57">
        <v>2</v>
      </c>
      <c r="N262" s="3">
        <v>5</v>
      </c>
      <c r="O262" s="3" t="s">
        <v>2854</v>
      </c>
      <c r="P262" s="3">
        <v>4</v>
      </c>
      <c r="Q262" s="3">
        <v>70</v>
      </c>
      <c r="R262" s="3">
        <v>77</v>
      </c>
      <c r="S262" s="24">
        <f t="shared" si="4"/>
        <v>115.90909090909091</v>
      </c>
      <c r="T262" t="str">
        <f>INDEX(Players19!K:K,MATCH(A262,Players19!C:C,0))</f>
        <v>MPR</v>
      </c>
      <c r="U262" t="str">
        <f>INDEX(Players19!G:G,MATCH(A262,Players19!C:C,0))</f>
        <v>FWD</v>
      </c>
      <c r="V262" t="s">
        <v>260</v>
      </c>
      <c r="W262" s="62">
        <v>43527</v>
      </c>
    </row>
    <row r="263" spans="1:23" x14ac:dyDescent="0.2">
      <c r="A263" t="s">
        <v>1015</v>
      </c>
      <c r="B263" t="s">
        <v>514</v>
      </c>
      <c r="C263" t="s">
        <v>2844</v>
      </c>
      <c r="D263" s="3">
        <v>93</v>
      </c>
      <c r="E263" s="3">
        <v>103</v>
      </c>
      <c r="F263" s="3">
        <v>98</v>
      </c>
      <c r="G263" s="3">
        <v>17</v>
      </c>
      <c r="H263" s="3">
        <v>10</v>
      </c>
      <c r="I263" s="3">
        <v>5</v>
      </c>
      <c r="J263" s="3">
        <v>1</v>
      </c>
      <c r="K263" s="3" t="s">
        <v>2854</v>
      </c>
      <c r="L263" s="22" t="s">
        <v>2836</v>
      </c>
      <c r="M263" s="57">
        <v>1</v>
      </c>
      <c r="N263" s="3">
        <v>12</v>
      </c>
      <c r="O263" s="3">
        <v>4</v>
      </c>
      <c r="P263" s="3">
        <v>4</v>
      </c>
      <c r="Q263" s="3">
        <v>66</v>
      </c>
      <c r="R263" s="3">
        <v>90</v>
      </c>
      <c r="S263" s="24">
        <f t="shared" si="4"/>
        <v>97.277777777777771</v>
      </c>
      <c r="T263" t="str">
        <f>INDEX(Players19!K:K,MATCH(A263,Players19!C:C,0))</f>
        <v>MPR</v>
      </c>
      <c r="U263" t="str">
        <f>INDEX(Players19!G:G,MATCH(A263,Players19!C:C,0))</f>
        <v>MID</v>
      </c>
      <c r="V263" t="s">
        <v>260</v>
      </c>
      <c r="W263" s="62">
        <v>43527</v>
      </c>
    </row>
    <row r="264" spans="1:23" x14ac:dyDescent="0.2">
      <c r="A264" t="s">
        <v>595</v>
      </c>
      <c r="B264" t="s">
        <v>514</v>
      </c>
      <c r="C264" t="s">
        <v>2844</v>
      </c>
      <c r="D264" s="3">
        <v>93</v>
      </c>
      <c r="E264" s="3">
        <v>95</v>
      </c>
      <c r="F264" s="3">
        <v>89</v>
      </c>
      <c r="G264" s="3">
        <v>21</v>
      </c>
      <c r="H264" s="3">
        <v>5</v>
      </c>
      <c r="I264" s="3">
        <v>3</v>
      </c>
      <c r="J264" s="3">
        <v>1</v>
      </c>
      <c r="K264" s="3" t="s">
        <v>2854</v>
      </c>
      <c r="L264" s="22" t="s">
        <v>2832</v>
      </c>
      <c r="M264" s="57">
        <v>1</v>
      </c>
      <c r="N264" s="3">
        <v>5</v>
      </c>
      <c r="O264" s="3">
        <v>1</v>
      </c>
      <c r="P264" s="3">
        <v>3</v>
      </c>
      <c r="Q264" s="3">
        <v>69</v>
      </c>
      <c r="R264" s="3">
        <v>67</v>
      </c>
      <c r="S264" s="24">
        <f t="shared" si="4"/>
        <v>120.5223880597015</v>
      </c>
      <c r="T264" t="str">
        <f>INDEX(Players19!K:K,MATCH(A264,Players19!C:C,0))</f>
        <v>MPR</v>
      </c>
      <c r="U264" t="str">
        <f>INDEX(Players19!G:G,MATCH(A264,Players19!C:C,0))</f>
        <v>DEF</v>
      </c>
      <c r="V264" t="s">
        <v>260</v>
      </c>
      <c r="W264" s="62">
        <v>43527</v>
      </c>
    </row>
    <row r="265" spans="1:23" x14ac:dyDescent="0.2">
      <c r="A265" t="s">
        <v>795</v>
      </c>
      <c r="B265" t="s">
        <v>514</v>
      </c>
      <c r="C265" t="s">
        <v>2844</v>
      </c>
      <c r="D265" s="3">
        <v>89</v>
      </c>
      <c r="E265" s="3">
        <v>102</v>
      </c>
      <c r="F265" s="3">
        <v>94</v>
      </c>
      <c r="G265" s="3">
        <v>17</v>
      </c>
      <c r="H265" s="3">
        <v>8</v>
      </c>
      <c r="I265" s="3">
        <v>4</v>
      </c>
      <c r="J265" s="3">
        <v>2</v>
      </c>
      <c r="K265" s="3" t="s">
        <v>2854</v>
      </c>
      <c r="L265" s="22" t="s">
        <v>2852</v>
      </c>
      <c r="M265" s="57">
        <v>1</v>
      </c>
      <c r="N265" s="3">
        <v>6</v>
      </c>
      <c r="O265" s="3">
        <v>3</v>
      </c>
      <c r="P265" s="3">
        <v>3</v>
      </c>
      <c r="Q265" s="3">
        <v>80</v>
      </c>
      <c r="R265" s="3">
        <v>68</v>
      </c>
      <c r="S265" s="24">
        <f t="shared" si="4"/>
        <v>127.5</v>
      </c>
      <c r="T265" t="str">
        <f>INDEX(Players19!K:K,MATCH(A265,Players19!C:C,0))</f>
        <v>Premo</v>
      </c>
      <c r="U265" t="str">
        <f>INDEX(Players19!G:G,MATCH(A265,Players19!C:C,0))</f>
        <v>MID/FWD</v>
      </c>
      <c r="V265" t="s">
        <v>260</v>
      </c>
      <c r="W265" s="62">
        <v>43527</v>
      </c>
    </row>
    <row r="266" spans="1:23" x14ac:dyDescent="0.2">
      <c r="A266" t="s">
        <v>1977</v>
      </c>
      <c r="B266" t="s">
        <v>514</v>
      </c>
      <c r="C266" t="s">
        <v>2844</v>
      </c>
      <c r="D266" s="3">
        <v>85</v>
      </c>
      <c r="E266" s="3">
        <v>105</v>
      </c>
      <c r="F266" s="3">
        <v>91</v>
      </c>
      <c r="G266" s="3">
        <v>11</v>
      </c>
      <c r="H266" s="3">
        <v>5</v>
      </c>
      <c r="I266" s="3">
        <v>4</v>
      </c>
      <c r="J266" s="3">
        <v>2</v>
      </c>
      <c r="K266" s="3" t="s">
        <v>2854</v>
      </c>
      <c r="L266" s="22" t="s">
        <v>2832</v>
      </c>
      <c r="M266" s="57">
        <v>3.3</v>
      </c>
      <c r="N266" s="3">
        <v>8</v>
      </c>
      <c r="O266" s="3" t="s">
        <v>2854</v>
      </c>
      <c r="P266" s="3" t="s">
        <v>2854</v>
      </c>
      <c r="Q266" s="3">
        <v>81</v>
      </c>
      <c r="R266" s="3">
        <v>82</v>
      </c>
      <c r="S266" s="24">
        <f t="shared" si="4"/>
        <v>108.84146341463415</v>
      </c>
      <c r="T266" t="str">
        <f>INDEX(Players19!K:K,MATCH(A266,Players19!C:C,0))</f>
        <v>MPR</v>
      </c>
      <c r="U266" t="str">
        <f>INDEX(Players19!G:G,MATCH(A266,Players19!C:C,0))</f>
        <v>FWD</v>
      </c>
      <c r="V266" t="s">
        <v>260</v>
      </c>
      <c r="W266" s="62">
        <v>43527</v>
      </c>
    </row>
    <row r="267" spans="1:23" x14ac:dyDescent="0.2">
      <c r="A267" t="s">
        <v>843</v>
      </c>
      <c r="B267" t="s">
        <v>514</v>
      </c>
      <c r="C267" t="s">
        <v>2844</v>
      </c>
      <c r="D267" s="3">
        <v>84</v>
      </c>
      <c r="E267" s="3">
        <v>83</v>
      </c>
      <c r="F267" s="3">
        <v>81</v>
      </c>
      <c r="G267" s="3">
        <v>14</v>
      </c>
      <c r="H267" s="3">
        <v>8</v>
      </c>
      <c r="I267" s="3">
        <v>6</v>
      </c>
      <c r="J267" s="3">
        <v>2</v>
      </c>
      <c r="K267" s="3" t="s">
        <v>2854</v>
      </c>
      <c r="L267" s="22" t="s">
        <v>2854</v>
      </c>
      <c r="M267" s="57" t="s">
        <v>2854</v>
      </c>
      <c r="N267" s="3">
        <v>4</v>
      </c>
      <c r="O267" s="3" t="s">
        <v>2854</v>
      </c>
      <c r="P267" s="3">
        <v>3</v>
      </c>
      <c r="Q267" s="3">
        <v>81</v>
      </c>
      <c r="R267" s="3">
        <v>75</v>
      </c>
      <c r="S267" s="24">
        <f t="shared" si="4"/>
        <v>94.066666666666663</v>
      </c>
      <c r="T267" t="str">
        <f>INDEX(Players19!K:K,MATCH(A267,Players19!C:C,0))</f>
        <v>MPR</v>
      </c>
      <c r="U267" t="str">
        <f>INDEX(Players19!G:G,MATCH(A267,Players19!C:C,0))</f>
        <v>DEF</v>
      </c>
      <c r="V267" t="s">
        <v>260</v>
      </c>
      <c r="W267" s="62">
        <v>43527</v>
      </c>
    </row>
    <row r="268" spans="1:23" x14ac:dyDescent="0.2">
      <c r="A268" t="s">
        <v>827</v>
      </c>
      <c r="B268" t="s">
        <v>514</v>
      </c>
      <c r="C268" t="s">
        <v>2844</v>
      </c>
      <c r="D268" s="3">
        <v>83</v>
      </c>
      <c r="E268" s="3">
        <v>114</v>
      </c>
      <c r="F268" s="3">
        <v>84</v>
      </c>
      <c r="G268" s="3">
        <v>11</v>
      </c>
      <c r="H268" s="3">
        <v>17</v>
      </c>
      <c r="I268" s="3">
        <v>4</v>
      </c>
      <c r="J268" s="3">
        <v>1</v>
      </c>
      <c r="K268" s="3" t="s">
        <v>2854</v>
      </c>
      <c r="L268" s="22" t="s">
        <v>2838</v>
      </c>
      <c r="M268" s="57" t="s">
        <v>2854</v>
      </c>
      <c r="N268" s="3">
        <v>10</v>
      </c>
      <c r="O268" s="3">
        <v>3</v>
      </c>
      <c r="P268" s="3">
        <v>4</v>
      </c>
      <c r="Q268" s="3">
        <v>75</v>
      </c>
      <c r="R268" s="3">
        <v>69</v>
      </c>
      <c r="S268" s="24">
        <f t="shared" si="4"/>
        <v>140.43478260869566</v>
      </c>
      <c r="T268" t="str">
        <f>INDEX(Players19!K:K,MATCH(A268,Players19!C:C,0))</f>
        <v>MPR</v>
      </c>
      <c r="U268" t="str">
        <f>INDEX(Players19!G:G,MATCH(A268,Players19!C:C,0))</f>
        <v>MID/FWD</v>
      </c>
      <c r="V268" t="s">
        <v>260</v>
      </c>
      <c r="W268" s="62">
        <v>43527</v>
      </c>
    </row>
    <row r="269" spans="1:23" x14ac:dyDescent="0.2">
      <c r="A269" t="s">
        <v>620</v>
      </c>
      <c r="B269" t="s">
        <v>514</v>
      </c>
      <c r="C269" t="s">
        <v>2844</v>
      </c>
      <c r="D269" s="3">
        <v>80</v>
      </c>
      <c r="E269" s="3">
        <v>83</v>
      </c>
      <c r="F269" s="3">
        <v>78</v>
      </c>
      <c r="G269" s="3">
        <v>13</v>
      </c>
      <c r="H269" s="3">
        <v>7</v>
      </c>
      <c r="I269" s="3">
        <v>2</v>
      </c>
      <c r="J269" s="3">
        <v>4</v>
      </c>
      <c r="K269" s="3" t="s">
        <v>2854</v>
      </c>
      <c r="L269" s="22" t="s">
        <v>2840</v>
      </c>
      <c r="M269" s="57">
        <v>1.1000000000000001</v>
      </c>
      <c r="N269" s="3">
        <v>7</v>
      </c>
      <c r="O269" s="3">
        <v>5</v>
      </c>
      <c r="P269" s="3">
        <v>3</v>
      </c>
      <c r="Q269" s="3">
        <v>70</v>
      </c>
      <c r="R269" s="3">
        <v>77</v>
      </c>
      <c r="S269" s="24">
        <f t="shared" si="4"/>
        <v>91.623376623376629</v>
      </c>
      <c r="T269" t="str">
        <f>INDEX(Players19!K:K,MATCH(A269,Players19!C:C,0))</f>
        <v>Premo</v>
      </c>
      <c r="U269" t="str">
        <f>INDEX(Players19!G:G,MATCH(A269,Players19!C:C,0))</f>
        <v>MID</v>
      </c>
      <c r="V269" t="s">
        <v>260</v>
      </c>
      <c r="W269" s="62">
        <v>43527</v>
      </c>
    </row>
    <row r="270" spans="1:23" x14ac:dyDescent="0.2">
      <c r="A270" t="s">
        <v>1012</v>
      </c>
      <c r="B270" t="s">
        <v>514</v>
      </c>
      <c r="C270" t="s">
        <v>2844</v>
      </c>
      <c r="D270" s="3">
        <v>78</v>
      </c>
      <c r="E270" s="3">
        <v>66</v>
      </c>
      <c r="F270" s="3">
        <v>75</v>
      </c>
      <c r="G270" s="3">
        <v>17</v>
      </c>
      <c r="H270" s="3">
        <v>4</v>
      </c>
      <c r="I270" s="3">
        <v>6</v>
      </c>
      <c r="J270" s="3">
        <v>1</v>
      </c>
      <c r="K270" s="3" t="s">
        <v>2854</v>
      </c>
      <c r="L270" s="22" t="s">
        <v>2833</v>
      </c>
      <c r="M270" s="57" t="s">
        <v>2854</v>
      </c>
      <c r="N270" s="3" t="s">
        <v>2854</v>
      </c>
      <c r="O270" s="3" t="s">
        <v>2854</v>
      </c>
      <c r="P270" s="3">
        <v>4</v>
      </c>
      <c r="Q270" s="3">
        <v>76</v>
      </c>
      <c r="R270" s="3">
        <v>63</v>
      </c>
      <c r="S270" s="24">
        <f t="shared" si="4"/>
        <v>89.047619047619051</v>
      </c>
      <c r="T270" t="str">
        <f>INDEX(Players19!K:K,MATCH(A270,Players19!C:C,0))</f>
        <v>MPR</v>
      </c>
      <c r="U270" t="str">
        <f>INDEX(Players19!G:G,MATCH(A270,Players19!C:C,0))</f>
        <v>DEF</v>
      </c>
      <c r="V270" t="s">
        <v>260</v>
      </c>
      <c r="W270" s="62">
        <v>43527</v>
      </c>
    </row>
    <row r="271" spans="1:23" x14ac:dyDescent="0.2">
      <c r="A271" t="s">
        <v>842</v>
      </c>
      <c r="B271" t="s">
        <v>514</v>
      </c>
      <c r="C271" t="s">
        <v>2844</v>
      </c>
      <c r="D271" s="3">
        <v>75</v>
      </c>
      <c r="E271" s="3">
        <v>50</v>
      </c>
      <c r="F271" s="3">
        <v>84</v>
      </c>
      <c r="G271" s="3">
        <v>8</v>
      </c>
      <c r="H271" s="3">
        <v>4</v>
      </c>
      <c r="I271" s="3">
        <v>5</v>
      </c>
      <c r="J271" s="3">
        <v>5</v>
      </c>
      <c r="K271" s="3" t="s">
        <v>2854</v>
      </c>
      <c r="L271" s="22" t="s">
        <v>2834</v>
      </c>
      <c r="M271" s="57">
        <v>1</v>
      </c>
      <c r="N271" s="3">
        <v>3</v>
      </c>
      <c r="O271" s="3">
        <v>1</v>
      </c>
      <c r="P271" s="3" t="s">
        <v>2854</v>
      </c>
      <c r="Q271" s="3">
        <v>75</v>
      </c>
      <c r="R271" s="3">
        <v>32</v>
      </c>
      <c r="S271" s="24">
        <f t="shared" si="4"/>
        <v>132.8125</v>
      </c>
      <c r="T271" t="str">
        <f>INDEX(Players19!K:K,MATCH(A271,Players19!C:C,0))</f>
        <v>MPR</v>
      </c>
      <c r="U271" t="str">
        <f>INDEX(Players19!G:G,MATCH(A271,Players19!C:C,0))</f>
        <v>MID</v>
      </c>
      <c r="V271" t="s">
        <v>260</v>
      </c>
      <c r="W271" s="62">
        <v>43527</v>
      </c>
    </row>
    <row r="272" spans="1:23" x14ac:dyDescent="0.2">
      <c r="A272" t="s">
        <v>547</v>
      </c>
      <c r="B272" t="s">
        <v>514</v>
      </c>
      <c r="C272" t="s">
        <v>2844</v>
      </c>
      <c r="D272" s="3">
        <v>74</v>
      </c>
      <c r="E272" s="3">
        <v>83</v>
      </c>
      <c r="F272" s="3">
        <v>76</v>
      </c>
      <c r="G272" s="3">
        <v>5</v>
      </c>
      <c r="H272" s="3">
        <v>6</v>
      </c>
      <c r="I272" s="3">
        <v>2</v>
      </c>
      <c r="J272" s="3">
        <v>4</v>
      </c>
      <c r="K272" s="3">
        <v>25</v>
      </c>
      <c r="L272" s="22" t="s">
        <v>2838</v>
      </c>
      <c r="M272" s="57" t="s">
        <v>2854</v>
      </c>
      <c r="N272" s="3">
        <v>9</v>
      </c>
      <c r="O272" s="3">
        <v>3</v>
      </c>
      <c r="P272" s="3">
        <v>3</v>
      </c>
      <c r="Q272" s="3">
        <v>81</v>
      </c>
      <c r="R272" s="3">
        <v>86</v>
      </c>
      <c r="S272" s="24">
        <f t="shared" si="4"/>
        <v>82.034883720930239</v>
      </c>
      <c r="T272" t="str">
        <f>INDEX(Players19!K:K,MATCH(A272,Players19!C:C,0))</f>
        <v>Rookie</v>
      </c>
      <c r="U272" t="str">
        <f>INDEX(Players19!G:G,MATCH(A272,Players19!C:C,0))</f>
        <v>RUC</v>
      </c>
      <c r="V272" t="s">
        <v>260</v>
      </c>
      <c r="W272" s="62">
        <v>43527</v>
      </c>
    </row>
    <row r="273" spans="1:23" x14ac:dyDescent="0.2">
      <c r="A273" t="s">
        <v>1013</v>
      </c>
      <c r="B273" t="s">
        <v>514</v>
      </c>
      <c r="C273" t="s">
        <v>2844</v>
      </c>
      <c r="D273" s="3">
        <v>73</v>
      </c>
      <c r="E273" s="3">
        <v>62</v>
      </c>
      <c r="F273" s="3">
        <v>77</v>
      </c>
      <c r="G273" s="3">
        <v>12</v>
      </c>
      <c r="H273" s="3">
        <v>9</v>
      </c>
      <c r="I273" s="3">
        <v>3</v>
      </c>
      <c r="J273" s="3">
        <v>2</v>
      </c>
      <c r="K273" s="3" t="s">
        <v>2854</v>
      </c>
      <c r="L273" s="22" t="s">
        <v>2837</v>
      </c>
      <c r="M273" s="57">
        <v>0.3</v>
      </c>
      <c r="N273" s="3">
        <v>5</v>
      </c>
      <c r="O273" s="3">
        <v>2</v>
      </c>
      <c r="P273" s="3">
        <v>2</v>
      </c>
      <c r="Q273" s="3">
        <v>57</v>
      </c>
      <c r="R273" s="3">
        <v>74</v>
      </c>
      <c r="S273" s="24">
        <f t="shared" si="4"/>
        <v>71.21621621621621</v>
      </c>
      <c r="T273" t="str">
        <f>INDEX(Players19!K:K,MATCH(A273,Players19!C:C,0))</f>
        <v>MPR</v>
      </c>
      <c r="U273" t="str">
        <f>INDEX(Players19!G:G,MATCH(A273,Players19!C:C,0))</f>
        <v>MID</v>
      </c>
      <c r="V273" t="s">
        <v>260</v>
      </c>
      <c r="W273" s="62">
        <v>43527</v>
      </c>
    </row>
    <row r="274" spans="1:23" x14ac:dyDescent="0.2">
      <c r="A274" t="s">
        <v>977</v>
      </c>
      <c r="B274" t="s">
        <v>514</v>
      </c>
      <c r="C274" t="s">
        <v>2844</v>
      </c>
      <c r="D274" s="3">
        <v>72</v>
      </c>
      <c r="E274" s="3">
        <v>79</v>
      </c>
      <c r="F274" s="3">
        <v>80</v>
      </c>
      <c r="G274" s="3">
        <v>4</v>
      </c>
      <c r="H274" s="3">
        <v>11</v>
      </c>
      <c r="I274" s="3">
        <v>3</v>
      </c>
      <c r="J274" s="3">
        <v>3</v>
      </c>
      <c r="K274" s="3">
        <v>10</v>
      </c>
      <c r="L274" s="22" t="s">
        <v>2863</v>
      </c>
      <c r="M274" s="57">
        <v>1</v>
      </c>
      <c r="N274" s="3">
        <v>11</v>
      </c>
      <c r="O274" s="3">
        <v>4</v>
      </c>
      <c r="P274" s="3">
        <v>2</v>
      </c>
      <c r="Q274" s="3">
        <v>73</v>
      </c>
      <c r="R274" s="3">
        <v>80</v>
      </c>
      <c r="S274" s="24">
        <f t="shared" si="4"/>
        <v>83.9375</v>
      </c>
      <c r="T274" t="str">
        <f>INDEX(Players19!K:K,MATCH(A274,Players19!C:C,0))</f>
        <v>MPR</v>
      </c>
      <c r="U274" t="str">
        <f>INDEX(Players19!G:G,MATCH(A274,Players19!C:C,0))</f>
        <v>FWD</v>
      </c>
      <c r="V274" t="s">
        <v>260</v>
      </c>
      <c r="W274" s="62">
        <v>43527</v>
      </c>
    </row>
    <row r="275" spans="1:23" x14ac:dyDescent="0.2">
      <c r="A275" t="s">
        <v>1615</v>
      </c>
      <c r="B275" t="s">
        <v>514</v>
      </c>
      <c r="C275" t="s">
        <v>2844</v>
      </c>
      <c r="D275" s="3">
        <v>70</v>
      </c>
      <c r="E275" s="3">
        <v>68</v>
      </c>
      <c r="F275" s="3">
        <v>78</v>
      </c>
      <c r="G275" s="3">
        <v>10</v>
      </c>
      <c r="H275" s="3">
        <v>7</v>
      </c>
      <c r="I275" s="3">
        <v>8</v>
      </c>
      <c r="J275" s="3">
        <v>1</v>
      </c>
      <c r="K275" s="3" t="s">
        <v>2854</v>
      </c>
      <c r="L275" s="22" t="s">
        <v>2833</v>
      </c>
      <c r="M275" s="57">
        <v>0.1</v>
      </c>
      <c r="N275" s="3">
        <v>3</v>
      </c>
      <c r="O275" s="3" t="s">
        <v>2854</v>
      </c>
      <c r="P275" s="3">
        <v>1</v>
      </c>
      <c r="Q275" s="3">
        <v>94</v>
      </c>
      <c r="R275" s="3">
        <v>84</v>
      </c>
      <c r="S275" s="24">
        <f t="shared" si="4"/>
        <v>68.80952380952381</v>
      </c>
      <c r="T275" t="str">
        <f>INDEX(Players19!K:K,MATCH(A275,Players19!C:C,0))</f>
        <v>MPR</v>
      </c>
      <c r="U275" t="str">
        <f>INDEX(Players19!G:G,MATCH(A275,Players19!C:C,0))</f>
        <v>MID/FWD</v>
      </c>
      <c r="V275" t="s">
        <v>260</v>
      </c>
      <c r="W275" s="62">
        <v>43527</v>
      </c>
    </row>
    <row r="276" spans="1:23" x14ac:dyDescent="0.2">
      <c r="A276" t="s">
        <v>646</v>
      </c>
      <c r="B276" t="s">
        <v>514</v>
      </c>
      <c r="C276" t="s">
        <v>2844</v>
      </c>
      <c r="D276" s="3">
        <v>68</v>
      </c>
      <c r="E276" s="3">
        <v>87</v>
      </c>
      <c r="F276" s="3">
        <v>75</v>
      </c>
      <c r="G276" s="3">
        <v>9</v>
      </c>
      <c r="H276" s="3">
        <v>6</v>
      </c>
      <c r="I276" s="3">
        <v>7</v>
      </c>
      <c r="J276" s="3">
        <v>2</v>
      </c>
      <c r="K276" s="3" t="s">
        <v>2854</v>
      </c>
      <c r="L276" s="22" t="s">
        <v>2854</v>
      </c>
      <c r="M276" s="57" t="s">
        <v>2854</v>
      </c>
      <c r="N276" s="3">
        <v>7</v>
      </c>
      <c r="O276" s="3" t="s">
        <v>2854</v>
      </c>
      <c r="P276" s="3" t="s">
        <v>2854</v>
      </c>
      <c r="Q276" s="3">
        <v>93</v>
      </c>
      <c r="R276" s="3">
        <v>89</v>
      </c>
      <c r="S276" s="24">
        <f t="shared" si="4"/>
        <v>83.089887640449433</v>
      </c>
      <c r="T276" t="str">
        <f>INDEX(Players19!K:K,MATCH(A276,Players19!C:C,0))</f>
        <v>MPR</v>
      </c>
      <c r="U276" t="str">
        <f>INDEX(Players19!G:G,MATCH(A276,Players19!C:C,0))</f>
        <v>DEF</v>
      </c>
      <c r="V276" t="s">
        <v>260</v>
      </c>
      <c r="W276" s="62">
        <v>43527</v>
      </c>
    </row>
    <row r="277" spans="1:23" x14ac:dyDescent="0.2">
      <c r="A277" t="s">
        <v>598</v>
      </c>
      <c r="B277" t="s">
        <v>514</v>
      </c>
      <c r="C277" t="s">
        <v>2844</v>
      </c>
      <c r="D277" s="3">
        <v>54</v>
      </c>
      <c r="E277" s="3">
        <v>55</v>
      </c>
      <c r="F277" s="3">
        <v>52</v>
      </c>
      <c r="G277" s="3">
        <v>5</v>
      </c>
      <c r="H277" s="3">
        <v>5</v>
      </c>
      <c r="I277" s="3">
        <v>4</v>
      </c>
      <c r="J277" s="3">
        <v>1</v>
      </c>
      <c r="K277" s="3" t="s">
        <v>2854</v>
      </c>
      <c r="L277" s="22" t="s">
        <v>2854</v>
      </c>
      <c r="M277" s="57">
        <v>2.1</v>
      </c>
      <c r="N277" s="3">
        <v>2</v>
      </c>
      <c r="O277" s="3" t="s">
        <v>2854</v>
      </c>
      <c r="P277" s="3">
        <v>2</v>
      </c>
      <c r="Q277" s="3">
        <v>60</v>
      </c>
      <c r="R277" s="3">
        <v>87</v>
      </c>
      <c r="S277" s="24">
        <f t="shared" si="4"/>
        <v>53.735632183908045</v>
      </c>
      <c r="T277" t="str">
        <f>INDEX(Players19!K:K,MATCH(A277,Players19!C:C,0))</f>
        <v>MPR</v>
      </c>
      <c r="U277" t="str">
        <f>INDEX(Players19!G:G,MATCH(A277,Players19!C:C,0))</f>
        <v>FWD</v>
      </c>
      <c r="V277" t="s">
        <v>260</v>
      </c>
      <c r="W277" s="62">
        <v>43527</v>
      </c>
    </row>
    <row r="278" spans="1:23" x14ac:dyDescent="0.2">
      <c r="A278" t="s">
        <v>1617</v>
      </c>
      <c r="B278" t="s">
        <v>514</v>
      </c>
      <c r="C278" t="s">
        <v>2844</v>
      </c>
      <c r="D278" s="3">
        <v>46</v>
      </c>
      <c r="E278" s="3">
        <v>34</v>
      </c>
      <c r="F278" s="3">
        <v>54</v>
      </c>
      <c r="G278" s="3">
        <v>9</v>
      </c>
      <c r="H278" s="3" t="s">
        <v>2854</v>
      </c>
      <c r="I278" s="3">
        <v>6</v>
      </c>
      <c r="J278" s="3" t="s">
        <v>2854</v>
      </c>
      <c r="K278" s="3" t="s">
        <v>2854</v>
      </c>
      <c r="L278" s="22" t="s">
        <v>2832</v>
      </c>
      <c r="M278" s="57" t="s">
        <v>2854</v>
      </c>
      <c r="N278" s="3">
        <v>2</v>
      </c>
      <c r="O278" s="3" t="s">
        <v>2854</v>
      </c>
      <c r="P278" s="3" t="s">
        <v>2854</v>
      </c>
      <c r="Q278" s="3">
        <v>88</v>
      </c>
      <c r="R278" s="3">
        <v>38</v>
      </c>
      <c r="S278" s="24">
        <f t="shared" si="4"/>
        <v>76.05263157894737</v>
      </c>
      <c r="T278" t="str">
        <f>INDEX(Players19!K:K,MATCH(A278,Players19!C:C,0))</f>
        <v>MPR</v>
      </c>
      <c r="U278" t="str">
        <f>INDEX(Players19!G:G,MATCH(A278,Players19!C:C,0))</f>
        <v>MID/FWD</v>
      </c>
      <c r="V278" t="s">
        <v>260</v>
      </c>
      <c r="W278" s="62">
        <v>43527</v>
      </c>
    </row>
    <row r="279" spans="1:23" x14ac:dyDescent="0.2">
      <c r="A279" t="s">
        <v>760</v>
      </c>
      <c r="B279" t="s">
        <v>514</v>
      </c>
      <c r="C279" t="s">
        <v>2844</v>
      </c>
      <c r="D279" s="3">
        <v>42</v>
      </c>
      <c r="E279" s="3">
        <v>49</v>
      </c>
      <c r="F279" s="3">
        <v>41</v>
      </c>
      <c r="G279" s="3">
        <v>8</v>
      </c>
      <c r="H279" s="3">
        <v>4</v>
      </c>
      <c r="I279" s="3">
        <v>2</v>
      </c>
      <c r="J279" s="3">
        <v>1</v>
      </c>
      <c r="K279" s="3" t="s">
        <v>2854</v>
      </c>
      <c r="L279" s="22" t="s">
        <v>2854</v>
      </c>
      <c r="M279" s="57" t="s">
        <v>2854</v>
      </c>
      <c r="N279" s="3">
        <v>1</v>
      </c>
      <c r="O279" s="3" t="s">
        <v>2854</v>
      </c>
      <c r="P279" s="3">
        <v>1</v>
      </c>
      <c r="Q279" s="3">
        <v>91</v>
      </c>
      <c r="R279" s="3">
        <v>72</v>
      </c>
      <c r="S279" s="24">
        <f t="shared" si="4"/>
        <v>57.847222222222221</v>
      </c>
      <c r="T279" t="str">
        <f>INDEX(Players19!K:K,MATCH(A279,Players19!C:C,0))</f>
        <v>MPR</v>
      </c>
      <c r="U279" t="str">
        <f>INDEX(Players19!G:G,MATCH(A279,Players19!C:C,0))</f>
        <v>DEF</v>
      </c>
      <c r="V279" t="s">
        <v>260</v>
      </c>
      <c r="W279" s="62">
        <v>43527</v>
      </c>
    </row>
    <row r="280" spans="1:23" x14ac:dyDescent="0.2">
      <c r="A280" t="s">
        <v>1992</v>
      </c>
      <c r="B280" t="s">
        <v>514</v>
      </c>
      <c r="C280" t="s">
        <v>2844</v>
      </c>
      <c r="D280" s="3">
        <v>41</v>
      </c>
      <c r="E280" s="3">
        <v>26</v>
      </c>
      <c r="F280" s="3">
        <v>36</v>
      </c>
      <c r="G280" s="3">
        <v>6</v>
      </c>
      <c r="H280" s="3">
        <v>5</v>
      </c>
      <c r="I280" s="3">
        <v>5</v>
      </c>
      <c r="J280" s="3" t="s">
        <v>2854</v>
      </c>
      <c r="K280" s="3" t="s">
        <v>2854</v>
      </c>
      <c r="L280" s="22" t="s">
        <v>2840</v>
      </c>
      <c r="M280" s="57" t="s">
        <v>2854</v>
      </c>
      <c r="N280" s="3">
        <v>1</v>
      </c>
      <c r="O280" s="3" t="s">
        <v>2854</v>
      </c>
      <c r="P280" s="3">
        <v>5</v>
      </c>
      <c r="Q280" s="3">
        <v>72</v>
      </c>
      <c r="R280" s="3">
        <v>82</v>
      </c>
      <c r="S280" s="24">
        <f t="shared" si="4"/>
        <v>26.951219512195124</v>
      </c>
      <c r="T280" t="str">
        <f>INDEX(Players19!K:K,MATCH(A280,Players19!C:C,0))</f>
        <v>MPR</v>
      </c>
      <c r="U280" t="str">
        <f>INDEX(Players19!G:G,MATCH(A280,Players19!C:C,0))</f>
        <v>DEF</v>
      </c>
      <c r="V280" t="s">
        <v>260</v>
      </c>
      <c r="W280" s="62">
        <v>43527</v>
      </c>
    </row>
    <row r="281" spans="1:23" x14ac:dyDescent="0.2">
      <c r="A281" t="s">
        <v>636</v>
      </c>
      <c r="B281" t="s">
        <v>514</v>
      </c>
      <c r="C281" t="s">
        <v>2844</v>
      </c>
      <c r="D281" s="3">
        <v>33</v>
      </c>
      <c r="E281" s="3">
        <v>32</v>
      </c>
      <c r="F281" s="3">
        <v>30</v>
      </c>
      <c r="G281" s="3">
        <v>3</v>
      </c>
      <c r="H281" s="3">
        <v>4</v>
      </c>
      <c r="I281" s="3">
        <v>3</v>
      </c>
      <c r="J281" s="3">
        <v>1</v>
      </c>
      <c r="K281" s="3" t="s">
        <v>2854</v>
      </c>
      <c r="L281" s="22" t="s">
        <v>2833</v>
      </c>
      <c r="M281" s="57">
        <v>1</v>
      </c>
      <c r="N281" s="3">
        <v>3</v>
      </c>
      <c r="O281" s="3" t="s">
        <v>2854</v>
      </c>
      <c r="P281" s="3">
        <v>3</v>
      </c>
      <c r="Q281" s="3">
        <v>42</v>
      </c>
      <c r="R281" s="3">
        <v>85</v>
      </c>
      <c r="S281" s="24">
        <f t="shared" si="4"/>
        <v>32</v>
      </c>
      <c r="T281" t="str">
        <f>INDEX(Players19!K:K,MATCH(A281,Players19!C:C,0))</f>
        <v>MPR</v>
      </c>
      <c r="U281" t="str">
        <f>INDEX(Players19!G:G,MATCH(A281,Players19!C:C,0))</f>
        <v>FWD</v>
      </c>
      <c r="V281" t="s">
        <v>260</v>
      </c>
      <c r="W281" s="62">
        <v>43527</v>
      </c>
    </row>
    <row r="282" spans="1:23" x14ac:dyDescent="0.2">
      <c r="A282" t="s">
        <v>751</v>
      </c>
      <c r="B282" t="s">
        <v>514</v>
      </c>
      <c r="C282" t="s">
        <v>2844</v>
      </c>
      <c r="D282" s="3">
        <v>29</v>
      </c>
      <c r="E282" s="3">
        <v>41</v>
      </c>
      <c r="F282" s="3">
        <v>27</v>
      </c>
      <c r="G282" s="3">
        <v>7</v>
      </c>
      <c r="H282" s="3">
        <v>4</v>
      </c>
      <c r="I282" s="3">
        <v>1</v>
      </c>
      <c r="J282" s="3" t="s">
        <v>2854</v>
      </c>
      <c r="K282" s="3" t="s">
        <v>2854</v>
      </c>
      <c r="L282" s="22" t="s">
        <v>2833</v>
      </c>
      <c r="M282" s="57" t="s">
        <v>2854</v>
      </c>
      <c r="N282" s="3">
        <v>3</v>
      </c>
      <c r="O282" s="3">
        <v>1</v>
      </c>
      <c r="P282" s="3">
        <v>2</v>
      </c>
      <c r="Q282" s="3">
        <v>90</v>
      </c>
      <c r="R282" s="3">
        <v>47</v>
      </c>
      <c r="S282" s="24">
        <f t="shared" si="4"/>
        <v>74.148936170212764</v>
      </c>
      <c r="T282" t="str">
        <f>INDEX(Players19!K:K,MATCH(A282,Players19!C:C,0))</f>
        <v>MPR</v>
      </c>
      <c r="U282" t="str">
        <f>INDEX(Players19!G:G,MATCH(A282,Players19!C:C,0))</f>
        <v>FWD</v>
      </c>
      <c r="V282" t="s">
        <v>260</v>
      </c>
      <c r="W282" s="62">
        <v>43527</v>
      </c>
    </row>
    <row r="283" spans="1:23" x14ac:dyDescent="0.2">
      <c r="A283" t="s">
        <v>2724</v>
      </c>
      <c r="B283" t="s">
        <v>514</v>
      </c>
      <c r="C283" t="s">
        <v>2844</v>
      </c>
      <c r="D283" s="3">
        <v>24</v>
      </c>
      <c r="E283" s="3">
        <v>13</v>
      </c>
      <c r="F283" s="3">
        <v>27</v>
      </c>
      <c r="G283" s="3">
        <v>1</v>
      </c>
      <c r="H283" s="3">
        <v>2</v>
      </c>
      <c r="I283" s="3">
        <v>1</v>
      </c>
      <c r="J283" s="3">
        <v>3</v>
      </c>
      <c r="K283" s="3" t="s">
        <v>2854</v>
      </c>
      <c r="L283" s="22" t="s">
        <v>2832</v>
      </c>
      <c r="M283" s="57">
        <v>0.1</v>
      </c>
      <c r="N283" s="3">
        <v>2</v>
      </c>
      <c r="O283" s="3" t="s">
        <v>2854</v>
      </c>
      <c r="P283" s="3" t="s">
        <v>2854</v>
      </c>
      <c r="Q283" s="3">
        <v>66</v>
      </c>
      <c r="R283" s="3">
        <v>23</v>
      </c>
      <c r="S283" s="24">
        <f t="shared" si="4"/>
        <v>48.043478260869563</v>
      </c>
      <c r="T283" t="str">
        <f>INDEX(Players19!K:K,MATCH(A283,Players19!C:C,0))</f>
        <v>Rookie</v>
      </c>
      <c r="U283" t="str">
        <f>INDEX(Players19!G:G,MATCH(A283,Players19!C:C,0))</f>
        <v>MID</v>
      </c>
      <c r="V283" t="s">
        <v>260</v>
      </c>
      <c r="W283" s="62">
        <v>43527</v>
      </c>
    </row>
    <row r="284" spans="1:23" x14ac:dyDescent="0.2">
      <c r="A284" t="s">
        <v>582</v>
      </c>
      <c r="B284" t="s">
        <v>514</v>
      </c>
      <c r="C284" t="s">
        <v>2844</v>
      </c>
      <c r="D284" s="3">
        <v>24</v>
      </c>
      <c r="E284" s="3">
        <v>25</v>
      </c>
      <c r="F284" s="3">
        <v>24</v>
      </c>
      <c r="G284" s="3">
        <v>4</v>
      </c>
      <c r="H284" s="3">
        <v>3</v>
      </c>
      <c r="I284" s="3">
        <v>3</v>
      </c>
      <c r="J284" s="3" t="s">
        <v>2854</v>
      </c>
      <c r="K284" s="3" t="s">
        <v>2854</v>
      </c>
      <c r="L284" s="22" t="s">
        <v>2833</v>
      </c>
      <c r="M284" s="57" t="s">
        <v>2854</v>
      </c>
      <c r="N284" s="3">
        <v>3</v>
      </c>
      <c r="O284" s="3">
        <v>1</v>
      </c>
      <c r="P284" s="3">
        <v>2</v>
      </c>
      <c r="Q284" s="3">
        <v>57</v>
      </c>
      <c r="R284" s="3">
        <v>48</v>
      </c>
      <c r="S284" s="24">
        <f t="shared" si="4"/>
        <v>44.270833333333336</v>
      </c>
      <c r="T284" t="str">
        <f>INDEX(Players19!K:K,MATCH(A284,Players19!C:C,0))</f>
        <v>MPR</v>
      </c>
      <c r="U284" t="str">
        <f>INDEX(Players19!G:G,MATCH(A284,Players19!C:C,0))</f>
        <v>FWD</v>
      </c>
      <c r="V284" t="s">
        <v>260</v>
      </c>
      <c r="W284" s="62">
        <v>43527</v>
      </c>
    </row>
    <row r="285" spans="1:23" x14ac:dyDescent="0.2">
      <c r="A285" t="s">
        <v>1618</v>
      </c>
      <c r="B285" t="s">
        <v>514</v>
      </c>
      <c r="C285" t="s">
        <v>2844</v>
      </c>
      <c r="D285" s="3">
        <v>17</v>
      </c>
      <c r="E285" s="3">
        <v>9</v>
      </c>
      <c r="F285" s="3">
        <v>16</v>
      </c>
      <c r="G285" s="3">
        <v>3</v>
      </c>
      <c r="H285" s="3">
        <v>1</v>
      </c>
      <c r="I285" s="3">
        <v>2</v>
      </c>
      <c r="J285" s="3" t="s">
        <v>2854</v>
      </c>
      <c r="K285" s="3" t="s">
        <v>2854</v>
      </c>
      <c r="L285" s="22" t="s">
        <v>2854</v>
      </c>
      <c r="M285" s="57" t="s">
        <v>2854</v>
      </c>
      <c r="N285" s="3">
        <v>1</v>
      </c>
      <c r="O285" s="3" t="s">
        <v>2854</v>
      </c>
      <c r="P285" s="3">
        <v>1</v>
      </c>
      <c r="Q285" s="3">
        <v>75</v>
      </c>
      <c r="R285" s="3">
        <v>23</v>
      </c>
      <c r="S285" s="24">
        <f t="shared" si="4"/>
        <v>33.260869565217391</v>
      </c>
      <c r="T285" t="str">
        <f>INDEX(Players19!K:K,MATCH(A285,Players19!C:C,0))</f>
        <v>Rookie</v>
      </c>
      <c r="U285" t="str">
        <f>INDEX(Players19!G:G,MATCH(A285,Players19!C:C,0))</f>
        <v>FWD</v>
      </c>
      <c r="V285" t="s">
        <v>260</v>
      </c>
      <c r="W285" s="62">
        <v>43527</v>
      </c>
    </row>
    <row r="286" spans="1:23" x14ac:dyDescent="0.2">
      <c r="A286" t="s">
        <v>966</v>
      </c>
      <c r="B286" t="s">
        <v>260</v>
      </c>
      <c r="C286" t="s">
        <v>2844</v>
      </c>
      <c r="D286" s="3">
        <v>111</v>
      </c>
      <c r="E286" s="3">
        <v>101</v>
      </c>
      <c r="F286" s="3">
        <v>115</v>
      </c>
      <c r="G286" s="3">
        <v>18</v>
      </c>
      <c r="H286" s="3">
        <v>11</v>
      </c>
      <c r="I286" s="3">
        <v>8</v>
      </c>
      <c r="J286" s="3">
        <v>4</v>
      </c>
      <c r="K286" s="3" t="s">
        <v>2854</v>
      </c>
      <c r="L286" s="22" t="s">
        <v>2842</v>
      </c>
      <c r="M286" s="57" t="s">
        <v>2854</v>
      </c>
      <c r="N286" s="3">
        <v>6</v>
      </c>
      <c r="O286" s="3">
        <v>5</v>
      </c>
      <c r="P286" s="3">
        <v>4</v>
      </c>
      <c r="Q286" s="3">
        <v>79</v>
      </c>
      <c r="R286" s="3">
        <v>85</v>
      </c>
      <c r="S286" s="24">
        <f t="shared" si="4"/>
        <v>101</v>
      </c>
      <c r="T286" t="str">
        <f>INDEX(Players19!K:K,MATCH(A286,Players19!C:C,0))</f>
        <v>Rookie</v>
      </c>
      <c r="U286" t="str">
        <f>INDEX(Players19!G:G,MATCH(A286,Players19!C:C,0))</f>
        <v>MID</v>
      </c>
      <c r="V286" t="s">
        <v>514</v>
      </c>
      <c r="W286" s="62">
        <v>43527</v>
      </c>
    </row>
    <row r="287" spans="1:23" x14ac:dyDescent="0.2">
      <c r="A287" t="s">
        <v>1600</v>
      </c>
      <c r="B287" t="s">
        <v>260</v>
      </c>
      <c r="C287" t="s">
        <v>2844</v>
      </c>
      <c r="D287" s="3">
        <v>87</v>
      </c>
      <c r="E287" s="3">
        <v>101</v>
      </c>
      <c r="F287" s="3">
        <v>89</v>
      </c>
      <c r="G287" s="3">
        <v>15</v>
      </c>
      <c r="H287" s="3">
        <v>3</v>
      </c>
      <c r="I287" s="3">
        <v>8</v>
      </c>
      <c r="J287" s="3">
        <v>3</v>
      </c>
      <c r="K287" s="3" t="s">
        <v>2854</v>
      </c>
      <c r="L287" s="22" t="s">
        <v>2854</v>
      </c>
      <c r="M287" s="57" t="s">
        <v>2854</v>
      </c>
      <c r="N287" s="3">
        <v>6</v>
      </c>
      <c r="O287" s="3" t="s">
        <v>2854</v>
      </c>
      <c r="P287" s="3">
        <v>2</v>
      </c>
      <c r="Q287" s="3">
        <v>83</v>
      </c>
      <c r="R287" s="3">
        <v>87</v>
      </c>
      <c r="S287" s="24">
        <f t="shared" si="4"/>
        <v>98.678160919540232</v>
      </c>
      <c r="T287" t="str">
        <f>INDEX(Players19!K:K,MATCH(A287,Players19!C:C,0))</f>
        <v>MPR</v>
      </c>
      <c r="U287" t="str">
        <f>INDEX(Players19!G:G,MATCH(A287,Players19!C:C,0))</f>
        <v>FWD</v>
      </c>
      <c r="V287" t="s">
        <v>514</v>
      </c>
      <c r="W287" s="62">
        <v>43527</v>
      </c>
    </row>
    <row r="288" spans="1:23" x14ac:dyDescent="0.2">
      <c r="A288" t="s">
        <v>1667</v>
      </c>
      <c r="B288" t="s">
        <v>260</v>
      </c>
      <c r="C288" t="s">
        <v>2844</v>
      </c>
      <c r="D288" s="3">
        <v>84</v>
      </c>
      <c r="E288" s="3">
        <v>85</v>
      </c>
      <c r="F288" s="3">
        <v>75</v>
      </c>
      <c r="G288" s="3">
        <v>10</v>
      </c>
      <c r="H288" s="3">
        <v>8</v>
      </c>
      <c r="I288" s="3">
        <v>2</v>
      </c>
      <c r="J288" s="3">
        <v>9</v>
      </c>
      <c r="K288" s="3" t="s">
        <v>2854</v>
      </c>
      <c r="L288" s="22" t="s">
        <v>2852</v>
      </c>
      <c r="M288" s="57" t="s">
        <v>2854</v>
      </c>
      <c r="N288" s="3">
        <v>13</v>
      </c>
      <c r="O288" s="3">
        <v>9</v>
      </c>
      <c r="P288" s="3">
        <v>7</v>
      </c>
      <c r="Q288" s="3">
        <v>66</v>
      </c>
      <c r="R288" s="3">
        <v>76</v>
      </c>
      <c r="S288" s="24">
        <f t="shared" si="4"/>
        <v>95.06578947368422</v>
      </c>
      <c r="T288" t="str">
        <f>INDEX(Players19!K:K,MATCH(A288,Players19!C:C,0))</f>
        <v>MPR</v>
      </c>
      <c r="U288" t="str">
        <f>INDEX(Players19!G:G,MATCH(A288,Players19!C:C,0))</f>
        <v>MID/FWD</v>
      </c>
      <c r="V288" t="s">
        <v>514</v>
      </c>
      <c r="W288" s="62">
        <v>43527</v>
      </c>
    </row>
    <row r="289" spans="1:23" x14ac:dyDescent="0.2">
      <c r="A289" t="s">
        <v>719</v>
      </c>
      <c r="B289" t="s">
        <v>260</v>
      </c>
      <c r="C289" t="s">
        <v>2844</v>
      </c>
      <c r="D289" s="3">
        <v>83</v>
      </c>
      <c r="E289" s="3">
        <v>104</v>
      </c>
      <c r="F289" s="3">
        <v>82</v>
      </c>
      <c r="G289" s="3">
        <v>6</v>
      </c>
      <c r="H289" s="3">
        <v>11</v>
      </c>
      <c r="I289" s="3">
        <v>3</v>
      </c>
      <c r="J289" s="3">
        <v>4</v>
      </c>
      <c r="K289" s="3">
        <v>14</v>
      </c>
      <c r="L289" s="22" t="s">
        <v>2840</v>
      </c>
      <c r="M289" s="57">
        <v>1</v>
      </c>
      <c r="N289" s="3">
        <v>14</v>
      </c>
      <c r="O289" s="3">
        <v>4</v>
      </c>
      <c r="P289" s="3">
        <v>3</v>
      </c>
      <c r="Q289" s="3">
        <v>70</v>
      </c>
      <c r="R289" s="3">
        <v>68</v>
      </c>
      <c r="S289" s="24">
        <f t="shared" si="4"/>
        <v>130</v>
      </c>
      <c r="T289" t="str">
        <f>INDEX(Players19!K:K,MATCH(A289,Players19!C:C,0))</f>
        <v>MPR</v>
      </c>
      <c r="U289" t="str">
        <f>INDEX(Players19!G:G,MATCH(A289,Players19!C:C,0))</f>
        <v>RUC/FWD</v>
      </c>
      <c r="V289" t="s">
        <v>514</v>
      </c>
      <c r="W289" s="62">
        <v>43527</v>
      </c>
    </row>
    <row r="290" spans="1:23" x14ac:dyDescent="0.2">
      <c r="A290" t="s">
        <v>1668</v>
      </c>
      <c r="B290" t="s">
        <v>260</v>
      </c>
      <c r="C290" t="s">
        <v>2844</v>
      </c>
      <c r="D290" s="3">
        <v>79</v>
      </c>
      <c r="E290" s="3">
        <v>79</v>
      </c>
      <c r="F290" s="3">
        <v>84</v>
      </c>
      <c r="G290" s="3">
        <v>8</v>
      </c>
      <c r="H290" s="3">
        <v>13</v>
      </c>
      <c r="I290" s="3">
        <v>6</v>
      </c>
      <c r="J290" s="3">
        <v>4</v>
      </c>
      <c r="K290" s="3" t="s">
        <v>2854</v>
      </c>
      <c r="L290" s="22" t="s">
        <v>2842</v>
      </c>
      <c r="M290" s="57" t="s">
        <v>2854</v>
      </c>
      <c r="N290" s="3">
        <v>8</v>
      </c>
      <c r="O290" s="3">
        <v>1</v>
      </c>
      <c r="P290" s="3">
        <v>3</v>
      </c>
      <c r="Q290" s="3">
        <v>71</v>
      </c>
      <c r="R290" s="3">
        <v>79</v>
      </c>
      <c r="S290" s="24">
        <f t="shared" si="4"/>
        <v>85</v>
      </c>
      <c r="T290" t="str">
        <f>INDEX(Players19!K:K,MATCH(A290,Players19!C:C,0))</f>
        <v>Rookie</v>
      </c>
      <c r="U290" t="str">
        <f>INDEX(Players19!G:G,MATCH(A290,Players19!C:C,0))</f>
        <v>DEF</v>
      </c>
      <c r="V290" t="s">
        <v>514</v>
      </c>
      <c r="W290" s="62">
        <v>43527</v>
      </c>
    </row>
    <row r="291" spans="1:23" x14ac:dyDescent="0.2">
      <c r="A291" t="s">
        <v>690</v>
      </c>
      <c r="B291" t="s">
        <v>260</v>
      </c>
      <c r="C291" t="s">
        <v>2844</v>
      </c>
      <c r="D291" s="3">
        <v>72</v>
      </c>
      <c r="E291" s="3">
        <v>62</v>
      </c>
      <c r="F291" s="3">
        <v>75</v>
      </c>
      <c r="G291" s="3">
        <v>11</v>
      </c>
      <c r="H291" s="3" t="s">
        <v>2854</v>
      </c>
      <c r="I291" s="3">
        <v>7</v>
      </c>
      <c r="J291" s="3">
        <v>1</v>
      </c>
      <c r="K291" s="3" t="s">
        <v>2854</v>
      </c>
      <c r="L291" s="22" t="s">
        <v>2840</v>
      </c>
      <c r="M291" s="57">
        <v>2.4</v>
      </c>
      <c r="N291" s="3">
        <v>3</v>
      </c>
      <c r="O291" s="3">
        <v>1</v>
      </c>
      <c r="P291" s="3">
        <v>3</v>
      </c>
      <c r="Q291" s="3">
        <v>45</v>
      </c>
      <c r="R291" s="3">
        <v>82</v>
      </c>
      <c r="S291" s="24">
        <f t="shared" si="4"/>
        <v>64.268292682926827</v>
      </c>
      <c r="T291" t="str">
        <f>INDEX(Players19!K:K,MATCH(A291,Players19!C:C,0))</f>
        <v>Premo</v>
      </c>
      <c r="U291" t="str">
        <f>INDEX(Players19!G:G,MATCH(A291,Players19!C:C,0))</f>
        <v>DEF</v>
      </c>
      <c r="V291" t="s">
        <v>514</v>
      </c>
      <c r="W291" s="62">
        <v>43527</v>
      </c>
    </row>
    <row r="292" spans="1:23" x14ac:dyDescent="0.2">
      <c r="A292" t="s">
        <v>2651</v>
      </c>
      <c r="B292" t="s">
        <v>260</v>
      </c>
      <c r="C292" t="s">
        <v>2844</v>
      </c>
      <c r="D292" s="3">
        <v>67</v>
      </c>
      <c r="E292" s="3">
        <v>76</v>
      </c>
      <c r="F292" s="3">
        <v>68</v>
      </c>
      <c r="G292" s="3">
        <v>12</v>
      </c>
      <c r="H292" s="3">
        <v>13</v>
      </c>
      <c r="I292" s="3">
        <v>2</v>
      </c>
      <c r="J292" s="3">
        <v>1</v>
      </c>
      <c r="K292" s="3" t="s">
        <v>2854</v>
      </c>
      <c r="L292" s="22" t="s">
        <v>2842</v>
      </c>
      <c r="M292" s="57" t="s">
        <v>2854</v>
      </c>
      <c r="N292" s="3">
        <v>10</v>
      </c>
      <c r="O292" s="3">
        <v>2</v>
      </c>
      <c r="P292" s="3">
        <v>3</v>
      </c>
      <c r="Q292" s="3">
        <v>68</v>
      </c>
      <c r="R292" s="3">
        <v>80</v>
      </c>
      <c r="S292" s="24">
        <f t="shared" si="4"/>
        <v>80.75</v>
      </c>
      <c r="T292" t="str">
        <f>INDEX(Players19!K:K,MATCH(A292,Players19!C:C,0))</f>
        <v>Rookie</v>
      </c>
      <c r="U292" t="str">
        <f>INDEX(Players19!G:G,MATCH(A292,Players19!C:C,0))</f>
        <v>MID</v>
      </c>
      <c r="V292" t="s">
        <v>514</v>
      </c>
      <c r="W292" s="62">
        <v>43527</v>
      </c>
    </row>
    <row r="293" spans="1:23" x14ac:dyDescent="0.2">
      <c r="A293" t="s">
        <v>1588</v>
      </c>
      <c r="B293" t="s">
        <v>260</v>
      </c>
      <c r="C293" t="s">
        <v>2844</v>
      </c>
      <c r="D293" s="3">
        <v>65</v>
      </c>
      <c r="E293" s="3">
        <v>66</v>
      </c>
      <c r="F293" s="3">
        <v>60</v>
      </c>
      <c r="G293" s="3">
        <v>12</v>
      </c>
      <c r="H293" s="3">
        <v>4</v>
      </c>
      <c r="I293" s="3">
        <v>4</v>
      </c>
      <c r="J293" s="3">
        <v>3</v>
      </c>
      <c r="K293" s="3" t="s">
        <v>2854</v>
      </c>
      <c r="L293" s="22" t="s">
        <v>2833</v>
      </c>
      <c r="M293" s="57" t="s">
        <v>2854</v>
      </c>
      <c r="N293" s="3">
        <v>4</v>
      </c>
      <c r="O293" s="3" t="s">
        <v>2854</v>
      </c>
      <c r="P293" s="3">
        <v>4</v>
      </c>
      <c r="Q293" s="3">
        <v>87</v>
      </c>
      <c r="R293" s="3">
        <v>90</v>
      </c>
      <c r="S293" s="24">
        <f t="shared" si="4"/>
        <v>62.333333333333329</v>
      </c>
      <c r="T293" t="str">
        <f>INDEX(Players19!K:K,MATCH(A293,Players19!C:C,0))</f>
        <v>MPR</v>
      </c>
      <c r="U293" t="str">
        <f>INDEX(Players19!G:G,MATCH(A293,Players19!C:C,0))</f>
        <v>DEF</v>
      </c>
      <c r="V293" t="s">
        <v>514</v>
      </c>
      <c r="W293" s="62">
        <v>43527</v>
      </c>
    </row>
    <row r="294" spans="1:23" x14ac:dyDescent="0.2">
      <c r="A294" t="s">
        <v>1002</v>
      </c>
      <c r="B294" t="s">
        <v>260</v>
      </c>
      <c r="C294" t="s">
        <v>2844</v>
      </c>
      <c r="D294" s="3">
        <v>64</v>
      </c>
      <c r="E294" s="3">
        <v>67</v>
      </c>
      <c r="F294" s="3">
        <v>64</v>
      </c>
      <c r="G294" s="3">
        <v>10</v>
      </c>
      <c r="H294" s="3">
        <v>9</v>
      </c>
      <c r="I294" s="3">
        <v>2</v>
      </c>
      <c r="J294" s="3">
        <v>2</v>
      </c>
      <c r="K294" s="3" t="s">
        <v>2854</v>
      </c>
      <c r="L294" s="22" t="s">
        <v>2834</v>
      </c>
      <c r="M294" s="57" t="s">
        <v>2854</v>
      </c>
      <c r="N294" s="3">
        <v>8</v>
      </c>
      <c r="O294" s="3">
        <v>1</v>
      </c>
      <c r="P294" s="3">
        <v>2</v>
      </c>
      <c r="Q294" s="3">
        <v>78</v>
      </c>
      <c r="R294" s="3">
        <v>75</v>
      </c>
      <c r="S294" s="24">
        <f t="shared" si="4"/>
        <v>75.933333333333337</v>
      </c>
      <c r="T294" t="str">
        <f>INDEX(Players19!K:K,MATCH(A294,Players19!C:C,0))</f>
        <v>Rookie</v>
      </c>
      <c r="U294" t="str">
        <f>INDEX(Players19!G:G,MATCH(A294,Players19!C:C,0))</f>
        <v>FWD</v>
      </c>
      <c r="V294" t="s">
        <v>514</v>
      </c>
      <c r="W294" s="62">
        <v>43527</v>
      </c>
    </row>
    <row r="295" spans="1:23" x14ac:dyDescent="0.2">
      <c r="A295" t="s">
        <v>1535</v>
      </c>
      <c r="B295" t="s">
        <v>260</v>
      </c>
      <c r="C295" t="s">
        <v>2844</v>
      </c>
      <c r="D295" s="3">
        <v>62</v>
      </c>
      <c r="E295" s="3">
        <v>73</v>
      </c>
      <c r="F295" s="3">
        <v>69</v>
      </c>
      <c r="G295" s="3">
        <v>9</v>
      </c>
      <c r="H295" s="3">
        <v>1</v>
      </c>
      <c r="I295" s="3">
        <v>3</v>
      </c>
      <c r="J295" s="3">
        <v>2</v>
      </c>
      <c r="K295" s="3" t="s">
        <v>2854</v>
      </c>
      <c r="L295" s="22" t="s">
        <v>2834</v>
      </c>
      <c r="M295" s="57">
        <v>2.2000000000000002</v>
      </c>
      <c r="N295" s="3">
        <v>4</v>
      </c>
      <c r="O295" s="3">
        <v>2</v>
      </c>
      <c r="P295" s="3" t="s">
        <v>2854</v>
      </c>
      <c r="Q295" s="3">
        <v>70</v>
      </c>
      <c r="R295" s="3">
        <v>83</v>
      </c>
      <c r="S295" s="24">
        <f t="shared" si="4"/>
        <v>74.759036144578303</v>
      </c>
      <c r="T295" t="str">
        <f>INDEX(Players19!K:K,MATCH(A295,Players19!C:C,0))</f>
        <v>MPR</v>
      </c>
      <c r="U295" t="str">
        <f>INDEX(Players19!G:G,MATCH(A295,Players19!C:C,0))</f>
        <v>FWD</v>
      </c>
      <c r="V295" t="s">
        <v>514</v>
      </c>
      <c r="W295" s="62">
        <v>43527</v>
      </c>
    </row>
    <row r="296" spans="1:23" x14ac:dyDescent="0.2">
      <c r="A296" t="s">
        <v>735</v>
      </c>
      <c r="B296" t="s">
        <v>260</v>
      </c>
      <c r="C296" t="s">
        <v>2844</v>
      </c>
      <c r="D296" s="3">
        <v>62</v>
      </c>
      <c r="E296" s="3">
        <v>66</v>
      </c>
      <c r="F296" s="3">
        <v>60</v>
      </c>
      <c r="G296" s="3">
        <v>10</v>
      </c>
      <c r="H296" s="3">
        <v>4</v>
      </c>
      <c r="I296" s="3">
        <v>5</v>
      </c>
      <c r="J296" s="3">
        <v>2</v>
      </c>
      <c r="K296" s="3" t="s">
        <v>2854</v>
      </c>
      <c r="L296" s="22" t="s">
        <v>2832</v>
      </c>
      <c r="M296" s="57" t="s">
        <v>2854</v>
      </c>
      <c r="N296" s="3">
        <v>7</v>
      </c>
      <c r="O296" s="3">
        <v>1</v>
      </c>
      <c r="P296" s="3">
        <v>3</v>
      </c>
      <c r="Q296" s="3">
        <v>78</v>
      </c>
      <c r="R296" s="3">
        <v>87</v>
      </c>
      <c r="S296" s="24">
        <f t="shared" si="4"/>
        <v>64.482758620689651</v>
      </c>
      <c r="T296" t="str">
        <f>INDEX(Players19!K:K,MATCH(A296,Players19!C:C,0))</f>
        <v>MPR</v>
      </c>
      <c r="U296" t="str">
        <f>INDEX(Players19!G:G,MATCH(A296,Players19!C:C,0))</f>
        <v>DEF</v>
      </c>
      <c r="V296" t="s">
        <v>514</v>
      </c>
      <c r="W296" s="62">
        <v>43527</v>
      </c>
    </row>
    <row r="297" spans="1:23" x14ac:dyDescent="0.2">
      <c r="A297" t="s">
        <v>1534</v>
      </c>
      <c r="B297" t="s">
        <v>260</v>
      </c>
      <c r="C297" t="s">
        <v>2844</v>
      </c>
      <c r="D297" s="3">
        <v>61</v>
      </c>
      <c r="E297" s="3">
        <v>42</v>
      </c>
      <c r="F297" s="3">
        <v>55</v>
      </c>
      <c r="G297" s="3">
        <v>12</v>
      </c>
      <c r="H297" s="3">
        <v>6</v>
      </c>
      <c r="I297" s="3">
        <v>6</v>
      </c>
      <c r="J297" s="3" t="s">
        <v>2854</v>
      </c>
      <c r="K297" s="3" t="s">
        <v>2854</v>
      </c>
      <c r="L297" s="22" t="s">
        <v>2835</v>
      </c>
      <c r="M297" s="57">
        <v>0.1</v>
      </c>
      <c r="N297" s="3">
        <v>3</v>
      </c>
      <c r="O297" s="3">
        <v>2</v>
      </c>
      <c r="P297" s="3">
        <v>6</v>
      </c>
      <c r="Q297" s="3">
        <v>61</v>
      </c>
      <c r="R297" s="3">
        <v>91</v>
      </c>
      <c r="S297" s="24">
        <f t="shared" si="4"/>
        <v>39.230769230769234</v>
      </c>
      <c r="T297" t="str">
        <f>INDEX(Players19!K:K,MATCH(A297,Players19!C:C,0))</f>
        <v>Rookie</v>
      </c>
      <c r="U297" t="str">
        <f>INDEX(Players19!G:G,MATCH(A297,Players19!C:C,0))</f>
        <v>DEF</v>
      </c>
      <c r="V297" t="s">
        <v>514</v>
      </c>
      <c r="W297" s="62">
        <v>43527</v>
      </c>
    </row>
    <row r="298" spans="1:23" x14ac:dyDescent="0.2">
      <c r="A298" t="s">
        <v>2697</v>
      </c>
      <c r="B298" t="s">
        <v>260</v>
      </c>
      <c r="C298" t="s">
        <v>2844</v>
      </c>
      <c r="D298" s="3">
        <v>60</v>
      </c>
      <c r="E298" s="3">
        <v>62</v>
      </c>
      <c r="F298" s="3">
        <v>62</v>
      </c>
      <c r="G298" s="3">
        <v>13</v>
      </c>
      <c r="H298" s="3">
        <v>4</v>
      </c>
      <c r="I298" s="3">
        <v>6</v>
      </c>
      <c r="J298" s="3" t="s">
        <v>2854</v>
      </c>
      <c r="K298" s="3" t="s">
        <v>2854</v>
      </c>
      <c r="L298" s="22" t="s">
        <v>2842</v>
      </c>
      <c r="M298" s="57" t="s">
        <v>2854</v>
      </c>
      <c r="N298" s="3">
        <v>8</v>
      </c>
      <c r="O298" s="3">
        <v>1</v>
      </c>
      <c r="P298" s="3">
        <v>4</v>
      </c>
      <c r="Q298" s="3">
        <v>58</v>
      </c>
      <c r="R298" s="3">
        <v>92</v>
      </c>
      <c r="S298" s="24">
        <f t="shared" si="4"/>
        <v>57.282608695652172</v>
      </c>
      <c r="T298" t="str">
        <f>INDEX(Players19!K:K,MATCH(A298,Players19!C:C,0))</f>
        <v>MPR</v>
      </c>
      <c r="U298" t="str">
        <f>INDEX(Players19!G:G,MATCH(A298,Players19!C:C,0))</f>
        <v>DEF</v>
      </c>
      <c r="V298" t="s">
        <v>514</v>
      </c>
      <c r="W298" s="62">
        <v>43527</v>
      </c>
    </row>
    <row r="299" spans="1:23" x14ac:dyDescent="0.2">
      <c r="A299" t="s">
        <v>2681</v>
      </c>
      <c r="B299" t="s">
        <v>260</v>
      </c>
      <c r="C299" t="s">
        <v>2844</v>
      </c>
      <c r="D299" s="3">
        <v>57</v>
      </c>
      <c r="E299" s="3">
        <v>45</v>
      </c>
      <c r="F299" s="3">
        <v>58</v>
      </c>
      <c r="G299" s="3">
        <v>10</v>
      </c>
      <c r="H299" s="3">
        <v>2</v>
      </c>
      <c r="I299" s="3">
        <v>7</v>
      </c>
      <c r="J299" s="3" t="s">
        <v>2854</v>
      </c>
      <c r="K299" s="3">
        <v>1</v>
      </c>
      <c r="L299" s="22" t="s">
        <v>2854</v>
      </c>
      <c r="M299" s="57">
        <v>0.1</v>
      </c>
      <c r="N299" s="3" t="s">
        <v>2854</v>
      </c>
      <c r="O299" s="3" t="s">
        <v>2854</v>
      </c>
      <c r="P299" s="3">
        <v>2</v>
      </c>
      <c r="Q299" s="3">
        <v>58</v>
      </c>
      <c r="R299" s="3">
        <v>89</v>
      </c>
      <c r="S299" s="24">
        <f t="shared" si="4"/>
        <v>42.977528089887642</v>
      </c>
      <c r="T299" t="str">
        <f>INDEX(Players19!K:K,MATCH(A299,Players19!C:C,0))</f>
        <v>Rookie</v>
      </c>
      <c r="U299" t="str">
        <f>INDEX(Players19!G:G,MATCH(A299,Players19!C:C,0))</f>
        <v>FWD</v>
      </c>
      <c r="V299" t="s">
        <v>514</v>
      </c>
      <c r="W299" s="62">
        <v>43527</v>
      </c>
    </row>
    <row r="300" spans="1:23" x14ac:dyDescent="0.2">
      <c r="A300" t="s">
        <v>976</v>
      </c>
      <c r="B300" t="s">
        <v>260</v>
      </c>
      <c r="C300" t="s">
        <v>2844</v>
      </c>
      <c r="D300" s="3">
        <v>56</v>
      </c>
      <c r="E300" s="3">
        <v>68</v>
      </c>
      <c r="F300" s="3">
        <v>56</v>
      </c>
      <c r="G300" s="3">
        <v>9</v>
      </c>
      <c r="H300" s="3">
        <v>9</v>
      </c>
      <c r="I300" s="3">
        <v>4</v>
      </c>
      <c r="J300" s="3">
        <v>1</v>
      </c>
      <c r="K300" s="3" t="s">
        <v>2854</v>
      </c>
      <c r="L300" s="22" t="s">
        <v>2842</v>
      </c>
      <c r="M300" s="57" t="s">
        <v>2854</v>
      </c>
      <c r="N300" s="3">
        <v>7</v>
      </c>
      <c r="O300" s="3">
        <v>1</v>
      </c>
      <c r="P300" s="3">
        <v>4</v>
      </c>
      <c r="Q300" s="3">
        <v>77</v>
      </c>
      <c r="R300" s="3">
        <v>83</v>
      </c>
      <c r="S300" s="24">
        <f t="shared" si="4"/>
        <v>69.638554216867462</v>
      </c>
      <c r="T300" t="str">
        <f>INDEX(Players19!K:K,MATCH(A300,Players19!C:C,0))</f>
        <v>Rookie</v>
      </c>
      <c r="U300" t="str">
        <f>INDEX(Players19!G:G,MATCH(A300,Players19!C:C,0))</f>
        <v>DEF</v>
      </c>
      <c r="V300" t="s">
        <v>514</v>
      </c>
      <c r="W300" s="62">
        <v>43527</v>
      </c>
    </row>
    <row r="301" spans="1:23" x14ac:dyDescent="0.2">
      <c r="A301" t="s">
        <v>1665</v>
      </c>
      <c r="B301" t="s">
        <v>260</v>
      </c>
      <c r="C301" t="s">
        <v>2844</v>
      </c>
      <c r="D301" s="3">
        <v>51</v>
      </c>
      <c r="E301" s="3">
        <v>45</v>
      </c>
      <c r="F301" s="3">
        <v>55</v>
      </c>
      <c r="G301" s="3">
        <v>7</v>
      </c>
      <c r="H301" s="3">
        <v>2</v>
      </c>
      <c r="I301" s="3">
        <v>3</v>
      </c>
      <c r="J301" s="3">
        <v>3</v>
      </c>
      <c r="K301" s="3" t="s">
        <v>2854</v>
      </c>
      <c r="L301" s="22" t="s">
        <v>2837</v>
      </c>
      <c r="M301" s="57">
        <v>1</v>
      </c>
      <c r="N301" s="3">
        <v>4</v>
      </c>
      <c r="O301" s="3" t="s">
        <v>2854</v>
      </c>
      <c r="P301" s="3">
        <v>2</v>
      </c>
      <c r="Q301" s="3">
        <v>77</v>
      </c>
      <c r="R301" s="3">
        <v>83</v>
      </c>
      <c r="S301" s="24">
        <f t="shared" si="4"/>
        <v>46.084337349397586</v>
      </c>
      <c r="T301" t="str">
        <f>INDEX(Players19!K:K,MATCH(A301,Players19!C:C,0))</f>
        <v>Rookie</v>
      </c>
      <c r="U301" t="str">
        <f>INDEX(Players19!G:G,MATCH(A301,Players19!C:C,0))</f>
        <v>FWD</v>
      </c>
      <c r="V301" t="s">
        <v>514</v>
      </c>
      <c r="W301" s="62">
        <v>43527</v>
      </c>
    </row>
    <row r="302" spans="1:23" x14ac:dyDescent="0.2">
      <c r="A302" t="s">
        <v>965</v>
      </c>
      <c r="B302" t="s">
        <v>260</v>
      </c>
      <c r="C302" t="s">
        <v>2844</v>
      </c>
      <c r="D302" s="3">
        <v>47</v>
      </c>
      <c r="E302" s="3">
        <v>42</v>
      </c>
      <c r="F302" s="3">
        <v>48</v>
      </c>
      <c r="G302" s="3">
        <v>8</v>
      </c>
      <c r="H302" s="3">
        <v>7</v>
      </c>
      <c r="I302" s="3">
        <v>2</v>
      </c>
      <c r="J302" s="3">
        <v>2</v>
      </c>
      <c r="K302" s="3" t="s">
        <v>2854</v>
      </c>
      <c r="L302" s="22" t="s">
        <v>2842</v>
      </c>
      <c r="M302" s="57" t="s">
        <v>2854</v>
      </c>
      <c r="N302" s="3">
        <v>4</v>
      </c>
      <c r="O302" s="3">
        <v>1</v>
      </c>
      <c r="P302" s="3">
        <v>3</v>
      </c>
      <c r="Q302" s="3">
        <v>66</v>
      </c>
      <c r="R302" s="3">
        <v>77</v>
      </c>
      <c r="S302" s="24">
        <f t="shared" si="4"/>
        <v>46.36363636363636</v>
      </c>
      <c r="T302" t="str">
        <f>INDEX(Players19!K:K,MATCH(A302,Players19!C:C,0))</f>
        <v>MPR</v>
      </c>
      <c r="U302" t="str">
        <f>INDEX(Players19!G:G,MATCH(A302,Players19!C:C,0))</f>
        <v>MID/FWD</v>
      </c>
      <c r="V302" t="s">
        <v>514</v>
      </c>
      <c r="W302" s="62">
        <v>43527</v>
      </c>
    </row>
    <row r="303" spans="1:23" x14ac:dyDescent="0.2">
      <c r="A303" t="s">
        <v>772</v>
      </c>
      <c r="B303" t="s">
        <v>260</v>
      </c>
      <c r="C303" t="s">
        <v>2844</v>
      </c>
      <c r="D303" s="3">
        <v>47</v>
      </c>
      <c r="E303" s="3">
        <v>52</v>
      </c>
      <c r="F303" s="3">
        <v>43</v>
      </c>
      <c r="G303" s="3">
        <v>3</v>
      </c>
      <c r="H303" s="3">
        <v>6</v>
      </c>
      <c r="I303" s="3">
        <v>2</v>
      </c>
      <c r="J303" s="3">
        <v>3</v>
      </c>
      <c r="K303" s="3">
        <v>14</v>
      </c>
      <c r="L303" s="22" t="s">
        <v>2835</v>
      </c>
      <c r="M303" s="57" t="s">
        <v>2854</v>
      </c>
      <c r="N303" s="3">
        <v>5</v>
      </c>
      <c r="O303" s="3">
        <v>2</v>
      </c>
      <c r="P303" s="3">
        <v>4</v>
      </c>
      <c r="Q303" s="3">
        <v>77</v>
      </c>
      <c r="R303" s="3">
        <v>83</v>
      </c>
      <c r="S303" s="24">
        <f t="shared" si="4"/>
        <v>53.253012048192772</v>
      </c>
      <c r="T303" t="str">
        <f>INDEX(Players19!K:K,MATCH(A303,Players19!C:C,0))</f>
        <v>MPR</v>
      </c>
      <c r="U303" t="str">
        <f>INDEX(Players19!G:G,MATCH(A303,Players19!C:C,0))</f>
        <v>RUC</v>
      </c>
      <c r="V303" t="s">
        <v>514</v>
      </c>
      <c r="W303" s="62">
        <v>43527</v>
      </c>
    </row>
    <row r="304" spans="1:23" x14ac:dyDescent="0.2">
      <c r="A304" t="s">
        <v>1669</v>
      </c>
      <c r="B304" t="s">
        <v>260</v>
      </c>
      <c r="C304" t="s">
        <v>2844</v>
      </c>
      <c r="D304" s="3">
        <v>46</v>
      </c>
      <c r="E304" s="3">
        <v>33</v>
      </c>
      <c r="F304" s="3">
        <v>47</v>
      </c>
      <c r="G304" s="3">
        <v>6</v>
      </c>
      <c r="H304" s="3">
        <v>3</v>
      </c>
      <c r="I304" s="3">
        <v>4</v>
      </c>
      <c r="J304" s="3">
        <v>2</v>
      </c>
      <c r="K304" s="3" t="s">
        <v>2854</v>
      </c>
      <c r="L304" s="22" t="s">
        <v>2854</v>
      </c>
      <c r="M304" s="57">
        <v>0.2</v>
      </c>
      <c r="N304" s="3">
        <v>3</v>
      </c>
      <c r="O304" s="3">
        <v>2</v>
      </c>
      <c r="P304" s="3">
        <v>1</v>
      </c>
      <c r="Q304" s="3">
        <v>66</v>
      </c>
      <c r="R304" s="3">
        <v>48</v>
      </c>
      <c r="S304" s="24">
        <f t="shared" si="4"/>
        <v>58.4375</v>
      </c>
      <c r="T304" t="str">
        <f>INDEX(Players19!K:K,MATCH(A304,Players19!C:C,0))</f>
        <v>Rookie</v>
      </c>
      <c r="U304" t="str">
        <f>INDEX(Players19!G:G,MATCH(A304,Players19!C:C,0))</f>
        <v>DEF</v>
      </c>
      <c r="V304" t="s">
        <v>514</v>
      </c>
      <c r="W304" s="62">
        <v>43527</v>
      </c>
    </row>
    <row r="305" spans="1:23" x14ac:dyDescent="0.2">
      <c r="A305" t="s">
        <v>1664</v>
      </c>
      <c r="B305" t="s">
        <v>260</v>
      </c>
      <c r="C305" t="s">
        <v>2844</v>
      </c>
      <c r="D305" s="3">
        <v>44</v>
      </c>
      <c r="E305" s="3">
        <v>51</v>
      </c>
      <c r="F305" s="3">
        <v>51</v>
      </c>
      <c r="G305" s="3">
        <v>8</v>
      </c>
      <c r="H305" s="3">
        <v>1</v>
      </c>
      <c r="I305" s="3">
        <v>7</v>
      </c>
      <c r="J305" s="3" t="s">
        <v>2854</v>
      </c>
      <c r="K305" s="3" t="s">
        <v>2854</v>
      </c>
      <c r="L305" s="22" t="s">
        <v>2833</v>
      </c>
      <c r="M305" s="57" t="s">
        <v>2854</v>
      </c>
      <c r="N305" s="3">
        <v>3</v>
      </c>
      <c r="O305" s="3" t="s">
        <v>2854</v>
      </c>
      <c r="P305" s="3">
        <v>1</v>
      </c>
      <c r="Q305" s="3">
        <v>77</v>
      </c>
      <c r="R305" s="3">
        <v>37</v>
      </c>
      <c r="S305" s="24">
        <f t="shared" si="4"/>
        <v>117.16216216216216</v>
      </c>
      <c r="T305" t="str">
        <f>INDEX(Players19!K:K,MATCH(A305,Players19!C:C,0))</f>
        <v>MPR</v>
      </c>
      <c r="U305" t="str">
        <f>INDEX(Players19!G:G,MATCH(A305,Players19!C:C,0))</f>
        <v>DEF</v>
      </c>
      <c r="V305" t="s">
        <v>514</v>
      </c>
      <c r="W305" s="62">
        <v>43527</v>
      </c>
    </row>
    <row r="306" spans="1:23" x14ac:dyDescent="0.2">
      <c r="A306" t="s">
        <v>2740</v>
      </c>
      <c r="B306" t="s">
        <v>260</v>
      </c>
      <c r="C306" t="s">
        <v>2844</v>
      </c>
      <c r="D306" s="3">
        <v>41</v>
      </c>
      <c r="E306" s="3">
        <v>35</v>
      </c>
      <c r="F306" s="3">
        <v>45</v>
      </c>
      <c r="G306" s="3">
        <v>5</v>
      </c>
      <c r="H306" s="3">
        <v>2</v>
      </c>
      <c r="I306" s="3">
        <v>4</v>
      </c>
      <c r="J306" s="3">
        <v>1</v>
      </c>
      <c r="K306" s="3" t="s">
        <v>2854</v>
      </c>
      <c r="L306" s="22" t="s">
        <v>2854</v>
      </c>
      <c r="M306" s="57">
        <v>1</v>
      </c>
      <c r="N306" s="3">
        <v>4</v>
      </c>
      <c r="O306" s="3" t="s">
        <v>2854</v>
      </c>
      <c r="P306" s="3" t="s">
        <v>2854</v>
      </c>
      <c r="Q306" s="3">
        <v>57</v>
      </c>
      <c r="R306" s="3">
        <v>42</v>
      </c>
      <c r="S306" s="24">
        <f t="shared" si="4"/>
        <v>70.833333333333343</v>
      </c>
      <c r="T306" t="str">
        <f>INDEX(Players19!K:K,MATCH(A306,Players19!C:C,0))</f>
        <v>Rookie</v>
      </c>
      <c r="U306" t="str">
        <f>INDEX(Players19!G:G,MATCH(A306,Players19!C:C,0))</f>
        <v>MID/FWD</v>
      </c>
      <c r="V306" t="s">
        <v>514</v>
      </c>
      <c r="W306" s="62">
        <v>43527</v>
      </c>
    </row>
    <row r="307" spans="1:23" x14ac:dyDescent="0.2">
      <c r="A307" t="s">
        <v>1666</v>
      </c>
      <c r="B307" t="s">
        <v>260</v>
      </c>
      <c r="C307" t="s">
        <v>2844</v>
      </c>
      <c r="D307" s="3">
        <v>38</v>
      </c>
      <c r="E307" s="3">
        <v>47</v>
      </c>
      <c r="F307" s="3">
        <v>40</v>
      </c>
      <c r="G307" s="3">
        <v>4</v>
      </c>
      <c r="H307" s="3">
        <v>4</v>
      </c>
      <c r="I307" s="3">
        <v>2</v>
      </c>
      <c r="J307" s="3">
        <v>2</v>
      </c>
      <c r="K307" s="3" t="s">
        <v>2854</v>
      </c>
      <c r="L307" s="22" t="s">
        <v>2833</v>
      </c>
      <c r="M307" s="57">
        <v>1.1000000000000001</v>
      </c>
      <c r="N307" s="3">
        <v>4</v>
      </c>
      <c r="O307" s="3" t="s">
        <v>2854</v>
      </c>
      <c r="P307" s="3">
        <v>1</v>
      </c>
      <c r="Q307" s="3">
        <v>75</v>
      </c>
      <c r="R307" s="3">
        <v>71</v>
      </c>
      <c r="S307" s="24">
        <f t="shared" si="4"/>
        <v>56.267605633802816</v>
      </c>
      <c r="T307" t="str">
        <f>INDEX(Players19!K:K,MATCH(A307,Players19!C:C,0))</f>
        <v>Rookie</v>
      </c>
      <c r="U307" t="str">
        <f>INDEX(Players19!G:G,MATCH(A307,Players19!C:C,0))</f>
        <v>FWD</v>
      </c>
      <c r="V307" t="s">
        <v>514</v>
      </c>
      <c r="W307" s="62">
        <v>43527</v>
      </c>
    </row>
    <row r="308" spans="1:23" x14ac:dyDescent="0.2">
      <c r="A308" t="s">
        <v>695</v>
      </c>
      <c r="B308" t="s">
        <v>260</v>
      </c>
      <c r="C308" t="s">
        <v>2844</v>
      </c>
      <c r="D308" s="3">
        <v>38</v>
      </c>
      <c r="E308" s="3">
        <v>49</v>
      </c>
      <c r="F308" s="3">
        <v>44</v>
      </c>
      <c r="G308" s="3">
        <v>4</v>
      </c>
      <c r="H308" s="3">
        <v>5</v>
      </c>
      <c r="I308" s="3">
        <v>2</v>
      </c>
      <c r="J308" s="3">
        <v>2</v>
      </c>
      <c r="K308" s="3" t="s">
        <v>2854</v>
      </c>
      <c r="L308" s="22" t="s">
        <v>2834</v>
      </c>
      <c r="M308" s="57" t="s">
        <v>2854</v>
      </c>
      <c r="N308" s="3">
        <v>2</v>
      </c>
      <c r="O308" s="3">
        <v>1</v>
      </c>
      <c r="P308" s="3" t="s">
        <v>2854</v>
      </c>
      <c r="Q308" s="3">
        <v>100</v>
      </c>
      <c r="R308" s="3">
        <v>38</v>
      </c>
      <c r="S308" s="24">
        <f t="shared" si="4"/>
        <v>109.60526315789474</v>
      </c>
      <c r="T308" t="str">
        <f>INDEX(Players19!K:K,MATCH(A308,Players19!C:C,0))</f>
        <v>MPR</v>
      </c>
      <c r="U308" t="str">
        <f>INDEX(Players19!G:G,MATCH(A308,Players19!C:C,0))</f>
        <v>FWD/DEF</v>
      </c>
      <c r="V308" t="s">
        <v>514</v>
      </c>
      <c r="W308" s="62">
        <v>43527</v>
      </c>
    </row>
    <row r="309" spans="1:23" x14ac:dyDescent="0.2">
      <c r="A309" t="s">
        <v>2654</v>
      </c>
      <c r="B309" t="s">
        <v>260</v>
      </c>
      <c r="C309" t="s">
        <v>2844</v>
      </c>
      <c r="D309" s="3">
        <v>30</v>
      </c>
      <c r="E309" s="3">
        <v>35</v>
      </c>
      <c r="F309" s="3">
        <v>32</v>
      </c>
      <c r="G309" s="3">
        <v>6</v>
      </c>
      <c r="H309" s="3">
        <v>6</v>
      </c>
      <c r="I309" s="3">
        <v>2</v>
      </c>
      <c r="J309" s="3" t="s">
        <v>2854</v>
      </c>
      <c r="K309" s="3" t="s">
        <v>2854</v>
      </c>
      <c r="L309" s="22" t="s">
        <v>2835</v>
      </c>
      <c r="M309" s="57" t="s">
        <v>2854</v>
      </c>
      <c r="N309" s="3">
        <v>2</v>
      </c>
      <c r="O309" s="3" t="s">
        <v>2854</v>
      </c>
      <c r="P309" s="3">
        <v>2</v>
      </c>
      <c r="Q309" s="3">
        <v>83</v>
      </c>
      <c r="R309" s="3">
        <v>73</v>
      </c>
      <c r="S309" s="24">
        <f t="shared" si="4"/>
        <v>40.753424657534246</v>
      </c>
      <c r="T309" t="str">
        <f>INDEX(Players19!K:K,MATCH(A309,Players19!C:C,0))</f>
        <v>Rookie</v>
      </c>
      <c r="U309" t="str">
        <f>INDEX(Players19!G:G,MATCH(A309,Players19!C:C,0))</f>
        <v>MID/DEF</v>
      </c>
      <c r="V309" t="s">
        <v>514</v>
      </c>
      <c r="W309" s="62">
        <v>43527</v>
      </c>
    </row>
    <row r="310" spans="1:23" x14ac:dyDescent="0.2">
      <c r="A310" t="s">
        <v>548</v>
      </c>
      <c r="B310" t="s">
        <v>369</v>
      </c>
      <c r="C310" t="s">
        <v>2844</v>
      </c>
      <c r="D310" s="3">
        <v>106</v>
      </c>
      <c r="E310" s="3">
        <v>112</v>
      </c>
      <c r="F310" s="3">
        <v>103</v>
      </c>
      <c r="G310" s="3">
        <v>19</v>
      </c>
      <c r="H310" s="3">
        <v>16</v>
      </c>
      <c r="I310" s="3">
        <v>3</v>
      </c>
      <c r="J310" s="3">
        <v>2</v>
      </c>
      <c r="K310" s="3" t="s">
        <v>2854</v>
      </c>
      <c r="L310" s="22" t="s">
        <v>2854</v>
      </c>
      <c r="M310" s="57" t="s">
        <v>2854</v>
      </c>
      <c r="N310" s="3">
        <v>6</v>
      </c>
      <c r="O310" s="3">
        <v>1</v>
      </c>
      <c r="P310" s="3">
        <v>2</v>
      </c>
      <c r="Q310" s="3">
        <v>80</v>
      </c>
      <c r="R310" s="3">
        <v>82</v>
      </c>
      <c r="S310" s="24">
        <f t="shared" si="4"/>
        <v>116.09756097560977</v>
      </c>
      <c r="T310" t="str">
        <f>INDEX(Players19!K:K,MATCH(A310,Players19!C:C,0))</f>
        <v>MPR</v>
      </c>
      <c r="U310" t="str">
        <f>INDEX(Players19!G:G,MATCH(A310,Players19!C:C,0))</f>
        <v>DEF</v>
      </c>
      <c r="V310" t="s">
        <v>288</v>
      </c>
      <c r="W310" s="62">
        <v>43527</v>
      </c>
    </row>
    <row r="311" spans="1:23" x14ac:dyDescent="0.2">
      <c r="A311" t="s">
        <v>1685</v>
      </c>
      <c r="B311" t="s">
        <v>369</v>
      </c>
      <c r="C311" t="s">
        <v>2844</v>
      </c>
      <c r="D311" s="3">
        <v>98</v>
      </c>
      <c r="E311" s="3">
        <v>104</v>
      </c>
      <c r="F311" s="3">
        <v>101</v>
      </c>
      <c r="G311" s="3">
        <v>15</v>
      </c>
      <c r="H311" s="3">
        <v>3</v>
      </c>
      <c r="I311" s="3">
        <v>6</v>
      </c>
      <c r="J311" s="3">
        <v>3</v>
      </c>
      <c r="K311" s="3">
        <v>7</v>
      </c>
      <c r="L311" s="22" t="s">
        <v>2833</v>
      </c>
      <c r="M311" s="57">
        <v>2.1</v>
      </c>
      <c r="N311" s="3">
        <v>8</v>
      </c>
      <c r="O311" s="3">
        <v>3</v>
      </c>
      <c r="P311" s="3">
        <v>2</v>
      </c>
      <c r="Q311" s="3">
        <v>72</v>
      </c>
      <c r="R311" s="3">
        <v>77</v>
      </c>
      <c r="S311" s="24">
        <f t="shared" si="4"/>
        <v>114.8051948051948</v>
      </c>
      <c r="T311" t="str">
        <f>INDEX(Players19!K:K,MATCH(A311,Players19!C:C,0))</f>
        <v>Rookie</v>
      </c>
      <c r="U311" t="str">
        <f>INDEX(Players19!G:G,MATCH(A311,Players19!C:C,0))</f>
        <v>FWD</v>
      </c>
      <c r="V311" t="s">
        <v>288</v>
      </c>
      <c r="W311" s="62">
        <v>43527</v>
      </c>
    </row>
    <row r="312" spans="1:23" x14ac:dyDescent="0.2">
      <c r="A312" t="s">
        <v>805</v>
      </c>
      <c r="B312" t="s">
        <v>369</v>
      </c>
      <c r="C312" t="s">
        <v>2844</v>
      </c>
      <c r="D312" s="3">
        <v>96</v>
      </c>
      <c r="E312" s="3">
        <v>91</v>
      </c>
      <c r="F312" s="3">
        <v>99</v>
      </c>
      <c r="G312" s="3">
        <v>16</v>
      </c>
      <c r="H312" s="3">
        <v>7</v>
      </c>
      <c r="I312" s="3">
        <v>7</v>
      </c>
      <c r="J312" s="3">
        <v>3</v>
      </c>
      <c r="K312" s="3" t="s">
        <v>2854</v>
      </c>
      <c r="L312" s="22" t="s">
        <v>2832</v>
      </c>
      <c r="M312" s="57" t="s">
        <v>2854</v>
      </c>
      <c r="N312" s="3">
        <v>6</v>
      </c>
      <c r="O312" s="3" t="s">
        <v>2854</v>
      </c>
      <c r="P312" s="3">
        <v>2</v>
      </c>
      <c r="Q312" s="3">
        <v>69</v>
      </c>
      <c r="R312" s="3">
        <v>72</v>
      </c>
      <c r="S312" s="24">
        <f t="shared" si="4"/>
        <v>107.43055555555556</v>
      </c>
      <c r="T312" t="str">
        <f>INDEX(Players19!K:K,MATCH(A312,Players19!C:C,0))</f>
        <v>MPR</v>
      </c>
      <c r="U312" t="str">
        <f>INDEX(Players19!G:G,MATCH(A312,Players19!C:C,0))</f>
        <v>DEF</v>
      </c>
      <c r="V312" t="s">
        <v>288</v>
      </c>
      <c r="W312" s="62">
        <v>43527</v>
      </c>
    </row>
    <row r="313" spans="1:23" x14ac:dyDescent="0.2">
      <c r="A313" t="s">
        <v>706</v>
      </c>
      <c r="B313" t="s">
        <v>369</v>
      </c>
      <c r="C313" t="s">
        <v>2844</v>
      </c>
      <c r="D313" s="3">
        <v>96</v>
      </c>
      <c r="E313" s="3">
        <v>100</v>
      </c>
      <c r="F313" s="3">
        <v>92</v>
      </c>
      <c r="G313" s="3">
        <v>17</v>
      </c>
      <c r="H313" s="3">
        <v>12</v>
      </c>
      <c r="I313" s="3">
        <v>5</v>
      </c>
      <c r="J313" s="3" t="s">
        <v>2854</v>
      </c>
      <c r="K313" s="3" t="s">
        <v>2854</v>
      </c>
      <c r="L313" s="22" t="s">
        <v>2854</v>
      </c>
      <c r="M313" s="57">
        <v>1</v>
      </c>
      <c r="N313" s="3">
        <v>2</v>
      </c>
      <c r="O313" s="3" t="s">
        <v>2854</v>
      </c>
      <c r="P313" s="3">
        <v>3</v>
      </c>
      <c r="Q313" s="3">
        <v>82</v>
      </c>
      <c r="R313" s="3">
        <v>69</v>
      </c>
      <c r="S313" s="24">
        <f t="shared" si="4"/>
        <v>123.18840579710145</v>
      </c>
      <c r="T313" t="str">
        <f>INDEX(Players19!K:K,MATCH(A313,Players19!C:C,0))</f>
        <v>MPR</v>
      </c>
      <c r="U313" t="str">
        <f>INDEX(Players19!G:G,MATCH(A313,Players19!C:C,0))</f>
        <v>DEF</v>
      </c>
      <c r="V313" t="s">
        <v>288</v>
      </c>
      <c r="W313" s="62">
        <v>43527</v>
      </c>
    </row>
    <row r="314" spans="1:23" x14ac:dyDescent="0.2">
      <c r="A314" t="s">
        <v>790</v>
      </c>
      <c r="B314" t="s">
        <v>369</v>
      </c>
      <c r="C314" t="s">
        <v>2844</v>
      </c>
      <c r="D314" s="3">
        <v>88</v>
      </c>
      <c r="E314" s="3">
        <v>75</v>
      </c>
      <c r="F314" s="3">
        <v>99</v>
      </c>
      <c r="G314" s="3">
        <v>8</v>
      </c>
      <c r="H314" s="3">
        <v>6</v>
      </c>
      <c r="I314" s="3">
        <v>9</v>
      </c>
      <c r="J314" s="3">
        <v>5</v>
      </c>
      <c r="K314" s="3" t="s">
        <v>2854</v>
      </c>
      <c r="L314" s="22" t="s">
        <v>2840</v>
      </c>
      <c r="M314" s="57">
        <v>1.1000000000000001</v>
      </c>
      <c r="N314" s="3">
        <v>3</v>
      </c>
      <c r="O314" s="3">
        <v>1</v>
      </c>
      <c r="P314" s="3">
        <v>1</v>
      </c>
      <c r="Q314" s="3">
        <v>78</v>
      </c>
      <c r="R314" s="3">
        <v>76</v>
      </c>
      <c r="S314" s="24">
        <f t="shared" si="4"/>
        <v>83.881578947368411</v>
      </c>
      <c r="T314" t="str">
        <f>INDEX(Players19!K:K,MATCH(A314,Players19!C:C,0))</f>
        <v>MPR</v>
      </c>
      <c r="U314" t="str">
        <f>INDEX(Players19!G:G,MATCH(A314,Players19!C:C,0))</f>
        <v>FWD</v>
      </c>
      <c r="V314" t="s">
        <v>288</v>
      </c>
      <c r="W314" s="62">
        <v>43527</v>
      </c>
    </row>
    <row r="315" spans="1:23" x14ac:dyDescent="0.2">
      <c r="A315" t="s">
        <v>1684</v>
      </c>
      <c r="B315" t="s">
        <v>369</v>
      </c>
      <c r="C315" t="s">
        <v>2844</v>
      </c>
      <c r="D315" s="3">
        <v>87</v>
      </c>
      <c r="E315" s="3">
        <v>79</v>
      </c>
      <c r="F315" s="3">
        <v>92</v>
      </c>
      <c r="G315" s="3">
        <v>14</v>
      </c>
      <c r="H315" s="3">
        <v>7</v>
      </c>
      <c r="I315" s="3">
        <v>8</v>
      </c>
      <c r="J315" s="3" t="s">
        <v>2854</v>
      </c>
      <c r="K315" s="3" t="s">
        <v>2854</v>
      </c>
      <c r="L315" s="22" t="s">
        <v>2854</v>
      </c>
      <c r="M315" s="57">
        <v>1.1000000000000001</v>
      </c>
      <c r="N315" s="3">
        <v>3</v>
      </c>
      <c r="O315" s="3" t="s">
        <v>2854</v>
      </c>
      <c r="P315" s="3">
        <v>1</v>
      </c>
      <c r="Q315" s="3">
        <v>71</v>
      </c>
      <c r="R315" s="3">
        <v>80</v>
      </c>
      <c r="S315" s="24">
        <f t="shared" si="4"/>
        <v>83.9375</v>
      </c>
      <c r="T315" t="str">
        <f>INDEX(Players19!K:K,MATCH(A315,Players19!C:C,0))</f>
        <v>MPR</v>
      </c>
      <c r="U315" t="str">
        <f>INDEX(Players19!G:G,MATCH(A315,Players19!C:C,0))</f>
        <v>FWD</v>
      </c>
      <c r="V315" t="s">
        <v>288</v>
      </c>
      <c r="W315" s="62">
        <v>43527</v>
      </c>
    </row>
    <row r="316" spans="1:23" x14ac:dyDescent="0.2">
      <c r="A316" t="s">
        <v>736</v>
      </c>
      <c r="B316" t="s">
        <v>369</v>
      </c>
      <c r="C316" t="s">
        <v>2844</v>
      </c>
      <c r="D316" s="3">
        <v>78</v>
      </c>
      <c r="E316" s="3">
        <v>65</v>
      </c>
      <c r="F316" s="3">
        <v>76</v>
      </c>
      <c r="G316" s="3">
        <v>12</v>
      </c>
      <c r="H316" s="3">
        <v>8</v>
      </c>
      <c r="I316" s="3">
        <v>4</v>
      </c>
      <c r="J316" s="3">
        <v>3</v>
      </c>
      <c r="K316" s="3" t="s">
        <v>2854</v>
      </c>
      <c r="L316" s="22" t="s">
        <v>2854</v>
      </c>
      <c r="M316" s="57">
        <v>0.2</v>
      </c>
      <c r="N316" s="3">
        <v>6</v>
      </c>
      <c r="O316" s="3">
        <v>3</v>
      </c>
      <c r="P316" s="3">
        <v>2</v>
      </c>
      <c r="Q316" s="3">
        <v>65</v>
      </c>
      <c r="R316" s="3">
        <v>55</v>
      </c>
      <c r="S316" s="24">
        <f t="shared" si="4"/>
        <v>100.45454545454545</v>
      </c>
      <c r="T316" t="str">
        <f>INDEX(Players19!K:K,MATCH(A316,Players19!C:C,0))</f>
        <v>MPR</v>
      </c>
      <c r="U316" t="str">
        <f>INDEX(Players19!G:G,MATCH(A316,Players19!C:C,0))</f>
        <v>FWD</v>
      </c>
      <c r="V316" t="s">
        <v>288</v>
      </c>
      <c r="W316" s="62">
        <v>43527</v>
      </c>
    </row>
    <row r="317" spans="1:23" x14ac:dyDescent="0.2">
      <c r="A317" t="s">
        <v>627</v>
      </c>
      <c r="B317" t="s">
        <v>369</v>
      </c>
      <c r="C317" t="s">
        <v>2844</v>
      </c>
      <c r="D317" s="3">
        <v>78</v>
      </c>
      <c r="E317" s="3">
        <v>78</v>
      </c>
      <c r="F317" s="3">
        <v>78</v>
      </c>
      <c r="G317" s="3">
        <v>14</v>
      </c>
      <c r="H317" s="3">
        <v>7</v>
      </c>
      <c r="I317" s="3">
        <v>4</v>
      </c>
      <c r="J317" s="3">
        <v>3</v>
      </c>
      <c r="K317" s="3" t="s">
        <v>2854</v>
      </c>
      <c r="L317" s="22" t="s">
        <v>2864</v>
      </c>
      <c r="M317" s="57">
        <v>2</v>
      </c>
      <c r="N317" s="3">
        <v>10</v>
      </c>
      <c r="O317" s="3">
        <v>2</v>
      </c>
      <c r="P317" s="3">
        <v>7</v>
      </c>
      <c r="Q317" s="3">
        <v>66</v>
      </c>
      <c r="R317" s="3">
        <v>64</v>
      </c>
      <c r="S317" s="24">
        <f t="shared" si="4"/>
        <v>103.59375</v>
      </c>
      <c r="T317" t="str">
        <f>INDEX(Players19!K:K,MATCH(A317,Players19!C:C,0))</f>
        <v>Premo</v>
      </c>
      <c r="U317" t="str">
        <f>INDEX(Players19!G:G,MATCH(A317,Players19!C:C,0))</f>
        <v>MID</v>
      </c>
      <c r="V317" t="s">
        <v>288</v>
      </c>
      <c r="W317" s="62">
        <v>43527</v>
      </c>
    </row>
    <row r="318" spans="1:23" x14ac:dyDescent="0.2">
      <c r="A318" t="s">
        <v>535</v>
      </c>
      <c r="B318" t="s">
        <v>369</v>
      </c>
      <c r="C318" t="s">
        <v>2844</v>
      </c>
      <c r="D318" s="3">
        <v>68</v>
      </c>
      <c r="E318" s="3">
        <v>110</v>
      </c>
      <c r="F318" s="3">
        <v>78</v>
      </c>
      <c r="G318" s="3">
        <v>6</v>
      </c>
      <c r="H318" s="3">
        <v>14</v>
      </c>
      <c r="I318" s="3">
        <v>8</v>
      </c>
      <c r="J318" s="3" t="s">
        <v>2854</v>
      </c>
      <c r="K318" s="3" t="s">
        <v>2854</v>
      </c>
      <c r="L318" s="22" t="s">
        <v>2840</v>
      </c>
      <c r="M318" s="57" t="s">
        <v>2854</v>
      </c>
      <c r="N318" s="3">
        <v>7</v>
      </c>
      <c r="O318" s="3" t="s">
        <v>2854</v>
      </c>
      <c r="P318" s="3">
        <v>1</v>
      </c>
      <c r="Q318" s="3">
        <v>100</v>
      </c>
      <c r="R318" s="3">
        <v>81</v>
      </c>
      <c r="S318" s="24">
        <f t="shared" si="4"/>
        <v>115.4320987654321</v>
      </c>
      <c r="T318" t="str">
        <f>INDEX(Players19!K:K,MATCH(A318,Players19!C:C,0))</f>
        <v>MPR</v>
      </c>
      <c r="U318" t="str">
        <f>INDEX(Players19!G:G,MATCH(A318,Players19!C:C,0))</f>
        <v>DEF</v>
      </c>
      <c r="V318" t="s">
        <v>288</v>
      </c>
      <c r="W318" s="62">
        <v>43527</v>
      </c>
    </row>
    <row r="319" spans="1:23" x14ac:dyDescent="0.2">
      <c r="A319" t="s">
        <v>810</v>
      </c>
      <c r="B319" t="s">
        <v>369</v>
      </c>
      <c r="C319" t="s">
        <v>2844</v>
      </c>
      <c r="D319" s="3">
        <v>67</v>
      </c>
      <c r="E319" s="3">
        <v>75</v>
      </c>
      <c r="F319" s="3">
        <v>70</v>
      </c>
      <c r="G319" s="3">
        <v>9</v>
      </c>
      <c r="H319" s="3">
        <v>9</v>
      </c>
      <c r="I319" s="3">
        <v>6</v>
      </c>
      <c r="J319" s="3">
        <v>1</v>
      </c>
      <c r="K319" s="3" t="s">
        <v>2854</v>
      </c>
      <c r="L319" s="22" t="s">
        <v>2854</v>
      </c>
      <c r="M319" s="57" t="s">
        <v>2854</v>
      </c>
      <c r="N319" s="3">
        <v>7</v>
      </c>
      <c r="O319" s="3" t="s">
        <v>2854</v>
      </c>
      <c r="P319" s="3">
        <v>1</v>
      </c>
      <c r="Q319" s="3">
        <v>83</v>
      </c>
      <c r="R319" s="3">
        <v>79</v>
      </c>
      <c r="S319" s="24">
        <f t="shared" si="4"/>
        <v>80.696202531645568</v>
      </c>
      <c r="T319" t="str">
        <f>INDEX(Players19!K:K,MATCH(A319,Players19!C:C,0))</f>
        <v>MPR</v>
      </c>
      <c r="U319" t="str">
        <f>INDEX(Players19!G:G,MATCH(A319,Players19!C:C,0))</f>
        <v>DEF</v>
      </c>
      <c r="V319" t="s">
        <v>288</v>
      </c>
      <c r="W319" s="62">
        <v>43527</v>
      </c>
    </row>
    <row r="320" spans="1:23" x14ac:dyDescent="0.2">
      <c r="A320" t="s">
        <v>657</v>
      </c>
      <c r="B320" t="s">
        <v>369</v>
      </c>
      <c r="C320" t="s">
        <v>2844</v>
      </c>
      <c r="D320" s="3">
        <v>66</v>
      </c>
      <c r="E320" s="3">
        <v>64</v>
      </c>
      <c r="F320" s="3">
        <v>73</v>
      </c>
      <c r="G320" s="3">
        <v>7</v>
      </c>
      <c r="H320" s="3">
        <v>1</v>
      </c>
      <c r="I320" s="3">
        <v>5</v>
      </c>
      <c r="J320" s="3">
        <v>3</v>
      </c>
      <c r="K320" s="3" t="s">
        <v>2854</v>
      </c>
      <c r="L320" s="22" t="s">
        <v>2832</v>
      </c>
      <c r="M320" s="57">
        <v>2.2999999999999998</v>
      </c>
      <c r="N320" s="3">
        <v>4</v>
      </c>
      <c r="O320" s="3" t="s">
        <v>2854</v>
      </c>
      <c r="P320" s="3" t="s">
        <v>2854</v>
      </c>
      <c r="Q320" s="3">
        <v>50</v>
      </c>
      <c r="R320" s="3">
        <v>79</v>
      </c>
      <c r="S320" s="24">
        <f t="shared" si="4"/>
        <v>68.860759493670884</v>
      </c>
      <c r="T320" t="str">
        <f>INDEX(Players19!K:K,MATCH(A320,Players19!C:C,0))</f>
        <v>Premo</v>
      </c>
      <c r="U320" t="str">
        <f>INDEX(Players19!G:G,MATCH(A320,Players19!C:C,0))</f>
        <v>FWD</v>
      </c>
      <c r="V320" t="s">
        <v>288</v>
      </c>
      <c r="W320" s="62">
        <v>43527</v>
      </c>
    </row>
    <row r="321" spans="1:23" x14ac:dyDescent="0.2">
      <c r="A321" t="s">
        <v>565</v>
      </c>
      <c r="B321" t="s">
        <v>369</v>
      </c>
      <c r="C321" t="s">
        <v>2844</v>
      </c>
      <c r="D321" s="3">
        <v>65</v>
      </c>
      <c r="E321" s="3">
        <v>82</v>
      </c>
      <c r="F321" s="3">
        <v>71</v>
      </c>
      <c r="G321" s="3">
        <v>10</v>
      </c>
      <c r="H321" s="3">
        <v>9</v>
      </c>
      <c r="I321" s="3">
        <v>4</v>
      </c>
      <c r="J321" s="3">
        <v>1</v>
      </c>
      <c r="K321" s="3" t="s">
        <v>2854</v>
      </c>
      <c r="L321" s="22" t="s">
        <v>2842</v>
      </c>
      <c r="M321" s="57">
        <v>1</v>
      </c>
      <c r="N321" s="3">
        <v>8</v>
      </c>
      <c r="O321" s="3">
        <v>1</v>
      </c>
      <c r="P321" s="3">
        <v>2</v>
      </c>
      <c r="Q321" s="3">
        <v>73</v>
      </c>
      <c r="R321" s="3">
        <v>83</v>
      </c>
      <c r="S321" s="24">
        <f t="shared" si="4"/>
        <v>83.975903614457835</v>
      </c>
      <c r="T321" t="str">
        <f>INDEX(Players19!K:K,MATCH(A321,Players19!C:C,0))</f>
        <v>MPR</v>
      </c>
      <c r="U321" t="str">
        <f>INDEX(Players19!G:G,MATCH(A321,Players19!C:C,0))</f>
        <v>DEF</v>
      </c>
      <c r="V321" t="s">
        <v>288</v>
      </c>
      <c r="W321" s="62">
        <v>43527</v>
      </c>
    </row>
    <row r="322" spans="1:23" x14ac:dyDescent="0.2">
      <c r="A322" t="s">
        <v>2714</v>
      </c>
      <c r="B322" t="s">
        <v>369</v>
      </c>
      <c r="C322" t="s">
        <v>2844</v>
      </c>
      <c r="D322" s="3">
        <v>60</v>
      </c>
      <c r="E322" s="3">
        <v>67</v>
      </c>
      <c r="F322" s="3">
        <v>54</v>
      </c>
      <c r="G322" s="3">
        <v>9</v>
      </c>
      <c r="H322" s="3">
        <v>12</v>
      </c>
      <c r="I322" s="3">
        <v>1</v>
      </c>
      <c r="J322" s="3">
        <v>2</v>
      </c>
      <c r="K322" s="3" t="s">
        <v>2854</v>
      </c>
      <c r="L322" s="22" t="s">
        <v>2840</v>
      </c>
      <c r="M322" s="57" t="s">
        <v>2854</v>
      </c>
      <c r="N322" s="3">
        <v>11</v>
      </c>
      <c r="O322" s="3">
        <v>5</v>
      </c>
      <c r="P322" s="3">
        <v>4</v>
      </c>
      <c r="Q322" s="3">
        <v>76</v>
      </c>
      <c r="R322" s="3">
        <v>59</v>
      </c>
      <c r="S322" s="24">
        <f t="shared" si="4"/>
        <v>96.525423728813564</v>
      </c>
      <c r="T322" t="str">
        <f>INDEX(Players19!K:K,MATCH(A322,Players19!C:C,0))</f>
        <v>Rookie</v>
      </c>
      <c r="U322" t="str">
        <f>INDEX(Players19!G:G,MATCH(A322,Players19!C:C,0))</f>
        <v>MID</v>
      </c>
      <c r="V322" t="s">
        <v>288</v>
      </c>
      <c r="W322" s="62">
        <v>43527</v>
      </c>
    </row>
    <row r="323" spans="1:23" x14ac:dyDescent="0.2">
      <c r="A323" t="s">
        <v>885</v>
      </c>
      <c r="B323" t="s">
        <v>369</v>
      </c>
      <c r="C323" t="s">
        <v>2844</v>
      </c>
      <c r="D323" s="3">
        <v>58</v>
      </c>
      <c r="E323" s="3">
        <v>58</v>
      </c>
      <c r="F323" s="3">
        <v>60</v>
      </c>
      <c r="G323" s="3">
        <v>5</v>
      </c>
      <c r="H323" s="3">
        <v>1</v>
      </c>
      <c r="I323" s="3">
        <v>2</v>
      </c>
      <c r="J323" s="3">
        <v>3</v>
      </c>
      <c r="K323" s="3">
        <v>10</v>
      </c>
      <c r="L323" s="22" t="s">
        <v>2835</v>
      </c>
      <c r="M323" s="57">
        <v>3.1</v>
      </c>
      <c r="N323" s="3">
        <v>3</v>
      </c>
      <c r="O323" s="3">
        <v>1</v>
      </c>
      <c r="P323" s="3">
        <v>2</v>
      </c>
      <c r="Q323" s="3">
        <v>66</v>
      </c>
      <c r="R323" s="3">
        <v>69</v>
      </c>
      <c r="S323" s="24">
        <f t="shared" ref="S323:S386" si="5">E323/R323*85</f>
        <v>71.449275362318843</v>
      </c>
      <c r="T323" t="str">
        <f>INDEX(Players19!K:K,MATCH(A323,Players19!C:C,0))</f>
        <v>Premo</v>
      </c>
      <c r="U323" t="str">
        <f>INDEX(Players19!G:G,MATCH(A323,Players19!C:C,0))</f>
        <v>RUC</v>
      </c>
      <c r="V323" t="s">
        <v>288</v>
      </c>
      <c r="W323" s="62">
        <v>43527</v>
      </c>
    </row>
    <row r="324" spans="1:23" x14ac:dyDescent="0.2">
      <c r="A324" t="s">
        <v>628</v>
      </c>
      <c r="B324" t="s">
        <v>369</v>
      </c>
      <c r="C324" t="s">
        <v>2844</v>
      </c>
      <c r="D324" s="3">
        <v>57</v>
      </c>
      <c r="E324" s="3">
        <v>83</v>
      </c>
      <c r="F324" s="3">
        <v>57</v>
      </c>
      <c r="G324" s="3">
        <v>6</v>
      </c>
      <c r="H324" s="3">
        <v>7</v>
      </c>
      <c r="I324" s="3">
        <v>4</v>
      </c>
      <c r="J324" s="3">
        <v>3</v>
      </c>
      <c r="K324" s="3" t="s">
        <v>2854</v>
      </c>
      <c r="L324" s="22" t="s">
        <v>2832</v>
      </c>
      <c r="M324" s="57" t="s">
        <v>2854</v>
      </c>
      <c r="N324" s="3">
        <v>7</v>
      </c>
      <c r="O324" s="3" t="s">
        <v>2854</v>
      </c>
      <c r="P324" s="3">
        <v>2</v>
      </c>
      <c r="Q324" s="3">
        <v>76</v>
      </c>
      <c r="R324" s="3">
        <v>75</v>
      </c>
      <c r="S324" s="24">
        <f t="shared" si="5"/>
        <v>94.066666666666663</v>
      </c>
      <c r="T324" t="str">
        <f>INDEX(Players19!K:K,MATCH(A324,Players19!C:C,0))</f>
        <v>MPR</v>
      </c>
      <c r="U324" t="str">
        <f>INDEX(Players19!G:G,MATCH(A324,Players19!C:C,0))</f>
        <v>DEF</v>
      </c>
      <c r="V324" t="s">
        <v>288</v>
      </c>
      <c r="W324" s="62">
        <v>43527</v>
      </c>
    </row>
    <row r="325" spans="1:23" x14ac:dyDescent="0.2">
      <c r="A325" t="s">
        <v>623</v>
      </c>
      <c r="B325" t="s">
        <v>369</v>
      </c>
      <c r="C325" t="s">
        <v>2844</v>
      </c>
      <c r="D325" s="3">
        <v>57</v>
      </c>
      <c r="E325" s="3">
        <v>78</v>
      </c>
      <c r="F325" s="3">
        <v>59</v>
      </c>
      <c r="G325" s="3">
        <v>13</v>
      </c>
      <c r="H325" s="3">
        <v>6</v>
      </c>
      <c r="I325" s="3">
        <v>1</v>
      </c>
      <c r="J325" s="3" t="s">
        <v>2854</v>
      </c>
      <c r="K325" s="3" t="s">
        <v>2854</v>
      </c>
      <c r="L325" s="22" t="s">
        <v>2834</v>
      </c>
      <c r="M325" s="57">
        <v>0.1</v>
      </c>
      <c r="N325" s="3">
        <v>10</v>
      </c>
      <c r="O325" s="3">
        <v>4</v>
      </c>
      <c r="P325" s="3">
        <v>1</v>
      </c>
      <c r="Q325" s="3">
        <v>68</v>
      </c>
      <c r="R325" s="3">
        <v>72</v>
      </c>
      <c r="S325" s="24">
        <f t="shared" si="5"/>
        <v>92.083333333333329</v>
      </c>
      <c r="T325" t="str">
        <f>INDEX(Players19!K:K,MATCH(A325,Players19!C:C,0))</f>
        <v>MPR</v>
      </c>
      <c r="U325" t="str">
        <f>INDEX(Players19!G:G,MATCH(A325,Players19!C:C,0))</f>
        <v>MID</v>
      </c>
      <c r="V325" t="s">
        <v>288</v>
      </c>
      <c r="W325" s="62">
        <v>43527</v>
      </c>
    </row>
    <row r="326" spans="1:23" x14ac:dyDescent="0.2">
      <c r="A326" t="s">
        <v>812</v>
      </c>
      <c r="B326" t="s">
        <v>369</v>
      </c>
      <c r="C326" t="s">
        <v>2844</v>
      </c>
      <c r="D326" s="3">
        <v>53</v>
      </c>
      <c r="E326" s="3">
        <v>55</v>
      </c>
      <c r="F326" s="3">
        <v>51</v>
      </c>
      <c r="G326" s="3">
        <v>10</v>
      </c>
      <c r="H326" s="3">
        <v>7</v>
      </c>
      <c r="I326" s="3">
        <v>4</v>
      </c>
      <c r="J326" s="3" t="s">
        <v>2854</v>
      </c>
      <c r="K326" s="3" t="s">
        <v>2854</v>
      </c>
      <c r="L326" s="22" t="s">
        <v>2833</v>
      </c>
      <c r="M326" s="57" t="s">
        <v>2854</v>
      </c>
      <c r="N326" s="3">
        <v>5</v>
      </c>
      <c r="O326" s="3" t="s">
        <v>2854</v>
      </c>
      <c r="P326" s="3">
        <v>3</v>
      </c>
      <c r="Q326" s="3">
        <v>76</v>
      </c>
      <c r="R326" s="3">
        <v>79</v>
      </c>
      <c r="S326" s="24">
        <f t="shared" si="5"/>
        <v>59.177215189873422</v>
      </c>
      <c r="T326" t="str">
        <f>INDEX(Players19!K:K,MATCH(A326,Players19!C:C,0))</f>
        <v>Rookie</v>
      </c>
      <c r="U326" t="str">
        <f>INDEX(Players19!G:G,MATCH(A326,Players19!C:C,0))</f>
        <v>DEF</v>
      </c>
      <c r="V326" t="s">
        <v>288</v>
      </c>
      <c r="W326" s="62">
        <v>43527</v>
      </c>
    </row>
    <row r="327" spans="1:23" x14ac:dyDescent="0.2">
      <c r="A327" t="s">
        <v>605</v>
      </c>
      <c r="B327" t="s">
        <v>369</v>
      </c>
      <c r="C327" t="s">
        <v>2844</v>
      </c>
      <c r="D327" s="3">
        <v>49</v>
      </c>
      <c r="E327" s="3">
        <v>66</v>
      </c>
      <c r="F327" s="3">
        <v>50</v>
      </c>
      <c r="G327" s="3">
        <v>6</v>
      </c>
      <c r="H327" s="3">
        <v>9</v>
      </c>
      <c r="I327" s="3" t="s">
        <v>2854</v>
      </c>
      <c r="J327" s="3">
        <v>2</v>
      </c>
      <c r="K327" s="3" t="s">
        <v>2854</v>
      </c>
      <c r="L327" s="22" t="s">
        <v>2837</v>
      </c>
      <c r="M327" s="57">
        <v>1</v>
      </c>
      <c r="N327" s="3">
        <v>10</v>
      </c>
      <c r="O327" s="3" t="s">
        <v>2854</v>
      </c>
      <c r="P327" s="3">
        <v>2</v>
      </c>
      <c r="Q327" s="3">
        <v>73</v>
      </c>
      <c r="R327" s="3">
        <v>76</v>
      </c>
      <c r="S327" s="24">
        <f t="shared" si="5"/>
        <v>73.81578947368422</v>
      </c>
      <c r="T327" t="str">
        <f>INDEX(Players19!K:K,MATCH(A327,Players19!C:C,0))</f>
        <v>MPR</v>
      </c>
      <c r="U327" t="str">
        <f>INDEX(Players19!G:G,MATCH(A327,Players19!C:C,0))</f>
        <v>FWD</v>
      </c>
      <c r="V327" t="s">
        <v>288</v>
      </c>
      <c r="W327" s="62">
        <v>43527</v>
      </c>
    </row>
    <row r="328" spans="1:23" x14ac:dyDescent="0.2">
      <c r="A328" t="s">
        <v>1548</v>
      </c>
      <c r="B328" t="s">
        <v>369</v>
      </c>
      <c r="C328" t="s">
        <v>2844</v>
      </c>
      <c r="D328" s="3">
        <v>49</v>
      </c>
      <c r="E328" s="3">
        <v>48</v>
      </c>
      <c r="F328" s="3">
        <v>51</v>
      </c>
      <c r="G328" s="3">
        <v>3</v>
      </c>
      <c r="H328" s="3">
        <v>4</v>
      </c>
      <c r="I328" s="3" t="s">
        <v>2854</v>
      </c>
      <c r="J328" s="3">
        <v>5</v>
      </c>
      <c r="K328" s="3">
        <v>17</v>
      </c>
      <c r="L328" s="22" t="s">
        <v>2842</v>
      </c>
      <c r="M328" s="57" t="s">
        <v>2854</v>
      </c>
      <c r="N328" s="3">
        <v>5</v>
      </c>
      <c r="O328" s="3">
        <v>3</v>
      </c>
      <c r="P328" s="3">
        <v>2</v>
      </c>
      <c r="Q328" s="3">
        <v>85</v>
      </c>
      <c r="R328" s="3">
        <v>62</v>
      </c>
      <c r="S328" s="24">
        <f t="shared" si="5"/>
        <v>65.806451612903217</v>
      </c>
      <c r="T328" t="str">
        <f>INDEX(Players19!K:K,MATCH(A328,Players19!C:C,0))</f>
        <v>MPR</v>
      </c>
      <c r="U328" t="str">
        <f>INDEX(Players19!G:G,MATCH(A328,Players19!C:C,0))</f>
        <v>RUC</v>
      </c>
      <c r="V328" t="s">
        <v>288</v>
      </c>
      <c r="W328" s="62">
        <v>43527</v>
      </c>
    </row>
    <row r="329" spans="1:23" x14ac:dyDescent="0.2">
      <c r="A329" t="s">
        <v>911</v>
      </c>
      <c r="B329" t="s">
        <v>369</v>
      </c>
      <c r="C329" t="s">
        <v>2844</v>
      </c>
      <c r="D329" s="3">
        <v>47</v>
      </c>
      <c r="E329" s="3">
        <v>41</v>
      </c>
      <c r="F329" s="3">
        <v>45</v>
      </c>
      <c r="G329" s="3">
        <v>9</v>
      </c>
      <c r="H329" s="3">
        <v>7</v>
      </c>
      <c r="I329" s="3">
        <v>2</v>
      </c>
      <c r="J329" s="3">
        <v>1</v>
      </c>
      <c r="K329" s="3" t="s">
        <v>2854</v>
      </c>
      <c r="L329" s="22" t="s">
        <v>2842</v>
      </c>
      <c r="M329" s="57">
        <v>0.1</v>
      </c>
      <c r="N329" s="3">
        <v>9</v>
      </c>
      <c r="O329" s="3">
        <v>3</v>
      </c>
      <c r="P329" s="3">
        <v>4</v>
      </c>
      <c r="Q329" s="3">
        <v>43</v>
      </c>
      <c r="R329" s="3">
        <v>49</v>
      </c>
      <c r="S329" s="24">
        <f t="shared" si="5"/>
        <v>71.122448979591837</v>
      </c>
      <c r="T329" t="str">
        <f>INDEX(Players19!K:K,MATCH(A329,Players19!C:C,0))</f>
        <v>MPR</v>
      </c>
      <c r="U329" t="str">
        <f>INDEX(Players19!G:G,MATCH(A329,Players19!C:C,0))</f>
        <v>MID</v>
      </c>
      <c r="V329" t="s">
        <v>288</v>
      </c>
      <c r="W329" s="62">
        <v>43527</v>
      </c>
    </row>
    <row r="330" spans="1:23" x14ac:dyDescent="0.2">
      <c r="A330" t="s">
        <v>951</v>
      </c>
      <c r="B330" t="s">
        <v>369</v>
      </c>
      <c r="C330" t="s">
        <v>2844</v>
      </c>
      <c r="D330" s="3">
        <v>42</v>
      </c>
      <c r="E330" s="3">
        <v>36</v>
      </c>
      <c r="F330" s="3">
        <v>43</v>
      </c>
      <c r="G330" s="3">
        <v>3</v>
      </c>
      <c r="H330" s="3">
        <v>6</v>
      </c>
      <c r="I330" s="3">
        <v>2</v>
      </c>
      <c r="J330" s="3">
        <v>5</v>
      </c>
      <c r="K330" s="3" t="s">
        <v>2854</v>
      </c>
      <c r="L330" s="22" t="s">
        <v>2842</v>
      </c>
      <c r="M330" s="57" t="s">
        <v>2854</v>
      </c>
      <c r="N330" s="3">
        <v>3</v>
      </c>
      <c r="O330" s="3">
        <v>2</v>
      </c>
      <c r="P330" s="3">
        <v>3</v>
      </c>
      <c r="Q330" s="3">
        <v>88</v>
      </c>
      <c r="R330" s="3">
        <v>69</v>
      </c>
      <c r="S330" s="24">
        <f t="shared" si="5"/>
        <v>44.347826086956523</v>
      </c>
      <c r="T330" t="str">
        <f>INDEX(Players19!K:K,MATCH(A330,Players19!C:C,0))</f>
        <v>MPR</v>
      </c>
      <c r="U330" t="str">
        <f>INDEX(Players19!G:G,MATCH(A330,Players19!C:C,0))</f>
        <v>MID</v>
      </c>
      <c r="V330" t="s">
        <v>288</v>
      </c>
      <c r="W330" s="62">
        <v>43527</v>
      </c>
    </row>
    <row r="331" spans="1:23" x14ac:dyDescent="0.2">
      <c r="A331" t="s">
        <v>1688</v>
      </c>
      <c r="B331" t="s">
        <v>369</v>
      </c>
      <c r="C331" t="s">
        <v>2844</v>
      </c>
      <c r="D331" s="3">
        <v>41</v>
      </c>
      <c r="E331" s="3">
        <v>55</v>
      </c>
      <c r="F331" s="3">
        <v>41</v>
      </c>
      <c r="G331" s="3">
        <v>7</v>
      </c>
      <c r="H331" s="3">
        <v>3</v>
      </c>
      <c r="I331" s="3">
        <v>1</v>
      </c>
      <c r="J331" s="3" t="s">
        <v>2854</v>
      </c>
      <c r="K331" s="3" t="s">
        <v>2854</v>
      </c>
      <c r="L331" s="22" t="s">
        <v>2840</v>
      </c>
      <c r="M331" s="57">
        <v>2.1</v>
      </c>
      <c r="N331" s="3">
        <v>7</v>
      </c>
      <c r="O331" s="3" t="s">
        <v>2854</v>
      </c>
      <c r="P331" s="3">
        <v>2</v>
      </c>
      <c r="Q331" s="3">
        <v>60</v>
      </c>
      <c r="R331" s="3">
        <v>36</v>
      </c>
      <c r="S331" s="24">
        <f t="shared" si="5"/>
        <v>129.86111111111111</v>
      </c>
      <c r="T331" t="str">
        <f>INDEX(Players19!K:K,MATCH(A331,Players19!C:C,0))</f>
        <v>Rookie</v>
      </c>
      <c r="U331" t="str">
        <f>INDEX(Players19!G:G,MATCH(A331,Players19!C:C,0))</f>
        <v>FWD</v>
      </c>
      <c r="V331" t="s">
        <v>288</v>
      </c>
      <c r="W331" s="62">
        <v>43527</v>
      </c>
    </row>
    <row r="332" spans="1:23" x14ac:dyDescent="0.2">
      <c r="A332" t="s">
        <v>617</v>
      </c>
      <c r="B332" t="s">
        <v>369</v>
      </c>
      <c r="C332" t="s">
        <v>2844</v>
      </c>
      <c r="D332" s="3">
        <v>41</v>
      </c>
      <c r="E332" s="3">
        <v>49</v>
      </c>
      <c r="F332" s="3">
        <v>45</v>
      </c>
      <c r="G332" s="3">
        <v>3</v>
      </c>
      <c r="H332" s="3">
        <v>6</v>
      </c>
      <c r="I332" s="3">
        <v>4</v>
      </c>
      <c r="J332" s="3">
        <v>2</v>
      </c>
      <c r="K332" s="3" t="s">
        <v>2854</v>
      </c>
      <c r="L332" s="22" t="s">
        <v>2854</v>
      </c>
      <c r="M332" s="57" t="s">
        <v>2854</v>
      </c>
      <c r="N332" s="3">
        <v>3</v>
      </c>
      <c r="O332" s="3" t="s">
        <v>2854</v>
      </c>
      <c r="P332" s="3" t="s">
        <v>2854</v>
      </c>
      <c r="Q332" s="3">
        <v>88</v>
      </c>
      <c r="R332" s="3">
        <v>63</v>
      </c>
      <c r="S332" s="24">
        <f t="shared" si="5"/>
        <v>66.111111111111114</v>
      </c>
      <c r="T332" t="str">
        <f>INDEX(Players19!K:K,MATCH(A332,Players19!C:C,0))</f>
        <v>MPR</v>
      </c>
      <c r="U332" t="str">
        <f>INDEX(Players19!G:G,MATCH(A332,Players19!C:C,0))</f>
        <v>DEF</v>
      </c>
      <c r="V332" t="s">
        <v>288</v>
      </c>
      <c r="W332" s="62">
        <v>43527</v>
      </c>
    </row>
    <row r="333" spans="1:23" x14ac:dyDescent="0.2">
      <c r="A333" t="s">
        <v>1538</v>
      </c>
      <c r="B333" t="s">
        <v>369</v>
      </c>
      <c r="C333" t="s">
        <v>2844</v>
      </c>
      <c r="D333" s="3">
        <v>38</v>
      </c>
      <c r="E333" s="3">
        <v>16</v>
      </c>
      <c r="F333" s="3">
        <v>36</v>
      </c>
      <c r="G333" s="3">
        <v>4</v>
      </c>
      <c r="H333" s="3">
        <v>5</v>
      </c>
      <c r="I333" s="3">
        <v>4</v>
      </c>
      <c r="J333" s="3">
        <v>2</v>
      </c>
      <c r="K333" s="3" t="s">
        <v>2854</v>
      </c>
      <c r="L333" s="22" t="s">
        <v>2835</v>
      </c>
      <c r="M333" s="57">
        <v>0.2</v>
      </c>
      <c r="N333" s="3">
        <v>3</v>
      </c>
      <c r="O333" s="3">
        <v>1</v>
      </c>
      <c r="P333" s="3">
        <v>4</v>
      </c>
      <c r="Q333" s="3">
        <v>55</v>
      </c>
      <c r="R333" s="3">
        <v>80</v>
      </c>
      <c r="S333" s="24">
        <f t="shared" si="5"/>
        <v>17</v>
      </c>
      <c r="T333" t="str">
        <f>INDEX(Players19!K:K,MATCH(A333,Players19!C:C,0))</f>
        <v>MPR</v>
      </c>
      <c r="U333" t="str">
        <f>INDEX(Players19!G:G,MATCH(A333,Players19!C:C,0))</f>
        <v>FWD</v>
      </c>
      <c r="V333" t="s">
        <v>288</v>
      </c>
      <c r="W333" s="62">
        <v>43527</v>
      </c>
    </row>
    <row r="334" spans="1:23" x14ac:dyDescent="0.2">
      <c r="A334" t="s">
        <v>862</v>
      </c>
      <c r="B334" t="s">
        <v>369</v>
      </c>
      <c r="C334" t="s">
        <v>2844</v>
      </c>
      <c r="D334" s="3">
        <v>30</v>
      </c>
      <c r="E334" s="3">
        <v>44</v>
      </c>
      <c r="F334" s="3">
        <v>28</v>
      </c>
      <c r="G334" s="3">
        <v>5</v>
      </c>
      <c r="H334" s="3">
        <v>9</v>
      </c>
      <c r="I334" s="3">
        <v>1</v>
      </c>
      <c r="J334" s="3" t="s">
        <v>2854</v>
      </c>
      <c r="K334" s="3" t="s">
        <v>2854</v>
      </c>
      <c r="L334" s="22" t="s">
        <v>2835</v>
      </c>
      <c r="M334" s="57" t="s">
        <v>2854</v>
      </c>
      <c r="N334" s="3">
        <v>8</v>
      </c>
      <c r="O334" s="3">
        <v>1</v>
      </c>
      <c r="P334" s="3">
        <v>3</v>
      </c>
      <c r="Q334" s="3">
        <v>85</v>
      </c>
      <c r="R334" s="3">
        <v>75</v>
      </c>
      <c r="S334" s="24">
        <f t="shared" si="5"/>
        <v>49.866666666666667</v>
      </c>
      <c r="T334" t="str">
        <f>INDEX(Players19!K:K,MATCH(A334,Players19!C:C,0))</f>
        <v>MPR</v>
      </c>
      <c r="U334" t="str">
        <f>INDEX(Players19!G:G,MATCH(A334,Players19!C:C,0))</f>
        <v>MID/FWD</v>
      </c>
      <c r="V334" t="s">
        <v>288</v>
      </c>
      <c r="W334" s="62">
        <v>43527</v>
      </c>
    </row>
    <row r="335" spans="1:23" x14ac:dyDescent="0.2">
      <c r="A335" t="s">
        <v>2634</v>
      </c>
      <c r="B335" t="s">
        <v>369</v>
      </c>
      <c r="C335" t="s">
        <v>2844</v>
      </c>
      <c r="D335" s="3">
        <v>27</v>
      </c>
      <c r="E335" s="3">
        <v>22</v>
      </c>
      <c r="F335" s="3">
        <v>29</v>
      </c>
      <c r="G335" s="3">
        <v>4</v>
      </c>
      <c r="H335" s="3">
        <v>2</v>
      </c>
      <c r="I335" s="3">
        <v>2</v>
      </c>
      <c r="J335" s="3">
        <v>2</v>
      </c>
      <c r="K335" s="3" t="s">
        <v>2854</v>
      </c>
      <c r="L335" s="22" t="s">
        <v>2833</v>
      </c>
      <c r="M335" s="57" t="s">
        <v>2854</v>
      </c>
      <c r="N335" s="3">
        <v>2</v>
      </c>
      <c r="O335" s="3" t="s">
        <v>2854</v>
      </c>
      <c r="P335" s="3">
        <v>1</v>
      </c>
      <c r="Q335" s="3">
        <v>66</v>
      </c>
      <c r="R335" s="3">
        <v>40</v>
      </c>
      <c r="S335" s="24">
        <f t="shared" si="5"/>
        <v>46.750000000000007</v>
      </c>
      <c r="T335" t="str">
        <f>INDEX(Players19!K:K,MATCH(A335,Players19!C:C,0))</f>
        <v>Rookie</v>
      </c>
      <c r="U335" t="str">
        <f>INDEX(Players19!G:G,MATCH(A335,Players19!C:C,0))</f>
        <v>MID</v>
      </c>
      <c r="V335" t="s">
        <v>288</v>
      </c>
      <c r="W335" s="62">
        <v>43527</v>
      </c>
    </row>
    <row r="336" spans="1:23" x14ac:dyDescent="0.2">
      <c r="A336" t="s">
        <v>543</v>
      </c>
      <c r="B336" t="s">
        <v>288</v>
      </c>
      <c r="C336" t="s">
        <v>2844</v>
      </c>
      <c r="D336" s="3">
        <v>150</v>
      </c>
      <c r="E336" s="3">
        <v>111</v>
      </c>
      <c r="F336" s="3">
        <v>147</v>
      </c>
      <c r="G336" s="3">
        <v>28</v>
      </c>
      <c r="H336" s="3">
        <v>9</v>
      </c>
      <c r="I336" s="3">
        <v>11</v>
      </c>
      <c r="J336" s="3">
        <v>4</v>
      </c>
      <c r="K336" s="3" t="s">
        <v>2854</v>
      </c>
      <c r="L336" s="22" t="s">
        <v>2837</v>
      </c>
      <c r="M336" s="57" t="s">
        <v>2854</v>
      </c>
      <c r="N336" s="3">
        <v>14</v>
      </c>
      <c r="O336" s="3">
        <v>10</v>
      </c>
      <c r="P336" s="3">
        <v>7</v>
      </c>
      <c r="Q336" s="3">
        <v>67</v>
      </c>
      <c r="R336" s="3">
        <v>69</v>
      </c>
      <c r="S336" s="24">
        <f t="shared" si="5"/>
        <v>136.73913043478262</v>
      </c>
      <c r="T336" t="str">
        <f>INDEX(Players19!K:K,MATCH(A336,Players19!C:C,0))</f>
        <v>Premo</v>
      </c>
      <c r="U336" t="str">
        <f>INDEX(Players19!G:G,MATCH(A336,Players19!C:C,0))</f>
        <v>MID</v>
      </c>
      <c r="V336" t="s">
        <v>369</v>
      </c>
      <c r="W336" s="62">
        <v>43527</v>
      </c>
    </row>
    <row r="337" spans="1:23" x14ac:dyDescent="0.2">
      <c r="A337" t="s">
        <v>601</v>
      </c>
      <c r="B337" t="s">
        <v>288</v>
      </c>
      <c r="C337" t="s">
        <v>2844</v>
      </c>
      <c r="D337" s="3">
        <v>120</v>
      </c>
      <c r="E337" s="3">
        <v>127</v>
      </c>
      <c r="F337" s="3">
        <v>124</v>
      </c>
      <c r="G337" s="3">
        <v>9</v>
      </c>
      <c r="H337" s="3">
        <v>23</v>
      </c>
      <c r="I337" s="3">
        <v>6</v>
      </c>
      <c r="J337" s="3">
        <v>6</v>
      </c>
      <c r="K337" s="3" t="s">
        <v>2854</v>
      </c>
      <c r="L337" s="22" t="s">
        <v>2837</v>
      </c>
      <c r="M337" s="57">
        <v>1</v>
      </c>
      <c r="N337" s="3">
        <v>17</v>
      </c>
      <c r="O337" s="3">
        <v>7</v>
      </c>
      <c r="P337" s="3">
        <v>3</v>
      </c>
      <c r="Q337" s="3">
        <v>87</v>
      </c>
      <c r="R337" s="3">
        <v>68</v>
      </c>
      <c r="S337" s="24">
        <f t="shared" si="5"/>
        <v>158.75</v>
      </c>
      <c r="T337" t="str">
        <f>INDEX(Players19!K:K,MATCH(A337,Players19!C:C,0))</f>
        <v>Premo</v>
      </c>
      <c r="U337" t="str">
        <f>INDEX(Players19!G:G,MATCH(A337,Players19!C:C,0))</f>
        <v>MID</v>
      </c>
      <c r="V337" t="s">
        <v>369</v>
      </c>
      <c r="W337" s="62">
        <v>43527</v>
      </c>
    </row>
    <row r="338" spans="1:23" x14ac:dyDescent="0.2">
      <c r="A338" t="s">
        <v>585</v>
      </c>
      <c r="B338" t="s">
        <v>288</v>
      </c>
      <c r="C338" t="s">
        <v>2844</v>
      </c>
      <c r="D338" s="3">
        <v>108</v>
      </c>
      <c r="E338" s="3">
        <v>103</v>
      </c>
      <c r="F338" s="3">
        <v>114</v>
      </c>
      <c r="G338" s="3">
        <v>21</v>
      </c>
      <c r="H338" s="3">
        <v>6</v>
      </c>
      <c r="I338" s="3">
        <v>5</v>
      </c>
      <c r="J338" s="3">
        <v>4</v>
      </c>
      <c r="K338" s="3" t="s">
        <v>2854</v>
      </c>
      <c r="L338" s="22" t="s">
        <v>2834</v>
      </c>
      <c r="M338" s="57" t="s">
        <v>2854</v>
      </c>
      <c r="N338" s="3">
        <v>8</v>
      </c>
      <c r="O338" s="3">
        <v>3</v>
      </c>
      <c r="P338" s="3">
        <v>1</v>
      </c>
      <c r="Q338" s="3">
        <v>81</v>
      </c>
      <c r="R338" s="3">
        <v>72</v>
      </c>
      <c r="S338" s="24">
        <f t="shared" si="5"/>
        <v>121.59722222222223</v>
      </c>
      <c r="T338" t="str">
        <f>INDEX(Players19!K:K,MATCH(A338,Players19!C:C,0))</f>
        <v>MPR</v>
      </c>
      <c r="U338" t="str">
        <f>INDEX(Players19!G:G,MATCH(A338,Players19!C:C,0))</f>
        <v>DEF</v>
      </c>
      <c r="V338" t="s">
        <v>369</v>
      </c>
      <c r="W338" s="62">
        <v>43527</v>
      </c>
    </row>
    <row r="339" spans="1:23" x14ac:dyDescent="0.2">
      <c r="A339" t="s">
        <v>1671</v>
      </c>
      <c r="B339" t="s">
        <v>288</v>
      </c>
      <c r="C339" t="s">
        <v>2844</v>
      </c>
      <c r="D339" s="3">
        <v>101</v>
      </c>
      <c r="E339" s="3">
        <v>94</v>
      </c>
      <c r="F339" s="3">
        <v>111</v>
      </c>
      <c r="G339" s="3">
        <v>13</v>
      </c>
      <c r="H339" s="3">
        <v>13</v>
      </c>
      <c r="I339" s="3">
        <v>9</v>
      </c>
      <c r="J339" s="3">
        <v>1</v>
      </c>
      <c r="K339" s="3" t="s">
        <v>2854</v>
      </c>
      <c r="L339" s="22" t="s">
        <v>2837</v>
      </c>
      <c r="M339" s="57">
        <v>1</v>
      </c>
      <c r="N339" s="3">
        <v>7</v>
      </c>
      <c r="O339" s="3" t="s">
        <v>2854</v>
      </c>
      <c r="P339" s="3">
        <v>2</v>
      </c>
      <c r="Q339" s="3">
        <v>73</v>
      </c>
      <c r="R339" s="3">
        <v>70</v>
      </c>
      <c r="S339" s="24">
        <f t="shared" si="5"/>
        <v>114.14285714285714</v>
      </c>
      <c r="T339" t="str">
        <f>INDEX(Players19!K:K,MATCH(A339,Players19!C:C,0))</f>
        <v>MPR</v>
      </c>
      <c r="U339" t="str">
        <f>INDEX(Players19!G:G,MATCH(A339,Players19!C:C,0))</f>
        <v>MID</v>
      </c>
      <c r="V339" t="s">
        <v>369</v>
      </c>
      <c r="W339" s="62">
        <v>43527</v>
      </c>
    </row>
    <row r="340" spans="1:23" x14ac:dyDescent="0.2">
      <c r="A340" t="s">
        <v>691</v>
      </c>
      <c r="B340" t="s">
        <v>288</v>
      </c>
      <c r="C340" t="s">
        <v>2844</v>
      </c>
      <c r="D340" s="3">
        <v>97</v>
      </c>
      <c r="E340" s="3">
        <v>101</v>
      </c>
      <c r="F340" s="3">
        <v>106</v>
      </c>
      <c r="G340" s="3">
        <v>14</v>
      </c>
      <c r="H340" s="3">
        <v>7</v>
      </c>
      <c r="I340" s="3">
        <v>5</v>
      </c>
      <c r="J340" s="3">
        <v>6</v>
      </c>
      <c r="K340" s="3" t="s">
        <v>2854</v>
      </c>
      <c r="L340" s="22" t="s">
        <v>2852</v>
      </c>
      <c r="M340" s="57">
        <v>1</v>
      </c>
      <c r="N340" s="3">
        <v>9</v>
      </c>
      <c r="O340" s="3">
        <v>6</v>
      </c>
      <c r="P340" s="3">
        <v>2</v>
      </c>
      <c r="Q340" s="3">
        <v>81</v>
      </c>
      <c r="R340" s="3">
        <v>66</v>
      </c>
      <c r="S340" s="24">
        <f t="shared" si="5"/>
        <v>130.07575757575756</v>
      </c>
      <c r="T340" t="str">
        <f>INDEX(Players19!K:K,MATCH(A340,Players19!C:C,0))</f>
        <v>MPR</v>
      </c>
      <c r="U340" t="str">
        <f>INDEX(Players19!G:G,MATCH(A340,Players19!C:C,0))</f>
        <v>MID</v>
      </c>
      <c r="V340" t="s">
        <v>369</v>
      </c>
      <c r="W340" s="62">
        <v>43527</v>
      </c>
    </row>
    <row r="341" spans="1:23" x14ac:dyDescent="0.2">
      <c r="A341" t="s">
        <v>586</v>
      </c>
      <c r="B341" t="s">
        <v>288</v>
      </c>
      <c r="C341" t="s">
        <v>2844</v>
      </c>
      <c r="D341" s="3">
        <v>93</v>
      </c>
      <c r="E341" s="3">
        <v>92</v>
      </c>
      <c r="F341" s="3">
        <v>98</v>
      </c>
      <c r="G341" s="3">
        <v>12</v>
      </c>
      <c r="H341" s="3">
        <v>10</v>
      </c>
      <c r="I341" s="3">
        <v>3</v>
      </c>
      <c r="J341" s="3">
        <v>5</v>
      </c>
      <c r="K341" s="3" t="s">
        <v>2854</v>
      </c>
      <c r="L341" s="22" t="s">
        <v>2863</v>
      </c>
      <c r="M341" s="57">
        <v>1.1000000000000001</v>
      </c>
      <c r="N341" s="3">
        <v>10</v>
      </c>
      <c r="O341" s="3">
        <v>2</v>
      </c>
      <c r="P341" s="3">
        <v>3</v>
      </c>
      <c r="Q341" s="3">
        <v>68</v>
      </c>
      <c r="R341" s="3">
        <v>82</v>
      </c>
      <c r="S341" s="24">
        <f t="shared" si="5"/>
        <v>95.365853658536594</v>
      </c>
      <c r="T341" t="str">
        <f>INDEX(Players19!K:K,MATCH(A341,Players19!C:C,0))</f>
        <v>MPR</v>
      </c>
      <c r="U341" t="str">
        <f>INDEX(Players19!G:G,MATCH(A341,Players19!C:C,0))</f>
        <v>MID/FWD</v>
      </c>
      <c r="V341" t="s">
        <v>369</v>
      </c>
      <c r="W341" s="62">
        <v>43527</v>
      </c>
    </row>
    <row r="342" spans="1:23" x14ac:dyDescent="0.2">
      <c r="A342" t="s">
        <v>1530</v>
      </c>
      <c r="B342" t="s">
        <v>288</v>
      </c>
      <c r="C342" t="s">
        <v>2844</v>
      </c>
      <c r="D342" s="3">
        <v>66</v>
      </c>
      <c r="E342" s="3">
        <v>69</v>
      </c>
      <c r="F342" s="3">
        <v>65</v>
      </c>
      <c r="G342" s="3">
        <v>8</v>
      </c>
      <c r="H342" s="3">
        <v>1</v>
      </c>
      <c r="I342" s="3">
        <v>3</v>
      </c>
      <c r="J342" s="3">
        <v>3</v>
      </c>
      <c r="K342" s="3">
        <v>21</v>
      </c>
      <c r="L342" s="22" t="s">
        <v>2840</v>
      </c>
      <c r="M342" s="57" t="s">
        <v>2854</v>
      </c>
      <c r="N342" s="3">
        <v>6</v>
      </c>
      <c r="O342" s="3">
        <v>2</v>
      </c>
      <c r="P342" s="3">
        <v>3</v>
      </c>
      <c r="Q342" s="3">
        <v>77</v>
      </c>
      <c r="R342" s="3">
        <v>63</v>
      </c>
      <c r="S342" s="24">
        <f t="shared" si="5"/>
        <v>93.095238095238102</v>
      </c>
      <c r="T342" t="str">
        <f>INDEX(Players19!K:K,MATCH(A342,Players19!C:C,0))</f>
        <v>MPR</v>
      </c>
      <c r="U342" t="str">
        <f>INDEX(Players19!G:G,MATCH(A342,Players19!C:C,0))</f>
        <v>RUC</v>
      </c>
      <c r="V342" t="s">
        <v>369</v>
      </c>
      <c r="W342" s="62">
        <v>43527</v>
      </c>
    </row>
    <row r="343" spans="1:23" x14ac:dyDescent="0.2">
      <c r="A343" t="s">
        <v>856</v>
      </c>
      <c r="B343" t="s">
        <v>288</v>
      </c>
      <c r="C343" t="s">
        <v>2844</v>
      </c>
      <c r="D343" s="3">
        <v>63</v>
      </c>
      <c r="E343" s="3">
        <v>77</v>
      </c>
      <c r="F343" s="3">
        <v>70</v>
      </c>
      <c r="G343" s="3">
        <v>7</v>
      </c>
      <c r="H343" s="3">
        <v>3</v>
      </c>
      <c r="I343" s="3">
        <v>5</v>
      </c>
      <c r="J343" s="3">
        <v>1</v>
      </c>
      <c r="K343" s="3">
        <v>3</v>
      </c>
      <c r="L343" s="22" t="s">
        <v>2832</v>
      </c>
      <c r="M343" s="57">
        <v>2.1</v>
      </c>
      <c r="N343" s="3">
        <v>5</v>
      </c>
      <c r="O343" s="3">
        <v>2</v>
      </c>
      <c r="P343" s="3" t="s">
        <v>2854</v>
      </c>
      <c r="Q343" s="3">
        <v>80</v>
      </c>
      <c r="R343" s="3">
        <v>85</v>
      </c>
      <c r="S343" s="24">
        <f t="shared" si="5"/>
        <v>77</v>
      </c>
      <c r="T343" t="str">
        <f>INDEX(Players19!K:K,MATCH(A343,Players19!C:C,0))</f>
        <v>MPR</v>
      </c>
      <c r="U343" t="str">
        <f>INDEX(Players19!G:G,MATCH(A343,Players19!C:C,0))</f>
        <v>FWD</v>
      </c>
      <c r="V343" t="s">
        <v>369</v>
      </c>
      <c r="W343" s="62">
        <v>43527</v>
      </c>
    </row>
    <row r="344" spans="1:23" x14ac:dyDescent="0.2">
      <c r="A344" t="s">
        <v>539</v>
      </c>
      <c r="B344" t="s">
        <v>288</v>
      </c>
      <c r="C344" t="s">
        <v>2844</v>
      </c>
      <c r="D344" s="3">
        <v>60</v>
      </c>
      <c r="E344" s="3">
        <v>58</v>
      </c>
      <c r="F344" s="3">
        <v>56</v>
      </c>
      <c r="G344" s="3">
        <v>5</v>
      </c>
      <c r="H344" s="3">
        <v>8</v>
      </c>
      <c r="I344" s="3">
        <v>2</v>
      </c>
      <c r="J344" s="3">
        <v>5</v>
      </c>
      <c r="K344" s="3" t="s">
        <v>2854</v>
      </c>
      <c r="L344" s="22" t="s">
        <v>2833</v>
      </c>
      <c r="M344" s="57">
        <v>1</v>
      </c>
      <c r="N344" s="3">
        <v>6</v>
      </c>
      <c r="O344" s="3">
        <v>2</v>
      </c>
      <c r="P344" s="3">
        <v>3</v>
      </c>
      <c r="Q344" s="3">
        <v>61</v>
      </c>
      <c r="R344" s="3">
        <v>80</v>
      </c>
      <c r="S344" s="24">
        <f t="shared" si="5"/>
        <v>61.625</v>
      </c>
      <c r="T344" t="str">
        <f>INDEX(Players19!K:K,MATCH(A344,Players19!C:C,0))</f>
        <v>MPR</v>
      </c>
      <c r="U344" t="str">
        <f>INDEX(Players19!G:G,MATCH(A344,Players19!C:C,0))</f>
        <v>FWD</v>
      </c>
      <c r="V344" t="s">
        <v>369</v>
      </c>
      <c r="W344" s="62">
        <v>43527</v>
      </c>
    </row>
    <row r="345" spans="1:23" x14ac:dyDescent="0.2">
      <c r="A345" t="s">
        <v>895</v>
      </c>
      <c r="B345" t="s">
        <v>288</v>
      </c>
      <c r="C345" t="s">
        <v>2844</v>
      </c>
      <c r="D345" s="3">
        <v>55</v>
      </c>
      <c r="E345" s="3">
        <v>61</v>
      </c>
      <c r="F345" s="3">
        <v>58</v>
      </c>
      <c r="G345" s="3">
        <v>5</v>
      </c>
      <c r="H345" s="3">
        <v>3</v>
      </c>
      <c r="I345" s="3">
        <v>3</v>
      </c>
      <c r="J345" s="3">
        <v>2</v>
      </c>
      <c r="K345" s="3">
        <v>4</v>
      </c>
      <c r="L345" s="22" t="s">
        <v>2854</v>
      </c>
      <c r="M345" s="57">
        <v>2.1</v>
      </c>
      <c r="N345" s="3">
        <v>3</v>
      </c>
      <c r="O345" s="3" t="s">
        <v>2854</v>
      </c>
      <c r="P345" s="3" t="s">
        <v>2854</v>
      </c>
      <c r="Q345" s="3">
        <v>75</v>
      </c>
      <c r="R345" s="3">
        <v>83</v>
      </c>
      <c r="S345" s="24">
        <f t="shared" si="5"/>
        <v>62.46987951807229</v>
      </c>
      <c r="T345" t="str">
        <f>INDEX(Players19!K:K,MATCH(A345,Players19!C:C,0))</f>
        <v>Premo</v>
      </c>
      <c r="U345" t="str">
        <f>INDEX(Players19!G:G,MATCH(A345,Players19!C:C,0))</f>
        <v>FWD</v>
      </c>
      <c r="V345" t="s">
        <v>369</v>
      </c>
      <c r="W345" s="62">
        <v>43527</v>
      </c>
    </row>
    <row r="346" spans="1:23" x14ac:dyDescent="0.2">
      <c r="A346" t="s">
        <v>2665</v>
      </c>
      <c r="B346" t="s">
        <v>288</v>
      </c>
      <c r="C346" t="s">
        <v>2844</v>
      </c>
      <c r="D346" s="3">
        <v>53</v>
      </c>
      <c r="E346" s="3">
        <v>57</v>
      </c>
      <c r="F346" s="3">
        <v>55</v>
      </c>
      <c r="G346" s="3">
        <v>11</v>
      </c>
      <c r="H346" s="3">
        <v>2</v>
      </c>
      <c r="I346" s="3">
        <v>5</v>
      </c>
      <c r="J346" s="3">
        <v>1</v>
      </c>
      <c r="K346" s="3" t="s">
        <v>2854</v>
      </c>
      <c r="L346" s="22" t="s">
        <v>2833</v>
      </c>
      <c r="M346" s="57" t="s">
        <v>2854</v>
      </c>
      <c r="N346" s="3">
        <v>2</v>
      </c>
      <c r="O346" s="3" t="s">
        <v>2854</v>
      </c>
      <c r="P346" s="3">
        <v>2</v>
      </c>
      <c r="Q346" s="3">
        <v>84</v>
      </c>
      <c r="R346" s="3">
        <v>81</v>
      </c>
      <c r="S346" s="24">
        <f t="shared" si="5"/>
        <v>59.814814814814817</v>
      </c>
      <c r="T346" t="str">
        <f>INDEX(Players19!K:K,MATCH(A346,Players19!C:C,0))</f>
        <v>Rookie</v>
      </c>
      <c r="U346" t="str">
        <f>INDEX(Players19!G:G,MATCH(A346,Players19!C:C,0))</f>
        <v>DEF</v>
      </c>
      <c r="V346" t="s">
        <v>369</v>
      </c>
      <c r="W346" s="62">
        <v>43527</v>
      </c>
    </row>
    <row r="347" spans="1:23" x14ac:dyDescent="0.2">
      <c r="A347" t="s">
        <v>935</v>
      </c>
      <c r="B347" t="s">
        <v>288</v>
      </c>
      <c r="C347" t="s">
        <v>2844</v>
      </c>
      <c r="D347" s="3">
        <v>52</v>
      </c>
      <c r="E347" s="3">
        <v>45</v>
      </c>
      <c r="F347" s="3">
        <v>49</v>
      </c>
      <c r="G347" s="3">
        <v>8</v>
      </c>
      <c r="H347" s="3">
        <v>5</v>
      </c>
      <c r="I347" s="3">
        <v>1</v>
      </c>
      <c r="J347" s="3">
        <v>2</v>
      </c>
      <c r="K347" s="3" t="s">
        <v>2854</v>
      </c>
      <c r="L347" s="22" t="s">
        <v>2832</v>
      </c>
      <c r="M347" s="57">
        <v>1</v>
      </c>
      <c r="N347" s="3">
        <v>4</v>
      </c>
      <c r="O347" s="3">
        <v>2</v>
      </c>
      <c r="P347" s="3">
        <v>2</v>
      </c>
      <c r="Q347" s="3">
        <v>76</v>
      </c>
      <c r="R347" s="3">
        <v>66</v>
      </c>
      <c r="S347" s="24">
        <f t="shared" si="5"/>
        <v>57.954545454545453</v>
      </c>
      <c r="T347" t="str">
        <f>INDEX(Players19!K:K,MATCH(A347,Players19!C:C,0))</f>
        <v>MPR</v>
      </c>
      <c r="U347" t="str">
        <f>INDEX(Players19!G:G,MATCH(A347,Players19!C:C,0))</f>
        <v>MID</v>
      </c>
      <c r="V347" t="s">
        <v>369</v>
      </c>
      <c r="W347" s="62">
        <v>43527</v>
      </c>
    </row>
    <row r="348" spans="1:23" x14ac:dyDescent="0.2">
      <c r="A348" t="s">
        <v>1555</v>
      </c>
      <c r="B348" t="s">
        <v>288</v>
      </c>
      <c r="C348" t="s">
        <v>2844</v>
      </c>
      <c r="D348" s="3">
        <v>49</v>
      </c>
      <c r="E348" s="3">
        <v>53</v>
      </c>
      <c r="F348" s="3">
        <v>50</v>
      </c>
      <c r="G348" s="3">
        <v>3</v>
      </c>
      <c r="H348" s="3">
        <v>4</v>
      </c>
      <c r="I348" s="3">
        <v>2</v>
      </c>
      <c r="J348" s="3">
        <v>4</v>
      </c>
      <c r="K348" s="3" t="s">
        <v>2854</v>
      </c>
      <c r="L348" s="22" t="s">
        <v>2840</v>
      </c>
      <c r="M348" s="57">
        <v>2</v>
      </c>
      <c r="N348" s="3">
        <v>3</v>
      </c>
      <c r="O348" s="3" t="s">
        <v>2854</v>
      </c>
      <c r="P348" s="3">
        <v>2</v>
      </c>
      <c r="Q348" s="3">
        <v>85</v>
      </c>
      <c r="R348" s="3">
        <v>72</v>
      </c>
      <c r="S348" s="24">
        <f t="shared" si="5"/>
        <v>62.56944444444445</v>
      </c>
      <c r="T348" t="str">
        <f>INDEX(Players19!K:K,MATCH(A348,Players19!C:C,0))</f>
        <v>MPR</v>
      </c>
      <c r="U348" t="str">
        <f>INDEX(Players19!G:G,MATCH(A348,Players19!C:C,0))</f>
        <v>DEF</v>
      </c>
      <c r="V348" t="s">
        <v>369</v>
      </c>
      <c r="W348" s="62">
        <v>43527</v>
      </c>
    </row>
    <row r="349" spans="1:23" x14ac:dyDescent="0.2">
      <c r="A349" t="s">
        <v>704</v>
      </c>
      <c r="B349" t="s">
        <v>288</v>
      </c>
      <c r="C349" t="s">
        <v>2844</v>
      </c>
      <c r="D349" s="3">
        <v>49</v>
      </c>
      <c r="E349" s="3">
        <v>48</v>
      </c>
      <c r="F349" s="3">
        <v>51</v>
      </c>
      <c r="G349" s="3">
        <v>6</v>
      </c>
      <c r="H349" s="3">
        <v>4</v>
      </c>
      <c r="I349" s="3">
        <v>3</v>
      </c>
      <c r="J349" s="3">
        <v>4</v>
      </c>
      <c r="K349" s="3" t="s">
        <v>2854</v>
      </c>
      <c r="L349" s="22" t="s">
        <v>2840</v>
      </c>
      <c r="M349" s="57" t="s">
        <v>2854</v>
      </c>
      <c r="N349" s="3">
        <v>3</v>
      </c>
      <c r="O349" s="3">
        <v>2</v>
      </c>
      <c r="P349" s="3">
        <v>2</v>
      </c>
      <c r="Q349" s="3">
        <v>80</v>
      </c>
      <c r="R349" s="3">
        <v>80</v>
      </c>
      <c r="S349" s="24">
        <f t="shared" si="5"/>
        <v>51</v>
      </c>
      <c r="T349" t="str">
        <f>INDEX(Players19!K:K,MATCH(A349,Players19!C:C,0))</f>
        <v>MPR</v>
      </c>
      <c r="U349" t="str">
        <f>INDEX(Players19!G:G,MATCH(A349,Players19!C:C,0))</f>
        <v>DEF</v>
      </c>
      <c r="V349" t="s">
        <v>369</v>
      </c>
      <c r="W349" s="62">
        <v>43527</v>
      </c>
    </row>
    <row r="350" spans="1:23" x14ac:dyDescent="0.2">
      <c r="A350" t="s">
        <v>1562</v>
      </c>
      <c r="B350" t="s">
        <v>288</v>
      </c>
      <c r="C350" t="s">
        <v>2844</v>
      </c>
      <c r="D350" s="3">
        <v>48</v>
      </c>
      <c r="E350" s="3">
        <v>42</v>
      </c>
      <c r="F350" s="3">
        <v>41</v>
      </c>
      <c r="G350" s="3">
        <v>6</v>
      </c>
      <c r="H350" s="3">
        <v>8</v>
      </c>
      <c r="I350" s="3" t="s">
        <v>2854</v>
      </c>
      <c r="J350" s="3">
        <v>4</v>
      </c>
      <c r="K350" s="3" t="s">
        <v>2854</v>
      </c>
      <c r="L350" s="22" t="s">
        <v>2840</v>
      </c>
      <c r="M350" s="57" t="s">
        <v>2854</v>
      </c>
      <c r="N350" s="3">
        <v>6</v>
      </c>
      <c r="O350" s="3" t="s">
        <v>2854</v>
      </c>
      <c r="P350" s="3">
        <v>4</v>
      </c>
      <c r="Q350" s="3">
        <v>50</v>
      </c>
      <c r="R350" s="3">
        <v>65</v>
      </c>
      <c r="S350" s="24">
        <f t="shared" si="5"/>
        <v>54.923076923076927</v>
      </c>
      <c r="T350" t="str">
        <f>INDEX(Players19!K:K,MATCH(A350,Players19!C:C,0))</f>
        <v>MPR</v>
      </c>
      <c r="U350" t="str">
        <f>INDEX(Players19!G:G,MATCH(A350,Players19!C:C,0))</f>
        <v>DEF</v>
      </c>
      <c r="V350" t="s">
        <v>369</v>
      </c>
      <c r="W350" s="62">
        <v>43527</v>
      </c>
    </row>
    <row r="351" spans="1:23" x14ac:dyDescent="0.2">
      <c r="A351" t="s">
        <v>602</v>
      </c>
      <c r="B351" t="s">
        <v>288</v>
      </c>
      <c r="C351" t="s">
        <v>2844</v>
      </c>
      <c r="D351" s="3">
        <v>47</v>
      </c>
      <c r="E351" s="3">
        <v>38</v>
      </c>
      <c r="F351" s="3">
        <v>44</v>
      </c>
      <c r="G351" s="3">
        <v>6</v>
      </c>
      <c r="H351" s="3">
        <v>3</v>
      </c>
      <c r="I351" s="3">
        <v>3</v>
      </c>
      <c r="J351" s="3">
        <v>2</v>
      </c>
      <c r="K351" s="3" t="s">
        <v>2854</v>
      </c>
      <c r="L351" s="22" t="s">
        <v>2854</v>
      </c>
      <c r="M351" s="57">
        <v>1</v>
      </c>
      <c r="N351" s="3">
        <v>6</v>
      </c>
      <c r="O351" s="3" t="s">
        <v>2854</v>
      </c>
      <c r="P351" s="3">
        <v>2</v>
      </c>
      <c r="Q351" s="3">
        <v>55</v>
      </c>
      <c r="R351" s="3">
        <v>80</v>
      </c>
      <c r="S351" s="24">
        <f t="shared" si="5"/>
        <v>40.375</v>
      </c>
      <c r="T351" t="str">
        <f>INDEX(Players19!K:K,MATCH(A351,Players19!C:C,0))</f>
        <v>Rookie</v>
      </c>
      <c r="U351" t="str">
        <f>INDEX(Players19!G:G,MATCH(A351,Players19!C:C,0))</f>
        <v>MID</v>
      </c>
      <c r="V351" t="s">
        <v>369</v>
      </c>
      <c r="W351" s="62">
        <v>43527</v>
      </c>
    </row>
    <row r="352" spans="1:23" x14ac:dyDescent="0.2">
      <c r="A352" t="s">
        <v>814</v>
      </c>
      <c r="B352" t="s">
        <v>288</v>
      </c>
      <c r="C352" t="s">
        <v>2844</v>
      </c>
      <c r="D352" s="3">
        <v>45</v>
      </c>
      <c r="E352" s="3">
        <v>47</v>
      </c>
      <c r="F352" s="3">
        <v>46</v>
      </c>
      <c r="G352" s="3">
        <v>7</v>
      </c>
      <c r="H352" s="3">
        <v>6</v>
      </c>
      <c r="I352" s="3">
        <v>4</v>
      </c>
      <c r="J352" s="3" t="s">
        <v>2854</v>
      </c>
      <c r="K352" s="3" t="s">
        <v>2854</v>
      </c>
      <c r="L352" s="22" t="s">
        <v>2854</v>
      </c>
      <c r="M352" s="57" t="s">
        <v>2854</v>
      </c>
      <c r="N352" s="3">
        <v>5</v>
      </c>
      <c r="O352" s="3">
        <v>1</v>
      </c>
      <c r="P352" s="3">
        <v>1</v>
      </c>
      <c r="Q352" s="3">
        <v>76</v>
      </c>
      <c r="R352" s="3">
        <v>89</v>
      </c>
      <c r="S352" s="24">
        <f t="shared" si="5"/>
        <v>44.887640449438202</v>
      </c>
      <c r="T352" t="str">
        <f>INDEX(Players19!K:K,MATCH(A352,Players19!C:C,0))</f>
        <v>MPR</v>
      </c>
      <c r="U352" t="str">
        <f>INDEX(Players19!G:G,MATCH(A352,Players19!C:C,0))</f>
        <v>DEF</v>
      </c>
      <c r="V352" t="s">
        <v>369</v>
      </c>
      <c r="W352" s="62">
        <v>43527</v>
      </c>
    </row>
    <row r="353" spans="1:23" x14ac:dyDescent="0.2">
      <c r="A353" t="s">
        <v>1670</v>
      </c>
      <c r="B353" t="s">
        <v>288</v>
      </c>
      <c r="C353" t="s">
        <v>2844</v>
      </c>
      <c r="D353" s="3">
        <v>42</v>
      </c>
      <c r="E353" s="3">
        <v>37</v>
      </c>
      <c r="F353" s="3">
        <v>46</v>
      </c>
      <c r="G353" s="3">
        <v>4</v>
      </c>
      <c r="H353" s="3">
        <v>4</v>
      </c>
      <c r="I353" s="3">
        <v>4</v>
      </c>
      <c r="J353" s="3">
        <v>3</v>
      </c>
      <c r="K353" s="3" t="s">
        <v>2854</v>
      </c>
      <c r="L353" s="22" t="s">
        <v>2833</v>
      </c>
      <c r="M353" s="57">
        <v>0.1</v>
      </c>
      <c r="N353" s="3">
        <v>3</v>
      </c>
      <c r="O353" s="3">
        <v>1</v>
      </c>
      <c r="P353" s="3">
        <v>1</v>
      </c>
      <c r="Q353" s="3">
        <v>62</v>
      </c>
      <c r="R353" s="3">
        <v>72</v>
      </c>
      <c r="S353" s="24">
        <f t="shared" si="5"/>
        <v>43.68055555555555</v>
      </c>
      <c r="T353" t="str">
        <f>INDEX(Players19!K:K,MATCH(A353,Players19!C:C,0))</f>
        <v>MPR</v>
      </c>
      <c r="U353" t="str">
        <f>INDEX(Players19!G:G,MATCH(A353,Players19!C:C,0))</f>
        <v>FWD</v>
      </c>
      <c r="V353" t="s">
        <v>369</v>
      </c>
      <c r="W353" s="62">
        <v>43527</v>
      </c>
    </row>
    <row r="354" spans="1:23" x14ac:dyDescent="0.2">
      <c r="A354" t="s">
        <v>558</v>
      </c>
      <c r="B354" t="s">
        <v>288</v>
      </c>
      <c r="C354" t="s">
        <v>2844</v>
      </c>
      <c r="D354" s="3">
        <v>41</v>
      </c>
      <c r="E354" s="3">
        <v>29</v>
      </c>
      <c r="F354" s="3">
        <v>38</v>
      </c>
      <c r="G354" s="3">
        <v>5</v>
      </c>
      <c r="H354" s="3">
        <v>4</v>
      </c>
      <c r="I354" s="3">
        <v>1</v>
      </c>
      <c r="J354" s="3">
        <v>2</v>
      </c>
      <c r="K354" s="3" t="s">
        <v>2854</v>
      </c>
      <c r="L354" s="22" t="s">
        <v>2832</v>
      </c>
      <c r="M354" s="57">
        <v>1</v>
      </c>
      <c r="N354" s="3">
        <v>4</v>
      </c>
      <c r="O354" s="3" t="s">
        <v>2854</v>
      </c>
      <c r="P354" s="3">
        <v>2</v>
      </c>
      <c r="Q354" s="3">
        <v>44</v>
      </c>
      <c r="R354" s="3">
        <v>69</v>
      </c>
      <c r="S354" s="24">
        <f t="shared" si="5"/>
        <v>35.724637681159422</v>
      </c>
      <c r="T354" t="str">
        <f>INDEX(Players19!K:K,MATCH(A354,Players19!C:C,0))</f>
        <v>MPR</v>
      </c>
      <c r="U354" t="str">
        <f>INDEX(Players19!G:G,MATCH(A354,Players19!C:C,0))</f>
        <v>MID</v>
      </c>
      <c r="V354" t="s">
        <v>369</v>
      </c>
      <c r="W354" s="62">
        <v>43527</v>
      </c>
    </row>
    <row r="355" spans="1:23" x14ac:dyDescent="0.2">
      <c r="A355" t="s">
        <v>1673</v>
      </c>
      <c r="B355" t="s">
        <v>288</v>
      </c>
      <c r="C355" t="s">
        <v>2844</v>
      </c>
      <c r="D355" s="3">
        <v>40</v>
      </c>
      <c r="E355" s="3">
        <v>56</v>
      </c>
      <c r="F355" s="3">
        <v>44</v>
      </c>
      <c r="G355" s="3">
        <v>8</v>
      </c>
      <c r="H355" s="3" t="s">
        <v>2854</v>
      </c>
      <c r="I355" s="3">
        <v>4</v>
      </c>
      <c r="J355" s="3">
        <v>1</v>
      </c>
      <c r="K355" s="3" t="s">
        <v>2854</v>
      </c>
      <c r="L355" s="22" t="s">
        <v>2854</v>
      </c>
      <c r="M355" s="57" t="s">
        <v>2854</v>
      </c>
      <c r="N355" s="3">
        <v>5</v>
      </c>
      <c r="O355" s="3" t="s">
        <v>2854</v>
      </c>
      <c r="P355" s="3" t="s">
        <v>2854</v>
      </c>
      <c r="Q355" s="3">
        <v>87</v>
      </c>
      <c r="R355" s="3">
        <v>75</v>
      </c>
      <c r="S355" s="24">
        <f t="shared" si="5"/>
        <v>63.466666666666669</v>
      </c>
      <c r="T355" t="str">
        <f>INDEX(Players19!K:K,MATCH(A355,Players19!C:C,0))</f>
        <v>Rookie</v>
      </c>
      <c r="U355" t="str">
        <f>INDEX(Players19!G:G,MATCH(A355,Players19!C:C,0))</f>
        <v>DEF</v>
      </c>
      <c r="V355" t="s">
        <v>369</v>
      </c>
      <c r="W355" s="62">
        <v>43527</v>
      </c>
    </row>
    <row r="356" spans="1:23" x14ac:dyDescent="0.2">
      <c r="A356" t="s">
        <v>851</v>
      </c>
      <c r="B356" t="s">
        <v>288</v>
      </c>
      <c r="C356" t="s">
        <v>2844</v>
      </c>
      <c r="D356" s="3">
        <v>39</v>
      </c>
      <c r="E356" s="3">
        <v>57</v>
      </c>
      <c r="F356" s="3">
        <v>40</v>
      </c>
      <c r="G356" s="3">
        <v>9</v>
      </c>
      <c r="H356" s="3">
        <v>4</v>
      </c>
      <c r="I356" s="3">
        <v>1</v>
      </c>
      <c r="J356" s="3">
        <v>1</v>
      </c>
      <c r="K356" s="3" t="s">
        <v>2854</v>
      </c>
      <c r="L356" s="22" t="s">
        <v>2836</v>
      </c>
      <c r="M356" s="57" t="s">
        <v>2854</v>
      </c>
      <c r="N356" s="3">
        <v>7</v>
      </c>
      <c r="O356" s="3" t="s">
        <v>2854</v>
      </c>
      <c r="P356" s="3">
        <v>4</v>
      </c>
      <c r="Q356" s="3">
        <v>76</v>
      </c>
      <c r="R356" s="3">
        <v>84</v>
      </c>
      <c r="S356" s="24">
        <f t="shared" si="5"/>
        <v>57.678571428571431</v>
      </c>
      <c r="T356" t="str">
        <f>INDEX(Players19!K:K,MATCH(A356,Players19!C:C,0))</f>
        <v>MPR</v>
      </c>
      <c r="U356" t="str">
        <f>INDEX(Players19!G:G,MATCH(A356,Players19!C:C,0))</f>
        <v>DEF</v>
      </c>
      <c r="V356" t="s">
        <v>369</v>
      </c>
      <c r="W356" s="62">
        <v>43527</v>
      </c>
    </row>
    <row r="357" spans="1:23" x14ac:dyDescent="0.2">
      <c r="A357" t="s">
        <v>972</v>
      </c>
      <c r="B357" t="s">
        <v>288</v>
      </c>
      <c r="C357" t="s">
        <v>2844</v>
      </c>
      <c r="D357" s="3">
        <v>37</v>
      </c>
      <c r="E357" s="3">
        <v>29</v>
      </c>
      <c r="F357" s="3">
        <v>36</v>
      </c>
      <c r="G357" s="3">
        <v>2</v>
      </c>
      <c r="H357" s="3">
        <v>4</v>
      </c>
      <c r="I357" s="3">
        <v>2</v>
      </c>
      <c r="J357" s="3">
        <v>2</v>
      </c>
      <c r="K357" s="3">
        <v>9</v>
      </c>
      <c r="L357" s="22" t="s">
        <v>2854</v>
      </c>
      <c r="M357" s="57" t="s">
        <v>2854</v>
      </c>
      <c r="N357" s="3">
        <v>3</v>
      </c>
      <c r="O357" s="3">
        <v>2</v>
      </c>
      <c r="P357" s="3">
        <v>1</v>
      </c>
      <c r="Q357" s="3">
        <v>50</v>
      </c>
      <c r="R357" s="3">
        <v>28</v>
      </c>
      <c r="S357" s="24">
        <f t="shared" si="5"/>
        <v>88.035714285714292</v>
      </c>
      <c r="T357" t="str">
        <f>INDEX(Players19!K:K,MATCH(A357,Players19!C:C,0))</f>
        <v>Rookie</v>
      </c>
      <c r="U357" t="str">
        <f>INDEX(Players19!G:G,MATCH(A357,Players19!C:C,0))</f>
        <v>DEF</v>
      </c>
      <c r="V357" t="s">
        <v>369</v>
      </c>
      <c r="W357" s="62">
        <v>43527</v>
      </c>
    </row>
    <row r="358" spans="1:23" x14ac:dyDescent="0.2">
      <c r="A358" t="s">
        <v>2670</v>
      </c>
      <c r="B358" t="s">
        <v>288</v>
      </c>
      <c r="C358" t="s">
        <v>2844</v>
      </c>
      <c r="D358" s="3">
        <v>33</v>
      </c>
      <c r="E358" s="3">
        <v>45</v>
      </c>
      <c r="F358" s="3">
        <v>39</v>
      </c>
      <c r="G358" s="3">
        <v>5</v>
      </c>
      <c r="H358" s="3">
        <v>5</v>
      </c>
      <c r="I358" s="3">
        <v>2</v>
      </c>
      <c r="J358" s="3" t="s">
        <v>2854</v>
      </c>
      <c r="K358" s="3" t="s">
        <v>2854</v>
      </c>
      <c r="L358" s="22" t="s">
        <v>2834</v>
      </c>
      <c r="M358" s="57" t="s">
        <v>2854</v>
      </c>
      <c r="N358" s="3">
        <v>4</v>
      </c>
      <c r="O358" s="3">
        <v>2</v>
      </c>
      <c r="P358" s="3" t="s">
        <v>2854</v>
      </c>
      <c r="Q358" s="3">
        <v>80</v>
      </c>
      <c r="R358" s="3">
        <v>71</v>
      </c>
      <c r="S358" s="24">
        <f t="shared" si="5"/>
        <v>53.87323943661972</v>
      </c>
      <c r="T358" t="str">
        <f>INDEX(Players19!K:K,MATCH(A358,Players19!C:C,0))</f>
        <v>Rookie</v>
      </c>
      <c r="U358" t="str">
        <f>INDEX(Players19!G:G,MATCH(A358,Players19!C:C,0))</f>
        <v>MID/DEF</v>
      </c>
      <c r="V358" t="s">
        <v>369</v>
      </c>
      <c r="W358" s="62">
        <v>43527</v>
      </c>
    </row>
    <row r="359" spans="1:23" x14ac:dyDescent="0.2">
      <c r="A359" t="s">
        <v>1536</v>
      </c>
      <c r="B359" t="s">
        <v>288</v>
      </c>
      <c r="C359" t="s">
        <v>2844</v>
      </c>
      <c r="D359" s="3">
        <v>28</v>
      </c>
      <c r="E359" s="3">
        <v>31</v>
      </c>
      <c r="F359" s="3">
        <v>26</v>
      </c>
      <c r="G359" s="3">
        <v>3</v>
      </c>
      <c r="H359" s="3">
        <v>5</v>
      </c>
      <c r="I359" s="3">
        <v>1</v>
      </c>
      <c r="J359" s="3" t="s">
        <v>2854</v>
      </c>
      <c r="K359" s="3" t="s">
        <v>2854</v>
      </c>
      <c r="L359" s="22" t="s">
        <v>2854</v>
      </c>
      <c r="M359" s="57">
        <v>1</v>
      </c>
      <c r="N359" s="3">
        <v>3</v>
      </c>
      <c r="O359" s="3">
        <v>1</v>
      </c>
      <c r="P359" s="3">
        <v>1</v>
      </c>
      <c r="Q359" s="3">
        <v>87</v>
      </c>
      <c r="R359" s="3">
        <v>31</v>
      </c>
      <c r="S359" s="24">
        <f t="shared" si="5"/>
        <v>85</v>
      </c>
      <c r="T359" t="str">
        <f>INDEX(Players19!K:K,MATCH(A359,Players19!C:C,0))</f>
        <v>MPR</v>
      </c>
      <c r="U359" t="str">
        <f>INDEX(Players19!G:G,MATCH(A359,Players19!C:C,0))</f>
        <v>MID</v>
      </c>
      <c r="V359" t="s">
        <v>369</v>
      </c>
      <c r="W359" s="62">
        <v>43527</v>
      </c>
    </row>
    <row r="360" spans="1:23" x14ac:dyDescent="0.2">
      <c r="A360" t="s">
        <v>709</v>
      </c>
      <c r="B360" t="s">
        <v>288</v>
      </c>
      <c r="C360" t="s">
        <v>2844</v>
      </c>
      <c r="D360" s="3">
        <v>24</v>
      </c>
      <c r="E360" s="3">
        <v>30</v>
      </c>
      <c r="F360" s="3">
        <v>26</v>
      </c>
      <c r="G360" s="3">
        <v>3</v>
      </c>
      <c r="H360" s="3">
        <v>2</v>
      </c>
      <c r="I360" s="3" t="s">
        <v>2854</v>
      </c>
      <c r="J360" s="3">
        <v>1</v>
      </c>
      <c r="K360" s="3" t="s">
        <v>2854</v>
      </c>
      <c r="L360" s="22" t="s">
        <v>2832</v>
      </c>
      <c r="M360" s="57">
        <v>1</v>
      </c>
      <c r="N360" s="3">
        <v>3</v>
      </c>
      <c r="O360" s="3">
        <v>1</v>
      </c>
      <c r="P360" s="3" t="s">
        <v>2854</v>
      </c>
      <c r="Q360" s="3">
        <v>80</v>
      </c>
      <c r="R360" s="3">
        <v>53</v>
      </c>
      <c r="S360" s="24">
        <f t="shared" si="5"/>
        <v>48.113207547169807</v>
      </c>
      <c r="T360" t="str">
        <f>INDEX(Players19!K:K,MATCH(A360,Players19!C:C,0))</f>
        <v>MPR</v>
      </c>
      <c r="U360" t="str">
        <f>INDEX(Players19!G:G,MATCH(A360,Players19!C:C,0))</f>
        <v>FWD</v>
      </c>
      <c r="V360" t="s">
        <v>369</v>
      </c>
      <c r="W360" s="62">
        <v>43527</v>
      </c>
    </row>
    <row r="361" spans="1:23" x14ac:dyDescent="0.2">
      <c r="A361" t="s">
        <v>2725</v>
      </c>
      <c r="B361" t="s">
        <v>288</v>
      </c>
      <c r="C361" t="s">
        <v>2844</v>
      </c>
      <c r="D361" s="3">
        <v>14</v>
      </c>
      <c r="E361" s="3">
        <v>10</v>
      </c>
      <c r="F361" s="3">
        <v>11</v>
      </c>
      <c r="G361" s="3">
        <v>4</v>
      </c>
      <c r="H361" s="3" t="s">
        <v>2854</v>
      </c>
      <c r="I361" s="3" t="s">
        <v>2854</v>
      </c>
      <c r="J361" s="3">
        <v>1</v>
      </c>
      <c r="K361" s="3" t="s">
        <v>2854</v>
      </c>
      <c r="L361" s="22" t="s">
        <v>2833</v>
      </c>
      <c r="M361" s="57">
        <v>0.1</v>
      </c>
      <c r="N361" s="3">
        <v>1</v>
      </c>
      <c r="O361" s="3">
        <v>1</v>
      </c>
      <c r="P361" s="3">
        <v>2</v>
      </c>
      <c r="Q361" s="3">
        <v>25</v>
      </c>
      <c r="R361" s="3">
        <v>34</v>
      </c>
      <c r="S361" s="24">
        <f t="shared" si="5"/>
        <v>25</v>
      </c>
      <c r="T361" t="str">
        <f>INDEX(Players19!K:K,MATCH(A361,Players19!C:C,0))</f>
        <v>Rookie</v>
      </c>
      <c r="U361" t="str">
        <f>INDEX(Players19!G:G,MATCH(A361,Players19!C:C,0))</f>
        <v>MID</v>
      </c>
      <c r="V361" t="s">
        <v>369</v>
      </c>
      <c r="W361" s="62">
        <v>43527</v>
      </c>
    </row>
    <row r="362" spans="1:23" x14ac:dyDescent="0.2">
      <c r="A362" t="s">
        <v>568</v>
      </c>
      <c r="B362" t="s">
        <v>144</v>
      </c>
      <c r="C362" t="s">
        <v>2844</v>
      </c>
      <c r="D362" s="3">
        <v>95</v>
      </c>
      <c r="E362" s="3">
        <v>94</v>
      </c>
      <c r="F362" s="3">
        <v>84</v>
      </c>
      <c r="G362" s="3">
        <v>15</v>
      </c>
      <c r="H362" s="3">
        <v>11</v>
      </c>
      <c r="I362" s="3">
        <v>4</v>
      </c>
      <c r="J362" s="3">
        <v>4</v>
      </c>
      <c r="K362" s="3" t="s">
        <v>2854</v>
      </c>
      <c r="L362" s="22" t="s">
        <v>2854</v>
      </c>
      <c r="M362" s="57" t="s">
        <v>2854</v>
      </c>
      <c r="N362" s="3">
        <v>8</v>
      </c>
      <c r="O362" s="3">
        <v>4</v>
      </c>
      <c r="P362" s="3">
        <v>5</v>
      </c>
      <c r="Q362" s="3">
        <v>65</v>
      </c>
      <c r="R362" s="3">
        <v>53</v>
      </c>
      <c r="S362" s="24">
        <f t="shared" si="5"/>
        <v>150.75471698113208</v>
      </c>
      <c r="T362" t="str">
        <f>INDEX(Players19!K:K,MATCH(A362,Players19!C:C,0))</f>
        <v>MPR</v>
      </c>
      <c r="U362" t="str">
        <f>INDEX(Players19!G:G,MATCH(A362,Players19!C:C,0))</f>
        <v>MID</v>
      </c>
      <c r="V362" t="s">
        <v>443</v>
      </c>
      <c r="W362" s="62">
        <v>43527</v>
      </c>
    </row>
    <row r="363" spans="1:23" x14ac:dyDescent="0.2">
      <c r="A363" t="s">
        <v>698</v>
      </c>
      <c r="B363" t="s">
        <v>144</v>
      </c>
      <c r="C363" t="s">
        <v>2844</v>
      </c>
      <c r="D363" s="3">
        <v>86</v>
      </c>
      <c r="E363" s="3">
        <v>74</v>
      </c>
      <c r="F363" s="3">
        <v>88</v>
      </c>
      <c r="G363" s="3">
        <v>4</v>
      </c>
      <c r="H363" s="3">
        <v>4</v>
      </c>
      <c r="I363" s="3">
        <v>3</v>
      </c>
      <c r="J363" s="3">
        <v>3</v>
      </c>
      <c r="K363" s="3">
        <v>47</v>
      </c>
      <c r="L363" s="22" t="s">
        <v>2840</v>
      </c>
      <c r="M363" s="57" t="s">
        <v>2854</v>
      </c>
      <c r="N363" s="3">
        <v>3</v>
      </c>
      <c r="O363" s="3">
        <v>2</v>
      </c>
      <c r="P363" s="3">
        <v>2</v>
      </c>
      <c r="Q363" s="3">
        <v>75</v>
      </c>
      <c r="R363" s="3">
        <v>79</v>
      </c>
      <c r="S363" s="24">
        <f t="shared" si="5"/>
        <v>79.620253164556956</v>
      </c>
      <c r="T363" t="str">
        <f>INDEX(Players19!K:K,MATCH(A363,Players19!C:C,0))</f>
        <v>MPR</v>
      </c>
      <c r="U363" t="str">
        <f>INDEX(Players19!G:G,MATCH(A363,Players19!C:C,0))</f>
        <v>RUC</v>
      </c>
      <c r="V363" t="s">
        <v>443</v>
      </c>
      <c r="W363" s="62">
        <v>43527</v>
      </c>
    </row>
    <row r="364" spans="1:23" x14ac:dyDescent="0.2">
      <c r="A364" t="s">
        <v>669</v>
      </c>
      <c r="B364" t="s">
        <v>144</v>
      </c>
      <c r="C364" t="s">
        <v>2844</v>
      </c>
      <c r="D364" s="3">
        <v>79</v>
      </c>
      <c r="E364" s="3">
        <v>82</v>
      </c>
      <c r="F364" s="3">
        <v>83</v>
      </c>
      <c r="G364" s="3">
        <v>14</v>
      </c>
      <c r="H364" s="3">
        <v>6</v>
      </c>
      <c r="I364" s="3">
        <v>5</v>
      </c>
      <c r="J364" s="3">
        <v>3</v>
      </c>
      <c r="K364" s="3" t="s">
        <v>2854</v>
      </c>
      <c r="L364" s="22" t="s">
        <v>2840</v>
      </c>
      <c r="M364" s="57" t="s">
        <v>2854</v>
      </c>
      <c r="N364" s="3">
        <v>8</v>
      </c>
      <c r="O364" s="3">
        <v>3</v>
      </c>
      <c r="P364" s="3">
        <v>2</v>
      </c>
      <c r="Q364" s="3">
        <v>70</v>
      </c>
      <c r="R364" s="3">
        <v>78</v>
      </c>
      <c r="S364" s="24">
        <f t="shared" si="5"/>
        <v>89.358974358974365</v>
      </c>
      <c r="T364" t="str">
        <f>INDEX(Players19!K:K,MATCH(A364,Players19!C:C,0))</f>
        <v>MPR</v>
      </c>
      <c r="U364" t="str">
        <f>INDEX(Players19!G:G,MATCH(A364,Players19!C:C,0))</f>
        <v>MID/FWD</v>
      </c>
      <c r="V364" t="s">
        <v>443</v>
      </c>
      <c r="W364" s="62">
        <v>43527</v>
      </c>
    </row>
    <row r="365" spans="1:23" x14ac:dyDescent="0.2">
      <c r="A365" t="s">
        <v>978</v>
      </c>
      <c r="B365" t="s">
        <v>144</v>
      </c>
      <c r="C365" t="s">
        <v>2844</v>
      </c>
      <c r="D365" s="3">
        <v>72</v>
      </c>
      <c r="E365" s="3">
        <v>98</v>
      </c>
      <c r="F365" s="3">
        <v>71</v>
      </c>
      <c r="G365" s="3">
        <v>11</v>
      </c>
      <c r="H365" s="3">
        <v>10</v>
      </c>
      <c r="I365" s="3">
        <v>5</v>
      </c>
      <c r="J365" s="3">
        <v>1</v>
      </c>
      <c r="K365" s="3" t="s">
        <v>2854</v>
      </c>
      <c r="L365" s="22" t="s">
        <v>2854</v>
      </c>
      <c r="M365" s="57" t="s">
        <v>2854</v>
      </c>
      <c r="N365" s="3">
        <v>9</v>
      </c>
      <c r="O365" s="3">
        <v>2</v>
      </c>
      <c r="P365" s="3">
        <v>2</v>
      </c>
      <c r="Q365" s="3">
        <v>81</v>
      </c>
      <c r="R365" s="3">
        <v>65</v>
      </c>
      <c r="S365" s="24">
        <f t="shared" si="5"/>
        <v>128.15384615384616</v>
      </c>
      <c r="T365" t="str">
        <f>INDEX(Players19!K:K,MATCH(A365,Players19!C:C,0))</f>
        <v>MPR</v>
      </c>
      <c r="U365" t="str">
        <f>INDEX(Players19!G:G,MATCH(A365,Players19!C:C,0))</f>
        <v>FWD</v>
      </c>
      <c r="V365" t="s">
        <v>443</v>
      </c>
      <c r="W365" s="62">
        <v>43527</v>
      </c>
    </row>
    <row r="366" spans="1:23" x14ac:dyDescent="0.2">
      <c r="A366" t="s">
        <v>614</v>
      </c>
      <c r="B366" t="s">
        <v>144</v>
      </c>
      <c r="C366" t="s">
        <v>2844</v>
      </c>
      <c r="D366" s="3">
        <v>71</v>
      </c>
      <c r="E366" s="3">
        <v>70</v>
      </c>
      <c r="F366" s="3">
        <v>78</v>
      </c>
      <c r="G366" s="3">
        <v>9</v>
      </c>
      <c r="H366" s="3">
        <v>3</v>
      </c>
      <c r="I366" s="3">
        <v>5</v>
      </c>
      <c r="J366" s="3">
        <v>2</v>
      </c>
      <c r="K366" s="3" t="s">
        <v>2854</v>
      </c>
      <c r="L366" s="22" t="s">
        <v>2832</v>
      </c>
      <c r="M366" s="57">
        <v>2.2000000000000002</v>
      </c>
      <c r="N366" s="3">
        <v>6</v>
      </c>
      <c r="O366" s="3">
        <v>1</v>
      </c>
      <c r="P366" s="3" t="s">
        <v>2854</v>
      </c>
      <c r="Q366" s="3">
        <v>58</v>
      </c>
      <c r="R366" s="3">
        <v>52</v>
      </c>
      <c r="S366" s="24">
        <f t="shared" si="5"/>
        <v>114.42307692307693</v>
      </c>
      <c r="T366" t="str">
        <f>INDEX(Players19!K:K,MATCH(A366,Players19!C:C,0))</f>
        <v>MPR</v>
      </c>
      <c r="U366" t="str">
        <f>INDEX(Players19!G:G,MATCH(A366,Players19!C:C,0))</f>
        <v>FWD</v>
      </c>
      <c r="V366" t="s">
        <v>443</v>
      </c>
      <c r="W366" s="62">
        <v>43527</v>
      </c>
    </row>
    <row r="367" spans="1:23" x14ac:dyDescent="0.2">
      <c r="A367" t="s">
        <v>1982</v>
      </c>
      <c r="B367" t="s">
        <v>144</v>
      </c>
      <c r="C367" t="s">
        <v>2844</v>
      </c>
      <c r="D367" s="3">
        <v>69</v>
      </c>
      <c r="E367" s="3">
        <v>74</v>
      </c>
      <c r="F367" s="3">
        <v>63</v>
      </c>
      <c r="G367" s="3">
        <v>9</v>
      </c>
      <c r="H367" s="3">
        <v>11</v>
      </c>
      <c r="I367" s="3">
        <v>1</v>
      </c>
      <c r="J367" s="3">
        <v>4</v>
      </c>
      <c r="K367" s="3" t="s">
        <v>2854</v>
      </c>
      <c r="L367" s="22" t="s">
        <v>2832</v>
      </c>
      <c r="M367" s="57" t="s">
        <v>2854</v>
      </c>
      <c r="N367" s="3">
        <v>9</v>
      </c>
      <c r="O367" s="3">
        <v>5</v>
      </c>
      <c r="P367" s="3">
        <v>3</v>
      </c>
      <c r="Q367" s="3">
        <v>75</v>
      </c>
      <c r="R367" s="3">
        <v>71</v>
      </c>
      <c r="S367" s="24">
        <f t="shared" si="5"/>
        <v>88.591549295774641</v>
      </c>
      <c r="T367" t="str">
        <f>INDEX(Players19!K:K,MATCH(A367,Players19!C:C,0))</f>
        <v>MPR</v>
      </c>
      <c r="U367" t="str">
        <f>INDEX(Players19!G:G,MATCH(A367,Players19!C:C,0))</f>
        <v>MID/DEF</v>
      </c>
      <c r="V367" t="s">
        <v>443</v>
      </c>
      <c r="W367" s="62">
        <v>43527</v>
      </c>
    </row>
    <row r="368" spans="1:23" x14ac:dyDescent="0.2">
      <c r="A368" t="s">
        <v>697</v>
      </c>
      <c r="B368" t="s">
        <v>144</v>
      </c>
      <c r="C368" t="s">
        <v>2844</v>
      </c>
      <c r="D368" s="3">
        <v>68</v>
      </c>
      <c r="E368" s="3">
        <v>64</v>
      </c>
      <c r="F368" s="3">
        <v>60</v>
      </c>
      <c r="G368" s="3">
        <v>15</v>
      </c>
      <c r="H368" s="3">
        <v>8</v>
      </c>
      <c r="I368" s="3">
        <v>1</v>
      </c>
      <c r="J368" s="3">
        <v>1</v>
      </c>
      <c r="K368" s="3" t="s">
        <v>2854</v>
      </c>
      <c r="L368" s="22" t="s">
        <v>2854</v>
      </c>
      <c r="M368" s="57" t="s">
        <v>2854</v>
      </c>
      <c r="N368" s="3">
        <v>3</v>
      </c>
      <c r="O368" s="3" t="s">
        <v>2854</v>
      </c>
      <c r="P368" s="3">
        <v>3</v>
      </c>
      <c r="Q368" s="3">
        <v>78</v>
      </c>
      <c r="R368" s="3">
        <v>81</v>
      </c>
      <c r="S368" s="24">
        <f t="shared" si="5"/>
        <v>67.160493827160494</v>
      </c>
      <c r="T368" t="str">
        <f>INDEX(Players19!K:K,MATCH(A368,Players19!C:C,0))</f>
        <v>MPR</v>
      </c>
      <c r="U368" t="str">
        <f>INDEX(Players19!G:G,MATCH(A368,Players19!C:C,0))</f>
        <v>DEF</v>
      </c>
      <c r="V368" t="s">
        <v>443</v>
      </c>
      <c r="W368" s="62">
        <v>43527</v>
      </c>
    </row>
    <row r="369" spans="1:23" x14ac:dyDescent="0.2">
      <c r="A369" t="s">
        <v>1651</v>
      </c>
      <c r="B369" t="s">
        <v>144</v>
      </c>
      <c r="C369" t="s">
        <v>2844</v>
      </c>
      <c r="D369" s="3">
        <v>67</v>
      </c>
      <c r="E369" s="3">
        <v>65</v>
      </c>
      <c r="F369" s="3">
        <v>64</v>
      </c>
      <c r="G369" s="3">
        <v>6</v>
      </c>
      <c r="H369" s="3">
        <v>7</v>
      </c>
      <c r="I369" s="3">
        <v>6</v>
      </c>
      <c r="J369" s="3">
        <v>2</v>
      </c>
      <c r="K369" s="3" t="s">
        <v>2854</v>
      </c>
      <c r="L369" s="22" t="s">
        <v>2833</v>
      </c>
      <c r="M369" s="57">
        <v>2</v>
      </c>
      <c r="N369" s="3">
        <v>3</v>
      </c>
      <c r="O369" s="3" t="s">
        <v>2854</v>
      </c>
      <c r="P369" s="3">
        <v>4</v>
      </c>
      <c r="Q369" s="3">
        <v>76</v>
      </c>
      <c r="R369" s="3">
        <v>77</v>
      </c>
      <c r="S369" s="24">
        <f t="shared" si="5"/>
        <v>71.753246753246742</v>
      </c>
      <c r="T369" t="str">
        <f>INDEX(Players19!K:K,MATCH(A369,Players19!C:C,0))</f>
        <v>Rookie</v>
      </c>
      <c r="U369" t="str">
        <f>INDEX(Players19!G:G,MATCH(A369,Players19!C:C,0))</f>
        <v>FWD</v>
      </c>
      <c r="V369" t="s">
        <v>443</v>
      </c>
      <c r="W369" s="62">
        <v>43527</v>
      </c>
    </row>
    <row r="370" spans="1:23" x14ac:dyDescent="0.2">
      <c r="A370" t="s">
        <v>861</v>
      </c>
      <c r="B370" t="s">
        <v>144</v>
      </c>
      <c r="C370" t="s">
        <v>2844</v>
      </c>
      <c r="D370" s="3">
        <v>66</v>
      </c>
      <c r="E370" s="3">
        <v>59</v>
      </c>
      <c r="F370" s="3">
        <v>63</v>
      </c>
      <c r="G370" s="3">
        <v>9</v>
      </c>
      <c r="H370" s="3">
        <v>5</v>
      </c>
      <c r="I370" s="3">
        <v>4</v>
      </c>
      <c r="J370" s="3">
        <v>4</v>
      </c>
      <c r="K370" s="3" t="s">
        <v>2854</v>
      </c>
      <c r="L370" s="22" t="s">
        <v>2832</v>
      </c>
      <c r="M370" s="57" t="s">
        <v>2854</v>
      </c>
      <c r="N370" s="3">
        <v>5</v>
      </c>
      <c r="O370" s="3">
        <v>1</v>
      </c>
      <c r="P370" s="3">
        <v>3</v>
      </c>
      <c r="Q370" s="3">
        <v>64</v>
      </c>
      <c r="R370" s="3">
        <v>46</v>
      </c>
      <c r="S370" s="24">
        <f t="shared" si="5"/>
        <v>109.02173913043478</v>
      </c>
      <c r="T370" t="str">
        <f>INDEX(Players19!K:K,MATCH(A370,Players19!C:C,0))</f>
        <v>Rookie</v>
      </c>
      <c r="U370" t="str">
        <f>INDEX(Players19!G:G,MATCH(A370,Players19!C:C,0))</f>
        <v>FWD</v>
      </c>
      <c r="V370" t="s">
        <v>443</v>
      </c>
      <c r="W370" s="62">
        <v>43527</v>
      </c>
    </row>
    <row r="371" spans="1:23" x14ac:dyDescent="0.2">
      <c r="A371" t="s">
        <v>822</v>
      </c>
      <c r="B371" t="s">
        <v>144</v>
      </c>
      <c r="C371" t="s">
        <v>2844</v>
      </c>
      <c r="D371" s="3">
        <v>66</v>
      </c>
      <c r="E371" s="3">
        <v>61</v>
      </c>
      <c r="F371" s="3">
        <v>63</v>
      </c>
      <c r="G371" s="3">
        <v>9</v>
      </c>
      <c r="H371" s="3">
        <v>2</v>
      </c>
      <c r="I371" s="3">
        <v>7</v>
      </c>
      <c r="J371" s="3" t="s">
        <v>2854</v>
      </c>
      <c r="K371" s="3">
        <v>6</v>
      </c>
      <c r="L371" s="22" t="s">
        <v>2832</v>
      </c>
      <c r="M371" s="57">
        <v>1.1000000000000001</v>
      </c>
      <c r="N371" s="3">
        <v>5</v>
      </c>
      <c r="O371" s="3" t="s">
        <v>2854</v>
      </c>
      <c r="P371" s="3">
        <v>4</v>
      </c>
      <c r="Q371" s="3">
        <v>45</v>
      </c>
      <c r="R371" s="3">
        <v>90</v>
      </c>
      <c r="S371" s="24">
        <f t="shared" si="5"/>
        <v>57.611111111111114</v>
      </c>
      <c r="T371" t="str">
        <f>INDEX(Players19!K:K,MATCH(A371,Players19!C:C,0))</f>
        <v>MPR</v>
      </c>
      <c r="U371" t="str">
        <f>INDEX(Players19!G:G,MATCH(A371,Players19!C:C,0))</f>
        <v>FWD</v>
      </c>
      <c r="V371" t="s">
        <v>443</v>
      </c>
      <c r="W371" s="62">
        <v>43527</v>
      </c>
    </row>
    <row r="372" spans="1:23" x14ac:dyDescent="0.2">
      <c r="A372" t="s">
        <v>1585</v>
      </c>
      <c r="B372" t="s">
        <v>144</v>
      </c>
      <c r="C372" t="s">
        <v>2844</v>
      </c>
      <c r="D372" s="3">
        <v>65</v>
      </c>
      <c r="E372" s="3">
        <v>93</v>
      </c>
      <c r="F372" s="3">
        <v>74</v>
      </c>
      <c r="G372" s="3">
        <v>9</v>
      </c>
      <c r="H372" s="3">
        <v>3</v>
      </c>
      <c r="I372" s="3">
        <v>3</v>
      </c>
      <c r="J372" s="3">
        <v>5</v>
      </c>
      <c r="K372" s="3" t="s">
        <v>2854</v>
      </c>
      <c r="L372" s="22" t="s">
        <v>2845</v>
      </c>
      <c r="M372" s="57" t="s">
        <v>2854</v>
      </c>
      <c r="N372" s="3">
        <v>8</v>
      </c>
      <c r="O372" s="3">
        <v>1</v>
      </c>
      <c r="P372" s="3" t="s">
        <v>2854</v>
      </c>
      <c r="Q372" s="3">
        <v>91</v>
      </c>
      <c r="R372" s="3">
        <v>91</v>
      </c>
      <c r="S372" s="24">
        <f t="shared" si="5"/>
        <v>86.868131868131854</v>
      </c>
      <c r="T372" t="str">
        <f>INDEX(Players19!K:K,MATCH(A372,Players19!C:C,0))</f>
        <v>Rookie</v>
      </c>
      <c r="U372" t="str">
        <f>INDEX(Players19!G:G,MATCH(A372,Players19!C:C,0))</f>
        <v>DEF</v>
      </c>
      <c r="V372" t="s">
        <v>443</v>
      </c>
      <c r="W372" s="62">
        <v>43527</v>
      </c>
    </row>
    <row r="373" spans="1:23" x14ac:dyDescent="0.2">
      <c r="A373" t="s">
        <v>974</v>
      </c>
      <c r="B373" t="s">
        <v>144</v>
      </c>
      <c r="C373" t="s">
        <v>2844</v>
      </c>
      <c r="D373" s="3">
        <v>63</v>
      </c>
      <c r="E373" s="3">
        <v>81</v>
      </c>
      <c r="F373" s="3">
        <v>66</v>
      </c>
      <c r="G373" s="3">
        <v>6</v>
      </c>
      <c r="H373" s="3">
        <v>8</v>
      </c>
      <c r="I373" s="3">
        <v>1</v>
      </c>
      <c r="J373" s="3">
        <v>6</v>
      </c>
      <c r="K373" s="3" t="s">
        <v>2854</v>
      </c>
      <c r="L373" s="22" t="s">
        <v>2842</v>
      </c>
      <c r="M373" s="57">
        <v>1.1000000000000001</v>
      </c>
      <c r="N373" s="3">
        <v>9</v>
      </c>
      <c r="O373" s="3">
        <v>3</v>
      </c>
      <c r="P373" s="3">
        <v>2</v>
      </c>
      <c r="Q373" s="3">
        <v>57</v>
      </c>
      <c r="R373" s="3">
        <v>68</v>
      </c>
      <c r="S373" s="24">
        <f t="shared" si="5"/>
        <v>101.25</v>
      </c>
      <c r="T373" t="str">
        <f>INDEX(Players19!K:K,MATCH(A373,Players19!C:C,0))</f>
        <v>MPR</v>
      </c>
      <c r="U373" t="str">
        <f>INDEX(Players19!G:G,MATCH(A373,Players19!C:C,0))</f>
        <v>MID</v>
      </c>
      <c r="V373" t="s">
        <v>443</v>
      </c>
      <c r="W373" s="62">
        <v>43527</v>
      </c>
    </row>
    <row r="374" spans="1:23" x14ac:dyDescent="0.2">
      <c r="A374" t="s">
        <v>544</v>
      </c>
      <c r="B374" t="s">
        <v>144</v>
      </c>
      <c r="C374" t="s">
        <v>2844</v>
      </c>
      <c r="D374" s="3">
        <v>62</v>
      </c>
      <c r="E374" s="3">
        <v>68</v>
      </c>
      <c r="F374" s="3">
        <v>63</v>
      </c>
      <c r="G374" s="3">
        <v>15</v>
      </c>
      <c r="H374" s="3">
        <v>6</v>
      </c>
      <c r="I374" s="3">
        <v>2</v>
      </c>
      <c r="J374" s="3" t="s">
        <v>2854</v>
      </c>
      <c r="K374" s="3" t="s">
        <v>2854</v>
      </c>
      <c r="L374" s="22" t="s">
        <v>2839</v>
      </c>
      <c r="M374" s="57">
        <v>0.1</v>
      </c>
      <c r="N374" s="3">
        <v>12</v>
      </c>
      <c r="O374" s="3">
        <v>7</v>
      </c>
      <c r="P374" s="3">
        <v>5</v>
      </c>
      <c r="Q374" s="3">
        <v>66</v>
      </c>
      <c r="R374" s="3">
        <v>56</v>
      </c>
      <c r="S374" s="24">
        <f t="shared" si="5"/>
        <v>103.21428571428571</v>
      </c>
      <c r="T374" t="str">
        <f>INDEX(Players19!K:K,MATCH(A374,Players19!C:C,0))</f>
        <v>MPR</v>
      </c>
      <c r="U374" t="str">
        <f>INDEX(Players19!G:G,MATCH(A374,Players19!C:C,0))</f>
        <v>MID</v>
      </c>
      <c r="V374" t="s">
        <v>443</v>
      </c>
      <c r="W374" s="62">
        <v>43527</v>
      </c>
    </row>
    <row r="375" spans="1:23" x14ac:dyDescent="0.2">
      <c r="A375" t="s">
        <v>2623</v>
      </c>
      <c r="B375" t="s">
        <v>144</v>
      </c>
      <c r="C375" t="s">
        <v>2844</v>
      </c>
      <c r="D375" s="3">
        <v>61</v>
      </c>
      <c r="E375" s="3">
        <v>68</v>
      </c>
      <c r="F375" s="3">
        <v>68</v>
      </c>
      <c r="G375" s="3">
        <v>9</v>
      </c>
      <c r="H375" s="3" t="s">
        <v>2854</v>
      </c>
      <c r="I375" s="3">
        <v>5</v>
      </c>
      <c r="J375" s="3">
        <v>1</v>
      </c>
      <c r="K375" s="3" t="s">
        <v>2854</v>
      </c>
      <c r="L375" s="22" t="s">
        <v>2832</v>
      </c>
      <c r="M375" s="57">
        <v>2.2000000000000002</v>
      </c>
      <c r="N375" s="3">
        <v>5</v>
      </c>
      <c r="O375" s="3" t="s">
        <v>2854</v>
      </c>
      <c r="P375" s="3" t="s">
        <v>2854</v>
      </c>
      <c r="Q375" s="3">
        <v>77</v>
      </c>
      <c r="R375" s="3">
        <v>71</v>
      </c>
      <c r="S375" s="24">
        <f t="shared" si="5"/>
        <v>81.408450704225345</v>
      </c>
      <c r="T375" t="str">
        <f>INDEX(Players19!K:K,MATCH(A375,Players19!C:C,0))</f>
        <v>Rookie</v>
      </c>
      <c r="U375" t="str">
        <f>INDEX(Players19!G:G,MATCH(A375,Players19!C:C,0))</f>
        <v>FWD/DEF</v>
      </c>
      <c r="V375" t="s">
        <v>443</v>
      </c>
      <c r="W375" s="62">
        <v>43527</v>
      </c>
    </row>
    <row r="376" spans="1:23" x14ac:dyDescent="0.2">
      <c r="A376" t="s">
        <v>1652</v>
      </c>
      <c r="B376" t="s">
        <v>144</v>
      </c>
      <c r="C376" t="s">
        <v>2844</v>
      </c>
      <c r="D376" s="3">
        <v>60</v>
      </c>
      <c r="E376" s="3">
        <v>74</v>
      </c>
      <c r="F376" s="3">
        <v>65</v>
      </c>
      <c r="G376" s="3">
        <v>8</v>
      </c>
      <c r="H376" s="3">
        <v>8</v>
      </c>
      <c r="I376" s="3">
        <v>6</v>
      </c>
      <c r="J376" s="3" t="s">
        <v>2854</v>
      </c>
      <c r="K376" s="3" t="s">
        <v>2854</v>
      </c>
      <c r="L376" s="22" t="s">
        <v>2832</v>
      </c>
      <c r="M376" s="57">
        <v>0.1</v>
      </c>
      <c r="N376" s="3">
        <v>5</v>
      </c>
      <c r="O376" s="3" t="s">
        <v>2854</v>
      </c>
      <c r="P376" s="3">
        <v>1</v>
      </c>
      <c r="Q376" s="3">
        <v>81</v>
      </c>
      <c r="R376" s="3">
        <v>88</v>
      </c>
      <c r="S376" s="24">
        <f t="shared" si="5"/>
        <v>71.477272727272734</v>
      </c>
      <c r="T376" t="str">
        <f>INDEX(Players19!K:K,MATCH(A376,Players19!C:C,0))</f>
        <v>MPR</v>
      </c>
      <c r="U376" t="str">
        <f>INDEX(Players19!G:G,MATCH(A376,Players19!C:C,0))</f>
        <v>DEF</v>
      </c>
      <c r="V376" t="s">
        <v>443</v>
      </c>
      <c r="W376" s="62">
        <v>43527</v>
      </c>
    </row>
    <row r="377" spans="1:23" x14ac:dyDescent="0.2">
      <c r="A377" t="s">
        <v>723</v>
      </c>
      <c r="B377" t="s">
        <v>144</v>
      </c>
      <c r="C377" t="s">
        <v>2844</v>
      </c>
      <c r="D377" s="3">
        <v>58</v>
      </c>
      <c r="E377" s="3">
        <v>56</v>
      </c>
      <c r="F377" s="3">
        <v>56</v>
      </c>
      <c r="G377" s="3">
        <v>12</v>
      </c>
      <c r="H377" s="3">
        <v>3</v>
      </c>
      <c r="I377" s="3">
        <v>2</v>
      </c>
      <c r="J377" s="3">
        <v>3</v>
      </c>
      <c r="K377" s="3" t="s">
        <v>2854</v>
      </c>
      <c r="L377" s="22" t="s">
        <v>2840</v>
      </c>
      <c r="M377" s="57" t="s">
        <v>2854</v>
      </c>
      <c r="N377" s="3">
        <v>2</v>
      </c>
      <c r="O377" s="3" t="s">
        <v>2854</v>
      </c>
      <c r="P377" s="3">
        <v>3</v>
      </c>
      <c r="Q377" s="3">
        <v>80</v>
      </c>
      <c r="R377" s="3">
        <v>86</v>
      </c>
      <c r="S377" s="24">
        <f t="shared" si="5"/>
        <v>55.348837209302332</v>
      </c>
      <c r="T377" t="str">
        <f>INDEX(Players19!K:K,MATCH(A377,Players19!C:C,0))</f>
        <v>MPR</v>
      </c>
      <c r="U377" t="str">
        <f>INDEX(Players19!G:G,MATCH(A377,Players19!C:C,0))</f>
        <v>MID</v>
      </c>
      <c r="V377" t="s">
        <v>443</v>
      </c>
      <c r="W377" s="62">
        <v>43527</v>
      </c>
    </row>
    <row r="378" spans="1:23" x14ac:dyDescent="0.2">
      <c r="A378" t="s">
        <v>537</v>
      </c>
      <c r="B378" t="s">
        <v>144</v>
      </c>
      <c r="C378" t="s">
        <v>2844</v>
      </c>
      <c r="D378" s="3">
        <v>57</v>
      </c>
      <c r="E378" s="3">
        <v>66</v>
      </c>
      <c r="F378" s="3">
        <v>55</v>
      </c>
      <c r="G378" s="3">
        <v>10</v>
      </c>
      <c r="H378" s="3">
        <v>3</v>
      </c>
      <c r="I378" s="3">
        <v>2</v>
      </c>
      <c r="J378" s="3">
        <v>1</v>
      </c>
      <c r="K378" s="3" t="s">
        <v>2854</v>
      </c>
      <c r="L378" s="22" t="s">
        <v>2840</v>
      </c>
      <c r="M378" s="57">
        <v>2.1</v>
      </c>
      <c r="N378" s="3">
        <v>7</v>
      </c>
      <c r="O378" s="3" t="s">
        <v>2854</v>
      </c>
      <c r="P378" s="3">
        <v>3</v>
      </c>
      <c r="Q378" s="3">
        <v>69</v>
      </c>
      <c r="R378" s="3">
        <v>60</v>
      </c>
      <c r="S378" s="24">
        <f t="shared" si="5"/>
        <v>93.500000000000014</v>
      </c>
      <c r="T378" t="str">
        <f>INDEX(Players19!K:K,MATCH(A378,Players19!C:C,0))</f>
        <v>MPR</v>
      </c>
      <c r="U378" t="str">
        <f>INDEX(Players19!G:G,MATCH(A378,Players19!C:C,0))</f>
        <v>FWD</v>
      </c>
      <c r="V378" t="s">
        <v>443</v>
      </c>
      <c r="W378" s="62">
        <v>43527</v>
      </c>
    </row>
    <row r="379" spans="1:23" x14ac:dyDescent="0.2">
      <c r="A379" t="s">
        <v>925</v>
      </c>
      <c r="B379" t="s">
        <v>144</v>
      </c>
      <c r="C379" t="s">
        <v>2844</v>
      </c>
      <c r="D379" s="3">
        <v>54</v>
      </c>
      <c r="E379" s="3">
        <v>38</v>
      </c>
      <c r="F379" s="3">
        <v>53</v>
      </c>
      <c r="G379" s="3">
        <v>6</v>
      </c>
      <c r="H379" s="3">
        <v>6</v>
      </c>
      <c r="I379" s="3">
        <v>3</v>
      </c>
      <c r="J379" s="3">
        <v>4</v>
      </c>
      <c r="K379" s="3" t="s">
        <v>2854</v>
      </c>
      <c r="L379" s="22" t="s">
        <v>2840</v>
      </c>
      <c r="M379" s="57">
        <v>0.1</v>
      </c>
      <c r="N379" s="3">
        <v>6</v>
      </c>
      <c r="O379" s="3">
        <v>4</v>
      </c>
      <c r="P379" s="3">
        <v>3</v>
      </c>
      <c r="Q379" s="3">
        <v>50</v>
      </c>
      <c r="R379" s="3">
        <v>74</v>
      </c>
      <c r="S379" s="24">
        <f t="shared" si="5"/>
        <v>43.648648648648646</v>
      </c>
      <c r="T379" t="str">
        <f>INDEX(Players19!K:K,MATCH(A379,Players19!C:C,0))</f>
        <v>MPR</v>
      </c>
      <c r="U379" t="str">
        <f>INDEX(Players19!G:G,MATCH(A379,Players19!C:C,0))</f>
        <v>MID</v>
      </c>
      <c r="V379" t="s">
        <v>443</v>
      </c>
      <c r="W379" s="62">
        <v>43527</v>
      </c>
    </row>
    <row r="380" spans="1:23" x14ac:dyDescent="0.2">
      <c r="A380" t="s">
        <v>908</v>
      </c>
      <c r="B380" t="s">
        <v>144</v>
      </c>
      <c r="C380" t="s">
        <v>2844</v>
      </c>
      <c r="D380" s="3">
        <v>49</v>
      </c>
      <c r="E380" s="3">
        <v>67</v>
      </c>
      <c r="F380" s="3">
        <v>54</v>
      </c>
      <c r="G380" s="3">
        <v>3</v>
      </c>
      <c r="H380" s="3">
        <v>13</v>
      </c>
      <c r="I380" s="3">
        <v>1</v>
      </c>
      <c r="J380" s="3">
        <v>3</v>
      </c>
      <c r="K380" s="3" t="s">
        <v>2854</v>
      </c>
      <c r="L380" s="22" t="s">
        <v>2837</v>
      </c>
      <c r="M380" s="57" t="s">
        <v>2854</v>
      </c>
      <c r="N380" s="3">
        <v>12</v>
      </c>
      <c r="O380" s="3">
        <v>5</v>
      </c>
      <c r="P380" s="3">
        <v>1</v>
      </c>
      <c r="Q380" s="3">
        <v>68</v>
      </c>
      <c r="R380" s="3">
        <v>48</v>
      </c>
      <c r="S380" s="24">
        <f t="shared" si="5"/>
        <v>118.64583333333333</v>
      </c>
      <c r="T380" t="str">
        <f>INDEX(Players19!K:K,MATCH(A380,Players19!C:C,0))</f>
        <v>MPR</v>
      </c>
      <c r="U380" t="str">
        <f>INDEX(Players19!G:G,MATCH(A380,Players19!C:C,0))</f>
        <v>MID</v>
      </c>
      <c r="V380" t="s">
        <v>443</v>
      </c>
      <c r="W380" s="62">
        <v>43527</v>
      </c>
    </row>
    <row r="381" spans="1:23" x14ac:dyDescent="0.2">
      <c r="A381" t="s">
        <v>836</v>
      </c>
      <c r="B381" t="s">
        <v>144</v>
      </c>
      <c r="C381" t="s">
        <v>2844</v>
      </c>
      <c r="D381" s="3">
        <v>41</v>
      </c>
      <c r="E381" s="3">
        <v>62</v>
      </c>
      <c r="F381" s="3">
        <v>43</v>
      </c>
      <c r="G381" s="3">
        <v>3</v>
      </c>
      <c r="H381" s="3">
        <v>5</v>
      </c>
      <c r="I381" s="3">
        <v>2</v>
      </c>
      <c r="J381" s="3">
        <v>4</v>
      </c>
      <c r="K381" s="3" t="s">
        <v>2854</v>
      </c>
      <c r="L381" s="22" t="s">
        <v>2854</v>
      </c>
      <c r="M381" s="57" t="s">
        <v>2854</v>
      </c>
      <c r="N381" s="3">
        <v>4</v>
      </c>
      <c r="O381" s="3">
        <v>1</v>
      </c>
      <c r="P381" s="3" t="s">
        <v>2854</v>
      </c>
      <c r="Q381" s="3">
        <v>75</v>
      </c>
      <c r="R381" s="3">
        <v>83</v>
      </c>
      <c r="S381" s="24">
        <f t="shared" si="5"/>
        <v>63.493975903614455</v>
      </c>
      <c r="T381" t="str">
        <f>INDEX(Players19!K:K,MATCH(A381,Players19!C:C,0))</f>
        <v>MPR</v>
      </c>
      <c r="U381" t="str">
        <f>INDEX(Players19!G:G,MATCH(A381,Players19!C:C,0))</f>
        <v>DEF</v>
      </c>
      <c r="V381" t="s">
        <v>443</v>
      </c>
      <c r="W381" s="62">
        <v>43527</v>
      </c>
    </row>
    <row r="382" spans="1:23" x14ac:dyDescent="0.2">
      <c r="A382" t="s">
        <v>2683</v>
      </c>
      <c r="B382" t="s">
        <v>144</v>
      </c>
      <c r="C382" t="s">
        <v>2844</v>
      </c>
      <c r="D382" s="3">
        <v>33</v>
      </c>
      <c r="E382" s="3">
        <v>31</v>
      </c>
      <c r="F382" s="3">
        <v>36</v>
      </c>
      <c r="G382" s="3">
        <v>4</v>
      </c>
      <c r="H382" s="3">
        <v>4</v>
      </c>
      <c r="I382" s="3">
        <v>3</v>
      </c>
      <c r="J382" s="3">
        <v>1</v>
      </c>
      <c r="K382" s="3" t="s">
        <v>2854</v>
      </c>
      <c r="L382" s="22" t="s">
        <v>2854</v>
      </c>
      <c r="M382" s="57" t="s">
        <v>2854</v>
      </c>
      <c r="N382" s="3">
        <v>1</v>
      </c>
      <c r="O382" s="3" t="s">
        <v>2854</v>
      </c>
      <c r="P382" s="3" t="s">
        <v>2854</v>
      </c>
      <c r="Q382" s="3">
        <v>62</v>
      </c>
      <c r="R382" s="3">
        <v>79</v>
      </c>
      <c r="S382" s="24">
        <f t="shared" si="5"/>
        <v>33.354430379746837</v>
      </c>
      <c r="T382" t="str">
        <f>INDEX(Players19!K:K,MATCH(A382,Players19!C:C,0))</f>
        <v>Rookie</v>
      </c>
      <c r="U382" t="str">
        <f>INDEX(Players19!G:G,MATCH(A382,Players19!C:C,0))</f>
        <v>FWD</v>
      </c>
      <c r="V382" t="s">
        <v>443</v>
      </c>
      <c r="W382" s="62">
        <v>43527</v>
      </c>
    </row>
    <row r="383" spans="1:23" x14ac:dyDescent="0.2">
      <c r="A383" t="s">
        <v>1599</v>
      </c>
      <c r="B383" t="s">
        <v>144</v>
      </c>
      <c r="C383" t="s">
        <v>2844</v>
      </c>
      <c r="D383" s="3">
        <v>29</v>
      </c>
      <c r="E383" s="3">
        <v>43</v>
      </c>
      <c r="F383" s="3">
        <v>31</v>
      </c>
      <c r="G383" s="3">
        <v>3</v>
      </c>
      <c r="H383" s="3">
        <v>10</v>
      </c>
      <c r="I383" s="3" t="s">
        <v>2854</v>
      </c>
      <c r="J383" s="3">
        <v>2</v>
      </c>
      <c r="K383" s="3" t="s">
        <v>2854</v>
      </c>
      <c r="L383" s="22" t="s">
        <v>2843</v>
      </c>
      <c r="M383" s="57" t="s">
        <v>2854</v>
      </c>
      <c r="N383" s="3">
        <v>5</v>
      </c>
      <c r="O383" s="3" t="s">
        <v>2854</v>
      </c>
      <c r="P383" s="3">
        <v>3</v>
      </c>
      <c r="Q383" s="3">
        <v>84</v>
      </c>
      <c r="R383" s="3">
        <v>77</v>
      </c>
      <c r="S383" s="24">
        <f t="shared" si="5"/>
        <v>47.467532467532465</v>
      </c>
      <c r="T383" t="str">
        <f>INDEX(Players19!K:K,MATCH(A383,Players19!C:C,0))</f>
        <v>MPR</v>
      </c>
      <c r="U383" t="str">
        <f>INDEX(Players19!G:G,MATCH(A383,Players19!C:C,0))</f>
        <v>FWD/DEF</v>
      </c>
      <c r="V383" t="s">
        <v>443</v>
      </c>
      <c r="W383" s="62">
        <v>43527</v>
      </c>
    </row>
    <row r="384" spans="1:23" x14ac:dyDescent="0.2">
      <c r="A384" t="s">
        <v>2711</v>
      </c>
      <c r="B384" t="s">
        <v>144</v>
      </c>
      <c r="C384" t="s">
        <v>2844</v>
      </c>
      <c r="D384" s="3">
        <v>25</v>
      </c>
      <c r="E384" s="3">
        <v>32</v>
      </c>
      <c r="F384" s="3">
        <v>27</v>
      </c>
      <c r="G384" s="3">
        <v>3</v>
      </c>
      <c r="H384" s="3">
        <v>4</v>
      </c>
      <c r="I384" s="3">
        <v>1</v>
      </c>
      <c r="J384" s="3">
        <v>2</v>
      </c>
      <c r="K384" s="3" t="s">
        <v>2854</v>
      </c>
      <c r="L384" s="22" t="s">
        <v>2865</v>
      </c>
      <c r="M384" s="57">
        <v>1.1000000000000001</v>
      </c>
      <c r="N384" s="3">
        <v>7</v>
      </c>
      <c r="O384" s="3">
        <v>1</v>
      </c>
      <c r="P384" s="3">
        <v>5</v>
      </c>
      <c r="Q384" s="3">
        <v>85</v>
      </c>
      <c r="R384" s="3">
        <v>74</v>
      </c>
      <c r="S384" s="24">
        <f t="shared" si="5"/>
        <v>36.756756756756758</v>
      </c>
      <c r="T384" t="str">
        <f>INDEX(Players19!K:K,MATCH(A384,Players19!C:C,0))</f>
        <v>Rookie</v>
      </c>
      <c r="U384" t="str">
        <f>INDEX(Players19!G:G,MATCH(A384,Players19!C:C,0))</f>
        <v>FWD</v>
      </c>
      <c r="V384" t="s">
        <v>443</v>
      </c>
      <c r="W384" s="62">
        <v>43527</v>
      </c>
    </row>
    <row r="385" spans="1:23" x14ac:dyDescent="0.2">
      <c r="A385" t="s">
        <v>642</v>
      </c>
      <c r="B385" t="s">
        <v>144</v>
      </c>
      <c r="C385" t="s">
        <v>2844</v>
      </c>
      <c r="D385" s="3">
        <v>25</v>
      </c>
      <c r="E385" s="3">
        <v>23</v>
      </c>
      <c r="F385" s="3">
        <v>23</v>
      </c>
      <c r="G385" s="3">
        <v>6</v>
      </c>
      <c r="H385" s="3">
        <v>5</v>
      </c>
      <c r="I385" s="3">
        <v>1</v>
      </c>
      <c r="J385" s="3" t="s">
        <v>2854</v>
      </c>
      <c r="K385" s="3" t="s">
        <v>2854</v>
      </c>
      <c r="L385" s="22" t="s">
        <v>2835</v>
      </c>
      <c r="M385" s="57" t="s">
        <v>2854</v>
      </c>
      <c r="N385" s="3">
        <v>4</v>
      </c>
      <c r="O385" s="3" t="s">
        <v>2854</v>
      </c>
      <c r="P385" s="3">
        <v>3</v>
      </c>
      <c r="Q385" s="3">
        <v>72</v>
      </c>
      <c r="R385" s="3">
        <v>52</v>
      </c>
      <c r="S385" s="24">
        <f t="shared" si="5"/>
        <v>37.596153846153847</v>
      </c>
      <c r="T385" t="str">
        <f>INDEX(Players19!K:K,MATCH(A385,Players19!C:C,0))</f>
        <v>MPR</v>
      </c>
      <c r="U385" t="str">
        <f>INDEX(Players19!G:G,MATCH(A385,Players19!C:C,0))</f>
        <v>MID</v>
      </c>
      <c r="V385" t="s">
        <v>443</v>
      </c>
      <c r="W385" s="62">
        <v>43527</v>
      </c>
    </row>
    <row r="386" spans="1:23" x14ac:dyDescent="0.2">
      <c r="A386" t="s">
        <v>714</v>
      </c>
      <c r="B386" t="s">
        <v>144</v>
      </c>
      <c r="C386" t="s">
        <v>2844</v>
      </c>
      <c r="D386" s="3">
        <v>22</v>
      </c>
      <c r="E386" s="3">
        <v>39</v>
      </c>
      <c r="F386" s="3">
        <v>22</v>
      </c>
      <c r="G386" s="3">
        <v>4</v>
      </c>
      <c r="H386" s="3">
        <v>3</v>
      </c>
      <c r="I386" s="3" t="s">
        <v>2854</v>
      </c>
      <c r="J386" s="3">
        <v>1</v>
      </c>
      <c r="K386" s="3" t="s">
        <v>2854</v>
      </c>
      <c r="L386" s="22" t="s">
        <v>2854</v>
      </c>
      <c r="M386" s="57" t="s">
        <v>2854</v>
      </c>
      <c r="N386" s="3">
        <v>3</v>
      </c>
      <c r="O386" s="3" t="s">
        <v>2854</v>
      </c>
      <c r="P386" s="3" t="s">
        <v>2854</v>
      </c>
      <c r="Q386" s="3">
        <v>85</v>
      </c>
      <c r="R386" s="3">
        <v>52</v>
      </c>
      <c r="S386" s="24">
        <f t="shared" si="5"/>
        <v>63.75</v>
      </c>
      <c r="T386" t="str">
        <f>INDEX(Players19!K:K,MATCH(A386,Players19!C:C,0))</f>
        <v>MPR</v>
      </c>
      <c r="U386" t="str">
        <f>INDEX(Players19!G:G,MATCH(A386,Players19!C:C,0))</f>
        <v>DEF</v>
      </c>
      <c r="V386" t="s">
        <v>443</v>
      </c>
      <c r="W386" s="62">
        <v>43527</v>
      </c>
    </row>
    <row r="387" spans="1:23" x14ac:dyDescent="0.2">
      <c r="A387" t="s">
        <v>2676</v>
      </c>
      <c r="B387" t="s">
        <v>144</v>
      </c>
      <c r="C387" t="s">
        <v>2844</v>
      </c>
      <c r="D387" s="3">
        <v>10</v>
      </c>
      <c r="E387" s="3">
        <v>12</v>
      </c>
      <c r="F387" s="3">
        <v>7</v>
      </c>
      <c r="G387" s="3" t="s">
        <v>2854</v>
      </c>
      <c r="H387" s="3">
        <v>5</v>
      </c>
      <c r="I387" s="3" t="s">
        <v>2854</v>
      </c>
      <c r="J387" s="3" t="s">
        <v>2854</v>
      </c>
      <c r="K387" s="3" t="s">
        <v>2854</v>
      </c>
      <c r="L387" s="22" t="s">
        <v>2854</v>
      </c>
      <c r="M387" s="57" t="s">
        <v>2854</v>
      </c>
      <c r="N387" s="3">
        <v>2</v>
      </c>
      <c r="O387" s="3" t="s">
        <v>2854</v>
      </c>
      <c r="P387" s="3">
        <v>1</v>
      </c>
      <c r="Q387" s="3">
        <v>60</v>
      </c>
      <c r="R387" s="3">
        <v>49</v>
      </c>
      <c r="S387" s="24">
        <f t="shared" ref="S387:S411" si="6">E387/R387*85</f>
        <v>20.816326530612244</v>
      </c>
      <c r="T387" t="str">
        <f>INDEX(Players19!K:K,MATCH(A387,Players19!C:C,0))</f>
        <v>Rookie</v>
      </c>
      <c r="U387" t="str">
        <f>INDEX(Players19!G:G,MATCH(A387,Players19!C:C,0))</f>
        <v>FWD</v>
      </c>
      <c r="V387" t="s">
        <v>443</v>
      </c>
      <c r="W387" s="62">
        <v>43527</v>
      </c>
    </row>
    <row r="388" spans="1:23" x14ac:dyDescent="0.2">
      <c r="A388" t="s">
        <v>1968</v>
      </c>
      <c r="B388" t="s">
        <v>443</v>
      </c>
      <c r="C388" t="s">
        <v>2844</v>
      </c>
      <c r="D388" s="3">
        <v>131</v>
      </c>
      <c r="E388" s="3">
        <v>143</v>
      </c>
      <c r="F388" s="3">
        <v>135</v>
      </c>
      <c r="G388" s="3">
        <v>18</v>
      </c>
      <c r="H388" s="3">
        <v>22</v>
      </c>
      <c r="I388" s="3">
        <v>3</v>
      </c>
      <c r="J388" s="3">
        <v>7</v>
      </c>
      <c r="K388" s="3" t="s">
        <v>2854</v>
      </c>
      <c r="L388" s="22" t="s">
        <v>2852</v>
      </c>
      <c r="M388" s="57" t="s">
        <v>2854</v>
      </c>
      <c r="N388" s="3">
        <v>13</v>
      </c>
      <c r="O388" s="3">
        <v>7</v>
      </c>
      <c r="P388" s="3">
        <v>3</v>
      </c>
      <c r="Q388" s="3">
        <v>75</v>
      </c>
      <c r="R388" s="3">
        <v>88</v>
      </c>
      <c r="S388" s="24">
        <f t="shared" si="6"/>
        <v>138.125</v>
      </c>
      <c r="T388" t="str">
        <f>INDEX(Players19!K:K,MATCH(A388,Players19!C:C,0))</f>
        <v>Premo</v>
      </c>
      <c r="U388" t="str">
        <f>INDEX(Players19!G:G,MATCH(A388,Players19!C:C,0))</f>
        <v>MID</v>
      </c>
      <c r="V388" t="s">
        <v>144</v>
      </c>
      <c r="W388" s="62">
        <v>43527</v>
      </c>
    </row>
    <row r="389" spans="1:23" x14ac:dyDescent="0.2">
      <c r="A389" t="s">
        <v>2741</v>
      </c>
      <c r="B389" t="s">
        <v>443</v>
      </c>
      <c r="C389" t="s">
        <v>2844</v>
      </c>
      <c r="D389" s="3">
        <v>122</v>
      </c>
      <c r="E389" s="3">
        <v>124</v>
      </c>
      <c r="F389" s="3">
        <v>126</v>
      </c>
      <c r="G389" s="3">
        <v>10</v>
      </c>
      <c r="H389" s="3">
        <v>14</v>
      </c>
      <c r="I389" s="3">
        <v>6</v>
      </c>
      <c r="J389" s="3">
        <v>7</v>
      </c>
      <c r="K389" s="3" t="s">
        <v>2854</v>
      </c>
      <c r="L389" s="22" t="s">
        <v>2837</v>
      </c>
      <c r="M389" s="57">
        <v>3.1</v>
      </c>
      <c r="N389" s="3">
        <v>10</v>
      </c>
      <c r="O389" s="3">
        <v>5</v>
      </c>
      <c r="P389" s="3">
        <v>3</v>
      </c>
      <c r="Q389" s="3">
        <v>79</v>
      </c>
      <c r="R389" s="3">
        <v>78</v>
      </c>
      <c r="S389" s="24">
        <f t="shared" si="6"/>
        <v>135.12820512820511</v>
      </c>
      <c r="T389" t="str">
        <f>INDEX(Players19!K:K,MATCH(A389,Players19!C:C,0))</f>
        <v>Premo</v>
      </c>
      <c r="U389" t="str">
        <f>INDEX(Players19!G:G,MATCH(A389,Players19!C:C,0))</f>
        <v>MID/FWD</v>
      </c>
      <c r="V389" t="s">
        <v>144</v>
      </c>
      <c r="W389" s="62">
        <v>43527</v>
      </c>
    </row>
    <row r="390" spans="1:23" x14ac:dyDescent="0.2">
      <c r="A390" t="s">
        <v>1964</v>
      </c>
      <c r="B390" t="s">
        <v>443</v>
      </c>
      <c r="C390" t="s">
        <v>2844</v>
      </c>
      <c r="D390" s="3">
        <v>113</v>
      </c>
      <c r="E390" s="3">
        <v>99</v>
      </c>
      <c r="F390" s="3">
        <v>119</v>
      </c>
      <c r="G390" s="3">
        <v>19</v>
      </c>
      <c r="H390" s="3">
        <v>13</v>
      </c>
      <c r="I390" s="3">
        <v>6</v>
      </c>
      <c r="J390" s="3">
        <v>1</v>
      </c>
      <c r="K390" s="3" t="s">
        <v>2854</v>
      </c>
      <c r="L390" s="22" t="s">
        <v>2838</v>
      </c>
      <c r="M390" s="57">
        <v>1.2</v>
      </c>
      <c r="N390" s="3">
        <v>9</v>
      </c>
      <c r="O390" s="3">
        <v>3</v>
      </c>
      <c r="P390" s="3">
        <v>3</v>
      </c>
      <c r="Q390" s="3">
        <v>68</v>
      </c>
      <c r="R390" s="3">
        <v>88</v>
      </c>
      <c r="S390" s="24">
        <f t="shared" si="6"/>
        <v>95.625</v>
      </c>
      <c r="T390" t="str">
        <f>INDEX(Players19!K:K,MATCH(A390,Players19!C:C,0))</f>
        <v>Premo</v>
      </c>
      <c r="U390" t="str">
        <f>INDEX(Players19!G:G,MATCH(A390,Players19!C:C,0))</f>
        <v>MID</v>
      </c>
      <c r="V390" t="s">
        <v>144</v>
      </c>
      <c r="W390" s="62">
        <v>43527</v>
      </c>
    </row>
    <row r="391" spans="1:23" x14ac:dyDescent="0.2">
      <c r="A391" t="s">
        <v>2682</v>
      </c>
      <c r="B391" t="s">
        <v>443</v>
      </c>
      <c r="C391" t="s">
        <v>2844</v>
      </c>
      <c r="D391" s="3">
        <v>96</v>
      </c>
      <c r="E391" s="3">
        <v>111</v>
      </c>
      <c r="F391" s="3">
        <v>89</v>
      </c>
      <c r="G391" s="3">
        <v>11</v>
      </c>
      <c r="H391" s="3">
        <v>15</v>
      </c>
      <c r="I391" s="3">
        <v>5</v>
      </c>
      <c r="J391" s="3">
        <v>3</v>
      </c>
      <c r="K391" s="3" t="s">
        <v>2854</v>
      </c>
      <c r="L391" s="22" t="s">
        <v>2854</v>
      </c>
      <c r="M391" s="57">
        <v>1</v>
      </c>
      <c r="N391" s="3">
        <v>12</v>
      </c>
      <c r="O391" s="3">
        <v>8</v>
      </c>
      <c r="P391" s="3">
        <v>4</v>
      </c>
      <c r="Q391" s="3">
        <v>65</v>
      </c>
      <c r="R391" s="3">
        <v>77</v>
      </c>
      <c r="S391" s="24">
        <f t="shared" si="6"/>
        <v>122.53246753246752</v>
      </c>
      <c r="T391" t="str">
        <f>INDEX(Players19!K:K,MATCH(A391,Players19!C:C,0))</f>
        <v>MPR</v>
      </c>
      <c r="U391" t="str">
        <f>INDEX(Players19!G:G,MATCH(A391,Players19!C:C,0))</f>
        <v>MID</v>
      </c>
      <c r="V391" t="s">
        <v>144</v>
      </c>
      <c r="W391" s="62">
        <v>43527</v>
      </c>
    </row>
    <row r="392" spans="1:23" x14ac:dyDescent="0.2">
      <c r="A392" t="s">
        <v>773</v>
      </c>
      <c r="B392" t="s">
        <v>443</v>
      </c>
      <c r="C392" t="s">
        <v>2844</v>
      </c>
      <c r="D392" s="3">
        <v>95</v>
      </c>
      <c r="E392" s="3">
        <v>116</v>
      </c>
      <c r="F392" s="3">
        <v>84</v>
      </c>
      <c r="G392" s="3">
        <v>15</v>
      </c>
      <c r="H392" s="3">
        <v>15</v>
      </c>
      <c r="I392" s="3">
        <v>2</v>
      </c>
      <c r="J392" s="3">
        <v>5</v>
      </c>
      <c r="K392" s="3" t="s">
        <v>2854</v>
      </c>
      <c r="L392" s="22" t="s">
        <v>2843</v>
      </c>
      <c r="M392" s="57">
        <v>0.2</v>
      </c>
      <c r="N392" s="3">
        <v>15</v>
      </c>
      <c r="O392" s="3">
        <v>7</v>
      </c>
      <c r="P392" s="3">
        <v>8</v>
      </c>
      <c r="Q392" s="3">
        <v>73</v>
      </c>
      <c r="R392" s="3">
        <v>88</v>
      </c>
      <c r="S392" s="24">
        <f t="shared" si="6"/>
        <v>112.04545454545455</v>
      </c>
      <c r="T392" t="str">
        <f>INDEX(Players19!K:K,MATCH(A392,Players19!C:C,0))</f>
        <v>Premo</v>
      </c>
      <c r="U392" t="str">
        <f>INDEX(Players19!G:G,MATCH(A392,Players19!C:C,0))</f>
        <v>MID</v>
      </c>
      <c r="V392" t="s">
        <v>144</v>
      </c>
      <c r="W392" s="62">
        <v>43527</v>
      </c>
    </row>
    <row r="393" spans="1:23" x14ac:dyDescent="0.2">
      <c r="A393" t="s">
        <v>574</v>
      </c>
      <c r="B393" t="s">
        <v>443</v>
      </c>
      <c r="C393" t="s">
        <v>2844</v>
      </c>
      <c r="D393" s="3">
        <v>92</v>
      </c>
      <c r="E393" s="3">
        <v>105</v>
      </c>
      <c r="F393" s="3">
        <v>86</v>
      </c>
      <c r="G393" s="3">
        <v>17</v>
      </c>
      <c r="H393" s="3">
        <v>15</v>
      </c>
      <c r="I393" s="3" t="s">
        <v>2854</v>
      </c>
      <c r="J393" s="3">
        <v>4</v>
      </c>
      <c r="K393" s="3" t="s">
        <v>2854</v>
      </c>
      <c r="L393" s="22" t="s">
        <v>2835</v>
      </c>
      <c r="M393" s="57">
        <v>0.1</v>
      </c>
      <c r="N393" s="3">
        <v>8</v>
      </c>
      <c r="O393" s="3">
        <v>3</v>
      </c>
      <c r="P393" s="3">
        <v>4</v>
      </c>
      <c r="Q393" s="3">
        <v>84</v>
      </c>
      <c r="R393" s="3">
        <v>91</v>
      </c>
      <c r="S393" s="24">
        <f t="shared" si="6"/>
        <v>98.076923076923066</v>
      </c>
      <c r="T393" t="str">
        <f>INDEX(Players19!K:K,MATCH(A393,Players19!C:C,0))</f>
        <v>MPR</v>
      </c>
      <c r="U393" t="str">
        <f>INDEX(Players19!G:G,MATCH(A393,Players19!C:C,0))</f>
        <v>FWD</v>
      </c>
      <c r="V393" t="s">
        <v>144</v>
      </c>
      <c r="W393" s="62">
        <v>43527</v>
      </c>
    </row>
    <row r="394" spans="1:23" x14ac:dyDescent="0.2">
      <c r="A394" t="s">
        <v>1707</v>
      </c>
      <c r="B394" t="s">
        <v>443</v>
      </c>
      <c r="C394" t="s">
        <v>2844</v>
      </c>
      <c r="D394" s="3">
        <v>75</v>
      </c>
      <c r="E394" s="3">
        <v>106</v>
      </c>
      <c r="F394" s="3">
        <v>83</v>
      </c>
      <c r="G394" s="3">
        <v>9</v>
      </c>
      <c r="H394" s="3">
        <v>8</v>
      </c>
      <c r="I394" s="3">
        <v>8</v>
      </c>
      <c r="J394" s="3">
        <v>2</v>
      </c>
      <c r="K394" s="3" t="s">
        <v>2854</v>
      </c>
      <c r="L394" s="22" t="s">
        <v>2854</v>
      </c>
      <c r="M394" s="57" t="s">
        <v>2854</v>
      </c>
      <c r="N394" s="3">
        <v>9</v>
      </c>
      <c r="O394" s="3" t="s">
        <v>2854</v>
      </c>
      <c r="P394" s="3" t="s">
        <v>2854</v>
      </c>
      <c r="Q394" s="3">
        <v>76</v>
      </c>
      <c r="R394" s="3">
        <v>90</v>
      </c>
      <c r="S394" s="24">
        <f t="shared" si="6"/>
        <v>100.11111111111111</v>
      </c>
      <c r="T394" t="str">
        <f>INDEX(Players19!K:K,MATCH(A394,Players19!C:C,0))</f>
        <v>MPR</v>
      </c>
      <c r="U394" t="str">
        <f>INDEX(Players19!G:G,MATCH(A394,Players19!C:C,0))</f>
        <v>DEF</v>
      </c>
      <c r="V394" t="s">
        <v>144</v>
      </c>
      <c r="W394" s="62">
        <v>43527</v>
      </c>
    </row>
    <row r="395" spans="1:23" x14ac:dyDescent="0.2">
      <c r="A395" t="s">
        <v>651</v>
      </c>
      <c r="B395" t="s">
        <v>443</v>
      </c>
      <c r="C395" t="s">
        <v>2844</v>
      </c>
      <c r="D395" s="3">
        <v>69</v>
      </c>
      <c r="E395" s="3">
        <v>60</v>
      </c>
      <c r="F395" s="3">
        <v>66</v>
      </c>
      <c r="G395" s="3">
        <v>11</v>
      </c>
      <c r="H395" s="3">
        <v>5</v>
      </c>
      <c r="I395" s="3">
        <v>6</v>
      </c>
      <c r="J395" s="3">
        <v>2</v>
      </c>
      <c r="K395" s="3" t="s">
        <v>2854</v>
      </c>
      <c r="L395" s="22" t="s">
        <v>2854</v>
      </c>
      <c r="M395" s="57" t="s">
        <v>2854</v>
      </c>
      <c r="N395" s="3">
        <v>5</v>
      </c>
      <c r="O395" s="3">
        <v>3</v>
      </c>
      <c r="P395" s="3">
        <v>3</v>
      </c>
      <c r="Q395" s="3">
        <v>68</v>
      </c>
      <c r="R395" s="3">
        <v>71</v>
      </c>
      <c r="S395" s="24">
        <f t="shared" si="6"/>
        <v>71.83098591549296</v>
      </c>
      <c r="T395" t="str">
        <f>INDEX(Players19!K:K,MATCH(A395,Players19!C:C,0))</f>
        <v>MPR</v>
      </c>
      <c r="U395" t="str">
        <f>INDEX(Players19!G:G,MATCH(A395,Players19!C:C,0))</f>
        <v>DEF</v>
      </c>
      <c r="V395" t="s">
        <v>144</v>
      </c>
      <c r="W395" s="62">
        <v>43527</v>
      </c>
    </row>
    <row r="396" spans="1:23" x14ac:dyDescent="0.2">
      <c r="A396" t="s">
        <v>1705</v>
      </c>
      <c r="B396" t="s">
        <v>443</v>
      </c>
      <c r="C396" t="s">
        <v>2844</v>
      </c>
      <c r="D396" s="3">
        <v>63</v>
      </c>
      <c r="E396" s="3">
        <v>66</v>
      </c>
      <c r="F396" s="3">
        <v>69</v>
      </c>
      <c r="G396" s="3">
        <v>8</v>
      </c>
      <c r="H396" s="3">
        <v>2</v>
      </c>
      <c r="I396" s="3">
        <v>6</v>
      </c>
      <c r="J396" s="3">
        <v>3</v>
      </c>
      <c r="K396" s="3" t="s">
        <v>2854</v>
      </c>
      <c r="L396" s="22" t="s">
        <v>2833</v>
      </c>
      <c r="M396" s="57">
        <v>1.2</v>
      </c>
      <c r="N396" s="3">
        <v>3</v>
      </c>
      <c r="O396" s="3" t="s">
        <v>2854</v>
      </c>
      <c r="P396" s="3">
        <v>1</v>
      </c>
      <c r="Q396" s="3">
        <v>60</v>
      </c>
      <c r="R396" s="3">
        <v>78</v>
      </c>
      <c r="S396" s="24">
        <f t="shared" si="6"/>
        <v>71.92307692307692</v>
      </c>
      <c r="T396" t="str">
        <f>INDEX(Players19!K:K,MATCH(A396,Players19!C:C,0))</f>
        <v>MPR</v>
      </c>
      <c r="U396" t="str">
        <f>INDEX(Players19!G:G,MATCH(A396,Players19!C:C,0))</f>
        <v>FWD</v>
      </c>
      <c r="V396" t="s">
        <v>144</v>
      </c>
      <c r="W396" s="62">
        <v>43527</v>
      </c>
    </row>
    <row r="397" spans="1:23" x14ac:dyDescent="0.2">
      <c r="A397" t="s">
        <v>886</v>
      </c>
      <c r="B397" t="s">
        <v>443</v>
      </c>
      <c r="C397" t="s">
        <v>2844</v>
      </c>
      <c r="D397" s="3">
        <v>62</v>
      </c>
      <c r="E397" s="3">
        <v>75</v>
      </c>
      <c r="F397" s="3">
        <v>64</v>
      </c>
      <c r="G397" s="3">
        <v>3</v>
      </c>
      <c r="H397" s="3">
        <v>16</v>
      </c>
      <c r="I397" s="3">
        <v>3</v>
      </c>
      <c r="J397" s="3">
        <v>2</v>
      </c>
      <c r="K397" s="3" t="s">
        <v>2854</v>
      </c>
      <c r="L397" s="22" t="s">
        <v>2840</v>
      </c>
      <c r="M397" s="57">
        <v>1</v>
      </c>
      <c r="N397" s="3">
        <v>7</v>
      </c>
      <c r="O397" s="3">
        <v>2</v>
      </c>
      <c r="P397" s="3">
        <v>2</v>
      </c>
      <c r="Q397" s="3">
        <v>94</v>
      </c>
      <c r="R397" s="3">
        <v>70</v>
      </c>
      <c r="S397" s="24">
        <f t="shared" si="6"/>
        <v>91.071428571428569</v>
      </c>
      <c r="T397" t="str">
        <f>INDEX(Players19!K:K,MATCH(A397,Players19!C:C,0))</f>
        <v>Premo</v>
      </c>
      <c r="U397" t="str">
        <f>INDEX(Players19!G:G,MATCH(A397,Players19!C:C,0))</f>
        <v>MID/FWD</v>
      </c>
      <c r="V397" t="s">
        <v>144</v>
      </c>
      <c r="W397" s="62">
        <v>43527</v>
      </c>
    </row>
    <row r="398" spans="1:23" x14ac:dyDescent="0.2">
      <c r="A398" t="s">
        <v>1704</v>
      </c>
      <c r="B398" t="s">
        <v>443</v>
      </c>
      <c r="C398" t="s">
        <v>2844</v>
      </c>
      <c r="D398" s="3">
        <v>60</v>
      </c>
      <c r="E398" s="3">
        <v>75</v>
      </c>
      <c r="F398" s="3">
        <v>63</v>
      </c>
      <c r="G398" s="3">
        <v>6</v>
      </c>
      <c r="H398" s="3">
        <v>6</v>
      </c>
      <c r="I398" s="3">
        <v>1</v>
      </c>
      <c r="J398" s="3">
        <v>5</v>
      </c>
      <c r="K398" s="3" t="s">
        <v>2854</v>
      </c>
      <c r="L398" s="22" t="s">
        <v>2832</v>
      </c>
      <c r="M398" s="57">
        <v>1</v>
      </c>
      <c r="N398" s="3">
        <v>6</v>
      </c>
      <c r="O398" s="3">
        <v>1</v>
      </c>
      <c r="P398" s="3" t="s">
        <v>2854</v>
      </c>
      <c r="Q398" s="3">
        <v>75</v>
      </c>
      <c r="R398" s="3">
        <v>67</v>
      </c>
      <c r="S398" s="24">
        <f t="shared" si="6"/>
        <v>95.149253731343279</v>
      </c>
      <c r="T398" t="str">
        <f>INDEX(Players19!K:K,MATCH(A398,Players19!C:C,0))</f>
        <v>MPR</v>
      </c>
      <c r="U398" t="str">
        <f>INDEX(Players19!G:G,MATCH(A398,Players19!C:C,0))</f>
        <v>DEF</v>
      </c>
      <c r="V398" t="s">
        <v>144</v>
      </c>
      <c r="W398" s="62">
        <v>43527</v>
      </c>
    </row>
    <row r="399" spans="1:23" x14ac:dyDescent="0.2">
      <c r="A399" t="s">
        <v>1960</v>
      </c>
      <c r="B399" t="s">
        <v>443</v>
      </c>
      <c r="C399" t="s">
        <v>2844</v>
      </c>
      <c r="D399" s="3">
        <v>59</v>
      </c>
      <c r="E399" s="3">
        <v>67</v>
      </c>
      <c r="F399" s="3">
        <v>65</v>
      </c>
      <c r="G399" s="3">
        <v>5</v>
      </c>
      <c r="H399" s="3">
        <v>5</v>
      </c>
      <c r="I399" s="3">
        <v>5</v>
      </c>
      <c r="J399" s="3">
        <v>2</v>
      </c>
      <c r="K399" s="3">
        <v>15</v>
      </c>
      <c r="L399" s="22" t="s">
        <v>2852</v>
      </c>
      <c r="M399" s="57" t="s">
        <v>2854</v>
      </c>
      <c r="N399" s="3">
        <v>4</v>
      </c>
      <c r="O399" s="3">
        <v>1</v>
      </c>
      <c r="P399" s="3">
        <v>3</v>
      </c>
      <c r="Q399" s="3">
        <v>80</v>
      </c>
      <c r="R399" s="3">
        <v>85</v>
      </c>
      <c r="S399" s="24">
        <f t="shared" si="6"/>
        <v>67</v>
      </c>
      <c r="T399" t="str">
        <f>INDEX(Players19!K:K,MATCH(A399,Players19!C:C,0))</f>
        <v>MPR</v>
      </c>
      <c r="U399" t="str">
        <f>INDEX(Players19!G:G,MATCH(A399,Players19!C:C,0))</f>
        <v>RUC</v>
      </c>
      <c r="V399" t="s">
        <v>144</v>
      </c>
      <c r="W399" s="62">
        <v>43527</v>
      </c>
    </row>
    <row r="400" spans="1:23" x14ac:dyDescent="0.2">
      <c r="A400" t="s">
        <v>2660</v>
      </c>
      <c r="B400" t="s">
        <v>443</v>
      </c>
      <c r="C400" t="s">
        <v>2844</v>
      </c>
      <c r="D400" s="3">
        <v>59</v>
      </c>
      <c r="E400" s="3">
        <v>42</v>
      </c>
      <c r="F400" s="3">
        <v>62</v>
      </c>
      <c r="G400" s="3">
        <v>8</v>
      </c>
      <c r="H400" s="3">
        <v>7</v>
      </c>
      <c r="I400" s="3">
        <v>7</v>
      </c>
      <c r="J400" s="3">
        <v>1</v>
      </c>
      <c r="K400" s="3" t="s">
        <v>2854</v>
      </c>
      <c r="L400" s="22" t="s">
        <v>2842</v>
      </c>
      <c r="M400" s="57">
        <v>0.1</v>
      </c>
      <c r="N400" s="3">
        <v>2</v>
      </c>
      <c r="O400" s="3" t="s">
        <v>2854</v>
      </c>
      <c r="P400" s="3">
        <v>4</v>
      </c>
      <c r="Q400" s="3">
        <v>73</v>
      </c>
      <c r="R400" s="3">
        <v>59</v>
      </c>
      <c r="S400" s="24">
        <f t="shared" si="6"/>
        <v>60.508474576271183</v>
      </c>
      <c r="T400" t="str">
        <f>INDEX(Players19!K:K,MATCH(A400,Players19!C:C,0))</f>
        <v>Rookie</v>
      </c>
      <c r="U400" t="str">
        <f>INDEX(Players19!G:G,MATCH(A400,Players19!C:C,0))</f>
        <v>MID</v>
      </c>
      <c r="V400" t="s">
        <v>144</v>
      </c>
      <c r="W400" s="62">
        <v>43527</v>
      </c>
    </row>
    <row r="401" spans="1:23" x14ac:dyDescent="0.2">
      <c r="A401" t="s">
        <v>731</v>
      </c>
      <c r="B401" t="s">
        <v>443</v>
      </c>
      <c r="C401" t="s">
        <v>2844</v>
      </c>
      <c r="D401" s="3">
        <v>58</v>
      </c>
      <c r="E401" s="3">
        <v>54</v>
      </c>
      <c r="F401" s="3">
        <v>53</v>
      </c>
      <c r="G401" s="3">
        <v>7</v>
      </c>
      <c r="H401" s="3">
        <v>12</v>
      </c>
      <c r="I401" s="3">
        <v>1</v>
      </c>
      <c r="J401" s="3">
        <v>4</v>
      </c>
      <c r="K401" s="3" t="s">
        <v>2854</v>
      </c>
      <c r="L401" s="22" t="s">
        <v>2835</v>
      </c>
      <c r="M401" s="57" t="s">
        <v>2854</v>
      </c>
      <c r="N401" s="3">
        <v>8</v>
      </c>
      <c r="O401" s="3">
        <v>1</v>
      </c>
      <c r="P401" s="3">
        <v>4</v>
      </c>
      <c r="Q401" s="3">
        <v>47</v>
      </c>
      <c r="R401" s="3">
        <v>80</v>
      </c>
      <c r="S401" s="24">
        <f t="shared" si="6"/>
        <v>57.375000000000007</v>
      </c>
      <c r="T401" t="str">
        <f>INDEX(Players19!K:K,MATCH(A401,Players19!C:C,0))</f>
        <v>Premo</v>
      </c>
      <c r="U401" t="str">
        <f>INDEX(Players19!G:G,MATCH(A401,Players19!C:C,0))</f>
        <v>MID/FWD</v>
      </c>
      <c r="V401" t="s">
        <v>144</v>
      </c>
      <c r="W401" s="62">
        <v>43527</v>
      </c>
    </row>
    <row r="402" spans="1:23" x14ac:dyDescent="0.2">
      <c r="A402" t="s">
        <v>632</v>
      </c>
      <c r="B402" t="s">
        <v>443</v>
      </c>
      <c r="C402" t="s">
        <v>2844</v>
      </c>
      <c r="D402" s="3">
        <v>57</v>
      </c>
      <c r="E402" s="3">
        <v>46</v>
      </c>
      <c r="F402" s="3">
        <v>60</v>
      </c>
      <c r="G402" s="3">
        <v>9</v>
      </c>
      <c r="H402" s="3">
        <v>7</v>
      </c>
      <c r="I402" s="3">
        <v>6</v>
      </c>
      <c r="J402" s="3" t="s">
        <v>2854</v>
      </c>
      <c r="K402" s="3" t="s">
        <v>2854</v>
      </c>
      <c r="L402" s="22" t="s">
        <v>2833</v>
      </c>
      <c r="M402" s="57">
        <v>0.1</v>
      </c>
      <c r="N402" s="3">
        <v>2</v>
      </c>
      <c r="O402" s="3" t="s">
        <v>2854</v>
      </c>
      <c r="P402" s="3">
        <v>2</v>
      </c>
      <c r="Q402" s="3">
        <v>75</v>
      </c>
      <c r="R402" s="3">
        <v>87</v>
      </c>
      <c r="S402" s="24">
        <f t="shared" si="6"/>
        <v>44.942528735632187</v>
      </c>
      <c r="T402" t="str">
        <f>INDEX(Players19!K:K,MATCH(A402,Players19!C:C,0))</f>
        <v>MPR</v>
      </c>
      <c r="U402" t="str">
        <f>INDEX(Players19!G:G,MATCH(A402,Players19!C:C,0))</f>
        <v>DEF</v>
      </c>
      <c r="V402" t="s">
        <v>144</v>
      </c>
      <c r="W402" s="62">
        <v>43527</v>
      </c>
    </row>
    <row r="403" spans="1:23" x14ac:dyDescent="0.2">
      <c r="A403" t="s">
        <v>854</v>
      </c>
      <c r="B403" t="s">
        <v>443</v>
      </c>
      <c r="C403" t="s">
        <v>2844</v>
      </c>
      <c r="D403" s="3">
        <v>57</v>
      </c>
      <c r="E403" s="3">
        <v>64</v>
      </c>
      <c r="F403" s="3">
        <v>57</v>
      </c>
      <c r="G403" s="3">
        <v>11</v>
      </c>
      <c r="H403" s="3">
        <v>6</v>
      </c>
      <c r="I403" s="3">
        <v>2</v>
      </c>
      <c r="J403" s="3">
        <v>1</v>
      </c>
      <c r="K403" s="3" t="s">
        <v>2854</v>
      </c>
      <c r="L403" s="22" t="s">
        <v>2834</v>
      </c>
      <c r="M403" s="57" t="s">
        <v>2854</v>
      </c>
      <c r="N403" s="3">
        <v>8</v>
      </c>
      <c r="O403" s="3" t="s">
        <v>2854</v>
      </c>
      <c r="P403" s="3">
        <v>2</v>
      </c>
      <c r="Q403" s="3">
        <v>70</v>
      </c>
      <c r="R403" s="3">
        <v>82</v>
      </c>
      <c r="S403" s="24">
        <f t="shared" si="6"/>
        <v>66.341463414634148</v>
      </c>
      <c r="T403" t="str">
        <f>INDEX(Players19!K:K,MATCH(A403,Players19!C:C,0))</f>
        <v>MPR</v>
      </c>
      <c r="U403" t="str">
        <f>INDEX(Players19!G:G,MATCH(A403,Players19!C:C,0))</f>
        <v>MID</v>
      </c>
      <c r="V403" t="s">
        <v>144</v>
      </c>
      <c r="W403" s="62">
        <v>43527</v>
      </c>
    </row>
    <row r="404" spans="1:23" x14ac:dyDescent="0.2">
      <c r="A404" t="s">
        <v>676</v>
      </c>
      <c r="B404" t="s">
        <v>443</v>
      </c>
      <c r="C404" t="s">
        <v>2844</v>
      </c>
      <c r="D404" s="3">
        <v>50</v>
      </c>
      <c r="E404" s="3">
        <v>58</v>
      </c>
      <c r="F404" s="3">
        <v>51</v>
      </c>
      <c r="G404" s="3">
        <v>2</v>
      </c>
      <c r="H404" s="3">
        <v>5</v>
      </c>
      <c r="I404" s="3">
        <v>1</v>
      </c>
      <c r="J404" s="3">
        <v>6</v>
      </c>
      <c r="K404" s="3">
        <v>16</v>
      </c>
      <c r="L404" s="22" t="s">
        <v>2850</v>
      </c>
      <c r="M404" s="57" t="s">
        <v>2854</v>
      </c>
      <c r="N404" s="3">
        <v>4</v>
      </c>
      <c r="O404" s="3">
        <v>3</v>
      </c>
      <c r="P404" s="3">
        <v>3</v>
      </c>
      <c r="Q404" s="3">
        <v>71</v>
      </c>
      <c r="R404" s="3">
        <v>79</v>
      </c>
      <c r="S404" s="24">
        <f t="shared" si="6"/>
        <v>62.405063291139243</v>
      </c>
      <c r="T404" t="str">
        <f>INDEX(Players19!K:K,MATCH(A404,Players19!C:C,0))</f>
        <v>MPR</v>
      </c>
      <c r="U404" t="str">
        <f>INDEX(Players19!G:G,MATCH(A404,Players19!C:C,0))</f>
        <v>DEF</v>
      </c>
      <c r="V404" t="s">
        <v>144</v>
      </c>
      <c r="W404" s="62">
        <v>43527</v>
      </c>
    </row>
    <row r="405" spans="1:23" x14ac:dyDescent="0.2">
      <c r="A405" t="s">
        <v>879</v>
      </c>
      <c r="B405" t="s">
        <v>443</v>
      </c>
      <c r="C405" t="s">
        <v>2844</v>
      </c>
      <c r="D405" s="3">
        <v>49</v>
      </c>
      <c r="E405" s="3">
        <v>45</v>
      </c>
      <c r="F405" s="3">
        <v>54</v>
      </c>
      <c r="G405" s="3">
        <v>5</v>
      </c>
      <c r="H405" s="3">
        <v>6</v>
      </c>
      <c r="I405" s="3">
        <v>3</v>
      </c>
      <c r="J405" s="3">
        <v>3</v>
      </c>
      <c r="K405" s="3" t="s">
        <v>2854</v>
      </c>
      <c r="L405" s="22" t="s">
        <v>2832</v>
      </c>
      <c r="M405" s="57" t="s">
        <v>2854</v>
      </c>
      <c r="N405" s="3">
        <v>6</v>
      </c>
      <c r="O405" s="3" t="s">
        <v>2854</v>
      </c>
      <c r="P405" s="3" t="s">
        <v>2854</v>
      </c>
      <c r="Q405" s="3">
        <v>72</v>
      </c>
      <c r="R405" s="3">
        <v>61</v>
      </c>
      <c r="S405" s="24">
        <f t="shared" si="6"/>
        <v>62.704918032786885</v>
      </c>
      <c r="T405" t="str">
        <f>INDEX(Players19!K:K,MATCH(A405,Players19!C:C,0))</f>
        <v>MPR</v>
      </c>
      <c r="U405" t="str">
        <f>INDEX(Players19!G:G,MATCH(A405,Players19!C:C,0))</f>
        <v>DEF</v>
      </c>
      <c r="V405" t="s">
        <v>144</v>
      </c>
      <c r="W405" s="62">
        <v>43527</v>
      </c>
    </row>
    <row r="406" spans="1:23" x14ac:dyDescent="0.2">
      <c r="A406" t="s">
        <v>2028</v>
      </c>
      <c r="B406" t="s">
        <v>443</v>
      </c>
      <c r="C406" t="s">
        <v>2844</v>
      </c>
      <c r="D406" s="3">
        <v>48</v>
      </c>
      <c r="E406" s="3">
        <v>58</v>
      </c>
      <c r="F406" s="3">
        <v>48</v>
      </c>
      <c r="G406" s="3">
        <v>8</v>
      </c>
      <c r="H406" s="3">
        <v>7</v>
      </c>
      <c r="I406" s="3">
        <v>1</v>
      </c>
      <c r="J406" s="3" t="s">
        <v>2854</v>
      </c>
      <c r="K406" s="3" t="s">
        <v>2854</v>
      </c>
      <c r="L406" s="22" t="s">
        <v>2832</v>
      </c>
      <c r="M406" s="57">
        <v>1</v>
      </c>
      <c r="N406" s="3">
        <v>6</v>
      </c>
      <c r="O406" s="3" t="s">
        <v>2854</v>
      </c>
      <c r="P406" s="3">
        <v>1</v>
      </c>
      <c r="Q406" s="3">
        <v>66</v>
      </c>
      <c r="R406" s="3">
        <v>77</v>
      </c>
      <c r="S406" s="24">
        <f t="shared" si="6"/>
        <v>64.025974025974023</v>
      </c>
      <c r="T406" t="str">
        <f>INDEX(Players19!K:K,MATCH(A406,Players19!C:C,0))</f>
        <v>Premo</v>
      </c>
      <c r="U406" t="str">
        <f>INDEX(Players19!G:G,MATCH(A406,Players19!C:C,0))</f>
        <v>DEF</v>
      </c>
      <c r="V406" t="s">
        <v>144</v>
      </c>
      <c r="W406" s="62">
        <v>43527</v>
      </c>
    </row>
    <row r="407" spans="1:23" x14ac:dyDescent="0.2">
      <c r="A407" t="s">
        <v>920</v>
      </c>
      <c r="B407" t="s">
        <v>443</v>
      </c>
      <c r="C407" t="s">
        <v>2844</v>
      </c>
      <c r="D407" s="3">
        <v>47</v>
      </c>
      <c r="E407" s="3">
        <v>46</v>
      </c>
      <c r="F407" s="3">
        <v>48</v>
      </c>
      <c r="G407" s="3">
        <v>4</v>
      </c>
      <c r="H407" s="3">
        <v>8</v>
      </c>
      <c r="I407" s="3">
        <v>2</v>
      </c>
      <c r="J407" s="3">
        <v>3</v>
      </c>
      <c r="K407" s="3" t="s">
        <v>2854</v>
      </c>
      <c r="L407" s="22" t="s">
        <v>2832</v>
      </c>
      <c r="M407" s="57" t="s">
        <v>2854</v>
      </c>
      <c r="N407" s="3">
        <v>4</v>
      </c>
      <c r="O407" s="3" t="s">
        <v>2854</v>
      </c>
      <c r="P407" s="3">
        <v>1</v>
      </c>
      <c r="Q407" s="3">
        <v>50</v>
      </c>
      <c r="R407" s="3">
        <v>82</v>
      </c>
      <c r="S407" s="24">
        <f t="shared" si="6"/>
        <v>47.682926829268297</v>
      </c>
      <c r="T407" t="str">
        <f>INDEX(Players19!K:K,MATCH(A407,Players19!C:C,0))</f>
        <v>MPR</v>
      </c>
      <c r="U407" t="str">
        <f>INDEX(Players19!G:G,MATCH(A407,Players19!C:C,0))</f>
        <v>DEF</v>
      </c>
      <c r="V407" t="s">
        <v>144</v>
      </c>
      <c r="W407" s="62">
        <v>43527</v>
      </c>
    </row>
    <row r="408" spans="1:23" x14ac:dyDescent="0.2">
      <c r="A408" t="s">
        <v>938</v>
      </c>
      <c r="B408" t="s">
        <v>443</v>
      </c>
      <c r="C408" t="s">
        <v>2844</v>
      </c>
      <c r="D408" s="3">
        <v>35</v>
      </c>
      <c r="E408" s="3">
        <v>44</v>
      </c>
      <c r="F408" s="3">
        <v>33</v>
      </c>
      <c r="G408" s="3">
        <v>3</v>
      </c>
      <c r="H408" s="3">
        <v>9</v>
      </c>
      <c r="I408" s="3">
        <v>1</v>
      </c>
      <c r="J408" s="3">
        <v>2</v>
      </c>
      <c r="K408" s="3" t="s">
        <v>2854</v>
      </c>
      <c r="L408" s="22" t="s">
        <v>2833</v>
      </c>
      <c r="M408" s="57" t="s">
        <v>2854</v>
      </c>
      <c r="N408" s="3">
        <v>3</v>
      </c>
      <c r="O408" s="3" t="s">
        <v>2854</v>
      </c>
      <c r="P408" s="3">
        <v>2</v>
      </c>
      <c r="Q408" s="3">
        <v>66</v>
      </c>
      <c r="R408" s="3">
        <v>79</v>
      </c>
      <c r="S408" s="24">
        <f t="shared" si="6"/>
        <v>47.341772151898731</v>
      </c>
      <c r="T408" t="str">
        <f>INDEX(Players19!K:K,MATCH(A408,Players19!C:C,0))</f>
        <v>MPR</v>
      </c>
      <c r="U408" t="str">
        <f>INDEX(Players19!G:G,MATCH(A408,Players19!C:C,0))</f>
        <v>MID/FWD</v>
      </c>
      <c r="V408" t="s">
        <v>144</v>
      </c>
      <c r="W408" s="62">
        <v>43527</v>
      </c>
    </row>
    <row r="409" spans="1:23" x14ac:dyDescent="0.2">
      <c r="A409" t="s">
        <v>2723</v>
      </c>
      <c r="B409" t="s">
        <v>443</v>
      </c>
      <c r="C409" t="s">
        <v>2844</v>
      </c>
      <c r="D409" s="3">
        <v>30</v>
      </c>
      <c r="E409" s="3">
        <v>29</v>
      </c>
      <c r="F409" s="3">
        <v>24</v>
      </c>
      <c r="G409" s="3">
        <v>5</v>
      </c>
      <c r="H409" s="3">
        <v>4</v>
      </c>
      <c r="I409" s="3" t="s">
        <v>2854</v>
      </c>
      <c r="J409" s="3">
        <v>1</v>
      </c>
      <c r="K409" s="3" t="s">
        <v>2854</v>
      </c>
      <c r="L409" s="22" t="s">
        <v>2833</v>
      </c>
      <c r="M409" s="57">
        <v>1</v>
      </c>
      <c r="N409" s="3">
        <v>1</v>
      </c>
      <c r="O409" s="3" t="s">
        <v>2854</v>
      </c>
      <c r="P409" s="3">
        <v>3</v>
      </c>
      <c r="Q409" s="3">
        <v>55</v>
      </c>
      <c r="R409" s="3">
        <v>39</v>
      </c>
      <c r="S409" s="24">
        <f t="shared" si="6"/>
        <v>63.205128205128204</v>
      </c>
      <c r="T409" t="str">
        <f>INDEX(Players19!K:K,MATCH(A409,Players19!C:C,0))</f>
        <v>Rookie</v>
      </c>
      <c r="U409" t="str">
        <f>INDEX(Players19!G:G,MATCH(A409,Players19!C:C,0))</f>
        <v>MID</v>
      </c>
      <c r="V409" t="s">
        <v>144</v>
      </c>
      <c r="W409" s="62">
        <v>43527</v>
      </c>
    </row>
    <row r="410" spans="1:23" x14ac:dyDescent="0.2">
      <c r="A410" t="s">
        <v>2766</v>
      </c>
      <c r="B410" t="s">
        <v>443</v>
      </c>
      <c r="C410" t="s">
        <v>2844</v>
      </c>
      <c r="D410" s="3">
        <v>30</v>
      </c>
      <c r="E410" s="3">
        <v>49</v>
      </c>
      <c r="F410" s="3">
        <v>27</v>
      </c>
      <c r="G410" s="3">
        <v>2</v>
      </c>
      <c r="H410" s="3">
        <v>6</v>
      </c>
      <c r="I410" s="3" t="s">
        <v>2854</v>
      </c>
      <c r="J410" s="3">
        <v>3</v>
      </c>
      <c r="K410" s="3" t="s">
        <v>2854</v>
      </c>
      <c r="L410" s="22" t="s">
        <v>2854</v>
      </c>
      <c r="M410" s="57" t="s">
        <v>2854</v>
      </c>
      <c r="N410" s="3">
        <v>4</v>
      </c>
      <c r="O410" s="3">
        <v>1</v>
      </c>
      <c r="P410" s="3">
        <v>1</v>
      </c>
      <c r="Q410" s="3">
        <v>87</v>
      </c>
      <c r="R410" s="3">
        <v>49</v>
      </c>
      <c r="S410" s="24">
        <f t="shared" si="6"/>
        <v>85</v>
      </c>
      <c r="T410" t="str">
        <f>INDEX(Players19!K:K,MATCH(A410,Players19!C:C,0))</f>
        <v>Rookie</v>
      </c>
      <c r="U410" t="str">
        <f>INDEX(Players19!G:G,MATCH(A410,Players19!C:C,0))</f>
        <v>RUC/FWD</v>
      </c>
      <c r="V410" t="s">
        <v>144</v>
      </c>
      <c r="W410" s="62">
        <v>43527</v>
      </c>
    </row>
    <row r="411" spans="1:23" x14ac:dyDescent="0.2">
      <c r="A411" t="s">
        <v>591</v>
      </c>
      <c r="B411" t="s">
        <v>443</v>
      </c>
      <c r="C411" t="s">
        <v>2844</v>
      </c>
      <c r="D411" s="3">
        <v>24</v>
      </c>
      <c r="E411" s="3">
        <v>23</v>
      </c>
      <c r="F411" s="3">
        <v>26</v>
      </c>
      <c r="G411" s="3">
        <v>2</v>
      </c>
      <c r="H411" s="3">
        <v>2</v>
      </c>
      <c r="I411" s="3">
        <v>1</v>
      </c>
      <c r="J411" s="3">
        <v>3</v>
      </c>
      <c r="K411" s="3" t="s">
        <v>2854</v>
      </c>
      <c r="L411" s="22" t="s">
        <v>2837</v>
      </c>
      <c r="M411" s="57" t="s">
        <v>2854</v>
      </c>
      <c r="N411" s="3">
        <v>3</v>
      </c>
      <c r="O411" s="3" t="s">
        <v>2854</v>
      </c>
      <c r="P411" s="3">
        <v>2</v>
      </c>
      <c r="Q411" s="3">
        <v>75</v>
      </c>
      <c r="R411" s="3">
        <v>57</v>
      </c>
      <c r="S411" s="24">
        <f t="shared" si="6"/>
        <v>34.298245614035089</v>
      </c>
      <c r="T411" t="str">
        <f>INDEX(Players19!K:K,MATCH(A411,Players19!C:C,0))</f>
        <v>MPR</v>
      </c>
      <c r="U411" t="str">
        <f>INDEX(Players19!G:G,MATCH(A411,Players19!C:C,0))</f>
        <v>DEF</v>
      </c>
      <c r="V411" t="s">
        <v>144</v>
      </c>
      <c r="W411" s="62">
        <v>43527</v>
      </c>
    </row>
    <row r="412" spans="1:23" x14ac:dyDescent="0.2">
      <c r="A412" t="s">
        <v>613</v>
      </c>
      <c r="B412" t="s">
        <v>184</v>
      </c>
      <c r="C412" t="s">
        <v>2844</v>
      </c>
      <c r="D412" s="3">
        <v>103</v>
      </c>
      <c r="E412" s="3">
        <v>113</v>
      </c>
      <c r="F412" s="3">
        <v>106</v>
      </c>
      <c r="G412" s="3">
        <v>9</v>
      </c>
      <c r="H412" s="3">
        <v>10</v>
      </c>
      <c r="I412" s="3">
        <v>1</v>
      </c>
      <c r="J412" s="3">
        <v>13</v>
      </c>
      <c r="K412" s="3" t="s">
        <v>2854</v>
      </c>
      <c r="L412" s="22" t="s">
        <v>2863</v>
      </c>
      <c r="M412" s="57" t="s">
        <v>2854</v>
      </c>
      <c r="N412" s="3">
        <v>15</v>
      </c>
      <c r="O412" s="3">
        <v>5</v>
      </c>
      <c r="P412" s="3">
        <v>3</v>
      </c>
      <c r="Q412" s="3">
        <v>73</v>
      </c>
      <c r="R412" s="3">
        <v>79</v>
      </c>
      <c r="S412" s="24">
        <f t="shared" ref="S412:S461" si="7">E412/R412*85</f>
        <v>121.58227848101266</v>
      </c>
      <c r="T412" t="str">
        <f>INDEX(Players19!K:K,MATCH(A412,Players19!C:C,0))</f>
        <v>MPR</v>
      </c>
      <c r="U412" t="str">
        <f>INDEX(Players19!G:G,MATCH(A412,Players19!C:C,0))</f>
        <v>MID</v>
      </c>
      <c r="V412" t="s">
        <v>116</v>
      </c>
      <c r="W412" s="62">
        <v>43528</v>
      </c>
    </row>
    <row r="413" spans="1:23" x14ac:dyDescent="0.2">
      <c r="A413" t="s">
        <v>563</v>
      </c>
      <c r="B413" t="s">
        <v>184</v>
      </c>
      <c r="C413" t="s">
        <v>2844</v>
      </c>
      <c r="D413" s="3">
        <v>102</v>
      </c>
      <c r="E413" s="3">
        <v>104</v>
      </c>
      <c r="F413" s="3">
        <v>99</v>
      </c>
      <c r="G413" s="3">
        <v>16</v>
      </c>
      <c r="H413" s="3">
        <v>12</v>
      </c>
      <c r="I413" s="3">
        <v>4</v>
      </c>
      <c r="J413" s="3">
        <v>4</v>
      </c>
      <c r="K413" s="3" t="s">
        <v>2854</v>
      </c>
      <c r="L413" s="22" t="s">
        <v>2842</v>
      </c>
      <c r="M413" s="57">
        <v>1.1000000000000001</v>
      </c>
      <c r="N413" s="3">
        <v>9</v>
      </c>
      <c r="O413" s="3">
        <v>1</v>
      </c>
      <c r="P413" s="3">
        <v>5</v>
      </c>
      <c r="Q413" s="3">
        <v>71</v>
      </c>
      <c r="R413" s="3">
        <v>67</v>
      </c>
      <c r="S413" s="24">
        <f t="shared" si="7"/>
        <v>131.9402985074627</v>
      </c>
      <c r="T413" t="str">
        <f>INDEX(Players19!K:K,MATCH(A413,Players19!C:C,0))</f>
        <v>MPR</v>
      </c>
      <c r="U413" t="str">
        <f>INDEX(Players19!G:G,MATCH(A413,Players19!C:C,0))</f>
        <v>MID</v>
      </c>
      <c r="V413" t="s">
        <v>116</v>
      </c>
      <c r="W413" s="62">
        <v>43528</v>
      </c>
    </row>
    <row r="414" spans="1:23" x14ac:dyDescent="0.2">
      <c r="A414" t="s">
        <v>839</v>
      </c>
      <c r="B414" t="s">
        <v>184</v>
      </c>
      <c r="C414" t="s">
        <v>2844</v>
      </c>
      <c r="D414" s="3">
        <v>97</v>
      </c>
      <c r="E414" s="3">
        <v>114</v>
      </c>
      <c r="F414" s="3">
        <v>101</v>
      </c>
      <c r="G414" s="3">
        <v>12</v>
      </c>
      <c r="H414" s="3">
        <v>8</v>
      </c>
      <c r="I414" s="3">
        <v>4</v>
      </c>
      <c r="J414" s="3">
        <v>1</v>
      </c>
      <c r="K414" s="3">
        <v>20</v>
      </c>
      <c r="L414" s="22" t="s">
        <v>2845</v>
      </c>
      <c r="M414" s="57">
        <v>1</v>
      </c>
      <c r="N414" s="3">
        <v>6</v>
      </c>
      <c r="O414" s="3">
        <v>4</v>
      </c>
      <c r="P414" s="3">
        <v>2</v>
      </c>
      <c r="Q414" s="3">
        <v>80</v>
      </c>
      <c r="R414" s="3">
        <v>83</v>
      </c>
      <c r="S414" s="24">
        <f t="shared" si="7"/>
        <v>116.74698795180723</v>
      </c>
      <c r="T414" t="str">
        <f>INDEX(Players19!K:K,MATCH(A414,Players19!C:C,0))</f>
        <v>MPR</v>
      </c>
      <c r="U414" t="str">
        <f>INDEX(Players19!G:G,MATCH(A414,Players19!C:C,0))</f>
        <v>RUC/FWD</v>
      </c>
      <c r="V414" t="s">
        <v>116</v>
      </c>
      <c r="W414" s="62">
        <v>43528</v>
      </c>
    </row>
    <row r="415" spans="1:23" x14ac:dyDescent="0.2">
      <c r="A415" t="s">
        <v>1637</v>
      </c>
      <c r="B415" t="s">
        <v>184</v>
      </c>
      <c r="C415" t="s">
        <v>2844</v>
      </c>
      <c r="D415" s="3">
        <v>89</v>
      </c>
      <c r="E415" s="3">
        <v>78</v>
      </c>
      <c r="F415" s="3">
        <v>89</v>
      </c>
      <c r="G415" s="3">
        <v>13</v>
      </c>
      <c r="H415" s="3">
        <v>12</v>
      </c>
      <c r="I415" s="3">
        <v>6</v>
      </c>
      <c r="J415" s="3">
        <v>4</v>
      </c>
      <c r="K415" s="3" t="s">
        <v>2854</v>
      </c>
      <c r="L415" s="22" t="s">
        <v>2850</v>
      </c>
      <c r="M415" s="57">
        <v>0.1</v>
      </c>
      <c r="N415" s="3">
        <v>7</v>
      </c>
      <c r="O415" s="3">
        <v>4</v>
      </c>
      <c r="P415" s="3">
        <v>5</v>
      </c>
      <c r="Q415" s="3">
        <v>68</v>
      </c>
      <c r="R415" s="3">
        <v>73</v>
      </c>
      <c r="S415" s="24">
        <f t="shared" si="7"/>
        <v>90.821917808219183</v>
      </c>
      <c r="T415" t="str">
        <f>INDEX(Players19!K:K,MATCH(A415,Players19!C:C,0))</f>
        <v>MPR</v>
      </c>
      <c r="U415" t="str">
        <f>INDEX(Players19!G:G,MATCH(A415,Players19!C:C,0))</f>
        <v>MID</v>
      </c>
      <c r="V415" t="s">
        <v>116</v>
      </c>
      <c r="W415" s="62">
        <v>43528</v>
      </c>
    </row>
    <row r="416" spans="1:23" x14ac:dyDescent="0.2">
      <c r="A416" t="s">
        <v>793</v>
      </c>
      <c r="B416" t="s">
        <v>184</v>
      </c>
      <c r="C416" t="s">
        <v>2844</v>
      </c>
      <c r="D416" s="3">
        <v>72</v>
      </c>
      <c r="E416" s="3">
        <v>86</v>
      </c>
      <c r="F416" s="3">
        <v>72</v>
      </c>
      <c r="G416" s="3">
        <v>11</v>
      </c>
      <c r="H416" s="3">
        <v>10</v>
      </c>
      <c r="I416" s="3">
        <v>1</v>
      </c>
      <c r="J416" s="3">
        <v>2</v>
      </c>
      <c r="K416" s="3" t="s">
        <v>2854</v>
      </c>
      <c r="L416" s="22" t="s">
        <v>2832</v>
      </c>
      <c r="M416" s="57">
        <v>1.1000000000000001</v>
      </c>
      <c r="N416" s="3">
        <v>13</v>
      </c>
      <c r="O416" s="3">
        <v>7</v>
      </c>
      <c r="P416" s="3">
        <v>1</v>
      </c>
      <c r="Q416" s="3">
        <v>66</v>
      </c>
      <c r="R416" s="3">
        <v>55</v>
      </c>
      <c r="S416" s="24">
        <f t="shared" si="7"/>
        <v>132.90909090909091</v>
      </c>
      <c r="T416" t="str">
        <f>INDEX(Players19!K:K,MATCH(A416,Players19!C:C,0))</f>
        <v>MPR</v>
      </c>
      <c r="U416" t="str">
        <f>INDEX(Players19!G:G,MATCH(A416,Players19!C:C,0))</f>
        <v>MID/FWD</v>
      </c>
      <c r="V416" t="s">
        <v>116</v>
      </c>
      <c r="W416" s="62">
        <v>43528</v>
      </c>
    </row>
    <row r="417" spans="1:23" x14ac:dyDescent="0.2">
      <c r="A417" t="s">
        <v>633</v>
      </c>
      <c r="B417" t="s">
        <v>184</v>
      </c>
      <c r="C417" t="s">
        <v>2844</v>
      </c>
      <c r="D417" s="3">
        <v>71</v>
      </c>
      <c r="E417" s="3">
        <v>77</v>
      </c>
      <c r="F417" s="3">
        <v>67</v>
      </c>
      <c r="G417" s="3">
        <v>12</v>
      </c>
      <c r="H417" s="3">
        <v>11</v>
      </c>
      <c r="I417" s="3">
        <v>2</v>
      </c>
      <c r="J417" s="3">
        <v>1</v>
      </c>
      <c r="K417" s="3" t="s">
        <v>2854</v>
      </c>
      <c r="L417" s="22" t="s">
        <v>2833</v>
      </c>
      <c r="M417" s="57">
        <v>1</v>
      </c>
      <c r="N417" s="3">
        <v>9</v>
      </c>
      <c r="O417" s="3">
        <v>1</v>
      </c>
      <c r="P417" s="3">
        <v>3</v>
      </c>
      <c r="Q417" s="3">
        <v>65</v>
      </c>
      <c r="R417" s="3">
        <v>82</v>
      </c>
      <c r="S417" s="24">
        <f t="shared" si="7"/>
        <v>79.817073170731703</v>
      </c>
      <c r="T417" t="str">
        <f>INDEX(Players19!K:K,MATCH(A417,Players19!C:C,0))</f>
        <v>MPR</v>
      </c>
      <c r="U417" t="str">
        <f>INDEX(Players19!G:G,MATCH(A417,Players19!C:C,0))</f>
        <v>MID</v>
      </c>
      <c r="V417" t="s">
        <v>116</v>
      </c>
      <c r="W417" s="62">
        <v>43528</v>
      </c>
    </row>
    <row r="418" spans="1:23" x14ac:dyDescent="0.2">
      <c r="A418" t="s">
        <v>637</v>
      </c>
      <c r="B418" t="s">
        <v>184</v>
      </c>
      <c r="C418" t="s">
        <v>2844</v>
      </c>
      <c r="D418" s="3">
        <v>68</v>
      </c>
      <c r="E418" s="3">
        <v>74</v>
      </c>
      <c r="F418" s="3">
        <v>68</v>
      </c>
      <c r="G418" s="3">
        <v>7</v>
      </c>
      <c r="H418" s="3">
        <v>12</v>
      </c>
      <c r="I418" s="3">
        <v>6</v>
      </c>
      <c r="J418" s="3">
        <v>2</v>
      </c>
      <c r="K418" s="3" t="s">
        <v>2854</v>
      </c>
      <c r="L418" s="22" t="s">
        <v>2833</v>
      </c>
      <c r="M418" s="57" t="s">
        <v>2854</v>
      </c>
      <c r="N418" s="3">
        <v>9</v>
      </c>
      <c r="O418" s="3" t="s">
        <v>2854</v>
      </c>
      <c r="P418" s="3">
        <v>3</v>
      </c>
      <c r="Q418" s="3">
        <v>73</v>
      </c>
      <c r="R418" s="3">
        <v>81</v>
      </c>
      <c r="S418" s="24">
        <f t="shared" si="7"/>
        <v>77.654320987654316</v>
      </c>
      <c r="T418" t="str">
        <f>INDEX(Players19!K:K,MATCH(A418,Players19!C:C,0))</f>
        <v>MPR</v>
      </c>
      <c r="U418" t="str">
        <f>INDEX(Players19!G:G,MATCH(A418,Players19!C:C,0))</f>
        <v>DEF</v>
      </c>
      <c r="V418" t="s">
        <v>116</v>
      </c>
      <c r="W418" s="62">
        <v>43528</v>
      </c>
    </row>
    <row r="419" spans="1:23" x14ac:dyDescent="0.2">
      <c r="A419" t="s">
        <v>986</v>
      </c>
      <c r="B419" t="s">
        <v>184</v>
      </c>
      <c r="C419" t="s">
        <v>2844</v>
      </c>
      <c r="D419" s="3">
        <v>68</v>
      </c>
      <c r="E419" s="3">
        <v>83</v>
      </c>
      <c r="F419" s="3">
        <v>67</v>
      </c>
      <c r="G419" s="3">
        <v>14</v>
      </c>
      <c r="H419" s="3">
        <v>3</v>
      </c>
      <c r="I419" s="3">
        <v>5</v>
      </c>
      <c r="J419" s="3">
        <v>1</v>
      </c>
      <c r="K419" s="3" t="s">
        <v>2854</v>
      </c>
      <c r="L419" s="22" t="s">
        <v>2854</v>
      </c>
      <c r="M419" s="57">
        <v>0.1</v>
      </c>
      <c r="N419" s="3">
        <v>4</v>
      </c>
      <c r="O419" s="3" t="s">
        <v>2854</v>
      </c>
      <c r="P419" s="3">
        <v>2</v>
      </c>
      <c r="Q419" s="3">
        <v>64</v>
      </c>
      <c r="R419" s="3">
        <v>64</v>
      </c>
      <c r="S419" s="24">
        <f t="shared" si="7"/>
        <v>110.234375</v>
      </c>
      <c r="T419" t="str">
        <f>INDEX(Players19!K:K,MATCH(A419,Players19!C:C,0))</f>
        <v>MPR</v>
      </c>
      <c r="U419" t="str">
        <f>INDEX(Players19!G:G,MATCH(A419,Players19!C:C,0))</f>
        <v>DEF</v>
      </c>
      <c r="V419" t="s">
        <v>116</v>
      </c>
      <c r="W419" s="62">
        <v>43528</v>
      </c>
    </row>
    <row r="420" spans="1:23" x14ac:dyDescent="0.2">
      <c r="A420" t="s">
        <v>564</v>
      </c>
      <c r="B420" t="s">
        <v>184</v>
      </c>
      <c r="C420" t="s">
        <v>2844</v>
      </c>
      <c r="D420" s="3">
        <v>67</v>
      </c>
      <c r="E420" s="3">
        <v>51</v>
      </c>
      <c r="F420" s="3">
        <v>58</v>
      </c>
      <c r="G420" s="3">
        <v>9</v>
      </c>
      <c r="H420" s="3">
        <v>7</v>
      </c>
      <c r="I420" s="3">
        <v>3</v>
      </c>
      <c r="J420" s="3">
        <v>2</v>
      </c>
      <c r="K420" s="3" t="s">
        <v>2854</v>
      </c>
      <c r="L420" s="22" t="s">
        <v>2833</v>
      </c>
      <c r="M420" s="57">
        <v>2</v>
      </c>
      <c r="N420" s="3">
        <v>7</v>
      </c>
      <c r="O420" s="3">
        <v>3</v>
      </c>
      <c r="P420" s="3">
        <v>5</v>
      </c>
      <c r="Q420" s="3">
        <v>62</v>
      </c>
      <c r="R420" s="3">
        <v>70</v>
      </c>
      <c r="S420" s="24">
        <f t="shared" si="7"/>
        <v>61.928571428571423</v>
      </c>
      <c r="T420" t="str">
        <f>INDEX(Players19!K:K,MATCH(A420,Players19!C:C,0))</f>
        <v>MPR</v>
      </c>
      <c r="U420" t="str">
        <f>INDEX(Players19!G:G,MATCH(A420,Players19!C:C,0))</f>
        <v>FWD</v>
      </c>
      <c r="V420" t="s">
        <v>116</v>
      </c>
      <c r="W420" s="62">
        <v>43528</v>
      </c>
    </row>
    <row r="421" spans="1:23" x14ac:dyDescent="0.2">
      <c r="A421" t="s">
        <v>987</v>
      </c>
      <c r="B421" t="s">
        <v>184</v>
      </c>
      <c r="C421" t="s">
        <v>2844</v>
      </c>
      <c r="D421" s="3">
        <v>67</v>
      </c>
      <c r="E421" s="3">
        <v>71</v>
      </c>
      <c r="F421" s="3">
        <v>69</v>
      </c>
      <c r="G421" s="3">
        <v>6</v>
      </c>
      <c r="H421" s="3">
        <v>6</v>
      </c>
      <c r="I421" s="3">
        <v>3</v>
      </c>
      <c r="J421" s="3">
        <v>3</v>
      </c>
      <c r="K421" s="3" t="s">
        <v>2854</v>
      </c>
      <c r="L421" s="22" t="s">
        <v>2840</v>
      </c>
      <c r="M421" s="57">
        <v>3</v>
      </c>
      <c r="N421" s="3">
        <v>5</v>
      </c>
      <c r="O421" s="3" t="s">
        <v>2854</v>
      </c>
      <c r="P421" s="3">
        <v>2</v>
      </c>
      <c r="Q421" s="3">
        <v>91</v>
      </c>
      <c r="R421" s="3">
        <v>84</v>
      </c>
      <c r="S421" s="24">
        <f t="shared" si="7"/>
        <v>71.845238095238088</v>
      </c>
      <c r="T421" t="str">
        <f>INDEX(Players19!K:K,MATCH(A421,Players19!C:C,0))</f>
        <v>MPR</v>
      </c>
      <c r="U421" t="str">
        <f>INDEX(Players19!G:G,MATCH(A421,Players19!C:C,0))</f>
        <v>FWD</v>
      </c>
      <c r="V421" t="s">
        <v>116</v>
      </c>
      <c r="W421" s="62">
        <v>43528</v>
      </c>
    </row>
    <row r="422" spans="1:23" x14ac:dyDescent="0.2">
      <c r="A422" t="s">
        <v>538</v>
      </c>
      <c r="B422" t="s">
        <v>184</v>
      </c>
      <c r="C422" t="s">
        <v>2844</v>
      </c>
      <c r="D422" s="3">
        <v>63</v>
      </c>
      <c r="E422" s="3">
        <v>83</v>
      </c>
      <c r="F422" s="3">
        <v>65</v>
      </c>
      <c r="G422" s="3">
        <v>4</v>
      </c>
      <c r="H422" s="3">
        <v>10</v>
      </c>
      <c r="I422" s="3">
        <v>5</v>
      </c>
      <c r="J422" s="3">
        <v>4</v>
      </c>
      <c r="K422" s="3" t="s">
        <v>2854</v>
      </c>
      <c r="L422" s="22" t="s">
        <v>2854</v>
      </c>
      <c r="M422" s="57" t="s">
        <v>2854</v>
      </c>
      <c r="N422" s="3">
        <v>10</v>
      </c>
      <c r="O422" s="3" t="s">
        <v>2854</v>
      </c>
      <c r="P422" s="3">
        <v>1</v>
      </c>
      <c r="Q422" s="3">
        <v>64</v>
      </c>
      <c r="R422" s="3">
        <v>82</v>
      </c>
      <c r="S422" s="24">
        <f t="shared" si="7"/>
        <v>86.036585365853654</v>
      </c>
      <c r="T422" t="str">
        <f>INDEX(Players19!K:K,MATCH(A422,Players19!C:C,0))</f>
        <v>MPR</v>
      </c>
      <c r="U422" t="str">
        <f>INDEX(Players19!G:G,MATCH(A422,Players19!C:C,0))</f>
        <v>DEF</v>
      </c>
      <c r="V422" t="s">
        <v>116</v>
      </c>
      <c r="W422" s="62">
        <v>43528</v>
      </c>
    </row>
    <row r="423" spans="1:23" x14ac:dyDescent="0.2">
      <c r="A423" t="s">
        <v>612</v>
      </c>
      <c r="B423" t="s">
        <v>184</v>
      </c>
      <c r="C423" t="s">
        <v>2844</v>
      </c>
      <c r="D423" s="3">
        <v>62</v>
      </c>
      <c r="E423" s="3">
        <v>81</v>
      </c>
      <c r="F423" s="3">
        <v>61</v>
      </c>
      <c r="G423" s="3">
        <v>4</v>
      </c>
      <c r="H423" s="3">
        <v>15</v>
      </c>
      <c r="I423" s="3" t="s">
        <v>2854</v>
      </c>
      <c r="J423" s="3">
        <v>4</v>
      </c>
      <c r="K423" s="3" t="s">
        <v>2854</v>
      </c>
      <c r="L423" s="22" t="s">
        <v>2840</v>
      </c>
      <c r="M423" s="57">
        <v>1</v>
      </c>
      <c r="N423" s="3">
        <v>14</v>
      </c>
      <c r="O423" s="3">
        <v>7</v>
      </c>
      <c r="P423" s="3">
        <v>2</v>
      </c>
      <c r="Q423" s="3">
        <v>68</v>
      </c>
      <c r="R423" s="3">
        <v>70</v>
      </c>
      <c r="S423" s="24">
        <f t="shared" si="7"/>
        <v>98.357142857142861</v>
      </c>
      <c r="T423" t="str">
        <f>INDEX(Players19!K:K,MATCH(A423,Players19!C:C,0))</f>
        <v>Premo</v>
      </c>
      <c r="U423" t="str">
        <f>INDEX(Players19!G:G,MATCH(A423,Players19!C:C,0))</f>
        <v>MID/FWD</v>
      </c>
      <c r="V423" t="s">
        <v>116</v>
      </c>
      <c r="W423" s="62">
        <v>43528</v>
      </c>
    </row>
    <row r="424" spans="1:23" x14ac:dyDescent="0.2">
      <c r="A424" t="s">
        <v>2616</v>
      </c>
      <c r="B424" t="s">
        <v>184</v>
      </c>
      <c r="C424" t="s">
        <v>2844</v>
      </c>
      <c r="D424" s="3">
        <v>57</v>
      </c>
      <c r="E424" s="3">
        <v>48</v>
      </c>
      <c r="F424" s="3">
        <v>51</v>
      </c>
      <c r="G424" s="3">
        <v>6</v>
      </c>
      <c r="H424" s="3">
        <v>7</v>
      </c>
      <c r="I424" s="3">
        <v>3</v>
      </c>
      <c r="J424" s="3">
        <v>4</v>
      </c>
      <c r="K424" s="3" t="s">
        <v>2854</v>
      </c>
      <c r="L424" s="22" t="s">
        <v>2854</v>
      </c>
      <c r="M424" s="57" t="s">
        <v>2854</v>
      </c>
      <c r="N424" s="3">
        <v>8</v>
      </c>
      <c r="O424" s="3">
        <v>2</v>
      </c>
      <c r="P424" s="3">
        <v>3</v>
      </c>
      <c r="Q424" s="3">
        <v>53</v>
      </c>
      <c r="R424" s="3">
        <v>39</v>
      </c>
      <c r="S424" s="24">
        <f t="shared" si="7"/>
        <v>104.61538461538463</v>
      </c>
      <c r="T424" t="str">
        <f>INDEX(Players19!K:K,MATCH(A424,Players19!C:C,0))</f>
        <v>Rookie</v>
      </c>
      <c r="U424" t="str">
        <f>INDEX(Players19!G:G,MATCH(A424,Players19!C:C,0))</f>
        <v>MID</v>
      </c>
      <c r="V424" t="s">
        <v>116</v>
      </c>
      <c r="W424" s="62">
        <v>43528</v>
      </c>
    </row>
    <row r="425" spans="1:23" x14ac:dyDescent="0.2">
      <c r="A425" t="s">
        <v>1636</v>
      </c>
      <c r="B425" t="s">
        <v>184</v>
      </c>
      <c r="C425" t="s">
        <v>2844</v>
      </c>
      <c r="D425" s="3">
        <v>47</v>
      </c>
      <c r="E425" s="3">
        <v>48</v>
      </c>
      <c r="F425" s="3">
        <v>38</v>
      </c>
      <c r="G425" s="3">
        <v>10</v>
      </c>
      <c r="H425" s="3">
        <v>6</v>
      </c>
      <c r="I425" s="3">
        <v>1</v>
      </c>
      <c r="J425" s="3">
        <v>1</v>
      </c>
      <c r="K425" s="3" t="s">
        <v>2854</v>
      </c>
      <c r="L425" s="22" t="s">
        <v>2840</v>
      </c>
      <c r="M425" s="57" t="s">
        <v>2854</v>
      </c>
      <c r="N425" s="3">
        <v>9</v>
      </c>
      <c r="O425" s="3">
        <v>3</v>
      </c>
      <c r="P425" s="3">
        <v>5</v>
      </c>
      <c r="Q425" s="3">
        <v>62</v>
      </c>
      <c r="R425" s="3">
        <v>78</v>
      </c>
      <c r="S425" s="24">
        <f t="shared" si="7"/>
        <v>52.307692307692314</v>
      </c>
      <c r="T425" t="str">
        <f>INDEX(Players19!K:K,MATCH(A425,Players19!C:C,0))</f>
        <v>MPR</v>
      </c>
      <c r="U425" t="str">
        <f>INDEX(Players19!G:G,MATCH(A425,Players19!C:C,0))</f>
        <v>FWD</v>
      </c>
      <c r="V425" t="s">
        <v>116</v>
      </c>
      <c r="W425" s="62">
        <v>43528</v>
      </c>
    </row>
    <row r="426" spans="1:23" x14ac:dyDescent="0.2">
      <c r="A426" t="s">
        <v>1646</v>
      </c>
      <c r="B426" t="s">
        <v>184</v>
      </c>
      <c r="C426" t="s">
        <v>2844</v>
      </c>
      <c r="D426" s="3">
        <v>44</v>
      </c>
      <c r="E426" s="3">
        <v>38</v>
      </c>
      <c r="F426" s="3">
        <v>42</v>
      </c>
      <c r="G426" s="3">
        <v>6</v>
      </c>
      <c r="H426" s="3">
        <v>7</v>
      </c>
      <c r="I426" s="3">
        <v>1</v>
      </c>
      <c r="J426" s="3">
        <v>3</v>
      </c>
      <c r="K426" s="3" t="s">
        <v>2854</v>
      </c>
      <c r="L426" s="22" t="s">
        <v>2833</v>
      </c>
      <c r="M426" s="57" t="s">
        <v>2854</v>
      </c>
      <c r="N426" s="3">
        <v>4</v>
      </c>
      <c r="O426" s="3" t="s">
        <v>2854</v>
      </c>
      <c r="P426" s="3">
        <v>2</v>
      </c>
      <c r="Q426" s="3">
        <v>76</v>
      </c>
      <c r="R426" s="3">
        <v>59</v>
      </c>
      <c r="S426" s="24">
        <f t="shared" si="7"/>
        <v>54.745762711864401</v>
      </c>
      <c r="T426" t="str">
        <f>INDEX(Players19!K:K,MATCH(A426,Players19!C:C,0))</f>
        <v>MPR</v>
      </c>
      <c r="U426" t="str">
        <f>INDEX(Players19!G:G,MATCH(A426,Players19!C:C,0))</f>
        <v>FWD</v>
      </c>
      <c r="V426" t="s">
        <v>116</v>
      </c>
      <c r="W426" s="62">
        <v>43528</v>
      </c>
    </row>
    <row r="427" spans="1:23" x14ac:dyDescent="0.2">
      <c r="A427" t="s">
        <v>650</v>
      </c>
      <c r="B427" t="s">
        <v>184</v>
      </c>
      <c r="C427" t="s">
        <v>2844</v>
      </c>
      <c r="D427" s="3">
        <v>44</v>
      </c>
      <c r="E427" s="3">
        <v>40</v>
      </c>
      <c r="F427" s="3">
        <v>45</v>
      </c>
      <c r="G427" s="3">
        <v>8</v>
      </c>
      <c r="H427" s="3" t="s">
        <v>2854</v>
      </c>
      <c r="I427" s="3">
        <v>1</v>
      </c>
      <c r="J427" s="3">
        <v>3</v>
      </c>
      <c r="K427" s="3" t="s">
        <v>2854</v>
      </c>
      <c r="L427" s="22" t="s">
        <v>2833</v>
      </c>
      <c r="M427" s="57">
        <v>1.2</v>
      </c>
      <c r="N427" s="3">
        <v>4</v>
      </c>
      <c r="O427" s="3">
        <v>1</v>
      </c>
      <c r="P427" s="3">
        <v>1</v>
      </c>
      <c r="Q427" s="3">
        <v>25</v>
      </c>
      <c r="R427" s="3">
        <v>75</v>
      </c>
      <c r="S427" s="24">
        <f t="shared" si="7"/>
        <v>45.333333333333336</v>
      </c>
      <c r="T427" t="str">
        <f>INDEX(Players19!K:K,MATCH(A427,Players19!C:C,0))</f>
        <v>MPR</v>
      </c>
      <c r="U427" t="str">
        <f>INDEX(Players19!G:G,MATCH(A427,Players19!C:C,0))</f>
        <v>FWD</v>
      </c>
      <c r="V427" t="s">
        <v>116</v>
      </c>
      <c r="W427" s="62">
        <v>43528</v>
      </c>
    </row>
    <row r="428" spans="1:23" x14ac:dyDescent="0.2">
      <c r="A428" t="s">
        <v>1594</v>
      </c>
      <c r="B428" t="s">
        <v>184</v>
      </c>
      <c r="C428" t="s">
        <v>2844</v>
      </c>
      <c r="D428" s="3">
        <v>42</v>
      </c>
      <c r="E428" s="3">
        <v>29</v>
      </c>
      <c r="F428" s="3">
        <v>36</v>
      </c>
      <c r="G428" s="3">
        <v>7</v>
      </c>
      <c r="H428" s="3">
        <v>4</v>
      </c>
      <c r="I428" s="3" t="s">
        <v>2854</v>
      </c>
      <c r="J428" s="3">
        <v>4</v>
      </c>
      <c r="K428" s="3" t="s">
        <v>2854</v>
      </c>
      <c r="L428" s="22" t="s">
        <v>2833</v>
      </c>
      <c r="M428" s="57" t="s">
        <v>2854</v>
      </c>
      <c r="N428" s="3">
        <v>5</v>
      </c>
      <c r="O428" s="3">
        <v>2</v>
      </c>
      <c r="P428" s="3">
        <v>3</v>
      </c>
      <c r="Q428" s="3">
        <v>36</v>
      </c>
      <c r="R428" s="3">
        <v>76</v>
      </c>
      <c r="S428" s="24">
        <f t="shared" si="7"/>
        <v>32.434210526315795</v>
      </c>
      <c r="T428" t="str">
        <f>INDEX(Players19!K:K,MATCH(A428,Players19!C:C,0))</f>
        <v>MPR</v>
      </c>
      <c r="U428" t="str">
        <f>INDEX(Players19!G:G,MATCH(A428,Players19!C:C,0))</f>
        <v>MID/FWD</v>
      </c>
      <c r="V428" t="s">
        <v>116</v>
      </c>
      <c r="W428" s="62">
        <v>43528</v>
      </c>
    </row>
    <row r="429" spans="1:23" x14ac:dyDescent="0.2">
      <c r="A429" t="s">
        <v>1645</v>
      </c>
      <c r="B429" t="s">
        <v>184</v>
      </c>
      <c r="C429" t="s">
        <v>2844</v>
      </c>
      <c r="D429" s="3">
        <v>42</v>
      </c>
      <c r="E429" s="3">
        <v>37</v>
      </c>
      <c r="F429" s="3">
        <v>38</v>
      </c>
      <c r="G429" s="3">
        <v>8</v>
      </c>
      <c r="H429" s="3">
        <v>2</v>
      </c>
      <c r="I429" s="3" t="s">
        <v>2854</v>
      </c>
      <c r="J429" s="3">
        <v>2</v>
      </c>
      <c r="K429" s="3" t="s">
        <v>2854</v>
      </c>
      <c r="L429" s="22" t="s">
        <v>2840</v>
      </c>
      <c r="M429" s="57">
        <v>1.2</v>
      </c>
      <c r="N429" s="3">
        <v>5</v>
      </c>
      <c r="O429" s="3" t="s">
        <v>2854</v>
      </c>
      <c r="P429" s="3">
        <v>3</v>
      </c>
      <c r="Q429" s="3">
        <v>50</v>
      </c>
      <c r="R429" s="3">
        <v>72</v>
      </c>
      <c r="S429" s="24">
        <f t="shared" si="7"/>
        <v>43.68055555555555</v>
      </c>
      <c r="T429" t="str">
        <f>INDEX(Players19!K:K,MATCH(A429,Players19!C:C,0))</f>
        <v>MPR</v>
      </c>
      <c r="U429" t="str">
        <f>INDEX(Players19!G:G,MATCH(A429,Players19!C:C,0))</f>
        <v>MID/FWD</v>
      </c>
      <c r="V429" t="s">
        <v>116</v>
      </c>
      <c r="W429" s="62">
        <v>43528</v>
      </c>
    </row>
    <row r="430" spans="1:23" x14ac:dyDescent="0.2">
      <c r="A430" t="s">
        <v>1018</v>
      </c>
      <c r="B430" t="s">
        <v>184</v>
      </c>
      <c r="C430" t="s">
        <v>2844</v>
      </c>
      <c r="D430" s="3">
        <v>38</v>
      </c>
      <c r="E430" s="3">
        <v>30</v>
      </c>
      <c r="F430" s="3">
        <v>34</v>
      </c>
      <c r="G430" s="3">
        <v>8</v>
      </c>
      <c r="H430" s="3">
        <v>2</v>
      </c>
      <c r="I430" s="3">
        <v>2</v>
      </c>
      <c r="J430" s="3">
        <v>1</v>
      </c>
      <c r="K430" s="3" t="s">
        <v>2854</v>
      </c>
      <c r="L430" s="22" t="s">
        <v>2854</v>
      </c>
      <c r="M430" s="57" t="s">
        <v>2854</v>
      </c>
      <c r="N430" s="3">
        <v>2</v>
      </c>
      <c r="O430" s="3" t="s">
        <v>2854</v>
      </c>
      <c r="P430" s="3">
        <v>2</v>
      </c>
      <c r="Q430" s="3">
        <v>60</v>
      </c>
      <c r="R430" s="3">
        <v>70</v>
      </c>
      <c r="S430" s="24">
        <f t="shared" si="7"/>
        <v>36.428571428571423</v>
      </c>
      <c r="T430" t="str">
        <f>INDEX(Players19!K:K,MATCH(A430,Players19!C:C,0))</f>
        <v>MPR</v>
      </c>
      <c r="U430" t="str">
        <f>INDEX(Players19!G:G,MATCH(A430,Players19!C:C,0))</f>
        <v>DEF</v>
      </c>
      <c r="V430" t="s">
        <v>116</v>
      </c>
      <c r="W430" s="62">
        <v>43528</v>
      </c>
    </row>
    <row r="431" spans="1:23" x14ac:dyDescent="0.2">
      <c r="A431" t="s">
        <v>784</v>
      </c>
      <c r="B431" t="s">
        <v>184</v>
      </c>
      <c r="C431" t="s">
        <v>2844</v>
      </c>
      <c r="D431" s="3">
        <v>35</v>
      </c>
      <c r="E431" s="3">
        <v>38</v>
      </c>
      <c r="F431" s="3">
        <v>39</v>
      </c>
      <c r="G431" s="3">
        <v>5</v>
      </c>
      <c r="H431" s="3">
        <v>3</v>
      </c>
      <c r="I431" s="3">
        <v>2</v>
      </c>
      <c r="J431" s="3">
        <v>1</v>
      </c>
      <c r="K431" s="3">
        <v>1</v>
      </c>
      <c r="L431" s="22" t="s">
        <v>2863</v>
      </c>
      <c r="M431" s="57">
        <v>0.2</v>
      </c>
      <c r="N431" s="3">
        <v>6</v>
      </c>
      <c r="O431" s="3" t="s">
        <v>2854</v>
      </c>
      <c r="P431" s="3">
        <v>3</v>
      </c>
      <c r="Q431" s="3">
        <v>50</v>
      </c>
      <c r="R431" s="3">
        <v>87</v>
      </c>
      <c r="S431" s="24">
        <f t="shared" si="7"/>
        <v>37.1264367816092</v>
      </c>
      <c r="T431" t="str">
        <f>INDEX(Players19!K:K,MATCH(A431,Players19!C:C,0))</f>
        <v>MPR</v>
      </c>
      <c r="U431" t="str">
        <f>INDEX(Players19!G:G,MATCH(A431,Players19!C:C,0))</f>
        <v>FWD</v>
      </c>
      <c r="V431" t="s">
        <v>116</v>
      </c>
      <c r="W431" s="62">
        <v>43528</v>
      </c>
    </row>
    <row r="432" spans="1:23" x14ac:dyDescent="0.2">
      <c r="A432" t="s">
        <v>803</v>
      </c>
      <c r="B432" t="s">
        <v>184</v>
      </c>
      <c r="C432" t="s">
        <v>2844</v>
      </c>
      <c r="D432" s="3">
        <v>34</v>
      </c>
      <c r="E432" s="3">
        <v>33</v>
      </c>
      <c r="F432" s="3">
        <v>36</v>
      </c>
      <c r="G432" s="3">
        <v>9</v>
      </c>
      <c r="H432" s="3">
        <v>2</v>
      </c>
      <c r="I432" s="3">
        <v>2</v>
      </c>
      <c r="J432" s="3" t="s">
        <v>2854</v>
      </c>
      <c r="K432" s="3" t="s">
        <v>2854</v>
      </c>
      <c r="L432" s="22" t="s">
        <v>2833</v>
      </c>
      <c r="M432" s="57" t="s">
        <v>2854</v>
      </c>
      <c r="N432" s="3">
        <v>2</v>
      </c>
      <c r="O432" s="3" t="s">
        <v>2854</v>
      </c>
      <c r="P432" s="3">
        <v>1</v>
      </c>
      <c r="Q432" s="3">
        <v>90</v>
      </c>
      <c r="R432" s="3">
        <v>75</v>
      </c>
      <c r="S432" s="24">
        <f t="shared" si="7"/>
        <v>37.4</v>
      </c>
      <c r="T432" t="str">
        <f>INDEX(Players19!K:K,MATCH(A432,Players19!C:C,0))</f>
        <v>MPR</v>
      </c>
      <c r="U432" t="str">
        <f>INDEX(Players19!G:G,MATCH(A432,Players19!C:C,0))</f>
        <v>DEF</v>
      </c>
      <c r="V432" t="s">
        <v>116</v>
      </c>
      <c r="W432" s="62">
        <v>43528</v>
      </c>
    </row>
    <row r="433" spans="1:23" x14ac:dyDescent="0.2">
      <c r="A433" t="s">
        <v>989</v>
      </c>
      <c r="B433" t="s">
        <v>184</v>
      </c>
      <c r="C433" t="s">
        <v>2844</v>
      </c>
      <c r="D433" s="3">
        <v>32</v>
      </c>
      <c r="E433" s="3">
        <v>37</v>
      </c>
      <c r="F433" s="3">
        <v>32</v>
      </c>
      <c r="G433" s="3">
        <v>6</v>
      </c>
      <c r="H433" s="3">
        <v>4</v>
      </c>
      <c r="I433" s="3">
        <v>3</v>
      </c>
      <c r="J433" s="3" t="s">
        <v>2854</v>
      </c>
      <c r="K433" s="3" t="s">
        <v>2854</v>
      </c>
      <c r="L433" s="22" t="s">
        <v>2833</v>
      </c>
      <c r="M433" s="57" t="s">
        <v>2854</v>
      </c>
      <c r="N433" s="3">
        <v>4</v>
      </c>
      <c r="O433" s="3" t="s">
        <v>2854</v>
      </c>
      <c r="P433" s="3">
        <v>2</v>
      </c>
      <c r="Q433" s="3">
        <v>70</v>
      </c>
      <c r="R433" s="3">
        <v>66</v>
      </c>
      <c r="S433" s="24">
        <f t="shared" si="7"/>
        <v>47.651515151515149</v>
      </c>
      <c r="T433" t="str">
        <f>INDEX(Players19!K:K,MATCH(A433,Players19!C:C,0))</f>
        <v>Rookie</v>
      </c>
      <c r="U433" t="str">
        <f>INDEX(Players19!G:G,MATCH(A433,Players19!C:C,0))</f>
        <v>DEF</v>
      </c>
      <c r="V433" t="s">
        <v>116</v>
      </c>
      <c r="W433" s="62">
        <v>43528</v>
      </c>
    </row>
    <row r="434" spans="1:23" x14ac:dyDescent="0.2">
      <c r="A434" t="s">
        <v>713</v>
      </c>
      <c r="B434" t="s">
        <v>184</v>
      </c>
      <c r="C434" t="s">
        <v>2844</v>
      </c>
      <c r="D434" s="3">
        <v>29</v>
      </c>
      <c r="E434" s="3">
        <v>33</v>
      </c>
      <c r="F434" s="3">
        <v>33</v>
      </c>
      <c r="G434" s="3">
        <v>2</v>
      </c>
      <c r="H434" s="3">
        <v>4</v>
      </c>
      <c r="I434" s="3">
        <v>2</v>
      </c>
      <c r="J434" s="3">
        <v>2</v>
      </c>
      <c r="K434" s="3" t="s">
        <v>2854</v>
      </c>
      <c r="L434" s="22" t="s">
        <v>2832</v>
      </c>
      <c r="M434" s="57" t="s">
        <v>2854</v>
      </c>
      <c r="N434" s="3">
        <v>4</v>
      </c>
      <c r="O434" s="3" t="s">
        <v>2854</v>
      </c>
      <c r="P434" s="3" t="s">
        <v>2854</v>
      </c>
      <c r="Q434" s="3">
        <v>83</v>
      </c>
      <c r="R434" s="3">
        <v>57</v>
      </c>
      <c r="S434" s="24">
        <f t="shared" si="7"/>
        <v>49.210526315789473</v>
      </c>
      <c r="T434" t="str">
        <f>INDEX(Players19!K:K,MATCH(A434,Players19!C:C,0))</f>
        <v>Premo</v>
      </c>
      <c r="U434" t="str">
        <f>INDEX(Players19!G:G,MATCH(A434,Players19!C:C,0))</f>
        <v>FWD</v>
      </c>
      <c r="V434" t="s">
        <v>116</v>
      </c>
      <c r="W434" s="62">
        <v>43528</v>
      </c>
    </row>
    <row r="435" spans="1:23" x14ac:dyDescent="0.2">
      <c r="A435" t="s">
        <v>718</v>
      </c>
      <c r="B435" t="s">
        <v>184</v>
      </c>
      <c r="C435" t="s">
        <v>2844</v>
      </c>
      <c r="D435" s="3">
        <v>27</v>
      </c>
      <c r="E435" s="3">
        <v>33</v>
      </c>
      <c r="F435" s="3">
        <v>27</v>
      </c>
      <c r="G435" s="3">
        <v>4</v>
      </c>
      <c r="H435" s="3">
        <v>3</v>
      </c>
      <c r="I435" s="3">
        <v>3</v>
      </c>
      <c r="J435" s="3" t="s">
        <v>2854</v>
      </c>
      <c r="K435" s="3" t="s">
        <v>2854</v>
      </c>
      <c r="L435" s="22" t="s">
        <v>2854</v>
      </c>
      <c r="M435" s="57" t="s">
        <v>2854</v>
      </c>
      <c r="N435" s="3">
        <v>3</v>
      </c>
      <c r="O435" s="3" t="s">
        <v>2854</v>
      </c>
      <c r="P435" s="3">
        <v>1</v>
      </c>
      <c r="Q435" s="3">
        <v>71</v>
      </c>
      <c r="R435" s="3">
        <v>85</v>
      </c>
      <c r="S435" s="24">
        <f t="shared" si="7"/>
        <v>33</v>
      </c>
      <c r="T435" t="str">
        <f>INDEX(Players19!K:K,MATCH(A435,Players19!C:C,0))</f>
        <v>MPR</v>
      </c>
      <c r="U435" t="str">
        <f>INDEX(Players19!G:G,MATCH(A435,Players19!C:C,0))</f>
        <v>DEF</v>
      </c>
      <c r="V435" t="s">
        <v>116</v>
      </c>
      <c r="W435" s="62">
        <v>43528</v>
      </c>
    </row>
    <row r="436" spans="1:23" x14ac:dyDescent="0.2">
      <c r="A436" t="s">
        <v>1644</v>
      </c>
      <c r="B436" t="s">
        <v>184</v>
      </c>
      <c r="C436" t="s">
        <v>2844</v>
      </c>
      <c r="D436" s="3">
        <v>22</v>
      </c>
      <c r="E436" s="3">
        <v>21</v>
      </c>
      <c r="F436" s="3">
        <v>22</v>
      </c>
      <c r="G436" s="3">
        <v>1</v>
      </c>
      <c r="H436" s="3">
        <v>2</v>
      </c>
      <c r="I436" s="3" t="s">
        <v>2854</v>
      </c>
      <c r="J436" s="3">
        <v>1</v>
      </c>
      <c r="K436" s="3">
        <v>11</v>
      </c>
      <c r="L436" s="22" t="s">
        <v>2854</v>
      </c>
      <c r="M436" s="57" t="s">
        <v>2854</v>
      </c>
      <c r="N436" s="3">
        <v>2</v>
      </c>
      <c r="O436" s="3" t="s">
        <v>2854</v>
      </c>
      <c r="P436" s="3" t="s">
        <v>2854</v>
      </c>
      <c r="Q436" s="3">
        <v>100</v>
      </c>
      <c r="R436" s="3">
        <v>45</v>
      </c>
      <c r="S436" s="24">
        <f t="shared" si="7"/>
        <v>39.666666666666664</v>
      </c>
      <c r="T436" t="str">
        <f>INDEX(Players19!K:K,MATCH(A436,Players19!C:C,0))</f>
        <v>MPR</v>
      </c>
      <c r="U436" t="str">
        <f>INDEX(Players19!G:G,MATCH(A436,Players19!C:C,0))</f>
        <v>RUC/FWD</v>
      </c>
      <c r="V436" t="s">
        <v>116</v>
      </c>
      <c r="W436" s="62">
        <v>43528</v>
      </c>
    </row>
    <row r="437" spans="1:23" x14ac:dyDescent="0.2">
      <c r="A437" t="s">
        <v>1643</v>
      </c>
      <c r="B437" t="s">
        <v>184</v>
      </c>
      <c r="C437" t="s">
        <v>2844</v>
      </c>
      <c r="D437" s="3">
        <v>6</v>
      </c>
      <c r="E437" s="3">
        <v>15</v>
      </c>
      <c r="F437" s="3">
        <v>6</v>
      </c>
      <c r="G437" s="3" t="s">
        <v>2854</v>
      </c>
      <c r="H437" s="3">
        <v>3</v>
      </c>
      <c r="I437" s="3" t="s">
        <v>2854</v>
      </c>
      <c r="J437" s="3" t="s">
        <v>2854</v>
      </c>
      <c r="K437" s="3" t="s">
        <v>2854</v>
      </c>
      <c r="L437" s="22" t="s">
        <v>2854</v>
      </c>
      <c r="M437" s="57" t="s">
        <v>2854</v>
      </c>
      <c r="N437" s="3">
        <v>2</v>
      </c>
      <c r="O437" s="3">
        <v>1</v>
      </c>
      <c r="P437" s="3" t="s">
        <v>2854</v>
      </c>
      <c r="Q437" s="3">
        <v>66</v>
      </c>
      <c r="R437" s="3">
        <v>15</v>
      </c>
      <c r="S437" s="24">
        <f t="shared" si="7"/>
        <v>85</v>
      </c>
      <c r="T437" t="str">
        <f>INDEX(Players19!K:K,MATCH(A437,Players19!C:C,0))</f>
        <v>MPR</v>
      </c>
      <c r="U437" t="str">
        <f>INDEX(Players19!G:G,MATCH(A437,Players19!C:C,0))</f>
        <v>FWD</v>
      </c>
      <c r="V437" t="s">
        <v>116</v>
      </c>
      <c r="W437" s="62">
        <v>43528</v>
      </c>
    </row>
    <row r="438" spans="1:23" x14ac:dyDescent="0.2">
      <c r="A438" t="s">
        <v>858</v>
      </c>
      <c r="B438" t="s">
        <v>116</v>
      </c>
      <c r="C438" t="s">
        <v>2844</v>
      </c>
      <c r="D438" s="3">
        <v>117</v>
      </c>
      <c r="E438" s="3">
        <v>120</v>
      </c>
      <c r="F438" s="3">
        <v>114</v>
      </c>
      <c r="G438" s="3">
        <v>15</v>
      </c>
      <c r="H438" s="3">
        <v>19</v>
      </c>
      <c r="I438" s="3">
        <v>4</v>
      </c>
      <c r="J438" s="3">
        <v>5</v>
      </c>
      <c r="K438" s="3" t="s">
        <v>2854</v>
      </c>
      <c r="L438" s="22" t="s">
        <v>2832</v>
      </c>
      <c r="M438" s="57">
        <v>0.1</v>
      </c>
      <c r="N438" s="3">
        <v>16</v>
      </c>
      <c r="O438" s="3">
        <v>6</v>
      </c>
      <c r="P438" s="3">
        <v>3</v>
      </c>
      <c r="Q438" s="3">
        <v>82</v>
      </c>
      <c r="R438" s="3">
        <v>73</v>
      </c>
      <c r="S438" s="24">
        <f t="shared" si="7"/>
        <v>139.72602739726025</v>
      </c>
      <c r="T438" t="str">
        <f>INDEX(Players19!K:K,MATCH(A438,Players19!C:C,0))</f>
        <v>Premo</v>
      </c>
      <c r="U438" t="str">
        <f>INDEX(Players19!G:G,MATCH(A438,Players19!C:C,0))</f>
        <v>MID</v>
      </c>
      <c r="V438" t="s">
        <v>184</v>
      </c>
      <c r="W438" s="62">
        <v>43528</v>
      </c>
    </row>
    <row r="439" spans="1:23" x14ac:dyDescent="0.2">
      <c r="A439" t="s">
        <v>872</v>
      </c>
      <c r="B439" t="s">
        <v>116</v>
      </c>
      <c r="C439" t="s">
        <v>2844</v>
      </c>
      <c r="D439" s="3">
        <v>113</v>
      </c>
      <c r="E439" s="3">
        <v>108</v>
      </c>
      <c r="F439" s="3">
        <v>116</v>
      </c>
      <c r="G439" s="3">
        <v>20</v>
      </c>
      <c r="H439" s="3">
        <v>14</v>
      </c>
      <c r="I439" s="3">
        <v>5</v>
      </c>
      <c r="J439" s="3">
        <v>2</v>
      </c>
      <c r="K439" s="3" t="s">
        <v>2854</v>
      </c>
      <c r="L439" s="22" t="s">
        <v>2852</v>
      </c>
      <c r="M439" s="57">
        <v>1</v>
      </c>
      <c r="N439" s="3">
        <v>11</v>
      </c>
      <c r="O439" s="3">
        <v>5</v>
      </c>
      <c r="P439" s="3">
        <v>4</v>
      </c>
      <c r="Q439" s="3">
        <v>61</v>
      </c>
      <c r="R439" s="3">
        <v>81</v>
      </c>
      <c r="S439" s="24">
        <f t="shared" si="7"/>
        <v>113.33333333333333</v>
      </c>
      <c r="T439" t="str">
        <f>INDEX(Players19!K:K,MATCH(A439,Players19!C:C,0))</f>
        <v>Premo</v>
      </c>
      <c r="U439" t="str">
        <f>INDEX(Players19!G:G,MATCH(A439,Players19!C:C,0))</f>
        <v>MID</v>
      </c>
      <c r="V439" t="s">
        <v>184</v>
      </c>
      <c r="W439" s="62">
        <v>43528</v>
      </c>
    </row>
    <row r="440" spans="1:23" x14ac:dyDescent="0.2">
      <c r="A440" t="s">
        <v>904</v>
      </c>
      <c r="B440" t="s">
        <v>116</v>
      </c>
      <c r="C440" t="s">
        <v>2844</v>
      </c>
      <c r="D440" s="3">
        <v>103</v>
      </c>
      <c r="E440" s="3">
        <v>88</v>
      </c>
      <c r="F440" s="3">
        <v>102</v>
      </c>
      <c r="G440" s="3">
        <v>13</v>
      </c>
      <c r="H440" s="3">
        <v>12</v>
      </c>
      <c r="I440" s="3">
        <v>4</v>
      </c>
      <c r="J440" s="3">
        <v>5</v>
      </c>
      <c r="K440" s="3" t="s">
        <v>2854</v>
      </c>
      <c r="L440" s="22" t="s">
        <v>2834</v>
      </c>
      <c r="M440" s="57">
        <v>1</v>
      </c>
      <c r="N440" s="3">
        <v>10</v>
      </c>
      <c r="O440" s="3">
        <v>3</v>
      </c>
      <c r="P440" s="3">
        <v>3</v>
      </c>
      <c r="Q440" s="3">
        <v>64</v>
      </c>
      <c r="R440" s="3">
        <v>85</v>
      </c>
      <c r="S440" s="24">
        <f t="shared" si="7"/>
        <v>88.000000000000014</v>
      </c>
      <c r="T440" t="str">
        <f>INDEX(Players19!K:K,MATCH(A440,Players19!C:C,0))</f>
        <v>MPR</v>
      </c>
      <c r="U440" t="str">
        <f>INDEX(Players19!G:G,MATCH(A440,Players19!C:C,0))</f>
        <v>MID</v>
      </c>
      <c r="V440" t="s">
        <v>184</v>
      </c>
      <c r="W440" s="62">
        <v>43528</v>
      </c>
    </row>
    <row r="441" spans="1:23" x14ac:dyDescent="0.2">
      <c r="A441" t="s">
        <v>909</v>
      </c>
      <c r="B441" t="s">
        <v>116</v>
      </c>
      <c r="C441" t="s">
        <v>2844</v>
      </c>
      <c r="D441" s="3">
        <v>102</v>
      </c>
      <c r="E441" s="3">
        <v>105</v>
      </c>
      <c r="F441" s="3">
        <v>111</v>
      </c>
      <c r="G441" s="3">
        <v>8</v>
      </c>
      <c r="H441" s="3">
        <v>7</v>
      </c>
      <c r="I441" s="3">
        <v>7</v>
      </c>
      <c r="J441" s="3">
        <v>6</v>
      </c>
      <c r="K441" s="3" t="s">
        <v>2854</v>
      </c>
      <c r="L441" s="22" t="s">
        <v>2832</v>
      </c>
      <c r="M441" s="57">
        <v>3</v>
      </c>
      <c r="N441" s="3">
        <v>7</v>
      </c>
      <c r="O441" s="3" t="s">
        <v>2854</v>
      </c>
      <c r="P441" s="3" t="s">
        <v>2854</v>
      </c>
      <c r="Q441" s="3">
        <v>86</v>
      </c>
      <c r="R441" s="3">
        <v>68</v>
      </c>
      <c r="S441" s="24">
        <f t="shared" si="7"/>
        <v>131.25</v>
      </c>
      <c r="T441" t="str">
        <f>INDEX(Players19!K:K,MATCH(A441,Players19!C:C,0))</f>
        <v>MPR</v>
      </c>
      <c r="U441" t="str">
        <f>INDEX(Players19!G:G,MATCH(A441,Players19!C:C,0))</f>
        <v>FWD</v>
      </c>
      <c r="V441" t="s">
        <v>184</v>
      </c>
      <c r="W441" s="62">
        <v>43528</v>
      </c>
    </row>
    <row r="442" spans="1:23" x14ac:dyDescent="0.2">
      <c r="A442" t="s">
        <v>571</v>
      </c>
      <c r="B442" t="s">
        <v>116</v>
      </c>
      <c r="C442" t="s">
        <v>2844</v>
      </c>
      <c r="D442" s="3">
        <v>101</v>
      </c>
      <c r="E442" s="3">
        <v>94</v>
      </c>
      <c r="F442" s="3">
        <v>104</v>
      </c>
      <c r="G442" s="3">
        <v>3</v>
      </c>
      <c r="H442" s="3">
        <v>12</v>
      </c>
      <c r="I442" s="3">
        <v>2</v>
      </c>
      <c r="J442" s="3">
        <v>5</v>
      </c>
      <c r="K442" s="3">
        <v>46</v>
      </c>
      <c r="L442" s="22" t="s">
        <v>2852</v>
      </c>
      <c r="M442" s="57" t="s">
        <v>2854</v>
      </c>
      <c r="N442" s="3">
        <v>5</v>
      </c>
      <c r="O442" s="3">
        <v>3</v>
      </c>
      <c r="P442" s="3">
        <v>3</v>
      </c>
      <c r="Q442" s="3">
        <v>86</v>
      </c>
      <c r="R442" s="3">
        <v>84</v>
      </c>
      <c r="S442" s="24">
        <f t="shared" si="7"/>
        <v>95.11904761904762</v>
      </c>
      <c r="T442" t="str">
        <f>INDEX(Players19!K:K,MATCH(A442,Players19!C:C,0))</f>
        <v>Premo</v>
      </c>
      <c r="U442" t="str">
        <f>INDEX(Players19!G:G,MATCH(A442,Players19!C:C,0))</f>
        <v>RUC</v>
      </c>
      <c r="V442" t="s">
        <v>184</v>
      </c>
      <c r="W442" s="62">
        <v>43528</v>
      </c>
    </row>
    <row r="443" spans="1:23" x14ac:dyDescent="0.2">
      <c r="A443" t="s">
        <v>619</v>
      </c>
      <c r="B443" t="s">
        <v>116</v>
      </c>
      <c r="C443" t="s">
        <v>2844</v>
      </c>
      <c r="D443" s="3">
        <v>98</v>
      </c>
      <c r="E443" s="3">
        <v>87</v>
      </c>
      <c r="F443" s="3">
        <v>100</v>
      </c>
      <c r="G443" s="3">
        <v>17</v>
      </c>
      <c r="H443" s="3">
        <v>8</v>
      </c>
      <c r="I443" s="3">
        <v>6</v>
      </c>
      <c r="J443" s="3">
        <v>2</v>
      </c>
      <c r="K443" s="3" t="s">
        <v>2854</v>
      </c>
      <c r="L443" s="22" t="s">
        <v>2840</v>
      </c>
      <c r="M443" s="57">
        <v>1.1000000000000001</v>
      </c>
      <c r="N443" s="3">
        <v>10</v>
      </c>
      <c r="O443" s="3">
        <v>3</v>
      </c>
      <c r="P443" s="3">
        <v>3</v>
      </c>
      <c r="Q443" s="3">
        <v>80</v>
      </c>
      <c r="R443" s="3">
        <v>73</v>
      </c>
      <c r="S443" s="24">
        <f t="shared" si="7"/>
        <v>101.3013698630137</v>
      </c>
      <c r="T443" t="str">
        <f>INDEX(Players19!K:K,MATCH(A443,Players19!C:C,0))</f>
        <v>Premo</v>
      </c>
      <c r="U443" t="str">
        <f>INDEX(Players19!G:G,MATCH(A443,Players19!C:C,0))</f>
        <v>MID</v>
      </c>
      <c r="V443" t="s">
        <v>184</v>
      </c>
      <c r="W443" s="62">
        <v>43528</v>
      </c>
    </row>
    <row r="444" spans="1:23" x14ac:dyDescent="0.2">
      <c r="A444" t="s">
        <v>1559</v>
      </c>
      <c r="B444" t="s">
        <v>116</v>
      </c>
      <c r="C444" t="s">
        <v>2844</v>
      </c>
      <c r="D444" s="3">
        <v>95</v>
      </c>
      <c r="E444" s="3">
        <v>93</v>
      </c>
      <c r="F444" s="3">
        <v>94</v>
      </c>
      <c r="G444" s="3">
        <v>11</v>
      </c>
      <c r="H444" s="3">
        <v>12</v>
      </c>
      <c r="I444" s="3">
        <v>4</v>
      </c>
      <c r="J444" s="3">
        <v>6</v>
      </c>
      <c r="K444" s="3" t="s">
        <v>2854</v>
      </c>
      <c r="L444" s="22" t="s">
        <v>2834</v>
      </c>
      <c r="M444" s="57" t="s">
        <v>2854</v>
      </c>
      <c r="N444" s="3">
        <v>12</v>
      </c>
      <c r="O444" s="3">
        <v>4</v>
      </c>
      <c r="P444" s="3">
        <v>3</v>
      </c>
      <c r="Q444" s="3">
        <v>73</v>
      </c>
      <c r="R444" s="3">
        <v>74</v>
      </c>
      <c r="S444" s="24">
        <f t="shared" si="7"/>
        <v>106.82432432432432</v>
      </c>
      <c r="T444" t="str">
        <f>INDEX(Players19!K:K,MATCH(A444,Players19!C:C,0))</f>
        <v>MPR</v>
      </c>
      <c r="U444" t="str">
        <f>INDEX(Players19!G:G,MATCH(A444,Players19!C:C,0))</f>
        <v>FWD</v>
      </c>
      <c r="V444" t="s">
        <v>184</v>
      </c>
      <c r="W444" s="62">
        <v>43528</v>
      </c>
    </row>
    <row r="445" spans="1:23" x14ac:dyDescent="0.2">
      <c r="A445" t="s">
        <v>667</v>
      </c>
      <c r="B445" t="s">
        <v>116</v>
      </c>
      <c r="C445" t="s">
        <v>2844</v>
      </c>
      <c r="D445" s="3">
        <v>95</v>
      </c>
      <c r="E445" s="3">
        <v>64</v>
      </c>
      <c r="F445" s="3">
        <v>88</v>
      </c>
      <c r="G445" s="3">
        <v>18</v>
      </c>
      <c r="H445" s="3">
        <v>5</v>
      </c>
      <c r="I445" s="3">
        <v>6</v>
      </c>
      <c r="J445" s="3">
        <v>3</v>
      </c>
      <c r="K445" s="3" t="s">
        <v>2854</v>
      </c>
      <c r="L445" s="22" t="s">
        <v>2832</v>
      </c>
      <c r="M445" s="57" t="s">
        <v>2854</v>
      </c>
      <c r="N445" s="3">
        <v>4</v>
      </c>
      <c r="O445" s="3" t="s">
        <v>2854</v>
      </c>
      <c r="P445" s="3">
        <v>5</v>
      </c>
      <c r="Q445" s="3">
        <v>73</v>
      </c>
      <c r="R445" s="3">
        <v>69</v>
      </c>
      <c r="S445" s="24">
        <f t="shared" si="7"/>
        <v>78.840579710144922</v>
      </c>
      <c r="T445" t="str">
        <f>INDEX(Players19!K:K,MATCH(A445,Players19!C:C,0))</f>
        <v>Premo</v>
      </c>
      <c r="U445" t="str">
        <f>INDEX(Players19!G:G,MATCH(A445,Players19!C:C,0))</f>
        <v>DEF</v>
      </c>
      <c r="V445" t="s">
        <v>184</v>
      </c>
      <c r="W445" s="62">
        <v>43528</v>
      </c>
    </row>
    <row r="446" spans="1:23" x14ac:dyDescent="0.2">
      <c r="A446" t="s">
        <v>747</v>
      </c>
      <c r="B446" t="s">
        <v>116</v>
      </c>
      <c r="C446" t="s">
        <v>2844</v>
      </c>
      <c r="D446" s="3">
        <v>94</v>
      </c>
      <c r="E446" s="3">
        <v>81</v>
      </c>
      <c r="F446" s="3">
        <v>101</v>
      </c>
      <c r="G446" s="3">
        <v>15</v>
      </c>
      <c r="H446" s="3">
        <v>7</v>
      </c>
      <c r="I446" s="3">
        <v>10</v>
      </c>
      <c r="J446" s="3">
        <v>2</v>
      </c>
      <c r="K446" s="3" t="s">
        <v>2854</v>
      </c>
      <c r="L446" s="22" t="s">
        <v>2833</v>
      </c>
      <c r="M446" s="57" t="s">
        <v>2854</v>
      </c>
      <c r="N446" s="3">
        <v>7</v>
      </c>
      <c r="O446" s="3" t="s">
        <v>2854</v>
      </c>
      <c r="P446" s="3">
        <v>2</v>
      </c>
      <c r="Q446" s="3">
        <v>77</v>
      </c>
      <c r="R446" s="3">
        <v>68</v>
      </c>
      <c r="S446" s="24">
        <f t="shared" si="7"/>
        <v>101.25</v>
      </c>
      <c r="T446" t="str">
        <f>INDEX(Players19!K:K,MATCH(A446,Players19!C:C,0))</f>
        <v>MPR</v>
      </c>
      <c r="U446" t="str">
        <f>INDEX(Players19!G:G,MATCH(A446,Players19!C:C,0))</f>
        <v>DEF</v>
      </c>
      <c r="V446" t="s">
        <v>184</v>
      </c>
      <c r="W446" s="62">
        <v>43528</v>
      </c>
    </row>
    <row r="447" spans="1:23" x14ac:dyDescent="0.2">
      <c r="A447" t="s">
        <v>689</v>
      </c>
      <c r="B447" t="s">
        <v>116</v>
      </c>
      <c r="C447" t="s">
        <v>2844</v>
      </c>
      <c r="D447" s="3">
        <v>86</v>
      </c>
      <c r="E447" s="3">
        <v>90</v>
      </c>
      <c r="F447" s="3">
        <v>89</v>
      </c>
      <c r="G447" s="3">
        <v>14</v>
      </c>
      <c r="H447" s="3">
        <v>9</v>
      </c>
      <c r="I447" s="3">
        <v>7</v>
      </c>
      <c r="J447" s="3">
        <v>1</v>
      </c>
      <c r="K447" s="3" t="s">
        <v>2854</v>
      </c>
      <c r="L447" s="22" t="s">
        <v>2832</v>
      </c>
      <c r="M447" s="57" t="s">
        <v>2854</v>
      </c>
      <c r="N447" s="3">
        <v>6</v>
      </c>
      <c r="O447" s="3" t="s">
        <v>2854</v>
      </c>
      <c r="P447" s="3">
        <v>2</v>
      </c>
      <c r="Q447" s="3">
        <v>87</v>
      </c>
      <c r="R447" s="3">
        <v>84</v>
      </c>
      <c r="S447" s="24">
        <f t="shared" si="7"/>
        <v>91.071428571428569</v>
      </c>
      <c r="T447" t="str">
        <f>INDEX(Players19!K:K,MATCH(A447,Players19!C:C,0))</f>
        <v>MPR</v>
      </c>
      <c r="U447" t="str">
        <f>INDEX(Players19!G:G,MATCH(A447,Players19!C:C,0))</f>
        <v>MID/DEF</v>
      </c>
      <c r="V447" t="s">
        <v>184</v>
      </c>
      <c r="W447" s="62">
        <v>43528</v>
      </c>
    </row>
    <row r="448" spans="1:23" x14ac:dyDescent="0.2">
      <c r="A448" t="s">
        <v>1630</v>
      </c>
      <c r="B448" t="s">
        <v>116</v>
      </c>
      <c r="C448" t="s">
        <v>2844</v>
      </c>
      <c r="D448" s="3">
        <v>77</v>
      </c>
      <c r="E448" s="3">
        <v>81</v>
      </c>
      <c r="F448" s="3">
        <v>80</v>
      </c>
      <c r="G448" s="3">
        <v>12</v>
      </c>
      <c r="H448" s="3">
        <v>3</v>
      </c>
      <c r="I448" s="3">
        <v>5</v>
      </c>
      <c r="J448" s="3">
        <v>1</v>
      </c>
      <c r="K448" s="3" t="s">
        <v>2854</v>
      </c>
      <c r="L448" s="22" t="s">
        <v>2834</v>
      </c>
      <c r="M448" s="57">
        <v>2.2000000000000002</v>
      </c>
      <c r="N448" s="3">
        <v>8</v>
      </c>
      <c r="O448" s="3" t="s">
        <v>2854</v>
      </c>
      <c r="P448" s="3">
        <v>2</v>
      </c>
      <c r="Q448" s="3">
        <v>53</v>
      </c>
      <c r="R448" s="3">
        <v>84</v>
      </c>
      <c r="S448" s="24">
        <f t="shared" si="7"/>
        <v>81.964285714285722</v>
      </c>
      <c r="T448" t="str">
        <f>INDEX(Players19!K:K,MATCH(A448,Players19!C:C,0))</f>
        <v>MPR</v>
      </c>
      <c r="U448" t="str">
        <f>INDEX(Players19!G:G,MATCH(A448,Players19!C:C,0))</f>
        <v>FWD</v>
      </c>
      <c r="V448" t="s">
        <v>184</v>
      </c>
      <c r="W448" s="62">
        <v>43528</v>
      </c>
    </row>
    <row r="449" spans="1:23" x14ac:dyDescent="0.2">
      <c r="A449" t="s">
        <v>557</v>
      </c>
      <c r="B449" t="s">
        <v>116</v>
      </c>
      <c r="C449" t="s">
        <v>2844</v>
      </c>
      <c r="D449" s="3">
        <v>74</v>
      </c>
      <c r="E449" s="3">
        <v>72</v>
      </c>
      <c r="F449" s="3">
        <v>70</v>
      </c>
      <c r="G449" s="3">
        <v>14</v>
      </c>
      <c r="H449" s="3">
        <v>6</v>
      </c>
      <c r="I449" s="3">
        <v>5</v>
      </c>
      <c r="J449" s="3">
        <v>1</v>
      </c>
      <c r="K449" s="3" t="s">
        <v>2854</v>
      </c>
      <c r="L449" s="22" t="s">
        <v>2835</v>
      </c>
      <c r="M449" s="57">
        <v>1.1000000000000001</v>
      </c>
      <c r="N449" s="3">
        <v>6</v>
      </c>
      <c r="O449" s="3">
        <v>2</v>
      </c>
      <c r="P449" s="3">
        <v>5</v>
      </c>
      <c r="Q449" s="3">
        <v>70</v>
      </c>
      <c r="R449" s="3">
        <v>75</v>
      </c>
      <c r="S449" s="24">
        <f t="shared" si="7"/>
        <v>81.599999999999994</v>
      </c>
      <c r="T449" t="str">
        <f>INDEX(Players19!K:K,MATCH(A449,Players19!C:C,0))</f>
        <v>MPR</v>
      </c>
      <c r="U449" t="str">
        <f>INDEX(Players19!G:G,MATCH(A449,Players19!C:C,0))</f>
        <v>FWD</v>
      </c>
      <c r="V449" t="s">
        <v>184</v>
      </c>
      <c r="W449" s="62">
        <v>43528</v>
      </c>
    </row>
    <row r="450" spans="1:23" x14ac:dyDescent="0.2">
      <c r="A450" t="s">
        <v>901</v>
      </c>
      <c r="B450" t="s">
        <v>116</v>
      </c>
      <c r="C450" t="s">
        <v>2844</v>
      </c>
      <c r="D450" s="3">
        <v>72</v>
      </c>
      <c r="E450" s="3">
        <v>83</v>
      </c>
      <c r="F450" s="3">
        <v>78</v>
      </c>
      <c r="G450" s="3">
        <v>11</v>
      </c>
      <c r="H450" s="3">
        <v>9</v>
      </c>
      <c r="I450" s="3">
        <v>9</v>
      </c>
      <c r="J450" s="3" t="s">
        <v>2854</v>
      </c>
      <c r="K450" s="3" t="s">
        <v>2854</v>
      </c>
      <c r="L450" s="22" t="s">
        <v>2835</v>
      </c>
      <c r="M450" s="57" t="s">
        <v>2854</v>
      </c>
      <c r="N450" s="3">
        <v>6</v>
      </c>
      <c r="O450" s="3" t="s">
        <v>2854</v>
      </c>
      <c r="P450" s="3">
        <v>3</v>
      </c>
      <c r="Q450" s="3">
        <v>90</v>
      </c>
      <c r="R450" s="3">
        <v>80</v>
      </c>
      <c r="S450" s="24">
        <f t="shared" si="7"/>
        <v>88.187500000000014</v>
      </c>
      <c r="T450" t="str">
        <f>INDEX(Players19!K:K,MATCH(A450,Players19!C:C,0))</f>
        <v>MPR</v>
      </c>
      <c r="U450" t="str">
        <f>INDEX(Players19!G:G,MATCH(A450,Players19!C:C,0))</f>
        <v>DEF</v>
      </c>
      <c r="V450" t="s">
        <v>184</v>
      </c>
      <c r="W450" s="62">
        <v>43528</v>
      </c>
    </row>
    <row r="451" spans="1:23" x14ac:dyDescent="0.2">
      <c r="A451" t="s">
        <v>1629</v>
      </c>
      <c r="B451" t="s">
        <v>116</v>
      </c>
      <c r="C451" t="s">
        <v>2844</v>
      </c>
      <c r="D451" s="3">
        <v>69</v>
      </c>
      <c r="E451" s="3">
        <v>69</v>
      </c>
      <c r="F451" s="3">
        <v>68</v>
      </c>
      <c r="G451" s="3">
        <v>12</v>
      </c>
      <c r="H451" s="3">
        <v>1</v>
      </c>
      <c r="I451" s="3">
        <v>5</v>
      </c>
      <c r="J451" s="3">
        <v>1</v>
      </c>
      <c r="K451" s="3" t="s">
        <v>2854</v>
      </c>
      <c r="L451" s="22" t="s">
        <v>2854</v>
      </c>
      <c r="M451" s="57">
        <v>2</v>
      </c>
      <c r="N451" s="3">
        <v>2</v>
      </c>
      <c r="O451" s="3" t="s">
        <v>2854</v>
      </c>
      <c r="P451" s="3">
        <v>2</v>
      </c>
      <c r="Q451" s="3">
        <v>76</v>
      </c>
      <c r="R451" s="3">
        <v>78</v>
      </c>
      <c r="S451" s="24">
        <f t="shared" si="7"/>
        <v>75.192307692307693</v>
      </c>
      <c r="T451" t="str">
        <f>INDEX(Players19!K:K,MATCH(A451,Players19!C:C,0))</f>
        <v>MPR</v>
      </c>
      <c r="U451" t="str">
        <f>INDEX(Players19!G:G,MATCH(A451,Players19!C:C,0))</f>
        <v>FWD</v>
      </c>
      <c r="V451" t="s">
        <v>184</v>
      </c>
      <c r="W451" s="62">
        <v>43528</v>
      </c>
    </row>
    <row r="452" spans="1:23" x14ac:dyDescent="0.2">
      <c r="A452" t="s">
        <v>933</v>
      </c>
      <c r="B452" t="s">
        <v>116</v>
      </c>
      <c r="C452" t="s">
        <v>2844</v>
      </c>
      <c r="D452" s="3">
        <v>66</v>
      </c>
      <c r="E452" s="3">
        <v>76</v>
      </c>
      <c r="F452" s="3">
        <v>68</v>
      </c>
      <c r="G452" s="3">
        <v>9</v>
      </c>
      <c r="H452" s="3">
        <v>1</v>
      </c>
      <c r="I452" s="3">
        <v>5</v>
      </c>
      <c r="J452" s="3">
        <v>2</v>
      </c>
      <c r="K452" s="3" t="s">
        <v>2854</v>
      </c>
      <c r="L452" s="22" t="s">
        <v>2854</v>
      </c>
      <c r="M452" s="57">
        <v>2.2000000000000002</v>
      </c>
      <c r="N452" s="3">
        <v>5</v>
      </c>
      <c r="O452" s="3" t="s">
        <v>2854</v>
      </c>
      <c r="P452" s="3">
        <v>1</v>
      </c>
      <c r="Q452" s="3">
        <v>70</v>
      </c>
      <c r="R452" s="3">
        <v>64</v>
      </c>
      <c r="S452" s="24">
        <f t="shared" si="7"/>
        <v>100.9375</v>
      </c>
      <c r="T452" t="str">
        <f>INDEX(Players19!K:K,MATCH(A452,Players19!C:C,0))</f>
        <v>MPR</v>
      </c>
      <c r="U452" t="str">
        <f>INDEX(Players19!G:G,MATCH(A452,Players19!C:C,0))</f>
        <v>FWD</v>
      </c>
      <c r="V452" t="s">
        <v>184</v>
      </c>
      <c r="W452" s="62">
        <v>43528</v>
      </c>
    </row>
    <row r="453" spans="1:23" x14ac:dyDescent="0.2">
      <c r="A453" t="s">
        <v>609</v>
      </c>
      <c r="B453" t="s">
        <v>116</v>
      </c>
      <c r="C453" t="s">
        <v>2844</v>
      </c>
      <c r="D453" s="3">
        <v>63</v>
      </c>
      <c r="E453" s="3">
        <v>79</v>
      </c>
      <c r="F453" s="3">
        <v>59</v>
      </c>
      <c r="G453" s="3">
        <v>11</v>
      </c>
      <c r="H453" s="3">
        <v>7</v>
      </c>
      <c r="I453" s="3">
        <v>5</v>
      </c>
      <c r="J453" s="3">
        <v>1</v>
      </c>
      <c r="K453" s="3" t="s">
        <v>2854</v>
      </c>
      <c r="L453" s="22" t="s">
        <v>2833</v>
      </c>
      <c r="M453" s="57" t="s">
        <v>2854</v>
      </c>
      <c r="N453" s="3">
        <v>5</v>
      </c>
      <c r="O453" s="3" t="s">
        <v>2854</v>
      </c>
      <c r="P453" s="3">
        <v>4</v>
      </c>
      <c r="Q453" s="3">
        <v>77</v>
      </c>
      <c r="R453" s="3">
        <v>69</v>
      </c>
      <c r="S453" s="24">
        <f t="shared" si="7"/>
        <v>97.318840579710141</v>
      </c>
      <c r="T453" t="str">
        <f>INDEX(Players19!K:K,MATCH(A453,Players19!C:C,0))</f>
        <v>MPR</v>
      </c>
      <c r="U453" t="str">
        <f>INDEX(Players19!G:G,MATCH(A453,Players19!C:C,0))</f>
        <v>FWD/DEF</v>
      </c>
      <c r="V453" t="s">
        <v>184</v>
      </c>
      <c r="W453" s="62">
        <v>43528</v>
      </c>
    </row>
    <row r="454" spans="1:23" x14ac:dyDescent="0.2">
      <c r="A454" t="s">
        <v>722</v>
      </c>
      <c r="B454" t="s">
        <v>116</v>
      </c>
      <c r="C454" t="s">
        <v>2844</v>
      </c>
      <c r="D454" s="3">
        <v>62</v>
      </c>
      <c r="E454" s="3">
        <v>66</v>
      </c>
      <c r="F454" s="3">
        <v>68</v>
      </c>
      <c r="G454" s="3">
        <v>8</v>
      </c>
      <c r="H454" s="3">
        <v>5</v>
      </c>
      <c r="I454" s="3">
        <v>9</v>
      </c>
      <c r="J454" s="3">
        <v>1</v>
      </c>
      <c r="K454" s="3" t="s">
        <v>2854</v>
      </c>
      <c r="L454" s="22" t="s">
        <v>2833</v>
      </c>
      <c r="M454" s="57" t="s">
        <v>2854</v>
      </c>
      <c r="N454" s="3">
        <v>3</v>
      </c>
      <c r="O454" s="3" t="s">
        <v>2854</v>
      </c>
      <c r="P454" s="3">
        <v>2</v>
      </c>
      <c r="Q454" s="3">
        <v>76</v>
      </c>
      <c r="R454" s="3">
        <v>83</v>
      </c>
      <c r="S454" s="24">
        <f t="shared" si="7"/>
        <v>67.590361445783131</v>
      </c>
      <c r="T454" t="str">
        <f>INDEX(Players19!K:K,MATCH(A454,Players19!C:C,0))</f>
        <v>MPR</v>
      </c>
      <c r="U454" t="str">
        <f>INDEX(Players19!G:G,MATCH(A454,Players19!C:C,0))</f>
        <v>RUC/FWD</v>
      </c>
      <c r="V454" t="s">
        <v>184</v>
      </c>
      <c r="W454" s="62">
        <v>43528</v>
      </c>
    </row>
    <row r="455" spans="1:23" x14ac:dyDescent="0.2">
      <c r="A455" t="s">
        <v>995</v>
      </c>
      <c r="B455" t="s">
        <v>116</v>
      </c>
      <c r="C455" t="s">
        <v>2844</v>
      </c>
      <c r="D455" s="3">
        <v>61</v>
      </c>
      <c r="E455" s="3">
        <v>64</v>
      </c>
      <c r="F455" s="3">
        <v>68</v>
      </c>
      <c r="G455" s="3">
        <v>8</v>
      </c>
      <c r="H455" s="3">
        <v>3</v>
      </c>
      <c r="I455" s="3">
        <v>3</v>
      </c>
      <c r="J455" s="3">
        <v>2</v>
      </c>
      <c r="K455" s="3" t="s">
        <v>2854</v>
      </c>
      <c r="L455" s="22" t="s">
        <v>2834</v>
      </c>
      <c r="M455" s="57">
        <v>2</v>
      </c>
      <c r="N455" s="3">
        <v>4</v>
      </c>
      <c r="O455" s="3">
        <v>1</v>
      </c>
      <c r="P455" s="3" t="s">
        <v>2854</v>
      </c>
      <c r="Q455" s="3">
        <v>81</v>
      </c>
      <c r="R455" s="3">
        <v>67</v>
      </c>
      <c r="S455" s="24">
        <f t="shared" si="7"/>
        <v>81.194029850746261</v>
      </c>
      <c r="T455" t="str">
        <f>INDEX(Players19!K:K,MATCH(A455,Players19!C:C,0))</f>
        <v>MPR</v>
      </c>
      <c r="U455" t="str">
        <f>INDEX(Players19!G:G,MATCH(A455,Players19!C:C,0))</f>
        <v>FWD</v>
      </c>
      <c r="V455" t="s">
        <v>184</v>
      </c>
      <c r="W455" s="62">
        <v>43528</v>
      </c>
    </row>
    <row r="456" spans="1:23" x14ac:dyDescent="0.2">
      <c r="A456" t="s">
        <v>997</v>
      </c>
      <c r="B456" t="s">
        <v>116</v>
      </c>
      <c r="C456" t="s">
        <v>2844</v>
      </c>
      <c r="D456" s="3">
        <v>60</v>
      </c>
      <c r="E456" s="3">
        <v>65</v>
      </c>
      <c r="F456" s="3">
        <v>62</v>
      </c>
      <c r="G456" s="3">
        <v>5</v>
      </c>
      <c r="H456" s="3">
        <v>15</v>
      </c>
      <c r="I456" s="3">
        <v>2</v>
      </c>
      <c r="J456" s="3">
        <v>2</v>
      </c>
      <c r="K456" s="3" t="s">
        <v>2854</v>
      </c>
      <c r="L456" s="22" t="s">
        <v>2854</v>
      </c>
      <c r="M456" s="57">
        <v>0.1</v>
      </c>
      <c r="N456" s="3">
        <v>10</v>
      </c>
      <c r="O456" s="3">
        <v>4</v>
      </c>
      <c r="P456" s="3" t="s">
        <v>2854</v>
      </c>
      <c r="Q456" s="3">
        <v>55</v>
      </c>
      <c r="R456" s="3">
        <v>73</v>
      </c>
      <c r="S456" s="24">
        <f t="shared" si="7"/>
        <v>75.68493150684931</v>
      </c>
      <c r="T456" t="str">
        <f>INDEX(Players19!K:K,MATCH(A456,Players19!C:C,0))</f>
        <v>MPR</v>
      </c>
      <c r="U456" t="str">
        <f>INDEX(Players19!G:G,MATCH(A456,Players19!C:C,0))</f>
        <v>FWD</v>
      </c>
      <c r="V456" t="s">
        <v>184</v>
      </c>
      <c r="W456" s="62">
        <v>43528</v>
      </c>
    </row>
    <row r="457" spans="1:23" x14ac:dyDescent="0.2">
      <c r="A457" t="s">
        <v>1626</v>
      </c>
      <c r="B457" t="s">
        <v>116</v>
      </c>
      <c r="C457" t="s">
        <v>2844</v>
      </c>
      <c r="D457" s="3">
        <v>59</v>
      </c>
      <c r="E457" s="3">
        <v>54</v>
      </c>
      <c r="F457" s="3">
        <v>60</v>
      </c>
      <c r="G457" s="3">
        <v>9</v>
      </c>
      <c r="H457" s="3">
        <v>4</v>
      </c>
      <c r="I457" s="3">
        <v>5</v>
      </c>
      <c r="J457" s="3">
        <v>2</v>
      </c>
      <c r="K457" s="3" t="s">
        <v>2854</v>
      </c>
      <c r="L457" s="22" t="s">
        <v>2832</v>
      </c>
      <c r="M457" s="57" t="s">
        <v>2854</v>
      </c>
      <c r="N457" s="3">
        <v>4</v>
      </c>
      <c r="O457" s="3" t="s">
        <v>2854</v>
      </c>
      <c r="P457" s="3">
        <v>2</v>
      </c>
      <c r="Q457" s="3">
        <v>84</v>
      </c>
      <c r="R457" s="3">
        <v>69</v>
      </c>
      <c r="S457" s="24">
        <f t="shared" si="7"/>
        <v>66.521739130434781</v>
      </c>
      <c r="T457" t="str">
        <f>INDEX(Players19!K:K,MATCH(A457,Players19!C:C,0))</f>
        <v>Rookie</v>
      </c>
      <c r="U457" t="str">
        <f>INDEX(Players19!G:G,MATCH(A457,Players19!C:C,0))</f>
        <v>DEF</v>
      </c>
      <c r="V457" t="s">
        <v>184</v>
      </c>
      <c r="W457" s="62">
        <v>43528</v>
      </c>
    </row>
    <row r="458" spans="1:23" x14ac:dyDescent="0.2">
      <c r="A458" t="s">
        <v>840</v>
      </c>
      <c r="B458" t="s">
        <v>116</v>
      </c>
      <c r="C458" t="s">
        <v>2844</v>
      </c>
      <c r="D458" s="3">
        <v>51</v>
      </c>
      <c r="E458" s="3">
        <v>57</v>
      </c>
      <c r="F458" s="3">
        <v>57</v>
      </c>
      <c r="G458" s="3">
        <v>6</v>
      </c>
      <c r="H458" s="3">
        <v>9</v>
      </c>
      <c r="I458" s="3">
        <v>2</v>
      </c>
      <c r="J458" s="3">
        <v>1</v>
      </c>
      <c r="K458" s="3" t="s">
        <v>2854</v>
      </c>
      <c r="L458" s="22" t="s">
        <v>2837</v>
      </c>
      <c r="M458" s="57">
        <v>1</v>
      </c>
      <c r="N458" s="3">
        <v>7</v>
      </c>
      <c r="O458" s="3">
        <v>2</v>
      </c>
      <c r="P458" s="3">
        <v>1</v>
      </c>
      <c r="Q458" s="3">
        <v>80</v>
      </c>
      <c r="R458" s="3">
        <v>82</v>
      </c>
      <c r="S458" s="24">
        <f t="shared" si="7"/>
        <v>59.08536585365853</v>
      </c>
      <c r="T458" t="str">
        <f>INDEX(Players19!K:K,MATCH(A458,Players19!C:C,0))</f>
        <v>Rookie</v>
      </c>
      <c r="U458" t="str">
        <f>INDEX(Players19!G:G,MATCH(A458,Players19!C:C,0))</f>
        <v>MID</v>
      </c>
      <c r="V458" t="s">
        <v>184</v>
      </c>
      <c r="W458" s="62">
        <v>43528</v>
      </c>
    </row>
    <row r="459" spans="1:23" x14ac:dyDescent="0.2">
      <c r="A459" t="s">
        <v>2710</v>
      </c>
      <c r="B459" t="s">
        <v>116</v>
      </c>
      <c r="C459" t="s">
        <v>2844</v>
      </c>
      <c r="D459" s="3">
        <v>48</v>
      </c>
      <c r="E459" s="3">
        <v>34</v>
      </c>
      <c r="F459" s="3">
        <v>40</v>
      </c>
      <c r="G459" s="3">
        <v>9</v>
      </c>
      <c r="H459" s="3">
        <v>3</v>
      </c>
      <c r="I459" s="3">
        <v>2</v>
      </c>
      <c r="J459" s="3">
        <v>2</v>
      </c>
      <c r="K459" s="3" t="s">
        <v>2854</v>
      </c>
      <c r="L459" s="22" t="s">
        <v>2832</v>
      </c>
      <c r="M459" s="57" t="s">
        <v>2854</v>
      </c>
      <c r="N459" s="3">
        <v>6</v>
      </c>
      <c r="O459" s="3">
        <v>1</v>
      </c>
      <c r="P459" s="3">
        <v>4</v>
      </c>
      <c r="Q459" s="3">
        <v>41</v>
      </c>
      <c r="R459" s="3">
        <v>66</v>
      </c>
      <c r="S459" s="24">
        <f t="shared" si="7"/>
        <v>43.787878787878789</v>
      </c>
      <c r="T459" t="str">
        <f>INDEX(Players19!K:K,MATCH(A459,Players19!C:C,0))</f>
        <v>Rookie</v>
      </c>
      <c r="U459" t="str">
        <f>INDEX(Players19!G:G,MATCH(A459,Players19!C:C,0))</f>
        <v>DEF</v>
      </c>
      <c r="V459" t="s">
        <v>184</v>
      </c>
      <c r="W459" s="62">
        <v>43528</v>
      </c>
    </row>
    <row r="460" spans="1:23" x14ac:dyDescent="0.2">
      <c r="A460" t="s">
        <v>551</v>
      </c>
      <c r="B460" t="s">
        <v>116</v>
      </c>
      <c r="C460" t="s">
        <v>2844</v>
      </c>
      <c r="D460" s="3">
        <v>33</v>
      </c>
      <c r="E460" s="3">
        <v>37</v>
      </c>
      <c r="F460" s="3">
        <v>36</v>
      </c>
      <c r="G460" s="3">
        <v>4</v>
      </c>
      <c r="H460" s="3">
        <v>2</v>
      </c>
      <c r="I460" s="3">
        <v>3</v>
      </c>
      <c r="J460" s="3">
        <v>1</v>
      </c>
      <c r="K460" s="3">
        <v>4</v>
      </c>
      <c r="L460" s="22" t="s">
        <v>2854</v>
      </c>
      <c r="M460" s="57" t="s">
        <v>2854</v>
      </c>
      <c r="N460" s="3">
        <v>4</v>
      </c>
      <c r="O460" s="3" t="s">
        <v>2854</v>
      </c>
      <c r="P460" s="3" t="s">
        <v>2854</v>
      </c>
      <c r="Q460" s="3">
        <v>66</v>
      </c>
      <c r="R460" s="3">
        <v>76</v>
      </c>
      <c r="S460" s="24">
        <f t="shared" si="7"/>
        <v>41.381578947368425</v>
      </c>
      <c r="T460" t="str">
        <f>INDEX(Players19!K:K,MATCH(A460,Players19!C:C,0))</f>
        <v>MPR</v>
      </c>
      <c r="U460" t="str">
        <f>INDEX(Players19!G:G,MATCH(A460,Players19!C:C,0))</f>
        <v>FWD</v>
      </c>
      <c r="V460" t="s">
        <v>184</v>
      </c>
      <c r="W460" s="62">
        <v>43528</v>
      </c>
    </row>
    <row r="461" spans="1:23" x14ac:dyDescent="0.2">
      <c r="A461" t="s">
        <v>1628</v>
      </c>
      <c r="B461" t="s">
        <v>116</v>
      </c>
      <c r="C461" t="s">
        <v>2844</v>
      </c>
      <c r="D461" s="3">
        <v>28</v>
      </c>
      <c r="E461" s="3">
        <v>36</v>
      </c>
      <c r="F461" s="3">
        <v>25</v>
      </c>
      <c r="G461" s="3">
        <v>4</v>
      </c>
      <c r="H461" s="3">
        <v>5</v>
      </c>
      <c r="I461" s="3" t="s">
        <v>2854</v>
      </c>
      <c r="J461" s="3">
        <v>2</v>
      </c>
      <c r="K461" s="3" t="s">
        <v>2854</v>
      </c>
      <c r="L461" s="22" t="s">
        <v>2850</v>
      </c>
      <c r="M461" s="57">
        <v>1.1000000000000001</v>
      </c>
      <c r="N461" s="3">
        <v>5</v>
      </c>
      <c r="O461" s="3">
        <v>4</v>
      </c>
      <c r="P461" s="3">
        <v>4</v>
      </c>
      <c r="Q461" s="3">
        <v>66</v>
      </c>
      <c r="R461" s="3">
        <v>67</v>
      </c>
      <c r="S461" s="24">
        <f t="shared" si="7"/>
        <v>45.671641791044777</v>
      </c>
      <c r="T461" t="str">
        <f>INDEX(Players19!K:K,MATCH(A461,Players19!C:C,0))</f>
        <v>Rookie</v>
      </c>
      <c r="U461" t="str">
        <f>INDEX(Players19!G:G,MATCH(A461,Players19!C:C,0))</f>
        <v>DEF</v>
      </c>
      <c r="V461" t="s">
        <v>184</v>
      </c>
      <c r="W461" s="62">
        <v>43528</v>
      </c>
    </row>
    <row r="462" spans="1:23" x14ac:dyDescent="0.2">
      <c r="S462" s="24"/>
      <c r="W462" s="62"/>
    </row>
  </sheetData>
  <autoFilter ref="A1:U462" xr:uid="{00000000-0009-0000-0000-000005000000}"/>
  <sortState ref="A2:T894">
    <sortCondition ref="C2:C894"/>
    <sortCondition ref="B2:B894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B3:E67"/>
  <sheetViews>
    <sheetView workbookViewId="0">
      <selection activeCell="I15" sqref="I15"/>
    </sheetView>
  </sheetViews>
  <sheetFormatPr baseColWidth="10" defaultColWidth="8.83203125" defaultRowHeight="15" x14ac:dyDescent="0.2"/>
  <cols>
    <col min="2" max="2" width="22" customWidth="1"/>
    <col min="3" max="3" width="9.83203125" customWidth="1"/>
    <col min="4" max="4" width="18.1640625" customWidth="1"/>
    <col min="5" max="5" width="14.1640625" bestFit="1" customWidth="1"/>
    <col min="6" max="6" width="5" bestFit="1" customWidth="1"/>
    <col min="7" max="7" width="8.5" bestFit="1" customWidth="1"/>
    <col min="8" max="8" width="9.33203125" bestFit="1" customWidth="1"/>
    <col min="9" max="9" width="5" bestFit="1" customWidth="1"/>
    <col min="10" max="10" width="9.33203125" bestFit="1" customWidth="1"/>
    <col min="11" max="11" width="10.83203125" bestFit="1" customWidth="1"/>
  </cols>
  <sheetData>
    <row r="3" spans="2:5" x14ac:dyDescent="0.2">
      <c r="B3" s="58" t="s">
        <v>2877</v>
      </c>
      <c r="C3" s="58" t="s">
        <v>1605</v>
      </c>
      <c r="D3" t="s">
        <v>2881</v>
      </c>
      <c r="E3" t="s">
        <v>2879</v>
      </c>
    </row>
    <row r="4" spans="2:5" x14ac:dyDescent="0.2">
      <c r="B4" s="59" t="s">
        <v>2861</v>
      </c>
      <c r="D4" s="55"/>
      <c r="E4" s="7"/>
    </row>
    <row r="5" spans="2:5" x14ac:dyDescent="0.2">
      <c r="B5" s="60" t="s">
        <v>543</v>
      </c>
      <c r="C5" s="59" t="s">
        <v>1606</v>
      </c>
      <c r="D5" s="55">
        <v>136.73913043478262</v>
      </c>
      <c r="E5" s="7">
        <v>69</v>
      </c>
    </row>
    <row r="6" spans="2:5" x14ac:dyDescent="0.2">
      <c r="B6" s="60" t="s">
        <v>575</v>
      </c>
      <c r="C6" s="59" t="s">
        <v>1606</v>
      </c>
      <c r="D6" s="55">
        <v>121.17021276595744</v>
      </c>
      <c r="E6" s="7">
        <v>47</v>
      </c>
    </row>
    <row r="7" spans="2:5" x14ac:dyDescent="0.2">
      <c r="B7" s="60" t="s">
        <v>601</v>
      </c>
      <c r="C7" s="59" t="s">
        <v>1606</v>
      </c>
      <c r="D7" s="55">
        <v>158.75</v>
      </c>
      <c r="E7" s="7">
        <v>68</v>
      </c>
    </row>
    <row r="8" spans="2:5" x14ac:dyDescent="0.2">
      <c r="B8" s="60" t="s">
        <v>927</v>
      </c>
      <c r="C8" s="59" t="s">
        <v>1606</v>
      </c>
      <c r="D8" s="55">
        <v>122.05128205128206</v>
      </c>
      <c r="E8" s="7">
        <v>39</v>
      </c>
    </row>
    <row r="9" spans="2:5" x14ac:dyDescent="0.2">
      <c r="B9" s="60" t="s">
        <v>653</v>
      </c>
      <c r="C9" s="59" t="s">
        <v>1607</v>
      </c>
      <c r="D9" s="55">
        <v>139.48717948717947</v>
      </c>
      <c r="E9" s="7">
        <v>78</v>
      </c>
    </row>
    <row r="10" spans="2:5" x14ac:dyDescent="0.2">
      <c r="B10" s="60" t="s">
        <v>656</v>
      </c>
      <c r="C10" s="59" t="s">
        <v>2767</v>
      </c>
      <c r="D10" s="55">
        <v>122.77777777777777</v>
      </c>
      <c r="E10" s="7">
        <v>72</v>
      </c>
    </row>
    <row r="11" spans="2:5" x14ac:dyDescent="0.2">
      <c r="B11" s="60" t="s">
        <v>672</v>
      </c>
      <c r="C11" s="59" t="s">
        <v>1606</v>
      </c>
      <c r="D11" s="55">
        <v>125.88607594936708</v>
      </c>
      <c r="E11" s="7">
        <v>79</v>
      </c>
    </row>
    <row r="12" spans="2:5" x14ac:dyDescent="0.2">
      <c r="B12" s="60" t="s">
        <v>1968</v>
      </c>
      <c r="C12" s="59" t="s">
        <v>1606</v>
      </c>
      <c r="D12" s="55">
        <v>138.125</v>
      </c>
      <c r="E12" s="7">
        <v>88</v>
      </c>
    </row>
    <row r="13" spans="2:5" x14ac:dyDescent="0.2">
      <c r="B13" s="60" t="s">
        <v>717</v>
      </c>
      <c r="C13" s="59" t="s">
        <v>1606</v>
      </c>
      <c r="D13" s="55">
        <v>127.5</v>
      </c>
      <c r="E13" s="7">
        <v>52</v>
      </c>
    </row>
    <row r="14" spans="2:5" x14ac:dyDescent="0.2">
      <c r="B14" s="60" t="s">
        <v>743</v>
      </c>
      <c r="C14" s="59" t="s">
        <v>1606</v>
      </c>
      <c r="D14" s="55">
        <v>140.97560975609755</v>
      </c>
      <c r="E14" s="7">
        <v>82</v>
      </c>
    </row>
    <row r="15" spans="2:5" x14ac:dyDescent="0.2">
      <c r="B15" s="60" t="s">
        <v>785</v>
      </c>
      <c r="C15" s="59" t="s">
        <v>1606</v>
      </c>
      <c r="D15" s="55">
        <v>121.42857142857143</v>
      </c>
      <c r="E15" s="7">
        <v>77</v>
      </c>
    </row>
    <row r="16" spans="2:5" x14ac:dyDescent="0.2">
      <c r="B16" s="60" t="s">
        <v>795</v>
      </c>
      <c r="C16" s="59" t="s">
        <v>2767</v>
      </c>
      <c r="D16" s="55">
        <v>127.5</v>
      </c>
      <c r="E16" s="7">
        <v>68</v>
      </c>
    </row>
    <row r="17" spans="2:5" x14ac:dyDescent="0.2">
      <c r="B17" s="60" t="s">
        <v>2741</v>
      </c>
      <c r="C17" s="59" t="s">
        <v>2767</v>
      </c>
      <c r="D17" s="55">
        <v>135.12820512820511</v>
      </c>
      <c r="E17" s="7">
        <v>78</v>
      </c>
    </row>
    <row r="18" spans="2:5" x14ac:dyDescent="0.2">
      <c r="B18" s="60" t="s">
        <v>817</v>
      </c>
      <c r="C18" s="59" t="s">
        <v>1606</v>
      </c>
      <c r="D18" s="55">
        <v>122.55813953488371</v>
      </c>
      <c r="E18" s="7">
        <v>86</v>
      </c>
    </row>
    <row r="19" spans="2:5" x14ac:dyDescent="0.2">
      <c r="B19" s="60" t="s">
        <v>816</v>
      </c>
      <c r="C19" s="59" t="s">
        <v>2767</v>
      </c>
      <c r="D19" s="55">
        <v>129</v>
      </c>
      <c r="E19" s="7">
        <v>85</v>
      </c>
    </row>
    <row r="20" spans="2:5" x14ac:dyDescent="0.2">
      <c r="B20" s="60" t="s">
        <v>849</v>
      </c>
      <c r="C20" s="59" t="s">
        <v>2767</v>
      </c>
      <c r="D20" s="55">
        <v>129.19999999999999</v>
      </c>
      <c r="E20" s="7">
        <v>50</v>
      </c>
    </row>
    <row r="21" spans="2:5" x14ac:dyDescent="0.2">
      <c r="B21" s="60" t="s">
        <v>866</v>
      </c>
      <c r="C21" s="59" t="s">
        <v>1607</v>
      </c>
      <c r="D21" s="55">
        <v>131.04166666666669</v>
      </c>
      <c r="E21" s="7">
        <v>72</v>
      </c>
    </row>
    <row r="22" spans="2:5" x14ac:dyDescent="0.2">
      <c r="B22" s="60" t="s">
        <v>875</v>
      </c>
      <c r="C22" s="59" t="s">
        <v>1606</v>
      </c>
      <c r="D22" s="55">
        <v>145.1219512195122</v>
      </c>
      <c r="E22" s="7">
        <v>82</v>
      </c>
    </row>
    <row r="23" spans="2:5" x14ac:dyDescent="0.2">
      <c r="B23" s="60" t="s">
        <v>887</v>
      </c>
      <c r="C23" s="59" t="s">
        <v>1951</v>
      </c>
      <c r="D23" s="55">
        <v>160.40322580645162</v>
      </c>
      <c r="E23" s="7">
        <v>62</v>
      </c>
    </row>
    <row r="24" spans="2:5" x14ac:dyDescent="0.2">
      <c r="B24" s="60" t="s">
        <v>858</v>
      </c>
      <c r="C24" s="59" t="s">
        <v>1606</v>
      </c>
      <c r="D24" s="55">
        <v>139.72602739726025</v>
      </c>
      <c r="E24" s="7">
        <v>73</v>
      </c>
    </row>
    <row r="25" spans="2:5" x14ac:dyDescent="0.2">
      <c r="B25" s="59" t="s">
        <v>2857</v>
      </c>
      <c r="D25" s="55"/>
      <c r="E25" s="7"/>
    </row>
    <row r="26" spans="2:5" x14ac:dyDescent="0.2">
      <c r="B26" s="60" t="s">
        <v>978</v>
      </c>
      <c r="C26" s="59" t="s">
        <v>1608</v>
      </c>
      <c r="D26" s="55">
        <v>128.15384615384616</v>
      </c>
      <c r="E26" s="7">
        <v>65</v>
      </c>
    </row>
    <row r="27" spans="2:5" x14ac:dyDescent="0.2">
      <c r="B27" s="60" t="s">
        <v>562</v>
      </c>
      <c r="C27" s="59" t="s">
        <v>1606</v>
      </c>
      <c r="D27" s="55">
        <v>133.73333333333332</v>
      </c>
      <c r="E27" s="7">
        <v>75</v>
      </c>
    </row>
    <row r="28" spans="2:5" x14ac:dyDescent="0.2">
      <c r="B28" s="60" t="s">
        <v>568</v>
      </c>
      <c r="C28" s="59" t="s">
        <v>1606</v>
      </c>
      <c r="D28" s="55">
        <v>150.75471698113208</v>
      </c>
      <c r="E28" s="7">
        <v>53</v>
      </c>
    </row>
    <row r="29" spans="2:5" x14ac:dyDescent="0.2">
      <c r="B29" s="60" t="s">
        <v>570</v>
      </c>
      <c r="C29" s="59" t="s">
        <v>1607</v>
      </c>
      <c r="D29" s="55">
        <v>125.07142857142858</v>
      </c>
      <c r="E29" s="7">
        <v>70</v>
      </c>
    </row>
    <row r="30" spans="2:5" x14ac:dyDescent="0.2">
      <c r="B30" s="60" t="s">
        <v>577</v>
      </c>
      <c r="C30" s="59" t="s">
        <v>1607</v>
      </c>
      <c r="D30" s="55">
        <v>123.42465753424658</v>
      </c>
      <c r="E30" s="7">
        <v>73</v>
      </c>
    </row>
    <row r="31" spans="2:5" x14ac:dyDescent="0.2">
      <c r="B31" s="60" t="s">
        <v>600</v>
      </c>
      <c r="C31" s="59" t="s">
        <v>1608</v>
      </c>
      <c r="D31" s="55">
        <v>146.38888888888889</v>
      </c>
      <c r="E31" s="7">
        <v>36</v>
      </c>
    </row>
    <row r="32" spans="2:5" x14ac:dyDescent="0.2">
      <c r="B32" s="60" t="s">
        <v>942</v>
      </c>
      <c r="C32" s="59" t="s">
        <v>1608</v>
      </c>
      <c r="D32" s="55">
        <v>147.82608695652175</v>
      </c>
      <c r="E32" s="7">
        <v>46</v>
      </c>
    </row>
    <row r="33" spans="2:5" x14ac:dyDescent="0.2">
      <c r="B33" s="60" t="s">
        <v>2720</v>
      </c>
      <c r="C33" s="59" t="s">
        <v>1606</v>
      </c>
      <c r="D33" s="55">
        <v>172.3943661971831</v>
      </c>
      <c r="E33" s="7">
        <v>71</v>
      </c>
    </row>
    <row r="34" spans="2:5" x14ac:dyDescent="0.2">
      <c r="B34" s="60" t="s">
        <v>691</v>
      </c>
      <c r="C34" s="59" t="s">
        <v>1606</v>
      </c>
      <c r="D34" s="55">
        <v>130.07575757575756</v>
      </c>
      <c r="E34" s="7">
        <v>66</v>
      </c>
    </row>
    <row r="35" spans="2:5" x14ac:dyDescent="0.2">
      <c r="B35" s="60" t="s">
        <v>2849</v>
      </c>
      <c r="C35" s="59" t="s">
        <v>1607</v>
      </c>
      <c r="D35" s="55">
        <v>131.36363636363637</v>
      </c>
      <c r="E35" s="7">
        <v>88</v>
      </c>
    </row>
    <row r="36" spans="2:5" x14ac:dyDescent="0.2">
      <c r="B36" s="60" t="s">
        <v>719</v>
      </c>
      <c r="C36" s="59" t="s">
        <v>2771</v>
      </c>
      <c r="D36" s="55">
        <v>130</v>
      </c>
      <c r="E36" s="7">
        <v>68</v>
      </c>
    </row>
    <row r="37" spans="2:5" x14ac:dyDescent="0.2">
      <c r="B37" s="60" t="s">
        <v>1580</v>
      </c>
      <c r="C37" s="59" t="s">
        <v>1606</v>
      </c>
      <c r="D37" s="55">
        <v>139.64285714285714</v>
      </c>
      <c r="E37" s="7">
        <v>56</v>
      </c>
    </row>
    <row r="38" spans="2:5" x14ac:dyDescent="0.2">
      <c r="B38" s="60" t="s">
        <v>827</v>
      </c>
      <c r="C38" s="59" t="s">
        <v>2767</v>
      </c>
      <c r="D38" s="55">
        <v>140.43478260869566</v>
      </c>
      <c r="E38" s="7">
        <v>69</v>
      </c>
    </row>
    <row r="39" spans="2:5" x14ac:dyDescent="0.2">
      <c r="B39" s="60" t="s">
        <v>842</v>
      </c>
      <c r="C39" s="59" t="s">
        <v>1606</v>
      </c>
      <c r="D39" s="55">
        <v>132.8125</v>
      </c>
      <c r="E39" s="7">
        <v>32</v>
      </c>
    </row>
    <row r="40" spans="2:5" x14ac:dyDescent="0.2">
      <c r="B40" s="60" t="s">
        <v>971</v>
      </c>
      <c r="C40" s="59" t="s">
        <v>1606</v>
      </c>
      <c r="D40" s="55">
        <v>124.39024390243902</v>
      </c>
      <c r="E40" s="7">
        <v>82</v>
      </c>
    </row>
    <row r="41" spans="2:5" x14ac:dyDescent="0.2">
      <c r="B41" s="60" t="s">
        <v>897</v>
      </c>
      <c r="C41" s="59" t="s">
        <v>1951</v>
      </c>
      <c r="D41" s="55">
        <v>161.05263157894737</v>
      </c>
      <c r="E41" s="7">
        <v>38</v>
      </c>
    </row>
    <row r="42" spans="2:5" x14ac:dyDescent="0.2">
      <c r="B42" s="60" t="s">
        <v>1983</v>
      </c>
      <c r="C42" s="59" t="s">
        <v>1607</v>
      </c>
      <c r="D42" s="55">
        <v>131.50943396226415</v>
      </c>
      <c r="E42" s="7">
        <v>53</v>
      </c>
    </row>
    <row r="43" spans="2:5" x14ac:dyDescent="0.2">
      <c r="B43" s="60" t="s">
        <v>563</v>
      </c>
      <c r="C43" s="59" t="s">
        <v>1606</v>
      </c>
      <c r="D43" s="55">
        <v>131.9402985074627</v>
      </c>
      <c r="E43" s="7">
        <v>67</v>
      </c>
    </row>
    <row r="44" spans="2:5" x14ac:dyDescent="0.2">
      <c r="B44" s="60" t="s">
        <v>793</v>
      </c>
      <c r="C44" s="59" t="s">
        <v>2767</v>
      </c>
      <c r="D44" s="55">
        <v>132.90909090909091</v>
      </c>
      <c r="E44" s="7">
        <v>55</v>
      </c>
    </row>
    <row r="45" spans="2:5" x14ac:dyDescent="0.2">
      <c r="B45" s="60" t="s">
        <v>909</v>
      </c>
      <c r="C45" s="59" t="s">
        <v>1608</v>
      </c>
      <c r="D45" s="55">
        <v>131.25</v>
      </c>
      <c r="E45" s="7">
        <v>68</v>
      </c>
    </row>
    <row r="46" spans="2:5" x14ac:dyDescent="0.2">
      <c r="B46" s="59" t="s">
        <v>1609</v>
      </c>
      <c r="D46" s="55"/>
      <c r="E46" s="7"/>
    </row>
    <row r="47" spans="2:5" x14ac:dyDescent="0.2">
      <c r="B47" s="60" t="s">
        <v>1649</v>
      </c>
      <c r="C47" s="59" t="s">
        <v>1606</v>
      </c>
      <c r="D47" s="55">
        <v>110.14084507042254</v>
      </c>
      <c r="E47" s="7">
        <v>71</v>
      </c>
    </row>
    <row r="48" spans="2:5" x14ac:dyDescent="0.2">
      <c r="B48" s="60" t="s">
        <v>2669</v>
      </c>
      <c r="C48" s="59" t="s">
        <v>1606</v>
      </c>
      <c r="D48" s="55">
        <v>87.428571428571416</v>
      </c>
      <c r="E48" s="7">
        <v>35</v>
      </c>
    </row>
    <row r="49" spans="2:5" x14ac:dyDescent="0.2">
      <c r="B49" s="60" t="s">
        <v>972</v>
      </c>
      <c r="C49" s="59" t="s">
        <v>1607</v>
      </c>
      <c r="D49" s="55">
        <v>88.035714285714292</v>
      </c>
      <c r="E49" s="7">
        <v>28</v>
      </c>
    </row>
    <row r="50" spans="2:5" x14ac:dyDescent="0.2">
      <c r="B50" s="60" t="s">
        <v>967</v>
      </c>
      <c r="C50" s="59" t="s">
        <v>1607</v>
      </c>
      <c r="D50" s="55">
        <v>106.7948717948718</v>
      </c>
      <c r="E50" s="7">
        <v>39</v>
      </c>
    </row>
    <row r="51" spans="2:5" x14ac:dyDescent="0.2">
      <c r="B51" s="60" t="s">
        <v>2714</v>
      </c>
      <c r="C51" s="59" t="s">
        <v>1606</v>
      </c>
      <c r="D51" s="55">
        <v>96.525423728813564</v>
      </c>
      <c r="E51" s="7">
        <v>59</v>
      </c>
    </row>
    <row r="52" spans="2:5" x14ac:dyDescent="0.2">
      <c r="B52" s="60" t="s">
        <v>2659</v>
      </c>
      <c r="C52" s="59" t="s">
        <v>1606</v>
      </c>
      <c r="D52" s="55">
        <v>130.07575757575756</v>
      </c>
      <c r="E52" s="7">
        <v>66</v>
      </c>
    </row>
    <row r="53" spans="2:5" x14ac:dyDescent="0.2">
      <c r="B53" s="60" t="s">
        <v>966</v>
      </c>
      <c r="C53" s="59" t="s">
        <v>1606</v>
      </c>
      <c r="D53" s="55">
        <v>101</v>
      </c>
      <c r="E53" s="7">
        <v>85</v>
      </c>
    </row>
    <row r="54" spans="2:5" x14ac:dyDescent="0.2">
      <c r="B54" s="60" t="s">
        <v>2632</v>
      </c>
      <c r="C54" s="59" t="s">
        <v>1607</v>
      </c>
      <c r="D54" s="55">
        <v>91.296296296296305</v>
      </c>
      <c r="E54" s="7">
        <v>81</v>
      </c>
    </row>
    <row r="55" spans="2:5" x14ac:dyDescent="0.2">
      <c r="B55" s="60" t="s">
        <v>2759</v>
      </c>
      <c r="C55" s="59" t="s">
        <v>1607</v>
      </c>
      <c r="D55" s="55">
        <v>118.99999999999999</v>
      </c>
      <c r="E55" s="7">
        <v>25</v>
      </c>
    </row>
    <row r="56" spans="2:5" x14ac:dyDescent="0.2">
      <c r="B56" s="60" t="s">
        <v>2627</v>
      </c>
      <c r="C56" s="59" t="s">
        <v>1606</v>
      </c>
      <c r="D56" s="55">
        <v>106.93548387096774</v>
      </c>
      <c r="E56" s="7">
        <v>62</v>
      </c>
    </row>
    <row r="57" spans="2:5" x14ac:dyDescent="0.2">
      <c r="B57" s="60" t="s">
        <v>1688</v>
      </c>
      <c r="C57" s="59" t="s">
        <v>1608</v>
      </c>
      <c r="D57" s="55">
        <v>129.86111111111111</v>
      </c>
      <c r="E57" s="7">
        <v>36</v>
      </c>
    </row>
    <row r="58" spans="2:5" x14ac:dyDescent="0.2">
      <c r="B58" s="60" t="s">
        <v>1675</v>
      </c>
      <c r="C58" s="59" t="s">
        <v>1606</v>
      </c>
      <c r="D58" s="55">
        <v>103.41666666666666</v>
      </c>
      <c r="E58" s="7">
        <v>60</v>
      </c>
    </row>
    <row r="59" spans="2:5" x14ac:dyDescent="0.2">
      <c r="B59" s="60" t="s">
        <v>1685</v>
      </c>
      <c r="C59" s="59" t="s">
        <v>1608</v>
      </c>
      <c r="D59" s="55">
        <v>114.8051948051948</v>
      </c>
      <c r="E59" s="7">
        <v>77</v>
      </c>
    </row>
    <row r="60" spans="2:5" x14ac:dyDescent="0.2">
      <c r="B60" s="60" t="s">
        <v>2742</v>
      </c>
      <c r="C60" s="59" t="s">
        <v>1606</v>
      </c>
      <c r="D60" s="55">
        <v>108.37499999999999</v>
      </c>
      <c r="E60" s="7">
        <v>80</v>
      </c>
    </row>
    <row r="61" spans="2:5" x14ac:dyDescent="0.2">
      <c r="B61" s="60" t="s">
        <v>1585</v>
      </c>
      <c r="C61" s="59" t="s">
        <v>1607</v>
      </c>
      <c r="D61" s="55">
        <v>86.868131868131854</v>
      </c>
      <c r="E61" s="7">
        <v>91</v>
      </c>
    </row>
    <row r="62" spans="2:5" x14ac:dyDescent="0.2">
      <c r="B62" s="60" t="s">
        <v>861</v>
      </c>
      <c r="C62" s="59" t="s">
        <v>1608</v>
      </c>
      <c r="D62" s="55">
        <v>109.02173913043478</v>
      </c>
      <c r="E62" s="7">
        <v>46</v>
      </c>
    </row>
    <row r="63" spans="2:5" x14ac:dyDescent="0.2">
      <c r="B63" s="60" t="s">
        <v>969</v>
      </c>
      <c r="C63" s="59" t="s">
        <v>2767</v>
      </c>
      <c r="D63" s="55">
        <v>131.57534246575341</v>
      </c>
      <c r="E63" s="7">
        <v>73</v>
      </c>
    </row>
    <row r="64" spans="2:5" x14ac:dyDescent="0.2">
      <c r="B64" s="60" t="s">
        <v>953</v>
      </c>
      <c r="C64" s="59" t="s">
        <v>2767</v>
      </c>
      <c r="D64" s="55">
        <v>90.902777777777771</v>
      </c>
      <c r="E64" s="7">
        <v>72</v>
      </c>
    </row>
    <row r="65" spans="2:5" x14ac:dyDescent="0.2">
      <c r="B65" s="60" t="s">
        <v>2624</v>
      </c>
      <c r="C65" s="59" t="s">
        <v>1606</v>
      </c>
      <c r="D65" s="55">
        <v>110.5</v>
      </c>
      <c r="E65" s="7">
        <v>70</v>
      </c>
    </row>
    <row r="66" spans="2:5" x14ac:dyDescent="0.2">
      <c r="B66" s="60" t="s">
        <v>2616</v>
      </c>
      <c r="C66" s="59" t="s">
        <v>1606</v>
      </c>
      <c r="D66" s="55">
        <v>104.61538461538463</v>
      </c>
      <c r="E66" s="7">
        <v>39</v>
      </c>
    </row>
    <row r="67" spans="2:5" x14ac:dyDescent="0.2">
      <c r="B67" s="59" t="s">
        <v>2878</v>
      </c>
      <c r="D67" s="55">
        <v>7546.8729250635988</v>
      </c>
      <c r="E67" s="7">
        <v>63.883333333333333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L314"/>
  <sheetViews>
    <sheetView workbookViewId="0">
      <selection activeCell="M12" sqref="M12"/>
    </sheetView>
  </sheetViews>
  <sheetFormatPr baseColWidth="10" defaultColWidth="8.83203125" defaultRowHeight="15" x14ac:dyDescent="0.2"/>
  <cols>
    <col min="2" max="2" width="21.1640625" bestFit="1" customWidth="1"/>
    <col min="3" max="3" width="19" bestFit="1" customWidth="1"/>
    <col min="4" max="4" width="19.6640625" bestFit="1" customWidth="1"/>
    <col min="5" max="5" width="26.5" bestFit="1" customWidth="1"/>
    <col min="6" max="6" width="18.1640625" bestFit="1" customWidth="1"/>
    <col min="12" max="12" width="12.83203125" bestFit="1" customWidth="1"/>
  </cols>
  <sheetData>
    <row r="1" spans="2:12" x14ac:dyDescent="0.2">
      <c r="B1" s="45" t="s">
        <v>2789</v>
      </c>
      <c r="C1" s="45" t="s">
        <v>2790</v>
      </c>
      <c r="D1" s="45" t="s">
        <v>2791</v>
      </c>
      <c r="E1" s="45" t="s">
        <v>2792</v>
      </c>
      <c r="F1" s="45" t="s">
        <v>2793</v>
      </c>
      <c r="H1" s="3" t="s">
        <v>2826</v>
      </c>
      <c r="L1" t="s">
        <v>2830</v>
      </c>
    </row>
    <row r="2" spans="2:12" x14ac:dyDescent="0.2">
      <c r="B2" t="str">
        <f>IFERROR(INDEX(Players19!$C:$C,MATCH(ROW()-1,Players19!Y:Y,0)),"")</f>
        <v>Aaron Francis</v>
      </c>
      <c r="C2" t="str">
        <f>IFERROR(INDEX(Players19!$C:$C,MATCH(ROW()-1,Players19!Z:Z,0)),"")</f>
        <v>Aaron Hall</v>
      </c>
      <c r="D2" t="str">
        <f>IFERROR(INDEX(Players19!$C:$C,MATCH(ROW()-1,Players19!AA:AA,0)),"")</f>
        <v>Aaron Sandilands</v>
      </c>
      <c r="E2" t="str">
        <f>IFERROR(INDEX(Players19!$C:$C,MATCH(ROW()-1,Players19!AB:AB,0)),"")</f>
        <v>Aaron Vandenberg</v>
      </c>
      <c r="F2" t="str">
        <f>IFERROR(INDEX(Players19!$C:$C,MATCH(ROW()-1,Players19!AC:AC,0)),"")</f>
        <v>Aaron Nietschke</v>
      </c>
      <c r="H2" s="3" t="s">
        <v>2827</v>
      </c>
      <c r="I2" s="54">
        <f t="shared" ref="I2:I4" si="0">J3+1</f>
        <v>500001</v>
      </c>
      <c r="J2" s="3">
        <v>750000</v>
      </c>
      <c r="L2" s="20">
        <v>5428.5</v>
      </c>
    </row>
    <row r="3" spans="2:12" x14ac:dyDescent="0.2">
      <c r="B3" t="str">
        <f>IFERROR(INDEX(Players19!$C:$C,MATCH(ROW()-1,Players19!Y:Y,0)),"")</f>
        <v>Aaron Naughton</v>
      </c>
      <c r="C3" t="str">
        <f>IFERROR(INDEX(Players19!$C:$C,MATCH(ROW()-1,Players19!Z:Z,0)),"")</f>
        <v>Aaron Nietschke</v>
      </c>
      <c r="D3" t="str">
        <f>IFERROR(INDEX(Players19!$C:$C,MATCH(ROW()-1,Players19!AA:AA,0)),"")</f>
        <v>Andrew Phillips</v>
      </c>
      <c r="E3" t="str">
        <f>IFERROR(INDEX(Players19!$C:$C,MATCH(ROW()-1,Players19!AB:AB,0)),"")</f>
        <v>Aaron Young</v>
      </c>
      <c r="F3" t="str">
        <f>IFERROR(INDEX(Players19!$C:$C,MATCH(ROW()-1,Players19!AC:AC,0)),"")</f>
        <v>Alex Neal-Bullen</v>
      </c>
      <c r="H3" s="3" t="s">
        <v>2011</v>
      </c>
      <c r="I3" s="54">
        <f t="shared" si="0"/>
        <v>400001</v>
      </c>
      <c r="J3" s="3">
        <v>500000</v>
      </c>
    </row>
    <row r="4" spans="2:12" x14ac:dyDescent="0.2">
      <c r="B4" t="str">
        <f>IFERROR(INDEX(Players19!$C:$C,MATCH(ROW()-1,Players19!Y:Y,0)),"")</f>
        <v>Adam Kennedy</v>
      </c>
      <c r="C4" t="str">
        <f>IFERROR(INDEX(Players19!$C:$C,MATCH(ROW()-1,Players19!Z:Z,0)),"")</f>
        <v>Aaron Vandenberg</v>
      </c>
      <c r="D4" t="str">
        <f>IFERROR(INDEX(Players19!$C:$C,MATCH(ROW()-1,Players19!AA:AA,0)),"")</f>
        <v>Archie Smith</v>
      </c>
      <c r="E4" t="str">
        <f>IFERROR(INDEX(Players19!$C:$C,MATCH(ROW()-1,Players19!AB:AB,0)),"")</f>
        <v>Adam Cerra</v>
      </c>
      <c r="F4" t="str">
        <f>IFERROR(INDEX(Players19!$C:$C,MATCH(ROW()-1,Players19!AC:AC,0)),"")</f>
        <v>Andrew Phillips</v>
      </c>
      <c r="H4" s="3" t="s">
        <v>2829</v>
      </c>
      <c r="I4" s="54">
        <f t="shared" si="0"/>
        <v>300001</v>
      </c>
      <c r="J4" s="3">
        <v>400000</v>
      </c>
    </row>
    <row r="5" spans="2:12" x14ac:dyDescent="0.2">
      <c r="B5" t="str">
        <f>IFERROR(INDEX(Players19!$C:$C,MATCH(ROW()-1,Players19!Y:Y,0)),"")</f>
        <v>Adam Saad</v>
      </c>
      <c r="C5" t="str">
        <f>IFERROR(INDEX(Players19!$C:$C,MATCH(ROW()-1,Players19!Z:Z,0)),"")</f>
        <v>Adam Tomlinson</v>
      </c>
      <c r="D5" t="str">
        <f>IFERROR(INDEX(Players19!$C:$C,MATCH(ROW()-1,Players19!AA:AA,0)),"")</f>
        <v>Bailey Williams (WB)</v>
      </c>
      <c r="E5" t="str">
        <f>IFERROR(INDEX(Players19!$C:$C,MATCH(ROW()-1,Players19!AB:AB,0)),"")</f>
        <v>Aiden Bonar</v>
      </c>
      <c r="F5" t="str">
        <f>IFERROR(INDEX(Players19!$C:$C,MATCH(ROW()-1,Players19!AC:AC,0)),"")</f>
        <v>Bailey Williams (WC)</v>
      </c>
      <c r="H5" s="3" t="s">
        <v>2010</v>
      </c>
      <c r="I5" s="54">
        <f>J6+1</f>
        <v>200001</v>
      </c>
      <c r="J5" s="3">
        <v>300000</v>
      </c>
    </row>
    <row r="6" spans="2:12" x14ac:dyDescent="0.2">
      <c r="B6" t="str">
        <f>IFERROR(INDEX(Players19!$C:$C,MATCH(ROW()-1,Players19!Y:Y,0)),"")</f>
        <v>Aidan Corr</v>
      </c>
      <c r="C6" t="str">
        <f>IFERROR(INDEX(Players19!$C:$C,MATCH(ROW()-1,Players19!Z:Z,0)),"")</f>
        <v>Adam Treloar</v>
      </c>
      <c r="D6" t="str">
        <f>IFERROR(INDEX(Players19!$C:$C,MATCH(ROW()-1,Players19!AA:AA,0)),"")</f>
        <v>Bailey Williams (WC)</v>
      </c>
      <c r="E6" t="str">
        <f>IFERROR(INDEX(Players19!$C:$C,MATCH(ROW()-1,Players19!AB:AB,0)),"")</f>
        <v>Aidyn Johnson</v>
      </c>
      <c r="F6" t="str">
        <f>IFERROR(INDEX(Players19!$C:$C,MATCH(ROW()-1,Players19!AC:AC,0)),"")</f>
        <v>Ben Jarvis</v>
      </c>
      <c r="H6" s="3" t="s">
        <v>2828</v>
      </c>
      <c r="I6" s="54">
        <v>100000</v>
      </c>
      <c r="J6" s="54">
        <v>200000</v>
      </c>
    </row>
    <row r="7" spans="2:12" x14ac:dyDescent="0.2">
      <c r="B7" t="str">
        <f>IFERROR(INDEX(Players19!$C:$C,MATCH(ROW()-1,Players19!Y:Y,0)),"")</f>
        <v>Alex Keath</v>
      </c>
      <c r="C7" t="str">
        <f>IFERROR(INDEX(Players19!$C:$C,MATCH(ROW()-1,Players19!Z:Z,0)),"")</f>
        <v>Aiden Bonar</v>
      </c>
      <c r="D7" t="str">
        <f>IFERROR(INDEX(Players19!$C:$C,MATCH(ROW()-1,Players19!AA:AA,0)),"")</f>
        <v>Ben Jarvis</v>
      </c>
      <c r="E7" t="str">
        <f>IFERROR(INDEX(Players19!$C:$C,MATCH(ROW()-1,Players19!AB:AB,0)),"")</f>
        <v>Alex Fasolo</v>
      </c>
      <c r="F7" t="str">
        <f>IFERROR(INDEX(Players19!$C:$C,MATCH(ROW()-1,Players19!AC:AC,0)),"")</f>
        <v>Ben Silvagni</v>
      </c>
    </row>
    <row r="8" spans="2:12" x14ac:dyDescent="0.2">
      <c r="B8" t="str">
        <f>IFERROR(INDEX(Players19!$C:$C,MATCH(ROW()-1,Players19!Y:Y,0)),"")</f>
        <v>Alex Pearce</v>
      </c>
      <c r="C8" t="str">
        <f>IFERROR(INDEX(Players19!$C:$C,MATCH(ROW()-1,Players19!Z:Z,0)),"")</f>
        <v>Andrew Brayshaw</v>
      </c>
      <c r="D8" t="str">
        <f>IFERROR(INDEX(Players19!$C:$C,MATCH(ROW()-1,Players19!AA:AA,0)),"")</f>
        <v>Ben McEvoy</v>
      </c>
      <c r="E8" t="str">
        <f>IFERROR(INDEX(Players19!$C:$C,MATCH(ROW()-1,Players19!AB:AB,0)),"")</f>
        <v>Alex Neal-Bullen</v>
      </c>
      <c r="F8" t="str">
        <f>IFERROR(INDEX(Players19!$C:$C,MATCH(ROW()-1,Players19!AC:AC,0)),"")</f>
        <v>Blake Acres</v>
      </c>
    </row>
    <row r="9" spans="2:12" x14ac:dyDescent="0.2">
      <c r="B9" t="str">
        <f>IFERROR(INDEX(Players19!$C:$C,MATCH(ROW()-1,Players19!Y:Y,0)),"")</f>
        <v>Alex Rance</v>
      </c>
      <c r="C9" t="str">
        <f>IFERROR(INDEX(Players19!$C:$C,MATCH(ROW()-1,Players19!Z:Z,0)),"")</f>
        <v>Andrew Gaff</v>
      </c>
      <c r="D9" t="str">
        <f>IFERROR(INDEX(Players19!$C:$C,MATCH(ROW()-1,Players19!AA:AA,0)),"")</f>
        <v>Billy Frampton</v>
      </c>
      <c r="E9" t="str">
        <f>IFERROR(INDEX(Players19!$C:$C,MATCH(ROW()-1,Players19!AB:AB,0)),"")</f>
        <v>Alex Sexton</v>
      </c>
      <c r="F9" t="str">
        <f>IFERROR(INDEX(Players19!$C:$C,MATCH(ROW()-1,Players19!AC:AC,0)),"")</f>
        <v>Boyd Woodcock</v>
      </c>
    </row>
    <row r="10" spans="2:12" x14ac:dyDescent="0.2">
      <c r="B10" t="str">
        <f>IFERROR(INDEX(Players19!$C:$C,MATCH(ROW()-1,Players19!Y:Y,0)),"")</f>
        <v>Alex Witherden</v>
      </c>
      <c r="C10" t="str">
        <f>IFERROR(INDEX(Players19!$C:$C,MATCH(ROW()-1,Players19!Z:Z,0)),"")</f>
        <v>Andrew McGrath</v>
      </c>
      <c r="D10" t="str">
        <f>IFERROR(INDEX(Players19!$C:$C,MATCH(ROW()-1,Players19!AA:AA,0)),"")</f>
        <v>Billy Longer</v>
      </c>
      <c r="E10" t="str">
        <f>IFERROR(INDEX(Players19!$C:$C,MATCH(ROW()-1,Players19!AB:AB,0)),"")</f>
        <v>Allen Christensen</v>
      </c>
      <c r="F10" t="str">
        <f>IFERROR(INDEX(Players19!$C:$C,MATCH(ROW()-1,Players19!AC:AC,0)),"")</f>
        <v>Brandon White</v>
      </c>
    </row>
    <row r="11" spans="2:12" x14ac:dyDescent="0.2">
      <c r="B11" t="str">
        <f>IFERROR(INDEX(Players19!$C:$C,MATCH(ROW()-1,Players19!Y:Y,0)),"")</f>
        <v>Aliir Aliir</v>
      </c>
      <c r="C11" t="str">
        <f>IFERROR(INDEX(Players19!$C:$C,MATCH(ROW()-1,Players19!Z:Z,0)),"")</f>
        <v>Angus Brayshaw</v>
      </c>
      <c r="D11" t="str">
        <f>IFERROR(INDEX(Players19!$C:$C,MATCH(ROW()-1,Players19!AA:AA,0)),"")</f>
        <v>Blake Schlensog</v>
      </c>
      <c r="E11" t="str">
        <f>IFERROR(INDEX(Players19!$C:$C,MATCH(ROW()-1,Players19!AB:AB,0)),"")</f>
        <v>Anthony McDonald-Tipungwuti</v>
      </c>
      <c r="F11" t="str">
        <f>IFERROR(INDEX(Players19!$C:$C,MATCH(ROW()-1,Players19!AC:AC,0)),"")</f>
        <v>Brodie Grundy</v>
      </c>
    </row>
    <row r="12" spans="2:12" x14ac:dyDescent="0.2">
      <c r="B12" t="str">
        <f>IFERROR(INDEX(Players19!$C:$C,MATCH(ROW()-1,Players19!Y:Y,0)),"")</f>
        <v>Andrew McGrath</v>
      </c>
      <c r="C12" t="str">
        <f>IFERROR(INDEX(Players19!$C:$C,MATCH(ROW()-1,Players19!Z:Z,0)),"")</f>
        <v>Anthony Miles</v>
      </c>
      <c r="D12" t="str">
        <f>IFERROR(INDEX(Players19!$C:$C,MATCH(ROW()-1,Players19!AA:AA,0)),"")</f>
        <v>Braydon Preuss</v>
      </c>
      <c r="E12" t="str">
        <f>IFERROR(INDEX(Players19!$C:$C,MATCH(ROW()-1,Players19!AB:AB,0)),"")</f>
        <v>Anton Tohill</v>
      </c>
      <c r="F12" t="str">
        <f>IFERROR(INDEX(Players19!$C:$C,MATCH(ROW()-1,Players19!AC:AC,0)),"")</f>
        <v>Caleb Graham</v>
      </c>
    </row>
    <row r="13" spans="2:12" x14ac:dyDescent="0.2">
      <c r="B13" t="str">
        <f>IFERROR(INDEX(Players19!$C:$C,MATCH(ROW()-1,Players19!Y:Y,0)),"")</f>
        <v>Andrew McPherson</v>
      </c>
      <c r="C13" t="str">
        <f>IFERROR(INDEX(Players19!$C:$C,MATCH(ROW()-1,Players19!Z:Z,0)),"")</f>
        <v>Atu Bosenavulagi</v>
      </c>
      <c r="D13" t="str">
        <f>IFERROR(INDEX(Players19!$C:$C,MATCH(ROW()-1,Players19!AA:AA,0)),"")</f>
        <v>Brodie Grundy</v>
      </c>
      <c r="E13" t="str">
        <f>IFERROR(INDEX(Players19!$C:$C,MATCH(ROW()-1,Players19!AB:AB,0)),"")</f>
        <v>Atu Bosenavulagi</v>
      </c>
      <c r="F13" t="str">
        <f>IFERROR(INDEX(Players19!$C:$C,MATCH(ROW()-1,Players19!AC:AC,0)),"")</f>
        <v>Charlie Constable</v>
      </c>
    </row>
    <row r="14" spans="2:12" x14ac:dyDescent="0.2">
      <c r="B14" t="str">
        <f>IFERROR(INDEX(Players19!$C:$C,MATCH(ROW()-1,Players19!Y:Y,0)),"")</f>
        <v>Andy Otten</v>
      </c>
      <c r="C14" t="str">
        <f>IFERROR(INDEX(Players19!$C:$C,MATCH(ROW()-1,Players19!Z:Z,0)),"")</f>
        <v>Bailey Banfield</v>
      </c>
      <c r="D14" t="str">
        <f>IFERROR(INDEX(Players19!$C:$C,MATCH(ROW()-1,Players19!AA:AA,0)),"")</f>
        <v>Caleb Graham</v>
      </c>
      <c r="E14" t="str">
        <f>IFERROR(INDEX(Players19!$C:$C,MATCH(ROW()-1,Players19!AB:AB,0)),"")</f>
        <v>Bailey Banfield</v>
      </c>
      <c r="F14" t="str">
        <f>IFERROR(INDEX(Players19!$C:$C,MATCH(ROW()-1,Players19!AC:AC,0)),"")</f>
        <v>Connor Ballenden</v>
      </c>
    </row>
    <row r="15" spans="2:12" x14ac:dyDescent="0.2">
      <c r="B15" t="str">
        <f>IFERROR(INDEX(Players19!$C:$C,MATCH(ROW()-1,Players19!Y:Y,0)),"")</f>
        <v>Angus Schumacher</v>
      </c>
      <c r="C15" t="str">
        <f>IFERROR(INDEX(Players19!$C:$C,MATCH(ROW()-1,Players19!Z:Z,0)),"")</f>
        <v>Bailey Dale</v>
      </c>
      <c r="D15" t="str">
        <f>IFERROR(INDEX(Players19!$C:$C,MATCH(ROW()-1,Players19!AA:AA,0)),"")</f>
        <v>Callum Coleman-Jones</v>
      </c>
      <c r="E15" t="str">
        <f>IFERROR(INDEX(Players19!$C:$C,MATCH(ROW()-1,Players19!AB:AB,0)),"")</f>
        <v>Bailey Dale</v>
      </c>
      <c r="F15" t="str">
        <f>IFERROR(INDEX(Players19!$C:$C,MATCH(ROW()-1,Players19!AC:AC,0)),"")</f>
        <v>Connor Blakely</v>
      </c>
    </row>
    <row r="16" spans="2:12" x14ac:dyDescent="0.2">
      <c r="B16" t="str">
        <f>IFERROR(INDEX(Players19!$C:$C,MATCH(ROW()-1,Players19!Y:Y,0)),"")</f>
        <v>Anton Tohill</v>
      </c>
      <c r="C16" t="str">
        <f>IFERROR(INDEX(Players19!$C:$C,MATCH(ROW()-1,Players19!Z:Z,0)),"")</f>
        <v>Bailey Scott</v>
      </c>
      <c r="D16" t="str">
        <f>IFERROR(INDEX(Players19!$C:$C,MATCH(ROW()-1,Players19!AA:AA,0)),"")</f>
        <v>Callum Sinclair</v>
      </c>
      <c r="E16" t="str">
        <f>IFERROR(INDEX(Players19!$C:$C,MATCH(ROW()-1,Players19!AB:AB,0)),"")</f>
        <v>Bailey Williams (WB)</v>
      </c>
      <c r="F16" t="str">
        <f>IFERROR(INDEX(Players19!$C:$C,MATCH(ROW()-1,Players19!AC:AC,0)),"")</f>
        <v>Connor Nutting</v>
      </c>
    </row>
    <row r="17" spans="2:6" x14ac:dyDescent="0.2">
      <c r="B17" t="str">
        <f>IFERROR(INDEX(Players19!$C:$C,MATCH(ROW()-1,Players19!Y:Y,0)),"")</f>
        <v>Bachar Houli</v>
      </c>
      <c r="C17" t="str">
        <f>IFERROR(INDEX(Players19!$C:$C,MATCH(ROW()-1,Players19!Z:Z,0)),"")</f>
        <v>Bailey Smith</v>
      </c>
      <c r="D17" t="str">
        <f>IFERROR(INDEX(Players19!$C:$C,MATCH(ROW()-1,Players19!AA:AA,0)),"")</f>
        <v>Darcy Cameron</v>
      </c>
      <c r="E17" t="str">
        <f>IFERROR(INDEX(Players19!$C:$C,MATCH(ROW()-1,Players19!AB:AB,0)),"")</f>
        <v>Bailey Williams (WC)</v>
      </c>
      <c r="F17" t="str">
        <f>IFERROR(INDEX(Players19!$C:$C,MATCH(ROW()-1,Players19!AC:AC,0)),"")</f>
        <v>Connor Rozee</v>
      </c>
    </row>
    <row r="18" spans="2:6" x14ac:dyDescent="0.2">
      <c r="B18" t="str">
        <f>IFERROR(INDEX(Players19!$C:$C,MATCH(ROW()-1,Players19!Y:Y,0)),"")</f>
        <v>Bailey Rice</v>
      </c>
      <c r="C18" t="str">
        <f>IFERROR(INDEX(Players19!$C:$C,MATCH(ROW()-1,Players19!Z:Z,0)),"")</f>
        <v>Bayley Fritsch</v>
      </c>
      <c r="D18" t="str">
        <f>IFERROR(INDEX(Players19!$C:$C,MATCH(ROW()-1,Players19!AA:AA,0)),"")</f>
        <v>Darcy Fort</v>
      </c>
      <c r="E18" t="str">
        <f>IFERROR(INDEX(Players19!$C:$C,MATCH(ROW()-1,Players19!AB:AB,0)),"")</f>
        <v>Ben Ainsworth</v>
      </c>
      <c r="F18" t="str">
        <f>IFERROR(INDEX(Players19!$C:$C,MATCH(ROW()-1,Players19!AC:AC,0)),"")</f>
        <v>Corey Lyons</v>
      </c>
    </row>
    <row r="19" spans="2:6" x14ac:dyDescent="0.2">
      <c r="B19" t="str">
        <f>IFERROR(INDEX(Players19!$C:$C,MATCH(ROW()-1,Players19!Y:Y,0)),"")</f>
        <v>Ben McKay</v>
      </c>
      <c r="C19" t="str">
        <f>IFERROR(INDEX(Players19!$C:$C,MATCH(ROW()-1,Players19!Z:Z,0)),"")</f>
        <v>Ben Cunnington</v>
      </c>
      <c r="D19" t="str">
        <f>IFERROR(INDEX(Players19!$C:$C,MATCH(ROW()-1,Players19!AA:AA,0)),"")</f>
        <v>Dawson Simpson</v>
      </c>
      <c r="E19" t="str">
        <f>IFERROR(INDEX(Players19!$C:$C,MATCH(ROW()-1,Players19!AB:AB,0)),"")</f>
        <v>Ben Brown</v>
      </c>
      <c r="F19" t="str">
        <f>IFERROR(INDEX(Players19!$C:$C,MATCH(ROW()-1,Players19!AC:AC,0)),"")</f>
        <v>Corey Maynard</v>
      </c>
    </row>
    <row r="20" spans="2:6" x14ac:dyDescent="0.2">
      <c r="B20" t="str">
        <f>IFERROR(INDEX(Players19!$C:$C,MATCH(ROW()-1,Players19!Y:Y,0)),"")</f>
        <v>Ben McNiece</v>
      </c>
      <c r="C20" t="str">
        <f>IFERROR(INDEX(Players19!$C:$C,MATCH(ROW()-1,Players19!Z:Z,0)),"")</f>
        <v>Ben Jacobs</v>
      </c>
      <c r="D20" t="str">
        <f>IFERROR(INDEX(Players19!$C:$C,MATCH(ROW()-1,Players19!AA:AA,0)),"")</f>
        <v>Fraser McInnes</v>
      </c>
      <c r="E20" t="str">
        <f>IFERROR(INDEX(Players19!$C:$C,MATCH(ROW()-1,Players19!AB:AB,0)),"")</f>
        <v>Ben Cavarra</v>
      </c>
      <c r="F20" t="str">
        <f>IFERROR(INDEX(Players19!$C:$C,MATCH(ROW()-1,Players19!AC:AC,0)),"")</f>
        <v>Daniel McKenzie</v>
      </c>
    </row>
    <row r="21" spans="2:6" x14ac:dyDescent="0.2">
      <c r="B21" t="str">
        <f>IFERROR(INDEX(Players19!$C:$C,MATCH(ROW()-1,Players19!Y:Y,0)),"")</f>
        <v>Ben Miller</v>
      </c>
      <c r="C21" t="str">
        <f>IFERROR(INDEX(Players19!$C:$C,MATCH(ROW()-1,Players19!Z:Z,0)),"")</f>
        <v>Ben Keays</v>
      </c>
      <c r="D21" t="str">
        <f>IFERROR(INDEX(Players19!$C:$C,MATCH(ROW()-1,Players19!AA:AA,0)),"")</f>
        <v>Harry Edwards</v>
      </c>
      <c r="E21" t="str">
        <f>IFERROR(INDEX(Players19!$C:$C,MATCH(ROW()-1,Players19!AB:AB,0)),"")</f>
        <v>Ben Crocker</v>
      </c>
      <c r="F21" t="str">
        <f>IFERROR(INDEX(Players19!$C:$C,MATCH(ROW()-1,Players19!AC:AC,0)),"")</f>
        <v>Darcy Fogarty</v>
      </c>
    </row>
    <row r="22" spans="2:6" x14ac:dyDescent="0.2">
      <c r="B22" t="str">
        <f>IFERROR(INDEX(Players19!$C:$C,MATCH(ROW()-1,Players19!Y:Y,0)),"")</f>
        <v>Ben Paton</v>
      </c>
      <c r="C22" t="str">
        <f>IFERROR(INDEX(Players19!$C:$C,MATCH(ROW()-1,Players19!Z:Z,0)),"")</f>
        <v>Billy Stretch</v>
      </c>
      <c r="D22" t="str">
        <f>IFERROR(INDEX(Players19!$C:$C,MATCH(ROW()-1,Players19!AA:AA,0)),"")</f>
        <v>Ivan Soldo</v>
      </c>
      <c r="E22" t="str">
        <f>IFERROR(INDEX(Players19!$C:$C,MATCH(ROW()-1,Players19!AB:AB,0)),"")</f>
        <v>Ben Davis</v>
      </c>
      <c r="F22" t="str">
        <f>IFERROR(INDEX(Players19!$C:$C,MATCH(ROW()-1,Players19!AC:AC,0)),"")</f>
        <v>Darcy Fort</v>
      </c>
    </row>
    <row r="23" spans="2:6" x14ac:dyDescent="0.2">
      <c r="B23" t="str">
        <f>IFERROR(INDEX(Players19!$C:$C,MATCH(ROW()-1,Players19!Y:Y,0)),"")</f>
        <v>Ben Silvagni</v>
      </c>
      <c r="C23" t="str">
        <f>IFERROR(INDEX(Players19!$C:$C,MATCH(ROW()-1,Players19!Z:Z,0)),"")</f>
        <v>Blake Acres</v>
      </c>
      <c r="D23" t="str">
        <f>IFERROR(INDEX(Players19!$C:$C,MATCH(ROW()-1,Players19!AA:AA,0)),"")</f>
        <v>Jarrod Witts</v>
      </c>
      <c r="E23" t="str">
        <f>IFERROR(INDEX(Players19!$C:$C,MATCH(ROW()-1,Players19!AB:AB,0)),"")</f>
        <v>Ben Jarvis</v>
      </c>
      <c r="F23" t="str">
        <f>IFERROR(INDEX(Players19!$C:$C,MATCH(ROW()-1,Players19!AC:AC,0)),"")</f>
        <v>Darcy Macpherson</v>
      </c>
    </row>
    <row r="24" spans="2:6" x14ac:dyDescent="0.2">
      <c r="B24" t="str">
        <f>IFERROR(INDEX(Players19!$C:$C,MATCH(ROW()-1,Players19!Y:Y,0)),"")</f>
        <v>Benjamin Stratton</v>
      </c>
      <c r="C24" t="str">
        <f>IFERROR(INDEX(Players19!$C:$C,MATCH(ROW()-1,Players19!Z:Z,0)),"")</f>
        <v>Boyd Woodcock</v>
      </c>
      <c r="D24" t="str">
        <f>IFERROR(INDEX(Players19!$C:$C,MATCH(ROW()-1,Players19!AA:AA,0)),"")</f>
        <v>Jonathon Ceglar</v>
      </c>
      <c r="E24" t="str">
        <f>IFERROR(INDEX(Players19!$C:$C,MATCH(ROW()-1,Players19!AB:AB,0)),"")</f>
        <v>Ben King</v>
      </c>
      <c r="F24" t="str">
        <f>IFERROR(INDEX(Players19!$C:$C,MATCH(ROW()-1,Players19!AC:AC,0)),"")</f>
        <v>Darcy Moore</v>
      </c>
    </row>
    <row r="25" spans="2:6" x14ac:dyDescent="0.2">
      <c r="B25" t="str">
        <f>IFERROR(INDEX(Players19!$C:$C,MATCH(ROW()-1,Players19!Y:Y,0)),"")</f>
        <v>Blake Hardwick</v>
      </c>
      <c r="C25" t="str">
        <f>IFERROR(INDEX(Players19!$C:$C,MATCH(ROW()-1,Players19!Z:Z,0)),"")</f>
        <v>Brad Crouch</v>
      </c>
      <c r="D25" t="str">
        <f>IFERROR(INDEX(Players19!$C:$C,MATCH(ROW()-1,Players19!AA:AA,0)),"")</f>
        <v>Jonathon Patton</v>
      </c>
      <c r="E25" t="str">
        <f>IFERROR(INDEX(Players19!$C:$C,MATCH(ROW()-1,Players19!AB:AB,0)),"")</f>
        <v>Ben Long</v>
      </c>
      <c r="F25" t="str">
        <f>IFERROR(INDEX(Players19!$C:$C,MATCH(ROW()-1,Players19!AC:AC,0)),"")</f>
        <v>Darcy Tucker</v>
      </c>
    </row>
    <row r="26" spans="2:6" x14ac:dyDescent="0.2">
      <c r="B26" t="str">
        <f>IFERROR(INDEX(Players19!$C:$C,MATCH(ROW()-1,Players19!Y:Y,0)),"")</f>
        <v>Bradley Lynch</v>
      </c>
      <c r="C26" t="str">
        <f>IFERROR(INDEX(Players19!$C:$C,MATCH(ROW()-1,Players19!Z:Z,0)),"")</f>
        <v>Brad Ebert</v>
      </c>
      <c r="D26" t="str">
        <f>IFERROR(INDEX(Players19!$C:$C,MATCH(ROW()-1,Players19!AA:AA,0)),"")</f>
        <v>Jordan Roughead</v>
      </c>
      <c r="E26" t="str">
        <f>IFERROR(INDEX(Players19!$C:$C,MATCH(ROW()-1,Players19!AB:AB,0)),"")</f>
        <v>Ben Reid</v>
      </c>
      <c r="F26" t="str">
        <f>IFERROR(INDEX(Players19!$C:$C,MATCH(ROW()-1,Players19!AC:AC,0)),"")</f>
        <v>Dayne Beams</v>
      </c>
    </row>
    <row r="27" spans="2:6" x14ac:dyDescent="0.2">
      <c r="B27" t="str">
        <f>IFERROR(INDEX(Players19!$C:$C,MATCH(ROW()-1,Players19!Y:Y,0)),"")</f>
        <v>Bradley Sheppard</v>
      </c>
      <c r="C27" t="str">
        <f>IFERROR(INDEX(Players19!$C:$C,MATCH(ROW()-1,Players19!Z:Z,0)),"")</f>
        <v>Brad Scheer</v>
      </c>
      <c r="D27" t="str">
        <f>IFERROR(INDEX(Players19!$C:$C,MATCH(ROW()-1,Players19!AA:AA,0)),"")</f>
        <v>Jordon Sweet</v>
      </c>
      <c r="E27" t="str">
        <f>IFERROR(INDEX(Players19!$C:$C,MATCH(ROW()-1,Players19!AB:AB,0)),"")</f>
        <v>Ben Ronke</v>
      </c>
      <c r="F27" t="str">
        <f>IFERROR(INDEX(Players19!$C:$C,MATCH(ROW()-1,Players19!AC:AC,0)),"")</f>
        <v>Dayne Zorko</v>
      </c>
    </row>
    <row r="28" spans="2:6" x14ac:dyDescent="0.2">
      <c r="B28" t="str">
        <f>IFERROR(INDEX(Players19!$C:$C,MATCH(ROW()-1,Players19!Y:Y,0)),"")</f>
        <v>Brandon Ellis</v>
      </c>
      <c r="C28" t="str">
        <f>IFERROR(INDEX(Players19!$C:$C,MATCH(ROW()-1,Players19!Z:Z,0)),"")</f>
        <v>Bradley Hill</v>
      </c>
      <c r="D28" t="str">
        <f>IFERROR(INDEX(Players19!$C:$C,MATCH(ROW()-1,Players19!AA:AA,0)),"")</f>
        <v>Justin Westhoff</v>
      </c>
      <c r="E28" t="str">
        <f>IFERROR(INDEX(Players19!$C:$C,MATCH(ROW()-1,Players19!AB:AB,0)),"")</f>
        <v>Ben Silvagni</v>
      </c>
      <c r="F28" t="str">
        <f>IFERROR(INDEX(Players19!$C:$C,MATCH(ROW()-1,Players19!AC:AC,0)),"")</f>
        <v>Derek Eggmolesse-Smith</v>
      </c>
    </row>
    <row r="29" spans="2:6" x14ac:dyDescent="0.2">
      <c r="B29" t="str">
        <f>IFERROR(INDEX(Players19!$C:$C,MATCH(ROW()-1,Players19!Y:Y,0)),"")</f>
        <v>Brandon White</v>
      </c>
      <c r="C29" t="str">
        <f>IFERROR(INDEX(Players19!$C:$C,MATCH(ROW()-1,Players19!Z:Z,0)),"")</f>
        <v>Brandon Starcevich</v>
      </c>
      <c r="D29" t="str">
        <f>IFERROR(INDEX(Players19!$C:$C,MATCH(ROW()-1,Players19!AA:AA,0)),"")</f>
        <v>Keegan Brooksby</v>
      </c>
      <c r="E29" t="str">
        <f>IFERROR(INDEX(Players19!$C:$C,MATCH(ROW()-1,Players19!AB:AB,0)),"")</f>
        <v>Billy Gowers</v>
      </c>
      <c r="F29" t="str">
        <f>IFERROR(INDEX(Players19!$C:$C,MATCH(ROW()-1,Players19!AC:AC,0)),"")</f>
        <v>Dylan Grimes</v>
      </c>
    </row>
    <row r="30" spans="2:6" x14ac:dyDescent="0.2">
      <c r="B30" t="str">
        <f>IFERROR(INDEX(Players19!$C:$C,MATCH(ROW()-1,Players19!Y:Y,0)),"")</f>
        <v>Brandon Zerk-Thatcher</v>
      </c>
      <c r="C30" t="str">
        <f>IFERROR(INDEX(Players19!$C:$C,MATCH(ROW()-1,Players19!Z:Z,0)),"")</f>
        <v>Brayden Ainsworth</v>
      </c>
      <c r="D30" t="str">
        <f>IFERROR(INDEX(Players19!$C:$C,MATCH(ROW()-1,Players19!AA:AA,0)),"")</f>
        <v>Kieran Strachan</v>
      </c>
      <c r="E30" t="str">
        <f>IFERROR(INDEX(Players19!$C:$C,MATCH(ROW()-1,Players19!AB:AB,0)),"")</f>
        <v>Blake Acres</v>
      </c>
      <c r="F30" t="str">
        <f>IFERROR(INDEX(Players19!$C:$C,MATCH(ROW()-1,Players19!AC:AC,0)),"")</f>
        <v>Ed Vickers-Willis</v>
      </c>
    </row>
    <row r="31" spans="2:6" x14ac:dyDescent="0.2">
      <c r="B31" t="str">
        <f>IFERROR(INDEX(Players19!$C:$C,MATCH(ROW()-1,Players19!Y:Y,0)),"")</f>
        <v>Brayden Maynard</v>
      </c>
      <c r="C31" t="str">
        <f>IFERROR(INDEX(Players19!$C:$C,MATCH(ROW()-1,Players19!Z:Z,0)),"")</f>
        <v>Brayden Fiorini</v>
      </c>
      <c r="D31" t="str">
        <f>IFERROR(INDEX(Players19!$C:$C,MATCH(ROW()-1,Players19!AA:AA,0)),"")</f>
        <v>Kieren Briggs</v>
      </c>
      <c r="E31" t="str">
        <f>IFERROR(INDEX(Players19!$C:$C,MATCH(ROW()-1,Players19!AB:AB,0)),"")</f>
        <v>Blake Schlensog</v>
      </c>
      <c r="F31" t="str">
        <f>IFERROR(INDEX(Players19!$C:$C,MATCH(ROW()-1,Players19!AC:AC,0)),"")</f>
        <v>Francis Watson</v>
      </c>
    </row>
    <row r="32" spans="2:6" x14ac:dyDescent="0.2">
      <c r="B32" t="str">
        <f>IFERROR(INDEX(Players19!$C:$C,MATCH(ROW()-1,Players19!Y:Y,0)),"")</f>
        <v>Brodie Smith</v>
      </c>
      <c r="C32" t="str">
        <f>IFERROR(INDEX(Players19!$C:$C,MATCH(ROW()-1,Players19!Z:Z,0)),"")</f>
        <v>Brayden Sier</v>
      </c>
      <c r="D32" t="str">
        <f>IFERROR(INDEX(Players19!$C:$C,MATCH(ROW()-1,Players19!AA:AA,0)),"")</f>
        <v>Lewis Pierce</v>
      </c>
      <c r="E32" t="str">
        <f>IFERROR(INDEX(Players19!$C:$C,MATCH(ROW()-1,Players19!AB:AB,0)),"")</f>
        <v>Boyd Woodcock</v>
      </c>
      <c r="F32" t="str">
        <f>IFERROR(INDEX(Players19!$C:$C,MATCH(ROW()-1,Players19!AC:AC,0)),"")</f>
        <v>Harry Cunningham</v>
      </c>
    </row>
    <row r="33" spans="2:6" x14ac:dyDescent="0.2">
      <c r="B33" t="str">
        <f>IFERROR(INDEX(Players19!$C:$C,MATCH(ROW()-1,Players19!Y:Y,0)),"")</f>
        <v>Cale Hooker</v>
      </c>
      <c r="C33" t="str">
        <f>IFERROR(INDEX(Players19!$C:$C,MATCH(ROW()-1,Players19!Z:Z,0)),"")</f>
        <v>Brett Bewley</v>
      </c>
      <c r="D33" t="str">
        <f>IFERROR(INDEX(Players19!$C:$C,MATCH(ROW()-1,Players19!AA:AA,0)),"")</f>
        <v>Lloyd Meek</v>
      </c>
      <c r="E33" t="str">
        <f>IFERROR(INDEX(Players19!$C:$C,MATCH(ROW()-1,Players19!AB:AB,0)),"")</f>
        <v>Brad Scheer</v>
      </c>
      <c r="F33" t="str">
        <f>IFERROR(INDEX(Players19!$C:$C,MATCH(ROW()-1,Players19!AC:AC,0)),"")</f>
        <v>Harry Morrison</v>
      </c>
    </row>
    <row r="34" spans="2:6" x14ac:dyDescent="0.2">
      <c r="B34" t="str">
        <f>IFERROR(INDEX(Players19!$C:$C,MATCH(ROW()-1,Players19!Y:Y,0)),"")</f>
        <v>Caleb Graham</v>
      </c>
      <c r="C34" t="str">
        <f>IFERROR(INDEX(Players19!$C:$C,MATCH(ROW()-1,Players19!Z:Z,0)),"")</f>
        <v>Brett Deledio</v>
      </c>
      <c r="D34" t="str">
        <f>IFERROR(INDEX(Players19!$C:$C,MATCH(ROW()-1,Players19!AA:AA,0)),"")</f>
        <v>Marc Pittonet</v>
      </c>
      <c r="E34" t="str">
        <f>IFERROR(INDEX(Players19!$C:$C,MATCH(ROW()-1,Players19!AB:AB,0)),"")</f>
        <v>Bradley Lynch</v>
      </c>
      <c r="F34" t="str">
        <f>IFERROR(INDEX(Players19!$C:$C,MATCH(ROW()-1,Players19!AC:AC,0)),"")</f>
        <v>Hayden Ballantyne</v>
      </c>
    </row>
    <row r="35" spans="2:6" x14ac:dyDescent="0.2">
      <c r="B35" t="str">
        <f>IFERROR(INDEX(Players19!$C:$C,MATCH(ROW()-1,Players19!Y:Y,0)),"")</f>
        <v>Caleb Marchbank</v>
      </c>
      <c r="C35" t="str">
        <f>IFERROR(INDEX(Players19!$C:$C,MATCH(ROW()-1,Players19!Z:Z,0)),"")</f>
        <v>Bryce Gibbs</v>
      </c>
      <c r="D35" t="str">
        <f>IFERROR(INDEX(Players19!$C:$C,MATCH(ROW()-1,Players19!AA:AA,0)),"")</f>
        <v>Matthew Flynn</v>
      </c>
      <c r="E35" t="str">
        <f>IFERROR(INDEX(Players19!$C:$C,MATCH(ROW()-1,Players19!AB:AB,0)),"")</f>
        <v>Brandan Parfitt</v>
      </c>
      <c r="F35" t="str">
        <f>IFERROR(INDEX(Players19!$C:$C,MATCH(ROW()-1,Players19!AC:AC,0)),"")</f>
        <v>Hugh McCluggage</v>
      </c>
    </row>
    <row r="36" spans="2:6" x14ac:dyDescent="0.2">
      <c r="B36" t="str">
        <f>IFERROR(INDEX(Players19!$C:$C,MATCH(ROW()-1,Players19!Y:Y,0)),"")</f>
        <v>Callum Ah Chee</v>
      </c>
      <c r="C36" t="str">
        <f>IFERROR(INDEX(Players19!$C:$C,MATCH(ROW()-1,Players19!Z:Z,0)),"")</f>
        <v>Callan Ward</v>
      </c>
      <c r="D36" t="str">
        <f>IFERROR(INDEX(Players19!$C:$C,MATCH(ROW()-1,Players19!AA:AA,0)),"")</f>
        <v>Matthew Kreuzer</v>
      </c>
      <c r="E36" t="str">
        <f>IFERROR(INDEX(Players19!$C:$C,MATCH(ROW()-1,Players19!AB:AB,0)),"")</f>
        <v>Brandon Matera</v>
      </c>
      <c r="F36" t="str">
        <f>IFERROR(INDEX(Players19!$C:$C,MATCH(ROW()-1,Players19!AC:AC,0)),"")</f>
        <v>Isaac Cumming</v>
      </c>
    </row>
    <row r="37" spans="2:6" x14ac:dyDescent="0.2">
      <c r="B37" t="str">
        <f>IFERROR(INDEX(Players19!$C:$C,MATCH(ROW()-1,Players19!Y:Y,0)),"")</f>
        <v>Callum Mills</v>
      </c>
      <c r="C37" t="str">
        <f>IFERROR(INDEX(Players19!$C:$C,MATCH(ROW()-1,Players19!Z:Z,0)),"")</f>
        <v>Callum Porter</v>
      </c>
      <c r="D37" t="str">
        <f>IFERROR(INDEX(Players19!$C:$C,MATCH(ROW()-1,Players19!AA:AA,0)),"")</f>
        <v>Matthew Lobbe</v>
      </c>
      <c r="E37" t="str">
        <f>IFERROR(INDEX(Players19!$C:$C,MATCH(ROW()-1,Players19!AB:AB,0)),"")</f>
        <v>Brandon Starcevich</v>
      </c>
      <c r="F37" t="str">
        <f>IFERROR(INDEX(Players19!$C:$C,MATCH(ROW()-1,Players19!AC:AC,0)),"")</f>
        <v>Jack Billings</v>
      </c>
    </row>
    <row r="38" spans="2:6" x14ac:dyDescent="0.2">
      <c r="B38" t="str">
        <f>IFERROR(INDEX(Players19!$C:$C,MATCH(ROW()-1,Players19!Y:Y,0)),"")</f>
        <v>Callum Wilkie</v>
      </c>
      <c r="C38" t="str">
        <f>IFERROR(INDEX(Players19!$C:$C,MATCH(ROW()-1,Players19!Z:Z,0)),"")</f>
        <v>Cameron Ellis-Yolmen</v>
      </c>
      <c r="D38" t="str">
        <f>IFERROR(INDEX(Players19!$C:$C,MATCH(ROW()-1,Players19!AA:AA,0)),"")</f>
        <v>Max Gawn</v>
      </c>
      <c r="E38" t="str">
        <f>IFERROR(INDEX(Players19!$C:$C,MATCH(ROW()-1,Players19!AB:AB,0)),"")</f>
        <v>Brayden Crossley</v>
      </c>
      <c r="F38" t="str">
        <f>IFERROR(INDEX(Players19!$C:$C,MATCH(ROW()-1,Players19!AC:AC,0)),"")</f>
        <v>Jack Bowes</v>
      </c>
    </row>
    <row r="39" spans="2:6" x14ac:dyDescent="0.2">
      <c r="B39" t="str">
        <f>IFERROR(INDEX(Players19!$C:$C,MATCH(ROW()-1,Players19!Y:Y,0)),"")</f>
        <v>Cameron Guthrie</v>
      </c>
      <c r="C39" t="str">
        <f>IFERROR(INDEX(Players19!$C:$C,MATCH(ROW()-1,Players19!Z:Z,0)),"")</f>
        <v>Cameron Hewett</v>
      </c>
      <c r="D39" t="str">
        <f>IFERROR(INDEX(Players19!$C:$C,MATCH(ROW()-1,Players19!AA:AA,0)),"")</f>
        <v>Max Lynch</v>
      </c>
      <c r="E39" t="str">
        <f>IFERROR(INDEX(Players19!$C:$C,MATCH(ROW()-1,Players19!AB:AB,0)),"")</f>
        <v>Brayden Ham</v>
      </c>
      <c r="F39" t="str">
        <f>IFERROR(INDEX(Players19!$C:$C,MATCH(ROW()-1,Players19!AC:AC,0)),"")</f>
        <v>Jack Crisp</v>
      </c>
    </row>
    <row r="40" spans="2:6" x14ac:dyDescent="0.2">
      <c r="B40" t="str">
        <f>IFERROR(INDEX(Players19!$C:$C,MATCH(ROW()-1,Players19!Y:Y,0)),"")</f>
        <v>Cedric Cox</v>
      </c>
      <c r="C40" t="str">
        <f>IFERROR(INDEX(Players19!$C:$C,MATCH(ROW()-1,Players19!Z:Z,0)),"")</f>
        <v>Chad Wingard</v>
      </c>
      <c r="D40" t="str">
        <f>IFERROR(INDEX(Players19!$C:$C,MATCH(ROW()-1,Players19!AA:AA,0)),"")</f>
        <v>Nathan Vardy</v>
      </c>
      <c r="E40" t="str">
        <f>IFERROR(INDEX(Players19!$C:$C,MATCH(ROW()-1,Players19!AB:AB,0)),"")</f>
        <v>Brendon Ah Chee</v>
      </c>
      <c r="F40" t="str">
        <f>IFERROR(INDEX(Players19!$C:$C,MATCH(ROW()-1,Players19!AC:AC,0)),"")</f>
        <v>Jack Ross</v>
      </c>
    </row>
    <row r="41" spans="2:6" x14ac:dyDescent="0.2">
      <c r="B41" t="str">
        <f>IFERROR(INDEX(Players19!$C:$C,MATCH(ROW()-1,Players19!Y:Y,0)),"")</f>
        <v>Changkuoth Jiath</v>
      </c>
      <c r="C41" t="str">
        <f>IFERROR(INDEX(Players19!$C:$C,MATCH(ROW()-1,Players19!Z:Z,0)),"")</f>
        <v>Charlie Constable</v>
      </c>
      <c r="D41" t="str">
        <f>IFERROR(INDEX(Players19!$C:$C,MATCH(ROW()-1,Players19!AA:AA,0)),"")</f>
        <v>Nicholas Naitanui</v>
      </c>
      <c r="E41" t="str">
        <f>IFERROR(INDEX(Players19!$C:$C,MATCH(ROW()-1,Players19!AB:AB,0)),"")</f>
        <v>Brennan Cox</v>
      </c>
      <c r="F41" t="str">
        <f>IFERROR(INDEX(Players19!$C:$C,MATCH(ROW()-1,Players19!AC:AC,0)),"")</f>
        <v>Jack Steele</v>
      </c>
    </row>
    <row r="42" spans="2:6" x14ac:dyDescent="0.2">
      <c r="B42" t="str">
        <f>IFERROR(INDEX(Players19!$C:$C,MATCH(ROW()-1,Players19!Y:Y,0)),"")</f>
        <v>Charlie Ballard</v>
      </c>
      <c r="C42" t="str">
        <f>IFERROR(INDEX(Players19!$C:$C,MATCH(ROW()-1,Players19!Z:Z,0)),"")</f>
        <v>Chayce Jones</v>
      </c>
      <c r="D42" t="str">
        <f>IFERROR(INDEX(Players19!$C:$C,MATCH(ROW()-1,Players19!AA:AA,0)),"")</f>
        <v>Patrick Ryder</v>
      </c>
      <c r="E42" t="str">
        <f>IFERROR(INDEX(Players19!$C:$C,MATCH(ROW()-1,Players19!AB:AB,0)),"")</f>
        <v>Brent Daniels</v>
      </c>
      <c r="F42" t="str">
        <f>IFERROR(INDEX(Players19!$C:$C,MATCH(ROW()-1,Players19!AC:AC,0)),"")</f>
        <v>Jack Viney</v>
      </c>
    </row>
    <row r="43" spans="2:6" x14ac:dyDescent="0.2">
      <c r="B43" t="str">
        <f>IFERROR(INDEX(Players19!$C:$C,MATCH(ROW()-1,Players19!Y:Y,0)),"")</f>
        <v>Chris Burgess</v>
      </c>
      <c r="C43" t="str">
        <f>IFERROR(INDEX(Players19!$C:$C,MATCH(ROW()-1,Players19!Z:Z,0)),"")</f>
        <v>Chris Masten</v>
      </c>
      <c r="D43" t="str">
        <f>IFERROR(INDEX(Players19!$C:$C,MATCH(ROW()-1,Players19!AA:AA,0)),"")</f>
        <v>Paul Hunter</v>
      </c>
      <c r="E43" t="str">
        <f>IFERROR(INDEX(Players19!$C:$C,MATCH(ROW()-1,Players19!AB:AB,0)),"")</f>
        <v>Brody Mihocek</v>
      </c>
      <c r="F43" t="str">
        <f>IFERROR(INDEX(Players19!$C:$C,MATCH(ROW()-1,Players19!AC:AC,0)),"")</f>
        <v>Jackson Ross</v>
      </c>
    </row>
    <row r="44" spans="2:6" x14ac:dyDescent="0.2">
      <c r="B44" t="str">
        <f>IFERROR(INDEX(Players19!$C:$C,MATCH(ROW()-1,Players19!Y:Y,0)),"")</f>
        <v>Christian Salem</v>
      </c>
      <c r="C44" t="str">
        <f>IFERROR(INDEX(Players19!$C:$C,MATCH(ROW()-1,Players19!Z:Z,0)),"")</f>
        <v>Christian Petracca</v>
      </c>
      <c r="D44" t="str">
        <f>IFERROR(INDEX(Players19!$C:$C,MATCH(ROW()-1,Players19!AA:AA,0)),"")</f>
        <v>Peter Ladhams</v>
      </c>
      <c r="E44" t="str">
        <f>IFERROR(INDEX(Players19!$C:$C,MATCH(ROW()-1,Players19!AB:AB,0)),"")</f>
        <v>Caleb Daniel</v>
      </c>
      <c r="F44" t="str">
        <f>IFERROR(INDEX(Players19!$C:$C,MATCH(ROW()-1,Players19!AC:AC,0)),"")</f>
        <v>Jacob Dawson</v>
      </c>
    </row>
    <row r="45" spans="2:6" x14ac:dyDescent="0.2">
      <c r="B45" t="str">
        <f>IFERROR(INDEX(Players19!$C:$C,MATCH(ROW()-1,Players19!Y:Y,0)),"")</f>
        <v>Colin O'Riordan</v>
      </c>
      <c r="C45" t="str">
        <f>IFERROR(INDEX(Players19!$C:$C,MATCH(ROW()-1,Players19!Z:Z,0)),"")</f>
        <v>Christopher Mayne</v>
      </c>
      <c r="D45" t="str">
        <f>IFERROR(INDEX(Players19!$C:$C,MATCH(ROW()-1,Players19!AA:AA,0)),"")</f>
        <v>Reilly O'Brien</v>
      </c>
      <c r="E45" t="str">
        <f>IFERROR(INDEX(Players19!$C:$C,MATCH(ROW()-1,Players19!AB:AB,0)),"")</f>
        <v>Callum Ah Chee</v>
      </c>
      <c r="F45" t="str">
        <f>IFERROR(INDEX(Players19!$C:$C,MATCH(ROW()-1,Players19!AC:AC,0)),"")</f>
        <v>Jake Lever</v>
      </c>
    </row>
    <row r="46" spans="2:6" x14ac:dyDescent="0.2">
      <c r="B46" t="str">
        <f>IFERROR(INDEX(Players19!$C:$C,MATCH(ROW()-1,Players19!Y:Y,0)),"")</f>
        <v>Connor Blakely</v>
      </c>
      <c r="C46" t="str">
        <f>IFERROR(INDEX(Players19!$C:$C,MATCH(ROW()-1,Players19!Z:Z,0)),"")</f>
        <v>Clayton Oliver</v>
      </c>
      <c r="D46" t="str">
        <f>IFERROR(INDEX(Players19!$C:$C,MATCH(ROW()-1,Players19!AA:AA,0)),"")</f>
        <v>Rhys Stanley</v>
      </c>
      <c r="E46" t="str">
        <f>IFERROR(INDEX(Players19!$C:$C,MATCH(ROW()-1,Players19!AB:AB,0)),"")</f>
        <v>Callum Brown</v>
      </c>
      <c r="F46" t="str">
        <f>IFERROR(INDEX(Players19!$C:$C,MATCH(ROW()-1,Players19!AC:AC,0)),"")</f>
        <v>Jake Melksham</v>
      </c>
    </row>
    <row r="47" spans="2:6" x14ac:dyDescent="0.2">
      <c r="B47" t="str">
        <f>IFERROR(INDEX(Players19!$C:$C,MATCH(ROW()-1,Players19!Y:Y,0)),"")</f>
        <v>Connor Idun</v>
      </c>
      <c r="C47" t="str">
        <f>IFERROR(INDEX(Players19!$C:$C,MATCH(ROW()-1,Players19!Z:Z,0)),"")</f>
        <v>Connor McFadyen</v>
      </c>
      <c r="D47" t="str">
        <f>IFERROR(INDEX(Players19!$C:$C,MATCH(ROW()-1,Players19!AA:AA,0)),"")</f>
        <v>Rory Lobb</v>
      </c>
      <c r="E47" t="str">
        <f>IFERROR(INDEX(Players19!$C:$C,MATCH(ROW()-1,Players19!AB:AB,0)),"")</f>
        <v>Callum Coleman-Jones</v>
      </c>
      <c r="F47" t="str">
        <f>IFERROR(INDEX(Players19!$C:$C,MATCH(ROW()-1,Players19!AC:AC,0)),"")</f>
        <v>Jake Patmore</v>
      </c>
    </row>
    <row r="48" spans="2:6" x14ac:dyDescent="0.2">
      <c r="B48" t="str">
        <f>IFERROR(INDEX(Players19!$C:$C,MATCH(ROW()-1,Players19!Y:Y,0)),"")</f>
        <v>Connor Menadue</v>
      </c>
      <c r="C48" t="str">
        <f>IFERROR(INDEX(Players19!$C:$C,MATCH(ROW()-1,Players19!Z:Z,0)),"")</f>
        <v>Corey Ellis</v>
      </c>
      <c r="D48" t="str">
        <f>IFERROR(INDEX(Players19!$C:$C,MATCH(ROW()-1,Players19!AA:AA,0)),"")</f>
        <v>Ryan Abbott</v>
      </c>
      <c r="E48" t="str">
        <f>IFERROR(INDEX(Players19!$C:$C,MATCH(ROW()-1,Players19!AB:AB,0)),"")</f>
        <v>Callum Moore</v>
      </c>
      <c r="F48" t="str">
        <f>IFERROR(INDEX(Players19!$C:$C,MATCH(ROW()-1,Players19!AC:AC,0)),"")</f>
        <v>James Frawley</v>
      </c>
    </row>
    <row r="49" spans="2:6" x14ac:dyDescent="0.2">
      <c r="B49" t="str">
        <f>IFERROR(INDEX(Players19!$C:$C,MATCH(ROW()-1,Players19!Y:Y,0)),"")</f>
        <v>Connor Nutting</v>
      </c>
      <c r="C49" t="str">
        <f>IFERROR(INDEX(Players19!$C:$C,MATCH(ROW()-1,Players19!Z:Z,0)),"")</f>
        <v>Corey Lyons</v>
      </c>
      <c r="D49" t="str">
        <f>IFERROR(INDEX(Players19!$C:$C,MATCH(ROW()-1,Players19!AA:AA,0)),"")</f>
        <v>Sam Draper</v>
      </c>
      <c r="E49" t="str">
        <f>IFERROR(INDEX(Players19!$C:$C,MATCH(ROW()-1,Players19!AB:AB,0)),"")</f>
        <v>Cameron McCarthy</v>
      </c>
      <c r="F49" t="str">
        <f>IFERROR(INDEX(Players19!$C:$C,MATCH(ROW()-1,Players19!AC:AC,0)),"")</f>
        <v>James Sicily</v>
      </c>
    </row>
    <row r="50" spans="2:6" x14ac:dyDescent="0.2">
      <c r="B50" t="str">
        <f>IFERROR(INDEX(Players19!$C:$C,MATCH(ROW()-1,Players19!Y:Y,0)),"")</f>
        <v>Connor Rozee</v>
      </c>
      <c r="C50" t="str">
        <f>IFERROR(INDEX(Players19!$C:$C,MATCH(ROW()-1,Players19!Z:Z,0)),"")</f>
        <v>Corey Maynard</v>
      </c>
      <c r="D50" t="str">
        <f>IFERROR(INDEX(Players19!$C:$C,MATCH(ROW()-1,Players19!AA:AA,0)),"")</f>
        <v>Sam Hayes</v>
      </c>
      <c r="E50" t="str">
        <f>IFERROR(INDEX(Players19!$C:$C,MATCH(ROW()-1,Players19!AB:AB,0)),"")</f>
        <v>Cameron Polson</v>
      </c>
      <c r="F50" t="str">
        <f>IFERROR(INDEX(Players19!$C:$C,MATCH(ROW()-1,Players19!AC:AC,0)),"")</f>
        <v>James Stewart</v>
      </c>
    </row>
    <row r="51" spans="2:6" x14ac:dyDescent="0.2">
      <c r="B51" t="str">
        <f>IFERROR(INDEX(Players19!$C:$C,MATCH(ROW()-1,Players19!Y:Y,0)),"")</f>
        <v>Conor Glass</v>
      </c>
      <c r="C51" t="str">
        <f>IFERROR(INDEX(Players19!$C:$C,MATCH(ROW()-1,Players19!Z:Z,0)),"")</f>
        <v>Corey Wagner</v>
      </c>
      <c r="D51" t="str">
        <f>IFERROR(INDEX(Players19!$C:$C,MATCH(ROW()-1,Players19!AA:AA,0)),"")</f>
        <v>Sam Jacobs</v>
      </c>
      <c r="E51" t="str">
        <f>IFERROR(INDEX(Players19!$C:$C,MATCH(ROW()-1,Players19!AB:AB,0)),"")</f>
        <v>Cameron Rayner</v>
      </c>
      <c r="F51" t="str">
        <f>IFERROR(INDEX(Players19!$C:$C,MATCH(ROW()-1,Players19!AC:AC,0)),"")</f>
        <v>Jarrod Berry</v>
      </c>
    </row>
    <row r="52" spans="2:6" x14ac:dyDescent="0.2">
      <c r="B52" t="str">
        <f>IFERROR(INDEX(Players19!$C:$C,MATCH(ROW()-1,Players19!Y:Y,0)),"")</f>
        <v>Conor McKenna</v>
      </c>
      <c r="C52" t="str">
        <f>IFERROR(INDEX(Players19!$C:$C,MATCH(ROW()-1,Players19!Z:Z,0)),"")</f>
        <v>Curtis Taylor</v>
      </c>
      <c r="D52" t="str">
        <f>IFERROR(INDEX(Players19!$C:$C,MATCH(ROW()-1,Players19!AA:AA,0)),"")</f>
        <v>Sam Naismith</v>
      </c>
      <c r="E52" t="str">
        <f>IFERROR(INDEX(Players19!$C:$C,MATCH(ROW()-1,Players19!AB:AB,0)),"")</f>
        <v>Cameron Zurhaar</v>
      </c>
      <c r="F52" t="str">
        <f>IFERROR(INDEX(Players19!$C:$C,MATCH(ROW()-1,Players19!AC:AC,0)),"")</f>
        <v>Jarryd Lyons</v>
      </c>
    </row>
    <row r="53" spans="2:6" x14ac:dyDescent="0.2">
      <c r="B53" t="str">
        <f>IFERROR(INDEX(Players19!$C:$C,MATCH(ROW()-1,Players19!Y:Y,0)),"")</f>
        <v>Corey Ellis</v>
      </c>
      <c r="C53" t="str">
        <f>IFERROR(INDEX(Players19!$C:$C,MATCH(ROW()-1,Players19!Z:Z,0)),"")</f>
        <v>Damon Greaves</v>
      </c>
      <c r="D53" t="str">
        <f>IFERROR(INDEX(Players19!$C:$C,MATCH(ROW()-1,Players19!AA:AA,0)),"")</f>
        <v>Scott Jones</v>
      </c>
      <c r="E53" t="str">
        <f>IFERROR(INDEX(Players19!$C:$C,MATCH(ROW()-1,Players19!AB:AB,0)),"")</f>
        <v>Chad Wingard</v>
      </c>
      <c r="F53" t="str">
        <f>IFERROR(INDEX(Players19!$C:$C,MATCH(ROW()-1,Players19!AC:AC,0)),"")</f>
        <v>Jeremy Cameron</v>
      </c>
    </row>
    <row r="54" spans="2:6" x14ac:dyDescent="0.2">
      <c r="B54" t="str">
        <f>IFERROR(INDEX(Players19!$C:$C,MATCH(ROW()-1,Players19!Y:Y,0)),"")</f>
        <v>Dale Morris</v>
      </c>
      <c r="C54" t="str">
        <f>IFERROR(INDEX(Players19!$C:$C,MATCH(ROW()-1,Players19!Z:Z,0)),"")</f>
        <v>Daniel Hannebery</v>
      </c>
      <c r="D54" t="str">
        <f>IFERROR(INDEX(Players19!$C:$C,MATCH(ROW()-1,Players19!AA:AA,0)),"")</f>
        <v>Scott Lycett</v>
      </c>
      <c r="E54" t="str">
        <f>IFERROR(INDEX(Players19!$C:$C,MATCH(ROW()-1,Players19!AB:AB,0)),"")</f>
        <v>Charlie Cameron</v>
      </c>
      <c r="F54" t="str">
        <f>IFERROR(INDEX(Players19!$C:$C,MATCH(ROW()-1,Players19!AC:AC,0)),"")</f>
        <v>Jesse Hogan</v>
      </c>
    </row>
    <row r="55" spans="2:6" x14ac:dyDescent="0.2">
      <c r="B55" t="str">
        <f>IFERROR(INDEX(Players19!$C:$C,MATCH(ROW()-1,Players19!Y:Y,0)),"")</f>
        <v>Dale Thomas</v>
      </c>
      <c r="C55" t="str">
        <f>IFERROR(INDEX(Players19!$C:$C,MATCH(ROW()-1,Players19!Z:Z,0)),"")</f>
        <v>Daniel Howe</v>
      </c>
      <c r="D55" t="str">
        <f>IFERROR(INDEX(Players19!$C:$C,MATCH(ROW()-1,Players19!AA:AA,0)),"")</f>
        <v>Sean Darcy</v>
      </c>
      <c r="E55" t="str">
        <f>IFERROR(INDEX(Players19!$C:$C,MATCH(ROW()-1,Players19!AB:AB,0)),"")</f>
        <v>Charlie Curnow</v>
      </c>
      <c r="F55" t="str">
        <f>IFERROR(INDEX(Players19!$C:$C,MATCH(ROW()-1,Players19!AC:AC,0)),"")</f>
        <v>Joel Hamling</v>
      </c>
    </row>
    <row r="56" spans="2:6" x14ac:dyDescent="0.2">
      <c r="B56" t="str">
        <f>IFERROR(INDEX(Players19!$C:$C,MATCH(ROW()-1,Players19!Y:Y,0)),"")</f>
        <v>Damon Greaves</v>
      </c>
      <c r="C56" t="str">
        <f>IFERROR(INDEX(Players19!$C:$C,MATCH(ROW()-1,Players19!Z:Z,0)),"")</f>
        <v>Darcy Lang</v>
      </c>
      <c r="D56" t="str">
        <f>IFERROR(INDEX(Players19!$C:$C,MATCH(ROW()-1,Players19!AA:AA,0)),"")</f>
        <v>Shane Mumford</v>
      </c>
      <c r="E56" t="str">
        <f>IFERROR(INDEX(Players19!$C:$C,MATCH(ROW()-1,Players19!AB:AB,0)),"")</f>
        <v>Charlie Dixon</v>
      </c>
      <c r="F56" t="str">
        <f>IFERROR(INDEX(Players19!$C:$C,MATCH(ROW()-1,Players19!AC:AC,0)),"")</f>
        <v>Jordan Lewis</v>
      </c>
    </row>
    <row r="57" spans="2:6" x14ac:dyDescent="0.2">
      <c r="B57" t="str">
        <f>IFERROR(INDEX(Players19!$C:$C,MATCH(ROW()-1,Players19!Y:Y,0)),"")</f>
        <v>Dan Houston</v>
      </c>
      <c r="C57" t="str">
        <f>IFERROR(INDEX(Players19!$C:$C,MATCH(ROW()-1,Players19!Z:Z,0)),"")</f>
        <v>Darcy Parish</v>
      </c>
      <c r="D57" t="str">
        <f>IFERROR(INDEX(Players19!$C:$C,MATCH(ROW()-1,Players19!AA:AA,0)),"")</f>
        <v>Stefan Martin</v>
      </c>
      <c r="E57" t="str">
        <f>IFERROR(INDEX(Players19!$C:$C,MATCH(ROW()-1,Players19!AB:AB,0)),"")</f>
        <v>Charlie Spargo</v>
      </c>
      <c r="F57" t="str">
        <f>IFERROR(INDEX(Players19!$C:$C,MATCH(ROW()-1,Players19!AC:AC,0)),"")</f>
        <v>Jordan Murdoch</v>
      </c>
    </row>
    <row r="58" spans="2:6" x14ac:dyDescent="0.2">
      <c r="B58" t="str">
        <f>IFERROR(INDEX(Players19!$C:$C,MATCH(ROW()-1,Players19!Y:Y,0)),"")</f>
        <v>Dane Rampe</v>
      </c>
      <c r="C58" t="str">
        <f>IFERROR(INDEX(Players19!$C:$C,MATCH(ROW()-1,Players19!Z:Z,0)),"")</f>
        <v>Darcy Tucker</v>
      </c>
      <c r="D58" t="str">
        <f>IFERROR(INDEX(Players19!$C:$C,MATCH(ROW()-1,Players19!AA:AA,0)),"")</f>
        <v>Thomas Boyd</v>
      </c>
      <c r="E58" t="str">
        <f>IFERROR(INDEX(Players19!$C:$C,MATCH(ROW()-1,Players19!AB:AB,0)),"")</f>
        <v>Chris Burgess</v>
      </c>
      <c r="F58" t="str">
        <f>IFERROR(INDEX(Players19!$C:$C,MATCH(ROW()-1,Players19!AC:AC,0)),"")</f>
        <v>Josh Battle</v>
      </c>
    </row>
    <row r="59" spans="2:6" x14ac:dyDescent="0.2">
      <c r="B59" t="str">
        <f>IFERROR(INDEX(Players19!$C:$C,MATCH(ROW()-1,Players19!Y:Y,0)),"")</f>
        <v>Daniel McKenzie</v>
      </c>
      <c r="C59" t="str">
        <f>IFERROR(INDEX(Players19!$C:$C,MATCH(ROW()-1,Players19!Z:Z,0)),"")</f>
        <v>Darren Minchington</v>
      </c>
      <c r="D59" t="str">
        <f>IFERROR(INDEX(Players19!$C:$C,MATCH(ROW()-1,Players19!AA:AA,0)),"")</f>
        <v>Timothy English</v>
      </c>
      <c r="E59" t="str">
        <f>IFERROR(INDEX(Players19!$C:$C,MATCH(ROW()-1,Players19!AB:AB,0)),"")</f>
        <v>Christian Petracca</v>
      </c>
      <c r="F59" t="str">
        <f>IFERROR(INDEX(Players19!$C:$C,MATCH(ROW()-1,Players19!AC:AC,0)),"")</f>
        <v>Josh Smith</v>
      </c>
    </row>
    <row r="60" spans="2:6" x14ac:dyDescent="0.2">
      <c r="B60" t="str">
        <f>IFERROR(INDEX(Players19!$C:$C,MATCH(ROW()-1,Players19!Y:Y,0)),"")</f>
        <v>Daniel Rich</v>
      </c>
      <c r="C60" t="str">
        <f>IFERROR(INDEX(Players19!$C:$C,MATCH(ROW()-1,Players19!Z:Z,0)),"")</f>
        <v>David Armitage</v>
      </c>
      <c r="D60" t="str">
        <f>IFERROR(INDEX(Players19!$C:$C,MATCH(ROW()-1,Players19!AA:AA,0)),"")</f>
        <v>Toby Nankervis</v>
      </c>
      <c r="E60" t="str">
        <f>IFERROR(INDEX(Players19!$C:$C,MATCH(ROW()-1,Players19!AB:AB,0)),"")</f>
        <v>Connor Ballenden</v>
      </c>
      <c r="F60" t="str">
        <f>IFERROR(INDEX(Players19!$C:$C,MATCH(ROW()-1,Players19!AC:AC,0)),"")</f>
        <v>Josh Thomas</v>
      </c>
    </row>
    <row r="61" spans="2:6" x14ac:dyDescent="0.2">
      <c r="B61" t="str">
        <f>IFERROR(INDEX(Players19!$C:$C,MATCH(ROW()-1,Players19!Y:Y,0)),"")</f>
        <v>Daniel Talia</v>
      </c>
      <c r="C61" t="str">
        <f>IFERROR(INDEX(Players19!$C:$C,MATCH(ROW()-1,Players19!Z:Z,0)),"")</f>
        <v>David Mundy</v>
      </c>
      <c r="D61" t="str">
        <f>IFERROR(INDEX(Players19!$C:$C,MATCH(ROW()-1,Players19!AA:AA,0)),"")</f>
        <v>Todd Goldstein</v>
      </c>
      <c r="E61" t="str">
        <f>IFERROR(INDEX(Players19!$C:$C,MATCH(ROW()-1,Players19!AB:AB,0)),"")</f>
        <v>Connor Idun</v>
      </c>
      <c r="F61" t="str">
        <f>IFERROR(INDEX(Players19!$C:$C,MATCH(ROW()-1,Players19!AC:AC,0)),"")</f>
        <v>Joshua Begley</v>
      </c>
    </row>
    <row r="62" spans="2:6" x14ac:dyDescent="0.2">
      <c r="B62" t="str">
        <f>IFERROR(INDEX(Players19!$C:$C,MATCH(ROW()-1,Players19!Y:Y,0)),"")</f>
        <v>Darcy Byrne-Jones</v>
      </c>
      <c r="C62" t="str">
        <f>IFERROR(INDEX(Players19!$C:$C,MATCH(ROW()-1,Players19!Z:Z,0)),"")</f>
        <v>David Myers</v>
      </c>
      <c r="D62" t="str">
        <f>IFERROR(INDEX(Players19!$C:$C,MATCH(ROW()-1,Players19!AA:AA,0)),"")</f>
        <v>Tom Bellchambers</v>
      </c>
      <c r="E62" t="str">
        <f>IFERROR(INDEX(Players19!$C:$C,MATCH(ROW()-1,Players19!AB:AB,0)),"")</f>
        <v>Connor McFadyen</v>
      </c>
      <c r="F62" t="str">
        <f>IFERROR(INDEX(Players19!$C:$C,MATCH(ROW()-1,Players19!AC:AC,0)),"")</f>
        <v>Jy Simpkin</v>
      </c>
    </row>
    <row r="63" spans="2:6" x14ac:dyDescent="0.2">
      <c r="B63" t="str">
        <f>IFERROR(INDEX(Players19!$C:$C,MATCH(ROW()-1,Players19!Y:Y,0)),"")</f>
        <v>Darcy Gardiner</v>
      </c>
      <c r="C63" t="str">
        <f>IFERROR(INDEX(Players19!$C:$C,MATCH(ROW()-1,Players19!Z:Z,0)),"")</f>
        <v>David Swallow</v>
      </c>
      <c r="D63" t="str">
        <f>IFERROR(INDEX(Players19!$C:$C,MATCH(ROW()-1,Players19!AA:AA,0)),"")</f>
        <v>Tom Campbell</v>
      </c>
      <c r="E63" t="str">
        <f>IFERROR(INDEX(Players19!$C:$C,MATCH(ROW()-1,Players19!AB:AB,0)),"")</f>
        <v>Connor Nutting</v>
      </c>
      <c r="F63" t="str">
        <f>IFERROR(INDEX(Players19!$C:$C,MATCH(ROW()-1,Players19!AC:AC,0)),"")</f>
        <v>Kieren Briggs</v>
      </c>
    </row>
    <row r="64" spans="2:6" x14ac:dyDescent="0.2">
      <c r="B64" t="str">
        <f>IFERROR(INDEX(Players19!$C:$C,MATCH(ROW()-1,Players19!Y:Y,0)),"")</f>
        <v>Darcy Moore</v>
      </c>
      <c r="C64" t="str">
        <f>IFERROR(INDEX(Players19!$C:$C,MATCH(ROW()-1,Players19!Z:Z,0)),"")</f>
        <v>David Zaharakis</v>
      </c>
      <c r="D64" t="str">
        <f>IFERROR(INDEX(Players19!$C:$C,MATCH(ROW()-1,Players19!AA:AA,0)),"")</f>
        <v>Tom De Koning</v>
      </c>
      <c r="E64" t="str">
        <f>IFERROR(INDEX(Players19!$C:$C,MATCH(ROW()-1,Players19!AB:AB,0)),"")</f>
        <v>Connor Rozee</v>
      </c>
      <c r="F64" t="str">
        <f>IFERROR(INDEX(Players19!$C:$C,MATCH(ROW()-1,Players19!AC:AC,0)),"")</f>
        <v>Kobe Mutch</v>
      </c>
    </row>
    <row r="65" spans="2:6" x14ac:dyDescent="0.2">
      <c r="B65" t="str">
        <f>IFERROR(INDEX(Players19!$C:$C,MATCH(ROW()-1,Players19!Y:Y,0)),"")</f>
        <v>Darragh Joyce</v>
      </c>
      <c r="C65" t="str">
        <f>IFERROR(INDEX(Players19!$C:$C,MATCH(ROW()-1,Players19!Z:Z,0)),"")</f>
        <v>Dayne Beams</v>
      </c>
      <c r="D65" t="str">
        <f>IFERROR(INDEX(Players19!$C:$C,MATCH(ROW()-1,Players19!AA:AA,0)),"")</f>
        <v>Tom Fullarton</v>
      </c>
      <c r="E65" t="str">
        <f>IFERROR(INDEX(Players19!$C:$C,MATCH(ROW()-1,Players19!AB:AB,0)),"")</f>
        <v>Conor Nash</v>
      </c>
      <c r="F65" t="str">
        <f>IFERROR(INDEX(Players19!$C:$C,MATCH(ROW()-1,Players19!AC:AC,0)),"")</f>
        <v>Lachlan Henderson</v>
      </c>
    </row>
    <row r="66" spans="2:6" x14ac:dyDescent="0.2">
      <c r="B66" t="str">
        <f>IFERROR(INDEX(Players19!$C:$C,MATCH(ROW()-1,Players19!Y:Y,0)),"")</f>
        <v>David Astbury</v>
      </c>
      <c r="C66" t="str">
        <f>IFERROR(INDEX(Players19!$C:$C,MATCH(ROW()-1,Players19!Z:Z,0)),"")</f>
        <v>Dayne Zorko</v>
      </c>
      <c r="D66" t="str">
        <f>IFERROR(INDEX(Players19!$C:$C,MATCH(ROW()-1,Players19!AA:AA,0)),"")</f>
        <v>Tom Hickey</v>
      </c>
      <c r="E66" t="str">
        <f>IFERROR(INDEX(Players19!$C:$C,MATCH(ROW()-1,Players19!AB:AB,0)),"")</f>
        <v>Curtis Taylor</v>
      </c>
      <c r="F66" t="str">
        <f>IFERROR(INDEX(Players19!$C:$C,MATCH(ROW()-1,Players19!AC:AC,0)),"")</f>
        <v>Lachlan Keeffe</v>
      </c>
    </row>
    <row r="67" spans="2:6" x14ac:dyDescent="0.2">
      <c r="B67" t="str">
        <f>IFERROR(INDEX(Players19!$C:$C,MATCH(ROW()-1,Players19!Y:Y,0)),"")</f>
        <v>David Cuningham</v>
      </c>
      <c r="C67" t="str">
        <f>IFERROR(INDEX(Players19!$C:$C,MATCH(ROW()-1,Players19!Z:Z,0)),"")</f>
        <v>Devon Smith</v>
      </c>
      <c r="D67" t="str">
        <f>IFERROR(INDEX(Players19!$C:$C,MATCH(ROW()-1,Players19!AA:AA,0)),"")</f>
        <v>Tom Nicholls</v>
      </c>
      <c r="E67" t="str">
        <f>IFERROR(INDEX(Players19!$C:$C,MATCH(ROW()-1,Players19!AB:AB,0)),"")</f>
        <v>Daniel Butler</v>
      </c>
      <c r="F67" t="str">
        <f>IFERROR(INDEX(Players19!$C:$C,MATCH(ROW()-1,Players19!AC:AC,0)),"")</f>
        <v>Lachlan Murphy</v>
      </c>
    </row>
    <row r="68" spans="2:6" x14ac:dyDescent="0.2">
      <c r="B68" t="str">
        <f>IFERROR(INDEX(Players19!$C:$C,MATCH(ROW()-1,Players19!Y:Y,0)),"")</f>
        <v>David MacKay</v>
      </c>
      <c r="C68" t="str">
        <f>IFERROR(INDEX(Players19!$C:$C,MATCH(ROW()-1,Players19!Z:Z,0)),"")</f>
        <v>Dion Prestia</v>
      </c>
      <c r="D68" t="str">
        <f>IFERROR(INDEX(Players19!$C:$C,MATCH(ROW()-1,Players19!AA:AA,0)),"")</f>
        <v>Tristan Xerri</v>
      </c>
      <c r="E68" t="str">
        <f>IFERROR(INDEX(Players19!$C:$C,MATCH(ROW()-1,Players19!AB:AB,0)),"")</f>
        <v>Daniel Lloyd</v>
      </c>
      <c r="F68" t="str">
        <f>IFERROR(INDEX(Players19!$C:$C,MATCH(ROW()-1,Players19!AC:AC,0)),"")</f>
        <v>Luke McDonald</v>
      </c>
    </row>
    <row r="69" spans="2:6" x14ac:dyDescent="0.2">
      <c r="B69" t="str">
        <f>IFERROR(INDEX(Players19!$C:$C,MATCH(ROW()-1,Players19!Y:Y,0)),"")</f>
        <v>David Mirra</v>
      </c>
      <c r="C69" t="str">
        <f>IFERROR(INDEX(Players19!$C:$C,MATCH(ROW()-1,Players19!Z:Z,0)),"")</f>
        <v>Dom Tyson</v>
      </c>
      <c r="D69" t="str">
        <f>IFERROR(INDEX(Players19!$C:$C,MATCH(ROW()-1,Players19!AA:AA,0)),"")</f>
        <v>Zac Smith</v>
      </c>
      <c r="E69" t="str">
        <f>IFERROR(INDEX(Players19!$C:$C,MATCH(ROW()-1,Players19!AB:AB,0)),"")</f>
        <v>Daniel McStay</v>
      </c>
      <c r="F69" t="str">
        <f>IFERROR(INDEX(Players19!$C:$C,MATCH(ROW()-1,Players19!AC:AC,0)),"")</f>
        <v>Mabior Chol</v>
      </c>
    </row>
    <row r="70" spans="2:6" x14ac:dyDescent="0.2">
      <c r="B70" t="str">
        <f>IFERROR(INDEX(Players19!$C:$C,MATCH(ROW()-1,Players19!Y:Y,0)),"")</f>
        <v>Declan Keilty</v>
      </c>
      <c r="C70" t="str">
        <f>IFERROR(INDEX(Players19!$C:$C,MATCH(ROW()-1,Players19!Z:Z,0)),"")</f>
        <v>Dominic Sheed</v>
      </c>
      <c r="D70" t="str">
        <f>IFERROR(INDEX(Players19!$C:$C,MATCH(ROW()-1,Players19!AA:AA,0)),"")</f>
        <v>Zachary Clarke</v>
      </c>
      <c r="E70" t="str">
        <f>IFERROR(INDEX(Players19!$C:$C,MATCH(ROW()-1,Players19!AB:AB,0)),"")</f>
        <v>Daniel Menzel</v>
      </c>
      <c r="F70" t="str">
        <f>IFERROR(INDEX(Players19!$C:$C,MATCH(ROW()-1,Players19!AC:AC,0)),"")</f>
        <v>Marc Murphy</v>
      </c>
    </row>
    <row r="71" spans="2:6" x14ac:dyDescent="0.2">
      <c r="B71" t="str">
        <f>IFERROR(INDEX(Players19!$C:$C,MATCH(ROW()-1,Players19!Y:Y,0)),"")</f>
        <v>Declan Watson</v>
      </c>
      <c r="C71" t="str">
        <f>IFERROR(INDEX(Players19!$C:$C,MATCH(ROW()-1,Players19!Z:Z,0)),"")</f>
        <v>Doulton Langlands</v>
      </c>
      <c r="D71" t="str">
        <f>IFERROR(INDEX(Players19!$C:$C,MATCH(ROW()-1,Players19!AA:AA,0)),"")</f>
        <v/>
      </c>
      <c r="E71" t="str">
        <f>IFERROR(INDEX(Players19!$C:$C,MATCH(ROW()-1,Players19!AB:AB,0)),"")</f>
        <v>Daniel Rioli</v>
      </c>
      <c r="F71" t="str">
        <f>IFERROR(INDEX(Players19!$C:$C,MATCH(ROW()-1,Players19!AC:AC,0)),"")</f>
        <v>Marc Pittonet</v>
      </c>
    </row>
    <row r="72" spans="2:6" x14ac:dyDescent="0.2">
      <c r="B72" t="str">
        <f>IFERROR(INDEX(Players19!$C:$C,MATCH(ROW()-1,Players19!Y:Y,0)),"")</f>
        <v>Derek Eggmolesse-Smith</v>
      </c>
      <c r="C72" t="str">
        <f>IFERROR(INDEX(Players19!$C:$C,MATCH(ROW()-1,Players19!Z:Z,0)),"")</f>
        <v>Dustin Martin</v>
      </c>
      <c r="D72" t="str">
        <f>IFERROR(INDEX(Players19!$C:$C,MATCH(ROW()-1,Players19!AA:AA,0)),"")</f>
        <v/>
      </c>
      <c r="E72" t="str">
        <f>IFERROR(INDEX(Players19!$C:$C,MATCH(ROW()-1,Players19!AB:AB,0)),"")</f>
        <v>Daniel Venables</v>
      </c>
      <c r="F72" t="str">
        <f>IFERROR(INDEX(Players19!$C:$C,MATCH(ROW()-1,Players19!AC:AC,0)),"")</f>
        <v>Marley Williams</v>
      </c>
    </row>
    <row r="73" spans="2:6" x14ac:dyDescent="0.2">
      <c r="B73" t="str">
        <f>IFERROR(INDEX(Players19!$C:$C,MATCH(ROW()-1,Players19!Y:Y,0)),"")</f>
        <v>Dougal Howard</v>
      </c>
      <c r="C73" t="str">
        <f>IFERROR(INDEX(Players19!$C:$C,MATCH(ROW()-1,Players19!Z:Z,0)),"")</f>
        <v>Dylan Clarke</v>
      </c>
      <c r="D73" t="str">
        <f>IFERROR(INDEX(Players19!$C:$C,MATCH(ROW()-1,Players19!AA:AA,0)),"")</f>
        <v/>
      </c>
      <c r="E73" t="str">
        <f>IFERROR(INDEX(Players19!$C:$C,MATCH(ROW()-1,Players19!AB:AB,0)),"")</f>
        <v>Daniel Wells</v>
      </c>
      <c r="F73" t="str">
        <f>IFERROR(INDEX(Players19!$C:$C,MATCH(ROW()-1,Players19!AC:AC,0)),"")</f>
        <v>Mason Cox</v>
      </c>
    </row>
    <row r="74" spans="2:6" x14ac:dyDescent="0.2">
      <c r="B74" t="str">
        <f>IFERROR(INDEX(Players19!$C:$C,MATCH(ROW()-1,Players19!Y:Y,0)),"")</f>
        <v>Durak Tucker</v>
      </c>
      <c r="C74" t="str">
        <f>IFERROR(INDEX(Players19!$C:$C,MATCH(ROW()-1,Players19!Z:Z,0)),"")</f>
        <v>Dylan Shiel</v>
      </c>
      <c r="D74" t="str">
        <f>IFERROR(INDEX(Players19!$C:$C,MATCH(ROW()-1,Players19!AA:AA,0)),"")</f>
        <v/>
      </c>
      <c r="E74" t="str">
        <f>IFERROR(INDEX(Players19!$C:$C,MATCH(ROW()-1,Players19!AB:AB,0)),"")</f>
        <v>Darcy Fogarty</v>
      </c>
      <c r="F74" t="str">
        <f>IFERROR(INDEX(Players19!$C:$C,MATCH(ROW()-1,Players19!AC:AC,0)),"")</f>
        <v>Mason Wood</v>
      </c>
    </row>
    <row r="75" spans="2:6" x14ac:dyDescent="0.2">
      <c r="B75" t="str">
        <f>IFERROR(INDEX(Players19!$C:$C,MATCH(ROW()-1,Players19!Y:Y,0)),"")</f>
        <v>Dylan Grimes</v>
      </c>
      <c r="C75" t="str">
        <f>IFERROR(INDEX(Players19!$C:$C,MATCH(ROW()-1,Players19!Z:Z,0)),"")</f>
        <v>Dyson Heppell</v>
      </c>
      <c r="D75" t="str">
        <f>IFERROR(INDEX(Players19!$C:$C,MATCH(ROW()-1,Players19!AA:AA,0)),"")</f>
        <v/>
      </c>
      <c r="E75" t="str">
        <f>IFERROR(INDEX(Players19!$C:$C,MATCH(ROW()-1,Players19!AB:AB,0)),"")</f>
        <v>Darcy Lang</v>
      </c>
      <c r="F75" t="str">
        <f>IFERROR(INDEX(Players19!$C:$C,MATCH(ROW()-1,Players19!AC:AC,0)),"")</f>
        <v>Matt Guelfi</v>
      </c>
    </row>
    <row r="76" spans="2:6" x14ac:dyDescent="0.2">
      <c r="B76" t="str">
        <f>IFERROR(INDEX(Players19!$C:$C,MATCH(ROW()-1,Players19!Y:Y,0)),"")</f>
        <v>Dylan Roberton</v>
      </c>
      <c r="C76" t="str">
        <f>IFERROR(INDEX(Players19!$C:$C,MATCH(ROW()-1,Players19!Z:Z,0)),"")</f>
        <v>Ed Langdon</v>
      </c>
      <c r="D76" t="str">
        <f>IFERROR(INDEX(Players19!$C:$C,MATCH(ROW()-1,Players19!AA:AA,0)),"")</f>
        <v/>
      </c>
      <c r="E76" t="str">
        <f>IFERROR(INDEX(Players19!$C:$C,MATCH(ROW()-1,Players19!AB:AB,0)),"")</f>
        <v>Darcy Macpherson</v>
      </c>
      <c r="F76" t="str">
        <f>IFERROR(INDEX(Players19!$C:$C,MATCH(ROW()-1,Players19!AC:AC,0)),"")</f>
        <v>Matthew Buntine</v>
      </c>
    </row>
    <row r="77" spans="2:6" x14ac:dyDescent="0.2">
      <c r="B77" t="str">
        <f>IFERROR(INDEX(Players19!$C:$C,MATCH(ROW()-1,Players19!Y:Y,0)),"")</f>
        <v>Easton Wood</v>
      </c>
      <c r="C77" t="str">
        <f>IFERROR(INDEX(Players19!$C:$C,MATCH(ROW()-1,Players19!Z:Z,0)),"")</f>
        <v>Edward Curnow</v>
      </c>
      <c r="D77" t="str">
        <f>IFERROR(INDEX(Players19!$C:$C,MATCH(ROW()-1,Players19!AA:AA,0)),"")</f>
        <v/>
      </c>
      <c r="E77" t="str">
        <f>IFERROR(INDEX(Players19!$C:$C,MATCH(ROW()-1,Players19!AB:AB,0)),"")</f>
        <v>Darcy Moore</v>
      </c>
      <c r="F77" t="str">
        <f>IFERROR(INDEX(Players19!$C:$C,MATCH(ROW()-1,Players19!AC:AC,0)),"")</f>
        <v>Matthew Kreuzer</v>
      </c>
    </row>
    <row r="78" spans="2:6" x14ac:dyDescent="0.2">
      <c r="B78" t="str">
        <f>IFERROR(INDEX(Players19!$C:$C,MATCH(ROW()-1,Players19!Y:Y,0)),"")</f>
        <v>Ed Richards</v>
      </c>
      <c r="C78" t="str">
        <f>IFERROR(INDEX(Players19!$C:$C,MATCH(ROW()-1,Players19!Z:Z,0)),"")</f>
        <v>Edward McHenry</v>
      </c>
      <c r="D78" t="str">
        <f>IFERROR(INDEX(Players19!$C:$C,MATCH(ROW()-1,Players19!AA:AA,0)),"")</f>
        <v/>
      </c>
      <c r="E78" t="str">
        <f>IFERROR(INDEX(Players19!$C:$C,MATCH(ROW()-1,Players19!AB:AB,0)),"")</f>
        <v>Darcy Parish</v>
      </c>
      <c r="F78" t="str">
        <f>IFERROR(INDEX(Players19!$C:$C,MATCH(ROW()-1,Players19!AC:AC,0)),"")</f>
        <v>Matthew Ling</v>
      </c>
    </row>
    <row r="79" spans="2:6" x14ac:dyDescent="0.2">
      <c r="B79" t="str">
        <f>IFERROR(INDEX(Players19!$C:$C,MATCH(ROW()-1,Players19!Y:Y,0)),"")</f>
        <v>Ed Vickers-Willis</v>
      </c>
      <c r="C79" t="str">
        <f>IFERROR(INDEX(Players19!$C:$C,MATCH(ROW()-1,Players19!Z:Z,0)),"")</f>
        <v>Edward Phillips</v>
      </c>
      <c r="D79" t="str">
        <f>IFERROR(INDEX(Players19!$C:$C,MATCH(ROW()-1,Players19!AA:AA,0)),"")</f>
        <v/>
      </c>
      <c r="E79" t="str">
        <f>IFERROR(INDEX(Players19!$C:$C,MATCH(ROW()-1,Players19!AB:AB,0)),"")</f>
        <v>David Armitage</v>
      </c>
      <c r="F79" t="str">
        <f>IFERROR(INDEX(Players19!$C:$C,MATCH(ROW()-1,Players19!AC:AC,0)),"")</f>
        <v>Max Lynch</v>
      </c>
    </row>
    <row r="80" spans="2:6" x14ac:dyDescent="0.2">
      <c r="B80" t="str">
        <f>IFERROR(INDEX(Players19!$C:$C,MATCH(ROW()-1,Players19!Y:Y,0)),"")</f>
        <v>Ethan Hughes</v>
      </c>
      <c r="C80" t="str">
        <f>IFERROR(INDEX(Players19!$C:$C,MATCH(ROW()-1,Players19!Z:Z,0)),"")</f>
        <v>Elliot Yeo</v>
      </c>
      <c r="D80" t="str">
        <f>IFERROR(INDEX(Players19!$C:$C,MATCH(ROW()-1,Players19!AA:AA,0)),"")</f>
        <v/>
      </c>
      <c r="E80" t="str">
        <f>IFERROR(INDEX(Players19!$C:$C,MATCH(ROW()-1,Players19!AB:AB,0)),"")</f>
        <v>David Mundy</v>
      </c>
      <c r="F80" t="str">
        <f>IFERROR(INDEX(Players19!$C:$C,MATCH(ROW()-1,Players19!AC:AC,0)),"")</f>
        <v>Michael Hartley</v>
      </c>
    </row>
    <row r="81" spans="2:6" x14ac:dyDescent="0.2">
      <c r="B81" t="str">
        <f>IFERROR(INDEX(Players19!$C:$C,MATCH(ROW()-1,Players19!Y:Y,0)),"")</f>
        <v>Fletcher Roberts</v>
      </c>
      <c r="C81" t="str">
        <f>IFERROR(INDEX(Players19!$C:$C,MATCH(ROW()-1,Players19!Z:Z,0)),"")</f>
        <v>Ely Smith</v>
      </c>
      <c r="D81" t="str">
        <f>IFERROR(INDEX(Players19!$C:$C,MATCH(ROW()-1,Players19!AA:AA,0)),"")</f>
        <v/>
      </c>
      <c r="E81" t="str">
        <f>IFERROR(INDEX(Players19!$C:$C,MATCH(ROW()-1,Players19!AB:AB,0)),"")</f>
        <v>Dean Kent</v>
      </c>
      <c r="F81" t="str">
        <f>IFERROR(INDEX(Players19!$C:$C,MATCH(ROW()-1,Players19!AC:AC,0)),"")</f>
        <v>Michael Rischitelli</v>
      </c>
    </row>
    <row r="82" spans="2:6" x14ac:dyDescent="0.2">
      <c r="B82" t="str">
        <f>IFERROR(INDEX(Players19!$C:$C,MATCH(ROW()-1,Players19!Y:Y,0)),"")</f>
        <v>Flynn Appleby</v>
      </c>
      <c r="C82" t="str">
        <f>IFERROR(INDEX(Players19!$C:$C,MATCH(ROW()-1,Players19!Z:Z,0)),"")</f>
        <v>Fraser Turner</v>
      </c>
      <c r="D82" t="str">
        <f>IFERROR(INDEX(Players19!$C:$C,MATCH(ROW()-1,Players19!AA:AA,0)),"")</f>
        <v/>
      </c>
      <c r="E82" t="str">
        <f>IFERROR(INDEX(Players19!$C:$C,MATCH(ROW()-1,Players19!AB:AB,0)),"")</f>
        <v>Devon Smith</v>
      </c>
      <c r="F82" t="str">
        <f>IFERROR(INDEX(Players19!$C:$C,MATCH(ROW()-1,Players19!AC:AC,0)),"")</f>
        <v>Nathan Broad</v>
      </c>
    </row>
    <row r="83" spans="2:6" x14ac:dyDescent="0.2">
      <c r="B83" t="str">
        <f>IFERROR(INDEX(Players19!$C:$C,MATCH(ROW()-1,Players19!Y:Y,0)),"")</f>
        <v>Francis Watson</v>
      </c>
      <c r="C83" t="str">
        <f>IFERROR(INDEX(Players19!$C:$C,MATCH(ROW()-1,Players19!Z:Z,0)),"")</f>
        <v>Gary Jnr Ablett</v>
      </c>
      <c r="D83" t="str">
        <f>IFERROR(INDEX(Players19!$C:$C,MATCH(ROW()-1,Players19!AA:AA,0)),"")</f>
        <v/>
      </c>
      <c r="E83" t="str">
        <f>IFERROR(INDEX(Players19!$C:$C,MATCH(ROW()-1,Players19!AB:AB,0)),"")</f>
        <v>Doulton Langlands</v>
      </c>
      <c r="F83" t="str">
        <f>IFERROR(INDEX(Players19!$C:$C,MATCH(ROW()-1,Players19!AC:AC,0)),"")</f>
        <v>Nathan Fyfe</v>
      </c>
    </row>
    <row r="84" spans="2:6" x14ac:dyDescent="0.2">
      <c r="B84" t="str">
        <f>IFERROR(INDEX(Players19!$C:$C,MATCH(ROW()-1,Players19!Y:Y,0)),"")</f>
        <v>Grant Birchall</v>
      </c>
      <c r="C84" t="str">
        <f>IFERROR(INDEX(Players19!$C:$C,MATCH(ROW()-1,Players19!Z:Z,0)),"")</f>
        <v>George Hewett</v>
      </c>
      <c r="D84" t="str">
        <f>IFERROR(INDEX(Players19!$C:$C,MATCH(ROW()-1,Players19!AA:AA,0)),"")</f>
        <v/>
      </c>
      <c r="E84" t="str">
        <f>IFERROR(INDEX(Players19!$C:$C,MATCH(ROW()-1,Players19!AB:AB,0)),"")</f>
        <v>Dylan Buckley</v>
      </c>
      <c r="F84" t="str">
        <f>IFERROR(INDEX(Players19!$C:$C,MATCH(ROW()-1,Players19!AC:AC,0)),"")</f>
        <v>Nathan Wilson</v>
      </c>
    </row>
    <row r="85" spans="2:6" x14ac:dyDescent="0.2">
      <c r="B85" t="str">
        <f>IFERROR(INDEX(Players19!$C:$C,MATCH(ROW()-1,Players19!Y:Y,0)),"")</f>
        <v>Griffin Logue</v>
      </c>
      <c r="C85" t="str">
        <f>IFERROR(INDEX(Players19!$C:$C,MATCH(ROW()-1,Players19!Z:Z,0)),"")</f>
        <v>George Horlin-Smith</v>
      </c>
      <c r="D85" t="str">
        <f>IFERROR(INDEX(Players19!$C:$C,MATCH(ROW()-1,Players19!AA:AA,0)),"")</f>
        <v/>
      </c>
      <c r="E85" t="str">
        <f>IFERROR(INDEX(Players19!$C:$C,MATCH(ROW()-1,Players19!AB:AB,0)),"")</f>
        <v>Dylan Moore</v>
      </c>
      <c r="F85" t="str">
        <f>IFERROR(INDEX(Players19!$C:$C,MATCH(ROW()-1,Players19!AC:AC,0)),"")</f>
        <v>Neville Jetta</v>
      </c>
    </row>
    <row r="86" spans="2:6" x14ac:dyDescent="0.2">
      <c r="B86" t="str">
        <f>IFERROR(INDEX(Players19!$C:$C,MATCH(ROW()-1,Players19!Y:Y,0)),"")</f>
        <v>Hamish Hartlett</v>
      </c>
      <c r="C86" t="str">
        <f>IFERROR(INDEX(Players19!$C:$C,MATCH(ROW()-1,Players19!Z:Z,0)),"")</f>
        <v>Hamish Brayshaw</v>
      </c>
      <c r="D86" t="str">
        <f>IFERROR(INDEX(Players19!$C:$C,MATCH(ROW()-1,Players19!AA:AA,0)),"")</f>
        <v/>
      </c>
      <c r="E86" t="str">
        <f>IFERROR(INDEX(Players19!$C:$C,MATCH(ROW()-1,Players19!AB:AB,0)),"")</f>
        <v>Eddie Betts</v>
      </c>
      <c r="F86" t="str">
        <f>IFERROR(INDEX(Players19!$C:$C,MATCH(ROW()-1,Players19!AC:AC,0)),"")</f>
        <v>Nicholas Holman</v>
      </c>
    </row>
    <row r="87" spans="2:6" x14ac:dyDescent="0.2">
      <c r="B87" t="str">
        <f>IFERROR(INDEX(Players19!$C:$C,MATCH(ROW()-1,Players19!Y:Y,0)),"")</f>
        <v>Harris Andrews</v>
      </c>
      <c r="C87" t="str">
        <f>IFERROR(INDEX(Players19!$C:$C,MATCH(ROW()-1,Players19!Z:Z,0)),"")</f>
        <v>Harley Bennell</v>
      </c>
      <c r="D87" t="str">
        <f>IFERROR(INDEX(Players19!$C:$C,MATCH(ROW()-1,Players19!AA:AA,0)),"")</f>
        <v/>
      </c>
      <c r="E87" t="str">
        <f>IFERROR(INDEX(Players19!$C:$C,MATCH(ROW()-1,Players19!AB:AB,0)),"")</f>
        <v>Edward McHenry</v>
      </c>
      <c r="F87" t="str">
        <f>IFERROR(INDEX(Players19!$C:$C,MATCH(ROW()-1,Players19!AC:AC,0)),"")</f>
        <v>Nicholas Robertson</v>
      </c>
    </row>
    <row r="88" spans="2:6" x14ac:dyDescent="0.2">
      <c r="B88" t="str">
        <f>IFERROR(INDEX(Players19!$C:$C,MATCH(ROW()-1,Players19!Y:Y,0)),"")</f>
        <v>Harrison Jones</v>
      </c>
      <c r="C88" t="str">
        <f>IFERROR(INDEX(Players19!$C:$C,MATCH(ROW()-1,Players19!Z:Z,0)),"")</f>
        <v>Harry Cunningham</v>
      </c>
      <c r="D88" t="str">
        <f>IFERROR(INDEX(Players19!$C:$C,MATCH(ROW()-1,Players19!AA:AA,0)),"")</f>
        <v/>
      </c>
      <c r="E88" t="str">
        <f>IFERROR(INDEX(Players19!$C:$C,MATCH(ROW()-1,Players19!AB:AB,0)),"")</f>
        <v>Elliott Himmelberg</v>
      </c>
      <c r="F88" t="str">
        <f>IFERROR(INDEX(Players19!$C:$C,MATCH(ROW()-1,Players19!AC:AC,0)),"")</f>
        <v>Paul Hunter</v>
      </c>
    </row>
    <row r="89" spans="2:6" x14ac:dyDescent="0.2">
      <c r="B89" t="str">
        <f>IFERROR(INDEX(Players19!$C:$C,MATCH(ROW()-1,Players19!Y:Y,0)),"")</f>
        <v>Harrison Macreadie</v>
      </c>
      <c r="C89" t="str">
        <f>IFERROR(INDEX(Players19!$C:$C,MATCH(ROW()-1,Players19!Z:Z,0)),"")</f>
        <v>Harry Morrison</v>
      </c>
      <c r="D89" t="str">
        <f>IFERROR(INDEX(Players19!$C:$C,MATCH(ROW()-1,Players19!AA:AA,0)),"")</f>
        <v/>
      </c>
      <c r="E89" t="str">
        <f>IFERROR(INDEX(Players19!$C:$C,MATCH(ROW()-1,Players19!AB:AB,0)),"")</f>
        <v>Eric Hipwood</v>
      </c>
      <c r="F89" t="str">
        <f>IFERROR(INDEX(Players19!$C:$C,MATCH(ROW()-1,Players19!AC:AC,0)),"")</f>
        <v>Riley Knight</v>
      </c>
    </row>
    <row r="90" spans="2:6" x14ac:dyDescent="0.2">
      <c r="B90" t="str">
        <f>IFERROR(INDEX(Players19!$C:$C,MATCH(ROW()-1,Players19!Y:Y,0)),"")</f>
        <v>Harrison Petty</v>
      </c>
      <c r="C90" t="str">
        <f>IFERROR(INDEX(Players19!$C:$C,MATCH(ROW()-1,Players19!Z:Z,0)),"")</f>
        <v>Hugh Greenwood</v>
      </c>
      <c r="D90" t="str">
        <f>IFERROR(INDEX(Players19!$C:$C,MATCH(ROW()-1,Players19!AA:AA,0)),"")</f>
        <v/>
      </c>
      <c r="E90" t="str">
        <f>IFERROR(INDEX(Players19!$C:$C,MATCH(ROW()-1,Players19!AB:AB,0)),"")</f>
        <v>Esava Ratugolea</v>
      </c>
      <c r="F90" t="str">
        <f>IFERROR(INDEX(Players19!$C:$C,MATCH(ROW()-1,Players19!AC:AC,0)),"")</f>
        <v>Rory Thompson</v>
      </c>
    </row>
    <row r="91" spans="2:6" x14ac:dyDescent="0.2">
      <c r="B91" t="str">
        <f>IFERROR(INDEX(Players19!$C:$C,MATCH(ROW()-1,Players19!Y:Y,0)),"")</f>
        <v>Harrison Wigg</v>
      </c>
      <c r="C91" t="str">
        <f>IFERROR(INDEX(Players19!$C:$C,MATCH(ROW()-1,Players19!Z:Z,0)),"")</f>
        <v>Hugh McCluggage</v>
      </c>
      <c r="D91" t="str">
        <f>IFERROR(INDEX(Players19!$C:$C,MATCH(ROW()-1,Players19!AA:AA,0)),"")</f>
        <v/>
      </c>
      <c r="E91" t="str">
        <f>IFERROR(INDEX(Players19!$C:$C,MATCH(ROW()-1,Players19!AB:AB,0)),"")</f>
        <v>Fergus Greene</v>
      </c>
      <c r="F91" t="str">
        <f>IFERROR(INDEX(Players19!$C:$C,MATCH(ROW()-1,Players19!AC:AC,0)),"")</f>
        <v>Rowan Marshall</v>
      </c>
    </row>
    <row r="92" spans="2:6" x14ac:dyDescent="0.2">
      <c r="B92" t="str">
        <f>IFERROR(INDEX(Players19!$C:$C,MATCH(ROW()-1,Players19!Y:Y,0)),"")</f>
        <v>Harry Perryman</v>
      </c>
      <c r="C92" t="str">
        <f>IFERROR(INDEX(Players19!$C:$C,MATCH(ROW()-1,Players19!Z:Z,0)),"")</f>
        <v>Ian Hill</v>
      </c>
      <c r="D92" t="str">
        <f>IFERROR(INDEX(Players19!$C:$C,MATCH(ROW()-1,Players19!AA:AA,0)),"")</f>
        <v/>
      </c>
      <c r="E92" t="str">
        <f>IFERROR(INDEX(Players19!$C:$C,MATCH(ROW()-1,Players19!AB:AB,0)),"")</f>
        <v>Finbar O'Dwyer</v>
      </c>
      <c r="F92" t="str">
        <f>IFERROR(INDEX(Players19!$C:$C,MATCH(ROW()-1,Players19!AC:AC,0)),"")</f>
        <v>Sam Jacobs</v>
      </c>
    </row>
    <row r="93" spans="2:6" x14ac:dyDescent="0.2">
      <c r="B93" t="str">
        <f>IFERROR(INDEX(Players19!$C:$C,MATCH(ROW()-1,Players19!Y:Y,0)),"")</f>
        <v>Harry Reynolds</v>
      </c>
      <c r="C93" t="str">
        <f>IFERROR(INDEX(Players19!$C:$C,MATCH(ROW()-1,Players19!Z:Z,0)),"")</f>
        <v>Irving Mosquito</v>
      </c>
      <c r="D93" t="str">
        <f>IFERROR(INDEX(Players19!$C:$C,MATCH(ROW()-1,Players19!AA:AA,0)),"")</f>
        <v/>
      </c>
      <c r="E93" t="str">
        <f>IFERROR(INDEX(Players19!$C:$C,MATCH(ROW()-1,Players19!AB:AB,0)),"")</f>
        <v>Gary Rohan</v>
      </c>
      <c r="F93" t="str">
        <f>IFERROR(INDEX(Players19!$C:$C,MATCH(ROW()-1,Players19!AC:AC,0)),"")</f>
        <v>Sam Powell-Pepper</v>
      </c>
    </row>
    <row r="94" spans="2:6" x14ac:dyDescent="0.2">
      <c r="B94" t="str">
        <f>IFERROR(INDEX(Players19!$C:$C,MATCH(ROW()-1,Players19!Y:Y,0)),"")</f>
        <v>Harry Taylor</v>
      </c>
      <c r="C94" t="str">
        <f>IFERROR(INDEX(Players19!$C:$C,MATCH(ROW()-1,Players19!Z:Z,0)),"")</f>
        <v>Isaac Heeney</v>
      </c>
      <c r="D94" t="str">
        <f>IFERROR(INDEX(Players19!$C:$C,MATCH(ROW()-1,Players19!AA:AA,0)),"")</f>
        <v/>
      </c>
      <c r="E94" t="str">
        <f>IFERROR(INDEX(Players19!$C:$C,MATCH(ROW()-1,Players19!AB:AB,0)),"")</f>
        <v>Gryan Miers</v>
      </c>
      <c r="F94" t="str">
        <f>IFERROR(INDEX(Players19!$C:$C,MATCH(ROW()-1,Players19!AC:AC,0)),"")</f>
        <v>Sam Sturt</v>
      </c>
    </row>
    <row r="95" spans="2:6" x14ac:dyDescent="0.2">
      <c r="B95" t="str">
        <f>IFERROR(INDEX(Players19!$C:$C,MATCH(ROW()-1,Players19!Y:Y,0)),"")</f>
        <v>Hayden Crozier</v>
      </c>
      <c r="C95" t="str">
        <f>IFERROR(INDEX(Players19!$C:$C,MATCH(ROW()-1,Players19!Z:Z,0)),"")</f>
        <v>Isaac Smith</v>
      </c>
      <c r="D95" t="str">
        <f>IFERROR(INDEX(Players19!$C:$C,MATCH(ROW()-1,Players19!AA:AA,0)),"")</f>
        <v/>
      </c>
      <c r="E95" t="str">
        <f>IFERROR(INDEX(Players19!$C:$C,MATCH(ROW()-1,Players19!AB:AB,0)),"")</f>
        <v>Harrison Himmelberg</v>
      </c>
      <c r="F95" t="str">
        <f>IFERROR(INDEX(Players19!$C:$C,MATCH(ROW()-1,Players19!AC:AC,0)),"")</f>
        <v>Samuel Wright</v>
      </c>
    </row>
    <row r="96" spans="2:6" x14ac:dyDescent="0.2">
      <c r="B96" t="str">
        <f>IFERROR(INDEX(Players19!$C:$C,MATCH(ROW()-1,Players19!Y:Y,0)),"")</f>
        <v>Heath Grundy</v>
      </c>
      <c r="C96" t="str">
        <f>IFERROR(INDEX(Players19!$C:$C,MATCH(ROW()-1,Players19!Z:Z,0)),"")</f>
        <v>Jack Bowes</v>
      </c>
      <c r="D96" t="str">
        <f>IFERROR(INDEX(Players19!$C:$C,MATCH(ROW()-1,Players19!AA:AA,0)),"")</f>
        <v/>
      </c>
      <c r="E96" t="str">
        <f>IFERROR(INDEX(Players19!$C:$C,MATCH(ROW()-1,Players19!AB:AB,0)),"")</f>
        <v>Harry McKay</v>
      </c>
      <c r="F96" t="str">
        <f>IFERROR(INDEX(Players19!$C:$C,MATCH(ROW()-1,Players19!AC:AC,0)),"")</f>
        <v>Scott Thompson</v>
      </c>
    </row>
    <row r="97" spans="2:6" x14ac:dyDescent="0.2">
      <c r="B97" t="str">
        <f>IFERROR(INDEX(Players19!$C:$C,MATCH(ROW()-1,Players19!Y:Y,0)),"")</f>
        <v>Heath Shaw</v>
      </c>
      <c r="C97" t="str">
        <f>IFERROR(INDEX(Players19!$C:$C,MATCH(ROW()-1,Players19!Z:Z,0)),"")</f>
        <v>Jack Buckley</v>
      </c>
      <c r="D97" t="str">
        <f>IFERROR(INDEX(Players19!$C:$C,MATCH(ROW()-1,Players19!AA:AA,0)),"")</f>
        <v/>
      </c>
      <c r="E97" t="str">
        <f>IFERROR(INDEX(Players19!$C:$C,MATCH(ROW()-1,Players19!AB:AB,0)),"")</f>
        <v>Harry Morrison</v>
      </c>
      <c r="F97" t="str">
        <f>IFERROR(INDEX(Players19!$C:$C,MATCH(ROW()-1,Players19!AC:AC,0)),"")</f>
        <v>Shaun Higgins</v>
      </c>
    </row>
    <row r="98" spans="2:6" x14ac:dyDescent="0.2">
      <c r="B98" t="str">
        <f>IFERROR(INDEX(Players19!$C:$C,MATCH(ROW()-1,Players19!Y:Y,0)),"")</f>
        <v>Hugh Goddard</v>
      </c>
      <c r="C98" t="str">
        <f>IFERROR(INDEX(Players19!$C:$C,MATCH(ROW()-1,Players19!Z:Z,0)),"")</f>
        <v>Jack Bytel</v>
      </c>
      <c r="D98" t="str">
        <f>IFERROR(INDEX(Players19!$C:$C,MATCH(ROW()-1,Players19!AA:AA,0)),"")</f>
        <v/>
      </c>
      <c r="E98" t="str">
        <f>IFERROR(INDEX(Players19!$C:$C,MATCH(ROW()-1,Players19!AB:AB,0)),"")</f>
        <v>Hayden Ballantyne</v>
      </c>
      <c r="F98" t="str">
        <f>IFERROR(INDEX(Players19!$C:$C,MATCH(ROW()-1,Players19!AC:AC,0)),"")</f>
        <v>Stephen Coniglio</v>
      </c>
    </row>
    <row r="99" spans="2:6" x14ac:dyDescent="0.2">
      <c r="B99" t="str">
        <f>IFERROR(INDEX(Players19!$C:$C,MATCH(ROW()-1,Players19!Y:Y,0)),"")</f>
        <v>Hunter Clark</v>
      </c>
      <c r="C99" t="str">
        <f>IFERROR(INDEX(Players19!$C:$C,MATCH(ROW()-1,Players19!Z:Z,0)),"")</f>
        <v>Jack Graham</v>
      </c>
      <c r="D99" t="str">
        <f>IFERROR(INDEX(Players19!$C:$C,MATCH(ROW()-1,Players19!AA:AA,0)),"")</f>
        <v/>
      </c>
      <c r="E99" t="str">
        <f>IFERROR(INDEX(Players19!$C:$C,MATCH(ROW()-1,Players19!AB:AB,0)),"")</f>
        <v>Hugh Dixon</v>
      </c>
      <c r="F99" t="str">
        <f>IFERROR(INDEX(Players19!$C:$C,MATCH(ROW()-1,Players19!AC:AC,0)),"")</f>
        <v>Steven Motlop</v>
      </c>
    </row>
    <row r="100" spans="2:6" x14ac:dyDescent="0.2">
      <c r="B100" t="str">
        <f>IFERROR(INDEX(Players19!$C:$C,MATCH(ROW()-1,Players19!Y:Y,0)),"")</f>
        <v>Isaac Cumming</v>
      </c>
      <c r="C100" t="str">
        <f>IFERROR(INDEX(Players19!$C:$C,MATCH(ROW()-1,Players19!Z:Z,0)),"")</f>
        <v>Jack Martin</v>
      </c>
      <c r="D100" t="str">
        <f>IFERROR(INDEX(Players19!$C:$C,MATCH(ROW()-1,Players19!AA:AA,0)),"")</f>
        <v/>
      </c>
      <c r="E100" t="str">
        <f>IFERROR(INDEX(Players19!$C:$C,MATCH(ROW()-1,Players19!AB:AB,0)),"")</f>
        <v>Ian Hill</v>
      </c>
      <c r="F100" t="str">
        <f>IFERROR(INDEX(Players19!$C:$C,MATCH(ROW()-1,Players19!AC:AC,0)),"")</f>
        <v>Tarryn Thomas</v>
      </c>
    </row>
    <row r="101" spans="2:6" x14ac:dyDescent="0.2">
      <c r="B101" t="str">
        <f>IFERROR(INDEX(Players19!$C:$C,MATCH(ROW()-1,Players19!Y:Y,0)),"")</f>
        <v>Isaac Quaynor</v>
      </c>
      <c r="C101" t="str">
        <f>IFERROR(INDEX(Players19!$C:$C,MATCH(ROW()-1,Players19!Z:Z,0)),"")</f>
        <v>Jack Newnes</v>
      </c>
      <c r="D101" t="str">
        <f>IFERROR(INDEX(Players19!$C:$C,MATCH(ROW()-1,Players19!AA:AA,0)),"")</f>
        <v/>
      </c>
      <c r="E101" t="str">
        <f>IFERROR(INDEX(Players19!$C:$C,MATCH(ROW()-1,Players19!AB:AB,0)),"")</f>
        <v>Irving Mosquito</v>
      </c>
      <c r="F101" t="str">
        <f>IFERROR(INDEX(Players19!$C:$C,MATCH(ROW()-1,Players19!AC:AC,0)),"")</f>
        <v>Taylor Walker</v>
      </c>
    </row>
    <row r="102" spans="2:6" x14ac:dyDescent="0.2">
      <c r="B102" t="str">
        <f>IFERROR(INDEX(Players19!$C:$C,MATCH(ROW()-1,Players19!Y:Y,0)),"")</f>
        <v>Jack Crisp</v>
      </c>
      <c r="C102" t="str">
        <f>IFERROR(INDEX(Players19!$C:$C,MATCH(ROW()-1,Players19!Z:Z,0)),"")</f>
        <v>Jack Redden</v>
      </c>
      <c r="D102" t="str">
        <f>IFERROR(INDEX(Players19!$C:$C,MATCH(ROW()-1,Players19!AA:AA,0)),"")</f>
        <v/>
      </c>
      <c r="E102" t="str">
        <f>IFERROR(INDEX(Players19!$C:$C,MATCH(ROW()-1,Players19!AB:AB,0)),"")</f>
        <v>Isaac Heeney</v>
      </c>
      <c r="F102" t="str">
        <f>IFERROR(INDEX(Players19!$C:$C,MATCH(ROW()-1,Players19!AC:AC,0)),"")</f>
        <v>Thomas Stewart</v>
      </c>
    </row>
    <row r="103" spans="2:6" x14ac:dyDescent="0.2">
      <c r="B103" t="str">
        <f>IFERROR(INDEX(Players19!$C:$C,MATCH(ROW()-1,Players19!Y:Y,0)),"")</f>
        <v>Jack Henry</v>
      </c>
      <c r="C103" t="str">
        <f>IFERROR(INDEX(Players19!$C:$C,MATCH(ROW()-1,Players19!Z:Z,0)),"")</f>
        <v>Jack Ross</v>
      </c>
      <c r="D103" t="str">
        <f>IFERROR(INDEX(Players19!$C:$C,MATCH(ROW()-1,Players19!AA:AA,0)),"")</f>
        <v/>
      </c>
      <c r="E103" t="str">
        <f>IFERROR(INDEX(Players19!$C:$C,MATCH(ROW()-1,Players19!AB:AB,0)),"")</f>
        <v>Izak Rankine</v>
      </c>
      <c r="F103" t="str">
        <f>IFERROR(INDEX(Players19!$C:$C,MATCH(ROW()-1,Players19!AC:AC,0)),"")</f>
        <v>Tim Membrey</v>
      </c>
    </row>
    <row r="104" spans="2:6" x14ac:dyDescent="0.2">
      <c r="B104" t="str">
        <f>IFERROR(INDEX(Players19!$C:$C,MATCH(ROW()-1,Players19!Y:Y,0)),"")</f>
        <v>Jack Hombsch</v>
      </c>
      <c r="C104" t="str">
        <f>IFERROR(INDEX(Players19!$C:$C,MATCH(ROW()-1,Players19!Z:Z,0)),"")</f>
        <v>Jack Sinclair</v>
      </c>
      <c r="D104" t="str">
        <f>IFERROR(INDEX(Players19!$C:$C,MATCH(ROW()-1,Players19!AA:AA,0)),"")</f>
        <v/>
      </c>
      <c r="E104" t="str">
        <f>IFERROR(INDEX(Players19!$C:$C,MATCH(ROW()-1,Players19!AB:AB,0)),"")</f>
        <v>Jack Billings</v>
      </c>
      <c r="F104" t="str">
        <f>IFERROR(INDEX(Players19!$C:$C,MATCH(ROW()-1,Players19!AC:AC,0)),"")</f>
        <v>Tim Taranto</v>
      </c>
    </row>
    <row r="105" spans="2:6" x14ac:dyDescent="0.2">
      <c r="B105" t="str">
        <f>IFERROR(INDEX(Players19!$C:$C,MATCH(ROW()-1,Players19!Y:Y,0)),"")</f>
        <v>Jack Leslie</v>
      </c>
      <c r="C105" t="str">
        <f>IFERROR(INDEX(Players19!$C:$C,MATCH(ROW()-1,Players19!Z:Z,0)),"")</f>
        <v>Jack Steele</v>
      </c>
      <c r="D105" t="str">
        <f>IFERROR(INDEX(Players19!$C:$C,MATCH(ROW()-1,Players19!AA:AA,0)),"")</f>
        <v/>
      </c>
      <c r="E105" t="str">
        <f>IFERROR(INDEX(Players19!$C:$C,MATCH(ROW()-1,Players19!AB:AB,0)),"")</f>
        <v>Jack Buckley</v>
      </c>
      <c r="F105" t="str">
        <f>IFERROR(INDEX(Players19!$C:$C,MATCH(ROW()-1,Players19!AC:AC,0)),"")</f>
        <v>Tobin Cox</v>
      </c>
    </row>
    <row r="106" spans="2:6" x14ac:dyDescent="0.2">
      <c r="B106" t="str">
        <f>IFERROR(INDEX(Players19!$C:$C,MATCH(ROW()-1,Players19!Y:Y,0)),"")</f>
        <v>Jack Madgen</v>
      </c>
      <c r="C106" t="str">
        <f>IFERROR(INDEX(Players19!$C:$C,MATCH(ROW()-1,Players19!Z:Z,0)),"")</f>
        <v>Jack Steven</v>
      </c>
      <c r="D106" t="str">
        <f>IFERROR(INDEX(Players19!$C:$C,MATCH(ROW()-1,Players19!AA:AA,0)),"")</f>
        <v/>
      </c>
      <c r="E106" t="str">
        <f>IFERROR(INDEX(Players19!$C:$C,MATCH(ROW()-1,Players19!AB:AB,0)),"")</f>
        <v>Jack Darling</v>
      </c>
      <c r="F106" t="str">
        <f>IFERROR(INDEX(Players19!$C:$C,MATCH(ROW()-1,Players19!AC:AC,0)),"")</f>
        <v>Toby Pink</v>
      </c>
    </row>
    <row r="107" spans="2:6" x14ac:dyDescent="0.2">
      <c r="B107" t="str">
        <f>IFERROR(INDEX(Players19!$C:$C,MATCH(ROW()-1,Players19!Y:Y,0)),"")</f>
        <v>Jack Maibaum</v>
      </c>
      <c r="C107" t="str">
        <f>IFERROR(INDEX(Players19!$C:$C,MATCH(ROW()-1,Players19!Z:Z,0)),"")</f>
        <v>Jack Viney</v>
      </c>
      <c r="D107" t="str">
        <f>IFERROR(INDEX(Players19!$C:$C,MATCH(ROW()-1,Players19!AA:AA,0)),"")</f>
        <v/>
      </c>
      <c r="E107" t="str">
        <f>IFERROR(INDEX(Players19!$C:$C,MATCH(ROW()-1,Players19!AB:AB,0)),"")</f>
        <v>Jack Gunston</v>
      </c>
      <c r="F107" t="str">
        <f>IFERROR(INDEX(Players19!$C:$C,MATCH(ROW()-1,Players19!AC:AC,0)),"")</f>
        <v>Toby Wooller</v>
      </c>
    </row>
    <row r="108" spans="2:6" x14ac:dyDescent="0.2">
      <c r="B108" t="str">
        <f>IFERROR(INDEX(Players19!$C:$C,MATCH(ROW()-1,Players19!Y:Y,0)),"")</f>
        <v>Jack Payne</v>
      </c>
      <c r="C108" t="str">
        <f>IFERROR(INDEX(Players19!$C:$C,MATCH(ROW()-1,Players19!Z:Z,0)),"")</f>
        <v>Jackson Hately</v>
      </c>
      <c r="D108" t="str">
        <f>IFERROR(INDEX(Players19!$C:$C,MATCH(ROW()-1,Players19!AA:AA,0)),"")</f>
        <v/>
      </c>
      <c r="E108" t="str">
        <f>IFERROR(INDEX(Players19!$C:$C,MATCH(ROW()-1,Players19!AB:AB,0)),"")</f>
        <v>Jack Higgins</v>
      </c>
      <c r="F108" t="str">
        <f>IFERROR(INDEX(Players19!$C:$C,MATCH(ROW()-1,Players19!AC:AC,0)),"")</f>
        <v>Todd Marshall</v>
      </c>
    </row>
    <row r="109" spans="2:6" x14ac:dyDescent="0.2">
      <c r="B109" t="str">
        <f>IFERROR(INDEX(Players19!$C:$C,MATCH(ROW()-1,Players19!Y:Y,0)),"")</f>
        <v>Jack Scrimshaw</v>
      </c>
      <c r="C109" t="str">
        <f>IFERROR(INDEX(Players19!$C:$C,MATCH(ROW()-1,Players19!Z:Z,0)),"")</f>
        <v>Jackson Macrae</v>
      </c>
      <c r="D109" t="str">
        <f>IFERROR(INDEX(Players19!$C:$C,MATCH(ROW()-1,Players19!AA:AA,0)),"")</f>
        <v/>
      </c>
      <c r="E109" t="str">
        <f>IFERROR(INDEX(Players19!$C:$C,MATCH(ROW()-1,Players19!AB:AB,0)),"")</f>
        <v>Jack Lonie</v>
      </c>
      <c r="F109" t="str">
        <f>IFERROR(INDEX(Players19!$C:$C,MATCH(ROW()-1,Players19!AC:AC,0)),"")</f>
        <v>Tom McDonald</v>
      </c>
    </row>
    <row r="110" spans="2:6" x14ac:dyDescent="0.2">
      <c r="B110" t="str">
        <f>IFERROR(INDEX(Players19!$C:$C,MATCH(ROW()-1,Players19!Y:Y,0)),"")</f>
        <v>Jack Silvagni</v>
      </c>
      <c r="C110" t="str">
        <f>IFERROR(INDEX(Players19!$C:$C,MATCH(ROW()-1,Players19!Z:Z,0)),"")</f>
        <v>Jackson Thurlow</v>
      </c>
      <c r="D110" t="str">
        <f>IFERROR(INDEX(Players19!$C:$C,MATCH(ROW()-1,Players19!AA:AA,0)),"")</f>
        <v/>
      </c>
      <c r="E110" t="str">
        <f>IFERROR(INDEX(Players19!$C:$C,MATCH(ROW()-1,Players19!AB:AB,0)),"")</f>
        <v>Jack Lukosius</v>
      </c>
      <c r="F110" t="str">
        <f>IFERROR(INDEX(Players19!$C:$C,MATCH(ROW()-1,Players19!AC:AC,0)),"")</f>
        <v>Tom Phillips</v>
      </c>
    </row>
    <row r="111" spans="2:6" x14ac:dyDescent="0.2">
      <c r="B111" t="str">
        <f>IFERROR(INDEX(Players19!$C:$C,MATCH(ROW()-1,Players19!Y:Y,0)),"")</f>
        <v>Jack Trengove</v>
      </c>
      <c r="C111" t="str">
        <f>IFERROR(INDEX(Players19!$C:$C,MATCH(ROW()-1,Players19!Z:Z,0)),"")</f>
        <v>Jacob Dawson</v>
      </c>
      <c r="D111" t="str">
        <f>IFERROR(INDEX(Players19!$C:$C,MATCH(ROW()-1,Players19!AA:AA,0)),"")</f>
        <v/>
      </c>
      <c r="E111" t="str">
        <f>IFERROR(INDEX(Players19!$C:$C,MATCH(ROW()-1,Players19!AB:AB,0)),"")</f>
        <v>Jack Martin</v>
      </c>
      <c r="F111" t="str">
        <f>IFERROR(INDEX(Players19!$C:$C,MATCH(ROW()-1,Players19!AC:AC,0)),"")</f>
        <v>Travis Varcoe</v>
      </c>
    </row>
    <row r="112" spans="2:6" x14ac:dyDescent="0.2">
      <c r="B112" t="str">
        <f>IFERROR(INDEX(Players19!$C:$C,MATCH(ROW()-1,Players19!Y:Y,0)),"")</f>
        <v>Jackson Nelson</v>
      </c>
      <c r="C112" t="str">
        <f>IFERROR(INDEX(Players19!$C:$C,MATCH(ROW()-1,Players19!Z:Z,0)),"")</f>
        <v>Jacob Hopper</v>
      </c>
      <c r="D112" t="str">
        <f>IFERROR(INDEX(Players19!$C:$C,MATCH(ROW()-1,Players19!AA:AA,0)),"")</f>
        <v/>
      </c>
      <c r="E112" t="str">
        <f>IFERROR(INDEX(Players19!$C:$C,MATCH(ROW()-1,Players19!AB:AB,0)),"")</f>
        <v>Jack Newnes</v>
      </c>
      <c r="F112" t="str">
        <f>IFERROR(INDEX(Players19!$C:$C,MATCH(ROW()-1,Players19!AC:AC,0)),"")</f>
        <v>Tyson Goldsack</v>
      </c>
    </row>
    <row r="113" spans="2:6" x14ac:dyDescent="0.2">
      <c r="B113" t="str">
        <f>IFERROR(INDEX(Players19!$C:$C,MATCH(ROW()-1,Players19!Y:Y,0)),"")</f>
        <v>Jackson Trengove</v>
      </c>
      <c r="C113" t="str">
        <f>IFERROR(INDEX(Players19!$C:$C,MATCH(ROW()-1,Players19!Z:Z,0)),"")</f>
        <v>Jacob Kennerley</v>
      </c>
      <c r="D113" t="str">
        <f>IFERROR(INDEX(Players19!$C:$C,MATCH(ROW()-1,Players19!AA:AA,0)),"")</f>
        <v/>
      </c>
      <c r="E113" t="str">
        <f>IFERROR(INDEX(Players19!$C:$C,MATCH(ROW()-1,Players19!AB:AB,0)),"")</f>
        <v>Jack Petruccelle</v>
      </c>
      <c r="F113" t="str">
        <f>IFERROR(INDEX(Players19!$C:$C,MATCH(ROW()-1,Players19!AC:AC,0)),"")</f>
        <v>Wayne Milera</v>
      </c>
    </row>
    <row r="114" spans="2:6" x14ac:dyDescent="0.2">
      <c r="B114" t="str">
        <f>IFERROR(INDEX(Players19!$C:$C,MATCH(ROW()-1,Players19!Y:Y,0)),"")</f>
        <v>Jacob Allison</v>
      </c>
      <c r="C114" t="str">
        <f>IFERROR(INDEX(Players19!$C:$C,MATCH(ROW()-1,Players19!Z:Z,0)),"")</f>
        <v>Jaeger O'Meara</v>
      </c>
      <c r="D114" t="str">
        <f>IFERROR(INDEX(Players19!$C:$C,MATCH(ROW()-1,Players19!AA:AA,0)),"")</f>
        <v/>
      </c>
      <c r="E114" t="str">
        <f>IFERROR(INDEX(Players19!$C:$C,MATCH(ROW()-1,Players19!AB:AB,0)),"")</f>
        <v>Jack Riewoldt</v>
      </c>
      <c r="F114" t="str">
        <f>IFERROR(INDEX(Players19!$C:$C,MATCH(ROW()-1,Players19!AC:AC,0)),"")</f>
        <v>Will Hoskin-Elliott</v>
      </c>
    </row>
    <row r="115" spans="2:6" x14ac:dyDescent="0.2">
      <c r="B115" t="str">
        <f>IFERROR(INDEX(Players19!$C:$C,MATCH(ROW()-1,Players19!Y:Y,0)),"")</f>
        <v>Jacob Heron</v>
      </c>
      <c r="C115" t="str">
        <f>IFERROR(INDEX(Players19!$C:$C,MATCH(ROW()-1,Players19!Z:Z,0)),"")</f>
        <v>Jake Long</v>
      </c>
      <c r="D115" t="str">
        <f>IFERROR(INDEX(Players19!$C:$C,MATCH(ROW()-1,Players19!AA:AA,0)),"")</f>
        <v/>
      </c>
      <c r="E115" t="str">
        <f>IFERROR(INDEX(Players19!$C:$C,MATCH(ROW()-1,Players19!AB:AB,0)),"")</f>
        <v>Jack Silvagni</v>
      </c>
      <c r="F115" t="str">
        <f>IFERROR(INDEX(Players19!$C:$C,MATCH(ROW()-1,Players19!AC:AC,0)),"")</f>
        <v>Wylie Buzza</v>
      </c>
    </row>
    <row r="116" spans="2:6" x14ac:dyDescent="0.2">
      <c r="B116" t="str">
        <f>IFERROR(INDEX(Players19!$C:$C,MATCH(ROW()-1,Players19!Y:Y,0)),"")</f>
        <v>Jacob Koschitzke</v>
      </c>
      <c r="C116" t="str">
        <f>IFERROR(INDEX(Players19!$C:$C,MATCH(ROW()-1,Players19!Z:Z,0)),"")</f>
        <v>Jake Patmore</v>
      </c>
      <c r="D116" t="str">
        <f>IFERROR(INDEX(Players19!$C:$C,MATCH(ROW()-1,Players19!AA:AA,0)),"")</f>
        <v/>
      </c>
      <c r="E116" t="str">
        <f>IFERROR(INDEX(Players19!$C:$C,MATCH(ROW()-1,Players19!AB:AB,0)),"")</f>
        <v>Jack Watts</v>
      </c>
      <c r="F116" t="str">
        <f>IFERROR(INDEX(Players19!$C:$C,MATCH(ROW()-1,Players19!AC:AC,0)),"")</f>
        <v>Zac Bailey</v>
      </c>
    </row>
    <row r="117" spans="2:6" x14ac:dyDescent="0.2">
      <c r="B117" t="str">
        <f>IFERROR(INDEX(Players19!$C:$C,MATCH(ROW()-1,Players19!Y:Y,0)),"")</f>
        <v>Jacob Weitering</v>
      </c>
      <c r="C117" t="str">
        <f>IFERROR(INDEX(Players19!$C:$C,MATCH(ROW()-1,Players19!Z:Z,0)),"")</f>
        <v>James Aish</v>
      </c>
      <c r="D117" t="str">
        <f>IFERROR(INDEX(Players19!$C:$C,MATCH(ROW()-1,Players19!AA:AA,0)),"")</f>
        <v/>
      </c>
      <c r="E117" t="str">
        <f>IFERROR(INDEX(Players19!$C:$C,MATCH(ROW()-1,Players19!AB:AB,0)),"")</f>
        <v>Jack Ziebell</v>
      </c>
      <c r="F117" t="str">
        <f>IFERROR(INDEX(Players19!$C:$C,MATCH(ROW()-1,Players19!AC:AC,0)),"")</f>
        <v>Zac Langdon</v>
      </c>
    </row>
    <row r="118" spans="2:6" x14ac:dyDescent="0.2">
      <c r="B118" t="str">
        <f>IFERROR(INDEX(Players19!$C:$C,MATCH(ROW()-1,Players19!Y:Y,0)),"")</f>
        <v>Jake Carlisle</v>
      </c>
      <c r="C118" t="str">
        <f>IFERROR(INDEX(Players19!$C:$C,MATCH(ROW()-1,Players19!Z:Z,0)),"")</f>
        <v>James Bell</v>
      </c>
      <c r="D118" t="str">
        <f>IFERROR(INDEX(Players19!$C:$C,MATCH(ROW()-1,Players19!AA:AA,0)),"")</f>
        <v/>
      </c>
      <c r="E118" t="str">
        <f>IFERROR(INDEX(Players19!$C:$C,MATCH(ROW()-1,Players19!AB:AB,0)),"")</f>
        <v>Jackson Ross</v>
      </c>
      <c r="F118" t="str">
        <f>IFERROR(INDEX(Players19!$C:$C,MATCH(ROW()-1,Players19!AC:AC,0)),"")</f>
        <v>Zach Guthrie</v>
      </c>
    </row>
    <row r="119" spans="2:6" x14ac:dyDescent="0.2">
      <c r="B119" t="str">
        <f>IFERROR(INDEX(Players19!$C:$C,MATCH(ROW()-1,Players19!Y:Y,0)),"")</f>
        <v>Jake Kelly</v>
      </c>
      <c r="C119" t="str">
        <f>IFERROR(INDEX(Players19!$C:$C,MATCH(ROW()-1,Players19!Z:Z,0)),"")</f>
        <v>James Cousins</v>
      </c>
      <c r="D119" t="str">
        <f>IFERROR(INDEX(Players19!$C:$C,MATCH(ROW()-1,Players19!AA:AA,0)),"")</f>
        <v/>
      </c>
      <c r="E119" t="str">
        <f>IFERROR(INDEX(Players19!$C:$C,MATCH(ROW()-1,Players19!AB:AB,0)),"")</f>
        <v>Jacob Heron</v>
      </c>
      <c r="F119" t="str">
        <f>IFERROR(INDEX(Players19!$C:$C,MATCH(ROW()-1,Players19!AC:AC,0)),"")</f>
        <v>Zachary Williams</v>
      </c>
    </row>
    <row r="120" spans="2:6" x14ac:dyDescent="0.2">
      <c r="B120" t="str">
        <f>IFERROR(INDEX(Players19!$C:$C,MATCH(ROW()-1,Players19!Y:Y,0)),"")</f>
        <v>Jake Kolodjashnij</v>
      </c>
      <c r="C120" t="str">
        <f>IFERROR(INDEX(Players19!$C:$C,MATCH(ROW()-1,Players19!Z:Z,0)),"")</f>
        <v>James Harmes</v>
      </c>
      <c r="D120" t="str">
        <f>IFERROR(INDEX(Players19!$C:$C,MATCH(ROW()-1,Players19!AA:AA,0)),"")</f>
        <v/>
      </c>
      <c r="E120" t="str">
        <f>IFERROR(INDEX(Players19!$C:$C,MATCH(ROW()-1,Players19!AB:AB,0)),"")</f>
        <v>Jacob Koschitzke</v>
      </c>
      <c r="F120" t="str">
        <f>IFERROR(INDEX(Players19!$C:$C,MATCH(ROW()-1,Players19!AC:AC,0)),"")</f>
        <v>Zak Jones</v>
      </c>
    </row>
    <row r="121" spans="2:6" x14ac:dyDescent="0.2">
      <c r="B121" t="str">
        <f>IFERROR(INDEX(Players19!$C:$C,MATCH(ROW()-1,Players19!Y:Y,0)),"")</f>
        <v>Jake Lever</v>
      </c>
      <c r="C121" t="str">
        <f>IFERROR(INDEX(Players19!$C:$C,MATCH(ROW()-1,Players19!Z:Z,0)),"")</f>
        <v>James Jordan</v>
      </c>
      <c r="D121" t="str">
        <f>IFERROR(INDEX(Players19!$C:$C,MATCH(ROW()-1,Players19!AA:AA,0)),"")</f>
        <v/>
      </c>
      <c r="E121" t="str">
        <f>IFERROR(INDEX(Players19!$C:$C,MATCH(ROW()-1,Players19!AB:AB,0)),"")</f>
        <v>Jacob Townsend</v>
      </c>
      <c r="F121" t="str">
        <f>IFERROR(INDEX(Players19!$C:$C,MATCH(ROW()-1,Players19!AC:AC,0)),"")</f>
        <v/>
      </c>
    </row>
    <row r="122" spans="2:6" x14ac:dyDescent="0.2">
      <c r="B122" t="str">
        <f>IFERROR(INDEX(Players19!$C:$C,MATCH(ROW()-1,Players19!Y:Y,0)),"")</f>
        <v>Jake Lloyd</v>
      </c>
      <c r="C122" t="str">
        <f>IFERROR(INDEX(Players19!$C:$C,MATCH(ROW()-1,Players19!Z:Z,0)),"")</f>
        <v>James Madden</v>
      </c>
      <c r="D122" t="str">
        <f>IFERROR(INDEX(Players19!$C:$C,MATCH(ROW()-1,Players19!AA:AA,0)),"")</f>
        <v/>
      </c>
      <c r="E122" t="str">
        <f>IFERROR(INDEX(Players19!$C:$C,MATCH(ROW()-1,Players19!AB:AB,0)),"")</f>
        <v>Jade Gresham</v>
      </c>
      <c r="F122" t="str">
        <f>IFERROR(INDEX(Players19!$C:$C,MATCH(ROW()-1,Players19!AC:AC,0)),"")</f>
        <v/>
      </c>
    </row>
    <row r="123" spans="2:6" x14ac:dyDescent="0.2">
      <c r="B123" t="str">
        <f>IFERROR(INDEX(Players19!$C:$C,MATCH(ROW()-1,Players19!Y:Y,0)),"")</f>
        <v>Jake Stein</v>
      </c>
      <c r="C123" t="str">
        <f>IFERROR(INDEX(Players19!$C:$C,MATCH(ROW()-1,Players19!Z:Z,0)),"")</f>
        <v>James Rowbottom</v>
      </c>
      <c r="D123" t="str">
        <f>IFERROR(INDEX(Players19!$C:$C,MATCH(ROW()-1,Players19!AA:AA,0)),"")</f>
        <v/>
      </c>
      <c r="E123" t="str">
        <f>IFERROR(INDEX(Players19!$C:$C,MATCH(ROW()-1,Players19!AB:AB,0)),"")</f>
        <v>Jaidyn Stephenson</v>
      </c>
      <c r="F123" t="str">
        <f>IFERROR(INDEX(Players19!$C:$C,MATCH(ROW()-1,Players19!AC:AC,0)),"")</f>
        <v/>
      </c>
    </row>
    <row r="124" spans="2:6" x14ac:dyDescent="0.2">
      <c r="B124" t="str">
        <f>IFERROR(INDEX(Players19!$C:$C,MATCH(ROW()-1,Players19!Y:Y,0)),"")</f>
        <v>James Aish</v>
      </c>
      <c r="C124" t="str">
        <f>IFERROR(INDEX(Players19!$C:$C,MATCH(ROW()-1,Players19!Z:Z,0)),"")</f>
        <v>James Worpel</v>
      </c>
      <c r="D124" t="str">
        <f>IFERROR(INDEX(Players19!$C:$C,MATCH(ROW()-1,Players19!AA:AA,0)),"")</f>
        <v/>
      </c>
      <c r="E124" t="str">
        <f>IFERROR(INDEX(Players19!$C:$C,MATCH(ROW()-1,Players19!AB:AB,0)),"")</f>
        <v>Jake Aarts</v>
      </c>
      <c r="F124" t="str">
        <f>IFERROR(INDEX(Players19!$C:$C,MATCH(ROW()-1,Players19!AC:AC,0)),"")</f>
        <v/>
      </c>
    </row>
    <row r="125" spans="2:6" x14ac:dyDescent="0.2">
      <c r="B125" t="str">
        <f>IFERROR(INDEX(Players19!$C:$C,MATCH(ROW()-1,Players19!Y:Y,0)),"")</f>
        <v>James Frawley</v>
      </c>
      <c r="C125" t="str">
        <f>IFERROR(INDEX(Players19!$C:$C,MATCH(ROW()-1,Players19!Z:Z,0)),"")</f>
        <v>Jared Polec</v>
      </c>
      <c r="D125" t="str">
        <f>IFERROR(INDEX(Players19!$C:$C,MATCH(ROW()-1,Players19!AA:AA,0)),"")</f>
        <v/>
      </c>
      <c r="E125" t="str">
        <f>IFERROR(INDEX(Players19!$C:$C,MATCH(ROW()-1,Players19!AB:AB,0)),"")</f>
        <v>Jake Melksham</v>
      </c>
      <c r="F125" t="str">
        <f>IFERROR(INDEX(Players19!$C:$C,MATCH(ROW()-1,Players19!AC:AC,0)),"")</f>
        <v/>
      </c>
    </row>
    <row r="126" spans="2:6" x14ac:dyDescent="0.2">
      <c r="B126" t="str">
        <f>IFERROR(INDEX(Players19!$C:$C,MATCH(ROW()-1,Players19!Y:Y,0)),"")</f>
        <v>James Jordan</v>
      </c>
      <c r="C126" t="str">
        <f>IFERROR(INDEX(Players19!$C:$C,MATCH(ROW()-1,Players19!Z:Z,0)),"")</f>
        <v>Jarrod Berry</v>
      </c>
      <c r="D126" t="str">
        <f>IFERROR(INDEX(Players19!$C:$C,MATCH(ROW()-1,Players19!AA:AA,0)),"")</f>
        <v/>
      </c>
      <c r="E126" t="str">
        <f>IFERROR(INDEX(Players19!$C:$C,MATCH(ROW()-1,Players19!AB:AB,0)),"")</f>
        <v>Jake Patmore</v>
      </c>
      <c r="F126" t="str">
        <f>IFERROR(INDEX(Players19!$C:$C,MATCH(ROW()-1,Players19!AC:AC,0)),"")</f>
        <v/>
      </c>
    </row>
    <row r="127" spans="2:6" x14ac:dyDescent="0.2">
      <c r="B127" t="str">
        <f>IFERROR(INDEX(Players19!$C:$C,MATCH(ROW()-1,Players19!Y:Y,0)),"")</f>
        <v>James Sicily</v>
      </c>
      <c r="C127" t="str">
        <f>IFERROR(INDEX(Players19!$C:$C,MATCH(ROW()-1,Players19!Z:Z,0)),"")</f>
        <v>Jarrod Cameron</v>
      </c>
      <c r="D127" t="str">
        <f>IFERROR(INDEX(Players19!$C:$C,MATCH(ROW()-1,Players19!AA:AA,0)),"")</f>
        <v/>
      </c>
      <c r="E127" t="str">
        <f>IFERROR(INDEX(Players19!$C:$C,MATCH(ROW()-1,Players19!AB:AB,0)),"")</f>
        <v>Jake Stringer</v>
      </c>
      <c r="F127" t="str">
        <f>IFERROR(INDEX(Players19!$C:$C,MATCH(ROW()-1,Players19!AC:AC,0)),"")</f>
        <v/>
      </c>
    </row>
    <row r="128" spans="2:6" x14ac:dyDescent="0.2">
      <c r="B128" t="str">
        <f>IFERROR(INDEX(Players19!$C:$C,MATCH(ROW()-1,Players19!Y:Y,0)),"")</f>
        <v>Jamie MacMillan</v>
      </c>
      <c r="C128" t="str">
        <f>IFERROR(INDEX(Players19!$C:$C,MATCH(ROW()-1,Players19!Z:Z,0)),"")</f>
        <v>Jarryd Lyons</v>
      </c>
      <c r="D128" t="str">
        <f>IFERROR(INDEX(Players19!$C:$C,MATCH(ROW()-1,Players19!AA:AA,0)),"")</f>
        <v/>
      </c>
      <c r="E128" t="str">
        <f>IFERROR(INDEX(Players19!$C:$C,MATCH(ROW()-1,Players19!AB:AB,0)),"")</f>
        <v>Jake Tarca</v>
      </c>
      <c r="F128" t="str">
        <f>IFERROR(INDEX(Players19!$C:$C,MATCH(ROW()-1,Players19!AC:AC,0)),"")</f>
        <v/>
      </c>
    </row>
    <row r="129" spans="2:6" x14ac:dyDescent="0.2">
      <c r="B129" t="str">
        <f>IFERROR(INDEX(Players19!$C:$C,MATCH(ROW()-1,Players19!Y:Y,0)),"")</f>
        <v>Jarman Impey</v>
      </c>
      <c r="C129" t="str">
        <f>IFERROR(INDEX(Players19!$C:$C,MATCH(ROW()-1,Players19!Z:Z,0)),"")</f>
        <v>Jason Carter</v>
      </c>
      <c r="D129" t="str">
        <f>IFERROR(INDEX(Players19!$C:$C,MATCH(ROW()-1,Players19!AA:AA,0)),"")</f>
        <v/>
      </c>
      <c r="E129" t="str">
        <f>IFERROR(INDEX(Players19!$C:$C,MATCH(ROW()-1,Players19!AB:AB,0)),"")</f>
        <v>Jake Waterman</v>
      </c>
      <c r="F129" t="str">
        <f>IFERROR(INDEX(Players19!$C:$C,MATCH(ROW()-1,Players19!AC:AC,0)),"")</f>
        <v/>
      </c>
    </row>
    <row r="130" spans="2:6" x14ac:dyDescent="0.2">
      <c r="B130" t="str">
        <f>IFERROR(INDEX(Players19!$C:$C,MATCH(ROW()-1,Players19!Y:Y,0)),"")</f>
        <v>Jarrad McVeigh</v>
      </c>
      <c r="C130" t="str">
        <f>IFERROR(INDEX(Players19!$C:$C,MATCH(ROW()-1,Players19!Z:Z,0)),"")</f>
        <v>Jay Kennedy-Harris</v>
      </c>
      <c r="D130" t="str">
        <f>IFERROR(INDEX(Players19!$C:$C,MATCH(ROW()-1,Players19!AA:AA,0)),"")</f>
        <v/>
      </c>
      <c r="E130" t="str">
        <f>IFERROR(INDEX(Players19!$C:$C,MATCH(ROW()-1,Players19!AB:AB,0)),"")</f>
        <v>Jamaine Jones</v>
      </c>
      <c r="F130" t="str">
        <f>IFERROR(INDEX(Players19!$C:$C,MATCH(ROW()-1,Players19!AC:AC,0)),"")</f>
        <v/>
      </c>
    </row>
    <row r="131" spans="2:6" x14ac:dyDescent="0.2">
      <c r="B131" t="str">
        <f>IFERROR(INDEX(Players19!$C:$C,MATCH(ROW()-1,Players19!Y:Y,0)),"")</f>
        <v>Jarrod Harbrow</v>
      </c>
      <c r="C131" t="str">
        <f>IFERROR(INDEX(Players19!$C:$C,MATCH(ROW()-1,Players19!Z:Z,0)),"")</f>
        <v>Jed Anderson</v>
      </c>
      <c r="D131" t="str">
        <f>IFERROR(INDEX(Players19!$C:$C,MATCH(ROW()-1,Players19!AA:AA,0)),"")</f>
        <v/>
      </c>
      <c r="E131" t="str">
        <f>IFERROR(INDEX(Players19!$C:$C,MATCH(ROW()-1,Players19!AB:AB,0)),"")</f>
        <v>James Bell</v>
      </c>
      <c r="F131" t="str">
        <f>IFERROR(INDEX(Players19!$C:$C,MATCH(ROW()-1,Players19!AC:AC,0)),"")</f>
        <v/>
      </c>
    </row>
    <row r="132" spans="2:6" x14ac:dyDescent="0.2">
      <c r="B132" t="str">
        <f>IFERROR(INDEX(Players19!$C:$C,MATCH(ROW()-1,Players19!Y:Y,0)),"")</f>
        <v>Jarrod Lienert</v>
      </c>
      <c r="C132" t="str">
        <f>IFERROR(INDEX(Players19!$C:$C,MATCH(ROW()-1,Players19!Z:Z,0)),"")</f>
        <v>Joe Atley</v>
      </c>
      <c r="D132" t="str">
        <f>IFERROR(INDEX(Players19!$C:$C,MATCH(ROW()-1,Players19!AA:AA,0)),"")</f>
        <v/>
      </c>
      <c r="E132" t="str">
        <f>IFERROR(INDEX(Players19!$C:$C,MATCH(ROW()-1,Players19!AB:AB,0)),"")</f>
        <v>James Parsons</v>
      </c>
      <c r="F132" t="str">
        <f>IFERROR(INDEX(Players19!$C:$C,MATCH(ROW()-1,Players19!AC:AC,0)),"")</f>
        <v/>
      </c>
    </row>
    <row r="133" spans="2:6" x14ac:dyDescent="0.2">
      <c r="B133" t="str">
        <f>IFERROR(INDEX(Players19!$C:$C,MATCH(ROW()-1,Players19!Y:Y,0)),"")</f>
        <v>Jarryn Geary</v>
      </c>
      <c r="C133" t="str">
        <f>IFERROR(INDEX(Players19!$C:$C,MATCH(ROW()-1,Players19!Z:Z,0)),"")</f>
        <v>Joel Selwood</v>
      </c>
      <c r="D133" t="str">
        <f>IFERROR(INDEX(Players19!$C:$C,MATCH(ROW()-1,Players19!AA:AA,0)),"")</f>
        <v/>
      </c>
      <c r="E133" t="str">
        <f>IFERROR(INDEX(Players19!$C:$C,MATCH(ROW()-1,Players19!AB:AB,0)),"")</f>
        <v>James Rose</v>
      </c>
      <c r="F133" t="str">
        <f>IFERROR(INDEX(Players19!$C:$C,MATCH(ROW()-1,Players19!AC:AC,0)),"")</f>
        <v/>
      </c>
    </row>
    <row r="134" spans="2:6" x14ac:dyDescent="0.2">
      <c r="B134" t="str">
        <f>IFERROR(INDEX(Players19!$C:$C,MATCH(ROW()-1,Players19!Y:Y,0)),"")</f>
        <v>Jason Carter</v>
      </c>
      <c r="C134" t="str">
        <f>IFERROR(INDEX(Players19!$C:$C,MATCH(ROW()-1,Players19!Z:Z,0)),"")</f>
        <v>Jordan Cunico</v>
      </c>
      <c r="D134" t="str">
        <f>IFERROR(INDEX(Players19!$C:$C,MATCH(ROW()-1,Players19!AA:AA,0)),"")</f>
        <v/>
      </c>
      <c r="E134" t="str">
        <f>IFERROR(INDEX(Players19!$C:$C,MATCH(ROW()-1,Players19!AB:AB,0)),"")</f>
        <v>James Stewart</v>
      </c>
      <c r="F134" t="str">
        <f>IFERROR(INDEX(Players19!$C:$C,MATCH(ROW()-1,Players19!AC:AC,0)),"")</f>
        <v/>
      </c>
    </row>
    <row r="135" spans="2:6" x14ac:dyDescent="0.2">
      <c r="B135" t="str">
        <f>IFERROR(INDEX(Players19!$C:$C,MATCH(ROW()-1,Players19!Y:Y,0)),"")</f>
        <v>Jason Johannisen</v>
      </c>
      <c r="C135" t="str">
        <f>IFERROR(INDEX(Players19!$C:$C,MATCH(ROW()-1,Players19!Z:Z,0)),"")</f>
        <v>Jordan Dawson</v>
      </c>
      <c r="D135" t="str">
        <f>IFERROR(INDEX(Players19!$C:$C,MATCH(ROW()-1,Players19!AA:AA,0)),"")</f>
        <v/>
      </c>
      <c r="E135" t="str">
        <f>IFERROR(INDEX(Players19!$C:$C,MATCH(ROW()-1,Players19!AB:AB,0)),"")</f>
        <v>James Worpel</v>
      </c>
      <c r="F135" t="str">
        <f>IFERROR(INDEX(Players19!$C:$C,MATCH(ROW()-1,Players19!AC:AC,0)),"")</f>
        <v/>
      </c>
    </row>
    <row r="136" spans="2:6" x14ac:dyDescent="0.2">
      <c r="B136" t="str">
        <f>IFERROR(INDEX(Players19!$C:$C,MATCH(ROW()-1,Players19!Y:Y,0)),"")</f>
        <v>Jasper Pittard</v>
      </c>
      <c r="C136" t="str">
        <f>IFERROR(INDEX(Players19!$C:$C,MATCH(ROW()-1,Players19!Z:Z,0)),"")</f>
        <v>Jordan Murdoch</v>
      </c>
      <c r="D136" t="str">
        <f>IFERROR(INDEX(Players19!$C:$C,MATCH(ROW()-1,Players19!AA:AA,0)),"")</f>
        <v/>
      </c>
      <c r="E136" t="str">
        <f>IFERROR(INDEX(Players19!$C:$C,MATCH(ROW()-1,Players19!AB:AB,0)),"")</f>
        <v>Jamie Cripps</v>
      </c>
      <c r="F136" t="str">
        <f>IFERROR(INDEX(Players19!$C:$C,MATCH(ROW()-1,Players19!AC:AC,0)),"")</f>
        <v/>
      </c>
    </row>
    <row r="137" spans="2:6" x14ac:dyDescent="0.2">
      <c r="B137" t="str">
        <f>IFERROR(INDEX(Players19!$C:$C,MATCH(ROW()-1,Players19!Y:Y,0)),"")</f>
        <v>Jayden Hunt</v>
      </c>
      <c r="C137" t="str">
        <f>IFERROR(INDEX(Players19!$C:$C,MATCH(ROW()-1,Players19!Z:Z,0)),"")</f>
        <v>Josh Dunkley</v>
      </c>
      <c r="D137" t="str">
        <f>IFERROR(INDEX(Players19!$C:$C,MATCH(ROW()-1,Players19!AA:AA,0)),"")</f>
        <v/>
      </c>
      <c r="E137" t="str">
        <f>IFERROR(INDEX(Players19!$C:$C,MATCH(ROW()-1,Players19!AB:AB,0)),"")</f>
        <v>Jamie Elliott</v>
      </c>
      <c r="F137" t="str">
        <f>IFERROR(INDEX(Players19!$C:$C,MATCH(ROW()-1,Players19!AC:AC,0)),"")</f>
        <v/>
      </c>
    </row>
    <row r="138" spans="2:6" x14ac:dyDescent="0.2">
      <c r="B138" t="str">
        <f>IFERROR(INDEX(Players19!$C:$C,MATCH(ROW()-1,Players19!Y:Y,0)),"")</f>
        <v>Jayden Short</v>
      </c>
      <c r="C138" t="str">
        <f>IFERROR(INDEX(Players19!$C:$C,MATCH(ROW()-1,Players19!Z:Z,0)),"")</f>
        <v>Josh P. Kennedy (S)</v>
      </c>
      <c r="D138" t="str">
        <f>IFERROR(INDEX(Players19!$C:$C,MATCH(ROW()-1,Players19!AA:AA,0)),"")</f>
        <v/>
      </c>
      <c r="E138" t="str">
        <f>IFERROR(INDEX(Players19!$C:$C,MATCH(ROW()-1,Players19!AB:AB,0)),"")</f>
        <v>Jarman Impey</v>
      </c>
      <c r="F138" t="str">
        <f>IFERROR(INDEX(Players19!$C:$C,MATCH(ROW()-1,Players19!AC:AC,0)),"")</f>
        <v/>
      </c>
    </row>
    <row r="139" spans="2:6" x14ac:dyDescent="0.2">
      <c r="B139" t="str">
        <f>IFERROR(INDEX(Players19!$C:$C,MATCH(ROW()-1,Players19!Y:Y,0)),"")</f>
        <v>Jed Bews</v>
      </c>
      <c r="C139" t="str">
        <f>IFERROR(INDEX(Players19!$C:$C,MATCH(ROW()-1,Players19!Z:Z,0)),"")</f>
        <v>Joshua Kelly</v>
      </c>
      <c r="D139" t="str">
        <f>IFERROR(INDEX(Players19!$C:$C,MATCH(ROW()-1,Players19!AA:AA,0)),"")</f>
        <v/>
      </c>
      <c r="E139" t="str">
        <f>IFERROR(INDEX(Players19!$C:$C,MATCH(ROW()-1,Players19!AB:AB,0)),"")</f>
        <v>Jarrod Brander</v>
      </c>
      <c r="F139" t="str">
        <f>IFERROR(INDEX(Players19!$C:$C,MATCH(ROW()-1,Players19!AC:AC,0)),"")</f>
        <v/>
      </c>
    </row>
    <row r="140" spans="2:6" x14ac:dyDescent="0.2">
      <c r="B140" t="str">
        <f>IFERROR(INDEX(Players19!$C:$C,MATCH(ROW()-1,Players19!Y:Y,0)),"")</f>
        <v>Jeremy Finlayson</v>
      </c>
      <c r="C140" t="str">
        <f>IFERROR(INDEX(Players19!$C:$C,MATCH(ROW()-1,Players19!Z:Z,0)),"")</f>
        <v>Joshua Schoenfeld</v>
      </c>
      <c r="D140" t="str">
        <f>IFERROR(INDEX(Players19!$C:$C,MATCH(ROW()-1,Players19!AA:AA,0)),"")</f>
        <v/>
      </c>
      <c r="E140" t="str">
        <f>IFERROR(INDEX(Players19!$C:$C,MATCH(ROW()-1,Players19!AB:AB,0)),"")</f>
        <v>Jarrod Cameron</v>
      </c>
      <c r="F140" t="str">
        <f>IFERROR(INDEX(Players19!$C:$C,MATCH(ROW()-1,Players19!AC:AC,0)),"")</f>
        <v/>
      </c>
    </row>
    <row r="141" spans="2:6" x14ac:dyDescent="0.2">
      <c r="B141" t="str">
        <f>IFERROR(INDEX(Players19!$C:$C,MATCH(ROW()-1,Players19!Y:Y,0)),"")</f>
        <v>Jeremy Howe</v>
      </c>
      <c r="C141" t="str">
        <f>IFERROR(INDEX(Players19!$C:$C,MATCH(ROW()-1,Players19!Z:Z,0)),"")</f>
        <v>Jye Caldwell</v>
      </c>
      <c r="D141" t="str">
        <f>IFERROR(INDEX(Players19!$C:$C,MATCH(ROW()-1,Players19!AA:AA,0)),"")</f>
        <v/>
      </c>
      <c r="E141" t="str">
        <f>IFERROR(INDEX(Players19!$C:$C,MATCH(ROW()-1,Players19!AB:AB,0)),"")</f>
        <v>Jarrod Garlett</v>
      </c>
      <c r="F141" t="str">
        <f>IFERROR(INDEX(Players19!$C:$C,MATCH(ROW()-1,Players19!AC:AC,0)),"")</f>
        <v/>
      </c>
    </row>
    <row r="142" spans="2:6" x14ac:dyDescent="0.2">
      <c r="B142" t="str">
        <f>IFERROR(INDEX(Players19!$C:$C,MATCH(ROW()-1,Players19!Y:Y,0)),"")</f>
        <v>Jeremy McGovern</v>
      </c>
      <c r="C142" t="str">
        <f>IFERROR(INDEX(Players19!$C:$C,MATCH(ROW()-1,Players19!Z:Z,0)),"")</f>
        <v>Kade Chandler</v>
      </c>
      <c r="D142" t="str">
        <f>IFERROR(INDEX(Players19!$C:$C,MATCH(ROW()-1,Players19!AA:AA,0)),"")</f>
        <v/>
      </c>
      <c r="E142" t="str">
        <f>IFERROR(INDEX(Players19!$C:$C,MATCH(ROW()-1,Players19!AB:AB,0)),"")</f>
        <v>Jarrod Pickett</v>
      </c>
      <c r="F142" t="str">
        <f>IFERROR(INDEX(Players19!$C:$C,MATCH(ROW()-1,Players19!AC:AC,0)),"")</f>
        <v/>
      </c>
    </row>
    <row r="143" spans="2:6" x14ac:dyDescent="0.2">
      <c r="B143" t="str">
        <f>IFERROR(INDEX(Players19!$C:$C,MATCH(ROW()-1,Players19!Y:Y,0)),"")</f>
        <v>Jesse Joyce</v>
      </c>
      <c r="C143" t="str">
        <f>IFERROR(INDEX(Players19!$C:$C,MATCH(ROW()-1,Players19!Z:Z,0)),"")</f>
        <v>Kai Pudney</v>
      </c>
      <c r="D143" t="str">
        <f>IFERROR(INDEX(Players19!$C:$C,MATCH(ROW()-1,Players19!AA:AA,0)),"")</f>
        <v/>
      </c>
      <c r="E143" t="str">
        <f>IFERROR(INDEX(Players19!$C:$C,MATCH(ROW()-1,Players19!AB:AB,0)),"")</f>
        <v>Jarryd Roughead</v>
      </c>
      <c r="F143" t="str">
        <f>IFERROR(INDEX(Players19!$C:$C,MATCH(ROW()-1,Players19!AC:AC,0)),"")</f>
        <v/>
      </c>
    </row>
    <row r="144" spans="2:6" x14ac:dyDescent="0.2">
      <c r="B144" t="str">
        <f>IFERROR(INDEX(Players19!$C:$C,MATCH(ROW()-1,Players19!Y:Y,0)),"")</f>
        <v>Jez McLennan</v>
      </c>
      <c r="C144" t="str">
        <f>IFERROR(INDEX(Players19!$C:$C,MATCH(ROW()-1,Players19!Z:Z,0)),"")</f>
        <v>Kamdyn Mcintosh</v>
      </c>
      <c r="D144" t="str">
        <f>IFERROR(INDEX(Players19!$C:$C,MATCH(ROW()-1,Players19!AA:AA,0)),"")</f>
        <v/>
      </c>
      <c r="E144" t="str">
        <f>IFERROR(INDEX(Players19!$C:$C,MATCH(ROW()-1,Players19!AB:AB,0)),"")</f>
        <v>Jason Castagna</v>
      </c>
      <c r="F144" t="str">
        <f>IFERROR(INDEX(Players19!$C:$C,MATCH(ROW()-1,Players19!AC:AC,0)),"")</f>
        <v/>
      </c>
    </row>
    <row r="145" spans="2:6" x14ac:dyDescent="0.2">
      <c r="B145" t="str">
        <f>IFERROR(INDEX(Players19!$C:$C,MATCH(ROW()-1,Players19!Y:Y,0)),"")</f>
        <v>Jimmy Webster</v>
      </c>
      <c r="C145" t="str">
        <f>IFERROR(INDEX(Players19!$C:$C,MATCH(ROW()-1,Players19!Z:Z,0)),"")</f>
        <v>Karl Amon</v>
      </c>
      <c r="D145" t="str">
        <f>IFERROR(INDEX(Players19!$C:$C,MATCH(ROW()-1,Players19!AA:AA,0)),"")</f>
        <v/>
      </c>
      <c r="E145" t="str">
        <f>IFERROR(INDEX(Players19!$C:$C,MATCH(ROW()-1,Players19!AB:AB,0)),"")</f>
        <v>Jayden Laverde</v>
      </c>
      <c r="F145" t="str">
        <f>IFERROR(INDEX(Players19!$C:$C,MATCH(ROW()-1,Players19!AC:AC,0)),"")</f>
        <v/>
      </c>
    </row>
    <row r="146" spans="2:6" x14ac:dyDescent="0.2">
      <c r="B146" t="str">
        <f>IFERROR(INDEX(Players19!$C:$C,MATCH(ROW()-1,Players19!Y:Y,0)),"")</f>
        <v>Joel Crocker</v>
      </c>
      <c r="C146" t="str">
        <f>IFERROR(INDEX(Players19!$C:$C,MATCH(ROW()-1,Players19!Z:Z,0)),"")</f>
        <v>Kieren Jack</v>
      </c>
      <c r="D146" t="str">
        <f>IFERROR(INDEX(Players19!$C:$C,MATCH(ROW()-1,Players19!AA:AA,0)),"")</f>
        <v/>
      </c>
      <c r="E146" t="str">
        <f>IFERROR(INDEX(Players19!$C:$C,MATCH(ROW()-1,Players19!AB:AB,0)),"")</f>
        <v>Jeff Garlett</v>
      </c>
      <c r="F146" t="str">
        <f>IFERROR(INDEX(Players19!$C:$C,MATCH(ROW()-1,Players19!AC:AC,0)),"")</f>
        <v/>
      </c>
    </row>
    <row r="147" spans="2:6" x14ac:dyDescent="0.2">
      <c r="B147" t="str">
        <f>IFERROR(INDEX(Players19!$C:$C,MATCH(ROW()-1,Players19!Y:Y,0)),"")</f>
        <v>Joel Garner</v>
      </c>
      <c r="C147" t="str">
        <f>IFERROR(INDEX(Players19!$C:$C,MATCH(ROW()-1,Players19!Z:Z,0)),"")</f>
        <v>Kobe Mutch</v>
      </c>
      <c r="D147" t="str">
        <f>IFERROR(INDEX(Players19!$C:$C,MATCH(ROW()-1,Players19!AA:AA,0)),"")</f>
        <v/>
      </c>
      <c r="E147" t="str">
        <f>IFERROR(INDEX(Players19!$C:$C,MATCH(ROW()-1,Players19!AB:AB,0)),"")</f>
        <v>Jeremy Cameron</v>
      </c>
      <c r="F147" t="str">
        <f>IFERROR(INDEX(Players19!$C:$C,MATCH(ROW()-1,Players19!AC:AC,0)),"")</f>
        <v/>
      </c>
    </row>
    <row r="148" spans="2:6" x14ac:dyDescent="0.2">
      <c r="B148" t="str">
        <f>IFERROR(INDEX(Players19!$C:$C,MATCH(ROW()-1,Players19!Y:Y,0)),"")</f>
        <v>Joel Hamling</v>
      </c>
      <c r="C148" t="str">
        <f>IFERROR(INDEX(Players19!$C:$C,MATCH(ROW()-1,Players19!Z:Z,0)),"")</f>
        <v>Kyle Langford</v>
      </c>
      <c r="D148" t="str">
        <f>IFERROR(INDEX(Players19!$C:$C,MATCH(ROW()-1,Players19!AA:AA,0)),"")</f>
        <v/>
      </c>
      <c r="E148" t="str">
        <f>IFERROR(INDEX(Players19!$C:$C,MATCH(ROW()-1,Players19!AB:AB,0)),"")</f>
        <v>Jesse Hogan</v>
      </c>
      <c r="F148" t="str">
        <f>IFERROR(INDEX(Players19!$C:$C,MATCH(ROW()-1,Players19!AC:AC,0)),"")</f>
        <v/>
      </c>
    </row>
    <row r="149" spans="2:6" x14ac:dyDescent="0.2">
      <c r="B149" t="str">
        <f>IFERROR(INDEX(Players19!$C:$C,MATCH(ROW()-1,Players19!Y:Y,0)),"")</f>
        <v>Joel Smith</v>
      </c>
      <c r="C149" t="str">
        <f>IFERROR(INDEX(Players19!$C:$C,MATCH(ROW()-1,Players19!Z:Z,0)),"")</f>
        <v>Kyron Hayden</v>
      </c>
      <c r="D149" t="str">
        <f>IFERROR(INDEX(Players19!$C:$C,MATCH(ROW()-1,Players19!AA:AA,0)),"")</f>
        <v/>
      </c>
      <c r="E149" t="str">
        <f>IFERROR(INDEX(Players19!$C:$C,MATCH(ROW()-1,Players19!AB:AB,0)),"")</f>
        <v>Joe Daniher</v>
      </c>
      <c r="F149" t="str">
        <f>IFERROR(INDEX(Players19!$C:$C,MATCH(ROW()-1,Players19!AC:AC,0)),"")</f>
        <v/>
      </c>
    </row>
    <row r="150" spans="2:6" x14ac:dyDescent="0.2">
      <c r="B150" t="str">
        <f>IFERROR(INDEX(Players19!$C:$C,MATCH(ROW()-1,Players19!Y:Y,0)),"")</f>
        <v>Jordan Clark</v>
      </c>
      <c r="C150" t="str">
        <f>IFERROR(INDEX(Players19!$C:$C,MATCH(ROW()-1,Players19!Z:Z,0)),"")</f>
        <v>Lachie Neale</v>
      </c>
      <c r="D150" t="str">
        <f>IFERROR(INDEX(Players19!$C:$C,MATCH(ROW()-1,Players19!AA:AA,0)),"")</f>
        <v/>
      </c>
      <c r="E150" t="str">
        <f>IFERROR(INDEX(Players19!$C:$C,MATCH(ROW()-1,Players19!AB:AB,0)),"")</f>
        <v>Joel Amartey</v>
      </c>
      <c r="F150" t="str">
        <f>IFERROR(INDEX(Players19!$C:$C,MATCH(ROW()-1,Players19!AC:AC,0)),"")</f>
        <v/>
      </c>
    </row>
    <row r="151" spans="2:6" x14ac:dyDescent="0.2">
      <c r="B151" t="str">
        <f>IFERROR(INDEX(Players19!$C:$C,MATCH(ROW()-1,Players19!Y:Y,0)),"")</f>
        <v>Jordan Lewis</v>
      </c>
      <c r="C151" t="str">
        <f>IFERROR(INDEX(Players19!$C:$C,MATCH(ROW()-1,Players19!Z:Z,0)),"")</f>
        <v>Lachlan Hunter</v>
      </c>
      <c r="D151" t="str">
        <f>IFERROR(INDEX(Players19!$C:$C,MATCH(ROW()-1,Players19!AA:AA,0)),"")</f>
        <v/>
      </c>
      <c r="E151" t="str">
        <f>IFERROR(INDEX(Players19!$C:$C,MATCH(ROW()-1,Players19!AB:AB,0)),"")</f>
        <v>Joel Crocker</v>
      </c>
      <c r="F151" t="str">
        <f>IFERROR(INDEX(Players19!$C:$C,MATCH(ROW()-1,Players19!AC:AC,0)),"")</f>
        <v/>
      </c>
    </row>
    <row r="152" spans="2:6" x14ac:dyDescent="0.2">
      <c r="B152" t="str">
        <f>IFERROR(INDEX(Players19!$C:$C,MATCH(ROW()-1,Players19!Y:Y,0)),"")</f>
        <v>Jordan Ridley</v>
      </c>
      <c r="C152" t="str">
        <f>IFERROR(INDEX(Players19!$C:$C,MATCH(ROW()-1,Players19!Z:Z,0)),"")</f>
        <v>Lachlan Weller</v>
      </c>
      <c r="D152" t="str">
        <f>IFERROR(INDEX(Players19!$C:$C,MATCH(ROW()-1,Players19!AA:AA,0)),"")</f>
        <v/>
      </c>
      <c r="E152" t="str">
        <f>IFERROR(INDEX(Players19!$C:$C,MATCH(ROW()-1,Players19!AB:AB,0)),"")</f>
        <v>Jonathon Ceglar</v>
      </c>
      <c r="F152" t="str">
        <f>IFERROR(INDEX(Players19!$C:$C,MATCH(ROW()-1,Players19!AC:AC,0)),"")</f>
        <v/>
      </c>
    </row>
    <row r="153" spans="2:6" x14ac:dyDescent="0.2">
      <c r="B153" t="str">
        <f>IFERROR(INDEX(Players19!$C:$C,MATCH(ROW()-1,Players19!Y:Y,0)),"")</f>
        <v>Jordon Butts</v>
      </c>
      <c r="C153" t="str">
        <f>IFERROR(INDEX(Players19!$C:$C,MATCH(ROW()-1,Players19!Z:Z,0)),"")</f>
        <v>Laitham Vandermeer</v>
      </c>
      <c r="D153" t="str">
        <f>IFERROR(INDEX(Players19!$C:$C,MATCH(ROW()-1,Players19!AA:AA,0)),"")</f>
        <v/>
      </c>
      <c r="E153" t="str">
        <f>IFERROR(INDEX(Players19!$C:$C,MATCH(ROW()-1,Players19!AB:AB,0)),"")</f>
        <v>Jonathon Patton</v>
      </c>
      <c r="F153" t="str">
        <f>IFERROR(INDEX(Players19!$C:$C,MATCH(ROW()-1,Players19!AC:AC,0)),"")</f>
        <v/>
      </c>
    </row>
    <row r="154" spans="2:6" x14ac:dyDescent="0.2">
      <c r="B154" t="str">
        <f>IFERROR(INDEX(Players19!$C:$C,MATCH(ROW()-1,Players19!Y:Y,0)),"")</f>
        <v>Josh Rotham</v>
      </c>
      <c r="C154" t="str">
        <f>IFERROR(INDEX(Players19!$C:$C,MATCH(ROW()-1,Players19!Z:Z,0)),"")</f>
        <v>Liam Shiels</v>
      </c>
      <c r="D154" t="str">
        <f>IFERROR(INDEX(Players19!$C:$C,MATCH(ROW()-1,Players19!AA:AA,0)),"")</f>
        <v/>
      </c>
      <c r="E154" t="str">
        <f>IFERROR(INDEX(Players19!$C:$C,MATCH(ROW()-1,Players19!AB:AB,0)),"")</f>
        <v>Jordan De Goey</v>
      </c>
      <c r="F154" t="str">
        <f>IFERROR(INDEX(Players19!$C:$C,MATCH(ROW()-1,Players19!AC:AC,0)),"")</f>
        <v/>
      </c>
    </row>
    <row r="155" spans="2:6" x14ac:dyDescent="0.2">
      <c r="B155" t="str">
        <f>IFERROR(INDEX(Players19!$C:$C,MATCH(ROW()-1,Players19!Y:Y,0)),"")</f>
        <v>Joshua Wagner</v>
      </c>
      <c r="C155" t="str">
        <f>IFERROR(INDEX(Players19!$C:$C,MATCH(ROW()-1,Players19!Z:Z,0)),"")</f>
        <v>Liam Stocker</v>
      </c>
      <c r="D155" t="str">
        <f>IFERROR(INDEX(Players19!$C:$C,MATCH(ROW()-1,Players19!AA:AA,0)),"")</f>
        <v/>
      </c>
      <c r="E155" t="str">
        <f>IFERROR(INDEX(Players19!$C:$C,MATCH(ROW()-1,Players19!AB:AB,0)),"")</f>
        <v>Jordan Gallucci</v>
      </c>
      <c r="F155" t="str">
        <f>IFERROR(INDEX(Players19!$C:$C,MATCH(ROW()-1,Players19!AC:AC,0)),"")</f>
        <v/>
      </c>
    </row>
    <row r="156" spans="2:6" x14ac:dyDescent="0.2">
      <c r="B156" t="str">
        <f>IFERROR(INDEX(Players19!$C:$C,MATCH(ROW()-1,Players19!Y:Y,0)),"")</f>
        <v>Joshua Walker</v>
      </c>
      <c r="C156" t="str">
        <f>IFERROR(INDEX(Players19!$C:$C,MATCH(ROW()-1,Players19!Z:Z,0)),"")</f>
        <v>Lin Jong</v>
      </c>
      <c r="D156" t="str">
        <f>IFERROR(INDEX(Players19!$C:$C,MATCH(ROW()-1,Players19!AA:AA,0)),"")</f>
        <v/>
      </c>
      <c r="E156" t="str">
        <f>IFERROR(INDEX(Players19!$C:$C,MATCH(ROW()-1,Players19!AB:AB,0)),"")</f>
        <v>Jordan Houlahan</v>
      </c>
      <c r="F156" t="str">
        <f>IFERROR(INDEX(Players19!$C:$C,MATCH(ROW()-1,Players19!AC:AC,0)),"")</f>
        <v/>
      </c>
    </row>
    <row r="157" spans="2:6" x14ac:dyDescent="0.2">
      <c r="B157" t="str">
        <f>IFERROR(INDEX(Players19!$C:$C,MATCH(ROW()-1,Players19!Y:Y,0)),"")</f>
        <v>Justin Mcinerney</v>
      </c>
      <c r="C157" t="str">
        <f>IFERROR(INDEX(Players19!$C:$C,MATCH(ROW()-1,Players19!Z:Z,0)),"")</f>
        <v>Lochie O'Brien</v>
      </c>
      <c r="D157" t="str">
        <f>IFERROR(INDEX(Players19!$C:$C,MATCH(ROW()-1,Players19!AA:AA,0)),"")</f>
        <v/>
      </c>
      <c r="E157" t="str">
        <f>IFERROR(INDEX(Players19!$C:$C,MATCH(ROW()-1,Players19!AB:AB,0)),"")</f>
        <v>Jordan Roughead</v>
      </c>
      <c r="F157" t="str">
        <f>IFERROR(INDEX(Players19!$C:$C,MATCH(ROW()-1,Players19!AC:AC,0)),"")</f>
        <v/>
      </c>
    </row>
    <row r="158" spans="2:6" x14ac:dyDescent="0.2">
      <c r="B158" t="str">
        <f>IFERROR(INDEX(Players19!$C:$C,MATCH(ROW()-1,Players19!Y:Y,0)),"")</f>
        <v>Kade Kolodjashnij</v>
      </c>
      <c r="C158" t="str">
        <f>IFERROR(INDEX(Players19!$C:$C,MATCH(ROW()-1,Players19!Z:Z,0)),"")</f>
        <v>Luke Dahlhaus</v>
      </c>
      <c r="D158" t="str">
        <f>IFERROR(INDEX(Players19!$C:$C,MATCH(ROW()-1,Players19!AA:AA,0)),"")</f>
        <v/>
      </c>
      <c r="E158" t="str">
        <f>IFERROR(INDEX(Players19!$C:$C,MATCH(ROW()-1,Players19!AB:AB,0)),"")</f>
        <v>Jordon Butts</v>
      </c>
      <c r="F158" t="str">
        <f>IFERROR(INDEX(Players19!$C:$C,MATCH(ROW()-1,Players19!AC:AC,0)),"")</f>
        <v/>
      </c>
    </row>
    <row r="159" spans="2:6" x14ac:dyDescent="0.2">
      <c r="B159" t="str">
        <f>IFERROR(INDEX(Players19!$C:$C,MATCH(ROW()-1,Players19!Y:Y,0)),"")</f>
        <v>Kade Simpson</v>
      </c>
      <c r="C159" t="str">
        <f>IFERROR(INDEX(Players19!$C:$C,MATCH(ROW()-1,Players19!Z:Z,0)),"")</f>
        <v>Luke Davies-Uniacke</v>
      </c>
      <c r="D159" t="str">
        <f>IFERROR(INDEX(Players19!$C:$C,MATCH(ROW()-1,Players19!AA:AA,0)),"")</f>
        <v/>
      </c>
      <c r="E159" t="str">
        <f>IFERROR(INDEX(Players19!$C:$C,MATCH(ROW()-1,Players19!AB:AB,0)),"")</f>
        <v>Josh Battle</v>
      </c>
      <c r="F159" t="str">
        <f>IFERROR(INDEX(Players19!$C:$C,MATCH(ROW()-1,Players19!AC:AC,0)),"")</f>
        <v/>
      </c>
    </row>
    <row r="160" spans="2:6" x14ac:dyDescent="0.2">
      <c r="B160" t="str">
        <f>IFERROR(INDEX(Players19!$C:$C,MATCH(ROW()-1,Players19!Y:Y,0)),"")</f>
        <v>Kaiden Brand</v>
      </c>
      <c r="C160" t="str">
        <f>IFERROR(INDEX(Players19!$C:$C,MATCH(ROW()-1,Players19!Z:Z,0)),"")</f>
        <v>Luke Dunstan</v>
      </c>
      <c r="D160" t="str">
        <f>IFERROR(INDEX(Players19!$C:$C,MATCH(ROW()-1,Players19!AA:AA,0)),"")</f>
        <v/>
      </c>
      <c r="E160" t="str">
        <f>IFERROR(INDEX(Players19!$C:$C,MATCH(ROW()-1,Players19!AB:AB,0)),"")</f>
        <v>Josh Bruce</v>
      </c>
      <c r="F160" t="str">
        <f>IFERROR(INDEX(Players19!$C:$C,MATCH(ROW()-1,Players19!AC:AC,0)),"")</f>
        <v/>
      </c>
    </row>
    <row r="161" spans="2:6" x14ac:dyDescent="0.2">
      <c r="B161" t="str">
        <f>IFERROR(INDEX(Players19!$C:$C,MATCH(ROW()-1,Players19!Y:Y,0)),"")</f>
        <v>Kurt Mutimer</v>
      </c>
      <c r="C161" t="str">
        <f>IFERROR(INDEX(Players19!$C:$C,MATCH(ROW()-1,Players19!Z:Z,0)),"")</f>
        <v>Luke English</v>
      </c>
      <c r="D161" t="str">
        <f>IFERROR(INDEX(Players19!$C:$C,MATCH(ROW()-1,Players19!AA:AA,0)),"")</f>
        <v/>
      </c>
      <c r="E161" t="str">
        <f>IFERROR(INDEX(Players19!$C:$C,MATCH(ROW()-1,Players19!AB:AB,0)),"")</f>
        <v>Josh Caddy</v>
      </c>
      <c r="F161" t="str">
        <f>IFERROR(INDEX(Players19!$C:$C,MATCH(ROW()-1,Players19!AC:AC,0)),"")</f>
        <v/>
      </c>
    </row>
    <row r="162" spans="2:6" x14ac:dyDescent="0.2">
      <c r="B162" t="str">
        <f>IFERROR(INDEX(Players19!$C:$C,MATCH(ROW()-1,Players19!Y:Y,0)),"")</f>
        <v>Kyle Hartigan</v>
      </c>
      <c r="C162" t="str">
        <f>IFERROR(INDEX(Players19!$C:$C,MATCH(ROW()-1,Players19!Z:Z,0)),"")</f>
        <v>Luke Foley</v>
      </c>
      <c r="D162" t="str">
        <f>IFERROR(INDEX(Players19!$C:$C,MATCH(ROW()-1,Players19!AA:AA,0)),"")</f>
        <v/>
      </c>
      <c r="E162" t="str">
        <f>IFERROR(INDEX(Players19!$C:$C,MATCH(ROW()-1,Players19!AB:AB,0)),"")</f>
        <v>Josh Corbett</v>
      </c>
      <c r="F162" t="str">
        <f>IFERROR(INDEX(Players19!$C:$C,MATCH(ROW()-1,Players19!AC:AC,0)),"")</f>
        <v/>
      </c>
    </row>
    <row r="163" spans="2:6" x14ac:dyDescent="0.2">
      <c r="B163" t="str">
        <f>IFERROR(INDEX(Players19!$C:$C,MATCH(ROW()-1,Players19!Y:Y,0)),"")</f>
        <v>Lachie Whitfield</v>
      </c>
      <c r="C163" t="str">
        <f>IFERROR(INDEX(Players19!$C:$C,MATCH(ROW()-1,Players19!Z:Z,0)),"")</f>
        <v>Luke Parker</v>
      </c>
      <c r="D163" t="str">
        <f>IFERROR(INDEX(Players19!$C:$C,MATCH(ROW()-1,Players19!AA:AA,0)),"")</f>
        <v/>
      </c>
      <c r="E163" t="str">
        <f>IFERROR(INDEX(Players19!$C:$C,MATCH(ROW()-1,Players19!AB:AB,0)),"")</f>
        <v>Josh Daicos</v>
      </c>
      <c r="F163" t="str">
        <f>IFERROR(INDEX(Players19!$C:$C,MATCH(ROW()-1,Players19!AC:AC,0)),"")</f>
        <v/>
      </c>
    </row>
    <row r="164" spans="2:6" x14ac:dyDescent="0.2">
      <c r="B164" t="str">
        <f>IFERROR(INDEX(Players19!$C:$C,MATCH(ROW()-1,Players19!Y:Y,0)),"")</f>
        <v>Lachie Young</v>
      </c>
      <c r="C164" t="str">
        <f>IFERROR(INDEX(Players19!$C:$C,MATCH(ROW()-1,Players19!Z:Z,0)),"")</f>
        <v>Luke Shuey</v>
      </c>
      <c r="D164" t="str">
        <f>IFERROR(INDEX(Players19!$C:$C,MATCH(ROW()-1,Players19!AA:AA,0)),"")</f>
        <v/>
      </c>
      <c r="E164" t="str">
        <f>IFERROR(INDEX(Players19!$C:$C,MATCH(ROW()-1,Players19!AB:AB,0)),"")</f>
        <v>Josh Dunkley</v>
      </c>
      <c r="F164" t="str">
        <f>IFERROR(INDEX(Players19!$C:$C,MATCH(ROW()-1,Players19!AC:AC,0)),"")</f>
        <v/>
      </c>
    </row>
    <row r="165" spans="2:6" x14ac:dyDescent="0.2">
      <c r="B165" t="str">
        <f>IFERROR(INDEX(Players19!$C:$C,MATCH(ROW()-1,Players19!Y:Y,0)),"")</f>
        <v>Lachlan Henderson</v>
      </c>
      <c r="C165" t="str">
        <f>IFERROR(INDEX(Players19!$C:$C,MATCH(ROW()-1,Players19!Z:Z,0)),"")</f>
        <v>Luke Valente</v>
      </c>
      <c r="D165" t="str">
        <f>IFERROR(INDEX(Players19!$C:$C,MATCH(ROW()-1,Players19!AA:AA,0)),"")</f>
        <v/>
      </c>
      <c r="E165" t="str">
        <f>IFERROR(INDEX(Players19!$C:$C,MATCH(ROW()-1,Players19!AB:AB,0)),"")</f>
        <v>Josh J. Kennedy (WC)</v>
      </c>
      <c r="F165" t="str">
        <f>IFERROR(INDEX(Players19!$C:$C,MATCH(ROW()-1,Players19!AC:AC,0)),"")</f>
        <v/>
      </c>
    </row>
    <row r="166" spans="2:6" x14ac:dyDescent="0.2">
      <c r="B166" t="str">
        <f>IFERROR(INDEX(Players19!$C:$C,MATCH(ROW()-1,Players19!Y:Y,0)),"")</f>
        <v>Lachlan Keeffe</v>
      </c>
      <c r="C166" t="str">
        <f>IFERROR(INDEX(Players19!$C:$C,MATCH(ROW()-1,Players19!Z:Z,0)),"")</f>
        <v>Marc Murphy</v>
      </c>
      <c r="D166" t="str">
        <f>IFERROR(INDEX(Players19!$C:$C,MATCH(ROW()-1,Players19!AA:AA,0)),"")</f>
        <v/>
      </c>
      <c r="E166" t="str">
        <f>IFERROR(INDEX(Players19!$C:$C,MATCH(ROW()-1,Players19!AB:AB,0)),"")</f>
        <v>Josh Jenkins</v>
      </c>
      <c r="F166" t="str">
        <f>IFERROR(INDEX(Players19!$C:$C,MATCH(ROW()-1,Players19!AC:AC,0)),"")</f>
        <v/>
      </c>
    </row>
    <row r="167" spans="2:6" x14ac:dyDescent="0.2">
      <c r="B167" t="str">
        <f>IFERROR(INDEX(Players19!$C:$C,MATCH(ROW()-1,Players19!Y:Y,0)),"")</f>
        <v>Lachlan Plowman</v>
      </c>
      <c r="C167" t="str">
        <f>IFERROR(INDEX(Players19!$C:$C,MATCH(ROW()-1,Players19!Z:Z,0)),"")</f>
        <v>Marcus Bontempelli</v>
      </c>
      <c r="D167" t="str">
        <f>IFERROR(INDEX(Players19!$C:$C,MATCH(ROW()-1,Players19!AA:AA,0)),"")</f>
        <v/>
      </c>
      <c r="E167" t="str">
        <f>IFERROR(INDEX(Players19!$C:$C,MATCH(ROW()-1,Players19!AB:AB,0)),"")</f>
        <v>Josh Schache</v>
      </c>
      <c r="F167" t="str">
        <f>IFERROR(INDEX(Players19!$C:$C,MATCH(ROW()-1,Players19!AC:AC,0)),"")</f>
        <v/>
      </c>
    </row>
    <row r="168" spans="2:6" x14ac:dyDescent="0.2">
      <c r="B168" t="str">
        <f>IFERROR(INDEX(Players19!$C:$C,MATCH(ROW()-1,Players19!Y:Y,0)),"")</f>
        <v>Lachlan Sholl</v>
      </c>
      <c r="C168" t="str">
        <f>IFERROR(INDEX(Players19!$C:$C,MATCH(ROW()-1,Players19!Z:Z,0)),"")</f>
        <v>Mark Hutchings</v>
      </c>
      <c r="D168" t="str">
        <f>IFERROR(INDEX(Players19!$C:$C,MATCH(ROW()-1,Players19!AA:AA,0)),"")</f>
        <v/>
      </c>
      <c r="E168" t="str">
        <f>IFERROR(INDEX(Players19!$C:$C,MATCH(ROW()-1,Players19!AB:AB,0)),"")</f>
        <v>Josh Smith</v>
      </c>
      <c r="F168" t="str">
        <f>IFERROR(INDEX(Players19!$C:$C,MATCH(ROW()-1,Players19!AC:AC,0)),"")</f>
        <v/>
      </c>
    </row>
    <row r="169" spans="2:6" x14ac:dyDescent="0.2">
      <c r="B169" t="str">
        <f>IFERROR(INDEX(Players19!$C:$C,MATCH(ROW()-1,Players19!Y:Y,0)),"")</f>
        <v>Lachlan Weller</v>
      </c>
      <c r="C169" t="str">
        <f>IFERROR(INDEX(Players19!$C:$C,MATCH(ROW()-1,Players19!Z:Z,0)),"")</f>
        <v>Martin Frederick</v>
      </c>
      <c r="D169" t="str">
        <f>IFERROR(INDEX(Players19!$C:$C,MATCH(ROW()-1,Players19!AA:AA,0)),"")</f>
        <v/>
      </c>
      <c r="E169" t="str">
        <f>IFERROR(INDEX(Players19!$C:$C,MATCH(ROW()-1,Players19!AB:AB,0)),"")</f>
        <v>Josh Thomas</v>
      </c>
      <c r="F169" t="str">
        <f>IFERROR(INDEX(Players19!$C:$C,MATCH(ROW()-1,Players19!AC:AC,0)),"")</f>
        <v/>
      </c>
    </row>
    <row r="170" spans="2:6" x14ac:dyDescent="0.2">
      <c r="B170" t="str">
        <f>IFERROR(INDEX(Players19!$C:$C,MATCH(ROW()-1,Players19!Y:Y,0)),"")</f>
        <v>Laitham Vandermeer</v>
      </c>
      <c r="C170" t="str">
        <f>IFERROR(INDEX(Players19!$C:$C,MATCH(ROW()-1,Players19!Z:Z,0)),"")</f>
        <v>Mathew Walker</v>
      </c>
      <c r="D170" t="str">
        <f>IFERROR(INDEX(Players19!$C:$C,MATCH(ROW()-1,Players19!AA:AA,0)),"")</f>
        <v/>
      </c>
      <c r="E170" t="str">
        <f>IFERROR(INDEX(Players19!$C:$C,MATCH(ROW()-1,Players19!AB:AB,0)),"")</f>
        <v>Joshua Begley</v>
      </c>
      <c r="F170" t="str">
        <f>IFERROR(INDEX(Players19!$C:$C,MATCH(ROW()-1,Players19!AC:AC,0)),"")</f>
        <v/>
      </c>
    </row>
    <row r="171" spans="2:6" x14ac:dyDescent="0.2">
      <c r="B171" t="str">
        <f>IFERROR(INDEX(Players19!$C:$C,MATCH(ROW()-1,Players19!Y:Y,0)),"")</f>
        <v>Levi Greenwood</v>
      </c>
      <c r="C171" t="str">
        <f>IFERROR(INDEX(Players19!$C:$C,MATCH(ROW()-1,Players19!Z:Z,0)),"")</f>
        <v>Matt Cottrell</v>
      </c>
      <c r="D171" t="str">
        <f>IFERROR(INDEX(Players19!$C:$C,MATCH(ROW()-1,Players19!AA:AA,0)),"")</f>
        <v/>
      </c>
      <c r="E171" t="str">
        <f>IFERROR(INDEX(Players19!$C:$C,MATCH(ROW()-1,Players19!AB:AB,0)),"")</f>
        <v>Justin Westhoff</v>
      </c>
      <c r="F171" t="str">
        <f>IFERROR(INDEX(Players19!$C:$C,MATCH(ROW()-1,Players19!AC:AC,0)),"")</f>
        <v/>
      </c>
    </row>
    <row r="172" spans="2:6" x14ac:dyDescent="0.2">
      <c r="B172" t="str">
        <f>IFERROR(INDEX(Players19!$C:$C,MATCH(ROW()-1,Players19!Y:Y,0)),"")</f>
        <v>Lewis Jetta</v>
      </c>
      <c r="C172" t="str">
        <f>IFERROR(INDEX(Players19!$C:$C,MATCH(ROW()-1,Players19!Z:Z,0)),"")</f>
        <v>Matt Crouch</v>
      </c>
      <c r="D172" t="str">
        <f>IFERROR(INDEX(Players19!$C:$C,MATCH(ROW()-1,Players19!AA:AA,0)),"")</f>
        <v/>
      </c>
      <c r="E172" t="str">
        <f>IFERROR(INDEX(Players19!$C:$C,MATCH(ROW()-1,Players19!AB:AB,0)),"")</f>
        <v>Jy Simpkin</v>
      </c>
      <c r="F172" t="str">
        <f>IFERROR(INDEX(Players19!$C:$C,MATCH(ROW()-1,Players19!AC:AC,0)),"")</f>
        <v/>
      </c>
    </row>
    <row r="173" spans="2:6" x14ac:dyDescent="0.2">
      <c r="B173" t="str">
        <f>IFERROR(INDEX(Players19!$C:$C,MATCH(ROW()-1,Players19!Y:Y,0)),"")</f>
        <v>Lewis Melican</v>
      </c>
      <c r="C173" t="str">
        <f>IFERROR(INDEX(Players19!$C:$C,MATCH(ROW()-1,Players19!Z:Z,0)),"")</f>
        <v>Matt Guelfi</v>
      </c>
      <c r="D173" t="str">
        <f>IFERROR(INDEX(Players19!$C:$C,MATCH(ROW()-1,Players19!AA:AA,0)),"")</f>
        <v/>
      </c>
      <c r="E173" t="str">
        <f>IFERROR(INDEX(Players19!$C:$C,MATCH(ROW()-1,Players19!AB:AB,0)),"")</f>
        <v>Kane Farrell</v>
      </c>
      <c r="F173" t="str">
        <f>IFERROR(INDEX(Players19!$C:$C,MATCH(ROW()-1,Players19!AC:AC,0)),"")</f>
        <v/>
      </c>
    </row>
    <row r="174" spans="2:6" x14ac:dyDescent="0.2">
      <c r="B174" t="str">
        <f>IFERROR(INDEX(Players19!$C:$C,MATCH(ROW()-1,Players19!Y:Y,0)),"")</f>
        <v>Lewis Young</v>
      </c>
      <c r="C174" t="str">
        <f>IFERROR(INDEX(Players19!$C:$C,MATCH(ROW()-1,Players19!Z:Z,0)),"")</f>
        <v>Matt Owies</v>
      </c>
      <c r="D174" t="str">
        <f>IFERROR(INDEX(Players19!$C:$C,MATCH(ROW()-1,Players19!AA:AA,0)),"")</f>
        <v/>
      </c>
      <c r="E174" t="str">
        <f>IFERROR(INDEX(Players19!$C:$C,MATCH(ROW()-1,Players19!AB:AB,0)),"")</f>
        <v>Kane Lambert</v>
      </c>
      <c r="F174" t="str">
        <f>IFERROR(INDEX(Players19!$C:$C,MATCH(ROW()-1,Players19!AC:AC,0)),"")</f>
        <v/>
      </c>
    </row>
    <row r="175" spans="2:6" x14ac:dyDescent="0.2">
      <c r="B175" t="str">
        <f>IFERROR(INDEX(Players19!$C:$C,MATCH(ROW()-1,Players19!Y:Y,0)),"")</f>
        <v>Liam Duggan</v>
      </c>
      <c r="C175" t="str">
        <f>IFERROR(INDEX(Players19!$C:$C,MATCH(ROW()-1,Players19!Z:Z,0)),"")</f>
        <v>Matthew Allen</v>
      </c>
      <c r="D175" t="str">
        <f>IFERROR(INDEX(Players19!$C:$C,MATCH(ROW()-1,Players19!AA:AA,0)),"")</f>
        <v/>
      </c>
      <c r="E175" t="str">
        <f>IFERROR(INDEX(Players19!$C:$C,MATCH(ROW()-1,Players19!AB:AB,0)),"")</f>
        <v>Kayne Turner</v>
      </c>
      <c r="F175" t="str">
        <f>IFERROR(INDEX(Players19!$C:$C,MATCH(ROW()-1,Players19!AC:AC,0)),"")</f>
        <v/>
      </c>
    </row>
    <row r="176" spans="2:6" x14ac:dyDescent="0.2">
      <c r="B176" t="str">
        <f>IFERROR(INDEX(Players19!$C:$C,MATCH(ROW()-1,Players19!Y:Y,0)),"")</f>
        <v>Liam Jones</v>
      </c>
      <c r="C176" t="str">
        <f>IFERROR(INDEX(Players19!$C:$C,MATCH(ROW()-1,Players19!Z:Z,0)),"")</f>
        <v>Matthew Kennedy</v>
      </c>
      <c r="D176" t="str">
        <f>IFERROR(INDEX(Players19!$C:$C,MATCH(ROW()-1,Players19!AA:AA,0)),"")</f>
        <v/>
      </c>
      <c r="E176" t="str">
        <f>IFERROR(INDEX(Players19!$C:$C,MATCH(ROW()-1,Players19!AB:AB,0)),"")</f>
        <v>Kieran Strachan</v>
      </c>
      <c r="F176" t="str">
        <f>IFERROR(INDEX(Players19!$C:$C,MATCH(ROW()-1,Players19!AC:AC,0)),"")</f>
        <v/>
      </c>
    </row>
    <row r="177" spans="2:6" x14ac:dyDescent="0.2">
      <c r="B177" t="str">
        <f>IFERROR(INDEX(Players19!$C:$C,MATCH(ROW()-1,Players19!Y:Y,0)),"")</f>
        <v>Logan Austin</v>
      </c>
      <c r="C177" t="str">
        <f>IFERROR(INDEX(Players19!$C:$C,MATCH(ROW()-1,Players19!Z:Z,0)),"")</f>
        <v>Matthew Ling</v>
      </c>
      <c r="D177" t="str">
        <f>IFERROR(INDEX(Players19!$C:$C,MATCH(ROW()-1,Players19!AA:AA,0)),"")</f>
        <v/>
      </c>
      <c r="E177" t="str">
        <f>IFERROR(INDEX(Players19!$C:$C,MATCH(ROW()-1,Players19!AB:AB,0)),"")</f>
        <v>Kieren Jack</v>
      </c>
      <c r="F177" t="str">
        <f>IFERROR(INDEX(Players19!$C:$C,MATCH(ROW()-1,Players19!AC:AC,0)),"")</f>
        <v/>
      </c>
    </row>
    <row r="178" spans="2:6" x14ac:dyDescent="0.2">
      <c r="B178" t="str">
        <f>IFERROR(INDEX(Players19!$C:$C,MATCH(ROW()-1,Players19!Y:Y,0)),"")</f>
        <v>Luke Brown</v>
      </c>
      <c r="C178" t="str">
        <f>IFERROR(INDEX(Players19!$C:$C,MATCH(ROW()-1,Players19!Z:Z,0)),"")</f>
        <v>Michael Gibbons</v>
      </c>
      <c r="D178" t="str">
        <f>IFERROR(INDEX(Players19!$C:$C,MATCH(ROW()-1,Players19!AA:AA,0)),"")</f>
        <v/>
      </c>
      <c r="E178" t="str">
        <f>IFERROR(INDEX(Players19!$C:$C,MATCH(ROW()-1,Players19!AB:AB,0)),"")</f>
        <v>Kyle Langford</v>
      </c>
      <c r="F178" t="str">
        <f>IFERROR(INDEX(Players19!$C:$C,MATCH(ROW()-1,Players19!AC:AC,0)),"")</f>
        <v/>
      </c>
    </row>
    <row r="179" spans="2:6" x14ac:dyDescent="0.2">
      <c r="B179" t="str">
        <f>IFERROR(INDEX(Players19!$C:$C,MATCH(ROW()-1,Players19!Y:Y,0)),"")</f>
        <v>Luke Hodge</v>
      </c>
      <c r="C179" t="str">
        <f>IFERROR(INDEX(Players19!$C:$C,MATCH(ROW()-1,Players19!Z:Z,0)),"")</f>
        <v>Michael Walters</v>
      </c>
      <c r="D179" t="str">
        <f>IFERROR(INDEX(Players19!$C:$C,MATCH(ROW()-1,Players19!AA:AA,0)),"")</f>
        <v/>
      </c>
      <c r="E179" t="str">
        <f>IFERROR(INDEX(Players19!$C:$C,MATCH(ROW()-1,Players19!AB:AB,0)),"")</f>
        <v>Kym LeBois</v>
      </c>
      <c r="F179" t="str">
        <f>IFERROR(INDEX(Players19!$C:$C,MATCH(ROW()-1,Players19!AC:AC,0)),"")</f>
        <v/>
      </c>
    </row>
    <row r="180" spans="2:6" x14ac:dyDescent="0.2">
      <c r="B180" t="str">
        <f>IFERROR(INDEX(Players19!$C:$C,MATCH(ROW()-1,Players19!Y:Y,0)),"")</f>
        <v>Luke McDonald</v>
      </c>
      <c r="C180" t="str">
        <f>IFERROR(INDEX(Players19!$C:$C,MATCH(ROW()-1,Players19!Z:Z,0)),"")</f>
        <v>Mitch Robinson</v>
      </c>
      <c r="D180" t="str">
        <f>IFERROR(INDEX(Players19!$C:$C,MATCH(ROW()-1,Players19!AA:AA,0)),"")</f>
        <v/>
      </c>
      <c r="E180" t="str">
        <f>IFERROR(INDEX(Players19!$C:$C,MATCH(ROW()-1,Players19!AB:AB,0)),"")</f>
        <v>Kyron Hayden</v>
      </c>
      <c r="F180" t="str">
        <f>IFERROR(INDEX(Players19!$C:$C,MATCH(ROW()-1,Players19!AC:AC,0)),"")</f>
        <v/>
      </c>
    </row>
    <row r="181" spans="2:6" x14ac:dyDescent="0.2">
      <c r="B181" t="str">
        <f>IFERROR(INDEX(Players19!$C:$C,MATCH(ROW()-1,Players19!Y:Y,0)),"")</f>
        <v>Luke Ryan</v>
      </c>
      <c r="C181" t="str">
        <f>IFERROR(INDEX(Players19!$C:$C,MATCH(ROW()-1,Players19!Z:Z,0)),"")</f>
        <v>Mitchell Duncan</v>
      </c>
      <c r="D181" t="str">
        <f>IFERROR(INDEX(Players19!$C:$C,MATCH(ROW()-1,Players19!AA:AA,0)),"")</f>
        <v/>
      </c>
      <c r="E181" t="str">
        <f>IFERROR(INDEX(Players19!$C:$C,MATCH(ROW()-1,Players19!AB:AB,0)),"")</f>
        <v>Lachlan Fogarty</v>
      </c>
      <c r="F181" t="str">
        <f>IFERROR(INDEX(Players19!$C:$C,MATCH(ROW()-1,Players19!AC:AC,0)),"")</f>
        <v/>
      </c>
    </row>
    <row r="182" spans="2:6" x14ac:dyDescent="0.2">
      <c r="B182" t="str">
        <f>IFERROR(INDEX(Players19!$C:$C,MATCH(ROW()-1,Players19!Y:Y,0)),"")</f>
        <v>Lynden Dunn</v>
      </c>
      <c r="C182" t="str">
        <f>IFERROR(INDEX(Players19!$C:$C,MATCH(ROW()-1,Players19!Z:Z,0)),"")</f>
        <v>Mitchell Wallis</v>
      </c>
      <c r="D182" t="str">
        <f>IFERROR(INDEX(Players19!$C:$C,MATCH(ROW()-1,Players19!AA:AA,0)),"")</f>
        <v/>
      </c>
      <c r="E182" t="str">
        <f>IFERROR(INDEX(Players19!$C:$C,MATCH(ROW()-1,Players19!AB:AB,0)),"")</f>
        <v>Lachlan Murphy</v>
      </c>
      <c r="F182" t="str">
        <f>IFERROR(INDEX(Players19!$C:$C,MATCH(ROW()-1,Players19!AC:AC,0)),"")</f>
        <v/>
      </c>
    </row>
    <row r="183" spans="2:6" x14ac:dyDescent="0.2">
      <c r="B183" t="str">
        <f>IFERROR(INDEX(Players19!$C:$C,MATCH(ROW()-1,Players19!Y:Y,0)),"")</f>
        <v>Majak Daw</v>
      </c>
      <c r="C183" t="str">
        <f>IFERROR(INDEX(Players19!$C:$C,MATCH(ROW()-1,Players19!Z:Z,0)),"")</f>
        <v>Nathan Fyfe</v>
      </c>
      <c r="D183" t="str">
        <f>IFERROR(INDEX(Players19!$C:$C,MATCH(ROW()-1,Players19!AA:AA,0)),"")</f>
        <v/>
      </c>
      <c r="E183" t="str">
        <f>IFERROR(INDEX(Players19!$C:$C,MATCH(ROW()-1,Players19!AB:AB,0)),"")</f>
        <v>Lachlan Schultz</v>
      </c>
      <c r="F183" t="str">
        <f>IFERROR(INDEX(Players19!$C:$C,MATCH(ROW()-1,Players19!AC:AC,0)),"")</f>
        <v/>
      </c>
    </row>
    <row r="184" spans="2:6" x14ac:dyDescent="0.2">
      <c r="B184" t="str">
        <f>IFERROR(INDEX(Players19!$C:$C,MATCH(ROW()-1,Players19!Y:Y,0)),"")</f>
        <v>Marcus Adams</v>
      </c>
      <c r="C184" t="str">
        <f>IFERROR(INDEX(Players19!$C:$C,MATCH(ROW()-1,Players19!Z:Z,0)),"")</f>
        <v>Nathan Jones</v>
      </c>
      <c r="D184" t="str">
        <f>IFERROR(INDEX(Players19!$C:$C,MATCH(ROW()-1,Players19!AA:AA,0)),"")</f>
        <v/>
      </c>
      <c r="E184" t="str">
        <f>IFERROR(INDEX(Players19!$C:$C,MATCH(ROW()-1,Players19!AB:AB,0)),"")</f>
        <v>Lance Franklin</v>
      </c>
      <c r="F184" t="str">
        <f>IFERROR(INDEX(Players19!$C:$C,MATCH(ROW()-1,Players19!AC:AC,0)),"")</f>
        <v/>
      </c>
    </row>
    <row r="185" spans="2:6" x14ac:dyDescent="0.2">
      <c r="B185" t="str">
        <f>IFERROR(INDEX(Players19!$C:$C,MATCH(ROW()-1,Players19!Y:Y,0)),"")</f>
        <v>Mark Blicavs</v>
      </c>
      <c r="C185" t="str">
        <f>IFERROR(INDEX(Players19!$C:$C,MATCH(ROW()-1,Players19!Z:Z,0)),"")</f>
        <v>Nicholas Shipley</v>
      </c>
      <c r="D185" t="str">
        <f>IFERROR(INDEX(Players19!$C:$C,MATCH(ROW()-1,Players19!AA:AA,0)),"")</f>
        <v/>
      </c>
      <c r="E185" t="str">
        <f>IFERROR(INDEX(Players19!$C:$C,MATCH(ROW()-1,Players19!AB:AB,0)),"")</f>
        <v>Levi Casboult</v>
      </c>
      <c r="F185" t="str">
        <f>IFERROR(INDEX(Players19!$C:$C,MATCH(ROW()-1,Players19!AC:AC,0)),"")</f>
        <v/>
      </c>
    </row>
    <row r="186" spans="2:6" x14ac:dyDescent="0.2">
      <c r="B186" t="str">
        <f>IFERROR(INDEX(Players19!$C:$C,MATCH(ROW()-1,Players19!Y:Y,0)),"")</f>
        <v>Mark Keane</v>
      </c>
      <c r="C186" t="str">
        <f>IFERROR(INDEX(Players19!$C:$C,MATCH(ROW()-1,Players19!Z:Z,0)),"")</f>
        <v>Nick Hind</v>
      </c>
      <c r="D186" t="str">
        <f>IFERROR(INDEX(Players19!$C:$C,MATCH(ROW()-1,Players19!AA:AA,0)),"")</f>
        <v/>
      </c>
      <c r="E186" t="str">
        <f>IFERROR(INDEX(Players19!$C:$C,MATCH(ROW()-1,Players19!AB:AB,0)),"")</f>
        <v>Lewis Taylor</v>
      </c>
      <c r="F186" t="str">
        <f>IFERROR(INDEX(Players19!$C:$C,MATCH(ROW()-1,Players19!AC:AC,0)),"")</f>
        <v/>
      </c>
    </row>
    <row r="187" spans="2:6" x14ac:dyDescent="0.2">
      <c r="B187" t="str">
        <f>IFERROR(INDEX(Players19!$C:$C,MATCH(ROW()-1,Players19!Y:Y,0)),"")</f>
        <v>Mark O'Connor</v>
      </c>
      <c r="C187" t="str">
        <f>IFERROR(INDEX(Players19!$C:$C,MATCH(ROW()-1,Players19!Z:Z,0)),"")</f>
        <v>Noah Answerth</v>
      </c>
      <c r="D187" t="str">
        <f>IFERROR(INDEX(Players19!$C:$C,MATCH(ROW()-1,Players19!AA:AA,0)),"")</f>
        <v/>
      </c>
      <c r="E187" t="str">
        <f>IFERROR(INDEX(Players19!$C:$C,MATCH(ROW()-1,Players19!AB:AB,0)),"")</f>
        <v>Liam Baker</v>
      </c>
      <c r="F187" t="str">
        <f>IFERROR(INDEX(Players19!$C:$C,MATCH(ROW()-1,Players19!AC:AC,0)),"")</f>
        <v/>
      </c>
    </row>
    <row r="188" spans="2:6" x14ac:dyDescent="0.2">
      <c r="B188" t="str">
        <f>IFERROR(INDEX(Players19!$C:$C,MATCH(ROW()-1,Players19!Y:Y,0)),"")</f>
        <v>Marley Williams</v>
      </c>
      <c r="C188" t="str">
        <f>IFERROR(INDEX(Players19!$C:$C,MATCH(ROW()-1,Players19!Z:Z,0)),"")</f>
        <v>Oliver Florent</v>
      </c>
      <c r="D188" t="str">
        <f>IFERROR(INDEX(Players19!$C:$C,MATCH(ROW()-1,Players19!AA:AA,0)),"")</f>
        <v/>
      </c>
      <c r="E188" t="str">
        <f>IFERROR(INDEX(Players19!$C:$C,MATCH(ROW()-1,Players19!AB:AB,0)),"")</f>
        <v>Liam Picken</v>
      </c>
      <c r="F188" t="str">
        <f>IFERROR(INDEX(Players19!$C:$C,MATCH(ROW()-1,Players19!AC:AC,0)),"")</f>
        <v/>
      </c>
    </row>
    <row r="189" spans="2:6" x14ac:dyDescent="0.2">
      <c r="B189" t="str">
        <f>IFERROR(INDEX(Players19!$C:$C,MATCH(ROW()-1,Players19!Y:Y,0)),"")</f>
        <v>Martin Frederick</v>
      </c>
      <c r="C189" t="str">
        <f>IFERROR(INDEX(Players19!$C:$C,MATCH(ROW()-1,Players19!Z:Z,0)),"")</f>
        <v>Oliver Wines</v>
      </c>
      <c r="D189" t="str">
        <f>IFERROR(INDEX(Players19!$C:$C,MATCH(ROW()-1,Players19!AA:AA,0)),"")</f>
        <v/>
      </c>
      <c r="E189" t="str">
        <f>IFERROR(INDEX(Players19!$C:$C,MATCH(ROW()-1,Players19!AB:AB,0)),"")</f>
        <v>Liam Ryan</v>
      </c>
      <c r="F189" t="str">
        <f>IFERROR(INDEX(Players19!$C:$C,MATCH(ROW()-1,Players19!AC:AC,0)),"")</f>
        <v/>
      </c>
    </row>
    <row r="190" spans="2:6" x14ac:dyDescent="0.2">
      <c r="B190" t="str">
        <f>IFERROR(INDEX(Players19!$C:$C,MATCH(ROW()-1,Players19!Y:Y,0)),"")</f>
        <v>Martin Gleeson</v>
      </c>
      <c r="C190" t="str">
        <f>IFERROR(INDEX(Players19!$C:$C,MATCH(ROW()-1,Players19!Z:Z,0)),"")</f>
        <v>Oscar Brownless</v>
      </c>
      <c r="D190" t="str">
        <f>IFERROR(INDEX(Players19!$C:$C,MATCH(ROW()-1,Players19!AA:AA,0)),"")</f>
        <v/>
      </c>
      <c r="E190" t="str">
        <f>IFERROR(INDEX(Players19!$C:$C,MATCH(ROW()-1,Players19!AB:AB,0)),"")</f>
        <v>Lin Jong</v>
      </c>
      <c r="F190" t="str">
        <f>IFERROR(INDEX(Players19!$C:$C,MATCH(ROW()-1,Players19!AC:AC,0)),"")</f>
        <v/>
      </c>
    </row>
    <row r="191" spans="2:6" x14ac:dyDescent="0.2">
      <c r="B191" t="str">
        <f>IFERROR(INDEX(Players19!$C:$C,MATCH(ROW()-1,Players19!Y:Y,0)),"")</f>
        <v>Marty Hore</v>
      </c>
      <c r="C191" t="str">
        <f>IFERROR(INDEX(Players19!$C:$C,MATCH(ROW()-1,Players19!Z:Z,0)),"")</f>
        <v>Oskar Baker</v>
      </c>
      <c r="D191" t="str">
        <f>IFERROR(INDEX(Players19!$C:$C,MATCH(ROW()-1,Players19!AA:AA,0)),"")</f>
        <v/>
      </c>
      <c r="E191" t="str">
        <f>IFERROR(INDEX(Players19!$C:$C,MATCH(ROW()-1,Players19!AB:AB,0)),"")</f>
        <v>Lincoln McCarthy</v>
      </c>
      <c r="F191" t="str">
        <f>IFERROR(INDEX(Players19!$C:$C,MATCH(ROW()-1,Players19!AC:AC,0)),"")</f>
        <v/>
      </c>
    </row>
    <row r="192" spans="2:6" x14ac:dyDescent="0.2">
      <c r="B192" t="str">
        <f>IFERROR(INDEX(Players19!$C:$C,MATCH(ROW()-1,Players19!Y:Y,0)),"")</f>
        <v>Mason Redman</v>
      </c>
      <c r="C192" t="str">
        <f>IFERROR(INDEX(Players19!$C:$C,MATCH(ROW()-1,Players19!Z:Z,0)),"")</f>
        <v>Paddy Dow</v>
      </c>
      <c r="D192" t="str">
        <f>IFERROR(INDEX(Players19!$C:$C,MATCH(ROW()-1,Players19!AA:AA,0)),"")</f>
        <v/>
      </c>
      <c r="E192" t="str">
        <f>IFERROR(INDEX(Players19!$C:$C,MATCH(ROW()-1,Players19!AB:AB,0)),"")</f>
        <v>Lukas Webb</v>
      </c>
      <c r="F192" t="str">
        <f>IFERROR(INDEX(Players19!$C:$C,MATCH(ROW()-1,Players19!AC:AC,0)),"")</f>
        <v/>
      </c>
    </row>
    <row r="193" spans="2:6" x14ac:dyDescent="0.2">
      <c r="B193" t="str">
        <f>IFERROR(INDEX(Players19!$C:$C,MATCH(ROW()-1,Players19!Y:Y,0)),"")</f>
        <v>Matt Eagles</v>
      </c>
      <c r="C193" t="str">
        <f>IFERROR(INDEX(Players19!$C:$C,MATCH(ROW()-1,Players19!Z:Z,0)),"")</f>
        <v>Patrick Cripps</v>
      </c>
      <c r="D193" t="str">
        <f>IFERROR(INDEX(Players19!$C:$C,MATCH(ROW()-1,Players19!AA:AA,0)),"")</f>
        <v/>
      </c>
      <c r="E193" t="str">
        <f>IFERROR(INDEX(Players19!$C:$C,MATCH(ROW()-1,Players19!AB:AB,0)),"")</f>
        <v>Luke Breust</v>
      </c>
      <c r="F193" t="str">
        <f>IFERROR(INDEX(Players19!$C:$C,MATCH(ROW()-1,Players19!AC:AC,0)),"")</f>
        <v/>
      </c>
    </row>
    <row r="194" spans="2:6" x14ac:dyDescent="0.2">
      <c r="B194" t="str">
        <f>IFERROR(INDEX(Players19!$C:$C,MATCH(ROW()-1,Players19!Y:Y,0)),"")</f>
        <v>Matthew Broadbent</v>
      </c>
      <c r="C194" t="str">
        <f>IFERROR(INDEX(Players19!$C:$C,MATCH(ROW()-1,Players19!Z:Z,0)),"")</f>
        <v>Patrick Dangerfield</v>
      </c>
      <c r="D194" t="str">
        <f>IFERROR(INDEX(Players19!$C:$C,MATCH(ROW()-1,Players19!AA:AA,0)),"")</f>
        <v/>
      </c>
      <c r="E194" t="str">
        <f>IFERROR(INDEX(Players19!$C:$C,MATCH(ROW()-1,Players19!AB:AB,0)),"")</f>
        <v>Luke Dahlhaus</v>
      </c>
      <c r="F194" t="str">
        <f>IFERROR(INDEX(Players19!$C:$C,MATCH(ROW()-1,Players19!AC:AC,0)),"")</f>
        <v/>
      </c>
    </row>
    <row r="195" spans="2:6" x14ac:dyDescent="0.2">
      <c r="B195" t="str">
        <f>IFERROR(INDEX(Players19!$C:$C,MATCH(ROW()-1,Players19!Y:Y,0)),"")</f>
        <v>Matthew Buntine</v>
      </c>
      <c r="C195" t="str">
        <f>IFERROR(INDEX(Players19!$C:$C,MATCH(ROW()-1,Players19!Z:Z,0)),"")</f>
        <v>Patrick Lipinski</v>
      </c>
      <c r="D195" t="str">
        <f>IFERROR(INDEX(Players19!$C:$C,MATCH(ROW()-1,Players19!AA:AA,0)),"")</f>
        <v/>
      </c>
      <c r="E195" t="str">
        <f>IFERROR(INDEX(Players19!$C:$C,MATCH(ROW()-1,Players19!AB:AB,0)),"")</f>
        <v>Luke Lavender</v>
      </c>
      <c r="F195" t="str">
        <f>IFERROR(INDEX(Players19!$C:$C,MATCH(ROW()-1,Players19!AC:AC,0)),"")</f>
        <v/>
      </c>
    </row>
    <row r="196" spans="2:6" x14ac:dyDescent="0.2">
      <c r="B196" t="str">
        <f>IFERROR(INDEX(Players19!$C:$C,MATCH(ROW()-1,Players19!Y:Y,0)),"")</f>
        <v>Matthew Dea</v>
      </c>
      <c r="C196" t="str">
        <f>IFERROR(INDEX(Players19!$C:$C,MATCH(ROW()-1,Players19!Z:Z,0)),"")</f>
        <v>Patrick Wilson</v>
      </c>
      <c r="D196" t="str">
        <f>IFERROR(INDEX(Players19!$C:$C,MATCH(ROW()-1,Players19!AA:AA,0)),"")</f>
        <v/>
      </c>
      <c r="E196" t="str">
        <f>IFERROR(INDEX(Players19!$C:$C,MATCH(ROW()-1,Players19!AB:AB,0)),"")</f>
        <v>Mabior Chol</v>
      </c>
      <c r="F196" t="str">
        <f>IFERROR(INDEX(Players19!$C:$C,MATCH(ROW()-1,Players19!AC:AC,0)),"")</f>
        <v/>
      </c>
    </row>
    <row r="197" spans="2:6" x14ac:dyDescent="0.2">
      <c r="B197" t="str">
        <f>IFERROR(INDEX(Players19!$C:$C,MATCH(ROW()-1,Players19!Y:Y,0)),"")</f>
        <v>Matthew Scharenberg</v>
      </c>
      <c r="C197" t="str">
        <f>IFERROR(INDEX(Players19!$C:$C,MATCH(ROW()-1,Players19!Z:Z,0)),"")</f>
        <v>Paul Ahern</v>
      </c>
      <c r="D197" t="str">
        <f>IFERROR(INDEX(Players19!$C:$C,MATCH(ROW()-1,Players19!AA:AA,0)),"")</f>
        <v/>
      </c>
      <c r="E197" t="str">
        <f>IFERROR(INDEX(Players19!$C:$C,MATCH(ROW()-1,Players19!AB:AB,0)),"")</f>
        <v>Mark Baguley</v>
      </c>
      <c r="F197" t="str">
        <f>IFERROR(INDEX(Players19!$C:$C,MATCH(ROW()-1,Players19!AC:AC,0)),"")</f>
        <v/>
      </c>
    </row>
    <row r="198" spans="2:6" x14ac:dyDescent="0.2">
      <c r="B198" t="str">
        <f>IFERROR(INDEX(Players19!$C:$C,MATCH(ROW()-1,Players19!Y:Y,0)),"")</f>
        <v>Matthew Suckling</v>
      </c>
      <c r="C198" t="str">
        <f>IFERROR(INDEX(Players19!$C:$C,MATCH(ROW()-1,Players19!Z:Z,0)),"")</f>
        <v>Paul Seedsman</v>
      </c>
      <c r="D198" t="str">
        <f>IFERROR(INDEX(Players19!$C:$C,MATCH(ROW()-1,Players19!AA:AA,0)),"")</f>
        <v/>
      </c>
      <c r="E198" t="str">
        <f>IFERROR(INDEX(Players19!$C:$C,MATCH(ROW()-1,Players19!AB:AB,0)),"")</f>
        <v>Mark Keane</v>
      </c>
      <c r="F198" t="str">
        <f>IFERROR(INDEX(Players19!$C:$C,MATCH(ROW()-1,Players19!AC:AC,0)),"")</f>
        <v/>
      </c>
    </row>
    <row r="199" spans="2:6" x14ac:dyDescent="0.2">
      <c r="B199" t="str">
        <f>IFERROR(INDEX(Players19!$C:$C,MATCH(ROW()-1,Players19!Y:Y,0)),"")</f>
        <v>Michael Hartley</v>
      </c>
      <c r="C199" t="str">
        <f>IFERROR(INDEX(Players19!$C:$C,MATCH(ROW()-1,Players19!Z:Z,0)),"")</f>
        <v>Red Og Murphy</v>
      </c>
      <c r="D199" t="str">
        <f>IFERROR(INDEX(Players19!$C:$C,MATCH(ROW()-1,Players19!AA:AA,0)),"")</f>
        <v/>
      </c>
      <c r="E199" t="str">
        <f>IFERROR(INDEX(Players19!$C:$C,MATCH(ROW()-1,Players19!AB:AB,0)),"")</f>
        <v>Mason Cox</v>
      </c>
      <c r="F199" t="str">
        <f>IFERROR(INDEX(Players19!$C:$C,MATCH(ROW()-1,Players19!AC:AC,0)),"")</f>
        <v/>
      </c>
    </row>
    <row r="200" spans="2:6" x14ac:dyDescent="0.2">
      <c r="B200" t="str">
        <f>IFERROR(INDEX(Players19!$C:$C,MATCH(ROW()-1,Players19!Y:Y,0)),"")</f>
        <v>Michael Hibberd</v>
      </c>
      <c r="C200" t="str">
        <f>IFERROR(INDEX(Players19!$C:$C,MATCH(ROW()-1,Players19!Z:Z,0)),"")</f>
        <v>Reece Conca</v>
      </c>
      <c r="D200" t="str">
        <f>IFERROR(INDEX(Players19!$C:$C,MATCH(ROW()-1,Players19!AA:AA,0)),"")</f>
        <v/>
      </c>
      <c r="E200" t="str">
        <f>IFERROR(INDEX(Players19!$C:$C,MATCH(ROW()-1,Players19!AB:AB,0)),"")</f>
        <v>Mason Wood</v>
      </c>
      <c r="F200" t="str">
        <f>IFERROR(INDEX(Players19!$C:$C,MATCH(ROW()-1,Players19!AC:AC,0)),"")</f>
        <v/>
      </c>
    </row>
    <row r="201" spans="2:6" x14ac:dyDescent="0.2">
      <c r="B201" t="str">
        <f>IFERROR(INDEX(Players19!$C:$C,MATCH(ROW()-1,Players19!Y:Y,0)),"")</f>
        <v>Michael Hurley</v>
      </c>
      <c r="C201" t="str">
        <f>IFERROR(INDEX(Players19!$C:$C,MATCH(ROW()-1,Players19!Z:Z,0)),"")</f>
        <v>Rhylee West</v>
      </c>
      <c r="D201" t="str">
        <f>IFERROR(INDEX(Players19!$C:$C,MATCH(ROW()-1,Players19!AA:AA,0)),"")</f>
        <v/>
      </c>
      <c r="E201" t="str">
        <f>IFERROR(INDEX(Players19!$C:$C,MATCH(ROW()-1,Players19!AB:AB,0)),"")</f>
        <v>Mathew Walker</v>
      </c>
      <c r="F201" t="str">
        <f>IFERROR(INDEX(Players19!$C:$C,MATCH(ROW()-1,Players19!AC:AC,0)),"")</f>
        <v/>
      </c>
    </row>
    <row r="202" spans="2:6" x14ac:dyDescent="0.2">
      <c r="B202" t="str">
        <f>IFERROR(INDEX(Players19!$C:$C,MATCH(ROW()-1,Players19!Y:Y,0)),"")</f>
        <v>Michael Rischitelli</v>
      </c>
      <c r="C202" t="str">
        <f>IFERROR(INDEX(Players19!$C:$C,MATCH(ROW()-1,Players19!Z:Z,0)),"")</f>
        <v>Rhys Mathieson</v>
      </c>
      <c r="D202" t="str">
        <f>IFERROR(INDEX(Players19!$C:$C,MATCH(ROW()-1,Players19!AA:AA,0)),"")</f>
        <v/>
      </c>
      <c r="E202" t="str">
        <f>IFERROR(INDEX(Players19!$C:$C,MATCH(ROW()-1,Players19!AB:AB,0)),"")</f>
        <v>Matt Cottrell</v>
      </c>
      <c r="F202" t="str">
        <f>IFERROR(INDEX(Players19!$C:$C,MATCH(ROW()-1,Players19!AC:AC,0)),"")</f>
        <v/>
      </c>
    </row>
    <row r="203" spans="2:6" x14ac:dyDescent="0.2">
      <c r="B203" t="str">
        <f>IFERROR(INDEX(Players19!$C:$C,MATCH(ROW()-1,Players19!Y:Y,0)),"")</f>
        <v>Mitchell Hinge</v>
      </c>
      <c r="C203" t="str">
        <f>IFERROR(INDEX(Players19!$C:$C,MATCH(ROW()-1,Players19!Z:Z,0)),"")</f>
        <v>Richard Douglas</v>
      </c>
      <c r="D203" t="str">
        <f>IFERROR(INDEX(Players19!$C:$C,MATCH(ROW()-1,Players19!AA:AA,0)),"")</f>
        <v/>
      </c>
      <c r="E203" t="str">
        <f>IFERROR(INDEX(Players19!$C:$C,MATCH(ROW()-1,Players19!AB:AB,0)),"")</f>
        <v>Matt Owies</v>
      </c>
      <c r="F203" t="str">
        <f>IFERROR(INDEX(Players19!$C:$C,MATCH(ROW()-1,Players19!AC:AC,0)),"")</f>
        <v/>
      </c>
    </row>
    <row r="204" spans="2:6" x14ac:dyDescent="0.2">
      <c r="B204" t="str">
        <f>IFERROR(INDEX(Players19!$C:$C,MATCH(ROW()-1,Players19!Y:Y,0)),"")</f>
        <v>Nathan Broad</v>
      </c>
      <c r="C204" t="str">
        <f>IFERROR(INDEX(Players19!$C:$C,MATCH(ROW()-1,Players19!Z:Z,0)),"")</f>
        <v>Ricky Henderson</v>
      </c>
      <c r="D204" t="str">
        <f>IFERROR(INDEX(Players19!$C:$C,MATCH(ROW()-1,Players19!AA:AA,0)),"")</f>
        <v/>
      </c>
      <c r="E204" t="str">
        <f>IFERROR(INDEX(Players19!$C:$C,MATCH(ROW()-1,Players19!AB:AB,0)),"")</f>
        <v>Matthew Allen</v>
      </c>
      <c r="F204" t="str">
        <f>IFERROR(INDEX(Players19!$C:$C,MATCH(ROW()-1,Players19!AC:AC,0)),"")</f>
        <v/>
      </c>
    </row>
    <row r="205" spans="2:6" x14ac:dyDescent="0.2">
      <c r="B205" t="str">
        <f>IFERROR(INDEX(Players19!$C:$C,MATCH(ROW()-1,Players19!Y:Y,0)),"")</f>
        <v>Nathan Brown</v>
      </c>
      <c r="C205" t="str">
        <f>IFERROR(INDEX(Players19!$C:$C,MATCH(ROW()-1,Players19!Z:Z,0)),"")</f>
        <v>Riley Collier-Dawkins</v>
      </c>
      <c r="D205" t="str">
        <f>IFERROR(INDEX(Players19!$C:$C,MATCH(ROW()-1,Players19!AA:AA,0)),"")</f>
        <v/>
      </c>
      <c r="E205" t="str">
        <f>IFERROR(INDEX(Players19!$C:$C,MATCH(ROW()-1,Players19!AB:AB,0)),"")</f>
        <v>Matthew De Boer</v>
      </c>
      <c r="F205" t="str">
        <f>IFERROR(INDEX(Players19!$C:$C,MATCH(ROW()-1,Players19!AC:AC,0)),"")</f>
        <v/>
      </c>
    </row>
    <row r="206" spans="2:6" x14ac:dyDescent="0.2">
      <c r="B206" t="str">
        <f>IFERROR(INDEX(Players19!$C:$C,MATCH(ROW()-1,Players19!Y:Y,0)),"")</f>
        <v>Nathan Murphy</v>
      </c>
      <c r="C206" t="str">
        <f>IFERROR(INDEX(Players19!$C:$C,MATCH(ROW()-1,Players19!Z:Z,0)),"")</f>
        <v>Riley Knight</v>
      </c>
      <c r="D206" t="str">
        <f>IFERROR(INDEX(Players19!$C:$C,MATCH(ROW()-1,Players19!AA:AA,0)),"")</f>
        <v/>
      </c>
      <c r="E206" t="str">
        <f>IFERROR(INDEX(Players19!$C:$C,MATCH(ROW()-1,Players19!AB:AB,0)),"")</f>
        <v>Matthew Ling</v>
      </c>
      <c r="F206" t="str">
        <f>IFERROR(INDEX(Players19!$C:$C,MATCH(ROW()-1,Players19!AC:AC,0)),"")</f>
        <v/>
      </c>
    </row>
    <row r="207" spans="2:6" x14ac:dyDescent="0.2">
      <c r="B207" t="str">
        <f>IFERROR(INDEX(Players19!$C:$C,MATCH(ROW()-1,Players19!Y:Y,0)),"")</f>
        <v>Nathan Wilson</v>
      </c>
      <c r="C207" t="str">
        <f>IFERROR(INDEX(Players19!$C:$C,MATCH(ROW()-1,Players19!Z:Z,0)),"")</f>
        <v>Robbie Gray</v>
      </c>
      <c r="D207" t="str">
        <f>IFERROR(INDEX(Players19!$C:$C,MATCH(ROW()-1,Players19!AA:AA,0)),"")</f>
        <v/>
      </c>
      <c r="E207" t="str">
        <f>IFERROR(INDEX(Players19!$C:$C,MATCH(ROW()-1,Players19!AB:AB,0)),"")</f>
        <v>Matthew Parker</v>
      </c>
      <c r="F207" t="str">
        <f>IFERROR(INDEX(Players19!$C:$C,MATCH(ROW()-1,Players19!AC:AC,0)),"")</f>
        <v/>
      </c>
    </row>
    <row r="208" spans="2:6" x14ac:dyDescent="0.2">
      <c r="B208" t="str">
        <f>IFERROR(INDEX(Players19!$C:$C,MATCH(ROW()-1,Players19!Y:Y,0)),"")</f>
        <v>Neville Jetta</v>
      </c>
      <c r="C208" t="str">
        <f>IFERROR(INDEX(Players19!$C:$C,MATCH(ROW()-1,Players19!Z:Z,0)),"")</f>
        <v>Rory Atkins</v>
      </c>
      <c r="D208" t="str">
        <f>IFERROR(INDEX(Players19!$C:$C,MATCH(ROW()-1,Players19!AA:AA,0)),"")</f>
        <v/>
      </c>
      <c r="E208" t="str">
        <f>IFERROR(INDEX(Players19!$C:$C,MATCH(ROW()-1,Players19!AB:AB,0)),"")</f>
        <v>Matthew Taberner</v>
      </c>
      <c r="F208" t="str">
        <f>IFERROR(INDEX(Players19!$C:$C,MATCH(ROW()-1,Players19!AC:AC,0)),"")</f>
        <v/>
      </c>
    </row>
    <row r="209" spans="2:6" x14ac:dyDescent="0.2">
      <c r="B209" t="str">
        <f>IFERROR(INDEX(Players19!$C:$C,MATCH(ROW()-1,Players19!Y:Y,0)),"")</f>
        <v>Nic Newman</v>
      </c>
      <c r="C209" t="str">
        <f>IFERROR(INDEX(Players19!$C:$C,MATCH(ROW()-1,Players19!Z:Z,0)),"")</f>
        <v>Rory Sloane</v>
      </c>
      <c r="D209" t="str">
        <f>IFERROR(INDEX(Players19!$C:$C,MATCH(ROW()-1,Players19!AA:AA,0)),"")</f>
        <v/>
      </c>
      <c r="E209" t="str">
        <f>IFERROR(INDEX(Players19!$C:$C,MATCH(ROW()-1,Players19!AB:AB,0)),"")</f>
        <v>Maverick Weller</v>
      </c>
      <c r="F209" t="str">
        <f>IFERROR(INDEX(Players19!$C:$C,MATCH(ROW()-1,Players19!AC:AC,0)),"")</f>
        <v/>
      </c>
    </row>
    <row r="210" spans="2:6" x14ac:dyDescent="0.2">
      <c r="B210" t="str">
        <f>IFERROR(INDEX(Players19!$C:$C,MATCH(ROW()-1,Players19!Y:Y,0)),"")</f>
        <v>Nicholas Coffield</v>
      </c>
      <c r="C210" t="str">
        <f>IFERROR(INDEX(Players19!$C:$C,MATCH(ROW()-1,Players19!Z:Z,0)),"")</f>
        <v>Rupert Wills</v>
      </c>
      <c r="D210" t="str">
        <f>IFERROR(INDEX(Players19!$C:$C,MATCH(ROW()-1,Players19!AA:AA,0)),"")</f>
        <v/>
      </c>
      <c r="E210" t="str">
        <f>IFERROR(INDEX(Players19!$C:$C,MATCH(ROW()-1,Players19!AB:AB,0)),"")</f>
        <v>Max King</v>
      </c>
      <c r="F210" t="str">
        <f>IFERROR(INDEX(Players19!$C:$C,MATCH(ROW()-1,Players19!AC:AC,0)),"")</f>
        <v/>
      </c>
    </row>
    <row r="211" spans="2:6" x14ac:dyDescent="0.2">
      <c r="B211" t="str">
        <f>IFERROR(INDEX(Players19!$C:$C,MATCH(ROW()-1,Players19!Y:Y,0)),"")</f>
        <v>Nicholas Robertson</v>
      </c>
      <c r="C211" t="str">
        <f>IFERROR(INDEX(Players19!$C:$C,MATCH(ROW()-1,Players19!Z:Z,0)),"")</f>
        <v>Ryan Bastinac</v>
      </c>
      <c r="D211" t="str">
        <f>IFERROR(INDEX(Players19!$C:$C,MATCH(ROW()-1,Players19!AA:AA,0)),"")</f>
        <v/>
      </c>
      <c r="E211" t="str">
        <f>IFERROR(INDEX(Players19!$C:$C,MATCH(ROW()-1,Players19!AB:AB,0)),"")</f>
        <v>Michael Walters</v>
      </c>
      <c r="F211" t="str">
        <f>IFERROR(INDEX(Players19!$C:$C,MATCH(ROW()-1,Players19!AC:AC,0)),"")</f>
        <v/>
      </c>
    </row>
    <row r="212" spans="2:6" x14ac:dyDescent="0.2">
      <c r="B212" t="str">
        <f>IFERROR(INDEX(Players19!$C:$C,MATCH(ROW()-1,Players19!Y:Y,0)),"")</f>
        <v>Nick Haynes</v>
      </c>
      <c r="C212" t="str">
        <f>IFERROR(INDEX(Players19!$C:$C,MATCH(ROW()-1,Players19!Z:Z,0)),"")</f>
        <v>Sam Lloyd</v>
      </c>
      <c r="D212" t="str">
        <f>IFERROR(INDEX(Players19!$C:$C,MATCH(ROW()-1,Players19!AA:AA,0)),"")</f>
        <v/>
      </c>
      <c r="E212" t="str">
        <f>IFERROR(INDEX(Players19!$C:$C,MATCH(ROW()-1,Players19!AB:AB,0)),"")</f>
        <v>Mitch McGovern</v>
      </c>
      <c r="F212" t="str">
        <f>IFERROR(INDEX(Players19!$C:$C,MATCH(ROW()-1,Players19!AC:AC,0)),"")</f>
        <v/>
      </c>
    </row>
    <row r="213" spans="2:6" x14ac:dyDescent="0.2">
      <c r="B213" t="str">
        <f>IFERROR(INDEX(Players19!$C:$C,MATCH(ROW()-1,Players19!Y:Y,0)),"")</f>
        <v>Nick Smith</v>
      </c>
      <c r="C213" t="str">
        <f>IFERROR(INDEX(Players19!$C:$C,MATCH(ROW()-1,Players19!Z:Z,0)),"")</f>
        <v>Sam Menegola</v>
      </c>
      <c r="D213" t="str">
        <f>IFERROR(INDEX(Players19!$C:$C,MATCH(ROW()-1,Players19!AA:AA,0)),"")</f>
        <v/>
      </c>
      <c r="E213" t="str">
        <f>IFERROR(INDEX(Players19!$C:$C,MATCH(ROW()-1,Players19!AB:AB,0)),"")</f>
        <v>Mitch Robinson</v>
      </c>
      <c r="F213" t="str">
        <f>IFERROR(INDEX(Players19!$C:$C,MATCH(ROW()-1,Players19!AC:AC,0)),"")</f>
        <v/>
      </c>
    </row>
    <row r="214" spans="2:6" x14ac:dyDescent="0.2">
      <c r="B214" t="str">
        <f>IFERROR(INDEX(Players19!$C:$C,MATCH(ROW()-1,Players19!Y:Y,0)),"")</f>
        <v>Nick Vlastuin</v>
      </c>
      <c r="C214" t="str">
        <f>IFERROR(INDEX(Players19!$C:$C,MATCH(ROW()-1,Players19!Z:Z,0)),"")</f>
        <v>Sam Powell-Pepper</v>
      </c>
      <c r="D214" t="str">
        <f>IFERROR(INDEX(Players19!$C:$C,MATCH(ROW()-1,Players19!AA:AA,0)),"")</f>
        <v/>
      </c>
      <c r="E214" t="str">
        <f>IFERROR(INDEX(Players19!$C:$C,MATCH(ROW()-1,Players19!AB:AB,0)),"")</f>
        <v>Mitchell Brown</v>
      </c>
      <c r="F214" t="str">
        <f>IFERROR(INDEX(Players19!$C:$C,MATCH(ROW()-1,Players19!AC:AC,0)),"")</f>
        <v/>
      </c>
    </row>
    <row r="215" spans="2:6" x14ac:dyDescent="0.2">
      <c r="B215" t="str">
        <f>IFERROR(INDEX(Players19!$C:$C,MATCH(ROW()-1,Players19!Y:Y,0)),"")</f>
        <v>Noah Answerth</v>
      </c>
      <c r="C215" t="str">
        <f>IFERROR(INDEX(Players19!$C:$C,MATCH(ROW()-1,Players19!Z:Z,0)),"")</f>
        <v>Sam Simpson</v>
      </c>
      <c r="D215" t="str">
        <f>IFERROR(INDEX(Players19!$C:$C,MATCH(ROW()-1,Players19!AA:AA,0)),"")</f>
        <v/>
      </c>
      <c r="E215" t="str">
        <f>IFERROR(INDEX(Players19!$C:$C,MATCH(ROW()-1,Players19!AB:AB,0)),"")</f>
        <v>Mitchell Crowden</v>
      </c>
      <c r="F215" t="str">
        <f>IFERROR(INDEX(Players19!$C:$C,MATCH(ROW()-1,Players19!AC:AC,0)),"")</f>
        <v/>
      </c>
    </row>
    <row r="216" spans="2:6" x14ac:dyDescent="0.2">
      <c r="B216" t="str">
        <f>IFERROR(INDEX(Players19!$C:$C,MATCH(ROW()-1,Players19!Y:Y,0)),"")</f>
        <v>Oleg Markov</v>
      </c>
      <c r="C216" t="str">
        <f>IFERROR(INDEX(Players19!$C:$C,MATCH(ROW()-1,Players19!Z:Z,0)),"")</f>
        <v>Sam Walsh</v>
      </c>
      <c r="D216" t="str">
        <f>IFERROR(INDEX(Players19!$C:$C,MATCH(ROW()-1,Players19!AA:AA,0)),"")</f>
        <v/>
      </c>
      <c r="E216" t="str">
        <f>IFERROR(INDEX(Players19!$C:$C,MATCH(ROW()-1,Players19!AB:AB,0)),"")</f>
        <v>Mitchell Hannan</v>
      </c>
      <c r="F216" t="str">
        <f>IFERROR(INDEX(Players19!$C:$C,MATCH(ROW()-1,Players19!AC:AC,0)),"")</f>
        <v/>
      </c>
    </row>
    <row r="217" spans="2:6" x14ac:dyDescent="0.2">
      <c r="B217" t="str">
        <f>IFERROR(INDEX(Players19!$C:$C,MATCH(ROW()-1,Players19!Y:Y,0)),"")</f>
        <v>Oscar Allen</v>
      </c>
      <c r="C217" t="str">
        <f>IFERROR(INDEX(Players19!$C:$C,MATCH(ROW()-1,Players19!Z:Z,0)),"")</f>
        <v>Sam Wicks</v>
      </c>
      <c r="D217" t="str">
        <f>IFERROR(INDEX(Players19!$C:$C,MATCH(ROW()-1,Players19!AA:AA,0)),"")</f>
        <v/>
      </c>
      <c r="E217" t="str">
        <f>IFERROR(INDEX(Players19!$C:$C,MATCH(ROW()-1,Players19!AB:AB,0)),"")</f>
        <v>Mitchell Lewis</v>
      </c>
      <c r="F217" t="str">
        <f>IFERROR(INDEX(Players19!$C:$C,MATCH(ROW()-1,Players19!AC:AC,0)),"")</f>
        <v/>
      </c>
    </row>
    <row r="218" spans="2:6" x14ac:dyDescent="0.2">
      <c r="B218" t="str">
        <f>IFERROR(INDEX(Players19!$C:$C,MATCH(ROW()-1,Players19!Y:Y,0)),"")</f>
        <v>Oscar Clavarino</v>
      </c>
      <c r="C218" t="str">
        <f>IFERROR(INDEX(Players19!$C:$C,MATCH(ROW()-1,Players19!Z:Z,0)),"")</f>
        <v>Scott Pendlebury</v>
      </c>
      <c r="D218" t="str">
        <f>IFERROR(INDEX(Players19!$C:$C,MATCH(ROW()-1,Players19!AA:AA,0)),"")</f>
        <v/>
      </c>
      <c r="E218" t="str">
        <f>IFERROR(INDEX(Players19!$C:$C,MATCH(ROW()-1,Players19!AB:AB,0)),"")</f>
        <v>Mitchell Wallis</v>
      </c>
      <c r="F218" t="str">
        <f>IFERROR(INDEX(Players19!$C:$C,MATCH(ROW()-1,Players19!AC:AC,0)),"")</f>
        <v/>
      </c>
    </row>
    <row r="219" spans="2:6" x14ac:dyDescent="0.2">
      <c r="B219" t="str">
        <f>IFERROR(INDEX(Players19!$C:$C,MATCH(ROW()-1,Players19!Y:Y,0)),"")</f>
        <v>Oscar McDonald</v>
      </c>
      <c r="C219" t="str">
        <f>IFERROR(INDEX(Players19!$C:$C,MATCH(ROW()-1,Players19!Z:Z,0)),"")</f>
        <v>Scott Selwood</v>
      </c>
      <c r="D219" t="str">
        <f>IFERROR(INDEX(Players19!$C:$C,MATCH(ROW()-1,Players19!AA:AA,0)),"")</f>
        <v/>
      </c>
      <c r="E219" t="str">
        <f>IFERROR(INDEX(Players19!$C:$C,MATCH(ROW()-1,Players19!AB:AB,0)),"")</f>
        <v>Myles Poholke</v>
      </c>
      <c r="F219" t="str">
        <f>IFERROR(INDEX(Players19!$C:$C,MATCH(ROW()-1,Players19!AC:AC,0)),"")</f>
        <v/>
      </c>
    </row>
    <row r="220" spans="2:6" x14ac:dyDescent="0.2">
      <c r="B220" t="str">
        <f>IFERROR(INDEX(Players19!$C:$C,MATCH(ROW()-1,Players19!Y:Y,0)),"")</f>
        <v>Patrick Ambrose</v>
      </c>
      <c r="C220" t="str">
        <f>IFERROR(INDEX(Players19!$C:$C,MATCH(ROW()-1,Players19!Z:Z,0)),"")</f>
        <v>Sebastian Ross</v>
      </c>
      <c r="D220" t="str">
        <f>IFERROR(INDEX(Players19!$C:$C,MATCH(ROW()-1,Players19!AA:AA,0)),"")</f>
        <v/>
      </c>
      <c r="E220" t="str">
        <f>IFERROR(INDEX(Players19!$C:$C,MATCH(ROW()-1,Players19!AB:AB,0)),"")</f>
        <v>Nakia Cockatoo</v>
      </c>
      <c r="F220" t="str">
        <f>IFERROR(INDEX(Players19!$C:$C,MATCH(ROW()-1,Players19!AC:AC,0)),"")</f>
        <v/>
      </c>
    </row>
    <row r="221" spans="2:6" x14ac:dyDescent="0.2">
      <c r="B221" t="str">
        <f>IFERROR(INDEX(Players19!$C:$C,MATCH(ROW()-1,Players19!Y:Y,0)),"")</f>
        <v>Patrick Naish</v>
      </c>
      <c r="C221" t="str">
        <f>IFERROR(INDEX(Players19!$C:$C,MATCH(ROW()-1,Players19!Z:Z,0)),"")</f>
        <v>Shane Edwards</v>
      </c>
      <c r="D221" t="str">
        <f>IFERROR(INDEX(Players19!$C:$C,MATCH(ROW()-1,Players19!AA:AA,0)),"")</f>
        <v/>
      </c>
      <c r="E221" t="str">
        <f>IFERROR(INDEX(Players19!$C:$C,MATCH(ROW()-1,Players19!AB:AB,0)),"")</f>
        <v>Nathan Hrovat</v>
      </c>
      <c r="F221" t="str">
        <f>IFERROR(INDEX(Players19!$C:$C,MATCH(ROW()-1,Players19!AC:AC,0)),"")</f>
        <v/>
      </c>
    </row>
    <row r="222" spans="2:6" x14ac:dyDescent="0.2">
      <c r="B222" t="str">
        <f>IFERROR(INDEX(Players19!$C:$C,MATCH(ROW()-1,Players19!Y:Y,0)),"")</f>
        <v>Pearce Hanley</v>
      </c>
      <c r="C222" t="str">
        <f>IFERROR(INDEX(Players19!$C:$C,MATCH(ROW()-1,Players19!Z:Z,0)),"")</f>
        <v>Shaun Burgoyne</v>
      </c>
      <c r="D222" t="str">
        <f>IFERROR(INDEX(Players19!$C:$C,MATCH(ROW()-1,Players19!AA:AA,0)),"")</f>
        <v/>
      </c>
      <c r="E222" t="str">
        <f>IFERROR(INDEX(Players19!$C:$C,MATCH(ROW()-1,Players19!AB:AB,0)),"")</f>
        <v>Nathan Kreuger</v>
      </c>
      <c r="F222" t="str">
        <f>IFERROR(INDEX(Players19!$C:$C,MATCH(ROW()-1,Players19!AC:AC,0)),"")</f>
        <v/>
      </c>
    </row>
    <row r="223" spans="2:6" x14ac:dyDescent="0.2">
      <c r="B223" t="str">
        <f>IFERROR(INDEX(Players19!$C:$C,MATCH(ROW()-1,Players19!Y:Y,0)),"")</f>
        <v>Phil Davis</v>
      </c>
      <c r="C223" t="str">
        <f>IFERROR(INDEX(Players19!$C:$C,MATCH(ROW()-1,Players19!Z:Z,0)),"")</f>
        <v>Shaun Grigg</v>
      </c>
      <c r="D223" t="str">
        <f>IFERROR(INDEX(Players19!$C:$C,MATCH(ROW()-1,Players19!AA:AA,0)),"")</f>
        <v/>
      </c>
      <c r="E223" t="str">
        <f>IFERROR(INDEX(Players19!$C:$C,MATCH(ROW()-1,Players19!AB:AB,0)),"")</f>
        <v>Nathan Vardy</v>
      </c>
      <c r="F223" t="str">
        <f>IFERROR(INDEX(Players19!$C:$C,MATCH(ROW()-1,Players19!AC:AC,0)),"")</f>
        <v/>
      </c>
    </row>
    <row r="224" spans="2:6" x14ac:dyDescent="0.2">
      <c r="B224" t="str">
        <f>IFERROR(INDEX(Players19!$C:$C,MATCH(ROW()-1,Players19!Y:Y,0)),"")</f>
        <v>Riley Bonner</v>
      </c>
      <c r="C224" t="str">
        <f>IFERROR(INDEX(Players19!$C:$C,MATCH(ROW()-1,Players19!Z:Z,0)),"")</f>
        <v>Shaun Higgins</v>
      </c>
      <c r="D224" t="str">
        <f>IFERROR(INDEX(Players19!$C:$C,MATCH(ROW()-1,Players19!AA:AA,0)),"")</f>
        <v/>
      </c>
      <c r="E224" t="str">
        <f>IFERROR(INDEX(Players19!$C:$C,MATCH(ROW()-1,Players19!AB:AB,0)),"")</f>
        <v>Nicholas Holman</v>
      </c>
      <c r="F224" t="str">
        <f>IFERROR(INDEX(Players19!$C:$C,MATCH(ROW()-1,Players19!AC:AC,0)),"")</f>
        <v/>
      </c>
    </row>
    <row r="225" spans="2:6" x14ac:dyDescent="0.2">
      <c r="B225" t="str">
        <f>IFERROR(INDEX(Players19!$C:$C,MATCH(ROW()-1,Players19!Y:Y,0)),"")</f>
        <v>Riley Grundy</v>
      </c>
      <c r="C225" t="str">
        <f>IFERROR(INDEX(Players19!$C:$C,MATCH(ROW()-1,Players19!Z:Z,0)),"")</f>
        <v>Steele Sidebottom</v>
      </c>
      <c r="D225" t="str">
        <f>IFERROR(INDEX(Players19!$C:$C,MATCH(ROW()-1,Players19!AA:AA,0)),"")</f>
        <v/>
      </c>
      <c r="E225" t="str">
        <f>IFERROR(INDEX(Players19!$C:$C,MATCH(ROW()-1,Players19!AB:AB,0)),"")</f>
        <v>Nick Blakey</v>
      </c>
      <c r="F225" t="str">
        <f>IFERROR(INDEX(Players19!$C:$C,MATCH(ROW()-1,Players19!AC:AC,0)),"")</f>
        <v/>
      </c>
    </row>
    <row r="226" spans="2:6" x14ac:dyDescent="0.2">
      <c r="B226" t="str">
        <f>IFERROR(INDEX(Players19!$C:$C,MATCH(ROW()-1,Players19!Y:Y,0)),"")</f>
        <v>Roarke Smith</v>
      </c>
      <c r="C226" t="str">
        <f>IFERROR(INDEX(Players19!$C:$C,MATCH(ROW()-1,Players19!Z:Z,0)),"")</f>
        <v>Stephen Coniglio</v>
      </c>
      <c r="D226" t="str">
        <f>IFERROR(INDEX(Players19!$C:$C,MATCH(ROW()-1,Players19!AA:AA,0)),"")</f>
        <v/>
      </c>
      <c r="E226" t="str">
        <f>IFERROR(INDEX(Players19!$C:$C,MATCH(ROW()-1,Players19!AB:AB,0)),"")</f>
        <v>Nick Larkey</v>
      </c>
      <c r="F226" t="str">
        <f>IFERROR(INDEX(Players19!$C:$C,MATCH(ROW()-1,Players19!AC:AC,0)),"")</f>
        <v/>
      </c>
    </row>
    <row r="227" spans="2:6" x14ac:dyDescent="0.2">
      <c r="B227" t="str">
        <f>IFERROR(INDEX(Players19!$C:$C,MATCH(ROW()-1,Players19!Y:Y,0)),"")</f>
        <v>Robbie Fox</v>
      </c>
      <c r="C227" t="str">
        <f>IFERROR(INDEX(Players19!$C:$C,MATCH(ROW()-1,Players19!Z:Z,0)),"")</f>
        <v>Steven Motlop</v>
      </c>
      <c r="D227" t="str">
        <f>IFERROR(INDEX(Players19!$C:$C,MATCH(ROW()-1,Players19!AA:AA,0)),"")</f>
        <v/>
      </c>
      <c r="E227" t="str">
        <f>IFERROR(INDEX(Players19!$C:$C,MATCH(ROW()-1,Players19!AB:AB,0)),"")</f>
        <v>Noah Balta</v>
      </c>
      <c r="F227" t="str">
        <f>IFERROR(INDEX(Players19!$C:$C,MATCH(ROW()-1,Players19!AC:AC,0)),"")</f>
        <v/>
      </c>
    </row>
    <row r="228" spans="2:6" x14ac:dyDescent="0.2">
      <c r="B228" t="str">
        <f>IFERROR(INDEX(Players19!$C:$C,MATCH(ROW()-1,Players19!Y:Y,0)),"")</f>
        <v>Robbie Tarrant</v>
      </c>
      <c r="C228" t="str">
        <f>IFERROR(INDEX(Players19!$C:$C,MATCH(ROW()-1,Players19!Z:Z,0)),"")</f>
        <v>Sydney Stack</v>
      </c>
      <c r="D228" t="str">
        <f>IFERROR(INDEX(Players19!$C:$C,MATCH(ROW()-1,Players19!AA:AA,0)),"")</f>
        <v/>
      </c>
      <c r="E228" t="str">
        <f>IFERROR(INDEX(Players19!$C:$C,MATCH(ROW()-1,Players19!AB:AB,0)),"")</f>
        <v>Noah Gown</v>
      </c>
      <c r="F228" t="str">
        <f>IFERROR(INDEX(Players19!$C:$C,MATCH(ROW()-1,Players19!AC:AC,0)),"")</f>
        <v/>
      </c>
    </row>
    <row r="229" spans="2:6" x14ac:dyDescent="0.2">
      <c r="B229" t="str">
        <f>IFERROR(INDEX(Players19!$C:$C,MATCH(ROW()-1,Players19!Y:Y,0)),"")</f>
        <v>Rory Laird</v>
      </c>
      <c r="C229" t="str">
        <f>IFERROR(INDEX(Players19!$C:$C,MATCH(ROW()-1,Players19!Z:Z,0)),"")</f>
        <v>Tarryn Thomas</v>
      </c>
      <c r="D229" t="str">
        <f>IFERROR(INDEX(Players19!$C:$C,MATCH(ROW()-1,Players19!AA:AA,0)),"")</f>
        <v/>
      </c>
      <c r="E229" t="str">
        <f>IFERROR(INDEX(Players19!$C:$C,MATCH(ROW()-1,Players19!AB:AB,0)),"")</f>
        <v>Oliver Hanrahan</v>
      </c>
      <c r="F229" t="str">
        <f>IFERROR(INDEX(Players19!$C:$C,MATCH(ROW()-1,Players19!AC:AC,0)),"")</f>
        <v/>
      </c>
    </row>
    <row r="230" spans="2:6" x14ac:dyDescent="0.2">
      <c r="B230" t="str">
        <f>IFERROR(INDEX(Players19!$C:$C,MATCH(ROW()-1,Players19!Y:Y,0)),"")</f>
        <v>Rory Thompson</v>
      </c>
      <c r="C230" t="str">
        <f>IFERROR(INDEX(Players19!$C:$C,MATCH(ROW()-1,Players19!Z:Z,0)),"")</f>
        <v>Taylor Adams</v>
      </c>
      <c r="D230" t="str">
        <f>IFERROR(INDEX(Players19!$C:$C,MATCH(ROW()-1,Players19!AA:AA,0)),"")</f>
        <v/>
      </c>
      <c r="E230" t="str">
        <f>IFERROR(INDEX(Players19!$C:$C,MATCH(ROW()-1,Players19!AB:AB,0)),"")</f>
        <v>Orazio Fantasia</v>
      </c>
      <c r="F230" t="str">
        <f>IFERROR(INDEX(Players19!$C:$C,MATCH(ROW()-1,Players19!AC:AC,0)),"")</f>
        <v/>
      </c>
    </row>
    <row r="231" spans="2:6" x14ac:dyDescent="0.2">
      <c r="B231" t="str">
        <f>IFERROR(INDEX(Players19!$C:$C,MATCH(ROW()-1,Players19!Y:Y,0)),"")</f>
        <v>Ryan Burton</v>
      </c>
      <c r="C231" t="str">
        <f>IFERROR(INDEX(Players19!$C:$C,MATCH(ROW()-1,Players19!Z:Z,0)),"")</f>
        <v>Thomas Berry</v>
      </c>
      <c r="D231" t="str">
        <f>IFERROR(INDEX(Players19!$C:$C,MATCH(ROW()-1,Players19!AA:AA,0)),"")</f>
        <v/>
      </c>
      <c r="E231" t="str">
        <f>IFERROR(INDEX(Players19!$C:$C,MATCH(ROW()-1,Players19!AB:AB,0)),"")</f>
        <v>Oscar McInerney</v>
      </c>
      <c r="F231" t="str">
        <f>IFERROR(INDEX(Players19!$C:$C,MATCH(ROW()-1,Players19!AC:AC,0)),"")</f>
        <v/>
      </c>
    </row>
    <row r="232" spans="2:6" x14ac:dyDescent="0.2">
      <c r="B232" t="str">
        <f>IFERROR(INDEX(Players19!$C:$C,MATCH(ROW()-1,Players19!Y:Y,0)),"")</f>
        <v>Ryan Clarke</v>
      </c>
      <c r="C232" t="str">
        <f>IFERROR(INDEX(Players19!$C:$C,MATCH(ROW()-1,Players19!Z:Z,0)),"")</f>
        <v>Thomas Liberatore</v>
      </c>
      <c r="D232" t="str">
        <f>IFERROR(INDEX(Players19!$C:$C,MATCH(ROW()-1,Players19!AA:AA,0)),"")</f>
        <v/>
      </c>
      <c r="E232" t="str">
        <f>IFERROR(INDEX(Players19!$C:$C,MATCH(ROW()-1,Players19!AB:AB,0)),"")</f>
        <v>Paddy Dow</v>
      </c>
      <c r="F232" t="str">
        <f>IFERROR(INDEX(Players19!$C:$C,MATCH(ROW()-1,Players19!AC:AC,0)),"")</f>
        <v/>
      </c>
    </row>
    <row r="233" spans="2:6" x14ac:dyDescent="0.2">
      <c r="B233" t="str">
        <f>IFERROR(INDEX(Players19!$C:$C,MATCH(ROW()-1,Players19!Y:Y,0)),"")</f>
        <v>Ryan Garthwaite</v>
      </c>
      <c r="C233" t="str">
        <f>IFERROR(INDEX(Players19!$C:$C,MATCH(ROW()-1,Players19!Z:Z,0)),"")</f>
        <v>Thomas Sheridan</v>
      </c>
      <c r="D233" t="str">
        <f>IFERROR(INDEX(Players19!$C:$C,MATCH(ROW()-1,Players19!AA:AA,0)),"")</f>
        <v/>
      </c>
      <c r="E233" t="str">
        <f>IFERROR(INDEX(Players19!$C:$C,MATCH(ROW()-1,Players19!AB:AB,0)),"")</f>
        <v>Pat Kerr</v>
      </c>
      <c r="F233" t="str">
        <f>IFERROR(INDEX(Players19!$C:$C,MATCH(ROW()-1,Players19!AC:AC,0)),"")</f>
        <v/>
      </c>
    </row>
    <row r="234" spans="2:6" x14ac:dyDescent="0.2">
      <c r="B234" t="str">
        <f>IFERROR(INDEX(Players19!$C:$C,MATCH(ROW()-1,Players19!Y:Y,0)),"")</f>
        <v>Ryan Lester</v>
      </c>
      <c r="C234" t="str">
        <f>IFERROR(INDEX(Players19!$C:$C,MATCH(ROW()-1,Players19!Z:Z,0)),"")</f>
        <v>Tim Kelly</v>
      </c>
      <c r="D234" t="str">
        <f>IFERROR(INDEX(Players19!$C:$C,MATCH(ROW()-1,Players19!AA:AA,0)),"")</f>
        <v/>
      </c>
      <c r="E234" t="str">
        <f>IFERROR(INDEX(Players19!$C:$C,MATCH(ROW()-1,Players19!AB:AB,0)),"")</f>
        <v>Patrick Dangerfield</v>
      </c>
      <c r="F234" t="str">
        <f>IFERROR(INDEX(Players19!$C:$C,MATCH(ROW()-1,Players19!AC:AC,0)),"")</f>
        <v/>
      </c>
    </row>
    <row r="235" spans="2:6" x14ac:dyDescent="0.2">
      <c r="B235" t="str">
        <f>IFERROR(INDEX(Players19!$C:$C,MATCH(ROW()-1,Players19!Y:Y,0)),"")</f>
        <v>Ryan Nyhuis</v>
      </c>
      <c r="C235" t="str">
        <f>IFERROR(INDEX(Players19!$C:$C,MATCH(ROW()-1,Players19!Z:Z,0)),"")</f>
        <v>Tim Taranto</v>
      </c>
      <c r="D235" t="str">
        <f>IFERROR(INDEX(Players19!$C:$C,MATCH(ROW()-1,Players19!AA:AA,0)),"")</f>
        <v/>
      </c>
      <c r="E235" t="str">
        <f>IFERROR(INDEX(Players19!$C:$C,MATCH(ROW()-1,Players19!AB:AB,0)),"")</f>
        <v>Patrick Lipinski</v>
      </c>
      <c r="F235" t="str">
        <f>IFERROR(INDEX(Players19!$C:$C,MATCH(ROW()-1,Players19!AC:AC,0)),"")</f>
        <v/>
      </c>
    </row>
    <row r="236" spans="2:6" x14ac:dyDescent="0.2">
      <c r="B236" t="str">
        <f>IFERROR(INDEX(Players19!$C:$C,MATCH(ROW()-1,Players19!Y:Y,0)),"")</f>
        <v>Sam Docherty</v>
      </c>
      <c r="C236" t="str">
        <f>IFERROR(INDEX(Players19!$C:$C,MATCH(ROW()-1,Players19!Z:Z,0)),"")</f>
        <v>Timothy Broomhead</v>
      </c>
      <c r="D236" t="str">
        <f>IFERROR(INDEX(Players19!$C:$C,MATCH(ROW()-1,Players19!AA:AA,0)),"")</f>
        <v/>
      </c>
      <c r="E236" t="str">
        <f>IFERROR(INDEX(Players19!$C:$C,MATCH(ROW()-1,Players19!AB:AB,0)),"")</f>
        <v>Patrick McCartin</v>
      </c>
      <c r="F236" t="str">
        <f>IFERROR(INDEX(Players19!$C:$C,MATCH(ROW()-1,Players19!AC:AC,0)),"")</f>
        <v/>
      </c>
    </row>
    <row r="237" spans="2:6" x14ac:dyDescent="0.2">
      <c r="B237" t="str">
        <f>IFERROR(INDEX(Players19!$C:$C,MATCH(ROW()-1,Players19!Y:Y,0)),"")</f>
        <v>Sam Durdin</v>
      </c>
      <c r="C237" t="str">
        <f>IFERROR(INDEX(Players19!$C:$C,MATCH(ROW()-1,Players19!Z:Z,0)),"")</f>
        <v>Tobe Watson</v>
      </c>
      <c r="D237" t="str">
        <f>IFERROR(INDEX(Players19!$C:$C,MATCH(ROW()-1,Players19!AA:AA,0)),"")</f>
        <v/>
      </c>
      <c r="E237" t="str">
        <f>IFERROR(INDEX(Players19!$C:$C,MATCH(ROW()-1,Players19!AB:AB,0)),"")</f>
        <v>Paul Puopolo</v>
      </c>
      <c r="F237" t="str">
        <f>IFERROR(INDEX(Players19!$C:$C,MATCH(ROW()-1,Players19!AC:AC,0)),"")</f>
        <v/>
      </c>
    </row>
    <row r="238" spans="2:6" x14ac:dyDescent="0.2">
      <c r="B238" t="str">
        <f>IFERROR(INDEX(Players19!$C:$C,MATCH(ROW()-1,Players19!Y:Y,0)),"")</f>
        <v>Sam Frost</v>
      </c>
      <c r="C238" t="str">
        <f>IFERROR(INDEX(Players19!$C:$C,MATCH(ROW()-1,Players19!Z:Z,0)),"")</f>
        <v>Tobin Cox</v>
      </c>
      <c r="D238" t="str">
        <f>IFERROR(INDEX(Players19!$C:$C,MATCH(ROW()-1,Players19!AA:AA,0)),"")</f>
        <v/>
      </c>
      <c r="E238" t="str">
        <f>IFERROR(INDEX(Players19!$C:$C,MATCH(ROW()-1,Players19!AB:AB,0)),"")</f>
        <v>Peter Wright</v>
      </c>
      <c r="F238" t="str">
        <f>IFERROR(INDEX(Players19!$C:$C,MATCH(ROW()-1,Players19!AC:AC,0)),"")</f>
        <v/>
      </c>
    </row>
    <row r="239" spans="2:6" x14ac:dyDescent="0.2">
      <c r="B239" t="str">
        <f>IFERROR(INDEX(Players19!$C:$C,MATCH(ROW()-1,Players19!Y:Y,0)),"")</f>
        <v>Sam Mayes</v>
      </c>
      <c r="C239" t="str">
        <f>IFERROR(INDEX(Players19!$C:$C,MATCH(ROW()-1,Players19!Z:Z,0)),"")</f>
        <v>Toby Bedford</v>
      </c>
      <c r="D239" t="str">
        <f>IFERROR(INDEX(Players19!$C:$C,MATCH(ROW()-1,Players19!AA:AA,0)),"")</f>
        <v/>
      </c>
      <c r="E239" t="str">
        <f>IFERROR(INDEX(Players19!$C:$C,MATCH(ROW()-1,Players19!AB:AB,0)),"")</f>
        <v>Quinton Narkle</v>
      </c>
      <c r="F239" t="str">
        <f>IFERROR(INDEX(Players19!$C:$C,MATCH(ROW()-1,Players19!AC:AC,0)),"")</f>
        <v/>
      </c>
    </row>
    <row r="240" spans="2:6" x14ac:dyDescent="0.2">
      <c r="B240" t="str">
        <f>IFERROR(INDEX(Players19!$C:$C,MATCH(ROW()-1,Players19!Y:Y,0)),"")</f>
        <v>Sam Skinner</v>
      </c>
      <c r="C240" t="str">
        <f>IFERROR(INDEX(Players19!$C:$C,MATCH(ROW()-1,Players19!Z:Z,0)),"")</f>
        <v>Toby McLean</v>
      </c>
      <c r="D240" t="str">
        <f>IFERROR(INDEX(Players19!$C:$C,MATCH(ROW()-1,Players19!AA:AA,0)),"")</f>
        <v/>
      </c>
      <c r="E240" t="str">
        <f>IFERROR(INDEX(Players19!$C:$C,MATCH(ROW()-1,Players19!AB:AB,0)),"")</f>
        <v>Rhys Mathieson</v>
      </c>
      <c r="F240" t="str">
        <f>IFERROR(INDEX(Players19!$C:$C,MATCH(ROW()-1,Players19!AC:AC,0)),"")</f>
        <v/>
      </c>
    </row>
    <row r="241" spans="2:6" x14ac:dyDescent="0.2">
      <c r="B241" t="str">
        <f>IFERROR(INDEX(Players19!$C:$C,MATCH(ROW()-1,Players19!Y:Y,0)),"")</f>
        <v>Sam Taylor</v>
      </c>
      <c r="C241" t="str">
        <f>IFERROR(INDEX(Players19!$C:$C,MATCH(ROW()-1,Players19!Z:Z,0)),"")</f>
        <v>Tom Atkins</v>
      </c>
      <c r="D241" t="str">
        <f>IFERROR(INDEX(Players19!$C:$C,MATCH(ROW()-1,Players19!AA:AA,0)),"")</f>
        <v/>
      </c>
      <c r="E241" t="str">
        <f>IFERROR(INDEX(Players19!$C:$C,MATCH(ROW()-1,Players19!AB:AB,0)),"")</f>
        <v>Richard Douglas</v>
      </c>
      <c r="F241" t="str">
        <f>IFERROR(INDEX(Players19!$C:$C,MATCH(ROW()-1,Players19!AC:AC,0)),"")</f>
        <v/>
      </c>
    </row>
    <row r="242" spans="2:6" x14ac:dyDescent="0.2">
      <c r="B242" t="str">
        <f>IFERROR(INDEX(Players19!$C:$C,MATCH(ROW()-1,Players19!Y:Y,0)),"")</f>
        <v>Samuel Collins</v>
      </c>
      <c r="C242" t="str">
        <f>IFERROR(INDEX(Players19!$C:$C,MATCH(ROW()-1,Players19!Z:Z,0)),"")</f>
        <v>Tom Cutler</v>
      </c>
      <c r="D242" t="str">
        <f>IFERROR(INDEX(Players19!$C:$C,MATCH(ROW()-1,Players19!AA:AA,0)),"")</f>
        <v/>
      </c>
      <c r="E242" t="str">
        <f>IFERROR(INDEX(Players19!$C:$C,MATCH(ROW()-1,Players19!AB:AB,0)),"")</f>
        <v>Riley Knight</v>
      </c>
      <c r="F242" t="str">
        <f>IFERROR(INDEX(Players19!$C:$C,MATCH(ROW()-1,Players19!AC:AC,0)),"")</f>
        <v/>
      </c>
    </row>
    <row r="243" spans="2:6" x14ac:dyDescent="0.2">
      <c r="B243" t="str">
        <f>IFERROR(INDEX(Players19!$C:$C,MATCH(ROW()-1,Players19!Y:Y,0)),"")</f>
        <v>Samuel Murray</v>
      </c>
      <c r="C243" t="str">
        <f>IFERROR(INDEX(Players19!$C:$C,MATCH(ROW()-1,Players19!Z:Z,0)),"")</f>
        <v>Tom Jok</v>
      </c>
      <c r="D243" t="str">
        <f>IFERROR(INDEX(Players19!$C:$C,MATCH(ROW()-1,Players19!AA:AA,0)),"")</f>
        <v/>
      </c>
      <c r="E243" t="str">
        <f>IFERROR(INDEX(Players19!$C:$C,MATCH(ROW()-1,Players19!AB:AB,0)),"")</f>
        <v>Robbie Fox</v>
      </c>
      <c r="F243" t="str">
        <f>IFERROR(INDEX(Players19!$C:$C,MATCH(ROW()-1,Players19!AC:AC,0)),"")</f>
        <v/>
      </c>
    </row>
    <row r="244" spans="2:6" x14ac:dyDescent="0.2">
      <c r="B244" t="str">
        <f>IFERROR(INDEX(Players19!$C:$C,MATCH(ROW()-1,Players19!Y:Y,0)),"")</f>
        <v>Samuel Wright</v>
      </c>
      <c r="C244" t="str">
        <f>IFERROR(INDEX(Players19!$C:$C,MATCH(ROW()-1,Players19!Z:Z,0)),"")</f>
        <v>Tom Joyce</v>
      </c>
      <c r="D244" t="str">
        <f>IFERROR(INDEX(Players19!$C:$C,MATCH(ROW()-1,Players19!AA:AA,0)),"")</f>
        <v/>
      </c>
      <c r="E244" t="str">
        <f>IFERROR(INDEX(Players19!$C:$C,MATCH(ROW()-1,Players19!AB:AB,0)),"")</f>
        <v>Robbie Gray</v>
      </c>
      <c r="F244" t="str">
        <f>IFERROR(INDEX(Players19!$C:$C,MATCH(ROW()-1,Players19!AC:AC,0)),"")</f>
        <v/>
      </c>
    </row>
    <row r="245" spans="2:6" x14ac:dyDescent="0.2">
      <c r="B245" t="str">
        <f>IFERROR(INDEX(Players19!$C:$C,MATCH(ROW()-1,Players19!Y:Y,0)),"")</f>
        <v>Scott Thompson</v>
      </c>
      <c r="C245" t="str">
        <f>IFERROR(INDEX(Players19!$C:$C,MATCH(ROW()-1,Players19!Z:Z,0)),"")</f>
        <v>Tom McKenzie</v>
      </c>
      <c r="D245" t="str">
        <f>IFERROR(INDEX(Players19!$C:$C,MATCH(ROW()-1,Players19!AA:AA,0)),"")</f>
        <v/>
      </c>
      <c r="E245" t="str">
        <f>IFERROR(INDEX(Players19!$C:$C,MATCH(ROW()-1,Players19!AB:AB,0)),"")</f>
        <v>Robert Young</v>
      </c>
      <c r="F245" t="str">
        <f>IFERROR(INDEX(Players19!$C:$C,MATCH(ROW()-1,Players19!AC:AC,0)),"")</f>
        <v/>
      </c>
    </row>
    <row r="246" spans="2:6" x14ac:dyDescent="0.2">
      <c r="B246" t="str">
        <f>IFERROR(INDEX(Players19!$C:$C,MATCH(ROW()-1,Players19!Y:Y,0)),"")</f>
        <v>Shane Kersten</v>
      </c>
      <c r="C246" t="str">
        <f>IFERROR(INDEX(Players19!$C:$C,MATCH(ROW()-1,Players19!Z:Z,0)),"")</f>
        <v>Tom Mitchell</v>
      </c>
      <c r="D246" t="str">
        <f>IFERROR(INDEX(Players19!$C:$C,MATCH(ROW()-1,Players19!AA:AA,0)),"")</f>
        <v/>
      </c>
      <c r="E246" t="str">
        <f>IFERROR(INDEX(Players19!$C:$C,MATCH(ROW()-1,Players19!AB:AB,0)),"")</f>
        <v>Rory Lobb</v>
      </c>
      <c r="F246" t="str">
        <f>IFERROR(INDEX(Players19!$C:$C,MATCH(ROW()-1,Players19!AC:AC,0)),"")</f>
        <v/>
      </c>
    </row>
    <row r="247" spans="2:6" x14ac:dyDescent="0.2">
      <c r="B247" t="str">
        <f>IFERROR(INDEX(Players19!$C:$C,MATCH(ROW()-1,Players19!Y:Y,0)),"")</f>
        <v>Shane Savage</v>
      </c>
      <c r="C247" t="str">
        <f>IFERROR(INDEX(Players19!$C:$C,MATCH(ROW()-1,Players19!Z:Z,0)),"")</f>
        <v>Tom North</v>
      </c>
      <c r="D247" t="str">
        <f>IFERROR(INDEX(Players19!$C:$C,MATCH(ROW()-1,Players19!AA:AA,0)),"")</f>
        <v/>
      </c>
      <c r="E247" t="str">
        <f>IFERROR(INDEX(Players19!$C:$C,MATCH(ROW()-1,Players19!AB:AB,0)),"")</f>
        <v>Rowan Marshall</v>
      </c>
      <c r="F247" t="str">
        <f>IFERROR(INDEX(Players19!$C:$C,MATCH(ROW()-1,Players19!AC:AC,0)),"")</f>
        <v/>
      </c>
    </row>
    <row r="248" spans="2:6" x14ac:dyDescent="0.2">
      <c r="B248" t="str">
        <f>IFERROR(INDEX(Players19!$C:$C,MATCH(ROW()-1,Players19!Y:Y,0)),"")</f>
        <v>Shannon Hurn</v>
      </c>
      <c r="C248" t="str">
        <f>IFERROR(INDEX(Players19!$C:$C,MATCH(ROW()-1,Players19!Z:Z,0)),"")</f>
        <v>Tom Phillips</v>
      </c>
      <c r="D248" t="str">
        <f>IFERROR(INDEX(Players19!$C:$C,MATCH(ROW()-1,Players19!AA:AA,0)),"")</f>
        <v/>
      </c>
      <c r="E248" t="str">
        <f>IFERROR(INDEX(Players19!$C:$C,MATCH(ROW()-1,Players19!AB:AB,0)),"")</f>
        <v>Ryan Schoenmakers</v>
      </c>
      <c r="F248" t="str">
        <f>IFERROR(INDEX(Players19!$C:$C,MATCH(ROW()-1,Players19!AC:AC,0)),"")</f>
        <v/>
      </c>
    </row>
    <row r="249" spans="2:6" x14ac:dyDescent="0.2">
      <c r="B249" t="str">
        <f>IFERROR(INDEX(Players19!$C:$C,MATCH(ROW()-1,Players19!Y:Y,0)),"")</f>
        <v>Stefan Okunbor</v>
      </c>
      <c r="C249" t="str">
        <f>IFERROR(INDEX(Players19!$C:$C,MATCH(ROW()-1,Players19!Z:Z,0)),"")</f>
        <v>Tom Rockliff</v>
      </c>
      <c r="D249" t="str">
        <f>IFERROR(INDEX(Players19!$C:$C,MATCH(ROW()-1,Players19!AA:AA,0)),"")</f>
        <v/>
      </c>
      <c r="E249" t="str">
        <f>IFERROR(INDEX(Players19!$C:$C,MATCH(ROW()-1,Players19!AB:AB,0)),"")</f>
        <v>Ryley Stoddart</v>
      </c>
      <c r="F249" t="str">
        <f>IFERROR(INDEX(Players19!$C:$C,MATCH(ROW()-1,Players19!AC:AC,0)),"")</f>
        <v/>
      </c>
    </row>
    <row r="250" spans="2:6" x14ac:dyDescent="0.2">
      <c r="B250" t="str">
        <f>IFERROR(INDEX(Players19!$C:$C,MATCH(ROW()-1,Players19!Y:Y,0)),"")</f>
        <v>Stephen Hill</v>
      </c>
      <c r="C250" t="str">
        <f>IFERROR(INDEX(Players19!$C:$C,MATCH(ROW()-1,Players19!Z:Z,0)),"")</f>
        <v>Tom Scully</v>
      </c>
      <c r="D250" t="str">
        <f>IFERROR(INDEX(Players19!$C:$C,MATCH(ROW()-1,Players19!AA:AA,0)),"")</f>
        <v/>
      </c>
      <c r="E250" t="str">
        <f>IFERROR(INDEX(Players19!$C:$C,MATCH(ROW()-1,Players19!AB:AB,0)),"")</f>
        <v>Sam Day</v>
      </c>
      <c r="F250" t="str">
        <f>IFERROR(INDEX(Players19!$C:$C,MATCH(ROW()-1,Players19!AC:AC,0)),"")</f>
        <v/>
      </c>
    </row>
    <row r="251" spans="2:6" x14ac:dyDescent="0.2">
      <c r="B251" t="str">
        <f>IFERROR(INDEX(Players19!$C:$C,MATCH(ROW()-1,Players19!Y:Y,0)),"")</f>
        <v>Steven May</v>
      </c>
      <c r="C251" t="str">
        <f>IFERROR(INDEX(Players19!$C:$C,MATCH(ROW()-1,Players19!Z:Z,0)),"")</f>
        <v>Tom Sparrow</v>
      </c>
      <c r="D251" t="str">
        <f>IFERROR(INDEX(Players19!$C:$C,MATCH(ROW()-1,Players19!AA:AA,0)),"")</f>
        <v/>
      </c>
      <c r="E251" t="str">
        <f>IFERROR(INDEX(Players19!$C:$C,MATCH(ROW()-1,Players19!AB:AB,0)),"")</f>
        <v>Sam Gray</v>
      </c>
      <c r="F251" t="str">
        <f>IFERROR(INDEX(Players19!$C:$C,MATCH(ROW()-1,Players19!AC:AC,0)),"")</f>
        <v/>
      </c>
    </row>
    <row r="252" spans="2:6" x14ac:dyDescent="0.2">
      <c r="B252" t="str">
        <f>IFERROR(INDEX(Players19!$C:$C,MATCH(ROW()-1,Players19!Y:Y,0)),"")</f>
        <v>Taylin Duman</v>
      </c>
      <c r="C252" t="str">
        <f>IFERROR(INDEX(Players19!$C:$C,MATCH(ROW()-1,Players19!Z:Z,0)),"")</f>
        <v>Tomas Bugg</v>
      </c>
      <c r="D252" t="str">
        <f>IFERROR(INDEX(Players19!$C:$C,MATCH(ROW()-1,Players19!AA:AA,0)),"")</f>
        <v/>
      </c>
      <c r="E252" t="str">
        <f>IFERROR(INDEX(Players19!$C:$C,MATCH(ROW()-1,Players19!AB:AB,0)),"")</f>
        <v>Sam Menegola</v>
      </c>
      <c r="F252" t="str">
        <f>IFERROR(INDEX(Players19!$C:$C,MATCH(ROW()-1,Players19!AC:AC,0)),"")</f>
        <v/>
      </c>
    </row>
    <row r="253" spans="2:6" x14ac:dyDescent="0.2">
      <c r="B253" t="str">
        <f>IFERROR(INDEX(Players19!$C:$C,MATCH(ROW()-1,Players19!Y:Y,0)),"")</f>
        <v>Taylor Duryea</v>
      </c>
      <c r="C253" t="str">
        <f>IFERROR(INDEX(Players19!$C:$C,MATCH(ROW()-1,Players19!Z:Z,0)),"")</f>
        <v>Touk Miller</v>
      </c>
      <c r="D253" t="str">
        <f>IFERROR(INDEX(Players19!$C:$C,MATCH(ROW()-1,Players19!AA:AA,0)),"")</f>
        <v/>
      </c>
      <c r="E253" t="str">
        <f>IFERROR(INDEX(Players19!$C:$C,MATCH(ROW()-1,Players19!AB:AB,0)),"")</f>
        <v>Sam Petrevski-Seton</v>
      </c>
      <c r="F253" t="str">
        <f>IFERROR(INDEX(Players19!$C:$C,MATCH(ROW()-1,Players19!AC:AC,0)),"")</f>
        <v/>
      </c>
    </row>
    <row r="254" spans="2:6" x14ac:dyDescent="0.2">
      <c r="B254" t="str">
        <f>IFERROR(INDEX(Players19!$C:$C,MATCH(ROW()-1,Players19!Y:Y,0)),"")</f>
        <v>Teia Miles</v>
      </c>
      <c r="C254" t="str">
        <f>IFERROR(INDEX(Players19!$C:$C,MATCH(ROW()-1,Players19!Z:Z,0)),"")</f>
        <v>Travis Colyer</v>
      </c>
      <c r="D254" t="str">
        <f>IFERROR(INDEX(Players19!$C:$C,MATCH(ROW()-1,Players19!AA:AA,0)),"")</f>
        <v/>
      </c>
      <c r="E254" t="str">
        <f>IFERROR(INDEX(Players19!$C:$C,MATCH(ROW()-1,Players19!AB:AB,0)),"")</f>
        <v>Sam Reid (GWS)</v>
      </c>
      <c r="F254" t="str">
        <f>IFERROR(INDEX(Players19!$C:$C,MATCH(ROW()-1,Players19!AC:AC,0)),"")</f>
        <v/>
      </c>
    </row>
    <row r="255" spans="2:6" x14ac:dyDescent="0.2">
      <c r="B255" t="str">
        <f>IFERROR(INDEX(Players19!$C:$C,MATCH(ROW()-1,Players19!Y:Y,0)),"")</f>
        <v>Thomas Jonas</v>
      </c>
      <c r="C255" t="str">
        <f>IFERROR(INDEX(Players19!$C:$C,MATCH(ROW()-1,Players19!Z:Z,0)),"")</f>
        <v>Trent Cotchin</v>
      </c>
      <c r="D255" t="str">
        <f>IFERROR(INDEX(Players19!$C:$C,MATCH(ROW()-1,Players19!AA:AA,0)),"")</f>
        <v/>
      </c>
      <c r="E255" t="str">
        <f>IFERROR(INDEX(Players19!$C:$C,MATCH(ROW()-1,Players19!AB:AB,0)),"")</f>
        <v>Sam Reid (S)</v>
      </c>
      <c r="F255" t="str">
        <f>IFERROR(INDEX(Players19!$C:$C,MATCH(ROW()-1,Players19!AC:AC,0)),"")</f>
        <v/>
      </c>
    </row>
    <row r="256" spans="2:6" x14ac:dyDescent="0.2">
      <c r="B256" t="str">
        <f>IFERROR(INDEX(Players19!$C:$C,MATCH(ROW()-1,Players19!Y:Y,0)),"")</f>
        <v>Thomas Murphy</v>
      </c>
      <c r="C256" t="str">
        <f>IFERROR(INDEX(Players19!$C:$C,MATCH(ROW()-1,Players19!Z:Z,0)),"")</f>
        <v>Trent Dumont</v>
      </c>
      <c r="D256" t="str">
        <f>IFERROR(INDEX(Players19!$C:$C,MATCH(ROW()-1,Players19!AA:AA,0)),"")</f>
        <v/>
      </c>
      <c r="E256" t="str">
        <f>IFERROR(INDEX(Players19!$C:$C,MATCH(ROW()-1,Players19!AB:AB,0)),"")</f>
        <v>Sam Sturt</v>
      </c>
      <c r="F256" t="str">
        <f>IFERROR(INDEX(Players19!$C:$C,MATCH(ROW()-1,Players19!AC:AC,0)),"")</f>
        <v/>
      </c>
    </row>
    <row r="257" spans="2:6" x14ac:dyDescent="0.2">
      <c r="B257" t="str">
        <f>IFERROR(INDEX(Players19!$C:$C,MATCH(ROW()-1,Players19!Y:Y,0)),"")</f>
        <v>Thomas Stewart</v>
      </c>
      <c r="C257" t="str">
        <f>IFERROR(INDEX(Players19!$C:$C,MATCH(ROW()-1,Players19!Z:Z,0)),"")</f>
        <v>Trent Mynott</v>
      </c>
      <c r="D257" t="str">
        <f>IFERROR(INDEX(Players19!$C:$C,MATCH(ROW()-1,Players19!AA:AA,0)),"")</f>
        <v/>
      </c>
      <c r="E257" t="str">
        <f>IFERROR(INDEX(Players19!$C:$C,MATCH(ROW()-1,Players19!AB:AB,0)),"")</f>
        <v>Sam Switkowski</v>
      </c>
      <c r="F257" t="str">
        <f>IFERROR(INDEX(Players19!$C:$C,MATCH(ROW()-1,Players19!AC:AC,0)),"")</f>
        <v/>
      </c>
    </row>
    <row r="258" spans="2:6" x14ac:dyDescent="0.2">
      <c r="B258" t="str">
        <f>IFERROR(INDEX(Players19!$C:$C,MATCH(ROW()-1,Players19!Y:Y,0)),"")</f>
        <v>Timothy Mohr</v>
      </c>
      <c r="C258" t="str">
        <f>IFERROR(INDEX(Players19!$C:$C,MATCH(ROW()-1,Players19!Z:Z,0)),"")</f>
        <v>Will Brodie</v>
      </c>
      <c r="D258" t="str">
        <f>IFERROR(INDEX(Players19!$C:$C,MATCH(ROW()-1,Players19!AA:AA,0)),"")</f>
        <v/>
      </c>
      <c r="E258" t="str">
        <f>IFERROR(INDEX(Players19!$C:$C,MATCH(ROW()-1,Players19!AB:AB,0)),"")</f>
        <v>Sam Weideman</v>
      </c>
      <c r="F258" t="str">
        <f>IFERROR(INDEX(Players19!$C:$C,MATCH(ROW()-1,Players19!AC:AC,0)),"")</f>
        <v/>
      </c>
    </row>
    <row r="259" spans="2:6" x14ac:dyDescent="0.2">
      <c r="B259" t="str">
        <f>IFERROR(INDEX(Players19!$C:$C,MATCH(ROW()-1,Players19!Y:Y,0)),"")</f>
        <v>Tobe Watson</v>
      </c>
      <c r="C259" t="str">
        <f>IFERROR(INDEX(Players19!$C:$C,MATCH(ROW()-1,Players19!Z:Z,0)),"")</f>
        <v>Will Golds</v>
      </c>
      <c r="D259" t="str">
        <f>IFERROR(INDEX(Players19!$C:$C,MATCH(ROW()-1,Players19!AA:AA,0)),"")</f>
        <v/>
      </c>
      <c r="E259" t="str">
        <f>IFERROR(INDEX(Players19!$C:$C,MATCH(ROW()-1,Players19!AB:AB,0)),"")</f>
        <v>Sam Wicks</v>
      </c>
      <c r="F259" t="str">
        <f>IFERROR(INDEX(Players19!$C:$C,MATCH(ROW()-1,Players19!AC:AC,0)),"")</f>
        <v/>
      </c>
    </row>
    <row r="260" spans="2:6" x14ac:dyDescent="0.2">
      <c r="B260" t="str">
        <f>IFERROR(INDEX(Players19!$C:$C,MATCH(ROW()-1,Players19!Y:Y,0)),"")</f>
        <v>Tom Barrass</v>
      </c>
      <c r="C260" t="str">
        <f>IFERROR(INDEX(Players19!$C:$C,MATCH(ROW()-1,Players19!Z:Z,0)),"")</f>
        <v>Will Hayes</v>
      </c>
      <c r="D260" t="str">
        <f>IFERROR(INDEX(Players19!$C:$C,MATCH(ROW()-1,Players19!AA:AA,0)),"")</f>
        <v/>
      </c>
      <c r="E260" t="str">
        <f>IFERROR(INDEX(Players19!$C:$C,MATCH(ROW()-1,Players19!AB:AB,0)),"")</f>
        <v>Scott Jones</v>
      </c>
      <c r="F260" t="str">
        <f>IFERROR(INDEX(Players19!$C:$C,MATCH(ROW()-1,Players19!AC:AC,0)),"")</f>
        <v/>
      </c>
    </row>
    <row r="261" spans="2:6" x14ac:dyDescent="0.2">
      <c r="B261" t="str">
        <f>IFERROR(INDEX(Players19!$C:$C,MATCH(ROW()-1,Players19!Y:Y,0)),"")</f>
        <v>Tom Clurey</v>
      </c>
      <c r="C261" t="str">
        <f>IFERROR(INDEX(Players19!$C:$C,MATCH(ROW()-1,Players19!Z:Z,0)),"")</f>
        <v>Will Setterfield</v>
      </c>
      <c r="D261" t="str">
        <f>IFERROR(INDEX(Players19!$C:$C,MATCH(ROW()-1,Players19!AA:AA,0)),"")</f>
        <v/>
      </c>
      <c r="E261" t="str">
        <f>IFERROR(INDEX(Players19!$C:$C,MATCH(ROW()-1,Players19!AB:AB,0)),"")</f>
        <v>Scott Lycett</v>
      </c>
      <c r="F261" t="str">
        <f>IFERROR(INDEX(Players19!$C:$C,MATCH(ROW()-1,Players19!AC:AC,0)),"")</f>
        <v/>
      </c>
    </row>
    <row r="262" spans="2:6" x14ac:dyDescent="0.2">
      <c r="B262" t="str">
        <f>IFERROR(INDEX(Players19!$C:$C,MATCH(ROW()-1,Players19!Y:Y,0)),"")</f>
        <v>Tom Cole</v>
      </c>
      <c r="C262" t="str">
        <f>IFERROR(INDEX(Players19!$C:$C,MATCH(ROW()-1,Players19!Z:Z,0)),"")</f>
        <v>Willem Drew</v>
      </c>
      <c r="D262" t="str">
        <f>IFERROR(INDEX(Players19!$C:$C,MATCH(ROW()-1,Players19!AA:AA,0)),"")</f>
        <v/>
      </c>
      <c r="E262" t="str">
        <f>IFERROR(INDEX(Players19!$C:$C,MATCH(ROW()-1,Players19!AB:AB,0)),"")</f>
        <v>Sean Lemmens</v>
      </c>
      <c r="F262" t="str">
        <f>IFERROR(INDEX(Players19!$C:$C,MATCH(ROW()-1,Players19!AC:AC,0)),"")</f>
        <v/>
      </c>
    </row>
    <row r="263" spans="2:6" x14ac:dyDescent="0.2">
      <c r="B263" t="str">
        <f>IFERROR(INDEX(Players19!$C:$C,MATCH(ROW()-1,Players19!Y:Y,0)),"")</f>
        <v>Tom Doedee</v>
      </c>
      <c r="C263" t="str">
        <f>IFERROR(INDEX(Players19!$C:$C,MATCH(ROW()-1,Players19!Z:Z,0)),"")</f>
        <v>Xavier Duursma</v>
      </c>
      <c r="D263" t="str">
        <f>IFERROR(INDEX(Players19!$C:$C,MATCH(ROW()-1,Players19!AA:AA,0)),"")</f>
        <v/>
      </c>
      <c r="E263" t="str">
        <f>IFERROR(INDEX(Players19!$C:$C,MATCH(ROW()-1,Players19!AB:AB,0)),"")</f>
        <v>Shai Bolton</v>
      </c>
      <c r="F263" t="str">
        <f>IFERROR(INDEX(Players19!$C:$C,MATCH(ROW()-1,Players19!AC:AC,0)),"")</f>
        <v/>
      </c>
    </row>
    <row r="264" spans="2:6" x14ac:dyDescent="0.2">
      <c r="B264" t="str">
        <f>IFERROR(INDEX(Players19!$C:$C,MATCH(ROW()-1,Players19!Y:Y,0)),"")</f>
        <v>Tom Langdon</v>
      </c>
      <c r="C264" t="str">
        <f>IFERROR(INDEX(Players19!$C:$C,MATCH(ROW()-1,Players19!Z:Z,0)),"")</f>
        <v>Xavier O'Halloran</v>
      </c>
      <c r="D264" t="str">
        <f>IFERROR(INDEX(Players19!$C:$C,MATCH(ROW()-1,Players19!AA:AA,0)),"")</f>
        <v/>
      </c>
      <c r="E264" t="str">
        <f>IFERROR(INDEX(Players19!$C:$C,MATCH(ROW()-1,Players19!AB:AB,0)),"")</f>
        <v>Shane Edwards</v>
      </c>
      <c r="F264" t="str">
        <f>IFERROR(INDEX(Players19!$C:$C,MATCH(ROW()-1,Players19!AC:AC,0)),"")</f>
        <v/>
      </c>
    </row>
    <row r="265" spans="2:6" x14ac:dyDescent="0.2">
      <c r="B265" t="str">
        <f>IFERROR(INDEX(Players19!$C:$C,MATCH(ROW()-1,Players19!Y:Y,0)),"")</f>
        <v>Tom McKenzie</v>
      </c>
      <c r="C265" t="str">
        <f>IFERROR(INDEX(Players19!$C:$C,MATCH(ROW()-1,Players19!Z:Z,0)),"")</f>
        <v>Xavier O'Neill</v>
      </c>
      <c r="D265" t="str">
        <f>IFERROR(INDEX(Players19!$C:$C,MATCH(ROW()-1,Players19!AA:AA,0)),"")</f>
        <v/>
      </c>
      <c r="E265" t="str">
        <f>IFERROR(INDEX(Players19!$C:$C,MATCH(ROW()-1,Players19!AB:AB,0)),"")</f>
        <v>Shane McAdam</v>
      </c>
      <c r="F265" t="str">
        <f>IFERROR(INDEX(Players19!$C:$C,MATCH(ROW()-1,Players19!AC:AC,0)),"")</f>
        <v/>
      </c>
    </row>
    <row r="266" spans="2:6" x14ac:dyDescent="0.2">
      <c r="B266" t="str">
        <f>IFERROR(INDEX(Players19!$C:$C,MATCH(ROW()-1,Players19!Y:Y,0)),"")</f>
        <v>Tom Williamson</v>
      </c>
      <c r="C266" t="str">
        <f>IFERROR(INDEX(Players19!$C:$C,MATCH(ROW()-1,Players19!Z:Z,0)),"")</f>
        <v>Zac Bailey</v>
      </c>
      <c r="D266" t="str">
        <f>IFERROR(INDEX(Players19!$C:$C,MATCH(ROW()-1,Players19!AA:AA,0)),"")</f>
        <v/>
      </c>
      <c r="E266" t="str">
        <f>IFERROR(INDEX(Players19!$C:$C,MATCH(ROW()-1,Players19!AB:AB,0)),"")</f>
        <v>Shaun Atley</v>
      </c>
      <c r="F266" t="str">
        <f>IFERROR(INDEX(Players19!$C:$C,MATCH(ROW()-1,Players19!AC:AC,0)),"")</f>
        <v/>
      </c>
    </row>
    <row r="267" spans="2:6" x14ac:dyDescent="0.2">
      <c r="B267" t="str">
        <f>IFERROR(INDEX(Players19!$C:$C,MATCH(ROW()-1,Players19!Y:Y,0)),"")</f>
        <v>Trent McKenzie</v>
      </c>
      <c r="C267" t="str">
        <f>IFERROR(INDEX(Players19!$C:$C,MATCH(ROW()-1,Players19!Z:Z,0)),"")</f>
        <v>Zac Fisher</v>
      </c>
      <c r="D267" t="str">
        <f>IFERROR(INDEX(Players19!$C:$C,MATCH(ROW()-1,Players19!AA:AA,0)),"")</f>
        <v/>
      </c>
      <c r="E267" t="str">
        <f>IFERROR(INDEX(Players19!$C:$C,MATCH(ROW()-1,Players19!AB:AB,0)),"")</f>
        <v>Shaun McKernan</v>
      </c>
      <c r="F267" t="str">
        <f>IFERROR(INDEX(Players19!$C:$C,MATCH(ROW()-1,Players19!AC:AC,0)),"")</f>
        <v/>
      </c>
    </row>
    <row r="268" spans="2:6" x14ac:dyDescent="0.2">
      <c r="B268" t="str">
        <f>IFERROR(INDEX(Players19!$C:$C,MATCH(ROW()-1,Players19!Y:Y,0)),"")</f>
        <v>Tyler Brown</v>
      </c>
      <c r="C268" t="str">
        <f>IFERROR(INDEX(Players19!$C:$C,MATCH(ROW()-1,Players19!Z:Z,0)),"")</f>
        <v>Zachary Merrett</v>
      </c>
      <c r="D268" t="str">
        <f>IFERROR(INDEX(Players19!$C:$C,MATCH(ROW()-1,Players19!AA:AA,0)),"")</f>
        <v/>
      </c>
      <c r="E268" t="str">
        <f>IFERROR(INDEX(Players19!$C:$C,MATCH(ROW()-1,Players19!AB:AB,0)),"")</f>
        <v>Stefan Giro</v>
      </c>
      <c r="F268" t="str">
        <f>IFERROR(INDEX(Players19!$C:$C,MATCH(ROW()-1,Players19!AC:AC,0)),"")</f>
        <v/>
      </c>
    </row>
    <row r="269" spans="2:6" x14ac:dyDescent="0.2">
      <c r="B269" t="str">
        <f>IFERROR(INDEX(Players19!$C:$C,MATCH(ROW()-1,Players19!Y:Y,0)),"")</f>
        <v>Tyson Goldsack</v>
      </c>
      <c r="C269" t="str">
        <f>IFERROR(INDEX(Players19!$C:$C,MATCH(ROW()-1,Players19!Z:Z,0)),"")</f>
        <v>Zachary Sproule</v>
      </c>
      <c r="D269" t="str">
        <f>IFERROR(INDEX(Players19!$C:$C,MATCH(ROW()-1,Players19!AA:AA,0)),"")</f>
        <v/>
      </c>
      <c r="E269" t="str">
        <f>IFERROR(INDEX(Players19!$C:$C,MATCH(ROW()-1,Players19!AB:AB,0)),"")</f>
        <v>Stefan Okunbor</v>
      </c>
      <c r="F269" t="str">
        <f>IFERROR(INDEX(Players19!$C:$C,MATCH(ROW()-1,Players19!AC:AC,0)),"")</f>
        <v/>
      </c>
    </row>
    <row r="270" spans="2:6" x14ac:dyDescent="0.2">
      <c r="B270" t="str">
        <f>IFERROR(INDEX(Players19!$C:$C,MATCH(ROW()-1,Players19!Y:Y,0)),"")</f>
        <v>Wayne Milera</v>
      </c>
      <c r="C270" t="str">
        <f>IFERROR(INDEX(Players19!$C:$C,MATCH(ROW()-1,Players19!Z:Z,0)),"")</f>
        <v>Zak Butters</v>
      </c>
      <c r="D270" t="str">
        <f>IFERROR(INDEX(Players19!$C:$C,MATCH(ROW()-1,Players19!AA:AA,0)),"")</f>
        <v/>
      </c>
      <c r="E270" t="str">
        <f>IFERROR(INDEX(Players19!$C:$C,MATCH(ROW()-1,Players19!AB:AB,0)),"")</f>
        <v>Steven Motlop</v>
      </c>
      <c r="F270" t="str">
        <f>IFERROR(INDEX(Players19!$C:$C,MATCH(ROW()-1,Players19!AC:AC,0)),"")</f>
        <v/>
      </c>
    </row>
    <row r="271" spans="2:6" x14ac:dyDescent="0.2">
      <c r="B271" t="str">
        <f>IFERROR(INDEX(Players19!$C:$C,MATCH(ROW()-1,Players19!Y:Y,0)),"")</f>
        <v>Will Hamill</v>
      </c>
      <c r="C271" t="str">
        <f>IFERROR(INDEX(Players19!$C:$C,MATCH(ROW()-1,Players19!Z:Z,0)),"")</f>
        <v/>
      </c>
      <c r="D271" t="str">
        <f>IFERROR(INDEX(Players19!$C:$C,MATCH(ROW()-1,Players19!AA:AA,0)),"")</f>
        <v/>
      </c>
      <c r="E271" t="str">
        <f>IFERROR(INDEX(Players19!$C:$C,MATCH(ROW()-1,Players19!AB:AB,0)),"")</f>
        <v>Taylor Garner</v>
      </c>
      <c r="F271" t="str">
        <f>IFERROR(INDEX(Players19!$C:$C,MATCH(ROW()-1,Players19!AC:AC,0)),"")</f>
        <v/>
      </c>
    </row>
    <row r="272" spans="2:6" x14ac:dyDescent="0.2">
      <c r="B272" t="str">
        <f>IFERROR(INDEX(Players19!$C:$C,MATCH(ROW()-1,Players19!Y:Y,0)),"")</f>
        <v>Will Kelly</v>
      </c>
      <c r="C272" t="str">
        <f>IFERROR(INDEX(Players19!$C:$C,MATCH(ROW()-1,Players19!Z:Z,0)),"")</f>
        <v/>
      </c>
      <c r="D272" t="str">
        <f>IFERROR(INDEX(Players19!$C:$C,MATCH(ROW()-1,Players19!AA:AA,0)),"")</f>
        <v/>
      </c>
      <c r="E272" t="str">
        <f>IFERROR(INDEX(Players19!$C:$C,MATCH(ROW()-1,Players19!AB:AB,0)),"")</f>
        <v>Taylor Walker</v>
      </c>
      <c r="F272" t="str">
        <f>IFERROR(INDEX(Players19!$C:$C,MATCH(ROW()-1,Players19!AC:AC,0)),"")</f>
        <v/>
      </c>
    </row>
    <row r="273" spans="2:6" x14ac:dyDescent="0.2">
      <c r="B273" t="str">
        <f>IFERROR(INDEX(Players19!$C:$C,MATCH(ROW()-1,Players19!Y:Y,0)),"")</f>
        <v>Will Schofield</v>
      </c>
      <c r="C273" t="str">
        <f>IFERROR(INDEX(Players19!$C:$C,MATCH(ROW()-1,Players19!Z:Z,0)),"")</f>
        <v/>
      </c>
      <c r="D273" t="str">
        <f>IFERROR(INDEX(Players19!$C:$C,MATCH(ROW()-1,Players19!AA:AA,0)),"")</f>
        <v/>
      </c>
      <c r="E273" t="str">
        <f>IFERROR(INDEX(Players19!$C:$C,MATCH(ROW()-1,Players19!AB:AB,0)),"")</f>
        <v>Thomas Boyd</v>
      </c>
      <c r="F273" t="str">
        <f>IFERROR(INDEX(Players19!$C:$C,MATCH(ROW()-1,Players19!AC:AC,0)),"")</f>
        <v/>
      </c>
    </row>
    <row r="274" spans="2:6" x14ac:dyDescent="0.2">
      <c r="B274" t="str">
        <f>IFERROR(INDEX(Players19!$C:$C,MATCH(ROW()-1,Players19!Y:Y,0)),"")</f>
        <v>Xavier Duursma</v>
      </c>
      <c r="C274" t="str">
        <f>IFERROR(INDEX(Players19!$C:$C,MATCH(ROW()-1,Players19!Z:Z,0)),"")</f>
        <v/>
      </c>
      <c r="D274" t="str">
        <f>IFERROR(INDEX(Players19!$C:$C,MATCH(ROW()-1,Players19!AA:AA,0)),"")</f>
        <v/>
      </c>
      <c r="E274" t="str">
        <f>IFERROR(INDEX(Players19!$C:$C,MATCH(ROW()-1,Players19!AB:AB,0)),"")</f>
        <v>Thomas Wilkinson</v>
      </c>
      <c r="F274" t="str">
        <f>IFERROR(INDEX(Players19!$C:$C,MATCH(ROW()-1,Players19!AC:AC,0)),"")</f>
        <v/>
      </c>
    </row>
    <row r="275" spans="2:6" x14ac:dyDescent="0.2">
      <c r="B275" t="str">
        <f>IFERROR(INDEX(Players19!$C:$C,MATCH(ROW()-1,Players19!Y:Y,0)),"")</f>
        <v>Zach Guthrie</v>
      </c>
      <c r="C275" t="str">
        <f>IFERROR(INDEX(Players19!$C:$C,MATCH(ROW()-1,Players19!Z:Z,0)),"")</f>
        <v/>
      </c>
      <c r="D275" t="str">
        <f>IFERROR(INDEX(Players19!$C:$C,MATCH(ROW()-1,Players19!AA:AA,0)),"")</f>
        <v/>
      </c>
      <c r="E275" t="str">
        <f>IFERROR(INDEX(Players19!$C:$C,MATCH(ROW()-1,Players19!AB:AB,0)),"")</f>
        <v>Tim Kelly</v>
      </c>
      <c r="F275" t="str">
        <f>IFERROR(INDEX(Players19!$C:$C,MATCH(ROW()-1,Players19!AC:AC,0)),"")</f>
        <v/>
      </c>
    </row>
    <row r="276" spans="2:6" x14ac:dyDescent="0.2">
      <c r="B276" t="str">
        <f>IFERROR(INDEX(Players19!$C:$C,MATCH(ROW()-1,Players19!Y:Y,0)),"")</f>
        <v>Zach Tuohy</v>
      </c>
      <c r="C276" t="str">
        <f>IFERROR(INDEX(Players19!$C:$C,MATCH(ROW()-1,Players19!Z:Z,0)),"")</f>
        <v/>
      </c>
      <c r="D276" t="str">
        <f>IFERROR(INDEX(Players19!$C:$C,MATCH(ROW()-1,Players19!AA:AA,0)),"")</f>
        <v/>
      </c>
      <c r="E276" t="str">
        <f>IFERROR(INDEX(Players19!$C:$C,MATCH(ROW()-1,Players19!AB:AB,0)),"")</f>
        <v>Tim Membrey</v>
      </c>
      <c r="F276" t="str">
        <f>IFERROR(INDEX(Players19!$C:$C,MATCH(ROW()-1,Players19!AC:AC,0)),"")</f>
        <v/>
      </c>
    </row>
    <row r="277" spans="2:6" x14ac:dyDescent="0.2">
      <c r="B277" t="str">
        <f>IFERROR(INDEX(Players19!$C:$C,MATCH(ROW()-1,Players19!Y:Y,0)),"")</f>
        <v>Zachary Williams</v>
      </c>
      <c r="C277" t="str">
        <f>IFERROR(INDEX(Players19!$C:$C,MATCH(ROW()-1,Players19!Z:Z,0)),"")</f>
        <v/>
      </c>
      <c r="D277" t="str">
        <f>IFERROR(INDEX(Players19!$C:$C,MATCH(ROW()-1,Players19!AA:AA,0)),"")</f>
        <v/>
      </c>
      <c r="E277" t="str">
        <f>IFERROR(INDEX(Players19!$C:$C,MATCH(ROW()-1,Players19!AB:AB,0)),"")</f>
        <v>Tim O'Brien</v>
      </c>
      <c r="F277" t="str">
        <f>IFERROR(INDEX(Players19!$C:$C,MATCH(ROW()-1,Players19!AC:AC,0)),"")</f>
        <v/>
      </c>
    </row>
    <row r="278" spans="2:6" x14ac:dyDescent="0.2">
      <c r="B278" t="str">
        <f>IFERROR(INDEX(Players19!$C:$C,MATCH(ROW()-1,Players19!Y:Y,0)),"")</f>
        <v>Zaine Cordy</v>
      </c>
      <c r="C278" t="str">
        <f>IFERROR(INDEX(Players19!$C:$C,MATCH(ROW()-1,Players19!Z:Z,0)),"")</f>
        <v/>
      </c>
      <c r="D278" t="str">
        <f>IFERROR(INDEX(Players19!$C:$C,MATCH(ROW()-1,Players19!AA:AA,0)),"")</f>
        <v/>
      </c>
      <c r="E278" t="str">
        <f>IFERROR(INDEX(Players19!$C:$C,MATCH(ROW()-1,Players19!AB:AB,0)),"")</f>
        <v>Tim Smith</v>
      </c>
      <c r="F278" t="str">
        <f>IFERROR(INDEX(Players19!$C:$C,MATCH(ROW()-1,Players19!AC:AC,0)),"")</f>
        <v/>
      </c>
    </row>
    <row r="279" spans="2:6" x14ac:dyDescent="0.2">
      <c r="B279" t="str">
        <f>IFERROR(INDEX(Players19!$C:$C,MATCH(ROW()-1,Players19!Y:Y,0)),"")</f>
        <v>Zak Jones</v>
      </c>
      <c r="C279" t="str">
        <f>IFERROR(INDEX(Players19!$C:$C,MATCH(ROW()-1,Players19!Z:Z,0)),"")</f>
        <v/>
      </c>
      <c r="D279" t="str">
        <f>IFERROR(INDEX(Players19!$C:$C,MATCH(ROW()-1,Players19!AA:AA,0)),"")</f>
        <v/>
      </c>
      <c r="E279" t="str">
        <f>IFERROR(INDEX(Players19!$C:$C,MATCH(ROW()-1,Players19!AB:AB,0)),"")</f>
        <v>Timothy Broomhead</v>
      </c>
      <c r="F279" t="str">
        <f>IFERROR(INDEX(Players19!$C:$C,MATCH(ROW()-1,Players19!AC:AC,0)),"")</f>
        <v/>
      </c>
    </row>
    <row r="280" spans="2:6" x14ac:dyDescent="0.2">
      <c r="B280" t="str">
        <f>IFERROR(INDEX(Players19!$C:$C,MATCH(ROW()-1,Players19!Y:Y,0)),"")</f>
        <v/>
      </c>
      <c r="C280" t="str">
        <f>IFERROR(INDEX(Players19!$C:$C,MATCH(ROW()-1,Players19!Z:Z,0)),"")</f>
        <v/>
      </c>
      <c r="D280" t="str">
        <f>IFERROR(INDEX(Players19!$C:$C,MATCH(ROW()-1,Players19!AA:AA,0)),"")</f>
        <v/>
      </c>
      <c r="E280" t="str">
        <f>IFERROR(INDEX(Players19!$C:$C,MATCH(ROW()-1,Players19!AB:AB,0)),"")</f>
        <v>Tobin Cox</v>
      </c>
      <c r="F280" t="str">
        <f>IFERROR(INDEX(Players19!$C:$C,MATCH(ROW()-1,Players19!AC:AC,0)),"")</f>
        <v/>
      </c>
    </row>
    <row r="281" spans="2:6" x14ac:dyDescent="0.2">
      <c r="B281" t="str">
        <f>IFERROR(INDEX(Players19!$C:$C,MATCH(ROW()-1,Players19!Y:Y,0)),"")</f>
        <v/>
      </c>
      <c r="C281" t="str">
        <f>IFERROR(INDEX(Players19!$C:$C,MATCH(ROW()-1,Players19!Z:Z,0)),"")</f>
        <v/>
      </c>
      <c r="D281" t="str">
        <f>IFERROR(INDEX(Players19!$C:$C,MATCH(ROW()-1,Players19!AA:AA,0)),"")</f>
        <v/>
      </c>
      <c r="E281" t="str">
        <f>IFERROR(INDEX(Players19!$C:$C,MATCH(ROW()-1,Players19!AB:AB,0)),"")</f>
        <v>Toby Bedford</v>
      </c>
      <c r="F281" t="str">
        <f>IFERROR(INDEX(Players19!$C:$C,MATCH(ROW()-1,Players19!AC:AC,0)),"")</f>
        <v/>
      </c>
    </row>
    <row r="282" spans="2:6" x14ac:dyDescent="0.2">
      <c r="B282" t="str">
        <f>IFERROR(INDEX(Players19!$C:$C,MATCH(ROW()-1,Players19!Y:Y,0)),"")</f>
        <v/>
      </c>
      <c r="C282" t="str">
        <f>IFERROR(INDEX(Players19!$C:$C,MATCH(ROW()-1,Players19!Z:Z,0)),"")</f>
        <v/>
      </c>
      <c r="D282" t="str">
        <f>IFERROR(INDEX(Players19!$C:$C,MATCH(ROW()-1,Players19!AA:AA,0)),"")</f>
        <v/>
      </c>
      <c r="E282" t="str">
        <f>IFERROR(INDEX(Players19!$C:$C,MATCH(ROW()-1,Players19!AB:AB,0)),"")</f>
        <v>Toby Greene</v>
      </c>
      <c r="F282" t="str">
        <f>IFERROR(INDEX(Players19!$C:$C,MATCH(ROW()-1,Players19!AC:AC,0)),"")</f>
        <v/>
      </c>
    </row>
    <row r="283" spans="2:6" x14ac:dyDescent="0.2">
      <c r="B283" t="str">
        <f>IFERROR(INDEX(Players19!$C:$C,MATCH(ROW()-1,Players19!Y:Y,0)),"")</f>
        <v/>
      </c>
      <c r="C283" t="str">
        <f>IFERROR(INDEX(Players19!$C:$C,MATCH(ROW()-1,Players19!Z:Z,0)),"")</f>
        <v/>
      </c>
      <c r="D283" t="str">
        <f>IFERROR(INDEX(Players19!$C:$C,MATCH(ROW()-1,Players19!AA:AA,0)),"")</f>
        <v/>
      </c>
      <c r="E283" t="str">
        <f>IFERROR(INDEX(Players19!$C:$C,MATCH(ROW()-1,Players19!AB:AB,0)),"")</f>
        <v>Toby McLean</v>
      </c>
      <c r="F283" t="str">
        <f>IFERROR(INDEX(Players19!$C:$C,MATCH(ROW()-1,Players19!AC:AC,0)),"")</f>
        <v/>
      </c>
    </row>
    <row r="284" spans="2:6" x14ac:dyDescent="0.2">
      <c r="B284" t="str">
        <f>IFERROR(INDEX(Players19!$C:$C,MATCH(ROW()-1,Players19!Y:Y,0)),"")</f>
        <v/>
      </c>
      <c r="C284" t="str">
        <f>IFERROR(INDEX(Players19!$C:$C,MATCH(ROW()-1,Players19!Z:Z,0)),"")</f>
        <v/>
      </c>
      <c r="D284" t="str">
        <f>IFERROR(INDEX(Players19!$C:$C,MATCH(ROW()-1,Players19!AA:AA,0)),"")</f>
        <v/>
      </c>
      <c r="E284" t="str">
        <f>IFERROR(INDEX(Players19!$C:$C,MATCH(ROW()-1,Players19!AB:AB,0)),"")</f>
        <v>Toby Pink</v>
      </c>
      <c r="F284" t="str">
        <f>IFERROR(INDEX(Players19!$C:$C,MATCH(ROW()-1,Players19!AC:AC,0)),"")</f>
        <v/>
      </c>
    </row>
    <row r="285" spans="2:6" x14ac:dyDescent="0.2">
      <c r="B285" t="str">
        <f>IFERROR(INDEX(Players19!$C:$C,MATCH(ROW()-1,Players19!Y:Y,0)),"")</f>
        <v/>
      </c>
      <c r="C285" t="str">
        <f>IFERROR(INDEX(Players19!$C:$C,MATCH(ROW()-1,Players19!Z:Z,0)),"")</f>
        <v/>
      </c>
      <c r="D285" t="str">
        <f>IFERROR(INDEX(Players19!$C:$C,MATCH(ROW()-1,Players19!AA:AA,0)),"")</f>
        <v/>
      </c>
      <c r="E285" t="str">
        <f>IFERROR(INDEX(Players19!$C:$C,MATCH(ROW()-1,Players19!AB:AB,0)),"")</f>
        <v>Toby Wooller</v>
      </c>
      <c r="F285" t="str">
        <f>IFERROR(INDEX(Players19!$C:$C,MATCH(ROW()-1,Players19!AC:AC,0)),"")</f>
        <v/>
      </c>
    </row>
    <row r="286" spans="2:6" x14ac:dyDescent="0.2">
      <c r="B286" t="str">
        <f>IFERROR(INDEX(Players19!$C:$C,MATCH(ROW()-1,Players19!Y:Y,0)),"")</f>
        <v/>
      </c>
      <c r="C286" t="str">
        <f>IFERROR(INDEX(Players19!$C:$C,MATCH(ROW()-1,Players19!Z:Z,0)),"")</f>
        <v/>
      </c>
      <c r="D286" t="str">
        <f>IFERROR(INDEX(Players19!$C:$C,MATCH(ROW()-1,Players19!AA:AA,0)),"")</f>
        <v/>
      </c>
      <c r="E286" t="str">
        <f>IFERROR(INDEX(Players19!$C:$C,MATCH(ROW()-1,Players19!AB:AB,0)),"")</f>
        <v>Todd Marshall</v>
      </c>
      <c r="F286" t="str">
        <f>IFERROR(INDEX(Players19!$C:$C,MATCH(ROW()-1,Players19!AC:AC,0)),"")</f>
        <v/>
      </c>
    </row>
    <row r="287" spans="2:6" x14ac:dyDescent="0.2">
      <c r="B287" t="str">
        <f>IFERROR(INDEX(Players19!$C:$C,MATCH(ROW()-1,Players19!Y:Y,0)),"")</f>
        <v/>
      </c>
      <c r="C287" t="str">
        <f>IFERROR(INDEX(Players19!$C:$C,MATCH(ROW()-1,Players19!Z:Z,0)),"")</f>
        <v/>
      </c>
      <c r="D287" t="str">
        <f>IFERROR(INDEX(Players19!$C:$C,MATCH(ROW()-1,Players19!AA:AA,0)),"")</f>
        <v/>
      </c>
      <c r="E287" t="str">
        <f>IFERROR(INDEX(Players19!$C:$C,MATCH(ROW()-1,Players19!AB:AB,0)),"")</f>
        <v>Tom De Koning</v>
      </c>
      <c r="F287" t="str">
        <f>IFERROR(INDEX(Players19!$C:$C,MATCH(ROW()-1,Players19!AC:AC,0)),"")</f>
        <v/>
      </c>
    </row>
    <row r="288" spans="2:6" x14ac:dyDescent="0.2">
      <c r="B288" t="str">
        <f>IFERROR(INDEX(Players19!$C:$C,MATCH(ROW()-1,Players19!Y:Y,0)),"")</f>
        <v/>
      </c>
      <c r="C288" t="str">
        <f>IFERROR(INDEX(Players19!$C:$C,MATCH(ROW()-1,Players19!Z:Z,0)),"")</f>
        <v/>
      </c>
      <c r="D288" t="str">
        <f>IFERROR(INDEX(Players19!$C:$C,MATCH(ROW()-1,Players19!AA:AA,0)),"")</f>
        <v/>
      </c>
      <c r="E288" t="str">
        <f>IFERROR(INDEX(Players19!$C:$C,MATCH(ROW()-1,Players19!AB:AB,0)),"")</f>
        <v>Tom Hawkins</v>
      </c>
      <c r="F288" t="str">
        <f>IFERROR(INDEX(Players19!$C:$C,MATCH(ROW()-1,Players19!AC:AC,0)),"")</f>
        <v/>
      </c>
    </row>
    <row r="289" spans="2:6" x14ac:dyDescent="0.2">
      <c r="B289" t="str">
        <f>IFERROR(INDEX(Players19!$C:$C,MATCH(ROW()-1,Players19!Y:Y,0)),"")</f>
        <v/>
      </c>
      <c r="C289" t="str">
        <f>IFERROR(INDEX(Players19!$C:$C,MATCH(ROW()-1,Players19!Z:Z,0)),"")</f>
        <v/>
      </c>
      <c r="D289" t="str">
        <f>IFERROR(INDEX(Players19!$C:$C,MATCH(ROW()-1,Players19!AA:AA,0)),"")</f>
        <v/>
      </c>
      <c r="E289" t="str">
        <f>IFERROR(INDEX(Players19!$C:$C,MATCH(ROW()-1,Players19!AB:AB,0)),"")</f>
        <v>Tom Lynch (A)</v>
      </c>
      <c r="F289" t="str">
        <f>IFERROR(INDEX(Players19!$C:$C,MATCH(ROW()-1,Players19!AC:AC,0)),"")</f>
        <v/>
      </c>
    </row>
    <row r="290" spans="2:6" x14ac:dyDescent="0.2">
      <c r="B290" t="str">
        <f>IFERROR(INDEX(Players19!$C:$C,MATCH(ROW()-1,Players19!Y:Y,0)),"")</f>
        <v/>
      </c>
      <c r="C290" t="str">
        <f>IFERROR(INDEX(Players19!$C:$C,MATCH(ROW()-1,Players19!Z:Z,0)),"")</f>
        <v/>
      </c>
      <c r="D290" t="str">
        <f>IFERROR(INDEX(Players19!$C:$C,MATCH(ROW()-1,Players19!AA:AA,0)),"")</f>
        <v/>
      </c>
      <c r="E290" t="str">
        <f>IFERROR(INDEX(Players19!$C:$C,MATCH(ROW()-1,Players19!AB:AB,0)),"")</f>
        <v>Tom Lynch (R)</v>
      </c>
      <c r="F290" t="str">
        <f>IFERROR(INDEX(Players19!$C:$C,MATCH(ROW()-1,Players19!AC:AC,0)),"")</f>
        <v/>
      </c>
    </row>
    <row r="291" spans="2:6" x14ac:dyDescent="0.2">
      <c r="B291" t="str">
        <f>IFERROR(INDEX(Players19!$C:$C,MATCH(ROW()-1,Players19!Y:Y,0)),"")</f>
        <v/>
      </c>
      <c r="C291" t="str">
        <f>IFERROR(INDEX(Players19!$C:$C,MATCH(ROW()-1,Players19!Z:Z,0)),"")</f>
        <v/>
      </c>
      <c r="D291" t="str">
        <f>IFERROR(INDEX(Players19!$C:$C,MATCH(ROW()-1,Players19!AA:AA,0)),"")</f>
        <v/>
      </c>
      <c r="E291" t="str">
        <f>IFERROR(INDEX(Players19!$C:$C,MATCH(ROW()-1,Players19!AB:AB,0)),"")</f>
        <v>Tom McCartin</v>
      </c>
      <c r="F291" t="str">
        <f>IFERROR(INDEX(Players19!$C:$C,MATCH(ROW()-1,Players19!AC:AC,0)),"")</f>
        <v/>
      </c>
    </row>
    <row r="292" spans="2:6" x14ac:dyDescent="0.2">
      <c r="B292" t="str">
        <f>IFERROR(INDEX(Players19!$C:$C,MATCH(ROW()-1,Players19!Y:Y,0)),"")</f>
        <v/>
      </c>
      <c r="C292" t="str">
        <f>IFERROR(INDEX(Players19!$C:$C,MATCH(ROW()-1,Players19!Z:Z,0)),"")</f>
        <v/>
      </c>
      <c r="D292" t="str">
        <f>IFERROR(INDEX(Players19!$C:$C,MATCH(ROW()-1,Players19!AA:AA,0)),"")</f>
        <v/>
      </c>
      <c r="E292" t="str">
        <f>IFERROR(INDEX(Players19!$C:$C,MATCH(ROW()-1,Players19!AB:AB,0)),"")</f>
        <v>Tom McDonald</v>
      </c>
      <c r="F292" t="str">
        <f>IFERROR(INDEX(Players19!$C:$C,MATCH(ROW()-1,Players19!AC:AC,0)),"")</f>
        <v/>
      </c>
    </row>
    <row r="293" spans="2:6" x14ac:dyDescent="0.2">
      <c r="B293" t="str">
        <f>IFERROR(INDEX(Players19!$C:$C,MATCH(ROW()-1,Players19!Y:Y,0)),"")</f>
        <v/>
      </c>
      <c r="C293" t="str">
        <f>IFERROR(INDEX(Players19!$C:$C,MATCH(ROW()-1,Players19!Z:Z,0)),"")</f>
        <v/>
      </c>
      <c r="D293" t="str">
        <f>IFERROR(INDEX(Players19!$C:$C,MATCH(ROW()-1,Players19!AA:AA,0)),"")</f>
        <v/>
      </c>
      <c r="E293" t="str">
        <f>IFERROR(INDEX(Players19!$C:$C,MATCH(ROW()-1,Players19!AB:AB,0)),"")</f>
        <v>Tom Papley</v>
      </c>
      <c r="F293" t="str">
        <f>IFERROR(INDEX(Players19!$C:$C,MATCH(ROW()-1,Players19!AC:AC,0)),"")</f>
        <v/>
      </c>
    </row>
    <row r="294" spans="2:6" x14ac:dyDescent="0.2">
      <c r="B294" t="str">
        <f>IFERROR(INDEX(Players19!$C:$C,MATCH(ROW()-1,Players19!Y:Y,0)),"")</f>
        <v/>
      </c>
      <c r="C294" t="str">
        <f>IFERROR(INDEX(Players19!$C:$C,MATCH(ROW()-1,Players19!Z:Z,0)),"")</f>
        <v/>
      </c>
      <c r="D294" t="str">
        <f>IFERROR(INDEX(Players19!$C:$C,MATCH(ROW()-1,Players19!AA:AA,0)),"")</f>
        <v/>
      </c>
      <c r="E294" t="str">
        <f>IFERROR(INDEX(Players19!$C:$C,MATCH(ROW()-1,Players19!AB:AB,0)),"")</f>
        <v>Tory Dickson</v>
      </c>
      <c r="F294" t="str">
        <f>IFERROR(INDEX(Players19!$C:$C,MATCH(ROW()-1,Players19!AC:AC,0)),"")</f>
        <v/>
      </c>
    </row>
    <row r="295" spans="2:6" x14ac:dyDescent="0.2">
      <c r="B295" t="str">
        <f>IFERROR(INDEX(Players19!$C:$C,MATCH(ROW()-1,Players19!Y:Y,0)),"")</f>
        <v/>
      </c>
      <c r="C295" t="str">
        <f>IFERROR(INDEX(Players19!$C:$C,MATCH(ROW()-1,Players19!Z:Z,0)),"")</f>
        <v/>
      </c>
      <c r="D295" t="str">
        <f>IFERROR(INDEX(Players19!$C:$C,MATCH(ROW()-1,Players19!AA:AA,0)),"")</f>
        <v/>
      </c>
      <c r="E295" t="str">
        <f>IFERROR(INDEX(Players19!$C:$C,MATCH(ROW()-1,Players19!AB:AB,0)),"")</f>
        <v>Travis Boak</v>
      </c>
      <c r="F295" t="str">
        <f>IFERROR(INDEX(Players19!$C:$C,MATCH(ROW()-1,Players19!AC:AC,0)),"")</f>
        <v/>
      </c>
    </row>
    <row r="296" spans="2:6" x14ac:dyDescent="0.2">
      <c r="B296" t="str">
        <f>IFERROR(INDEX(Players19!$C:$C,MATCH(ROW()-1,Players19!Y:Y,0)),"")</f>
        <v/>
      </c>
      <c r="C296" t="str">
        <f>IFERROR(INDEX(Players19!$C:$C,MATCH(ROW()-1,Players19!Z:Z,0)),"")</f>
        <v/>
      </c>
      <c r="D296" t="str">
        <f>IFERROR(INDEX(Players19!$C:$C,MATCH(ROW()-1,Players19!AA:AA,0)),"")</f>
        <v/>
      </c>
      <c r="E296" t="str">
        <f>IFERROR(INDEX(Players19!$C:$C,MATCH(ROW()-1,Players19!AB:AB,0)),"")</f>
        <v>Travis Colyer</v>
      </c>
      <c r="F296" t="str">
        <f>IFERROR(INDEX(Players19!$C:$C,MATCH(ROW()-1,Players19!AC:AC,0)),"")</f>
        <v/>
      </c>
    </row>
    <row r="297" spans="2:6" x14ac:dyDescent="0.2">
      <c r="B297" t="str">
        <f>IFERROR(INDEX(Players19!$C:$C,MATCH(ROW()-1,Players19!Y:Y,0)),"")</f>
        <v/>
      </c>
      <c r="C297" t="str">
        <f>IFERROR(INDEX(Players19!$C:$C,MATCH(ROW()-1,Players19!Z:Z,0)),"")</f>
        <v/>
      </c>
      <c r="D297" t="str">
        <f>IFERROR(INDEX(Players19!$C:$C,MATCH(ROW()-1,Players19!AA:AA,0)),"")</f>
        <v/>
      </c>
      <c r="E297" t="str">
        <f>IFERROR(INDEX(Players19!$C:$C,MATCH(ROW()-1,Players19!AB:AB,0)),"")</f>
        <v>Travis Varcoe</v>
      </c>
      <c r="F297" t="str">
        <f>IFERROR(INDEX(Players19!$C:$C,MATCH(ROW()-1,Players19!AC:AC,0)),"")</f>
        <v/>
      </c>
    </row>
    <row r="298" spans="2:6" x14ac:dyDescent="0.2">
      <c r="B298" t="str">
        <f>IFERROR(INDEX(Players19!$C:$C,MATCH(ROW()-1,Players19!Y:Y,0)),"")</f>
        <v/>
      </c>
      <c r="C298" t="str">
        <f>IFERROR(INDEX(Players19!$C:$C,MATCH(ROW()-1,Players19!Z:Z,0)),"")</f>
        <v/>
      </c>
      <c r="D298" t="str">
        <f>IFERROR(INDEX(Players19!$C:$C,MATCH(ROW()-1,Players19!AA:AA,0)),"")</f>
        <v/>
      </c>
      <c r="E298" t="str">
        <f>IFERROR(INDEX(Players19!$C:$C,MATCH(ROW()-1,Players19!AB:AB,0)),"")</f>
        <v>Tristan Xerri</v>
      </c>
      <c r="F298" t="str">
        <f>IFERROR(INDEX(Players19!$C:$C,MATCH(ROW()-1,Players19!AC:AC,0)),"")</f>
        <v/>
      </c>
    </row>
    <row r="299" spans="2:6" x14ac:dyDescent="0.2">
      <c r="B299" t="str">
        <f>IFERROR(INDEX(Players19!$C:$C,MATCH(ROW()-1,Players19!Y:Y,0)),"")</f>
        <v/>
      </c>
      <c r="C299" t="str">
        <f>IFERROR(INDEX(Players19!$C:$C,MATCH(ROW()-1,Players19!Z:Z,0)),"")</f>
        <v/>
      </c>
      <c r="D299" t="str">
        <f>IFERROR(INDEX(Players19!$C:$C,MATCH(ROW()-1,Players19!AA:AA,0)),"")</f>
        <v/>
      </c>
      <c r="E299" t="str">
        <f>IFERROR(INDEX(Players19!$C:$C,MATCH(ROW()-1,Players19!AB:AB,0)),"")</f>
        <v>Tyson Stengle</v>
      </c>
      <c r="F299" t="str">
        <f>IFERROR(INDEX(Players19!$C:$C,MATCH(ROW()-1,Players19!AC:AC,0)),"")</f>
        <v/>
      </c>
    </row>
    <row r="300" spans="2:6" x14ac:dyDescent="0.2">
      <c r="B300" t="str">
        <f>IFERROR(INDEX(Players19!$C:$C,MATCH(ROW()-1,Players19!Y:Y,0)),"")</f>
        <v/>
      </c>
      <c r="C300" t="str">
        <f>IFERROR(INDEX(Players19!$C:$C,MATCH(ROW()-1,Players19!Z:Z,0)),"")</f>
        <v/>
      </c>
      <c r="D300" t="str">
        <f>IFERROR(INDEX(Players19!$C:$C,MATCH(ROW()-1,Players19!AA:AA,0)),"")</f>
        <v/>
      </c>
      <c r="E300" t="str">
        <f>IFERROR(INDEX(Players19!$C:$C,MATCH(ROW()-1,Players19!AB:AB,0)),"")</f>
        <v>Wil Powell</v>
      </c>
      <c r="F300" t="str">
        <f>IFERROR(INDEX(Players19!$C:$C,MATCH(ROW()-1,Players19!AC:AC,0)),"")</f>
        <v/>
      </c>
    </row>
    <row r="301" spans="2:6" x14ac:dyDescent="0.2">
      <c r="B301" t="str">
        <f>IFERROR(INDEX(Players19!$C:$C,MATCH(ROW()-1,Players19!Y:Y,0)),"")</f>
        <v/>
      </c>
      <c r="C301" t="str">
        <f>IFERROR(INDEX(Players19!$C:$C,MATCH(ROW()-1,Players19!Z:Z,0)),"")</f>
        <v/>
      </c>
      <c r="D301" t="str">
        <f>IFERROR(INDEX(Players19!$C:$C,MATCH(ROW()-1,Players19!AA:AA,0)),"")</f>
        <v/>
      </c>
      <c r="E301" t="str">
        <f>IFERROR(INDEX(Players19!$C:$C,MATCH(ROW()-1,Players19!AB:AB,0)),"")</f>
        <v>Will Hayward</v>
      </c>
      <c r="F301" t="str">
        <f>IFERROR(INDEX(Players19!$C:$C,MATCH(ROW()-1,Players19!AC:AC,0)),"")</f>
        <v/>
      </c>
    </row>
    <row r="302" spans="2:6" x14ac:dyDescent="0.2">
      <c r="B302" t="str">
        <f>IFERROR(INDEX(Players19!$C:$C,MATCH(ROW()-1,Players19!Y:Y,0)),"")</f>
        <v/>
      </c>
      <c r="C302" t="str">
        <f>IFERROR(INDEX(Players19!$C:$C,MATCH(ROW()-1,Players19!Z:Z,0)),"")</f>
        <v/>
      </c>
      <c r="D302" t="str">
        <f>IFERROR(INDEX(Players19!$C:$C,MATCH(ROW()-1,Players19!AA:AA,0)),"")</f>
        <v/>
      </c>
      <c r="E302" t="str">
        <f>IFERROR(INDEX(Players19!$C:$C,MATCH(ROW()-1,Players19!AB:AB,0)),"")</f>
        <v>Will Hoskin-Elliott</v>
      </c>
      <c r="F302" t="str">
        <f>IFERROR(INDEX(Players19!$C:$C,MATCH(ROW()-1,Players19!AC:AC,0)),"")</f>
        <v/>
      </c>
    </row>
    <row r="303" spans="2:6" x14ac:dyDescent="0.2">
      <c r="B303" t="str">
        <f>IFERROR(INDEX(Players19!$C:$C,MATCH(ROW()-1,Players19!Y:Y,0)),"")</f>
        <v/>
      </c>
      <c r="C303" t="str">
        <f>IFERROR(INDEX(Players19!$C:$C,MATCH(ROW()-1,Players19!Z:Z,0)),"")</f>
        <v/>
      </c>
      <c r="D303" t="str">
        <f>IFERROR(INDEX(Players19!$C:$C,MATCH(ROW()-1,Players19!AA:AA,0)),"")</f>
        <v/>
      </c>
      <c r="E303" t="str">
        <f>IFERROR(INDEX(Players19!$C:$C,MATCH(ROW()-1,Players19!AB:AB,0)),"")</f>
        <v>Will Setterfield</v>
      </c>
      <c r="F303" t="str">
        <f>IFERROR(INDEX(Players19!$C:$C,MATCH(ROW()-1,Players19!AC:AC,0)),"")</f>
        <v/>
      </c>
    </row>
    <row r="304" spans="2:6" x14ac:dyDescent="0.2">
      <c r="B304" t="str">
        <f>IFERROR(INDEX(Players19!$C:$C,MATCH(ROW()-1,Players19!Y:Y,0)),"")</f>
        <v/>
      </c>
      <c r="C304" t="str">
        <f>IFERROR(INDEX(Players19!$C:$C,MATCH(ROW()-1,Players19!Z:Z,0)),"")</f>
        <v/>
      </c>
      <c r="D304" t="str">
        <f>IFERROR(INDEX(Players19!$C:$C,MATCH(ROW()-1,Players19!AA:AA,0)),"")</f>
        <v/>
      </c>
      <c r="E304" t="str">
        <f>IFERROR(INDEX(Players19!$C:$C,MATCH(ROW()-1,Players19!AB:AB,0)),"")</f>
        <v>Will Walker</v>
      </c>
      <c r="F304" t="str">
        <f>IFERROR(INDEX(Players19!$C:$C,MATCH(ROW()-1,Players19!AC:AC,0)),"")</f>
        <v/>
      </c>
    </row>
    <row r="305" spans="1:6" x14ac:dyDescent="0.2">
      <c r="B305" t="str">
        <f>IFERROR(INDEX(Players19!$C:$C,MATCH(ROW()-1,Players19!Y:Y,0)),"")</f>
        <v/>
      </c>
      <c r="C305" t="str">
        <f>IFERROR(INDEX(Players19!$C:$C,MATCH(ROW()-1,Players19!Z:Z,0)),"")</f>
        <v/>
      </c>
      <c r="D305" t="str">
        <f>IFERROR(INDEX(Players19!$C:$C,MATCH(ROW()-1,Players19!AA:AA,0)),"")</f>
        <v/>
      </c>
      <c r="E305" t="str">
        <f>IFERROR(INDEX(Players19!$C:$C,MATCH(ROW()-1,Players19!AB:AB,0)),"")</f>
        <v>Willem Drew</v>
      </c>
      <c r="F305" t="str">
        <f>IFERROR(INDEX(Players19!$C:$C,MATCH(ROW()-1,Players19!AC:AC,0)),"")</f>
        <v/>
      </c>
    </row>
    <row r="306" spans="1:6" x14ac:dyDescent="0.2">
      <c r="B306" t="str">
        <f>IFERROR(INDEX(Players19!$C:$C,MATCH(ROW()-1,Players19!Y:Y,0)),"")</f>
        <v/>
      </c>
      <c r="C306" t="str">
        <f>IFERROR(INDEX(Players19!$C:$C,MATCH(ROW()-1,Players19!Z:Z,0)),"")</f>
        <v/>
      </c>
      <c r="D306" t="str">
        <f>IFERROR(INDEX(Players19!$C:$C,MATCH(ROW()-1,Players19!AA:AA,0)),"")</f>
        <v/>
      </c>
      <c r="E306" t="str">
        <f>IFERROR(INDEX(Players19!$C:$C,MATCH(ROW()-1,Players19!AB:AB,0)),"")</f>
        <v>Willie Rioli</v>
      </c>
      <c r="F306" t="str">
        <f>IFERROR(INDEX(Players19!$C:$C,MATCH(ROW()-1,Players19!AC:AC,0)),"")</f>
        <v/>
      </c>
    </row>
    <row r="307" spans="1:6" x14ac:dyDescent="0.2">
      <c r="B307" t="str">
        <f>IFERROR(INDEX(Players19!$C:$C,MATCH(ROW()-1,Players19!Y:Y,0)),"")</f>
        <v/>
      </c>
      <c r="C307" t="str">
        <f>IFERROR(INDEX(Players19!$C:$C,MATCH(ROW()-1,Players19!Z:Z,0)),"")</f>
        <v/>
      </c>
      <c r="D307" t="str">
        <f>IFERROR(INDEX(Players19!$C:$C,MATCH(ROW()-1,Players19!AA:AA,0)),"")</f>
        <v/>
      </c>
      <c r="E307" t="str">
        <f>IFERROR(INDEX(Players19!$C:$C,MATCH(ROW()-1,Players19!AB:AB,0)),"")</f>
        <v>Wylie Buzza</v>
      </c>
      <c r="F307" t="str">
        <f>IFERROR(INDEX(Players19!$C:$C,MATCH(ROW()-1,Players19!AC:AC,0)),"")</f>
        <v/>
      </c>
    </row>
    <row r="308" spans="1:6" x14ac:dyDescent="0.2">
      <c r="B308" t="str">
        <f>IFERROR(INDEX(Players19!$C:$C,MATCH(ROW()-1,Players19!Y:Y,0)),"")</f>
        <v/>
      </c>
      <c r="C308" t="str">
        <f>IFERROR(INDEX(Players19!$C:$C,MATCH(ROW()-1,Players19!Z:Z,0)),"")</f>
        <v/>
      </c>
      <c r="D308" t="str">
        <f>IFERROR(INDEX(Players19!$C:$C,MATCH(ROW()-1,Players19!AA:AA,0)),"")</f>
        <v/>
      </c>
      <c r="E308" t="str">
        <f>IFERROR(INDEX(Players19!$C:$C,MATCH(ROW()-1,Players19!AB:AB,0)),"")</f>
        <v>Zac Bailey</v>
      </c>
      <c r="F308" t="str">
        <f>IFERROR(INDEX(Players19!$C:$C,MATCH(ROW()-1,Players19!AC:AC,0)),"")</f>
        <v/>
      </c>
    </row>
    <row r="309" spans="1:6" x14ac:dyDescent="0.2">
      <c r="B309" t="str">
        <f>IFERROR(INDEX(Players19!$C:$C,MATCH(ROW()-1,Players19!Y:Y,0)),"")</f>
        <v/>
      </c>
      <c r="C309" t="str">
        <f>IFERROR(INDEX(Players19!$C:$C,MATCH(ROW()-1,Players19!Z:Z,0)),"")</f>
        <v/>
      </c>
      <c r="D309" t="str">
        <f>IFERROR(INDEX(Players19!$C:$C,MATCH(ROW()-1,Players19!AA:AA,0)),"")</f>
        <v/>
      </c>
      <c r="E309" t="str">
        <f>IFERROR(INDEX(Players19!$C:$C,MATCH(ROW()-1,Players19!AB:AB,0)),"")</f>
        <v>Zac Fisher</v>
      </c>
      <c r="F309" t="str">
        <f>IFERROR(INDEX(Players19!$C:$C,MATCH(ROW()-1,Players19!AC:AC,0)),"")</f>
        <v/>
      </c>
    </row>
    <row r="310" spans="1:6" x14ac:dyDescent="0.2">
      <c r="B310" t="str">
        <f>IFERROR(INDEX(Players19!$C:$C,MATCH(ROW()-1,Players19!Y:Y,0)),"")</f>
        <v/>
      </c>
      <c r="C310" t="str">
        <f>IFERROR(INDEX(Players19!$C:$C,MATCH(ROW()-1,Players19!Z:Z,0)),"")</f>
        <v/>
      </c>
      <c r="D310" t="str">
        <f>IFERROR(INDEX(Players19!$C:$C,MATCH(ROW()-1,Players19!AA:AA,0)),"")</f>
        <v/>
      </c>
      <c r="E310" t="str">
        <f>IFERROR(INDEX(Players19!$C:$C,MATCH(ROW()-1,Players19!AB:AB,0)),"")</f>
        <v>Zac Foot</v>
      </c>
      <c r="F310" t="str">
        <f>IFERROR(INDEX(Players19!$C:$C,MATCH(ROW()-1,Players19!AC:AC,0)),"")</f>
        <v/>
      </c>
    </row>
    <row r="311" spans="1:6" x14ac:dyDescent="0.2">
      <c r="B311" t="str">
        <f>IFERROR(INDEX(Players19!$C:$C,MATCH(ROW()-1,Players19!Y:Y,0)),"")</f>
        <v/>
      </c>
      <c r="C311" t="str">
        <f>IFERROR(INDEX(Players19!$C:$C,MATCH(ROW()-1,Players19!Z:Z,0)),"")</f>
        <v/>
      </c>
      <c r="D311" t="str">
        <f>IFERROR(INDEX(Players19!$C:$C,MATCH(ROW()-1,Players19!AA:AA,0)),"")</f>
        <v/>
      </c>
      <c r="E311" t="str">
        <f>IFERROR(INDEX(Players19!$C:$C,MATCH(ROW()-1,Players19!AB:AB,0)),"")</f>
        <v>Zac Langdon</v>
      </c>
      <c r="F311" t="str">
        <f>IFERROR(INDEX(Players19!$C:$C,MATCH(ROW()-1,Players19!AC:AC,0)),"")</f>
        <v/>
      </c>
    </row>
    <row r="312" spans="1:6" x14ac:dyDescent="0.2">
      <c r="B312" t="str">
        <f>IFERROR(INDEX(Players19!$C:$C,MATCH(ROW()-1,Players19!Y:Y,0)),"")</f>
        <v/>
      </c>
      <c r="C312" t="str">
        <f>IFERROR(INDEX(Players19!$C:$C,MATCH(ROW()-1,Players19!Z:Z,0)),"")</f>
        <v/>
      </c>
      <c r="D312" t="str">
        <f>IFERROR(INDEX(Players19!$C:$C,MATCH(ROW()-1,Players19!AA:AA,0)),"")</f>
        <v/>
      </c>
      <c r="E312" t="str">
        <f>IFERROR(INDEX(Players19!$C:$C,MATCH(ROW()-1,Players19!AB:AB,0)),"")</f>
        <v>Zachary Sproule</v>
      </c>
      <c r="F312" t="str">
        <f>IFERROR(INDEX(Players19!$C:$C,MATCH(ROW()-1,Players19!AC:AC,0)),"")</f>
        <v/>
      </c>
    </row>
    <row r="314" spans="1:6" x14ac:dyDescent="0.2">
      <c r="A314" s="44"/>
      <c r="B314" s="44"/>
      <c r="C314" s="44"/>
      <c r="D314" s="44"/>
      <c r="E314" s="44"/>
      <c r="F314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Instructions</vt:lpstr>
      <vt:lpstr>Starting Team</vt:lpstr>
      <vt:lpstr>Squad Analysis</vt:lpstr>
      <vt:lpstr>Players19</vt:lpstr>
      <vt:lpstr>SeasonData</vt:lpstr>
      <vt:lpstr>JLT 19</vt:lpstr>
      <vt:lpstr>JLT Watch</vt:lpstr>
      <vt:lpstr>List</vt:lpstr>
      <vt:lpstr>DefNames</vt:lpstr>
      <vt:lpstr>FwdNames</vt:lpstr>
      <vt:lpstr>Mag_Num</vt:lpstr>
      <vt:lpstr>MidNames</vt:lpstr>
      <vt:lpstr>PlayerNames</vt:lpstr>
      <vt:lpstr>RookieNames</vt:lpstr>
      <vt:lpstr>RucNames</vt:lpstr>
    </vt:vector>
  </TitlesOfParts>
  <Company>Bendigo and Adelaide 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Brookes</dc:creator>
  <cp:lastModifiedBy>Microsoft Office User</cp:lastModifiedBy>
  <dcterms:created xsi:type="dcterms:W3CDTF">2017-03-22T02:33:04Z</dcterms:created>
  <dcterms:modified xsi:type="dcterms:W3CDTF">2019-03-12T09:00:22Z</dcterms:modified>
</cp:coreProperties>
</file>